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I:\VZ_2022\VZ dle zák.134_2016\Regenerace bývalého areálu Kovošrotu v Hamru u Litvínova - 1.etapa\Vysvětlení ZD\Vysvětlení zad.dokumentace č.4\"/>
    </mc:Choice>
  </mc:AlternateContent>
  <xr:revisionPtr revIDLastSave="0" documentId="8_{25DF56FD-D427-4787-95CF-2D6D32EDD2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kapitulace stavby" sheetId="1" r:id="rId1"/>
    <sheet name="SO 01 - Budova AB" sheetId="2" r:id="rId2"/>
    <sheet name="SO 01B - Bourání " sheetId="3" r:id="rId3"/>
    <sheet name="SO 02 - Elektroinstalace" sheetId="4" r:id="rId4"/>
    <sheet name="SO 03 - Kanalizace a vodovod" sheetId="5" r:id="rId5"/>
    <sheet name="SO 04 - Přípojka vody" sheetId="6" r:id="rId6"/>
    <sheet name="SO 05 - Sklad" sheetId="7" r:id="rId7"/>
    <sheet name="SO 05.1 - Elektroinstalac..." sheetId="8" r:id="rId8"/>
    <sheet name="SO 06 - VZT, vytápění " sheetId="9" r:id="rId9"/>
    <sheet name="SO 07 - Kanalizační přípo..." sheetId="10" r:id="rId10"/>
    <sheet name="SO 08 - Zpevněné plochy" sheetId="11" r:id="rId11"/>
    <sheet name="SO 09 - Rekonstrukce požá..." sheetId="12" r:id="rId12"/>
    <sheet name="SO 10 - Úprava stávající ..." sheetId="13" r:id="rId13"/>
    <sheet name="VRN - Vedlejší rozpočtové..." sheetId="14" r:id="rId14"/>
    <sheet name="Pokyny pro vyplnění" sheetId="15" r:id="rId15"/>
  </sheets>
  <definedNames>
    <definedName name="_xlnm._FilterDatabase" localSheetId="1" hidden="1">'SO 01 - Budova AB'!$C$110:$K$3934</definedName>
    <definedName name="_xlnm._FilterDatabase" localSheetId="2" hidden="1">'SO 01B - Bourání '!$C$99:$K$701</definedName>
    <definedName name="_xlnm._FilterDatabase" localSheetId="3" hidden="1">'SO 02 - Elektroinstalace'!$C$85:$K$375</definedName>
    <definedName name="_xlnm._FilterDatabase" localSheetId="4" hidden="1">'SO 03 - Kanalizace a vodovod'!$C$95:$K$437</definedName>
    <definedName name="_xlnm._FilterDatabase" localSheetId="5" hidden="1">'SO 04 - Přípojka vody'!$C$85:$K$207</definedName>
    <definedName name="_xlnm._FilterDatabase" localSheetId="6" hidden="1">'SO 05 - Sklad'!$C$94:$K$327</definedName>
    <definedName name="_xlnm._FilterDatabase" localSheetId="7" hidden="1">'SO 05.1 - Elektroinstalac...'!$C$81:$K$158</definedName>
    <definedName name="_xlnm._FilterDatabase" localSheetId="8" hidden="1">'SO 06 - VZT, vytápění '!$C$100:$K$412</definedName>
    <definedName name="_xlnm._FilterDatabase" localSheetId="9" hidden="1">'SO 07 - Kanalizační přípo...'!$C$97:$K$213</definedName>
    <definedName name="_xlnm._FilterDatabase" localSheetId="10" hidden="1">'SO 08 - Zpevněné plochy'!$C$89:$K$322</definedName>
    <definedName name="_xlnm._FilterDatabase" localSheetId="11" hidden="1">'SO 09 - Rekonstrukce požá...'!$C$83:$K$159</definedName>
    <definedName name="_xlnm._FilterDatabase" localSheetId="12" hidden="1">'SO 10 - Úprava stávající ...'!$C$85:$K$133</definedName>
    <definedName name="_xlnm._FilterDatabase" localSheetId="13" hidden="1">'VRN - Vedlejší rozpočtové...'!$C$82:$K$93</definedName>
    <definedName name="_xlnm.Print_Titles" localSheetId="0">'Rekapitulace stavby'!$52:$52</definedName>
    <definedName name="_xlnm.Print_Titles" localSheetId="1">'SO 01 - Budova AB'!$110:$110</definedName>
    <definedName name="_xlnm.Print_Titles" localSheetId="2">'SO 01B - Bourání '!$99:$99</definedName>
    <definedName name="_xlnm.Print_Titles" localSheetId="3">'SO 02 - Elektroinstalace'!$85:$85</definedName>
    <definedName name="_xlnm.Print_Titles" localSheetId="4">'SO 03 - Kanalizace a vodovod'!$95:$95</definedName>
    <definedName name="_xlnm.Print_Titles" localSheetId="5">'SO 04 - Přípojka vody'!$85:$85</definedName>
    <definedName name="_xlnm.Print_Titles" localSheetId="6">'SO 05 - Sklad'!$94:$94</definedName>
    <definedName name="_xlnm.Print_Titles" localSheetId="7">'SO 05.1 - Elektroinstalac...'!$81:$81</definedName>
    <definedName name="_xlnm.Print_Titles" localSheetId="8">'SO 06 - VZT, vytápění '!$100:$100</definedName>
    <definedName name="_xlnm.Print_Titles" localSheetId="9">'SO 07 - Kanalizační přípo...'!$97:$97</definedName>
    <definedName name="_xlnm.Print_Titles" localSheetId="10">'SO 08 - Zpevněné plochy'!$89:$89</definedName>
    <definedName name="_xlnm.Print_Titles" localSheetId="11">'SO 09 - Rekonstrukce požá...'!$83:$83</definedName>
    <definedName name="_xlnm.Print_Titles" localSheetId="12">'SO 10 - Úprava stávající ...'!$85:$85</definedName>
    <definedName name="_xlnm.Print_Titles" localSheetId="13">'VRN - Vedlejší rozpočtové...'!$82:$82</definedName>
    <definedName name="_xlnm.Print_Area" localSheetId="14">'Pokyny pro vyplnění'!$B$2:$K$71,'Pokyny pro vyplnění'!$B$74:$K$118,'Pokyny pro vyplnění'!$B$121:$K$161,'Pokyny pro vyplnění'!$B$164:$K$218</definedName>
    <definedName name="_xlnm.Print_Area" localSheetId="0">'Rekapitulace stavby'!$D$4:$AO$36,'Rekapitulace stavby'!$C$42:$AQ$68</definedName>
    <definedName name="_xlnm.Print_Area" localSheetId="1">'SO 01 - Budova AB'!$C$4:$J$39,'SO 01 - Budova AB'!$C$45:$J$92,'SO 01 - Budova AB'!$C$98:$K$3934</definedName>
    <definedName name="_xlnm.Print_Area" localSheetId="2">'SO 01B - Bourání '!$C$4:$J$39,'SO 01B - Bourání '!$C$45:$J$81,'SO 01B - Bourání '!$C$87:$K$701</definedName>
    <definedName name="_xlnm.Print_Area" localSheetId="3">'SO 02 - Elektroinstalace'!$C$4:$J$39,'SO 02 - Elektroinstalace'!$C$45:$J$67,'SO 02 - Elektroinstalace'!$C$73:$K$375</definedName>
    <definedName name="_xlnm.Print_Area" localSheetId="4">'SO 03 - Kanalizace a vodovod'!$C$4:$J$39,'SO 03 - Kanalizace a vodovod'!$C$45:$J$77,'SO 03 - Kanalizace a vodovod'!$C$83:$K$437</definedName>
    <definedName name="_xlnm.Print_Area" localSheetId="5">'SO 04 - Přípojka vody'!$C$4:$J$39,'SO 04 - Přípojka vody'!$C$45:$J$67,'SO 04 - Přípojka vody'!$C$73:$K$207</definedName>
    <definedName name="_xlnm.Print_Area" localSheetId="6">'SO 05 - Sklad'!$C$4:$J$39,'SO 05 - Sklad'!$C$45:$J$76,'SO 05 - Sklad'!$C$82:$K$327</definedName>
    <definedName name="_xlnm.Print_Area" localSheetId="7">'SO 05.1 - Elektroinstalac...'!$C$4:$J$39,'SO 05.1 - Elektroinstalac...'!$C$45:$J$63,'SO 05.1 - Elektroinstalac...'!$C$69:$K$158</definedName>
    <definedName name="_xlnm.Print_Area" localSheetId="8">'SO 06 - VZT, vytápění '!$C$4:$J$39,'SO 06 - VZT, vytápění '!$C$45:$J$82,'SO 06 - VZT, vytápění '!$C$88:$K$412</definedName>
    <definedName name="_xlnm.Print_Area" localSheetId="9">'SO 07 - Kanalizační přípo...'!$C$4:$J$39,'SO 07 - Kanalizační přípo...'!$C$45:$J$79,'SO 07 - Kanalizační přípo...'!$C$85:$K$213</definedName>
    <definedName name="_xlnm.Print_Area" localSheetId="10">'SO 08 - Zpevněné plochy'!$C$4:$J$39,'SO 08 - Zpevněné plochy'!$C$45:$J$71,'SO 08 - Zpevněné plochy'!$C$77:$K$322</definedName>
    <definedName name="_xlnm.Print_Area" localSheetId="11">'SO 09 - Rekonstrukce požá...'!$C$4:$J$39,'SO 09 - Rekonstrukce požá...'!$C$45:$J$65,'SO 09 - Rekonstrukce požá...'!$C$71:$K$159</definedName>
    <definedName name="_xlnm.Print_Area" localSheetId="12">'SO 10 - Úprava stávající ...'!$C$4:$J$39,'SO 10 - Úprava stávající ...'!$C$45:$J$67,'SO 10 - Úprava stávající ...'!$C$73:$K$133</definedName>
    <definedName name="_xlnm.Print_Area" localSheetId="13">'VRN - Vedlejší rozpočtové...'!$C$4:$J$39,'VRN - Vedlejší rozpočtové...'!$C$45:$J$64,'VRN - Vedlejší rozpočtové...'!$C$70:$K$93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7" i="14" l="1"/>
  <c r="J36" i="14"/>
  <c r="AY67" i="1"/>
  <c r="J35" i="14"/>
  <c r="AX67" i="1"/>
  <c r="BI92" i="14"/>
  <c r="BH92" i="14"/>
  <c r="BG92" i="14"/>
  <c r="BF92" i="14"/>
  <c r="T92" i="14"/>
  <c r="T91" i="14"/>
  <c r="R92" i="14"/>
  <c r="R91" i="14"/>
  <c r="P92" i="14"/>
  <c r="P91" i="14"/>
  <c r="BI89" i="14"/>
  <c r="BH89" i="14"/>
  <c r="BG89" i="14"/>
  <c r="BF89" i="14"/>
  <c r="T89" i="14"/>
  <c r="T88" i="14"/>
  <c r="R89" i="14"/>
  <c r="R88" i="14"/>
  <c r="P89" i="14"/>
  <c r="P88" i="14"/>
  <c r="BI86" i="14"/>
  <c r="BH86" i="14"/>
  <c r="BG86" i="14"/>
  <c r="BF86" i="14"/>
  <c r="T86" i="14"/>
  <c r="T85" i="14"/>
  <c r="T84" i="14" s="1"/>
  <c r="T83" i="14" s="1"/>
  <c r="R86" i="14"/>
  <c r="R85" i="14"/>
  <c r="R84" i="14"/>
  <c r="R83" i="14" s="1"/>
  <c r="P86" i="14"/>
  <c r="P85" i="14"/>
  <c r="P84" i="14"/>
  <c r="P83" i="14" s="1"/>
  <c r="AU67" i="1" s="1"/>
  <c r="J80" i="14"/>
  <c r="J79" i="14"/>
  <c r="F79" i="14"/>
  <c r="F77" i="14"/>
  <c r="E75" i="14"/>
  <c r="J55" i="14"/>
  <c r="J54" i="14"/>
  <c r="F54" i="14"/>
  <c r="F52" i="14"/>
  <c r="E50" i="14"/>
  <c r="J18" i="14"/>
  <c r="E18" i="14"/>
  <c r="F55" i="14" s="1"/>
  <c r="J17" i="14"/>
  <c r="J12" i="14"/>
  <c r="J77" i="14" s="1"/>
  <c r="E7" i="14"/>
  <c r="E48" i="14"/>
  <c r="J37" i="13"/>
  <c r="J36" i="13"/>
  <c r="AY66" i="1"/>
  <c r="J35" i="13"/>
  <c r="AX66" i="1"/>
  <c r="BI133" i="13"/>
  <c r="BH133" i="13"/>
  <c r="BG133" i="13"/>
  <c r="BF133" i="13"/>
  <c r="T133" i="13"/>
  <c r="T132" i="13" s="1"/>
  <c r="R133" i="13"/>
  <c r="R132" i="13"/>
  <c r="P133" i="13"/>
  <c r="P132" i="13" s="1"/>
  <c r="BI130" i="13"/>
  <c r="BH130" i="13"/>
  <c r="BG130" i="13"/>
  <c r="BF130" i="13"/>
  <c r="T130" i="13"/>
  <c r="R130" i="13"/>
  <c r="P130" i="13"/>
  <c r="BI126" i="13"/>
  <c r="BH126" i="13"/>
  <c r="BG126" i="13"/>
  <c r="BF126" i="13"/>
  <c r="T126" i="13"/>
  <c r="R126" i="13"/>
  <c r="P126" i="13"/>
  <c r="BI124" i="13"/>
  <c r="BH124" i="13"/>
  <c r="BG124" i="13"/>
  <c r="BF124" i="13"/>
  <c r="T124" i="13"/>
  <c r="R124" i="13"/>
  <c r="P124" i="13"/>
  <c r="BI122" i="13"/>
  <c r="BH122" i="13"/>
  <c r="BG122" i="13"/>
  <c r="BF122" i="13"/>
  <c r="T122" i="13"/>
  <c r="R122" i="13"/>
  <c r="P122" i="13"/>
  <c r="BI119" i="13"/>
  <c r="BH119" i="13"/>
  <c r="BG119" i="13"/>
  <c r="BF119" i="13"/>
  <c r="T119" i="13"/>
  <c r="R119" i="13"/>
  <c r="P119" i="13"/>
  <c r="BI117" i="13"/>
  <c r="BH117" i="13"/>
  <c r="BG117" i="13"/>
  <c r="BF117" i="13"/>
  <c r="T117" i="13"/>
  <c r="R117" i="13"/>
  <c r="P117" i="13"/>
  <c r="BI114" i="13"/>
  <c r="BH114" i="13"/>
  <c r="BG114" i="13"/>
  <c r="BF114" i="13"/>
  <c r="T114" i="13"/>
  <c r="R114" i="13"/>
  <c r="P114" i="13"/>
  <c r="BI110" i="13"/>
  <c r="BH110" i="13"/>
  <c r="BG110" i="13"/>
  <c r="BF110" i="13"/>
  <c r="T110" i="13"/>
  <c r="R110" i="13"/>
  <c r="P110" i="13"/>
  <c r="BI106" i="13"/>
  <c r="BH106" i="13"/>
  <c r="BG106" i="13"/>
  <c r="BF106" i="13"/>
  <c r="T106" i="13"/>
  <c r="R106" i="13"/>
  <c r="P106" i="13"/>
  <c r="BI103" i="13"/>
  <c r="BH103" i="13"/>
  <c r="BG103" i="13"/>
  <c r="BF103" i="13"/>
  <c r="T103" i="13"/>
  <c r="R103" i="13"/>
  <c r="P103" i="13"/>
  <c r="BI101" i="13"/>
  <c r="BH101" i="13"/>
  <c r="BG101" i="13"/>
  <c r="BF101" i="13"/>
  <c r="T101" i="13"/>
  <c r="R101" i="13"/>
  <c r="P101" i="13"/>
  <c r="BI96" i="13"/>
  <c r="BH96" i="13"/>
  <c r="BG96" i="13"/>
  <c r="BF96" i="13"/>
  <c r="T96" i="13"/>
  <c r="R96" i="13"/>
  <c r="P96" i="13"/>
  <c r="BI92" i="13"/>
  <c r="BH92" i="13"/>
  <c r="BG92" i="13"/>
  <c r="BF92" i="13"/>
  <c r="T92" i="13"/>
  <c r="R92" i="13"/>
  <c r="P92" i="13"/>
  <c r="BI89" i="13"/>
  <c r="BH89" i="13"/>
  <c r="BG89" i="13"/>
  <c r="BF89" i="13"/>
  <c r="T89" i="13"/>
  <c r="T88" i="13" s="1"/>
  <c r="R89" i="13"/>
  <c r="R88" i="13" s="1"/>
  <c r="P89" i="13"/>
  <c r="P88" i="13" s="1"/>
  <c r="F80" i="13"/>
  <c r="E78" i="13"/>
  <c r="F52" i="13"/>
  <c r="E50" i="13"/>
  <c r="J24" i="13"/>
  <c r="E24" i="13"/>
  <c r="J83" i="13" s="1"/>
  <c r="J23" i="13"/>
  <c r="J21" i="13"/>
  <c r="E21" i="13"/>
  <c r="J82" i="13" s="1"/>
  <c r="J20" i="13"/>
  <c r="J18" i="13"/>
  <c r="E18" i="13"/>
  <c r="F83" i="13" s="1"/>
  <c r="J17" i="13"/>
  <c r="J15" i="13"/>
  <c r="E15" i="13"/>
  <c r="F54" i="13" s="1"/>
  <c r="J14" i="13"/>
  <c r="J12" i="13"/>
  <c r="J52" i="13" s="1"/>
  <c r="E7" i="13"/>
  <c r="E76" i="13"/>
  <c r="J37" i="12"/>
  <c r="J36" i="12"/>
  <c r="AY65" i="1" s="1"/>
  <c r="J35" i="12"/>
  <c r="AX65" i="1"/>
  <c r="BI158" i="12"/>
  <c r="BH158" i="12"/>
  <c r="BG158" i="12"/>
  <c r="BF158" i="12"/>
  <c r="T158" i="12"/>
  <c r="R158" i="12"/>
  <c r="P158" i="12"/>
  <c r="BI157" i="12"/>
  <c r="BH157" i="12"/>
  <c r="BG157" i="12"/>
  <c r="BF157" i="12"/>
  <c r="T157" i="12"/>
  <c r="R157" i="12"/>
  <c r="P157" i="12"/>
  <c r="BI156" i="12"/>
  <c r="BH156" i="12"/>
  <c r="BG156" i="12"/>
  <c r="BF156" i="12"/>
  <c r="T156" i="12"/>
  <c r="R156" i="12"/>
  <c r="P156" i="12"/>
  <c r="BI149" i="12"/>
  <c r="BH149" i="12"/>
  <c r="BG149" i="12"/>
  <c r="BF149" i="12"/>
  <c r="T149" i="12"/>
  <c r="R149" i="12"/>
  <c r="P149" i="12"/>
  <c r="BI145" i="12"/>
  <c r="BH145" i="12"/>
  <c r="BG145" i="12"/>
  <c r="BF145" i="12"/>
  <c r="T145" i="12"/>
  <c r="R145" i="12"/>
  <c r="P145" i="12"/>
  <c r="BI144" i="12"/>
  <c r="BH144" i="12"/>
  <c r="BG144" i="12"/>
  <c r="BF144" i="12"/>
  <c r="T144" i="12"/>
  <c r="R144" i="12"/>
  <c r="P144" i="12"/>
  <c r="BI140" i="12"/>
  <c r="BH140" i="12"/>
  <c r="BG140" i="12"/>
  <c r="BF140" i="12"/>
  <c r="T140" i="12"/>
  <c r="R140" i="12"/>
  <c r="P140" i="12"/>
  <c r="BI137" i="12"/>
  <c r="BH137" i="12"/>
  <c r="BG137" i="12"/>
  <c r="BF137" i="12"/>
  <c r="T137" i="12"/>
  <c r="R137" i="12"/>
  <c r="P137" i="12"/>
  <c r="BI136" i="12"/>
  <c r="BH136" i="12"/>
  <c r="BG136" i="12"/>
  <c r="BF136" i="12"/>
  <c r="T136" i="12"/>
  <c r="R136" i="12"/>
  <c r="P136" i="12"/>
  <c r="BI131" i="12"/>
  <c r="BH131" i="12"/>
  <c r="BG131" i="12"/>
  <c r="BF131" i="12"/>
  <c r="T131" i="12"/>
  <c r="R131" i="12"/>
  <c r="P131" i="12"/>
  <c r="BI127" i="12"/>
  <c r="BH127" i="12"/>
  <c r="BG127" i="12"/>
  <c r="BF127" i="12"/>
  <c r="T127" i="12"/>
  <c r="R127" i="12"/>
  <c r="P127" i="12"/>
  <c r="BI121" i="12"/>
  <c r="BH121" i="12"/>
  <c r="BG121" i="12"/>
  <c r="BF121" i="12"/>
  <c r="T121" i="12"/>
  <c r="R121" i="12"/>
  <c r="P121" i="12"/>
  <c r="BI115" i="12"/>
  <c r="BH115" i="12"/>
  <c r="BG115" i="12"/>
  <c r="BF115" i="12"/>
  <c r="T115" i="12"/>
  <c r="R115" i="12"/>
  <c r="P115" i="12"/>
  <c r="BI109" i="12"/>
  <c r="BH109" i="12"/>
  <c r="BG109" i="12"/>
  <c r="BF109" i="12"/>
  <c r="T109" i="12"/>
  <c r="R109" i="12"/>
  <c r="P109" i="12"/>
  <c r="BI104" i="12"/>
  <c r="BH104" i="12"/>
  <c r="BG104" i="12"/>
  <c r="BF104" i="12"/>
  <c r="T104" i="12"/>
  <c r="R104" i="12"/>
  <c r="P104" i="12"/>
  <c r="BI99" i="12"/>
  <c r="BH99" i="12"/>
  <c r="BG99" i="12"/>
  <c r="BF99" i="12"/>
  <c r="T99" i="12"/>
  <c r="R99" i="12"/>
  <c r="P99" i="12"/>
  <c r="BI94" i="12"/>
  <c r="BH94" i="12"/>
  <c r="BG94" i="12"/>
  <c r="BF94" i="12"/>
  <c r="T94" i="12"/>
  <c r="R94" i="12"/>
  <c r="P94" i="12"/>
  <c r="BI91" i="12"/>
  <c r="BH91" i="12"/>
  <c r="BG91" i="12"/>
  <c r="BF91" i="12"/>
  <c r="T91" i="12"/>
  <c r="R91" i="12"/>
  <c r="P91" i="12"/>
  <c r="BI88" i="12"/>
  <c r="BH88" i="12"/>
  <c r="BG88" i="12"/>
  <c r="BF88" i="12"/>
  <c r="T88" i="12"/>
  <c r="R88" i="12"/>
  <c r="P88" i="12"/>
  <c r="BI87" i="12"/>
  <c r="BH87" i="12"/>
  <c r="BG87" i="12"/>
  <c r="BF87" i="12"/>
  <c r="T87" i="12"/>
  <c r="R87" i="12"/>
  <c r="P87" i="12"/>
  <c r="J81" i="12"/>
  <c r="J80" i="12"/>
  <c r="F80" i="12"/>
  <c r="F78" i="12"/>
  <c r="E76" i="12"/>
  <c r="J55" i="12"/>
  <c r="J54" i="12"/>
  <c r="F54" i="12"/>
  <c r="F52" i="12"/>
  <c r="E50" i="12"/>
  <c r="J18" i="12"/>
  <c r="E18" i="12"/>
  <c r="F81" i="12" s="1"/>
  <c r="J17" i="12"/>
  <c r="J12" i="12"/>
  <c r="J78" i="12"/>
  <c r="E7" i="12"/>
  <c r="E74" i="12"/>
  <c r="J37" i="11"/>
  <c r="J36" i="11"/>
  <c r="AY64" i="1" s="1"/>
  <c r="J35" i="11"/>
  <c r="AX64" i="1" s="1"/>
  <c r="BI321" i="11"/>
  <c r="BH321" i="11"/>
  <c r="BG321" i="11"/>
  <c r="BF321" i="11"/>
  <c r="T321" i="11"/>
  <c r="T320" i="11" s="1"/>
  <c r="T319" i="11" s="1"/>
  <c r="R321" i="11"/>
  <c r="R320" i="11"/>
  <c r="R319" i="11" s="1"/>
  <c r="P321" i="11"/>
  <c r="P320" i="11" s="1"/>
  <c r="P319" i="11" s="1"/>
  <c r="BI317" i="11"/>
  <c r="BH317" i="11"/>
  <c r="BG317" i="11"/>
  <c r="BF317" i="11"/>
  <c r="T317" i="11"/>
  <c r="T316" i="11"/>
  <c r="R317" i="11"/>
  <c r="R316" i="11"/>
  <c r="P317" i="11"/>
  <c r="P316" i="11"/>
  <c r="BI314" i="11"/>
  <c r="BH314" i="11"/>
  <c r="BG314" i="11"/>
  <c r="BF314" i="11"/>
  <c r="T314" i="11"/>
  <c r="R314" i="11"/>
  <c r="P314" i="11"/>
  <c r="BI309" i="11"/>
  <c r="BH309" i="11"/>
  <c r="BG309" i="11"/>
  <c r="BF309" i="11"/>
  <c r="T309" i="11"/>
  <c r="R309" i="11"/>
  <c r="P309" i="11"/>
  <c r="BI306" i="11"/>
  <c r="BH306" i="11"/>
  <c r="BG306" i="11"/>
  <c r="BF306" i="11"/>
  <c r="T306" i="11"/>
  <c r="R306" i="11"/>
  <c r="P306" i="11"/>
  <c r="BI304" i="11"/>
  <c r="BH304" i="11"/>
  <c r="BG304" i="11"/>
  <c r="BF304" i="11"/>
  <c r="T304" i="11"/>
  <c r="R304" i="11"/>
  <c r="P304" i="11"/>
  <c r="BI299" i="11"/>
  <c r="BH299" i="11"/>
  <c r="BG299" i="11"/>
  <c r="BF299" i="11"/>
  <c r="T299" i="11"/>
  <c r="R299" i="11"/>
  <c r="P299" i="11"/>
  <c r="BI298" i="11"/>
  <c r="BH298" i="11"/>
  <c r="BG298" i="11"/>
  <c r="BF298" i="11"/>
  <c r="T298" i="11"/>
  <c r="R298" i="11"/>
  <c r="P298" i="11"/>
  <c r="BI295" i="11"/>
  <c r="BH295" i="11"/>
  <c r="BG295" i="11"/>
  <c r="BF295" i="11"/>
  <c r="T295" i="11"/>
  <c r="R295" i="11"/>
  <c r="P295" i="11"/>
  <c r="BI290" i="11"/>
  <c r="BH290" i="11"/>
  <c r="BG290" i="11"/>
  <c r="BF290" i="11"/>
  <c r="T290" i="11"/>
  <c r="R290" i="11"/>
  <c r="P290" i="11"/>
  <c r="BI285" i="11"/>
  <c r="BH285" i="11"/>
  <c r="BG285" i="11"/>
  <c r="BF285" i="11"/>
  <c r="T285" i="11"/>
  <c r="R285" i="11"/>
  <c r="P285" i="11"/>
  <c r="BI280" i="11"/>
  <c r="BH280" i="11"/>
  <c r="BG280" i="11"/>
  <c r="BF280" i="11"/>
  <c r="T280" i="11"/>
  <c r="R280" i="11"/>
  <c r="P280" i="11"/>
  <c r="BI278" i="11"/>
  <c r="BH278" i="11"/>
  <c r="BG278" i="11"/>
  <c r="BF278" i="11"/>
  <c r="T278" i="11"/>
  <c r="R278" i="11"/>
  <c r="P278" i="11"/>
  <c r="BI273" i="11"/>
  <c r="BH273" i="11"/>
  <c r="BG273" i="11"/>
  <c r="BF273" i="11"/>
  <c r="T273" i="11"/>
  <c r="R273" i="11"/>
  <c r="P273" i="11"/>
  <c r="BI272" i="11"/>
  <c r="BH272" i="11"/>
  <c r="BG272" i="11"/>
  <c r="BF272" i="11"/>
  <c r="T272" i="11"/>
  <c r="R272" i="11"/>
  <c r="P272" i="11"/>
  <c r="BI271" i="11"/>
  <c r="BH271" i="11"/>
  <c r="BG271" i="11"/>
  <c r="BF271" i="11"/>
  <c r="T271" i="11"/>
  <c r="R271" i="11"/>
  <c r="P271" i="11"/>
  <c r="BI270" i="11"/>
  <c r="BH270" i="11"/>
  <c r="BG270" i="11"/>
  <c r="BF270" i="11"/>
  <c r="T270" i="11"/>
  <c r="R270" i="11"/>
  <c r="P270" i="11"/>
  <c r="BI266" i="11"/>
  <c r="BH266" i="11"/>
  <c r="BG266" i="11"/>
  <c r="BF266" i="11"/>
  <c r="T266" i="11"/>
  <c r="R266" i="11"/>
  <c r="P266" i="11"/>
  <c r="BI259" i="11"/>
  <c r="BH259" i="11"/>
  <c r="BG259" i="11"/>
  <c r="BF259" i="11"/>
  <c r="T259" i="11"/>
  <c r="R259" i="11"/>
  <c r="P259" i="11"/>
  <c r="BI256" i="11"/>
  <c r="BH256" i="11"/>
  <c r="BG256" i="11"/>
  <c r="BF256" i="11"/>
  <c r="T256" i="11"/>
  <c r="R256" i="11"/>
  <c r="P256" i="11"/>
  <c r="BI253" i="11"/>
  <c r="BH253" i="11"/>
  <c r="BG253" i="11"/>
  <c r="BF253" i="11"/>
  <c r="T253" i="11"/>
  <c r="R253" i="11"/>
  <c r="P253" i="11"/>
  <c r="BI252" i="11"/>
  <c r="BH252" i="11"/>
  <c r="BG252" i="11"/>
  <c r="BF252" i="11"/>
  <c r="T252" i="11"/>
  <c r="R252" i="11"/>
  <c r="P252" i="11"/>
  <c r="BI250" i="11"/>
  <c r="BH250" i="11"/>
  <c r="BG250" i="11"/>
  <c r="BF250" i="11"/>
  <c r="T250" i="11"/>
  <c r="R250" i="11"/>
  <c r="P250" i="11"/>
  <c r="BI249" i="11"/>
  <c r="BH249" i="11"/>
  <c r="BG249" i="11"/>
  <c r="BF249" i="11"/>
  <c r="T249" i="11"/>
  <c r="R249" i="11"/>
  <c r="P249" i="11"/>
  <c r="BI247" i="11"/>
  <c r="BH247" i="11"/>
  <c r="BG247" i="11"/>
  <c r="BF247" i="11"/>
  <c r="T247" i="11"/>
  <c r="R247" i="11"/>
  <c r="P247" i="11"/>
  <c r="BI245" i="11"/>
  <c r="BH245" i="11"/>
  <c r="BG245" i="11"/>
  <c r="BF245" i="11"/>
  <c r="T245" i="11"/>
  <c r="R245" i="11"/>
  <c r="P245" i="11"/>
  <c r="BI244" i="11"/>
  <c r="BH244" i="11"/>
  <c r="BG244" i="11"/>
  <c r="BF244" i="11"/>
  <c r="T244" i="11"/>
  <c r="R244" i="11"/>
  <c r="P244" i="11"/>
  <c r="BI243" i="11"/>
  <c r="BH243" i="11"/>
  <c r="BG243" i="11"/>
  <c r="BF243" i="11"/>
  <c r="T243" i="11"/>
  <c r="R243" i="11"/>
  <c r="P243" i="11"/>
  <c r="BI242" i="11"/>
  <c r="BH242" i="11"/>
  <c r="BG242" i="11"/>
  <c r="BF242" i="11"/>
  <c r="T242" i="11"/>
  <c r="R242" i="11"/>
  <c r="P242" i="11"/>
  <c r="BI241" i="11"/>
  <c r="BH241" i="11"/>
  <c r="BG241" i="11"/>
  <c r="BF241" i="11"/>
  <c r="T241" i="11"/>
  <c r="R241" i="11"/>
  <c r="P241" i="11"/>
  <c r="BI239" i="11"/>
  <c r="BH239" i="11"/>
  <c r="BG239" i="11"/>
  <c r="BF239" i="11"/>
  <c r="T239" i="11"/>
  <c r="R239" i="11"/>
  <c r="P239" i="11"/>
  <c r="BI237" i="11"/>
  <c r="BH237" i="11"/>
  <c r="BG237" i="11"/>
  <c r="BF237" i="11"/>
  <c r="T237" i="11"/>
  <c r="R237" i="11"/>
  <c r="P237" i="11"/>
  <c r="BI234" i="11"/>
  <c r="BH234" i="11"/>
  <c r="BG234" i="11"/>
  <c r="BF234" i="11"/>
  <c r="T234" i="11"/>
  <c r="R234" i="11"/>
  <c r="P234" i="11"/>
  <c r="BI232" i="11"/>
  <c r="BH232" i="11"/>
  <c r="BG232" i="11"/>
  <c r="BF232" i="11"/>
  <c r="T232" i="11"/>
  <c r="R232" i="11"/>
  <c r="P232" i="11"/>
  <c r="BI229" i="11"/>
  <c r="BH229" i="11"/>
  <c r="BG229" i="11"/>
  <c r="BF229" i="11"/>
  <c r="T229" i="11"/>
  <c r="R229" i="11"/>
  <c r="P229" i="11"/>
  <c r="BI225" i="11"/>
  <c r="BH225" i="11"/>
  <c r="BG225" i="11"/>
  <c r="BF225" i="11"/>
  <c r="T225" i="11"/>
  <c r="R225" i="11"/>
  <c r="P225" i="11"/>
  <c r="BI220" i="11"/>
  <c r="BH220" i="11"/>
  <c r="BG220" i="11"/>
  <c r="BF220" i="11"/>
  <c r="T220" i="11"/>
  <c r="R220" i="11"/>
  <c r="P220" i="11"/>
  <c r="BI215" i="11"/>
  <c r="BH215" i="11"/>
  <c r="BG215" i="11"/>
  <c r="BF215" i="11"/>
  <c r="T215" i="11"/>
  <c r="R215" i="11"/>
  <c r="P215" i="11"/>
  <c r="BI213" i="11"/>
  <c r="BH213" i="11"/>
  <c r="BG213" i="11"/>
  <c r="BF213" i="11"/>
  <c r="T213" i="11"/>
  <c r="R213" i="11"/>
  <c r="P213" i="11"/>
  <c r="BI211" i="11"/>
  <c r="BH211" i="11"/>
  <c r="BG211" i="11"/>
  <c r="BF211" i="11"/>
  <c r="T211" i="11"/>
  <c r="R211" i="11"/>
  <c r="P211" i="11"/>
  <c r="BI208" i="11"/>
  <c r="BH208" i="11"/>
  <c r="BG208" i="11"/>
  <c r="BF208" i="11"/>
  <c r="T208" i="11"/>
  <c r="R208" i="11"/>
  <c r="P208" i="11"/>
  <c r="BI206" i="11"/>
  <c r="BH206" i="11"/>
  <c r="BG206" i="11"/>
  <c r="BF206" i="11"/>
  <c r="T206" i="11"/>
  <c r="R206" i="11"/>
  <c r="P206" i="11"/>
  <c r="BI204" i="11"/>
  <c r="BH204" i="11"/>
  <c r="BG204" i="11"/>
  <c r="BF204" i="11"/>
  <c r="T204" i="11"/>
  <c r="R204" i="11"/>
  <c r="P204" i="11"/>
  <c r="BI202" i="11"/>
  <c r="BH202" i="11"/>
  <c r="BG202" i="11"/>
  <c r="BF202" i="11"/>
  <c r="T202" i="11"/>
  <c r="R202" i="11"/>
  <c r="P202" i="11"/>
  <c r="BI200" i="11"/>
  <c r="BH200" i="11"/>
  <c r="BG200" i="11"/>
  <c r="BF200" i="11"/>
  <c r="T200" i="11"/>
  <c r="R200" i="11"/>
  <c r="P200" i="11"/>
  <c r="BI198" i="11"/>
  <c r="BH198" i="11"/>
  <c r="BG198" i="11"/>
  <c r="BF198" i="11"/>
  <c r="T198" i="11"/>
  <c r="R198" i="11"/>
  <c r="P198" i="11"/>
  <c r="BI195" i="11"/>
  <c r="BH195" i="11"/>
  <c r="BG195" i="11"/>
  <c r="BF195" i="11"/>
  <c r="T195" i="11"/>
  <c r="R195" i="11"/>
  <c r="P195" i="11"/>
  <c r="BI191" i="11"/>
  <c r="BH191" i="11"/>
  <c r="BG191" i="11"/>
  <c r="BF191" i="11"/>
  <c r="T191" i="11"/>
  <c r="R191" i="11"/>
  <c r="P191" i="11"/>
  <c r="BI189" i="11"/>
  <c r="BH189" i="11"/>
  <c r="BG189" i="11"/>
  <c r="BF189" i="11"/>
  <c r="T189" i="11"/>
  <c r="R189" i="11"/>
  <c r="P189" i="11"/>
  <c r="BI185" i="11"/>
  <c r="BH185" i="11"/>
  <c r="BG185" i="11"/>
  <c r="BF185" i="11"/>
  <c r="T185" i="11"/>
  <c r="R185" i="11"/>
  <c r="P185" i="11"/>
  <c r="BI183" i="11"/>
  <c r="BH183" i="11"/>
  <c r="BG183" i="11"/>
  <c r="BF183" i="11"/>
  <c r="T183" i="11"/>
  <c r="R183" i="11"/>
  <c r="P183" i="11"/>
  <c r="BI181" i="11"/>
  <c r="BH181" i="11"/>
  <c r="BG181" i="11"/>
  <c r="BF181" i="11"/>
  <c r="T181" i="11"/>
  <c r="R181" i="11"/>
  <c r="P181" i="11"/>
  <c r="BI179" i="11"/>
  <c r="BH179" i="11"/>
  <c r="BG179" i="11"/>
  <c r="BF179" i="11"/>
  <c r="T179" i="11"/>
  <c r="R179" i="11"/>
  <c r="P179" i="11"/>
  <c r="BI177" i="11"/>
  <c r="BH177" i="11"/>
  <c r="BG177" i="11"/>
  <c r="BF177" i="11"/>
  <c r="T177" i="11"/>
  <c r="R177" i="11"/>
  <c r="P177" i="11"/>
  <c r="BI174" i="11"/>
  <c r="BH174" i="11"/>
  <c r="BG174" i="11"/>
  <c r="BF174" i="11"/>
  <c r="T174" i="11"/>
  <c r="R174" i="11"/>
  <c r="P174" i="11"/>
  <c r="BI169" i="11"/>
  <c r="BH169" i="11"/>
  <c r="BG169" i="11"/>
  <c r="BF169" i="11"/>
  <c r="T169" i="11"/>
  <c r="R169" i="11"/>
  <c r="P169" i="11"/>
  <c r="BI162" i="11"/>
  <c r="BH162" i="11"/>
  <c r="BG162" i="11"/>
  <c r="BF162" i="11"/>
  <c r="T162" i="11"/>
  <c r="R162" i="11"/>
  <c r="P162" i="11"/>
  <c r="BI154" i="11"/>
  <c r="BH154" i="11"/>
  <c r="BG154" i="11"/>
  <c r="BF154" i="11"/>
  <c r="T154" i="11"/>
  <c r="R154" i="11"/>
  <c r="P154" i="11"/>
  <c r="BI152" i="11"/>
  <c r="BH152" i="11"/>
  <c r="BG152" i="11"/>
  <c r="BF152" i="11"/>
  <c r="T152" i="11"/>
  <c r="R152" i="11"/>
  <c r="P152" i="11"/>
  <c r="BI149" i="11"/>
  <c r="BH149" i="11"/>
  <c r="BG149" i="11"/>
  <c r="BF149" i="11"/>
  <c r="T149" i="11"/>
  <c r="R149" i="11"/>
  <c r="P149" i="11"/>
  <c r="BI145" i="11"/>
  <c r="BH145" i="11"/>
  <c r="BG145" i="11"/>
  <c r="BF145" i="11"/>
  <c r="T145" i="11"/>
  <c r="R145" i="11"/>
  <c r="P145" i="11"/>
  <c r="BI135" i="11"/>
  <c r="BH135" i="11"/>
  <c r="BG135" i="11"/>
  <c r="BF135" i="11"/>
  <c r="T135" i="11"/>
  <c r="R135" i="11"/>
  <c r="P135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18" i="11"/>
  <c r="BH118" i="11"/>
  <c r="BG118" i="11"/>
  <c r="BF118" i="11"/>
  <c r="T118" i="11"/>
  <c r="R118" i="11"/>
  <c r="P118" i="11"/>
  <c r="BI116" i="11"/>
  <c r="BH116" i="11"/>
  <c r="BG116" i="11"/>
  <c r="BF116" i="11"/>
  <c r="T116" i="11"/>
  <c r="R116" i="11"/>
  <c r="P116" i="11"/>
  <c r="BI114" i="11"/>
  <c r="BH114" i="11"/>
  <c r="BG114" i="11"/>
  <c r="BF114" i="11"/>
  <c r="T114" i="11"/>
  <c r="R114" i="11"/>
  <c r="P114" i="11"/>
  <c r="BI112" i="11"/>
  <c r="BH112" i="11"/>
  <c r="BG112" i="11"/>
  <c r="BF112" i="11"/>
  <c r="T112" i="11"/>
  <c r="R112" i="11"/>
  <c r="P112" i="11"/>
  <c r="BI107" i="11"/>
  <c r="BH107" i="11"/>
  <c r="BG107" i="11"/>
  <c r="BF107" i="11"/>
  <c r="T107" i="11"/>
  <c r="R107" i="11"/>
  <c r="P107" i="11"/>
  <c r="BI105" i="11"/>
  <c r="BH105" i="11"/>
  <c r="BG105" i="11"/>
  <c r="BF105" i="11"/>
  <c r="T105" i="11"/>
  <c r="R105" i="11"/>
  <c r="P105" i="11"/>
  <c r="BI101" i="11"/>
  <c r="BH101" i="11"/>
  <c r="BG101" i="11"/>
  <c r="BF101" i="11"/>
  <c r="T101" i="11"/>
  <c r="R101" i="11"/>
  <c r="P101" i="11"/>
  <c r="BI99" i="11"/>
  <c r="BH99" i="11"/>
  <c r="BG99" i="11"/>
  <c r="BF99" i="11"/>
  <c r="T99" i="11"/>
  <c r="R99" i="11"/>
  <c r="P99" i="11"/>
  <c r="BI97" i="11"/>
  <c r="BH97" i="11"/>
  <c r="BG97" i="11"/>
  <c r="BF97" i="11"/>
  <c r="T97" i="11"/>
  <c r="R97" i="11"/>
  <c r="P97" i="11"/>
  <c r="BI95" i="11"/>
  <c r="BH95" i="11"/>
  <c r="BG95" i="11"/>
  <c r="BF95" i="11"/>
  <c r="T95" i="11"/>
  <c r="R95" i="11"/>
  <c r="P95" i="11"/>
  <c r="BI93" i="11"/>
  <c r="BH93" i="11"/>
  <c r="BG93" i="11"/>
  <c r="BF93" i="11"/>
  <c r="T93" i="11"/>
  <c r="R93" i="11"/>
  <c r="P93" i="11"/>
  <c r="J87" i="11"/>
  <c r="J86" i="11"/>
  <c r="F86" i="11"/>
  <c r="F84" i="11"/>
  <c r="E82" i="11"/>
  <c r="J55" i="11"/>
  <c r="J54" i="11"/>
  <c r="F54" i="11"/>
  <c r="F52" i="11"/>
  <c r="E50" i="11"/>
  <c r="J18" i="11"/>
  <c r="E18" i="11"/>
  <c r="F87" i="11"/>
  <c r="J17" i="11"/>
  <c r="J12" i="11"/>
  <c r="J84" i="11" s="1"/>
  <c r="E7" i="11"/>
  <c r="E80" i="11" s="1"/>
  <c r="J205" i="10"/>
  <c r="J74" i="10" s="1"/>
  <c r="T204" i="10"/>
  <c r="R204" i="10"/>
  <c r="P204" i="10"/>
  <c r="BK204" i="10"/>
  <c r="J204" i="10" s="1"/>
  <c r="J73" i="10" s="1"/>
  <c r="J37" i="10"/>
  <c r="J36" i="10"/>
  <c r="AY63" i="1" s="1"/>
  <c r="J35" i="10"/>
  <c r="AX63" i="1" s="1"/>
  <c r="BI213" i="10"/>
  <c r="BH213" i="10"/>
  <c r="BG213" i="10"/>
  <c r="BF213" i="10"/>
  <c r="T213" i="10"/>
  <c r="T212" i="10" s="1"/>
  <c r="R213" i="10"/>
  <c r="R212" i="10" s="1"/>
  <c r="P213" i="10"/>
  <c r="P212" i="10" s="1"/>
  <c r="BI210" i="10"/>
  <c r="BH210" i="10"/>
  <c r="BG210" i="10"/>
  <c r="BF210" i="10"/>
  <c r="T210" i="10"/>
  <c r="T209" i="10" s="1"/>
  <c r="R210" i="10"/>
  <c r="R209" i="10" s="1"/>
  <c r="P210" i="10"/>
  <c r="P209" i="10" s="1"/>
  <c r="BI208" i="10"/>
  <c r="BH208" i="10"/>
  <c r="BG208" i="10"/>
  <c r="BF208" i="10"/>
  <c r="T208" i="10"/>
  <c r="T207" i="10" s="1"/>
  <c r="R208" i="10"/>
  <c r="R207" i="10" s="1"/>
  <c r="P208" i="10"/>
  <c r="P207" i="10" s="1"/>
  <c r="P206" i="10" s="1"/>
  <c r="BI200" i="10"/>
  <c r="BH200" i="10"/>
  <c r="BG200" i="10"/>
  <c r="BF200" i="10"/>
  <c r="T200" i="10"/>
  <c r="R200" i="10"/>
  <c r="P200" i="10"/>
  <c r="BI197" i="10"/>
  <c r="BH197" i="10"/>
  <c r="BG197" i="10"/>
  <c r="BF197" i="10"/>
  <c r="T197" i="10"/>
  <c r="R197" i="10"/>
  <c r="P197" i="10"/>
  <c r="BI194" i="10"/>
  <c r="BH194" i="10"/>
  <c r="BG194" i="10"/>
  <c r="BF194" i="10"/>
  <c r="T194" i="10"/>
  <c r="R194" i="10"/>
  <c r="P194" i="10"/>
  <c r="BI190" i="10"/>
  <c r="BH190" i="10"/>
  <c r="BG190" i="10"/>
  <c r="BF190" i="10"/>
  <c r="T190" i="10"/>
  <c r="R190" i="10"/>
  <c r="P190" i="10"/>
  <c r="BI189" i="10"/>
  <c r="BH189" i="10"/>
  <c r="BG189" i="10"/>
  <c r="BF189" i="10"/>
  <c r="T189" i="10"/>
  <c r="R189" i="10"/>
  <c r="P189" i="10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4" i="10"/>
  <c r="BH184" i="10"/>
  <c r="BG184" i="10"/>
  <c r="BF184" i="10"/>
  <c r="T184" i="10"/>
  <c r="R184" i="10"/>
  <c r="P184" i="10"/>
  <c r="BI183" i="10"/>
  <c r="BH183" i="10"/>
  <c r="BG183" i="10"/>
  <c r="BF183" i="10"/>
  <c r="T183" i="10"/>
  <c r="R183" i="10"/>
  <c r="P183" i="10"/>
  <c r="BI181" i="10"/>
  <c r="BH181" i="10"/>
  <c r="BG181" i="10"/>
  <c r="BF181" i="10"/>
  <c r="T181" i="10"/>
  <c r="T180" i="10"/>
  <c r="R181" i="10"/>
  <c r="R180" i="10"/>
  <c r="P181" i="10"/>
  <c r="P180" i="10"/>
  <c r="BI179" i="10"/>
  <c r="BH179" i="10"/>
  <c r="BG179" i="10"/>
  <c r="BF179" i="10"/>
  <c r="T179" i="10"/>
  <c r="R179" i="10"/>
  <c r="P179" i="10"/>
  <c r="BI178" i="10"/>
  <c r="BH178" i="10"/>
  <c r="BG178" i="10"/>
  <c r="BF178" i="10"/>
  <c r="T178" i="10"/>
  <c r="R178" i="10"/>
  <c r="P178" i="10"/>
  <c r="BI177" i="10"/>
  <c r="BH177" i="10"/>
  <c r="BG177" i="10"/>
  <c r="BF177" i="10"/>
  <c r="T177" i="10"/>
  <c r="R177" i="10"/>
  <c r="P177" i="10"/>
  <c r="BI176" i="10"/>
  <c r="BH176" i="10"/>
  <c r="BG176" i="10"/>
  <c r="BF176" i="10"/>
  <c r="T176" i="10"/>
  <c r="R176" i="10"/>
  <c r="P176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3" i="10"/>
  <c r="BH173" i="10"/>
  <c r="BG173" i="10"/>
  <c r="BF173" i="10"/>
  <c r="T173" i="10"/>
  <c r="R173" i="10"/>
  <c r="P173" i="10"/>
  <c r="BI172" i="10"/>
  <c r="BH172" i="10"/>
  <c r="BG172" i="10"/>
  <c r="BF172" i="10"/>
  <c r="T172" i="10"/>
  <c r="R172" i="10"/>
  <c r="P172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8" i="10"/>
  <c r="BH168" i="10"/>
  <c r="BG168" i="10"/>
  <c r="BF168" i="10"/>
  <c r="T168" i="10"/>
  <c r="R168" i="10"/>
  <c r="P168" i="10"/>
  <c r="BI167" i="10"/>
  <c r="BH167" i="10"/>
  <c r="BG167" i="10"/>
  <c r="BF167" i="10"/>
  <c r="T167" i="10"/>
  <c r="R167" i="10"/>
  <c r="P167" i="10"/>
  <c r="BI163" i="10"/>
  <c r="BH163" i="10"/>
  <c r="BG163" i="10"/>
  <c r="BF163" i="10"/>
  <c r="T163" i="10"/>
  <c r="R163" i="10"/>
  <c r="P163" i="10"/>
  <c r="BI160" i="10"/>
  <c r="BH160" i="10"/>
  <c r="BG160" i="10"/>
  <c r="BF160" i="10"/>
  <c r="T160" i="10"/>
  <c r="R160" i="10"/>
  <c r="P160" i="10"/>
  <c r="BI157" i="10"/>
  <c r="BH157" i="10"/>
  <c r="BG157" i="10"/>
  <c r="BF157" i="10"/>
  <c r="T157" i="10"/>
  <c r="R157" i="10"/>
  <c r="P157" i="10"/>
  <c r="BI153" i="10"/>
  <c r="BH153" i="10"/>
  <c r="BG153" i="10"/>
  <c r="BF153" i="10"/>
  <c r="T153" i="10"/>
  <c r="R153" i="10"/>
  <c r="P153" i="10"/>
  <c r="BI150" i="10"/>
  <c r="BH150" i="10"/>
  <c r="BG150" i="10"/>
  <c r="BF150" i="10"/>
  <c r="T150" i="10"/>
  <c r="R150" i="10"/>
  <c r="P150" i="10"/>
  <c r="BI147" i="10"/>
  <c r="BH147" i="10"/>
  <c r="BG147" i="10"/>
  <c r="BF147" i="10"/>
  <c r="T147" i="10"/>
  <c r="R147" i="10"/>
  <c r="P147" i="10"/>
  <c r="BI145" i="10"/>
  <c r="BH145" i="10"/>
  <c r="BG145" i="10"/>
  <c r="BF145" i="10"/>
  <c r="T145" i="10"/>
  <c r="T144" i="10"/>
  <c r="R145" i="10"/>
  <c r="R144" i="10"/>
  <c r="P145" i="10"/>
  <c r="P144" i="10"/>
  <c r="BI140" i="10"/>
  <c r="BH140" i="10"/>
  <c r="BG140" i="10"/>
  <c r="BF140" i="10"/>
  <c r="T140" i="10"/>
  <c r="R140" i="10"/>
  <c r="P140" i="10"/>
  <c r="BI136" i="10"/>
  <c r="BH136" i="10"/>
  <c r="BG136" i="10"/>
  <c r="BF136" i="10"/>
  <c r="T136" i="10"/>
  <c r="R136" i="10"/>
  <c r="P136" i="10"/>
  <c r="BI134" i="10"/>
  <c r="BH134" i="10"/>
  <c r="BG134" i="10"/>
  <c r="BF134" i="10"/>
  <c r="T134" i="10"/>
  <c r="R134" i="10"/>
  <c r="P134" i="10"/>
  <c r="BI133" i="10"/>
  <c r="BH133" i="10"/>
  <c r="BG133" i="10"/>
  <c r="BF133" i="10"/>
  <c r="T133" i="10"/>
  <c r="R133" i="10"/>
  <c r="P133" i="10"/>
  <c r="BI132" i="10"/>
  <c r="BH132" i="10"/>
  <c r="BG132" i="10"/>
  <c r="BF132" i="10"/>
  <c r="T132" i="10"/>
  <c r="R132" i="10"/>
  <c r="P132" i="10"/>
  <c r="BI129" i="10"/>
  <c r="BH129" i="10"/>
  <c r="BG129" i="10"/>
  <c r="BF129" i="10"/>
  <c r="T129" i="10"/>
  <c r="R129" i="10"/>
  <c r="P129" i="10"/>
  <c r="BI128" i="10"/>
  <c r="BH128" i="10"/>
  <c r="BG128" i="10"/>
  <c r="BF128" i="10"/>
  <c r="T128" i="10"/>
  <c r="R128" i="10"/>
  <c r="P128" i="10"/>
  <c r="BI125" i="10"/>
  <c r="BH125" i="10"/>
  <c r="BG125" i="10"/>
  <c r="BF125" i="10"/>
  <c r="T125" i="10"/>
  <c r="R125" i="10"/>
  <c r="P125" i="10"/>
  <c r="BI121" i="10"/>
  <c r="BH121" i="10"/>
  <c r="BG121" i="10"/>
  <c r="BF121" i="10"/>
  <c r="T121" i="10"/>
  <c r="R121" i="10"/>
  <c r="P121" i="10"/>
  <c r="BI120" i="10"/>
  <c r="BH120" i="10"/>
  <c r="BG120" i="10"/>
  <c r="BF120" i="10"/>
  <c r="T120" i="10"/>
  <c r="R120" i="10"/>
  <c r="P120" i="10"/>
  <c r="BI117" i="10"/>
  <c r="BH117" i="10"/>
  <c r="BG117" i="10"/>
  <c r="BF117" i="10"/>
  <c r="T117" i="10"/>
  <c r="R117" i="10"/>
  <c r="P117" i="10"/>
  <c r="BI114" i="10"/>
  <c r="BH114" i="10"/>
  <c r="BG114" i="10"/>
  <c r="BF114" i="10"/>
  <c r="T114" i="10"/>
  <c r="R114" i="10"/>
  <c r="P114" i="10"/>
  <c r="BI110" i="10"/>
  <c r="BH110" i="10"/>
  <c r="BG110" i="10"/>
  <c r="BF110" i="10"/>
  <c r="T110" i="10"/>
  <c r="R110" i="10"/>
  <c r="P110" i="10"/>
  <c r="BI105" i="10"/>
  <c r="BH105" i="10"/>
  <c r="BG105" i="10"/>
  <c r="BF105" i="10"/>
  <c r="T105" i="10"/>
  <c r="R105" i="10"/>
  <c r="P105" i="10"/>
  <c r="BI104" i="10"/>
  <c r="BH104" i="10"/>
  <c r="BG104" i="10"/>
  <c r="BF104" i="10"/>
  <c r="T104" i="10"/>
  <c r="R104" i="10"/>
  <c r="P104" i="10"/>
  <c r="BI101" i="10"/>
  <c r="BH101" i="10"/>
  <c r="BG101" i="10"/>
  <c r="BF101" i="10"/>
  <c r="T101" i="10"/>
  <c r="R101" i="10"/>
  <c r="P101" i="10"/>
  <c r="J95" i="10"/>
  <c r="J94" i="10"/>
  <c r="F94" i="10"/>
  <c r="F92" i="10"/>
  <c r="E90" i="10"/>
  <c r="J55" i="10"/>
  <c r="J54" i="10"/>
  <c r="F54" i="10"/>
  <c r="F52" i="10"/>
  <c r="E50" i="10"/>
  <c r="J18" i="10"/>
  <c r="E18" i="10"/>
  <c r="F55" i="10" s="1"/>
  <c r="J17" i="10"/>
  <c r="J12" i="10"/>
  <c r="J92" i="10"/>
  <c r="E7" i="10"/>
  <c r="E88" i="10"/>
  <c r="J37" i="9"/>
  <c r="J36" i="9"/>
  <c r="AY62" i="1" s="1"/>
  <c r="J35" i="9"/>
  <c r="AX62" i="1" s="1"/>
  <c r="BI412" i="9"/>
  <c r="BH412" i="9"/>
  <c r="BG412" i="9"/>
  <c r="BF412" i="9"/>
  <c r="T412" i="9"/>
  <c r="T411" i="9" s="1"/>
  <c r="R412" i="9"/>
  <c r="R411" i="9" s="1"/>
  <c r="P412" i="9"/>
  <c r="P411" i="9" s="1"/>
  <c r="BI410" i="9"/>
  <c r="BH410" i="9"/>
  <c r="BG410" i="9"/>
  <c r="BF410" i="9"/>
  <c r="T410" i="9"/>
  <c r="T409" i="9" s="1"/>
  <c r="T408" i="9" s="1"/>
  <c r="R410" i="9"/>
  <c r="R409" i="9"/>
  <c r="R408" i="9" s="1"/>
  <c r="P410" i="9"/>
  <c r="P409" i="9" s="1"/>
  <c r="P408" i="9" s="1"/>
  <c r="BI407" i="9"/>
  <c r="BH407" i="9"/>
  <c r="BG407" i="9"/>
  <c r="BF407" i="9"/>
  <c r="T407" i="9"/>
  <c r="R407" i="9"/>
  <c r="P407" i="9"/>
  <c r="BI406" i="9"/>
  <c r="BH406" i="9"/>
  <c r="BG406" i="9"/>
  <c r="BF406" i="9"/>
  <c r="T406" i="9"/>
  <c r="R406" i="9"/>
  <c r="P406" i="9"/>
  <c r="BI404" i="9"/>
  <c r="BH404" i="9"/>
  <c r="BG404" i="9"/>
  <c r="BF404" i="9"/>
  <c r="T404" i="9"/>
  <c r="R404" i="9"/>
  <c r="P404" i="9"/>
  <c r="BI403" i="9"/>
  <c r="BH403" i="9"/>
  <c r="BG403" i="9"/>
  <c r="BF403" i="9"/>
  <c r="T403" i="9"/>
  <c r="R403" i="9"/>
  <c r="P403" i="9"/>
  <c r="BI402" i="9"/>
  <c r="BH402" i="9"/>
  <c r="BG402" i="9"/>
  <c r="BF402" i="9"/>
  <c r="T402" i="9"/>
  <c r="R402" i="9"/>
  <c r="P402" i="9"/>
  <c r="BI401" i="9"/>
  <c r="BH401" i="9"/>
  <c r="BG401" i="9"/>
  <c r="BF401" i="9"/>
  <c r="T401" i="9"/>
  <c r="R401" i="9"/>
  <c r="P401" i="9"/>
  <c r="BI400" i="9"/>
  <c r="BH400" i="9"/>
  <c r="BG400" i="9"/>
  <c r="BF400" i="9"/>
  <c r="T400" i="9"/>
  <c r="R400" i="9"/>
  <c r="P400" i="9"/>
  <c r="BI399" i="9"/>
  <c r="BH399" i="9"/>
  <c r="BG399" i="9"/>
  <c r="BF399" i="9"/>
  <c r="T399" i="9"/>
  <c r="R399" i="9"/>
  <c r="P399" i="9"/>
  <c r="BI398" i="9"/>
  <c r="BH398" i="9"/>
  <c r="BG398" i="9"/>
  <c r="BF398" i="9"/>
  <c r="T398" i="9"/>
  <c r="R398" i="9"/>
  <c r="P398" i="9"/>
  <c r="BI397" i="9"/>
  <c r="BH397" i="9"/>
  <c r="BG397" i="9"/>
  <c r="BF397" i="9"/>
  <c r="T397" i="9"/>
  <c r="R397" i="9"/>
  <c r="P397" i="9"/>
  <c r="BI396" i="9"/>
  <c r="BH396" i="9"/>
  <c r="BG396" i="9"/>
  <c r="BF396" i="9"/>
  <c r="T396" i="9"/>
  <c r="R396" i="9"/>
  <c r="P396" i="9"/>
  <c r="BI395" i="9"/>
  <c r="BH395" i="9"/>
  <c r="BG395" i="9"/>
  <c r="BF395" i="9"/>
  <c r="T395" i="9"/>
  <c r="R395" i="9"/>
  <c r="P395" i="9"/>
  <c r="BI393" i="9"/>
  <c r="BH393" i="9"/>
  <c r="BG393" i="9"/>
  <c r="BF393" i="9"/>
  <c r="T393" i="9"/>
  <c r="R393" i="9"/>
  <c r="P393" i="9"/>
  <c r="BI392" i="9"/>
  <c r="BH392" i="9"/>
  <c r="BG392" i="9"/>
  <c r="BF392" i="9"/>
  <c r="T392" i="9"/>
  <c r="R392" i="9"/>
  <c r="P392" i="9"/>
  <c r="BI391" i="9"/>
  <c r="BH391" i="9"/>
  <c r="BG391" i="9"/>
  <c r="BF391" i="9"/>
  <c r="T391" i="9"/>
  <c r="R391" i="9"/>
  <c r="P391" i="9"/>
  <c r="BI390" i="9"/>
  <c r="BH390" i="9"/>
  <c r="BG390" i="9"/>
  <c r="BF390" i="9"/>
  <c r="T390" i="9"/>
  <c r="R390" i="9"/>
  <c r="P390" i="9"/>
  <c r="BI389" i="9"/>
  <c r="BH389" i="9"/>
  <c r="BG389" i="9"/>
  <c r="BF389" i="9"/>
  <c r="T389" i="9"/>
  <c r="R389" i="9"/>
  <c r="P389" i="9"/>
  <c r="BI388" i="9"/>
  <c r="BH388" i="9"/>
  <c r="BG388" i="9"/>
  <c r="BF388" i="9"/>
  <c r="T388" i="9"/>
  <c r="R388" i="9"/>
  <c r="P388" i="9"/>
  <c r="BI387" i="9"/>
  <c r="BH387" i="9"/>
  <c r="BG387" i="9"/>
  <c r="BF387" i="9"/>
  <c r="T387" i="9"/>
  <c r="R387" i="9"/>
  <c r="P387" i="9"/>
  <c r="BI386" i="9"/>
  <c r="BH386" i="9"/>
  <c r="BG386" i="9"/>
  <c r="BF386" i="9"/>
  <c r="T386" i="9"/>
  <c r="R386" i="9"/>
  <c r="P386" i="9"/>
  <c r="BI385" i="9"/>
  <c r="BH385" i="9"/>
  <c r="BG385" i="9"/>
  <c r="BF385" i="9"/>
  <c r="T385" i="9"/>
  <c r="R385" i="9"/>
  <c r="P385" i="9"/>
  <c r="BI384" i="9"/>
  <c r="BH384" i="9"/>
  <c r="BG384" i="9"/>
  <c r="BF384" i="9"/>
  <c r="T384" i="9"/>
  <c r="R384" i="9"/>
  <c r="P384" i="9"/>
  <c r="BI383" i="9"/>
  <c r="BH383" i="9"/>
  <c r="BG383" i="9"/>
  <c r="BF383" i="9"/>
  <c r="T383" i="9"/>
  <c r="R383" i="9"/>
  <c r="P383" i="9"/>
  <c r="BI382" i="9"/>
  <c r="BH382" i="9"/>
  <c r="BG382" i="9"/>
  <c r="BF382" i="9"/>
  <c r="T382" i="9"/>
  <c r="R382" i="9"/>
  <c r="P382" i="9"/>
  <c r="BI381" i="9"/>
  <c r="BH381" i="9"/>
  <c r="BG381" i="9"/>
  <c r="BF381" i="9"/>
  <c r="T381" i="9"/>
  <c r="R381" i="9"/>
  <c r="P381" i="9"/>
  <c r="BI380" i="9"/>
  <c r="BH380" i="9"/>
  <c r="BG380" i="9"/>
  <c r="BF380" i="9"/>
  <c r="T380" i="9"/>
  <c r="R380" i="9"/>
  <c r="P380" i="9"/>
  <c r="BI379" i="9"/>
  <c r="BH379" i="9"/>
  <c r="BG379" i="9"/>
  <c r="BF379" i="9"/>
  <c r="T379" i="9"/>
  <c r="R379" i="9"/>
  <c r="P379" i="9"/>
  <c r="BI378" i="9"/>
  <c r="BH378" i="9"/>
  <c r="BG378" i="9"/>
  <c r="BF378" i="9"/>
  <c r="T378" i="9"/>
  <c r="R378" i="9"/>
  <c r="P378" i="9"/>
  <c r="BI377" i="9"/>
  <c r="BH377" i="9"/>
  <c r="BG377" i="9"/>
  <c r="BF377" i="9"/>
  <c r="T377" i="9"/>
  <c r="R377" i="9"/>
  <c r="P377" i="9"/>
  <c r="BI376" i="9"/>
  <c r="BH376" i="9"/>
  <c r="BG376" i="9"/>
  <c r="BF376" i="9"/>
  <c r="T376" i="9"/>
  <c r="R376" i="9"/>
  <c r="P376" i="9"/>
  <c r="BI375" i="9"/>
  <c r="BH375" i="9"/>
  <c r="BG375" i="9"/>
  <c r="BF375" i="9"/>
  <c r="T375" i="9"/>
  <c r="R375" i="9"/>
  <c r="P375" i="9"/>
  <c r="BI374" i="9"/>
  <c r="BH374" i="9"/>
  <c r="BG374" i="9"/>
  <c r="BF374" i="9"/>
  <c r="T374" i="9"/>
  <c r="R374" i="9"/>
  <c r="P374" i="9"/>
  <c r="BI373" i="9"/>
  <c r="BH373" i="9"/>
  <c r="BG373" i="9"/>
  <c r="BF373" i="9"/>
  <c r="T373" i="9"/>
  <c r="R373" i="9"/>
  <c r="P373" i="9"/>
  <c r="BI372" i="9"/>
  <c r="BH372" i="9"/>
  <c r="BG372" i="9"/>
  <c r="BF372" i="9"/>
  <c r="T372" i="9"/>
  <c r="R372" i="9"/>
  <c r="P372" i="9"/>
  <c r="BI371" i="9"/>
  <c r="BH371" i="9"/>
  <c r="BG371" i="9"/>
  <c r="BF371" i="9"/>
  <c r="T371" i="9"/>
  <c r="R371" i="9"/>
  <c r="P371" i="9"/>
  <c r="BI370" i="9"/>
  <c r="BH370" i="9"/>
  <c r="BG370" i="9"/>
  <c r="BF370" i="9"/>
  <c r="T370" i="9"/>
  <c r="R370" i="9"/>
  <c r="P370" i="9"/>
  <c r="BI369" i="9"/>
  <c r="BH369" i="9"/>
  <c r="BG369" i="9"/>
  <c r="BF369" i="9"/>
  <c r="T369" i="9"/>
  <c r="R369" i="9"/>
  <c r="P369" i="9"/>
  <c r="BI368" i="9"/>
  <c r="BH368" i="9"/>
  <c r="BG368" i="9"/>
  <c r="BF368" i="9"/>
  <c r="T368" i="9"/>
  <c r="R368" i="9"/>
  <c r="P368" i="9"/>
  <c r="BI367" i="9"/>
  <c r="BH367" i="9"/>
  <c r="BG367" i="9"/>
  <c r="BF367" i="9"/>
  <c r="T367" i="9"/>
  <c r="R367" i="9"/>
  <c r="P367" i="9"/>
  <c r="BI366" i="9"/>
  <c r="BH366" i="9"/>
  <c r="BG366" i="9"/>
  <c r="BF366" i="9"/>
  <c r="T366" i="9"/>
  <c r="R366" i="9"/>
  <c r="P366" i="9"/>
  <c r="BI365" i="9"/>
  <c r="BH365" i="9"/>
  <c r="BG365" i="9"/>
  <c r="BF365" i="9"/>
  <c r="T365" i="9"/>
  <c r="R365" i="9"/>
  <c r="P365" i="9"/>
  <c r="BI364" i="9"/>
  <c r="BH364" i="9"/>
  <c r="BG364" i="9"/>
  <c r="BF364" i="9"/>
  <c r="T364" i="9"/>
  <c r="R364" i="9"/>
  <c r="P364" i="9"/>
  <c r="BI363" i="9"/>
  <c r="BH363" i="9"/>
  <c r="BG363" i="9"/>
  <c r="BF363" i="9"/>
  <c r="T363" i="9"/>
  <c r="R363" i="9"/>
  <c r="P363" i="9"/>
  <c r="BI362" i="9"/>
  <c r="BH362" i="9"/>
  <c r="BG362" i="9"/>
  <c r="BF362" i="9"/>
  <c r="T362" i="9"/>
  <c r="R362" i="9"/>
  <c r="P362" i="9"/>
  <c r="BI361" i="9"/>
  <c r="BH361" i="9"/>
  <c r="BG361" i="9"/>
  <c r="BF361" i="9"/>
  <c r="T361" i="9"/>
  <c r="R361" i="9"/>
  <c r="P361" i="9"/>
  <c r="BI360" i="9"/>
  <c r="BH360" i="9"/>
  <c r="BG360" i="9"/>
  <c r="BF360" i="9"/>
  <c r="T360" i="9"/>
  <c r="R360" i="9"/>
  <c r="P360" i="9"/>
  <c r="BI358" i="9"/>
  <c r="BH358" i="9"/>
  <c r="BG358" i="9"/>
  <c r="BF358" i="9"/>
  <c r="T358" i="9"/>
  <c r="R358" i="9"/>
  <c r="P358" i="9"/>
  <c r="BI357" i="9"/>
  <c r="BH357" i="9"/>
  <c r="BG357" i="9"/>
  <c r="BF357" i="9"/>
  <c r="T357" i="9"/>
  <c r="R357" i="9"/>
  <c r="P357" i="9"/>
  <c r="BI356" i="9"/>
  <c r="BH356" i="9"/>
  <c r="BG356" i="9"/>
  <c r="BF356" i="9"/>
  <c r="T356" i="9"/>
  <c r="R356" i="9"/>
  <c r="P356" i="9"/>
  <c r="BI355" i="9"/>
  <c r="BH355" i="9"/>
  <c r="BG355" i="9"/>
  <c r="BF355" i="9"/>
  <c r="T355" i="9"/>
  <c r="R355" i="9"/>
  <c r="P355" i="9"/>
  <c r="BI353" i="9"/>
  <c r="BH353" i="9"/>
  <c r="BG353" i="9"/>
  <c r="BF353" i="9"/>
  <c r="T353" i="9"/>
  <c r="R353" i="9"/>
  <c r="P353" i="9"/>
  <c r="BI351" i="9"/>
  <c r="BH351" i="9"/>
  <c r="BG351" i="9"/>
  <c r="BF351" i="9"/>
  <c r="T351" i="9"/>
  <c r="R351" i="9"/>
  <c r="P351" i="9"/>
  <c r="BI350" i="9"/>
  <c r="BH350" i="9"/>
  <c r="BG350" i="9"/>
  <c r="BF350" i="9"/>
  <c r="T350" i="9"/>
  <c r="R350" i="9"/>
  <c r="P350" i="9"/>
  <c r="BI348" i="9"/>
  <c r="BH348" i="9"/>
  <c r="BG348" i="9"/>
  <c r="BF348" i="9"/>
  <c r="T348" i="9"/>
  <c r="R348" i="9"/>
  <c r="P348" i="9"/>
  <c r="BI346" i="9"/>
  <c r="BH346" i="9"/>
  <c r="BG346" i="9"/>
  <c r="BF346" i="9"/>
  <c r="T346" i="9"/>
  <c r="R346" i="9"/>
  <c r="P346" i="9"/>
  <c r="BI345" i="9"/>
  <c r="BH345" i="9"/>
  <c r="BG345" i="9"/>
  <c r="BF345" i="9"/>
  <c r="T345" i="9"/>
  <c r="R345" i="9"/>
  <c r="P345" i="9"/>
  <c r="BI343" i="9"/>
  <c r="BH343" i="9"/>
  <c r="BG343" i="9"/>
  <c r="BF343" i="9"/>
  <c r="T343" i="9"/>
  <c r="R343" i="9"/>
  <c r="P343" i="9"/>
  <c r="BI341" i="9"/>
  <c r="BH341" i="9"/>
  <c r="BG341" i="9"/>
  <c r="BF341" i="9"/>
  <c r="T341" i="9"/>
  <c r="R341" i="9"/>
  <c r="P341" i="9"/>
  <c r="BI340" i="9"/>
  <c r="BH340" i="9"/>
  <c r="BG340" i="9"/>
  <c r="BF340" i="9"/>
  <c r="T340" i="9"/>
  <c r="R340" i="9"/>
  <c r="P340" i="9"/>
  <c r="BI339" i="9"/>
  <c r="BH339" i="9"/>
  <c r="BG339" i="9"/>
  <c r="BF339" i="9"/>
  <c r="T339" i="9"/>
  <c r="R339" i="9"/>
  <c r="P339" i="9"/>
  <c r="BI338" i="9"/>
  <c r="BH338" i="9"/>
  <c r="BG338" i="9"/>
  <c r="BF338" i="9"/>
  <c r="T338" i="9"/>
  <c r="R338" i="9"/>
  <c r="P338" i="9"/>
  <c r="BI337" i="9"/>
  <c r="BH337" i="9"/>
  <c r="BG337" i="9"/>
  <c r="BF337" i="9"/>
  <c r="T337" i="9"/>
  <c r="R337" i="9"/>
  <c r="P337" i="9"/>
  <c r="BI336" i="9"/>
  <c r="BH336" i="9"/>
  <c r="BG336" i="9"/>
  <c r="BF336" i="9"/>
  <c r="T336" i="9"/>
  <c r="R336" i="9"/>
  <c r="P336" i="9"/>
  <c r="BI335" i="9"/>
  <c r="BH335" i="9"/>
  <c r="BG335" i="9"/>
  <c r="BF335" i="9"/>
  <c r="T335" i="9"/>
  <c r="R335" i="9"/>
  <c r="P335" i="9"/>
  <c r="BI334" i="9"/>
  <c r="BH334" i="9"/>
  <c r="BG334" i="9"/>
  <c r="BF334" i="9"/>
  <c r="T334" i="9"/>
  <c r="R334" i="9"/>
  <c r="P334" i="9"/>
  <c r="BI333" i="9"/>
  <c r="BH333" i="9"/>
  <c r="BG333" i="9"/>
  <c r="BF333" i="9"/>
  <c r="T333" i="9"/>
  <c r="R333" i="9"/>
  <c r="P333" i="9"/>
  <c r="BI332" i="9"/>
  <c r="BH332" i="9"/>
  <c r="BG332" i="9"/>
  <c r="BF332" i="9"/>
  <c r="T332" i="9"/>
  <c r="R332" i="9"/>
  <c r="P332" i="9"/>
  <c r="BI331" i="9"/>
  <c r="BH331" i="9"/>
  <c r="BG331" i="9"/>
  <c r="BF331" i="9"/>
  <c r="T331" i="9"/>
  <c r="R331" i="9"/>
  <c r="P331" i="9"/>
  <c r="BI330" i="9"/>
  <c r="BH330" i="9"/>
  <c r="BG330" i="9"/>
  <c r="BF330" i="9"/>
  <c r="T330" i="9"/>
  <c r="R330" i="9"/>
  <c r="P330" i="9"/>
  <c r="BI329" i="9"/>
  <c r="BH329" i="9"/>
  <c r="BG329" i="9"/>
  <c r="BF329" i="9"/>
  <c r="T329" i="9"/>
  <c r="R329" i="9"/>
  <c r="P329" i="9"/>
  <c r="BI328" i="9"/>
  <c r="BH328" i="9"/>
  <c r="BG328" i="9"/>
  <c r="BF328" i="9"/>
  <c r="T328" i="9"/>
  <c r="R328" i="9"/>
  <c r="P328" i="9"/>
  <c r="BI327" i="9"/>
  <c r="BH327" i="9"/>
  <c r="BG327" i="9"/>
  <c r="BF327" i="9"/>
  <c r="T327" i="9"/>
  <c r="R327" i="9"/>
  <c r="P327" i="9"/>
  <c r="BI326" i="9"/>
  <c r="BH326" i="9"/>
  <c r="BG326" i="9"/>
  <c r="BF326" i="9"/>
  <c r="T326" i="9"/>
  <c r="R326" i="9"/>
  <c r="P326" i="9"/>
  <c r="BI325" i="9"/>
  <c r="BH325" i="9"/>
  <c r="BG325" i="9"/>
  <c r="BF325" i="9"/>
  <c r="T325" i="9"/>
  <c r="R325" i="9"/>
  <c r="P325" i="9"/>
  <c r="BI324" i="9"/>
  <c r="BH324" i="9"/>
  <c r="BG324" i="9"/>
  <c r="BF324" i="9"/>
  <c r="T324" i="9"/>
  <c r="R324" i="9"/>
  <c r="P324" i="9"/>
  <c r="BI323" i="9"/>
  <c r="BH323" i="9"/>
  <c r="BG323" i="9"/>
  <c r="BF323" i="9"/>
  <c r="T323" i="9"/>
  <c r="R323" i="9"/>
  <c r="P323" i="9"/>
  <c r="BI322" i="9"/>
  <c r="BH322" i="9"/>
  <c r="BG322" i="9"/>
  <c r="BF322" i="9"/>
  <c r="T322" i="9"/>
  <c r="R322" i="9"/>
  <c r="P322" i="9"/>
  <c r="BI321" i="9"/>
  <c r="BH321" i="9"/>
  <c r="BG321" i="9"/>
  <c r="BF321" i="9"/>
  <c r="T321" i="9"/>
  <c r="R321" i="9"/>
  <c r="P321" i="9"/>
  <c r="BI320" i="9"/>
  <c r="BH320" i="9"/>
  <c r="BG320" i="9"/>
  <c r="BF320" i="9"/>
  <c r="T320" i="9"/>
  <c r="R320" i="9"/>
  <c r="P320" i="9"/>
  <c r="BI319" i="9"/>
  <c r="BH319" i="9"/>
  <c r="BG319" i="9"/>
  <c r="BF319" i="9"/>
  <c r="T319" i="9"/>
  <c r="R319" i="9"/>
  <c r="P319" i="9"/>
  <c r="BI318" i="9"/>
  <c r="BH318" i="9"/>
  <c r="BG318" i="9"/>
  <c r="BF318" i="9"/>
  <c r="T318" i="9"/>
  <c r="R318" i="9"/>
  <c r="P318" i="9"/>
  <c r="BI317" i="9"/>
  <c r="BH317" i="9"/>
  <c r="BG317" i="9"/>
  <c r="BF317" i="9"/>
  <c r="T317" i="9"/>
  <c r="R317" i="9"/>
  <c r="P317" i="9"/>
  <c r="BI316" i="9"/>
  <c r="BH316" i="9"/>
  <c r="BG316" i="9"/>
  <c r="BF316" i="9"/>
  <c r="T316" i="9"/>
  <c r="R316" i="9"/>
  <c r="P316" i="9"/>
  <c r="BI315" i="9"/>
  <c r="BH315" i="9"/>
  <c r="BG315" i="9"/>
  <c r="BF315" i="9"/>
  <c r="T315" i="9"/>
  <c r="R315" i="9"/>
  <c r="P315" i="9"/>
  <c r="BI314" i="9"/>
  <c r="BH314" i="9"/>
  <c r="BG314" i="9"/>
  <c r="BF314" i="9"/>
  <c r="T314" i="9"/>
  <c r="R314" i="9"/>
  <c r="P314" i="9"/>
  <c r="BI313" i="9"/>
  <c r="BH313" i="9"/>
  <c r="BG313" i="9"/>
  <c r="BF313" i="9"/>
  <c r="T313" i="9"/>
  <c r="R313" i="9"/>
  <c r="P313" i="9"/>
  <c r="BI312" i="9"/>
  <c r="BH312" i="9"/>
  <c r="BG312" i="9"/>
  <c r="BF312" i="9"/>
  <c r="T312" i="9"/>
  <c r="R312" i="9"/>
  <c r="P312" i="9"/>
  <c r="BI310" i="9"/>
  <c r="BH310" i="9"/>
  <c r="BG310" i="9"/>
  <c r="BF310" i="9"/>
  <c r="T310" i="9"/>
  <c r="R310" i="9"/>
  <c r="P310" i="9"/>
  <c r="BI309" i="9"/>
  <c r="BH309" i="9"/>
  <c r="BG309" i="9"/>
  <c r="BF309" i="9"/>
  <c r="T309" i="9"/>
  <c r="R309" i="9"/>
  <c r="P309" i="9"/>
  <c r="BI308" i="9"/>
  <c r="BH308" i="9"/>
  <c r="BG308" i="9"/>
  <c r="BF308" i="9"/>
  <c r="T308" i="9"/>
  <c r="R308" i="9"/>
  <c r="P308" i="9"/>
  <c r="BI307" i="9"/>
  <c r="BH307" i="9"/>
  <c r="BG307" i="9"/>
  <c r="BF307" i="9"/>
  <c r="T307" i="9"/>
  <c r="R307" i="9"/>
  <c r="P307" i="9"/>
  <c r="BI306" i="9"/>
  <c r="BH306" i="9"/>
  <c r="BG306" i="9"/>
  <c r="BF306" i="9"/>
  <c r="T306" i="9"/>
  <c r="R306" i="9"/>
  <c r="P306" i="9"/>
  <c r="BI305" i="9"/>
  <c r="BH305" i="9"/>
  <c r="BG305" i="9"/>
  <c r="BF305" i="9"/>
  <c r="T305" i="9"/>
  <c r="R305" i="9"/>
  <c r="P305" i="9"/>
  <c r="BI304" i="9"/>
  <c r="BH304" i="9"/>
  <c r="BG304" i="9"/>
  <c r="BF304" i="9"/>
  <c r="T304" i="9"/>
  <c r="R304" i="9"/>
  <c r="P304" i="9"/>
  <c r="BI303" i="9"/>
  <c r="BH303" i="9"/>
  <c r="BG303" i="9"/>
  <c r="BF303" i="9"/>
  <c r="T303" i="9"/>
  <c r="R303" i="9"/>
  <c r="P303" i="9"/>
  <c r="BI301" i="9"/>
  <c r="BH301" i="9"/>
  <c r="BG301" i="9"/>
  <c r="BF301" i="9"/>
  <c r="T301" i="9"/>
  <c r="R301" i="9"/>
  <c r="P301" i="9"/>
  <c r="BI300" i="9"/>
  <c r="BH300" i="9"/>
  <c r="BG300" i="9"/>
  <c r="BF300" i="9"/>
  <c r="T300" i="9"/>
  <c r="R300" i="9"/>
  <c r="P300" i="9"/>
  <c r="BI299" i="9"/>
  <c r="BH299" i="9"/>
  <c r="BG299" i="9"/>
  <c r="BF299" i="9"/>
  <c r="T299" i="9"/>
  <c r="R299" i="9"/>
  <c r="P299" i="9"/>
  <c r="BI297" i="9"/>
  <c r="BH297" i="9"/>
  <c r="BG297" i="9"/>
  <c r="BF297" i="9"/>
  <c r="T297" i="9"/>
  <c r="R297" i="9"/>
  <c r="P297" i="9"/>
  <c r="BI296" i="9"/>
  <c r="BH296" i="9"/>
  <c r="BG296" i="9"/>
  <c r="BF296" i="9"/>
  <c r="T296" i="9"/>
  <c r="R296" i="9"/>
  <c r="P296" i="9"/>
  <c r="BI295" i="9"/>
  <c r="BH295" i="9"/>
  <c r="BG295" i="9"/>
  <c r="BF295" i="9"/>
  <c r="T295" i="9"/>
  <c r="R295" i="9"/>
  <c r="P295" i="9"/>
  <c r="BI293" i="9"/>
  <c r="BH293" i="9"/>
  <c r="BG293" i="9"/>
  <c r="BF293" i="9"/>
  <c r="T293" i="9"/>
  <c r="R293" i="9"/>
  <c r="P293" i="9"/>
  <c r="BI292" i="9"/>
  <c r="BH292" i="9"/>
  <c r="BG292" i="9"/>
  <c r="BF292" i="9"/>
  <c r="T292" i="9"/>
  <c r="R292" i="9"/>
  <c r="P292" i="9"/>
  <c r="BI291" i="9"/>
  <c r="BH291" i="9"/>
  <c r="BG291" i="9"/>
  <c r="BF291" i="9"/>
  <c r="T291" i="9"/>
  <c r="R291" i="9"/>
  <c r="P291" i="9"/>
  <c r="BI290" i="9"/>
  <c r="BH290" i="9"/>
  <c r="BG290" i="9"/>
  <c r="BF290" i="9"/>
  <c r="T290" i="9"/>
  <c r="R290" i="9"/>
  <c r="P290" i="9"/>
  <c r="BI288" i="9"/>
  <c r="BH288" i="9"/>
  <c r="BG288" i="9"/>
  <c r="BF288" i="9"/>
  <c r="T288" i="9"/>
  <c r="R288" i="9"/>
  <c r="P288" i="9"/>
  <c r="BI286" i="9"/>
  <c r="BH286" i="9"/>
  <c r="BG286" i="9"/>
  <c r="BF286" i="9"/>
  <c r="T286" i="9"/>
  <c r="R286" i="9"/>
  <c r="P286" i="9"/>
  <c r="BI284" i="9"/>
  <c r="BH284" i="9"/>
  <c r="BG284" i="9"/>
  <c r="BF284" i="9"/>
  <c r="T284" i="9"/>
  <c r="R284" i="9"/>
  <c r="P284" i="9"/>
  <c r="BI283" i="9"/>
  <c r="BH283" i="9"/>
  <c r="BG283" i="9"/>
  <c r="BF283" i="9"/>
  <c r="T283" i="9"/>
  <c r="R283" i="9"/>
  <c r="P283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80" i="9"/>
  <c r="BH280" i="9"/>
  <c r="BG280" i="9"/>
  <c r="BF280" i="9"/>
  <c r="T280" i="9"/>
  <c r="R280" i="9"/>
  <c r="P280" i="9"/>
  <c r="BI279" i="9"/>
  <c r="BH279" i="9"/>
  <c r="BG279" i="9"/>
  <c r="BF279" i="9"/>
  <c r="T279" i="9"/>
  <c r="R279" i="9"/>
  <c r="P279" i="9"/>
  <c r="BI278" i="9"/>
  <c r="BH278" i="9"/>
  <c r="BG278" i="9"/>
  <c r="BF278" i="9"/>
  <c r="T278" i="9"/>
  <c r="R278" i="9"/>
  <c r="P278" i="9"/>
  <c r="BI277" i="9"/>
  <c r="BH277" i="9"/>
  <c r="BG277" i="9"/>
  <c r="BF277" i="9"/>
  <c r="T277" i="9"/>
  <c r="R277" i="9"/>
  <c r="P277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3" i="9"/>
  <c r="BH273" i="9"/>
  <c r="BG273" i="9"/>
  <c r="BF273" i="9"/>
  <c r="T273" i="9"/>
  <c r="R273" i="9"/>
  <c r="P273" i="9"/>
  <c r="BI272" i="9"/>
  <c r="BH272" i="9"/>
  <c r="BG272" i="9"/>
  <c r="BF272" i="9"/>
  <c r="T272" i="9"/>
  <c r="R272" i="9"/>
  <c r="P272" i="9"/>
  <c r="BI271" i="9"/>
  <c r="BH271" i="9"/>
  <c r="BG271" i="9"/>
  <c r="BF271" i="9"/>
  <c r="T271" i="9"/>
  <c r="R271" i="9"/>
  <c r="P271" i="9"/>
  <c r="BI270" i="9"/>
  <c r="BH270" i="9"/>
  <c r="BG270" i="9"/>
  <c r="BF270" i="9"/>
  <c r="T270" i="9"/>
  <c r="R270" i="9"/>
  <c r="P270" i="9"/>
  <c r="BI269" i="9"/>
  <c r="BH269" i="9"/>
  <c r="BG269" i="9"/>
  <c r="BF269" i="9"/>
  <c r="T269" i="9"/>
  <c r="R269" i="9"/>
  <c r="P269" i="9"/>
  <c r="BI268" i="9"/>
  <c r="BH268" i="9"/>
  <c r="BG268" i="9"/>
  <c r="BF268" i="9"/>
  <c r="T268" i="9"/>
  <c r="R268" i="9"/>
  <c r="P268" i="9"/>
  <c r="BI267" i="9"/>
  <c r="BH267" i="9"/>
  <c r="BG267" i="9"/>
  <c r="BF267" i="9"/>
  <c r="T267" i="9"/>
  <c r="R267" i="9"/>
  <c r="P267" i="9"/>
  <c r="BI265" i="9"/>
  <c r="BH265" i="9"/>
  <c r="BG265" i="9"/>
  <c r="BF265" i="9"/>
  <c r="T265" i="9"/>
  <c r="R265" i="9"/>
  <c r="P265" i="9"/>
  <c r="BI264" i="9"/>
  <c r="BH264" i="9"/>
  <c r="BG264" i="9"/>
  <c r="BF264" i="9"/>
  <c r="T264" i="9"/>
  <c r="R264" i="9"/>
  <c r="P264" i="9"/>
  <c r="BI262" i="9"/>
  <c r="BH262" i="9"/>
  <c r="BG262" i="9"/>
  <c r="BF262" i="9"/>
  <c r="T262" i="9"/>
  <c r="R262" i="9"/>
  <c r="P262" i="9"/>
  <c r="BI260" i="9"/>
  <c r="BH260" i="9"/>
  <c r="BG260" i="9"/>
  <c r="BF260" i="9"/>
  <c r="T260" i="9"/>
  <c r="R260" i="9"/>
  <c r="P260" i="9"/>
  <c r="BI259" i="9"/>
  <c r="BH259" i="9"/>
  <c r="BG259" i="9"/>
  <c r="BF259" i="9"/>
  <c r="T259" i="9"/>
  <c r="R259" i="9"/>
  <c r="P259" i="9"/>
  <c r="BI257" i="9"/>
  <c r="BH257" i="9"/>
  <c r="BG257" i="9"/>
  <c r="BF257" i="9"/>
  <c r="T257" i="9"/>
  <c r="T256" i="9" s="1"/>
  <c r="R257" i="9"/>
  <c r="R256" i="9" s="1"/>
  <c r="P257" i="9"/>
  <c r="P256" i="9" s="1"/>
  <c r="BI254" i="9"/>
  <c r="BH254" i="9"/>
  <c r="BG254" i="9"/>
  <c r="BF254" i="9"/>
  <c r="T254" i="9"/>
  <c r="R254" i="9"/>
  <c r="P254" i="9"/>
  <c r="BI253" i="9"/>
  <c r="BH253" i="9"/>
  <c r="BG253" i="9"/>
  <c r="BF253" i="9"/>
  <c r="T253" i="9"/>
  <c r="R253" i="9"/>
  <c r="P253" i="9"/>
  <c r="BI251" i="9"/>
  <c r="BH251" i="9"/>
  <c r="BG251" i="9"/>
  <c r="BF251" i="9"/>
  <c r="T251" i="9"/>
  <c r="T250" i="9" s="1"/>
  <c r="R251" i="9"/>
  <c r="R250" i="9" s="1"/>
  <c r="P251" i="9"/>
  <c r="P250" i="9" s="1"/>
  <c r="BI248" i="9"/>
  <c r="BH248" i="9"/>
  <c r="BG248" i="9"/>
  <c r="BF248" i="9"/>
  <c r="T248" i="9"/>
  <c r="R248" i="9"/>
  <c r="P248" i="9"/>
  <c r="BI246" i="9"/>
  <c r="BH246" i="9"/>
  <c r="BG246" i="9"/>
  <c r="BF246" i="9"/>
  <c r="T246" i="9"/>
  <c r="R246" i="9"/>
  <c r="P246" i="9"/>
  <c r="BI244" i="9"/>
  <c r="BH244" i="9"/>
  <c r="BG244" i="9"/>
  <c r="BF244" i="9"/>
  <c r="T244" i="9"/>
  <c r="R244" i="9"/>
  <c r="P244" i="9"/>
  <c r="BI242" i="9"/>
  <c r="BH242" i="9"/>
  <c r="BG242" i="9"/>
  <c r="BF242" i="9"/>
  <c r="T242" i="9"/>
  <c r="R242" i="9"/>
  <c r="P242" i="9"/>
  <c r="BI240" i="9"/>
  <c r="BH240" i="9"/>
  <c r="BG240" i="9"/>
  <c r="BF240" i="9"/>
  <c r="T240" i="9"/>
  <c r="R240" i="9"/>
  <c r="P240" i="9"/>
  <c r="BI239" i="9"/>
  <c r="BH239" i="9"/>
  <c r="BG239" i="9"/>
  <c r="BF239" i="9"/>
  <c r="T239" i="9"/>
  <c r="R239" i="9"/>
  <c r="P239" i="9"/>
  <c r="BI238" i="9"/>
  <c r="BH238" i="9"/>
  <c r="BG238" i="9"/>
  <c r="BF238" i="9"/>
  <c r="T238" i="9"/>
  <c r="R238" i="9"/>
  <c r="P238" i="9"/>
  <c r="BI237" i="9"/>
  <c r="BH237" i="9"/>
  <c r="BG237" i="9"/>
  <c r="BF237" i="9"/>
  <c r="T237" i="9"/>
  <c r="R237" i="9"/>
  <c r="P237" i="9"/>
  <c r="BI235" i="9"/>
  <c r="BH235" i="9"/>
  <c r="BG235" i="9"/>
  <c r="BF235" i="9"/>
  <c r="T235" i="9"/>
  <c r="R235" i="9"/>
  <c r="P235" i="9"/>
  <c r="BI234" i="9"/>
  <c r="BH234" i="9"/>
  <c r="BG234" i="9"/>
  <c r="BF234" i="9"/>
  <c r="T234" i="9"/>
  <c r="R234" i="9"/>
  <c r="P234" i="9"/>
  <c r="BI233" i="9"/>
  <c r="BH233" i="9"/>
  <c r="BG233" i="9"/>
  <c r="BF233" i="9"/>
  <c r="T233" i="9"/>
  <c r="R233" i="9"/>
  <c r="P233" i="9"/>
  <c r="BI232" i="9"/>
  <c r="BH232" i="9"/>
  <c r="BG232" i="9"/>
  <c r="BF232" i="9"/>
  <c r="T232" i="9"/>
  <c r="R232" i="9"/>
  <c r="P232" i="9"/>
  <c r="BI230" i="9"/>
  <c r="BH230" i="9"/>
  <c r="BG230" i="9"/>
  <c r="BF230" i="9"/>
  <c r="T230" i="9"/>
  <c r="R230" i="9"/>
  <c r="P230" i="9"/>
  <c r="BI229" i="9"/>
  <c r="BH229" i="9"/>
  <c r="BG229" i="9"/>
  <c r="BF229" i="9"/>
  <c r="T229" i="9"/>
  <c r="R229" i="9"/>
  <c r="P229" i="9"/>
  <c r="BI227" i="9"/>
  <c r="BH227" i="9"/>
  <c r="BG227" i="9"/>
  <c r="BF227" i="9"/>
  <c r="T227" i="9"/>
  <c r="R227" i="9"/>
  <c r="P227" i="9"/>
  <c r="BI226" i="9"/>
  <c r="BH226" i="9"/>
  <c r="BG226" i="9"/>
  <c r="BF226" i="9"/>
  <c r="T226" i="9"/>
  <c r="R226" i="9"/>
  <c r="P226" i="9"/>
  <c r="BI225" i="9"/>
  <c r="BH225" i="9"/>
  <c r="BG225" i="9"/>
  <c r="BF225" i="9"/>
  <c r="T225" i="9"/>
  <c r="R225" i="9"/>
  <c r="P225" i="9"/>
  <c r="BI224" i="9"/>
  <c r="BH224" i="9"/>
  <c r="BG224" i="9"/>
  <c r="BF224" i="9"/>
  <c r="T224" i="9"/>
  <c r="R224" i="9"/>
  <c r="P224" i="9"/>
  <c r="BI223" i="9"/>
  <c r="BH223" i="9"/>
  <c r="BG223" i="9"/>
  <c r="BF223" i="9"/>
  <c r="T223" i="9"/>
  <c r="R223" i="9"/>
  <c r="P223" i="9"/>
  <c r="BI222" i="9"/>
  <c r="BH222" i="9"/>
  <c r="BG222" i="9"/>
  <c r="BF222" i="9"/>
  <c r="T222" i="9"/>
  <c r="R222" i="9"/>
  <c r="P222" i="9"/>
  <c r="BI221" i="9"/>
  <c r="BH221" i="9"/>
  <c r="BG221" i="9"/>
  <c r="BF221" i="9"/>
  <c r="T221" i="9"/>
  <c r="R221" i="9"/>
  <c r="P221" i="9"/>
  <c r="BI220" i="9"/>
  <c r="BH220" i="9"/>
  <c r="BG220" i="9"/>
  <c r="BF220" i="9"/>
  <c r="T220" i="9"/>
  <c r="R220" i="9"/>
  <c r="P220" i="9"/>
  <c r="BI219" i="9"/>
  <c r="BH219" i="9"/>
  <c r="BG219" i="9"/>
  <c r="BF219" i="9"/>
  <c r="T219" i="9"/>
  <c r="R219" i="9"/>
  <c r="P219" i="9"/>
  <c r="BI218" i="9"/>
  <c r="BH218" i="9"/>
  <c r="BG218" i="9"/>
  <c r="BF218" i="9"/>
  <c r="T218" i="9"/>
  <c r="R218" i="9"/>
  <c r="P218" i="9"/>
  <c r="BI217" i="9"/>
  <c r="BH217" i="9"/>
  <c r="BG217" i="9"/>
  <c r="BF217" i="9"/>
  <c r="T217" i="9"/>
  <c r="R217" i="9"/>
  <c r="P217" i="9"/>
  <c r="BI216" i="9"/>
  <c r="BH216" i="9"/>
  <c r="BG216" i="9"/>
  <c r="BF216" i="9"/>
  <c r="T216" i="9"/>
  <c r="R216" i="9"/>
  <c r="P216" i="9"/>
  <c r="BI215" i="9"/>
  <c r="BH215" i="9"/>
  <c r="BG215" i="9"/>
  <c r="BF215" i="9"/>
  <c r="T215" i="9"/>
  <c r="R215" i="9"/>
  <c r="P215" i="9"/>
  <c r="BI214" i="9"/>
  <c r="BH214" i="9"/>
  <c r="BG214" i="9"/>
  <c r="BF214" i="9"/>
  <c r="T214" i="9"/>
  <c r="R214" i="9"/>
  <c r="P214" i="9"/>
  <c r="BI213" i="9"/>
  <c r="BH213" i="9"/>
  <c r="BG213" i="9"/>
  <c r="BF213" i="9"/>
  <c r="T213" i="9"/>
  <c r="R213" i="9"/>
  <c r="P213" i="9"/>
  <c r="BI212" i="9"/>
  <c r="BH212" i="9"/>
  <c r="BG212" i="9"/>
  <c r="BF212" i="9"/>
  <c r="T212" i="9"/>
  <c r="R212" i="9"/>
  <c r="P212" i="9"/>
  <c r="BI211" i="9"/>
  <c r="BH211" i="9"/>
  <c r="BG211" i="9"/>
  <c r="BF211" i="9"/>
  <c r="T211" i="9"/>
  <c r="R211" i="9"/>
  <c r="P211" i="9"/>
  <c r="BI210" i="9"/>
  <c r="BH210" i="9"/>
  <c r="BG210" i="9"/>
  <c r="BF210" i="9"/>
  <c r="T210" i="9"/>
  <c r="R210" i="9"/>
  <c r="P210" i="9"/>
  <c r="BI208" i="9"/>
  <c r="BH208" i="9"/>
  <c r="BG208" i="9"/>
  <c r="BF208" i="9"/>
  <c r="T208" i="9"/>
  <c r="R208" i="9"/>
  <c r="P208" i="9"/>
  <c r="BI207" i="9"/>
  <c r="BH207" i="9"/>
  <c r="BG207" i="9"/>
  <c r="BF207" i="9"/>
  <c r="T207" i="9"/>
  <c r="R207" i="9"/>
  <c r="P207" i="9"/>
  <c r="BI205" i="9"/>
  <c r="BH205" i="9"/>
  <c r="BG205" i="9"/>
  <c r="BF205" i="9"/>
  <c r="T205" i="9"/>
  <c r="R205" i="9"/>
  <c r="P205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202" i="9"/>
  <c r="BH202" i="9"/>
  <c r="BG202" i="9"/>
  <c r="BF202" i="9"/>
  <c r="T202" i="9"/>
  <c r="R202" i="9"/>
  <c r="P202" i="9"/>
  <c r="BI201" i="9"/>
  <c r="BH201" i="9"/>
  <c r="BG201" i="9"/>
  <c r="BF201" i="9"/>
  <c r="T201" i="9"/>
  <c r="R201" i="9"/>
  <c r="P201" i="9"/>
  <c r="BI200" i="9"/>
  <c r="BH200" i="9"/>
  <c r="BG200" i="9"/>
  <c r="BF200" i="9"/>
  <c r="T200" i="9"/>
  <c r="R200" i="9"/>
  <c r="P200" i="9"/>
  <c r="BI199" i="9"/>
  <c r="BH199" i="9"/>
  <c r="BG199" i="9"/>
  <c r="BF199" i="9"/>
  <c r="T199" i="9"/>
  <c r="R199" i="9"/>
  <c r="P199" i="9"/>
  <c r="BI198" i="9"/>
  <c r="BH198" i="9"/>
  <c r="BG198" i="9"/>
  <c r="BF198" i="9"/>
  <c r="T198" i="9"/>
  <c r="R198" i="9"/>
  <c r="P198" i="9"/>
  <c r="BI197" i="9"/>
  <c r="BH197" i="9"/>
  <c r="BG197" i="9"/>
  <c r="BF197" i="9"/>
  <c r="T197" i="9"/>
  <c r="R197" i="9"/>
  <c r="P197" i="9"/>
  <c r="BI196" i="9"/>
  <c r="BH196" i="9"/>
  <c r="BG196" i="9"/>
  <c r="BF196" i="9"/>
  <c r="T196" i="9"/>
  <c r="R196" i="9"/>
  <c r="P196" i="9"/>
  <c r="BI195" i="9"/>
  <c r="BH195" i="9"/>
  <c r="BG195" i="9"/>
  <c r="BF195" i="9"/>
  <c r="T195" i="9"/>
  <c r="R195" i="9"/>
  <c r="P195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9" i="9"/>
  <c r="BH189" i="9"/>
  <c r="BG189" i="9"/>
  <c r="BF189" i="9"/>
  <c r="T189" i="9"/>
  <c r="R189" i="9"/>
  <c r="P189" i="9"/>
  <c r="BI188" i="9"/>
  <c r="BH188" i="9"/>
  <c r="BG188" i="9"/>
  <c r="BF188" i="9"/>
  <c r="T188" i="9"/>
  <c r="R188" i="9"/>
  <c r="P188" i="9"/>
  <c r="BI186" i="9"/>
  <c r="BH186" i="9"/>
  <c r="BG186" i="9"/>
  <c r="BF186" i="9"/>
  <c r="T186" i="9"/>
  <c r="R186" i="9"/>
  <c r="P186" i="9"/>
  <c r="BI185" i="9"/>
  <c r="BH185" i="9"/>
  <c r="BG185" i="9"/>
  <c r="BF185" i="9"/>
  <c r="T185" i="9"/>
  <c r="R185" i="9"/>
  <c r="P185" i="9"/>
  <c r="BI184" i="9"/>
  <c r="BH184" i="9"/>
  <c r="BG184" i="9"/>
  <c r="BF184" i="9"/>
  <c r="T184" i="9"/>
  <c r="R184" i="9"/>
  <c r="P184" i="9"/>
  <c r="BI183" i="9"/>
  <c r="BH183" i="9"/>
  <c r="BG183" i="9"/>
  <c r="BF183" i="9"/>
  <c r="T183" i="9"/>
  <c r="R183" i="9"/>
  <c r="P183" i="9"/>
  <c r="BI182" i="9"/>
  <c r="BH182" i="9"/>
  <c r="BG182" i="9"/>
  <c r="BF182" i="9"/>
  <c r="T182" i="9"/>
  <c r="R182" i="9"/>
  <c r="P182" i="9"/>
  <c r="BI181" i="9"/>
  <c r="BH181" i="9"/>
  <c r="BG181" i="9"/>
  <c r="BF181" i="9"/>
  <c r="T181" i="9"/>
  <c r="R181" i="9"/>
  <c r="P181" i="9"/>
  <c r="BI180" i="9"/>
  <c r="BH180" i="9"/>
  <c r="BG180" i="9"/>
  <c r="BF180" i="9"/>
  <c r="T180" i="9"/>
  <c r="R180" i="9"/>
  <c r="P180" i="9"/>
  <c r="BI179" i="9"/>
  <c r="BH179" i="9"/>
  <c r="BG179" i="9"/>
  <c r="BF179" i="9"/>
  <c r="T179" i="9"/>
  <c r="R179" i="9"/>
  <c r="P179" i="9"/>
  <c r="BI178" i="9"/>
  <c r="BH178" i="9"/>
  <c r="BG178" i="9"/>
  <c r="BF178" i="9"/>
  <c r="T178" i="9"/>
  <c r="R178" i="9"/>
  <c r="P178" i="9"/>
  <c r="BI177" i="9"/>
  <c r="BH177" i="9"/>
  <c r="BG177" i="9"/>
  <c r="BF177" i="9"/>
  <c r="T177" i="9"/>
  <c r="R177" i="9"/>
  <c r="P177" i="9"/>
  <c r="BI176" i="9"/>
  <c r="BH176" i="9"/>
  <c r="BG176" i="9"/>
  <c r="BF176" i="9"/>
  <c r="T176" i="9"/>
  <c r="R176" i="9"/>
  <c r="P176" i="9"/>
  <c r="BI175" i="9"/>
  <c r="BH175" i="9"/>
  <c r="BG175" i="9"/>
  <c r="BF175" i="9"/>
  <c r="T175" i="9"/>
  <c r="R175" i="9"/>
  <c r="P175" i="9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72" i="9"/>
  <c r="BH172" i="9"/>
  <c r="BG172" i="9"/>
  <c r="BF172" i="9"/>
  <c r="T172" i="9"/>
  <c r="R172" i="9"/>
  <c r="P172" i="9"/>
  <c r="BI171" i="9"/>
  <c r="BH171" i="9"/>
  <c r="BG171" i="9"/>
  <c r="BF171" i="9"/>
  <c r="T171" i="9"/>
  <c r="R171" i="9"/>
  <c r="P171" i="9"/>
  <c r="BI170" i="9"/>
  <c r="BH170" i="9"/>
  <c r="BG170" i="9"/>
  <c r="BF170" i="9"/>
  <c r="T170" i="9"/>
  <c r="R170" i="9"/>
  <c r="P170" i="9"/>
  <c r="BI169" i="9"/>
  <c r="BH169" i="9"/>
  <c r="BG169" i="9"/>
  <c r="BF169" i="9"/>
  <c r="T169" i="9"/>
  <c r="R169" i="9"/>
  <c r="P169" i="9"/>
  <c r="BI168" i="9"/>
  <c r="BH168" i="9"/>
  <c r="BG168" i="9"/>
  <c r="BF168" i="9"/>
  <c r="T168" i="9"/>
  <c r="R168" i="9"/>
  <c r="P168" i="9"/>
  <c r="BI167" i="9"/>
  <c r="BH167" i="9"/>
  <c r="BG167" i="9"/>
  <c r="BF167" i="9"/>
  <c r="T167" i="9"/>
  <c r="R167" i="9"/>
  <c r="P167" i="9"/>
  <c r="BI165" i="9"/>
  <c r="BH165" i="9"/>
  <c r="BG165" i="9"/>
  <c r="BF165" i="9"/>
  <c r="T165" i="9"/>
  <c r="R165" i="9"/>
  <c r="P165" i="9"/>
  <c r="BI164" i="9"/>
  <c r="BH164" i="9"/>
  <c r="BG164" i="9"/>
  <c r="BF164" i="9"/>
  <c r="T164" i="9"/>
  <c r="R164" i="9"/>
  <c r="P164" i="9"/>
  <c r="BI162" i="9"/>
  <c r="BH162" i="9"/>
  <c r="BG162" i="9"/>
  <c r="BF162" i="9"/>
  <c r="T162" i="9"/>
  <c r="R162" i="9"/>
  <c r="P162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8" i="9"/>
  <c r="BH158" i="9"/>
  <c r="BG158" i="9"/>
  <c r="BF158" i="9"/>
  <c r="T158" i="9"/>
  <c r="R158" i="9"/>
  <c r="P158" i="9"/>
  <c r="BI157" i="9"/>
  <c r="BH157" i="9"/>
  <c r="BG157" i="9"/>
  <c r="BF157" i="9"/>
  <c r="T157" i="9"/>
  <c r="R157" i="9"/>
  <c r="P157" i="9"/>
  <c r="BI156" i="9"/>
  <c r="BH156" i="9"/>
  <c r="BG156" i="9"/>
  <c r="BF156" i="9"/>
  <c r="T156" i="9"/>
  <c r="R156" i="9"/>
  <c r="P156" i="9"/>
  <c r="BI155" i="9"/>
  <c r="BH155" i="9"/>
  <c r="BG155" i="9"/>
  <c r="BF155" i="9"/>
  <c r="T155" i="9"/>
  <c r="R155" i="9"/>
  <c r="P155" i="9"/>
  <c r="BI154" i="9"/>
  <c r="BH154" i="9"/>
  <c r="BG154" i="9"/>
  <c r="BF154" i="9"/>
  <c r="T154" i="9"/>
  <c r="R154" i="9"/>
  <c r="P154" i="9"/>
  <c r="BI152" i="9"/>
  <c r="BH152" i="9"/>
  <c r="BG152" i="9"/>
  <c r="BF152" i="9"/>
  <c r="T152" i="9"/>
  <c r="R152" i="9"/>
  <c r="P152" i="9"/>
  <c r="BI151" i="9"/>
  <c r="BH151" i="9"/>
  <c r="BG151" i="9"/>
  <c r="BF151" i="9"/>
  <c r="T151" i="9"/>
  <c r="R151" i="9"/>
  <c r="P151" i="9"/>
  <c r="BI150" i="9"/>
  <c r="BH150" i="9"/>
  <c r="BG150" i="9"/>
  <c r="BF150" i="9"/>
  <c r="T150" i="9"/>
  <c r="R150" i="9"/>
  <c r="P150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7" i="9"/>
  <c r="BH147" i="9"/>
  <c r="BG147" i="9"/>
  <c r="BF147" i="9"/>
  <c r="T147" i="9"/>
  <c r="R147" i="9"/>
  <c r="P147" i="9"/>
  <c r="BI146" i="9"/>
  <c r="BH146" i="9"/>
  <c r="BG146" i="9"/>
  <c r="BF146" i="9"/>
  <c r="T146" i="9"/>
  <c r="R146" i="9"/>
  <c r="P146" i="9"/>
  <c r="BI145" i="9"/>
  <c r="BH145" i="9"/>
  <c r="BG145" i="9"/>
  <c r="BF145" i="9"/>
  <c r="T145" i="9"/>
  <c r="R145" i="9"/>
  <c r="P145" i="9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42" i="9"/>
  <c r="BH142" i="9"/>
  <c r="BG142" i="9"/>
  <c r="BF142" i="9"/>
  <c r="T142" i="9"/>
  <c r="R142" i="9"/>
  <c r="P142" i="9"/>
  <c r="BI141" i="9"/>
  <c r="BH141" i="9"/>
  <c r="BG141" i="9"/>
  <c r="BF141" i="9"/>
  <c r="T141" i="9"/>
  <c r="R141" i="9"/>
  <c r="P141" i="9"/>
  <c r="BI140" i="9"/>
  <c r="BH140" i="9"/>
  <c r="BG140" i="9"/>
  <c r="BF140" i="9"/>
  <c r="T140" i="9"/>
  <c r="R140" i="9"/>
  <c r="P140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7" i="9"/>
  <c r="BH137" i="9"/>
  <c r="BG137" i="9"/>
  <c r="BF137" i="9"/>
  <c r="T137" i="9"/>
  <c r="R137" i="9"/>
  <c r="P137" i="9"/>
  <c r="BI136" i="9"/>
  <c r="BH136" i="9"/>
  <c r="BG136" i="9"/>
  <c r="BF136" i="9"/>
  <c r="T136" i="9"/>
  <c r="R136" i="9"/>
  <c r="P136" i="9"/>
  <c r="BI135" i="9"/>
  <c r="BH135" i="9"/>
  <c r="BG135" i="9"/>
  <c r="BF135" i="9"/>
  <c r="T135" i="9"/>
  <c r="R135" i="9"/>
  <c r="P135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32" i="9"/>
  <c r="BH132" i="9"/>
  <c r="BG132" i="9"/>
  <c r="BF132" i="9"/>
  <c r="T132" i="9"/>
  <c r="R132" i="9"/>
  <c r="P132" i="9"/>
  <c r="BI130" i="9"/>
  <c r="BH130" i="9"/>
  <c r="BG130" i="9"/>
  <c r="BF130" i="9"/>
  <c r="T130" i="9"/>
  <c r="R130" i="9"/>
  <c r="P130" i="9"/>
  <c r="BI129" i="9"/>
  <c r="BH129" i="9"/>
  <c r="BG129" i="9"/>
  <c r="BF129" i="9"/>
  <c r="T129" i="9"/>
  <c r="R129" i="9"/>
  <c r="P129" i="9"/>
  <c r="BI127" i="9"/>
  <c r="BH127" i="9"/>
  <c r="BG127" i="9"/>
  <c r="BF127" i="9"/>
  <c r="T127" i="9"/>
  <c r="R127" i="9"/>
  <c r="P127" i="9"/>
  <c r="BI126" i="9"/>
  <c r="BH126" i="9"/>
  <c r="BG126" i="9"/>
  <c r="BF126" i="9"/>
  <c r="T126" i="9"/>
  <c r="R126" i="9"/>
  <c r="P126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22" i="9"/>
  <c r="BH122" i="9"/>
  <c r="BG122" i="9"/>
  <c r="BF122" i="9"/>
  <c r="T122" i="9"/>
  <c r="R122" i="9"/>
  <c r="P122" i="9"/>
  <c r="BI121" i="9"/>
  <c r="BH121" i="9"/>
  <c r="BG121" i="9"/>
  <c r="BF121" i="9"/>
  <c r="T121" i="9"/>
  <c r="R121" i="9"/>
  <c r="P121" i="9"/>
  <c r="BI120" i="9"/>
  <c r="BH120" i="9"/>
  <c r="BG120" i="9"/>
  <c r="BF120" i="9"/>
  <c r="T120" i="9"/>
  <c r="R120" i="9"/>
  <c r="P120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7" i="9"/>
  <c r="BH117" i="9"/>
  <c r="BG117" i="9"/>
  <c r="BF117" i="9"/>
  <c r="T117" i="9"/>
  <c r="R117" i="9"/>
  <c r="P117" i="9"/>
  <c r="BI116" i="9"/>
  <c r="BH116" i="9"/>
  <c r="BG116" i="9"/>
  <c r="BF116" i="9"/>
  <c r="T116" i="9"/>
  <c r="R116" i="9"/>
  <c r="P116" i="9"/>
  <c r="BI115" i="9"/>
  <c r="BH115" i="9"/>
  <c r="BG115" i="9"/>
  <c r="BF115" i="9"/>
  <c r="T115" i="9"/>
  <c r="R115" i="9"/>
  <c r="P115" i="9"/>
  <c r="BI113" i="9"/>
  <c r="BH113" i="9"/>
  <c r="BG113" i="9"/>
  <c r="BF113" i="9"/>
  <c r="T113" i="9"/>
  <c r="R113" i="9"/>
  <c r="P113" i="9"/>
  <c r="BI112" i="9"/>
  <c r="BH112" i="9"/>
  <c r="BG112" i="9"/>
  <c r="BF112" i="9"/>
  <c r="T112" i="9"/>
  <c r="R112" i="9"/>
  <c r="P112" i="9"/>
  <c r="BI111" i="9"/>
  <c r="BH111" i="9"/>
  <c r="BG111" i="9"/>
  <c r="BF111" i="9"/>
  <c r="T111" i="9"/>
  <c r="R111" i="9"/>
  <c r="P111" i="9"/>
  <c r="BI110" i="9"/>
  <c r="BH110" i="9"/>
  <c r="BG110" i="9"/>
  <c r="BF110" i="9"/>
  <c r="T110" i="9"/>
  <c r="R110" i="9"/>
  <c r="P110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7" i="9"/>
  <c r="BH107" i="9"/>
  <c r="BG107" i="9"/>
  <c r="BF107" i="9"/>
  <c r="T107" i="9"/>
  <c r="R107" i="9"/>
  <c r="P107" i="9"/>
  <c r="BI106" i="9"/>
  <c r="BH106" i="9"/>
  <c r="BG106" i="9"/>
  <c r="BF106" i="9"/>
  <c r="T106" i="9"/>
  <c r="R106" i="9"/>
  <c r="P106" i="9"/>
  <c r="BI105" i="9"/>
  <c r="BH105" i="9"/>
  <c r="BG105" i="9"/>
  <c r="BF105" i="9"/>
  <c r="T105" i="9"/>
  <c r="R105" i="9"/>
  <c r="P105" i="9"/>
  <c r="BI104" i="9"/>
  <c r="BH104" i="9"/>
  <c r="BG104" i="9"/>
  <c r="BF104" i="9"/>
  <c r="T104" i="9"/>
  <c r="R104" i="9"/>
  <c r="P104" i="9"/>
  <c r="J98" i="9"/>
  <c r="J97" i="9"/>
  <c r="F97" i="9"/>
  <c r="F95" i="9"/>
  <c r="E93" i="9"/>
  <c r="J55" i="9"/>
  <c r="J54" i="9"/>
  <c r="F54" i="9"/>
  <c r="F52" i="9"/>
  <c r="E50" i="9"/>
  <c r="J18" i="9"/>
  <c r="E18" i="9"/>
  <c r="F55" i="9" s="1"/>
  <c r="J17" i="9"/>
  <c r="J12" i="9"/>
  <c r="J95" i="9"/>
  <c r="E7" i="9"/>
  <c r="E91" i="9"/>
  <c r="J37" i="8"/>
  <c r="J36" i="8"/>
  <c r="AY61" i="1" s="1"/>
  <c r="J35" i="8"/>
  <c r="AX61" i="1" s="1"/>
  <c r="BI158" i="8"/>
  <c r="BH158" i="8"/>
  <c r="BG158" i="8"/>
  <c r="BF158" i="8"/>
  <c r="T158" i="8"/>
  <c r="R158" i="8"/>
  <c r="P158" i="8"/>
  <c r="BI157" i="8"/>
  <c r="BH157" i="8"/>
  <c r="BG157" i="8"/>
  <c r="BF157" i="8"/>
  <c r="T157" i="8"/>
  <c r="R157" i="8"/>
  <c r="P157" i="8"/>
  <c r="BI156" i="8"/>
  <c r="BH156" i="8"/>
  <c r="BG156" i="8"/>
  <c r="BF156" i="8"/>
  <c r="T156" i="8"/>
  <c r="R156" i="8"/>
  <c r="P156" i="8"/>
  <c r="BI154" i="8"/>
  <c r="BH154" i="8"/>
  <c r="BG154" i="8"/>
  <c r="BF154" i="8"/>
  <c r="T154" i="8"/>
  <c r="R154" i="8"/>
  <c r="P154" i="8"/>
  <c r="BI152" i="8"/>
  <c r="BH152" i="8"/>
  <c r="BG152" i="8"/>
  <c r="BF152" i="8"/>
  <c r="T152" i="8"/>
  <c r="R152" i="8"/>
  <c r="P152" i="8"/>
  <c r="BI150" i="8"/>
  <c r="BH150" i="8"/>
  <c r="BG150" i="8"/>
  <c r="BF150" i="8"/>
  <c r="T150" i="8"/>
  <c r="R150" i="8"/>
  <c r="P150" i="8"/>
  <c r="BI148" i="8"/>
  <c r="BH148" i="8"/>
  <c r="BG148" i="8"/>
  <c r="BF148" i="8"/>
  <c r="T148" i="8"/>
  <c r="R148" i="8"/>
  <c r="P148" i="8"/>
  <c r="BI147" i="8"/>
  <c r="BH147" i="8"/>
  <c r="BG147" i="8"/>
  <c r="BF147" i="8"/>
  <c r="T147" i="8"/>
  <c r="R147" i="8"/>
  <c r="P147" i="8"/>
  <c r="BI145" i="8"/>
  <c r="BH145" i="8"/>
  <c r="BG145" i="8"/>
  <c r="BF145" i="8"/>
  <c r="T145" i="8"/>
  <c r="R145" i="8"/>
  <c r="P145" i="8"/>
  <c r="BI143" i="8"/>
  <c r="BH143" i="8"/>
  <c r="BG143" i="8"/>
  <c r="BF143" i="8"/>
  <c r="T143" i="8"/>
  <c r="R143" i="8"/>
  <c r="P143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40" i="8"/>
  <c r="BH140" i="8"/>
  <c r="BG140" i="8"/>
  <c r="BF140" i="8"/>
  <c r="T140" i="8"/>
  <c r="R140" i="8"/>
  <c r="P140" i="8"/>
  <c r="BI139" i="8"/>
  <c r="BH139" i="8"/>
  <c r="BG139" i="8"/>
  <c r="BF139" i="8"/>
  <c r="T139" i="8"/>
  <c r="R139" i="8"/>
  <c r="P139" i="8"/>
  <c r="BI138" i="8"/>
  <c r="BH138" i="8"/>
  <c r="BG138" i="8"/>
  <c r="BF138" i="8"/>
  <c r="T138" i="8"/>
  <c r="R138" i="8"/>
  <c r="P138" i="8"/>
  <c r="BI137" i="8"/>
  <c r="BH137" i="8"/>
  <c r="BG137" i="8"/>
  <c r="BF137" i="8"/>
  <c r="T137" i="8"/>
  <c r="R137" i="8"/>
  <c r="P137" i="8"/>
  <c r="BI136" i="8"/>
  <c r="BH136" i="8"/>
  <c r="BG136" i="8"/>
  <c r="BF136" i="8"/>
  <c r="T136" i="8"/>
  <c r="R136" i="8"/>
  <c r="P136" i="8"/>
  <c r="BI135" i="8"/>
  <c r="BH135" i="8"/>
  <c r="BG135" i="8"/>
  <c r="BF135" i="8"/>
  <c r="T135" i="8"/>
  <c r="R135" i="8"/>
  <c r="P135" i="8"/>
  <c r="BI132" i="8"/>
  <c r="BH132" i="8"/>
  <c r="BG132" i="8"/>
  <c r="BF132" i="8"/>
  <c r="T132" i="8"/>
  <c r="R132" i="8"/>
  <c r="P132" i="8"/>
  <c r="BI131" i="8"/>
  <c r="BH131" i="8"/>
  <c r="BG131" i="8"/>
  <c r="BF131" i="8"/>
  <c r="T131" i="8"/>
  <c r="R131" i="8"/>
  <c r="P131" i="8"/>
  <c r="BI130" i="8"/>
  <c r="BH130" i="8"/>
  <c r="BG130" i="8"/>
  <c r="BF130" i="8"/>
  <c r="T130" i="8"/>
  <c r="R130" i="8"/>
  <c r="P130" i="8"/>
  <c r="BI129" i="8"/>
  <c r="BH129" i="8"/>
  <c r="BG129" i="8"/>
  <c r="BF129" i="8"/>
  <c r="T129" i="8"/>
  <c r="R129" i="8"/>
  <c r="P129" i="8"/>
  <c r="BI128" i="8"/>
  <c r="BH128" i="8"/>
  <c r="BG128" i="8"/>
  <c r="BF128" i="8"/>
  <c r="T128" i="8"/>
  <c r="R128" i="8"/>
  <c r="P128" i="8"/>
  <c r="BI126" i="8"/>
  <c r="BH126" i="8"/>
  <c r="BG126" i="8"/>
  <c r="BF126" i="8"/>
  <c r="T126" i="8"/>
  <c r="R126" i="8"/>
  <c r="P126" i="8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2" i="8"/>
  <c r="BH122" i="8"/>
  <c r="BG122" i="8"/>
  <c r="BF122" i="8"/>
  <c r="T122" i="8"/>
  <c r="R122" i="8"/>
  <c r="P122" i="8"/>
  <c r="BI121" i="8"/>
  <c r="BH121" i="8"/>
  <c r="BG121" i="8"/>
  <c r="BF121" i="8"/>
  <c r="T121" i="8"/>
  <c r="R121" i="8"/>
  <c r="P121" i="8"/>
  <c r="BI120" i="8"/>
  <c r="BH120" i="8"/>
  <c r="BG120" i="8"/>
  <c r="BF120" i="8"/>
  <c r="T120" i="8"/>
  <c r="R120" i="8"/>
  <c r="P120" i="8"/>
  <c r="BI118" i="8"/>
  <c r="BH118" i="8"/>
  <c r="BG118" i="8"/>
  <c r="BF118" i="8"/>
  <c r="T118" i="8"/>
  <c r="R118" i="8"/>
  <c r="P118" i="8"/>
  <c r="BI117" i="8"/>
  <c r="BH117" i="8"/>
  <c r="BG117" i="8"/>
  <c r="BF117" i="8"/>
  <c r="T117" i="8"/>
  <c r="R117" i="8"/>
  <c r="P117" i="8"/>
  <c r="BI115" i="8"/>
  <c r="BH115" i="8"/>
  <c r="BG115" i="8"/>
  <c r="BF115" i="8"/>
  <c r="T115" i="8"/>
  <c r="R115" i="8"/>
  <c r="P115" i="8"/>
  <c r="BI114" i="8"/>
  <c r="BH114" i="8"/>
  <c r="BG114" i="8"/>
  <c r="BF114" i="8"/>
  <c r="T114" i="8"/>
  <c r="R114" i="8"/>
  <c r="P114" i="8"/>
  <c r="BI112" i="8"/>
  <c r="BH112" i="8"/>
  <c r="BG112" i="8"/>
  <c r="BF112" i="8"/>
  <c r="T112" i="8"/>
  <c r="R112" i="8"/>
  <c r="P112" i="8"/>
  <c r="BI111" i="8"/>
  <c r="BH111" i="8"/>
  <c r="BG111" i="8"/>
  <c r="BF111" i="8"/>
  <c r="T111" i="8"/>
  <c r="R111" i="8"/>
  <c r="P111" i="8"/>
  <c r="BI109" i="8"/>
  <c r="BH109" i="8"/>
  <c r="BG109" i="8"/>
  <c r="BF109" i="8"/>
  <c r="T109" i="8"/>
  <c r="R109" i="8"/>
  <c r="P109" i="8"/>
  <c r="BI108" i="8"/>
  <c r="BH108" i="8"/>
  <c r="BG108" i="8"/>
  <c r="BF108" i="8"/>
  <c r="T108" i="8"/>
  <c r="R108" i="8"/>
  <c r="P108" i="8"/>
  <c r="BI106" i="8"/>
  <c r="BH106" i="8"/>
  <c r="BG106" i="8"/>
  <c r="BF106" i="8"/>
  <c r="T106" i="8"/>
  <c r="R106" i="8"/>
  <c r="P106" i="8"/>
  <c r="BI105" i="8"/>
  <c r="BH105" i="8"/>
  <c r="BG105" i="8"/>
  <c r="BF105" i="8"/>
  <c r="T105" i="8"/>
  <c r="R105" i="8"/>
  <c r="P105" i="8"/>
  <c r="BI103" i="8"/>
  <c r="BH103" i="8"/>
  <c r="BG103" i="8"/>
  <c r="BF103" i="8"/>
  <c r="T103" i="8"/>
  <c r="R103" i="8"/>
  <c r="P103" i="8"/>
  <c r="BI102" i="8"/>
  <c r="BH102" i="8"/>
  <c r="BG102" i="8"/>
  <c r="BF102" i="8"/>
  <c r="T102" i="8"/>
  <c r="R102" i="8"/>
  <c r="P102" i="8"/>
  <c r="BI100" i="8"/>
  <c r="BH100" i="8"/>
  <c r="BG100" i="8"/>
  <c r="BF100" i="8"/>
  <c r="T100" i="8"/>
  <c r="R100" i="8"/>
  <c r="P100" i="8"/>
  <c r="BI99" i="8"/>
  <c r="BH99" i="8"/>
  <c r="BG99" i="8"/>
  <c r="BF99" i="8"/>
  <c r="T99" i="8"/>
  <c r="R99" i="8"/>
  <c r="P99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6" i="8"/>
  <c r="BH96" i="8"/>
  <c r="BG96" i="8"/>
  <c r="BF96" i="8"/>
  <c r="T96" i="8"/>
  <c r="R96" i="8"/>
  <c r="P96" i="8"/>
  <c r="BI95" i="8"/>
  <c r="BH95" i="8"/>
  <c r="BG95" i="8"/>
  <c r="BF95" i="8"/>
  <c r="T95" i="8"/>
  <c r="R95" i="8"/>
  <c r="P95" i="8"/>
  <c r="BI94" i="8"/>
  <c r="BH94" i="8"/>
  <c r="BG94" i="8"/>
  <c r="BF94" i="8"/>
  <c r="T94" i="8"/>
  <c r="R94" i="8"/>
  <c r="P94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BI91" i="8"/>
  <c r="BH91" i="8"/>
  <c r="BG91" i="8"/>
  <c r="BF91" i="8"/>
  <c r="T91" i="8"/>
  <c r="R91" i="8"/>
  <c r="P91" i="8"/>
  <c r="BI90" i="8"/>
  <c r="BH90" i="8"/>
  <c r="BG90" i="8"/>
  <c r="BF90" i="8"/>
  <c r="T90" i="8"/>
  <c r="R90" i="8"/>
  <c r="P90" i="8"/>
  <c r="BI88" i="8"/>
  <c r="BH88" i="8"/>
  <c r="BG88" i="8"/>
  <c r="BF88" i="8"/>
  <c r="T88" i="8"/>
  <c r="R88" i="8"/>
  <c r="P88" i="8"/>
  <c r="BI87" i="8"/>
  <c r="BH87" i="8"/>
  <c r="BG87" i="8"/>
  <c r="BF87" i="8"/>
  <c r="T87" i="8"/>
  <c r="R87" i="8"/>
  <c r="P87" i="8"/>
  <c r="BI85" i="8"/>
  <c r="BH85" i="8"/>
  <c r="BG85" i="8"/>
  <c r="BF85" i="8"/>
  <c r="T85" i="8"/>
  <c r="R85" i="8"/>
  <c r="P85" i="8"/>
  <c r="BI84" i="8"/>
  <c r="BH84" i="8"/>
  <c r="BG84" i="8"/>
  <c r="BF84" i="8"/>
  <c r="T84" i="8"/>
  <c r="R84" i="8"/>
  <c r="P84" i="8"/>
  <c r="J79" i="8"/>
  <c r="J78" i="8"/>
  <c r="F78" i="8"/>
  <c r="F76" i="8"/>
  <c r="E74" i="8"/>
  <c r="J55" i="8"/>
  <c r="J54" i="8"/>
  <c r="F54" i="8"/>
  <c r="F52" i="8"/>
  <c r="E50" i="8"/>
  <c r="J18" i="8"/>
  <c r="E18" i="8"/>
  <c r="F55" i="8"/>
  <c r="J17" i="8"/>
  <c r="J12" i="8"/>
  <c r="J76" i="8" s="1"/>
  <c r="E7" i="8"/>
  <c r="E72" i="8" s="1"/>
  <c r="J37" i="7"/>
  <c r="J36" i="7"/>
  <c r="AY60" i="1"/>
  <c r="J35" i="7"/>
  <c r="AX60" i="1"/>
  <c r="BI326" i="7"/>
  <c r="BH326" i="7"/>
  <c r="BG326" i="7"/>
  <c r="BF326" i="7"/>
  <c r="T326" i="7"/>
  <c r="T325" i="7"/>
  <c r="R326" i="7"/>
  <c r="R325" i="7"/>
  <c r="P326" i="7"/>
  <c r="P325" i="7"/>
  <c r="BI320" i="7"/>
  <c r="BH320" i="7"/>
  <c r="BG320" i="7"/>
  <c r="BF320" i="7"/>
  <c r="T320" i="7"/>
  <c r="R320" i="7"/>
  <c r="P320" i="7"/>
  <c r="BI317" i="7"/>
  <c r="BH317" i="7"/>
  <c r="BG317" i="7"/>
  <c r="BF317" i="7"/>
  <c r="T317" i="7"/>
  <c r="R317" i="7"/>
  <c r="P317" i="7"/>
  <c r="BI312" i="7"/>
  <c r="BH312" i="7"/>
  <c r="BG312" i="7"/>
  <c r="BF312" i="7"/>
  <c r="T312" i="7"/>
  <c r="T311" i="7"/>
  <c r="R312" i="7"/>
  <c r="R311" i="7"/>
  <c r="P312" i="7"/>
  <c r="P311" i="7"/>
  <c r="BI304" i="7"/>
  <c r="BH304" i="7"/>
  <c r="BG304" i="7"/>
  <c r="BF304" i="7"/>
  <c r="T304" i="7"/>
  <c r="R304" i="7"/>
  <c r="P304" i="7"/>
  <c r="BI297" i="7"/>
  <c r="BH297" i="7"/>
  <c r="BG297" i="7"/>
  <c r="BF297" i="7"/>
  <c r="T297" i="7"/>
  <c r="R297" i="7"/>
  <c r="P297" i="7"/>
  <c r="BI290" i="7"/>
  <c r="BH290" i="7"/>
  <c r="BG290" i="7"/>
  <c r="BF290" i="7"/>
  <c r="T290" i="7"/>
  <c r="R290" i="7"/>
  <c r="P290" i="7"/>
  <c r="BI283" i="7"/>
  <c r="BH283" i="7"/>
  <c r="BG283" i="7"/>
  <c r="BF283" i="7"/>
  <c r="T283" i="7"/>
  <c r="R283" i="7"/>
  <c r="P283" i="7"/>
  <c r="BI280" i="7"/>
  <c r="BH280" i="7"/>
  <c r="BG280" i="7"/>
  <c r="BF280" i="7"/>
  <c r="T280" i="7"/>
  <c r="R280" i="7"/>
  <c r="P280" i="7"/>
  <c r="BI278" i="7"/>
  <c r="BH278" i="7"/>
  <c r="BG278" i="7"/>
  <c r="BF278" i="7"/>
  <c r="T278" i="7"/>
  <c r="R278" i="7"/>
  <c r="P278" i="7"/>
  <c r="BI275" i="7"/>
  <c r="BH275" i="7"/>
  <c r="BG275" i="7"/>
  <c r="BF275" i="7"/>
  <c r="T275" i="7"/>
  <c r="R275" i="7"/>
  <c r="P275" i="7"/>
  <c r="BI272" i="7"/>
  <c r="BH272" i="7"/>
  <c r="BG272" i="7"/>
  <c r="BF272" i="7"/>
  <c r="T272" i="7"/>
  <c r="R272" i="7"/>
  <c r="P272" i="7"/>
  <c r="BI269" i="7"/>
  <c r="BH269" i="7"/>
  <c r="BG269" i="7"/>
  <c r="BF269" i="7"/>
  <c r="T269" i="7"/>
  <c r="R269" i="7"/>
  <c r="P269" i="7"/>
  <c r="BI267" i="7"/>
  <c r="BH267" i="7"/>
  <c r="BG267" i="7"/>
  <c r="BF267" i="7"/>
  <c r="T267" i="7"/>
  <c r="R267" i="7"/>
  <c r="P267" i="7"/>
  <c r="BI263" i="7"/>
  <c r="BH263" i="7"/>
  <c r="BG263" i="7"/>
  <c r="BF263" i="7"/>
  <c r="T263" i="7"/>
  <c r="R263" i="7"/>
  <c r="P263" i="7"/>
  <c r="BI259" i="7"/>
  <c r="BH259" i="7"/>
  <c r="BG259" i="7"/>
  <c r="BF259" i="7"/>
  <c r="T259" i="7"/>
  <c r="T258" i="7" s="1"/>
  <c r="R259" i="7"/>
  <c r="R258" i="7" s="1"/>
  <c r="P259" i="7"/>
  <c r="P258" i="7" s="1"/>
  <c r="BI256" i="7"/>
  <c r="BH256" i="7"/>
  <c r="BG256" i="7"/>
  <c r="BF256" i="7"/>
  <c r="T256" i="7"/>
  <c r="R256" i="7"/>
  <c r="P256" i="7"/>
  <c r="BI253" i="7"/>
  <c r="BH253" i="7"/>
  <c r="BG253" i="7"/>
  <c r="BF253" i="7"/>
  <c r="T253" i="7"/>
  <c r="R253" i="7"/>
  <c r="P253" i="7"/>
  <c r="BI250" i="7"/>
  <c r="BH250" i="7"/>
  <c r="BG250" i="7"/>
  <c r="BF250" i="7"/>
  <c r="T250" i="7"/>
  <c r="R250" i="7"/>
  <c r="P250" i="7"/>
  <c r="BI248" i="7"/>
  <c r="BH248" i="7"/>
  <c r="BG248" i="7"/>
  <c r="BF248" i="7"/>
  <c r="T248" i="7"/>
  <c r="R248" i="7"/>
  <c r="P248" i="7"/>
  <c r="BI246" i="7"/>
  <c r="BH246" i="7"/>
  <c r="BG246" i="7"/>
  <c r="BF246" i="7"/>
  <c r="T246" i="7"/>
  <c r="R246" i="7"/>
  <c r="P246" i="7"/>
  <c r="BI242" i="7"/>
  <c r="BH242" i="7"/>
  <c r="BG242" i="7"/>
  <c r="BF242" i="7"/>
  <c r="T242" i="7"/>
  <c r="R242" i="7"/>
  <c r="P242" i="7"/>
  <c r="BI240" i="7"/>
  <c r="BH240" i="7"/>
  <c r="BG240" i="7"/>
  <c r="BF240" i="7"/>
  <c r="T240" i="7"/>
  <c r="R240" i="7"/>
  <c r="P240" i="7"/>
  <c r="BI238" i="7"/>
  <c r="BH238" i="7"/>
  <c r="BG238" i="7"/>
  <c r="BF238" i="7"/>
  <c r="T238" i="7"/>
  <c r="R238" i="7"/>
  <c r="P238" i="7"/>
  <c r="BI235" i="7"/>
  <c r="BH235" i="7"/>
  <c r="BG235" i="7"/>
  <c r="BF235" i="7"/>
  <c r="T235" i="7"/>
  <c r="R235" i="7"/>
  <c r="P235" i="7"/>
  <c r="BI232" i="7"/>
  <c r="BH232" i="7"/>
  <c r="BG232" i="7"/>
  <c r="BF232" i="7"/>
  <c r="T232" i="7"/>
  <c r="R232" i="7"/>
  <c r="P232" i="7"/>
  <c r="BI229" i="7"/>
  <c r="BH229" i="7"/>
  <c r="BG229" i="7"/>
  <c r="BF229" i="7"/>
  <c r="T229" i="7"/>
  <c r="R229" i="7"/>
  <c r="P229" i="7"/>
  <c r="BI227" i="7"/>
  <c r="BH227" i="7"/>
  <c r="BG227" i="7"/>
  <c r="BF227" i="7"/>
  <c r="T227" i="7"/>
  <c r="R227" i="7"/>
  <c r="P227" i="7"/>
  <c r="BI222" i="7"/>
  <c r="BH222" i="7"/>
  <c r="BG222" i="7"/>
  <c r="BF222" i="7"/>
  <c r="T222" i="7"/>
  <c r="R222" i="7"/>
  <c r="P222" i="7"/>
  <c r="BI219" i="7"/>
  <c r="BH219" i="7"/>
  <c r="BG219" i="7"/>
  <c r="BF219" i="7"/>
  <c r="T219" i="7"/>
  <c r="R219" i="7"/>
  <c r="P219" i="7"/>
  <c r="BI216" i="7"/>
  <c r="BH216" i="7"/>
  <c r="BG216" i="7"/>
  <c r="BF216" i="7"/>
  <c r="T216" i="7"/>
  <c r="R216" i="7"/>
  <c r="P216" i="7"/>
  <c r="BI214" i="7"/>
  <c r="BH214" i="7"/>
  <c r="BG214" i="7"/>
  <c r="BF214" i="7"/>
  <c r="T214" i="7"/>
  <c r="R214" i="7"/>
  <c r="P214" i="7"/>
  <c r="BI208" i="7"/>
  <c r="BH208" i="7"/>
  <c r="BG208" i="7"/>
  <c r="BF208" i="7"/>
  <c r="T208" i="7"/>
  <c r="R208" i="7"/>
  <c r="P208" i="7"/>
  <c r="BI205" i="7"/>
  <c r="BH205" i="7"/>
  <c r="BG205" i="7"/>
  <c r="BF205" i="7"/>
  <c r="T205" i="7"/>
  <c r="R205" i="7"/>
  <c r="P205" i="7"/>
  <c r="BI202" i="7"/>
  <c r="BH202" i="7"/>
  <c r="BG202" i="7"/>
  <c r="BF202" i="7"/>
  <c r="T202" i="7"/>
  <c r="R202" i="7"/>
  <c r="P202" i="7"/>
  <c r="BI198" i="7"/>
  <c r="BH198" i="7"/>
  <c r="BG198" i="7"/>
  <c r="BF198" i="7"/>
  <c r="T198" i="7"/>
  <c r="R198" i="7"/>
  <c r="P198" i="7"/>
  <c r="BI197" i="7"/>
  <c r="BH197" i="7"/>
  <c r="BG197" i="7"/>
  <c r="BF197" i="7"/>
  <c r="T197" i="7"/>
  <c r="R197" i="7"/>
  <c r="P197" i="7"/>
  <c r="BI194" i="7"/>
  <c r="BH194" i="7"/>
  <c r="BG194" i="7"/>
  <c r="BF194" i="7"/>
  <c r="T194" i="7"/>
  <c r="R194" i="7"/>
  <c r="P194" i="7"/>
  <c r="BI192" i="7"/>
  <c r="BH192" i="7"/>
  <c r="BG192" i="7"/>
  <c r="BF192" i="7"/>
  <c r="T192" i="7"/>
  <c r="R192" i="7"/>
  <c r="P192" i="7"/>
  <c r="BI190" i="7"/>
  <c r="BH190" i="7"/>
  <c r="BG190" i="7"/>
  <c r="BF190" i="7"/>
  <c r="T190" i="7"/>
  <c r="R190" i="7"/>
  <c r="P190" i="7"/>
  <c r="BI188" i="7"/>
  <c r="BH188" i="7"/>
  <c r="BG188" i="7"/>
  <c r="BF188" i="7"/>
  <c r="T188" i="7"/>
  <c r="R188" i="7"/>
  <c r="P188" i="7"/>
  <c r="BI186" i="7"/>
  <c r="BH186" i="7"/>
  <c r="BG186" i="7"/>
  <c r="BF186" i="7"/>
  <c r="T186" i="7"/>
  <c r="R186" i="7"/>
  <c r="P186" i="7"/>
  <c r="BI182" i="7"/>
  <c r="BH182" i="7"/>
  <c r="BG182" i="7"/>
  <c r="BF182" i="7"/>
  <c r="T182" i="7"/>
  <c r="R182" i="7"/>
  <c r="P182" i="7"/>
  <c r="BI181" i="7"/>
  <c r="BH181" i="7"/>
  <c r="BG181" i="7"/>
  <c r="BF181" i="7"/>
  <c r="T181" i="7"/>
  <c r="R181" i="7"/>
  <c r="P181" i="7"/>
  <c r="BI178" i="7"/>
  <c r="BH178" i="7"/>
  <c r="BG178" i="7"/>
  <c r="BF178" i="7"/>
  <c r="T178" i="7"/>
  <c r="R178" i="7"/>
  <c r="P178" i="7"/>
  <c r="BI177" i="7"/>
  <c r="BH177" i="7"/>
  <c r="BG177" i="7"/>
  <c r="BF177" i="7"/>
  <c r="T177" i="7"/>
  <c r="R177" i="7"/>
  <c r="P177" i="7"/>
  <c r="BI174" i="7"/>
  <c r="BH174" i="7"/>
  <c r="BG174" i="7"/>
  <c r="BF174" i="7"/>
  <c r="T174" i="7"/>
  <c r="R174" i="7"/>
  <c r="P174" i="7"/>
  <c r="BI173" i="7"/>
  <c r="BH173" i="7"/>
  <c r="BG173" i="7"/>
  <c r="BF173" i="7"/>
  <c r="T173" i="7"/>
  <c r="R173" i="7"/>
  <c r="P173" i="7"/>
  <c r="BI170" i="7"/>
  <c r="BH170" i="7"/>
  <c r="BG170" i="7"/>
  <c r="BF170" i="7"/>
  <c r="T170" i="7"/>
  <c r="R170" i="7"/>
  <c r="P170" i="7"/>
  <c r="BI163" i="7"/>
  <c r="BH163" i="7"/>
  <c r="BG163" i="7"/>
  <c r="BF163" i="7"/>
  <c r="T163" i="7"/>
  <c r="R163" i="7"/>
  <c r="P163" i="7"/>
  <c r="BI157" i="7"/>
  <c r="BH157" i="7"/>
  <c r="BG157" i="7"/>
  <c r="BF157" i="7"/>
  <c r="T157" i="7"/>
  <c r="R157" i="7"/>
  <c r="P157" i="7"/>
  <c r="BI151" i="7"/>
  <c r="BH151" i="7"/>
  <c r="BG151" i="7"/>
  <c r="BF151" i="7"/>
  <c r="T151" i="7"/>
  <c r="R151" i="7"/>
  <c r="P151" i="7"/>
  <c r="BI140" i="7"/>
  <c r="BH140" i="7"/>
  <c r="BG140" i="7"/>
  <c r="BF140" i="7"/>
  <c r="T140" i="7"/>
  <c r="R140" i="7"/>
  <c r="P140" i="7"/>
  <c r="BI135" i="7"/>
  <c r="BH135" i="7"/>
  <c r="BG135" i="7"/>
  <c r="BF135" i="7"/>
  <c r="T135" i="7"/>
  <c r="R135" i="7"/>
  <c r="P135" i="7"/>
  <c r="BI127" i="7"/>
  <c r="BH127" i="7"/>
  <c r="BG127" i="7"/>
  <c r="BF127" i="7"/>
  <c r="T127" i="7"/>
  <c r="T126" i="7" s="1"/>
  <c r="R127" i="7"/>
  <c r="R126" i="7" s="1"/>
  <c r="P127" i="7"/>
  <c r="P126" i="7" s="1"/>
  <c r="BI124" i="7"/>
  <c r="BH124" i="7"/>
  <c r="BG124" i="7"/>
  <c r="BF124" i="7"/>
  <c r="T124" i="7"/>
  <c r="R124" i="7"/>
  <c r="P124" i="7"/>
  <c r="BI121" i="7"/>
  <c r="BH121" i="7"/>
  <c r="BG121" i="7"/>
  <c r="BF121" i="7"/>
  <c r="T121" i="7"/>
  <c r="R121" i="7"/>
  <c r="P121" i="7"/>
  <c r="BI119" i="7"/>
  <c r="BH119" i="7"/>
  <c r="BG119" i="7"/>
  <c r="BF119" i="7"/>
  <c r="T119" i="7"/>
  <c r="R119" i="7"/>
  <c r="P119" i="7"/>
  <c r="BI117" i="7"/>
  <c r="BH117" i="7"/>
  <c r="BG117" i="7"/>
  <c r="BF117" i="7"/>
  <c r="T117" i="7"/>
  <c r="R117" i="7"/>
  <c r="P117" i="7"/>
  <c r="BI114" i="7"/>
  <c r="BH114" i="7"/>
  <c r="BG114" i="7"/>
  <c r="BF114" i="7"/>
  <c r="T114" i="7"/>
  <c r="R114" i="7"/>
  <c r="P114" i="7"/>
  <c r="BI112" i="7"/>
  <c r="BH112" i="7"/>
  <c r="BG112" i="7"/>
  <c r="BF112" i="7"/>
  <c r="T112" i="7"/>
  <c r="R112" i="7"/>
  <c r="P112" i="7"/>
  <c r="BI110" i="7"/>
  <c r="BH110" i="7"/>
  <c r="BG110" i="7"/>
  <c r="BF110" i="7"/>
  <c r="T110" i="7"/>
  <c r="R110" i="7"/>
  <c r="P110" i="7"/>
  <c r="BI104" i="7"/>
  <c r="BH104" i="7"/>
  <c r="BG104" i="7"/>
  <c r="BF104" i="7"/>
  <c r="T104" i="7"/>
  <c r="R104" i="7"/>
  <c r="P104" i="7"/>
  <c r="BI98" i="7"/>
  <c r="BH98" i="7"/>
  <c r="BG98" i="7"/>
  <c r="BF98" i="7"/>
  <c r="T98" i="7"/>
  <c r="R98" i="7"/>
  <c r="P98" i="7"/>
  <c r="J92" i="7"/>
  <c r="J91" i="7"/>
  <c r="F91" i="7"/>
  <c r="F89" i="7"/>
  <c r="E87" i="7"/>
  <c r="J55" i="7"/>
  <c r="J54" i="7"/>
  <c r="F54" i="7"/>
  <c r="F52" i="7"/>
  <c r="E50" i="7"/>
  <c r="J18" i="7"/>
  <c r="E18" i="7"/>
  <c r="F55" i="7" s="1"/>
  <c r="J17" i="7"/>
  <c r="J12" i="7"/>
  <c r="J89" i="7"/>
  <c r="E7" i="7"/>
  <c r="E48" i="7"/>
  <c r="J37" i="6"/>
  <c r="J36" i="6"/>
  <c r="AY59" i="1" s="1"/>
  <c r="J35" i="6"/>
  <c r="AX59" i="1" s="1"/>
  <c r="BI207" i="6"/>
  <c r="BH207" i="6"/>
  <c r="BG207" i="6"/>
  <c r="BF207" i="6"/>
  <c r="T207" i="6"/>
  <c r="T206" i="6" s="1"/>
  <c r="R207" i="6"/>
  <c r="R206" i="6" s="1"/>
  <c r="P207" i="6"/>
  <c r="P206" i="6" s="1"/>
  <c r="BI205" i="6"/>
  <c r="BH205" i="6"/>
  <c r="BG205" i="6"/>
  <c r="BF205" i="6"/>
  <c r="T205" i="6"/>
  <c r="R205" i="6"/>
  <c r="P205" i="6"/>
  <c r="BI204" i="6"/>
  <c r="BH204" i="6"/>
  <c r="BG204" i="6"/>
  <c r="BF204" i="6"/>
  <c r="T204" i="6"/>
  <c r="R204" i="6"/>
  <c r="P204" i="6"/>
  <c r="BI203" i="6"/>
  <c r="BH203" i="6"/>
  <c r="BG203" i="6"/>
  <c r="BF203" i="6"/>
  <c r="T203" i="6"/>
  <c r="R203" i="6"/>
  <c r="P203" i="6"/>
  <c r="BI202" i="6"/>
  <c r="BH202" i="6"/>
  <c r="BG202" i="6"/>
  <c r="BF202" i="6"/>
  <c r="T202" i="6"/>
  <c r="R202" i="6"/>
  <c r="P202" i="6"/>
  <c r="BI201" i="6"/>
  <c r="BH201" i="6"/>
  <c r="BG201" i="6"/>
  <c r="BF201" i="6"/>
  <c r="T201" i="6"/>
  <c r="R201" i="6"/>
  <c r="P201" i="6"/>
  <c r="BI200" i="6"/>
  <c r="BH200" i="6"/>
  <c r="BG200" i="6"/>
  <c r="BF200" i="6"/>
  <c r="T200" i="6"/>
  <c r="R200" i="6"/>
  <c r="P200" i="6"/>
  <c r="BI199" i="6"/>
  <c r="BH199" i="6"/>
  <c r="BG199" i="6"/>
  <c r="BF199" i="6"/>
  <c r="T199" i="6"/>
  <c r="R199" i="6"/>
  <c r="P199" i="6"/>
  <c r="BI198" i="6"/>
  <c r="BH198" i="6"/>
  <c r="BG198" i="6"/>
  <c r="BF198" i="6"/>
  <c r="T198" i="6"/>
  <c r="R198" i="6"/>
  <c r="P198" i="6"/>
  <c r="BI197" i="6"/>
  <c r="BH197" i="6"/>
  <c r="BG197" i="6"/>
  <c r="BF197" i="6"/>
  <c r="T197" i="6"/>
  <c r="R197" i="6"/>
  <c r="P197" i="6"/>
  <c r="BI195" i="6"/>
  <c r="BH195" i="6"/>
  <c r="BG195" i="6"/>
  <c r="BF195" i="6"/>
  <c r="T195" i="6"/>
  <c r="R195" i="6"/>
  <c r="P195" i="6"/>
  <c r="BI194" i="6"/>
  <c r="BH194" i="6"/>
  <c r="BG194" i="6"/>
  <c r="BF194" i="6"/>
  <c r="T194" i="6"/>
  <c r="R194" i="6"/>
  <c r="P194" i="6"/>
  <c r="BI193" i="6"/>
  <c r="BH193" i="6"/>
  <c r="BG193" i="6"/>
  <c r="BF193" i="6"/>
  <c r="T193" i="6"/>
  <c r="R193" i="6"/>
  <c r="P193" i="6"/>
  <c r="BI192" i="6"/>
  <c r="BH192" i="6"/>
  <c r="BG192" i="6"/>
  <c r="BF192" i="6"/>
  <c r="T192" i="6"/>
  <c r="R192" i="6"/>
  <c r="P192" i="6"/>
  <c r="BI191" i="6"/>
  <c r="BH191" i="6"/>
  <c r="BG191" i="6"/>
  <c r="BF191" i="6"/>
  <c r="T191" i="6"/>
  <c r="R191" i="6"/>
  <c r="P191" i="6"/>
  <c r="BI190" i="6"/>
  <c r="BH190" i="6"/>
  <c r="BG190" i="6"/>
  <c r="BF190" i="6"/>
  <c r="T190" i="6"/>
  <c r="R190" i="6"/>
  <c r="P190" i="6"/>
  <c r="BI189" i="6"/>
  <c r="BH189" i="6"/>
  <c r="BG189" i="6"/>
  <c r="BF189" i="6"/>
  <c r="T189" i="6"/>
  <c r="R189" i="6"/>
  <c r="P189" i="6"/>
  <c r="BI188" i="6"/>
  <c r="BH188" i="6"/>
  <c r="BG188" i="6"/>
  <c r="BF188" i="6"/>
  <c r="T188" i="6"/>
  <c r="R188" i="6"/>
  <c r="P188" i="6"/>
  <c r="BI187" i="6"/>
  <c r="BH187" i="6"/>
  <c r="BG187" i="6"/>
  <c r="BF187" i="6"/>
  <c r="T187" i="6"/>
  <c r="R187" i="6"/>
  <c r="P187" i="6"/>
  <c r="BI186" i="6"/>
  <c r="BH186" i="6"/>
  <c r="BG186" i="6"/>
  <c r="BF186" i="6"/>
  <c r="T186" i="6"/>
  <c r="R186" i="6"/>
  <c r="P186" i="6"/>
  <c r="BI185" i="6"/>
  <c r="BH185" i="6"/>
  <c r="BG185" i="6"/>
  <c r="BF185" i="6"/>
  <c r="T185" i="6"/>
  <c r="R185" i="6"/>
  <c r="P185" i="6"/>
  <c r="BI184" i="6"/>
  <c r="BH184" i="6"/>
  <c r="BG184" i="6"/>
  <c r="BF184" i="6"/>
  <c r="T184" i="6"/>
  <c r="R184" i="6"/>
  <c r="P184" i="6"/>
  <c r="BI183" i="6"/>
  <c r="BH183" i="6"/>
  <c r="BG183" i="6"/>
  <c r="BF183" i="6"/>
  <c r="T183" i="6"/>
  <c r="R183" i="6"/>
  <c r="P183" i="6"/>
  <c r="BI182" i="6"/>
  <c r="BH182" i="6"/>
  <c r="BG182" i="6"/>
  <c r="BF182" i="6"/>
  <c r="T182" i="6"/>
  <c r="R182" i="6"/>
  <c r="P182" i="6"/>
  <c r="BI181" i="6"/>
  <c r="BH181" i="6"/>
  <c r="BG181" i="6"/>
  <c r="BF181" i="6"/>
  <c r="T181" i="6"/>
  <c r="R181" i="6"/>
  <c r="P181" i="6"/>
  <c r="BI180" i="6"/>
  <c r="BH180" i="6"/>
  <c r="BG180" i="6"/>
  <c r="BF180" i="6"/>
  <c r="T180" i="6"/>
  <c r="R180" i="6"/>
  <c r="P180" i="6"/>
  <c r="BI179" i="6"/>
  <c r="BH179" i="6"/>
  <c r="BG179" i="6"/>
  <c r="BF179" i="6"/>
  <c r="T179" i="6"/>
  <c r="R179" i="6"/>
  <c r="P179" i="6"/>
  <c r="BI178" i="6"/>
  <c r="BH178" i="6"/>
  <c r="BG178" i="6"/>
  <c r="BF178" i="6"/>
  <c r="T178" i="6"/>
  <c r="R178" i="6"/>
  <c r="P178" i="6"/>
  <c r="BI177" i="6"/>
  <c r="BH177" i="6"/>
  <c r="BG177" i="6"/>
  <c r="BF177" i="6"/>
  <c r="T177" i="6"/>
  <c r="R177" i="6"/>
  <c r="P177" i="6"/>
  <c r="BI176" i="6"/>
  <c r="BH176" i="6"/>
  <c r="BG176" i="6"/>
  <c r="BF176" i="6"/>
  <c r="T176" i="6"/>
  <c r="R176" i="6"/>
  <c r="P176" i="6"/>
  <c r="BI175" i="6"/>
  <c r="BH175" i="6"/>
  <c r="BG175" i="6"/>
  <c r="BF175" i="6"/>
  <c r="T175" i="6"/>
  <c r="R175" i="6"/>
  <c r="P175" i="6"/>
  <c r="BI174" i="6"/>
  <c r="BH174" i="6"/>
  <c r="BG174" i="6"/>
  <c r="BF174" i="6"/>
  <c r="T174" i="6"/>
  <c r="R174" i="6"/>
  <c r="P174" i="6"/>
  <c r="BI173" i="6"/>
  <c r="BH173" i="6"/>
  <c r="BG173" i="6"/>
  <c r="BF173" i="6"/>
  <c r="T173" i="6"/>
  <c r="R173" i="6"/>
  <c r="P173" i="6"/>
  <c r="BI172" i="6"/>
  <c r="BH172" i="6"/>
  <c r="BG172" i="6"/>
  <c r="BF172" i="6"/>
  <c r="T172" i="6"/>
  <c r="R172" i="6"/>
  <c r="P172" i="6"/>
  <c r="BI171" i="6"/>
  <c r="BH171" i="6"/>
  <c r="BG171" i="6"/>
  <c r="BF171" i="6"/>
  <c r="T171" i="6"/>
  <c r="R171" i="6"/>
  <c r="P171" i="6"/>
  <c r="BI170" i="6"/>
  <c r="BH170" i="6"/>
  <c r="BG170" i="6"/>
  <c r="BF170" i="6"/>
  <c r="T170" i="6"/>
  <c r="R170" i="6"/>
  <c r="P170" i="6"/>
  <c r="BI169" i="6"/>
  <c r="BH169" i="6"/>
  <c r="BG169" i="6"/>
  <c r="BF169" i="6"/>
  <c r="T169" i="6"/>
  <c r="R169" i="6"/>
  <c r="P169" i="6"/>
  <c r="BI168" i="6"/>
  <c r="BH168" i="6"/>
  <c r="BG168" i="6"/>
  <c r="BF168" i="6"/>
  <c r="T168" i="6"/>
  <c r="R168" i="6"/>
  <c r="P168" i="6"/>
  <c r="BI167" i="6"/>
  <c r="BH167" i="6"/>
  <c r="BG167" i="6"/>
  <c r="BF167" i="6"/>
  <c r="T167" i="6"/>
  <c r="R167" i="6"/>
  <c r="P167" i="6"/>
  <c r="BI166" i="6"/>
  <c r="BH166" i="6"/>
  <c r="BG166" i="6"/>
  <c r="BF166" i="6"/>
  <c r="T166" i="6"/>
  <c r="R166" i="6"/>
  <c r="P166" i="6"/>
  <c r="BI165" i="6"/>
  <c r="BH165" i="6"/>
  <c r="BG165" i="6"/>
  <c r="BF165" i="6"/>
  <c r="T165" i="6"/>
  <c r="R165" i="6"/>
  <c r="P165" i="6"/>
  <c r="BI164" i="6"/>
  <c r="BH164" i="6"/>
  <c r="BG164" i="6"/>
  <c r="BF164" i="6"/>
  <c r="T164" i="6"/>
  <c r="R164" i="6"/>
  <c r="P164" i="6"/>
  <c r="BI163" i="6"/>
  <c r="BH163" i="6"/>
  <c r="BG163" i="6"/>
  <c r="BF163" i="6"/>
  <c r="T163" i="6"/>
  <c r="R163" i="6"/>
  <c r="P163" i="6"/>
  <c r="BI162" i="6"/>
  <c r="BH162" i="6"/>
  <c r="BG162" i="6"/>
  <c r="BF162" i="6"/>
  <c r="T162" i="6"/>
  <c r="R162" i="6"/>
  <c r="P162" i="6"/>
  <c r="BI161" i="6"/>
  <c r="BH161" i="6"/>
  <c r="BG161" i="6"/>
  <c r="BF161" i="6"/>
  <c r="T161" i="6"/>
  <c r="R161" i="6"/>
  <c r="P161" i="6"/>
  <c r="BI160" i="6"/>
  <c r="BH160" i="6"/>
  <c r="BG160" i="6"/>
  <c r="BF160" i="6"/>
  <c r="T160" i="6"/>
  <c r="R160" i="6"/>
  <c r="P160" i="6"/>
  <c r="BI159" i="6"/>
  <c r="BH159" i="6"/>
  <c r="BG159" i="6"/>
  <c r="BF159" i="6"/>
  <c r="T159" i="6"/>
  <c r="R159" i="6"/>
  <c r="P159" i="6"/>
  <c r="BI158" i="6"/>
  <c r="BH158" i="6"/>
  <c r="BG158" i="6"/>
  <c r="BF158" i="6"/>
  <c r="T158" i="6"/>
  <c r="R158" i="6"/>
  <c r="P158" i="6"/>
  <c r="BI157" i="6"/>
  <c r="BH157" i="6"/>
  <c r="BG157" i="6"/>
  <c r="BF157" i="6"/>
  <c r="T157" i="6"/>
  <c r="R157" i="6"/>
  <c r="P157" i="6"/>
  <c r="BI156" i="6"/>
  <c r="BH156" i="6"/>
  <c r="BG156" i="6"/>
  <c r="BF156" i="6"/>
  <c r="T156" i="6"/>
  <c r="R156" i="6"/>
  <c r="P156" i="6"/>
  <c r="BI155" i="6"/>
  <c r="BH155" i="6"/>
  <c r="BG155" i="6"/>
  <c r="BF155" i="6"/>
  <c r="T155" i="6"/>
  <c r="R155" i="6"/>
  <c r="P155" i="6"/>
  <c r="BI154" i="6"/>
  <c r="BH154" i="6"/>
  <c r="BG154" i="6"/>
  <c r="BF154" i="6"/>
  <c r="T154" i="6"/>
  <c r="R154" i="6"/>
  <c r="P154" i="6"/>
  <c r="BI153" i="6"/>
  <c r="BH153" i="6"/>
  <c r="BG153" i="6"/>
  <c r="BF153" i="6"/>
  <c r="T153" i="6"/>
  <c r="R153" i="6"/>
  <c r="P153" i="6"/>
  <c r="BI152" i="6"/>
  <c r="BH152" i="6"/>
  <c r="BG152" i="6"/>
  <c r="BF152" i="6"/>
  <c r="T152" i="6"/>
  <c r="R152" i="6"/>
  <c r="P152" i="6"/>
  <c r="BI151" i="6"/>
  <c r="BH151" i="6"/>
  <c r="BG151" i="6"/>
  <c r="BF151" i="6"/>
  <c r="T151" i="6"/>
  <c r="R151" i="6"/>
  <c r="P151" i="6"/>
  <c r="BI150" i="6"/>
  <c r="BH150" i="6"/>
  <c r="BG150" i="6"/>
  <c r="BF150" i="6"/>
  <c r="T150" i="6"/>
  <c r="R150" i="6"/>
  <c r="P150" i="6"/>
  <c r="BI149" i="6"/>
  <c r="BH149" i="6"/>
  <c r="BG149" i="6"/>
  <c r="BF149" i="6"/>
  <c r="T149" i="6"/>
  <c r="R149" i="6"/>
  <c r="P149" i="6"/>
  <c r="BI148" i="6"/>
  <c r="BH148" i="6"/>
  <c r="BG148" i="6"/>
  <c r="BF148" i="6"/>
  <c r="T148" i="6"/>
  <c r="R148" i="6"/>
  <c r="P148" i="6"/>
  <c r="BI147" i="6"/>
  <c r="BH147" i="6"/>
  <c r="BG147" i="6"/>
  <c r="BF147" i="6"/>
  <c r="T147" i="6"/>
  <c r="R147" i="6"/>
  <c r="P147" i="6"/>
  <c r="BI146" i="6"/>
  <c r="BH146" i="6"/>
  <c r="BG146" i="6"/>
  <c r="BF146" i="6"/>
  <c r="T146" i="6"/>
  <c r="R146" i="6"/>
  <c r="P146" i="6"/>
  <c r="BI145" i="6"/>
  <c r="BH145" i="6"/>
  <c r="BG145" i="6"/>
  <c r="BF145" i="6"/>
  <c r="T145" i="6"/>
  <c r="R145" i="6"/>
  <c r="P145" i="6"/>
  <c r="BI144" i="6"/>
  <c r="BH144" i="6"/>
  <c r="BG144" i="6"/>
  <c r="BF144" i="6"/>
  <c r="T144" i="6"/>
  <c r="R144" i="6"/>
  <c r="P144" i="6"/>
  <c r="BI143" i="6"/>
  <c r="BH143" i="6"/>
  <c r="BG143" i="6"/>
  <c r="BF143" i="6"/>
  <c r="T143" i="6"/>
  <c r="R143" i="6"/>
  <c r="P143" i="6"/>
  <c r="BI142" i="6"/>
  <c r="BH142" i="6"/>
  <c r="BG142" i="6"/>
  <c r="BF142" i="6"/>
  <c r="T142" i="6"/>
  <c r="R142" i="6"/>
  <c r="P142" i="6"/>
  <c r="BI141" i="6"/>
  <c r="BH141" i="6"/>
  <c r="BG141" i="6"/>
  <c r="BF141" i="6"/>
  <c r="T141" i="6"/>
  <c r="R141" i="6"/>
  <c r="P141" i="6"/>
  <c r="BI140" i="6"/>
  <c r="BH140" i="6"/>
  <c r="BG140" i="6"/>
  <c r="BF140" i="6"/>
  <c r="T140" i="6"/>
  <c r="R140" i="6"/>
  <c r="P140" i="6"/>
  <c r="BI139" i="6"/>
  <c r="BH139" i="6"/>
  <c r="BG139" i="6"/>
  <c r="BF139" i="6"/>
  <c r="T139" i="6"/>
  <c r="R139" i="6"/>
  <c r="P139" i="6"/>
  <c r="BI138" i="6"/>
  <c r="BH138" i="6"/>
  <c r="BG138" i="6"/>
  <c r="BF138" i="6"/>
  <c r="T138" i="6"/>
  <c r="R138" i="6"/>
  <c r="P138" i="6"/>
  <c r="BI136" i="6"/>
  <c r="BH136" i="6"/>
  <c r="BG136" i="6"/>
  <c r="BF136" i="6"/>
  <c r="T136" i="6"/>
  <c r="R136" i="6"/>
  <c r="P136" i="6"/>
  <c r="BI135" i="6"/>
  <c r="BH135" i="6"/>
  <c r="BG135" i="6"/>
  <c r="BF135" i="6"/>
  <c r="T135" i="6"/>
  <c r="R135" i="6"/>
  <c r="P135" i="6"/>
  <c r="BI134" i="6"/>
  <c r="BH134" i="6"/>
  <c r="BG134" i="6"/>
  <c r="BF134" i="6"/>
  <c r="T134" i="6"/>
  <c r="R134" i="6"/>
  <c r="P134" i="6"/>
  <c r="BI133" i="6"/>
  <c r="BH133" i="6"/>
  <c r="BG133" i="6"/>
  <c r="BF133" i="6"/>
  <c r="T133" i="6"/>
  <c r="R133" i="6"/>
  <c r="P133" i="6"/>
  <c r="BI132" i="6"/>
  <c r="BH132" i="6"/>
  <c r="BG132" i="6"/>
  <c r="BF132" i="6"/>
  <c r="T132" i="6"/>
  <c r="R132" i="6"/>
  <c r="P132" i="6"/>
  <c r="BI131" i="6"/>
  <c r="BH131" i="6"/>
  <c r="BG131" i="6"/>
  <c r="BF131" i="6"/>
  <c r="T131" i="6"/>
  <c r="R131" i="6"/>
  <c r="P131" i="6"/>
  <c r="BI130" i="6"/>
  <c r="BH130" i="6"/>
  <c r="BG130" i="6"/>
  <c r="BF130" i="6"/>
  <c r="T130" i="6"/>
  <c r="R130" i="6"/>
  <c r="P130" i="6"/>
  <c r="BI129" i="6"/>
  <c r="BH129" i="6"/>
  <c r="BG129" i="6"/>
  <c r="BF129" i="6"/>
  <c r="T129" i="6"/>
  <c r="R129" i="6"/>
  <c r="P129" i="6"/>
  <c r="BI128" i="6"/>
  <c r="BH128" i="6"/>
  <c r="BG128" i="6"/>
  <c r="BF128" i="6"/>
  <c r="T128" i="6"/>
  <c r="R128" i="6"/>
  <c r="P128" i="6"/>
  <c r="BI127" i="6"/>
  <c r="BH127" i="6"/>
  <c r="BG127" i="6"/>
  <c r="BF127" i="6"/>
  <c r="T127" i="6"/>
  <c r="R127" i="6"/>
  <c r="P127" i="6"/>
  <c r="BI126" i="6"/>
  <c r="BH126" i="6"/>
  <c r="BG126" i="6"/>
  <c r="BF126" i="6"/>
  <c r="T126" i="6"/>
  <c r="R126" i="6"/>
  <c r="P126" i="6"/>
  <c r="BI125" i="6"/>
  <c r="BH125" i="6"/>
  <c r="BG125" i="6"/>
  <c r="BF125" i="6"/>
  <c r="T125" i="6"/>
  <c r="R125" i="6"/>
  <c r="P125" i="6"/>
  <c r="BI123" i="6"/>
  <c r="BH123" i="6"/>
  <c r="BG123" i="6"/>
  <c r="BF123" i="6"/>
  <c r="T123" i="6"/>
  <c r="R123" i="6"/>
  <c r="P123" i="6"/>
  <c r="BI122" i="6"/>
  <c r="BH122" i="6"/>
  <c r="BG122" i="6"/>
  <c r="BF122" i="6"/>
  <c r="T122" i="6"/>
  <c r="R122" i="6"/>
  <c r="P122" i="6"/>
  <c r="BI121" i="6"/>
  <c r="BH121" i="6"/>
  <c r="BG121" i="6"/>
  <c r="BF121" i="6"/>
  <c r="T121" i="6"/>
  <c r="R121" i="6"/>
  <c r="P121" i="6"/>
  <c r="BI120" i="6"/>
  <c r="BH120" i="6"/>
  <c r="BG120" i="6"/>
  <c r="BF120" i="6"/>
  <c r="T120" i="6"/>
  <c r="R120" i="6"/>
  <c r="P120" i="6"/>
  <c r="BI119" i="6"/>
  <c r="BH119" i="6"/>
  <c r="BG119" i="6"/>
  <c r="BF119" i="6"/>
  <c r="T119" i="6"/>
  <c r="R119" i="6"/>
  <c r="P119" i="6"/>
  <c r="BI118" i="6"/>
  <c r="BH118" i="6"/>
  <c r="BG118" i="6"/>
  <c r="BF118" i="6"/>
  <c r="T118" i="6"/>
  <c r="R118" i="6"/>
  <c r="P118" i="6"/>
  <c r="BI117" i="6"/>
  <c r="BH117" i="6"/>
  <c r="BG117" i="6"/>
  <c r="BF117" i="6"/>
  <c r="T117" i="6"/>
  <c r="R117" i="6"/>
  <c r="P117" i="6"/>
  <c r="BI116" i="6"/>
  <c r="BH116" i="6"/>
  <c r="BG116" i="6"/>
  <c r="BF116" i="6"/>
  <c r="T116" i="6"/>
  <c r="R116" i="6"/>
  <c r="P116" i="6"/>
  <c r="BI115" i="6"/>
  <c r="BH115" i="6"/>
  <c r="BG115" i="6"/>
  <c r="BF115" i="6"/>
  <c r="T115" i="6"/>
  <c r="R115" i="6"/>
  <c r="P115" i="6"/>
  <c r="BI114" i="6"/>
  <c r="BH114" i="6"/>
  <c r="BG114" i="6"/>
  <c r="BF114" i="6"/>
  <c r="T114" i="6"/>
  <c r="R114" i="6"/>
  <c r="P114" i="6"/>
  <c r="BI113" i="6"/>
  <c r="BH113" i="6"/>
  <c r="BG113" i="6"/>
  <c r="BF113" i="6"/>
  <c r="T113" i="6"/>
  <c r="R113" i="6"/>
  <c r="P113" i="6"/>
  <c r="BI112" i="6"/>
  <c r="BH112" i="6"/>
  <c r="BG112" i="6"/>
  <c r="BF112" i="6"/>
  <c r="T112" i="6"/>
  <c r="R112" i="6"/>
  <c r="P112" i="6"/>
  <c r="BI111" i="6"/>
  <c r="BH111" i="6"/>
  <c r="BG111" i="6"/>
  <c r="BF111" i="6"/>
  <c r="T111" i="6"/>
  <c r="R111" i="6"/>
  <c r="P111" i="6"/>
  <c r="BI109" i="6"/>
  <c r="BH109" i="6"/>
  <c r="BG109" i="6"/>
  <c r="BF109" i="6"/>
  <c r="T109" i="6"/>
  <c r="R109" i="6"/>
  <c r="P109" i="6"/>
  <c r="BI108" i="6"/>
  <c r="BH108" i="6"/>
  <c r="BG108" i="6"/>
  <c r="BF108" i="6"/>
  <c r="T108" i="6"/>
  <c r="R108" i="6"/>
  <c r="P108" i="6"/>
  <c r="BI107" i="6"/>
  <c r="BH107" i="6"/>
  <c r="BG107" i="6"/>
  <c r="BF107" i="6"/>
  <c r="T107" i="6"/>
  <c r="R107" i="6"/>
  <c r="P107" i="6"/>
  <c r="BI106" i="6"/>
  <c r="BH106" i="6"/>
  <c r="BG106" i="6"/>
  <c r="BF106" i="6"/>
  <c r="T106" i="6"/>
  <c r="R106" i="6"/>
  <c r="P106" i="6"/>
  <c r="BI105" i="6"/>
  <c r="BH105" i="6"/>
  <c r="BG105" i="6"/>
  <c r="BF105" i="6"/>
  <c r="T105" i="6"/>
  <c r="R105" i="6"/>
  <c r="P105" i="6"/>
  <c r="BI104" i="6"/>
  <c r="BH104" i="6"/>
  <c r="BG104" i="6"/>
  <c r="BF104" i="6"/>
  <c r="T104" i="6"/>
  <c r="R104" i="6"/>
  <c r="P104" i="6"/>
  <c r="BI103" i="6"/>
  <c r="BH103" i="6"/>
  <c r="BG103" i="6"/>
  <c r="BF103" i="6"/>
  <c r="T103" i="6"/>
  <c r="R103" i="6"/>
  <c r="P103" i="6"/>
  <c r="BI102" i="6"/>
  <c r="BH102" i="6"/>
  <c r="BG102" i="6"/>
  <c r="BF102" i="6"/>
  <c r="T102" i="6"/>
  <c r="R102" i="6"/>
  <c r="P102" i="6"/>
  <c r="BI101" i="6"/>
  <c r="BH101" i="6"/>
  <c r="BG101" i="6"/>
  <c r="BF101" i="6"/>
  <c r="T101" i="6"/>
  <c r="R101" i="6"/>
  <c r="P101" i="6"/>
  <c r="BI100" i="6"/>
  <c r="BH100" i="6"/>
  <c r="BG100" i="6"/>
  <c r="BF100" i="6"/>
  <c r="T100" i="6"/>
  <c r="R100" i="6"/>
  <c r="P100" i="6"/>
  <c r="BI99" i="6"/>
  <c r="BH99" i="6"/>
  <c r="BG99" i="6"/>
  <c r="BF99" i="6"/>
  <c r="T99" i="6"/>
  <c r="R99" i="6"/>
  <c r="P99" i="6"/>
  <c r="BI98" i="6"/>
  <c r="BH98" i="6"/>
  <c r="BG98" i="6"/>
  <c r="BF98" i="6"/>
  <c r="T98" i="6"/>
  <c r="R98" i="6"/>
  <c r="P98" i="6"/>
  <c r="BI97" i="6"/>
  <c r="BH97" i="6"/>
  <c r="BG97" i="6"/>
  <c r="BF97" i="6"/>
  <c r="T97" i="6"/>
  <c r="R97" i="6"/>
  <c r="P97" i="6"/>
  <c r="BI96" i="6"/>
  <c r="BH96" i="6"/>
  <c r="BG96" i="6"/>
  <c r="BF96" i="6"/>
  <c r="T96" i="6"/>
  <c r="R96" i="6"/>
  <c r="P96" i="6"/>
  <c r="BI95" i="6"/>
  <c r="BH95" i="6"/>
  <c r="BG95" i="6"/>
  <c r="BF95" i="6"/>
  <c r="T95" i="6"/>
  <c r="R95" i="6"/>
  <c r="P95" i="6"/>
  <c r="BI93" i="6"/>
  <c r="BH93" i="6"/>
  <c r="BG93" i="6"/>
  <c r="BF93" i="6"/>
  <c r="T93" i="6"/>
  <c r="R93" i="6"/>
  <c r="P93" i="6"/>
  <c r="BI92" i="6"/>
  <c r="BH92" i="6"/>
  <c r="BG92" i="6"/>
  <c r="BF92" i="6"/>
  <c r="T92" i="6"/>
  <c r="R92" i="6"/>
  <c r="P92" i="6"/>
  <c r="BI91" i="6"/>
  <c r="BH91" i="6"/>
  <c r="BG91" i="6"/>
  <c r="BF91" i="6"/>
  <c r="T91" i="6"/>
  <c r="R91" i="6"/>
  <c r="P91" i="6"/>
  <c r="BI90" i="6"/>
  <c r="BH90" i="6"/>
  <c r="BG90" i="6"/>
  <c r="BF90" i="6"/>
  <c r="T90" i="6"/>
  <c r="R90" i="6"/>
  <c r="P90" i="6"/>
  <c r="BI89" i="6"/>
  <c r="BH89" i="6"/>
  <c r="BG89" i="6"/>
  <c r="BF89" i="6"/>
  <c r="T89" i="6"/>
  <c r="R89" i="6"/>
  <c r="P89" i="6"/>
  <c r="BI88" i="6"/>
  <c r="BH88" i="6"/>
  <c r="BG88" i="6"/>
  <c r="BF88" i="6"/>
  <c r="T88" i="6"/>
  <c r="R88" i="6"/>
  <c r="P88" i="6"/>
  <c r="J83" i="6"/>
  <c r="J82" i="6"/>
  <c r="F82" i="6"/>
  <c r="F80" i="6"/>
  <c r="E78" i="6"/>
  <c r="J55" i="6"/>
  <c r="J54" i="6"/>
  <c r="F54" i="6"/>
  <c r="F52" i="6"/>
  <c r="E50" i="6"/>
  <c r="J18" i="6"/>
  <c r="E18" i="6"/>
  <c r="F83" i="6" s="1"/>
  <c r="J17" i="6"/>
  <c r="J12" i="6"/>
  <c r="J52" i="6"/>
  <c r="E7" i="6"/>
  <c r="E48" i="6"/>
  <c r="J421" i="5"/>
  <c r="J420" i="5"/>
  <c r="J72" i="5" s="1"/>
  <c r="T419" i="5"/>
  <c r="R419" i="5"/>
  <c r="P419" i="5"/>
  <c r="BK419" i="5"/>
  <c r="J419" i="5" s="1"/>
  <c r="J71" i="5" s="1"/>
  <c r="J37" i="5"/>
  <c r="J36" i="5"/>
  <c r="AY58" i="1" s="1"/>
  <c r="J35" i="5"/>
  <c r="AX58" i="1" s="1"/>
  <c r="BI437" i="5"/>
  <c r="BH437" i="5"/>
  <c r="BG437" i="5"/>
  <c r="BF437" i="5"/>
  <c r="T437" i="5"/>
  <c r="T436" i="5" s="1"/>
  <c r="R437" i="5"/>
  <c r="R436" i="5" s="1"/>
  <c r="P437" i="5"/>
  <c r="P436" i="5" s="1"/>
  <c r="BI435" i="5"/>
  <c r="BH435" i="5"/>
  <c r="BG435" i="5"/>
  <c r="BF435" i="5"/>
  <c r="T435" i="5"/>
  <c r="R435" i="5"/>
  <c r="P435" i="5"/>
  <c r="BI434" i="5"/>
  <c r="BH434" i="5"/>
  <c r="BG434" i="5"/>
  <c r="BF434" i="5"/>
  <c r="T434" i="5"/>
  <c r="R434" i="5"/>
  <c r="P434" i="5"/>
  <c r="BI433" i="5"/>
  <c r="BH433" i="5"/>
  <c r="BG433" i="5"/>
  <c r="BF433" i="5"/>
  <c r="T433" i="5"/>
  <c r="R433" i="5"/>
  <c r="P433" i="5"/>
  <c r="BI431" i="5"/>
  <c r="BH431" i="5"/>
  <c r="BG431" i="5"/>
  <c r="BF431" i="5"/>
  <c r="T431" i="5"/>
  <c r="R431" i="5"/>
  <c r="P431" i="5"/>
  <c r="BI430" i="5"/>
  <c r="BH430" i="5"/>
  <c r="BG430" i="5"/>
  <c r="BF430" i="5"/>
  <c r="T430" i="5"/>
  <c r="R430" i="5"/>
  <c r="P430" i="5"/>
  <c r="BI429" i="5"/>
  <c r="BH429" i="5"/>
  <c r="BG429" i="5"/>
  <c r="BF429" i="5"/>
  <c r="T429" i="5"/>
  <c r="R429" i="5"/>
  <c r="P429" i="5"/>
  <c r="BI428" i="5"/>
  <c r="BH428" i="5"/>
  <c r="BG428" i="5"/>
  <c r="BF428" i="5"/>
  <c r="T428" i="5"/>
  <c r="R428" i="5"/>
  <c r="P428" i="5"/>
  <c r="BI427" i="5"/>
  <c r="BH427" i="5"/>
  <c r="BG427" i="5"/>
  <c r="BF427" i="5"/>
  <c r="T427" i="5"/>
  <c r="R427" i="5"/>
  <c r="P427" i="5"/>
  <c r="BI426" i="5"/>
  <c r="BH426" i="5"/>
  <c r="BG426" i="5"/>
  <c r="BF426" i="5"/>
  <c r="T426" i="5"/>
  <c r="R426" i="5"/>
  <c r="P426" i="5"/>
  <c r="BI425" i="5"/>
  <c r="BH425" i="5"/>
  <c r="BG425" i="5"/>
  <c r="BF425" i="5"/>
  <c r="T425" i="5"/>
  <c r="R425" i="5"/>
  <c r="P425" i="5"/>
  <c r="BI424" i="5"/>
  <c r="BH424" i="5"/>
  <c r="BG424" i="5"/>
  <c r="BF424" i="5"/>
  <c r="T424" i="5"/>
  <c r="R424" i="5"/>
  <c r="P424" i="5"/>
  <c r="BI423" i="5"/>
  <c r="BH423" i="5"/>
  <c r="BG423" i="5"/>
  <c r="BF423" i="5"/>
  <c r="T423" i="5"/>
  <c r="R423" i="5"/>
  <c r="P423" i="5"/>
  <c r="J73" i="5"/>
  <c r="BI417" i="5"/>
  <c r="BH417" i="5"/>
  <c r="BG417" i="5"/>
  <c r="BF417" i="5"/>
  <c r="T417" i="5"/>
  <c r="R417" i="5"/>
  <c r="P417" i="5"/>
  <c r="BI416" i="5"/>
  <c r="BH416" i="5"/>
  <c r="BG416" i="5"/>
  <c r="BF416" i="5"/>
  <c r="T416" i="5"/>
  <c r="R416" i="5"/>
  <c r="P416" i="5"/>
  <c r="BI415" i="5"/>
  <c r="BH415" i="5"/>
  <c r="BG415" i="5"/>
  <c r="BF415" i="5"/>
  <c r="T415" i="5"/>
  <c r="R415" i="5"/>
  <c r="P415" i="5"/>
  <c r="BI414" i="5"/>
  <c r="BH414" i="5"/>
  <c r="BG414" i="5"/>
  <c r="BF414" i="5"/>
  <c r="T414" i="5"/>
  <c r="R414" i="5"/>
  <c r="P414" i="5"/>
  <c r="BI413" i="5"/>
  <c r="BH413" i="5"/>
  <c r="BG413" i="5"/>
  <c r="BF413" i="5"/>
  <c r="T413" i="5"/>
  <c r="R413" i="5"/>
  <c r="P413" i="5"/>
  <c r="BI412" i="5"/>
  <c r="BH412" i="5"/>
  <c r="BG412" i="5"/>
  <c r="BF412" i="5"/>
  <c r="T412" i="5"/>
  <c r="R412" i="5"/>
  <c r="P412" i="5"/>
  <c r="BI411" i="5"/>
  <c r="BH411" i="5"/>
  <c r="BG411" i="5"/>
  <c r="BF411" i="5"/>
  <c r="T411" i="5"/>
  <c r="R411" i="5"/>
  <c r="P411" i="5"/>
  <c r="BI410" i="5"/>
  <c r="BH410" i="5"/>
  <c r="BG410" i="5"/>
  <c r="BF410" i="5"/>
  <c r="T410" i="5"/>
  <c r="R410" i="5"/>
  <c r="P410" i="5"/>
  <c r="BI409" i="5"/>
  <c r="BH409" i="5"/>
  <c r="BG409" i="5"/>
  <c r="BF409" i="5"/>
  <c r="T409" i="5"/>
  <c r="R409" i="5"/>
  <c r="P409" i="5"/>
  <c r="BI408" i="5"/>
  <c r="BH408" i="5"/>
  <c r="BG408" i="5"/>
  <c r="BF408" i="5"/>
  <c r="T408" i="5"/>
  <c r="R408" i="5"/>
  <c r="P408" i="5"/>
  <c r="BI407" i="5"/>
  <c r="BH407" i="5"/>
  <c r="BG407" i="5"/>
  <c r="BF407" i="5"/>
  <c r="T407" i="5"/>
  <c r="R407" i="5"/>
  <c r="P407" i="5"/>
  <c r="BI406" i="5"/>
  <c r="BH406" i="5"/>
  <c r="BG406" i="5"/>
  <c r="BF406" i="5"/>
  <c r="T406" i="5"/>
  <c r="R406" i="5"/>
  <c r="P406" i="5"/>
  <c r="BI405" i="5"/>
  <c r="BH405" i="5"/>
  <c r="BG405" i="5"/>
  <c r="BF405" i="5"/>
  <c r="T405" i="5"/>
  <c r="R405" i="5"/>
  <c r="P405" i="5"/>
  <c r="BI404" i="5"/>
  <c r="BH404" i="5"/>
  <c r="BG404" i="5"/>
  <c r="BF404" i="5"/>
  <c r="T404" i="5"/>
  <c r="R404" i="5"/>
  <c r="P404" i="5"/>
  <c r="BI403" i="5"/>
  <c r="BH403" i="5"/>
  <c r="BG403" i="5"/>
  <c r="BF403" i="5"/>
  <c r="T403" i="5"/>
  <c r="R403" i="5"/>
  <c r="P403" i="5"/>
  <c r="BI402" i="5"/>
  <c r="BH402" i="5"/>
  <c r="BG402" i="5"/>
  <c r="BF402" i="5"/>
  <c r="T402" i="5"/>
  <c r="R402" i="5"/>
  <c r="P402" i="5"/>
  <c r="BI401" i="5"/>
  <c r="BH401" i="5"/>
  <c r="BG401" i="5"/>
  <c r="BF401" i="5"/>
  <c r="T401" i="5"/>
  <c r="R401" i="5"/>
  <c r="P401" i="5"/>
  <c r="BI400" i="5"/>
  <c r="BH400" i="5"/>
  <c r="BG400" i="5"/>
  <c r="BF400" i="5"/>
  <c r="T400" i="5"/>
  <c r="R400" i="5"/>
  <c r="P400" i="5"/>
  <c r="BI399" i="5"/>
  <c r="BH399" i="5"/>
  <c r="BG399" i="5"/>
  <c r="BF399" i="5"/>
  <c r="T399" i="5"/>
  <c r="R399" i="5"/>
  <c r="P399" i="5"/>
  <c r="BI398" i="5"/>
  <c r="BH398" i="5"/>
  <c r="BG398" i="5"/>
  <c r="BF398" i="5"/>
  <c r="T398" i="5"/>
  <c r="R398" i="5"/>
  <c r="P398" i="5"/>
  <c r="BI397" i="5"/>
  <c r="BH397" i="5"/>
  <c r="BG397" i="5"/>
  <c r="BF397" i="5"/>
  <c r="T397" i="5"/>
  <c r="R397" i="5"/>
  <c r="P397" i="5"/>
  <c r="BI396" i="5"/>
  <c r="BH396" i="5"/>
  <c r="BG396" i="5"/>
  <c r="BF396" i="5"/>
  <c r="T396" i="5"/>
  <c r="R396" i="5"/>
  <c r="P396" i="5"/>
  <c r="BI395" i="5"/>
  <c r="BH395" i="5"/>
  <c r="BG395" i="5"/>
  <c r="BF395" i="5"/>
  <c r="T395" i="5"/>
  <c r="R395" i="5"/>
  <c r="P395" i="5"/>
  <c r="BI394" i="5"/>
  <c r="BH394" i="5"/>
  <c r="BG394" i="5"/>
  <c r="BF394" i="5"/>
  <c r="T394" i="5"/>
  <c r="R394" i="5"/>
  <c r="P394" i="5"/>
  <c r="BI393" i="5"/>
  <c r="BH393" i="5"/>
  <c r="BG393" i="5"/>
  <c r="BF393" i="5"/>
  <c r="T393" i="5"/>
  <c r="R393" i="5"/>
  <c r="P393" i="5"/>
  <c r="BI392" i="5"/>
  <c r="BH392" i="5"/>
  <c r="BG392" i="5"/>
  <c r="BF392" i="5"/>
  <c r="T392" i="5"/>
  <c r="R392" i="5"/>
  <c r="P392" i="5"/>
  <c r="BI391" i="5"/>
  <c r="BH391" i="5"/>
  <c r="BG391" i="5"/>
  <c r="BF391" i="5"/>
  <c r="T391" i="5"/>
  <c r="R391" i="5"/>
  <c r="P391" i="5"/>
  <c r="BI390" i="5"/>
  <c r="BH390" i="5"/>
  <c r="BG390" i="5"/>
  <c r="BF390" i="5"/>
  <c r="T390" i="5"/>
  <c r="R390" i="5"/>
  <c r="P390" i="5"/>
  <c r="BI389" i="5"/>
  <c r="BH389" i="5"/>
  <c r="BG389" i="5"/>
  <c r="BF389" i="5"/>
  <c r="T389" i="5"/>
  <c r="R389" i="5"/>
  <c r="P389" i="5"/>
  <c r="BI388" i="5"/>
  <c r="BH388" i="5"/>
  <c r="BG388" i="5"/>
  <c r="BF388" i="5"/>
  <c r="T388" i="5"/>
  <c r="R388" i="5"/>
  <c r="P388" i="5"/>
  <c r="BI387" i="5"/>
  <c r="BH387" i="5"/>
  <c r="BG387" i="5"/>
  <c r="BF387" i="5"/>
  <c r="T387" i="5"/>
  <c r="R387" i="5"/>
  <c r="P387" i="5"/>
  <c r="BI386" i="5"/>
  <c r="BH386" i="5"/>
  <c r="BG386" i="5"/>
  <c r="BF386" i="5"/>
  <c r="T386" i="5"/>
  <c r="R386" i="5"/>
  <c r="P386" i="5"/>
  <c r="BI385" i="5"/>
  <c r="BH385" i="5"/>
  <c r="BG385" i="5"/>
  <c r="BF385" i="5"/>
  <c r="T385" i="5"/>
  <c r="R385" i="5"/>
  <c r="P385" i="5"/>
  <c r="BI384" i="5"/>
  <c r="BH384" i="5"/>
  <c r="BG384" i="5"/>
  <c r="BF384" i="5"/>
  <c r="T384" i="5"/>
  <c r="R384" i="5"/>
  <c r="P384" i="5"/>
  <c r="BI383" i="5"/>
  <c r="BH383" i="5"/>
  <c r="BG383" i="5"/>
  <c r="BF383" i="5"/>
  <c r="T383" i="5"/>
  <c r="R383" i="5"/>
  <c r="P383" i="5"/>
  <c r="BI382" i="5"/>
  <c r="BH382" i="5"/>
  <c r="BG382" i="5"/>
  <c r="BF382" i="5"/>
  <c r="T382" i="5"/>
  <c r="R382" i="5"/>
  <c r="P382" i="5"/>
  <c r="BI381" i="5"/>
  <c r="BH381" i="5"/>
  <c r="BG381" i="5"/>
  <c r="BF381" i="5"/>
  <c r="T381" i="5"/>
  <c r="R381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4" i="5"/>
  <c r="BH374" i="5"/>
  <c r="BG374" i="5"/>
  <c r="BF374" i="5"/>
  <c r="T374" i="5"/>
  <c r="R374" i="5"/>
  <c r="P374" i="5"/>
  <c r="BI373" i="5"/>
  <c r="BH373" i="5"/>
  <c r="BG373" i="5"/>
  <c r="BF373" i="5"/>
  <c r="T373" i="5"/>
  <c r="R373" i="5"/>
  <c r="P373" i="5"/>
  <c r="BI372" i="5"/>
  <c r="BH372" i="5"/>
  <c r="BG372" i="5"/>
  <c r="BF372" i="5"/>
  <c r="T372" i="5"/>
  <c r="R372" i="5"/>
  <c r="P372" i="5"/>
  <c r="BI371" i="5"/>
  <c r="BH371" i="5"/>
  <c r="BG371" i="5"/>
  <c r="BF371" i="5"/>
  <c r="T371" i="5"/>
  <c r="R371" i="5"/>
  <c r="P371" i="5"/>
  <c r="BI370" i="5"/>
  <c r="BH370" i="5"/>
  <c r="BG370" i="5"/>
  <c r="BF370" i="5"/>
  <c r="T370" i="5"/>
  <c r="R370" i="5"/>
  <c r="P370" i="5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7" i="5"/>
  <c r="BH367" i="5"/>
  <c r="BG367" i="5"/>
  <c r="BF367" i="5"/>
  <c r="T367" i="5"/>
  <c r="R367" i="5"/>
  <c r="P367" i="5"/>
  <c r="BI365" i="5"/>
  <c r="BH365" i="5"/>
  <c r="BG365" i="5"/>
  <c r="BF365" i="5"/>
  <c r="T365" i="5"/>
  <c r="R365" i="5"/>
  <c r="P365" i="5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2" i="5"/>
  <c r="BH362" i="5"/>
  <c r="BG362" i="5"/>
  <c r="BF362" i="5"/>
  <c r="T362" i="5"/>
  <c r="R362" i="5"/>
  <c r="P362" i="5"/>
  <c r="BI361" i="5"/>
  <c r="BH361" i="5"/>
  <c r="BG361" i="5"/>
  <c r="BF361" i="5"/>
  <c r="T361" i="5"/>
  <c r="R361" i="5"/>
  <c r="P361" i="5"/>
  <c r="BI360" i="5"/>
  <c r="BH360" i="5"/>
  <c r="BG360" i="5"/>
  <c r="BF360" i="5"/>
  <c r="T360" i="5"/>
  <c r="R360" i="5"/>
  <c r="P360" i="5"/>
  <c r="BI359" i="5"/>
  <c r="BH359" i="5"/>
  <c r="BG359" i="5"/>
  <c r="BF359" i="5"/>
  <c r="T359" i="5"/>
  <c r="R359" i="5"/>
  <c r="P359" i="5"/>
  <c r="BI357" i="5"/>
  <c r="BH357" i="5"/>
  <c r="BG357" i="5"/>
  <c r="BF357" i="5"/>
  <c r="T357" i="5"/>
  <c r="R357" i="5"/>
  <c r="P357" i="5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1" i="5"/>
  <c r="BH351" i="5"/>
  <c r="BG351" i="5"/>
  <c r="BF351" i="5"/>
  <c r="T351" i="5"/>
  <c r="R351" i="5"/>
  <c r="P351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8" i="5"/>
  <c r="BH348" i="5"/>
  <c r="BG348" i="5"/>
  <c r="BF348" i="5"/>
  <c r="T348" i="5"/>
  <c r="R348" i="5"/>
  <c r="P348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5" i="5"/>
  <c r="BH345" i="5"/>
  <c r="BG345" i="5"/>
  <c r="BF345" i="5"/>
  <c r="T345" i="5"/>
  <c r="R345" i="5"/>
  <c r="P345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2" i="5"/>
  <c r="BH342" i="5"/>
  <c r="BG342" i="5"/>
  <c r="BF342" i="5"/>
  <c r="T342" i="5"/>
  <c r="R342" i="5"/>
  <c r="P342" i="5"/>
  <c r="BI341" i="5"/>
  <c r="BH341" i="5"/>
  <c r="BG341" i="5"/>
  <c r="BF341" i="5"/>
  <c r="T341" i="5"/>
  <c r="R341" i="5"/>
  <c r="P341" i="5"/>
  <c r="BI340" i="5"/>
  <c r="BH340" i="5"/>
  <c r="BG340" i="5"/>
  <c r="BF340" i="5"/>
  <c r="T340" i="5"/>
  <c r="R340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5" i="5"/>
  <c r="BH335" i="5"/>
  <c r="BG335" i="5"/>
  <c r="BF335" i="5"/>
  <c r="T335" i="5"/>
  <c r="R335" i="5"/>
  <c r="P335" i="5"/>
  <c r="BI334" i="5"/>
  <c r="BH334" i="5"/>
  <c r="BG334" i="5"/>
  <c r="BF334" i="5"/>
  <c r="T334" i="5"/>
  <c r="R334" i="5"/>
  <c r="P334" i="5"/>
  <c r="BI333" i="5"/>
  <c r="BH333" i="5"/>
  <c r="BG333" i="5"/>
  <c r="BF333" i="5"/>
  <c r="T333" i="5"/>
  <c r="R333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8" i="5"/>
  <c r="BH328" i="5"/>
  <c r="BG328" i="5"/>
  <c r="BF328" i="5"/>
  <c r="T328" i="5"/>
  <c r="R328" i="5"/>
  <c r="P328" i="5"/>
  <c r="BI327" i="5"/>
  <c r="BH327" i="5"/>
  <c r="BG327" i="5"/>
  <c r="BF327" i="5"/>
  <c r="T327" i="5"/>
  <c r="R327" i="5"/>
  <c r="P327" i="5"/>
  <c r="BI326" i="5"/>
  <c r="BH326" i="5"/>
  <c r="BG326" i="5"/>
  <c r="BF326" i="5"/>
  <c r="T326" i="5"/>
  <c r="R326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3" i="5"/>
  <c r="BH323" i="5"/>
  <c r="BG323" i="5"/>
  <c r="BF323" i="5"/>
  <c r="T323" i="5"/>
  <c r="R323" i="5"/>
  <c r="P323" i="5"/>
  <c r="BI322" i="5"/>
  <c r="BH322" i="5"/>
  <c r="BG322" i="5"/>
  <c r="BF322" i="5"/>
  <c r="T322" i="5"/>
  <c r="R322" i="5"/>
  <c r="P322" i="5"/>
  <c r="BI321" i="5"/>
  <c r="BH321" i="5"/>
  <c r="BG321" i="5"/>
  <c r="BF321" i="5"/>
  <c r="T321" i="5"/>
  <c r="R321" i="5"/>
  <c r="P321" i="5"/>
  <c r="BI320" i="5"/>
  <c r="BH320" i="5"/>
  <c r="BG320" i="5"/>
  <c r="BF320" i="5"/>
  <c r="T320" i="5"/>
  <c r="R320" i="5"/>
  <c r="P320" i="5"/>
  <c r="BI319" i="5"/>
  <c r="BH319" i="5"/>
  <c r="BG319" i="5"/>
  <c r="BF319" i="5"/>
  <c r="T319" i="5"/>
  <c r="R319" i="5"/>
  <c r="P319" i="5"/>
  <c r="BI318" i="5"/>
  <c r="BH318" i="5"/>
  <c r="BG318" i="5"/>
  <c r="BF318" i="5"/>
  <c r="T318" i="5"/>
  <c r="R318" i="5"/>
  <c r="P318" i="5"/>
  <c r="BI317" i="5"/>
  <c r="BH317" i="5"/>
  <c r="BG317" i="5"/>
  <c r="BF317" i="5"/>
  <c r="T317" i="5"/>
  <c r="R317" i="5"/>
  <c r="P317" i="5"/>
  <c r="BI316" i="5"/>
  <c r="BH316" i="5"/>
  <c r="BG316" i="5"/>
  <c r="BF316" i="5"/>
  <c r="T316" i="5"/>
  <c r="R316" i="5"/>
  <c r="P316" i="5"/>
  <c r="BI315" i="5"/>
  <c r="BH315" i="5"/>
  <c r="BG315" i="5"/>
  <c r="BF315" i="5"/>
  <c r="T315" i="5"/>
  <c r="R315" i="5"/>
  <c r="P315" i="5"/>
  <c r="BI314" i="5"/>
  <c r="BH314" i="5"/>
  <c r="BG314" i="5"/>
  <c r="BF314" i="5"/>
  <c r="T314" i="5"/>
  <c r="R314" i="5"/>
  <c r="P314" i="5"/>
  <c r="BI313" i="5"/>
  <c r="BH313" i="5"/>
  <c r="BG313" i="5"/>
  <c r="BF313" i="5"/>
  <c r="T313" i="5"/>
  <c r="R313" i="5"/>
  <c r="P313" i="5"/>
  <c r="BI312" i="5"/>
  <c r="BH312" i="5"/>
  <c r="BG312" i="5"/>
  <c r="BF312" i="5"/>
  <c r="T312" i="5"/>
  <c r="R312" i="5"/>
  <c r="P312" i="5"/>
  <c r="BI311" i="5"/>
  <c r="BH311" i="5"/>
  <c r="BG311" i="5"/>
  <c r="BF311" i="5"/>
  <c r="T311" i="5"/>
  <c r="R311" i="5"/>
  <c r="P311" i="5"/>
  <c r="BI310" i="5"/>
  <c r="BH310" i="5"/>
  <c r="BG310" i="5"/>
  <c r="BF310" i="5"/>
  <c r="T310" i="5"/>
  <c r="R310" i="5"/>
  <c r="P310" i="5"/>
  <c r="BI309" i="5"/>
  <c r="BH309" i="5"/>
  <c r="BG309" i="5"/>
  <c r="BF309" i="5"/>
  <c r="T309" i="5"/>
  <c r="R309" i="5"/>
  <c r="P309" i="5"/>
  <c r="BI308" i="5"/>
  <c r="BH308" i="5"/>
  <c r="BG308" i="5"/>
  <c r="BF308" i="5"/>
  <c r="T308" i="5"/>
  <c r="R308" i="5"/>
  <c r="P308" i="5"/>
  <c r="BI307" i="5"/>
  <c r="BH307" i="5"/>
  <c r="BG307" i="5"/>
  <c r="BF307" i="5"/>
  <c r="T307" i="5"/>
  <c r="R307" i="5"/>
  <c r="P307" i="5"/>
  <c r="BI306" i="5"/>
  <c r="BH306" i="5"/>
  <c r="BG306" i="5"/>
  <c r="BF306" i="5"/>
  <c r="T306" i="5"/>
  <c r="R306" i="5"/>
  <c r="P306" i="5"/>
  <c r="BI305" i="5"/>
  <c r="BH305" i="5"/>
  <c r="BG305" i="5"/>
  <c r="BF305" i="5"/>
  <c r="T305" i="5"/>
  <c r="R305" i="5"/>
  <c r="P305" i="5"/>
  <c r="BI304" i="5"/>
  <c r="BH304" i="5"/>
  <c r="BG304" i="5"/>
  <c r="BF304" i="5"/>
  <c r="T304" i="5"/>
  <c r="R304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1" i="5"/>
  <c r="BH301" i="5"/>
  <c r="BG301" i="5"/>
  <c r="BF301" i="5"/>
  <c r="T301" i="5"/>
  <c r="R301" i="5"/>
  <c r="P301" i="5"/>
  <c r="BI300" i="5"/>
  <c r="BH300" i="5"/>
  <c r="BG300" i="5"/>
  <c r="BF300" i="5"/>
  <c r="T300" i="5"/>
  <c r="R300" i="5"/>
  <c r="P300" i="5"/>
  <c r="BI299" i="5"/>
  <c r="BH299" i="5"/>
  <c r="BG299" i="5"/>
  <c r="BF299" i="5"/>
  <c r="T299" i="5"/>
  <c r="R299" i="5"/>
  <c r="P299" i="5"/>
  <c r="BI297" i="5"/>
  <c r="BH297" i="5"/>
  <c r="BG297" i="5"/>
  <c r="BF297" i="5"/>
  <c r="T297" i="5"/>
  <c r="R297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90" i="5"/>
  <c r="BH290" i="5"/>
  <c r="BG290" i="5"/>
  <c r="BF290" i="5"/>
  <c r="T290" i="5"/>
  <c r="R290" i="5"/>
  <c r="P290" i="5"/>
  <c r="BI289" i="5"/>
  <c r="BH289" i="5"/>
  <c r="BG289" i="5"/>
  <c r="BF289" i="5"/>
  <c r="T289" i="5"/>
  <c r="R289" i="5"/>
  <c r="P289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2" i="5"/>
  <c r="BH282" i="5"/>
  <c r="BG282" i="5"/>
  <c r="BF282" i="5"/>
  <c r="T282" i="5"/>
  <c r="R282" i="5"/>
  <c r="P282" i="5"/>
  <c r="BI281" i="5"/>
  <c r="BH281" i="5"/>
  <c r="BG281" i="5"/>
  <c r="BF281" i="5"/>
  <c r="T281" i="5"/>
  <c r="R281" i="5"/>
  <c r="P281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2" i="5"/>
  <c r="BH272" i="5"/>
  <c r="BG272" i="5"/>
  <c r="BF272" i="5"/>
  <c r="T272" i="5"/>
  <c r="R272" i="5"/>
  <c r="P272" i="5"/>
  <c r="BI271" i="5"/>
  <c r="BH271" i="5"/>
  <c r="BG271" i="5"/>
  <c r="BF271" i="5"/>
  <c r="T271" i="5"/>
  <c r="R271" i="5"/>
  <c r="P271" i="5"/>
  <c r="BI270" i="5"/>
  <c r="BH270" i="5"/>
  <c r="BG270" i="5"/>
  <c r="BF270" i="5"/>
  <c r="T270" i="5"/>
  <c r="R270" i="5"/>
  <c r="P270" i="5"/>
  <c r="BI269" i="5"/>
  <c r="BH269" i="5"/>
  <c r="BG269" i="5"/>
  <c r="BF269" i="5"/>
  <c r="T269" i="5"/>
  <c r="R269" i="5"/>
  <c r="P269" i="5"/>
  <c r="BI268" i="5"/>
  <c r="BH268" i="5"/>
  <c r="BG268" i="5"/>
  <c r="BF268" i="5"/>
  <c r="T268" i="5"/>
  <c r="R268" i="5"/>
  <c r="P268" i="5"/>
  <c r="BI267" i="5"/>
  <c r="BH267" i="5"/>
  <c r="BG267" i="5"/>
  <c r="BF267" i="5"/>
  <c r="T267" i="5"/>
  <c r="R267" i="5"/>
  <c r="P267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2" i="5"/>
  <c r="BH242" i="5"/>
  <c r="BG242" i="5"/>
  <c r="BF242" i="5"/>
  <c r="T242" i="5"/>
  <c r="R242" i="5"/>
  <c r="P242" i="5"/>
  <c r="BI241" i="5"/>
  <c r="BH241" i="5"/>
  <c r="BG241" i="5"/>
  <c r="BF241" i="5"/>
  <c r="T241" i="5"/>
  <c r="R241" i="5"/>
  <c r="P241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6" i="5"/>
  <c r="BH236" i="5"/>
  <c r="BG236" i="5"/>
  <c r="BF236" i="5"/>
  <c r="T236" i="5"/>
  <c r="R236" i="5"/>
  <c r="P236" i="5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2" i="5"/>
  <c r="BH232" i="5"/>
  <c r="BG232" i="5"/>
  <c r="BF232" i="5"/>
  <c r="T232" i="5"/>
  <c r="R232" i="5"/>
  <c r="P232" i="5"/>
  <c r="BI231" i="5"/>
  <c r="BH231" i="5"/>
  <c r="BG231" i="5"/>
  <c r="BF231" i="5"/>
  <c r="T231" i="5"/>
  <c r="R231" i="5"/>
  <c r="P231" i="5"/>
  <c r="BI230" i="5"/>
  <c r="BH230" i="5"/>
  <c r="BG230" i="5"/>
  <c r="BF230" i="5"/>
  <c r="T230" i="5"/>
  <c r="R230" i="5"/>
  <c r="P230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1" i="5"/>
  <c r="BH221" i="5"/>
  <c r="BG221" i="5"/>
  <c r="BF221" i="5"/>
  <c r="T221" i="5"/>
  <c r="R221" i="5"/>
  <c r="P221" i="5"/>
  <c r="BI220" i="5"/>
  <c r="BH220" i="5"/>
  <c r="BG220" i="5"/>
  <c r="BF220" i="5"/>
  <c r="T220" i="5"/>
  <c r="R220" i="5"/>
  <c r="P220" i="5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4" i="5"/>
  <c r="BH214" i="5"/>
  <c r="BG214" i="5"/>
  <c r="BF214" i="5"/>
  <c r="T214" i="5"/>
  <c r="R214" i="5"/>
  <c r="P214" i="5"/>
  <c r="BI213" i="5"/>
  <c r="BH213" i="5"/>
  <c r="BG213" i="5"/>
  <c r="BF213" i="5"/>
  <c r="T213" i="5"/>
  <c r="R213" i="5"/>
  <c r="P213" i="5"/>
  <c r="BI212" i="5"/>
  <c r="BH212" i="5"/>
  <c r="BG212" i="5"/>
  <c r="BF212" i="5"/>
  <c r="T212" i="5"/>
  <c r="R212" i="5"/>
  <c r="P212" i="5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7" i="5"/>
  <c r="BH207" i="5"/>
  <c r="BG207" i="5"/>
  <c r="BF207" i="5"/>
  <c r="T207" i="5"/>
  <c r="R207" i="5"/>
  <c r="P207" i="5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BI122" i="5"/>
  <c r="BH122" i="5"/>
  <c r="BG122" i="5"/>
  <c r="BF122" i="5"/>
  <c r="T122" i="5"/>
  <c r="R122" i="5"/>
  <c r="P122" i="5"/>
  <c r="BI121" i="5"/>
  <c r="BH121" i="5"/>
  <c r="BG121" i="5"/>
  <c r="BF121" i="5"/>
  <c r="T121" i="5"/>
  <c r="R121" i="5"/>
  <c r="P121" i="5"/>
  <c r="BI120" i="5"/>
  <c r="BH120" i="5"/>
  <c r="BG120" i="5"/>
  <c r="BF120" i="5"/>
  <c r="T120" i="5"/>
  <c r="R120" i="5"/>
  <c r="P120" i="5"/>
  <c r="BI119" i="5"/>
  <c r="BH119" i="5"/>
  <c r="BG119" i="5"/>
  <c r="BF119" i="5"/>
  <c r="T119" i="5"/>
  <c r="R119" i="5"/>
  <c r="P119" i="5"/>
  <c r="BI118" i="5"/>
  <c r="BH118" i="5"/>
  <c r="BG118" i="5"/>
  <c r="BF118" i="5"/>
  <c r="T118" i="5"/>
  <c r="R118" i="5"/>
  <c r="P118" i="5"/>
  <c r="BI117" i="5"/>
  <c r="BH117" i="5"/>
  <c r="BG117" i="5"/>
  <c r="BF117" i="5"/>
  <c r="T117" i="5"/>
  <c r="R117" i="5"/>
  <c r="P117" i="5"/>
  <c r="BI115" i="5"/>
  <c r="BH115" i="5"/>
  <c r="BG115" i="5"/>
  <c r="BF115" i="5"/>
  <c r="T115" i="5"/>
  <c r="R115" i="5"/>
  <c r="P115" i="5"/>
  <c r="BI114" i="5"/>
  <c r="BH114" i="5"/>
  <c r="BG114" i="5"/>
  <c r="BF114" i="5"/>
  <c r="T114" i="5"/>
  <c r="R114" i="5"/>
  <c r="P114" i="5"/>
  <c r="BI113" i="5"/>
  <c r="BH113" i="5"/>
  <c r="BG113" i="5"/>
  <c r="BF113" i="5"/>
  <c r="T113" i="5"/>
  <c r="R113" i="5"/>
  <c r="P113" i="5"/>
  <c r="BI112" i="5"/>
  <c r="BH112" i="5"/>
  <c r="BG112" i="5"/>
  <c r="BF112" i="5"/>
  <c r="T112" i="5"/>
  <c r="R112" i="5"/>
  <c r="P112" i="5"/>
  <c r="BI111" i="5"/>
  <c r="BH111" i="5"/>
  <c r="BG111" i="5"/>
  <c r="BF111" i="5"/>
  <c r="T111" i="5"/>
  <c r="R111" i="5"/>
  <c r="P111" i="5"/>
  <c r="BI110" i="5"/>
  <c r="BH110" i="5"/>
  <c r="BG110" i="5"/>
  <c r="BF110" i="5"/>
  <c r="T110" i="5"/>
  <c r="R110" i="5"/>
  <c r="P110" i="5"/>
  <c r="BI109" i="5"/>
  <c r="BH109" i="5"/>
  <c r="BG109" i="5"/>
  <c r="BF109" i="5"/>
  <c r="T109" i="5"/>
  <c r="R109" i="5"/>
  <c r="P109" i="5"/>
  <c r="BI108" i="5"/>
  <c r="BH108" i="5"/>
  <c r="BG108" i="5"/>
  <c r="BF108" i="5"/>
  <c r="T108" i="5"/>
  <c r="R108" i="5"/>
  <c r="P108" i="5"/>
  <c r="BI107" i="5"/>
  <c r="BH107" i="5"/>
  <c r="BG107" i="5"/>
  <c r="BF107" i="5"/>
  <c r="T107" i="5"/>
  <c r="R107" i="5"/>
  <c r="P107" i="5"/>
  <c r="BI106" i="5"/>
  <c r="BH106" i="5"/>
  <c r="BG106" i="5"/>
  <c r="BF106" i="5"/>
  <c r="T106" i="5"/>
  <c r="R106" i="5"/>
  <c r="P106" i="5"/>
  <c r="BI105" i="5"/>
  <c r="BH105" i="5"/>
  <c r="BG105" i="5"/>
  <c r="BF105" i="5"/>
  <c r="T105" i="5"/>
  <c r="R105" i="5"/>
  <c r="P105" i="5"/>
  <c r="BI104" i="5"/>
  <c r="BH104" i="5"/>
  <c r="BG104" i="5"/>
  <c r="BF104" i="5"/>
  <c r="T104" i="5"/>
  <c r="R104" i="5"/>
  <c r="P104" i="5"/>
  <c r="BI103" i="5"/>
  <c r="BH103" i="5"/>
  <c r="BG103" i="5"/>
  <c r="BF103" i="5"/>
  <c r="T103" i="5"/>
  <c r="R103" i="5"/>
  <c r="P103" i="5"/>
  <c r="BI102" i="5"/>
  <c r="BH102" i="5"/>
  <c r="BG102" i="5"/>
  <c r="BF102" i="5"/>
  <c r="T102" i="5"/>
  <c r="R102" i="5"/>
  <c r="P102" i="5"/>
  <c r="BI100" i="5"/>
  <c r="BH100" i="5"/>
  <c r="BG100" i="5"/>
  <c r="BF100" i="5"/>
  <c r="T100" i="5"/>
  <c r="R100" i="5"/>
  <c r="P100" i="5"/>
  <c r="BI99" i="5"/>
  <c r="BH99" i="5"/>
  <c r="BG99" i="5"/>
  <c r="BF99" i="5"/>
  <c r="T99" i="5"/>
  <c r="R99" i="5"/>
  <c r="P99" i="5"/>
  <c r="BI98" i="5"/>
  <c r="BH98" i="5"/>
  <c r="BG98" i="5"/>
  <c r="BF98" i="5"/>
  <c r="T98" i="5"/>
  <c r="R98" i="5"/>
  <c r="P98" i="5"/>
  <c r="J93" i="5"/>
  <c r="J92" i="5"/>
  <c r="F92" i="5"/>
  <c r="F90" i="5"/>
  <c r="E88" i="5"/>
  <c r="J55" i="5"/>
  <c r="J54" i="5"/>
  <c r="F54" i="5"/>
  <c r="F52" i="5"/>
  <c r="E50" i="5"/>
  <c r="J18" i="5"/>
  <c r="E18" i="5"/>
  <c r="F93" i="5"/>
  <c r="J17" i="5"/>
  <c r="J12" i="5"/>
  <c r="J90" i="5" s="1"/>
  <c r="E7" i="5"/>
  <c r="E48" i="5" s="1"/>
  <c r="J37" i="4"/>
  <c r="J36" i="4"/>
  <c r="AY57" i="1"/>
  <c r="J35" i="4"/>
  <c r="AX57" i="1"/>
  <c r="BI375" i="4"/>
  <c r="BH375" i="4"/>
  <c r="BG375" i="4"/>
  <c r="BF375" i="4"/>
  <c r="T375" i="4"/>
  <c r="R375" i="4"/>
  <c r="P375" i="4"/>
  <c r="BI374" i="4"/>
  <c r="BH374" i="4"/>
  <c r="BG374" i="4"/>
  <c r="BF374" i="4"/>
  <c r="T374" i="4"/>
  <c r="R374" i="4"/>
  <c r="P374" i="4"/>
  <c r="BI373" i="4"/>
  <c r="BH373" i="4"/>
  <c r="BG373" i="4"/>
  <c r="BF373" i="4"/>
  <c r="T373" i="4"/>
  <c r="R373" i="4"/>
  <c r="P373" i="4"/>
  <c r="BI371" i="4"/>
  <c r="BH371" i="4"/>
  <c r="BG371" i="4"/>
  <c r="BF371" i="4"/>
  <c r="T371" i="4"/>
  <c r="R371" i="4"/>
  <c r="P371" i="4"/>
  <c r="BI369" i="4"/>
  <c r="BH369" i="4"/>
  <c r="BG369" i="4"/>
  <c r="BF369" i="4"/>
  <c r="T369" i="4"/>
  <c r="R369" i="4"/>
  <c r="P369" i="4"/>
  <c r="BI367" i="4"/>
  <c r="BH367" i="4"/>
  <c r="BG367" i="4"/>
  <c r="BF367" i="4"/>
  <c r="T367" i="4"/>
  <c r="R367" i="4"/>
  <c r="P367" i="4"/>
  <c r="BI366" i="4"/>
  <c r="BH366" i="4"/>
  <c r="BG366" i="4"/>
  <c r="BF366" i="4"/>
  <c r="T366" i="4"/>
  <c r="R366" i="4"/>
  <c r="P366" i="4"/>
  <c r="BI365" i="4"/>
  <c r="BH365" i="4"/>
  <c r="BG365" i="4"/>
  <c r="BF365" i="4"/>
  <c r="T365" i="4"/>
  <c r="R365" i="4"/>
  <c r="P365" i="4"/>
  <c r="BI363" i="4"/>
  <c r="BH363" i="4"/>
  <c r="BG363" i="4"/>
  <c r="BF363" i="4"/>
  <c r="T363" i="4"/>
  <c r="R363" i="4"/>
  <c r="P363" i="4"/>
  <c r="BI362" i="4"/>
  <c r="BH362" i="4"/>
  <c r="BG362" i="4"/>
  <c r="BF362" i="4"/>
  <c r="T362" i="4"/>
  <c r="R362" i="4"/>
  <c r="P362" i="4"/>
  <c r="BI359" i="4"/>
  <c r="BH359" i="4"/>
  <c r="BG359" i="4"/>
  <c r="BF359" i="4"/>
  <c r="T359" i="4"/>
  <c r="R359" i="4"/>
  <c r="P359" i="4"/>
  <c r="BI357" i="4"/>
  <c r="BH357" i="4"/>
  <c r="BG357" i="4"/>
  <c r="BF357" i="4"/>
  <c r="T357" i="4"/>
  <c r="R357" i="4"/>
  <c r="P357" i="4"/>
  <c r="BI355" i="4"/>
  <c r="BH355" i="4"/>
  <c r="BG355" i="4"/>
  <c r="BF355" i="4"/>
  <c r="T355" i="4"/>
  <c r="R355" i="4"/>
  <c r="P355" i="4"/>
  <c r="BI353" i="4"/>
  <c r="BH353" i="4"/>
  <c r="BG353" i="4"/>
  <c r="BF353" i="4"/>
  <c r="T353" i="4"/>
  <c r="R353" i="4"/>
  <c r="P353" i="4"/>
  <c r="BI352" i="4"/>
  <c r="BH352" i="4"/>
  <c r="BG352" i="4"/>
  <c r="BF352" i="4"/>
  <c r="T352" i="4"/>
  <c r="R352" i="4"/>
  <c r="P352" i="4"/>
  <c r="BI351" i="4"/>
  <c r="BH351" i="4"/>
  <c r="BG351" i="4"/>
  <c r="BF351" i="4"/>
  <c r="T351" i="4"/>
  <c r="R351" i="4"/>
  <c r="P351" i="4"/>
  <c r="BI350" i="4"/>
  <c r="BH350" i="4"/>
  <c r="BG350" i="4"/>
  <c r="BF350" i="4"/>
  <c r="T350" i="4"/>
  <c r="R350" i="4"/>
  <c r="P350" i="4"/>
  <c r="BI349" i="4"/>
  <c r="BH349" i="4"/>
  <c r="BG349" i="4"/>
  <c r="BF349" i="4"/>
  <c r="T349" i="4"/>
  <c r="R349" i="4"/>
  <c r="P349" i="4"/>
  <c r="BI348" i="4"/>
  <c r="BH348" i="4"/>
  <c r="BG348" i="4"/>
  <c r="BF348" i="4"/>
  <c r="T348" i="4"/>
  <c r="R348" i="4"/>
  <c r="P348" i="4"/>
  <c r="BI347" i="4"/>
  <c r="BH347" i="4"/>
  <c r="BG347" i="4"/>
  <c r="BF347" i="4"/>
  <c r="T347" i="4"/>
  <c r="R347" i="4"/>
  <c r="P347" i="4"/>
  <c r="BI346" i="4"/>
  <c r="BH346" i="4"/>
  <c r="BG346" i="4"/>
  <c r="BF346" i="4"/>
  <c r="T346" i="4"/>
  <c r="R346" i="4"/>
  <c r="P346" i="4"/>
  <c r="BI345" i="4"/>
  <c r="BH345" i="4"/>
  <c r="BG345" i="4"/>
  <c r="BF345" i="4"/>
  <c r="T345" i="4"/>
  <c r="R345" i="4"/>
  <c r="P345" i="4"/>
  <c r="BI344" i="4"/>
  <c r="BH344" i="4"/>
  <c r="BG344" i="4"/>
  <c r="BF344" i="4"/>
  <c r="T344" i="4"/>
  <c r="R344" i="4"/>
  <c r="P344" i="4"/>
  <c r="BI343" i="4"/>
  <c r="BH343" i="4"/>
  <c r="BG343" i="4"/>
  <c r="BF343" i="4"/>
  <c r="T343" i="4"/>
  <c r="R343" i="4"/>
  <c r="P343" i="4"/>
  <c r="BI342" i="4"/>
  <c r="BH342" i="4"/>
  <c r="BG342" i="4"/>
  <c r="BF342" i="4"/>
  <c r="T342" i="4"/>
  <c r="R342" i="4"/>
  <c r="P342" i="4"/>
  <c r="BI341" i="4"/>
  <c r="BH341" i="4"/>
  <c r="BG341" i="4"/>
  <c r="BF341" i="4"/>
  <c r="T341" i="4"/>
  <c r="R341" i="4"/>
  <c r="P341" i="4"/>
  <c r="BI340" i="4"/>
  <c r="BH340" i="4"/>
  <c r="BG340" i="4"/>
  <c r="BF340" i="4"/>
  <c r="T340" i="4"/>
  <c r="R340" i="4"/>
  <c r="P340" i="4"/>
  <c r="BI339" i="4"/>
  <c r="BH339" i="4"/>
  <c r="BG339" i="4"/>
  <c r="BF339" i="4"/>
  <c r="T339" i="4"/>
  <c r="R339" i="4"/>
  <c r="P339" i="4"/>
  <c r="BI338" i="4"/>
  <c r="BH338" i="4"/>
  <c r="BG338" i="4"/>
  <c r="BF338" i="4"/>
  <c r="T338" i="4"/>
  <c r="R338" i="4"/>
  <c r="P338" i="4"/>
  <c r="BI337" i="4"/>
  <c r="BH337" i="4"/>
  <c r="BG337" i="4"/>
  <c r="BF337" i="4"/>
  <c r="T337" i="4"/>
  <c r="R337" i="4"/>
  <c r="P337" i="4"/>
  <c r="BI335" i="4"/>
  <c r="BH335" i="4"/>
  <c r="BG335" i="4"/>
  <c r="BF335" i="4"/>
  <c r="T335" i="4"/>
  <c r="R335" i="4"/>
  <c r="P335" i="4"/>
  <c r="BI334" i="4"/>
  <c r="BH334" i="4"/>
  <c r="BG334" i="4"/>
  <c r="BF334" i="4"/>
  <c r="T334" i="4"/>
  <c r="R334" i="4"/>
  <c r="P334" i="4"/>
  <c r="BI333" i="4"/>
  <c r="BH333" i="4"/>
  <c r="BG333" i="4"/>
  <c r="BF333" i="4"/>
  <c r="T333" i="4"/>
  <c r="R333" i="4"/>
  <c r="P333" i="4"/>
  <c r="BI332" i="4"/>
  <c r="BH332" i="4"/>
  <c r="BG332" i="4"/>
  <c r="BF332" i="4"/>
  <c r="T332" i="4"/>
  <c r="R332" i="4"/>
  <c r="P332" i="4"/>
  <c r="BI331" i="4"/>
  <c r="BH331" i="4"/>
  <c r="BG331" i="4"/>
  <c r="BF331" i="4"/>
  <c r="T331" i="4"/>
  <c r="R331" i="4"/>
  <c r="P331" i="4"/>
  <c r="BI330" i="4"/>
  <c r="BH330" i="4"/>
  <c r="BG330" i="4"/>
  <c r="BF330" i="4"/>
  <c r="T330" i="4"/>
  <c r="R330" i="4"/>
  <c r="P330" i="4"/>
  <c r="BI329" i="4"/>
  <c r="BH329" i="4"/>
  <c r="BG329" i="4"/>
  <c r="BF329" i="4"/>
  <c r="T329" i="4"/>
  <c r="R329" i="4"/>
  <c r="P329" i="4"/>
  <c r="BI328" i="4"/>
  <c r="BH328" i="4"/>
  <c r="BG328" i="4"/>
  <c r="BF328" i="4"/>
  <c r="T328" i="4"/>
  <c r="R328" i="4"/>
  <c r="P328" i="4"/>
  <c r="BI327" i="4"/>
  <c r="BH327" i="4"/>
  <c r="BG327" i="4"/>
  <c r="BF327" i="4"/>
  <c r="T327" i="4"/>
  <c r="R327" i="4"/>
  <c r="P327" i="4"/>
  <c r="BI326" i="4"/>
  <c r="BH326" i="4"/>
  <c r="BG326" i="4"/>
  <c r="BF326" i="4"/>
  <c r="T326" i="4"/>
  <c r="R326" i="4"/>
  <c r="P326" i="4"/>
  <c r="BI325" i="4"/>
  <c r="BH325" i="4"/>
  <c r="BG325" i="4"/>
  <c r="BF325" i="4"/>
  <c r="T325" i="4"/>
  <c r="R325" i="4"/>
  <c r="P325" i="4"/>
  <c r="BI324" i="4"/>
  <c r="BH324" i="4"/>
  <c r="BG324" i="4"/>
  <c r="BF324" i="4"/>
  <c r="T324" i="4"/>
  <c r="R324" i="4"/>
  <c r="P324" i="4"/>
  <c r="BI323" i="4"/>
  <c r="BH323" i="4"/>
  <c r="BG323" i="4"/>
  <c r="BF323" i="4"/>
  <c r="T323" i="4"/>
  <c r="R323" i="4"/>
  <c r="P323" i="4"/>
  <c r="BI322" i="4"/>
  <c r="BH322" i="4"/>
  <c r="BG322" i="4"/>
  <c r="BF322" i="4"/>
  <c r="T322" i="4"/>
  <c r="R322" i="4"/>
  <c r="P322" i="4"/>
  <c r="BI321" i="4"/>
  <c r="BH321" i="4"/>
  <c r="BG321" i="4"/>
  <c r="BF321" i="4"/>
  <c r="T321" i="4"/>
  <c r="R321" i="4"/>
  <c r="P321" i="4"/>
  <c r="BI320" i="4"/>
  <c r="BH320" i="4"/>
  <c r="BG320" i="4"/>
  <c r="BF320" i="4"/>
  <c r="T320" i="4"/>
  <c r="R320" i="4"/>
  <c r="P320" i="4"/>
  <c r="BI319" i="4"/>
  <c r="BH319" i="4"/>
  <c r="BG319" i="4"/>
  <c r="BF319" i="4"/>
  <c r="T319" i="4"/>
  <c r="R319" i="4"/>
  <c r="P319" i="4"/>
  <c r="BI318" i="4"/>
  <c r="BH318" i="4"/>
  <c r="BG318" i="4"/>
  <c r="BF318" i="4"/>
  <c r="T318" i="4"/>
  <c r="R318" i="4"/>
  <c r="P318" i="4"/>
  <c r="BI317" i="4"/>
  <c r="BH317" i="4"/>
  <c r="BG317" i="4"/>
  <c r="BF317" i="4"/>
  <c r="T317" i="4"/>
  <c r="R317" i="4"/>
  <c r="P317" i="4"/>
  <c r="BI316" i="4"/>
  <c r="BH316" i="4"/>
  <c r="BG316" i="4"/>
  <c r="BF316" i="4"/>
  <c r="T316" i="4"/>
  <c r="R316" i="4"/>
  <c r="P316" i="4"/>
  <c r="BI314" i="4"/>
  <c r="BH314" i="4"/>
  <c r="BG314" i="4"/>
  <c r="BF314" i="4"/>
  <c r="T314" i="4"/>
  <c r="R314" i="4"/>
  <c r="P314" i="4"/>
  <c r="BI313" i="4"/>
  <c r="BH313" i="4"/>
  <c r="BG313" i="4"/>
  <c r="BF313" i="4"/>
  <c r="T313" i="4"/>
  <c r="R313" i="4"/>
  <c r="P313" i="4"/>
  <c r="BI312" i="4"/>
  <c r="BH312" i="4"/>
  <c r="BG312" i="4"/>
  <c r="BF312" i="4"/>
  <c r="T312" i="4"/>
  <c r="R312" i="4"/>
  <c r="P312" i="4"/>
  <c r="BI311" i="4"/>
  <c r="BH311" i="4"/>
  <c r="BG311" i="4"/>
  <c r="BF311" i="4"/>
  <c r="T311" i="4"/>
  <c r="R311" i="4"/>
  <c r="P311" i="4"/>
  <c r="BI310" i="4"/>
  <c r="BH310" i="4"/>
  <c r="BG310" i="4"/>
  <c r="BF310" i="4"/>
  <c r="T310" i="4"/>
  <c r="R310" i="4"/>
  <c r="P310" i="4"/>
  <c r="BI309" i="4"/>
  <c r="BH309" i="4"/>
  <c r="BG309" i="4"/>
  <c r="BF309" i="4"/>
  <c r="T309" i="4"/>
  <c r="R309" i="4"/>
  <c r="P309" i="4"/>
  <c r="BI308" i="4"/>
  <c r="BH308" i="4"/>
  <c r="BG308" i="4"/>
  <c r="BF308" i="4"/>
  <c r="T308" i="4"/>
  <c r="R308" i="4"/>
  <c r="P308" i="4"/>
  <c r="BI307" i="4"/>
  <c r="BH307" i="4"/>
  <c r="BG307" i="4"/>
  <c r="BF307" i="4"/>
  <c r="T307" i="4"/>
  <c r="R307" i="4"/>
  <c r="P307" i="4"/>
  <c r="BI306" i="4"/>
  <c r="BH306" i="4"/>
  <c r="BG306" i="4"/>
  <c r="BF306" i="4"/>
  <c r="T306" i="4"/>
  <c r="R306" i="4"/>
  <c r="P306" i="4"/>
  <c r="BI305" i="4"/>
  <c r="BH305" i="4"/>
  <c r="BG305" i="4"/>
  <c r="BF305" i="4"/>
  <c r="T305" i="4"/>
  <c r="R305" i="4"/>
  <c r="P305" i="4"/>
  <c r="BI304" i="4"/>
  <c r="BH304" i="4"/>
  <c r="BG304" i="4"/>
  <c r="BF304" i="4"/>
  <c r="T304" i="4"/>
  <c r="R304" i="4"/>
  <c r="P304" i="4"/>
  <c r="BI303" i="4"/>
  <c r="BH303" i="4"/>
  <c r="BG303" i="4"/>
  <c r="BF303" i="4"/>
  <c r="T303" i="4"/>
  <c r="R303" i="4"/>
  <c r="P303" i="4"/>
  <c r="BI302" i="4"/>
  <c r="BH302" i="4"/>
  <c r="BG302" i="4"/>
  <c r="BF302" i="4"/>
  <c r="T302" i="4"/>
  <c r="R302" i="4"/>
  <c r="P302" i="4"/>
  <c r="BI301" i="4"/>
  <c r="BH301" i="4"/>
  <c r="BG301" i="4"/>
  <c r="BF301" i="4"/>
  <c r="T301" i="4"/>
  <c r="R301" i="4"/>
  <c r="P301" i="4"/>
  <c r="BI300" i="4"/>
  <c r="BH300" i="4"/>
  <c r="BG300" i="4"/>
  <c r="BF300" i="4"/>
  <c r="T300" i="4"/>
  <c r="R300" i="4"/>
  <c r="P300" i="4"/>
  <c r="BI299" i="4"/>
  <c r="BH299" i="4"/>
  <c r="BG299" i="4"/>
  <c r="BF299" i="4"/>
  <c r="T299" i="4"/>
  <c r="R299" i="4"/>
  <c r="P299" i="4"/>
  <c r="BI298" i="4"/>
  <c r="BH298" i="4"/>
  <c r="BG298" i="4"/>
  <c r="BF298" i="4"/>
  <c r="T298" i="4"/>
  <c r="R298" i="4"/>
  <c r="P298" i="4"/>
  <c r="BI296" i="4"/>
  <c r="BH296" i="4"/>
  <c r="BG296" i="4"/>
  <c r="BF296" i="4"/>
  <c r="T296" i="4"/>
  <c r="R296" i="4"/>
  <c r="P296" i="4"/>
  <c r="BI295" i="4"/>
  <c r="BH295" i="4"/>
  <c r="BG295" i="4"/>
  <c r="BF295" i="4"/>
  <c r="T295" i="4"/>
  <c r="R295" i="4"/>
  <c r="P295" i="4"/>
  <c r="BI294" i="4"/>
  <c r="BH294" i="4"/>
  <c r="BG294" i="4"/>
  <c r="BF294" i="4"/>
  <c r="T294" i="4"/>
  <c r="R294" i="4"/>
  <c r="P294" i="4"/>
  <c r="BI293" i="4"/>
  <c r="BH293" i="4"/>
  <c r="BG293" i="4"/>
  <c r="BF293" i="4"/>
  <c r="T293" i="4"/>
  <c r="R293" i="4"/>
  <c r="P293" i="4"/>
  <c r="BI292" i="4"/>
  <c r="BH292" i="4"/>
  <c r="BG292" i="4"/>
  <c r="BF292" i="4"/>
  <c r="T292" i="4"/>
  <c r="R292" i="4"/>
  <c r="P292" i="4"/>
  <c r="BI291" i="4"/>
  <c r="BH291" i="4"/>
  <c r="BG291" i="4"/>
  <c r="BF291" i="4"/>
  <c r="T291" i="4"/>
  <c r="R291" i="4"/>
  <c r="P291" i="4"/>
  <c r="BI290" i="4"/>
  <c r="BH290" i="4"/>
  <c r="BG290" i="4"/>
  <c r="BF290" i="4"/>
  <c r="T290" i="4"/>
  <c r="R290" i="4"/>
  <c r="P290" i="4"/>
  <c r="BI289" i="4"/>
  <c r="BH289" i="4"/>
  <c r="BG289" i="4"/>
  <c r="BF289" i="4"/>
  <c r="T289" i="4"/>
  <c r="R289" i="4"/>
  <c r="P289" i="4"/>
  <c r="BI288" i="4"/>
  <c r="BH288" i="4"/>
  <c r="BG288" i="4"/>
  <c r="BF288" i="4"/>
  <c r="T288" i="4"/>
  <c r="R288" i="4"/>
  <c r="P288" i="4"/>
  <c r="BI287" i="4"/>
  <c r="BH287" i="4"/>
  <c r="BG287" i="4"/>
  <c r="BF287" i="4"/>
  <c r="T287" i="4"/>
  <c r="R287" i="4"/>
  <c r="P287" i="4"/>
  <c r="BI286" i="4"/>
  <c r="BH286" i="4"/>
  <c r="BG286" i="4"/>
  <c r="BF286" i="4"/>
  <c r="T286" i="4"/>
  <c r="R286" i="4"/>
  <c r="P286" i="4"/>
  <c r="BI285" i="4"/>
  <c r="BH285" i="4"/>
  <c r="BG285" i="4"/>
  <c r="BF285" i="4"/>
  <c r="T285" i="4"/>
  <c r="R285" i="4"/>
  <c r="P285" i="4"/>
  <c r="BI284" i="4"/>
  <c r="BH284" i="4"/>
  <c r="BG284" i="4"/>
  <c r="BF284" i="4"/>
  <c r="T284" i="4"/>
  <c r="R284" i="4"/>
  <c r="P284" i="4"/>
  <c r="BI283" i="4"/>
  <c r="BH283" i="4"/>
  <c r="BG283" i="4"/>
  <c r="BF283" i="4"/>
  <c r="T283" i="4"/>
  <c r="R283" i="4"/>
  <c r="P283" i="4"/>
  <c r="BI282" i="4"/>
  <c r="BH282" i="4"/>
  <c r="BG282" i="4"/>
  <c r="BF282" i="4"/>
  <c r="T282" i="4"/>
  <c r="R282" i="4"/>
  <c r="P282" i="4"/>
  <c r="BI281" i="4"/>
  <c r="BH281" i="4"/>
  <c r="BG281" i="4"/>
  <c r="BF281" i="4"/>
  <c r="T281" i="4"/>
  <c r="R281" i="4"/>
  <c r="P281" i="4"/>
  <c r="BI280" i="4"/>
  <c r="BH280" i="4"/>
  <c r="BG280" i="4"/>
  <c r="BF280" i="4"/>
  <c r="T280" i="4"/>
  <c r="R280" i="4"/>
  <c r="P280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5" i="4"/>
  <c r="BH275" i="4"/>
  <c r="BG275" i="4"/>
  <c r="BF275" i="4"/>
  <c r="T275" i="4"/>
  <c r="R275" i="4"/>
  <c r="P275" i="4"/>
  <c r="BI274" i="4"/>
  <c r="BH274" i="4"/>
  <c r="BG274" i="4"/>
  <c r="BF274" i="4"/>
  <c r="T274" i="4"/>
  <c r="R274" i="4"/>
  <c r="P274" i="4"/>
  <c r="BI273" i="4"/>
  <c r="BH273" i="4"/>
  <c r="BG273" i="4"/>
  <c r="BF273" i="4"/>
  <c r="T273" i="4"/>
  <c r="R273" i="4"/>
  <c r="P273" i="4"/>
  <c r="BI272" i="4"/>
  <c r="BH272" i="4"/>
  <c r="BG272" i="4"/>
  <c r="BF272" i="4"/>
  <c r="T272" i="4"/>
  <c r="R272" i="4"/>
  <c r="P272" i="4"/>
  <c r="BI271" i="4"/>
  <c r="BH271" i="4"/>
  <c r="BG271" i="4"/>
  <c r="BF271" i="4"/>
  <c r="T271" i="4"/>
  <c r="R271" i="4"/>
  <c r="P271" i="4"/>
  <c r="BI270" i="4"/>
  <c r="BH270" i="4"/>
  <c r="BG270" i="4"/>
  <c r="BF270" i="4"/>
  <c r="T270" i="4"/>
  <c r="R270" i="4"/>
  <c r="P270" i="4"/>
  <c r="BI269" i="4"/>
  <c r="BH269" i="4"/>
  <c r="BG269" i="4"/>
  <c r="BF269" i="4"/>
  <c r="T269" i="4"/>
  <c r="R269" i="4"/>
  <c r="P269" i="4"/>
  <c r="BI268" i="4"/>
  <c r="BH268" i="4"/>
  <c r="BG268" i="4"/>
  <c r="BF268" i="4"/>
  <c r="T268" i="4"/>
  <c r="R268" i="4"/>
  <c r="P268" i="4"/>
  <c r="BI267" i="4"/>
  <c r="BH267" i="4"/>
  <c r="BG267" i="4"/>
  <c r="BF267" i="4"/>
  <c r="T267" i="4"/>
  <c r="R267" i="4"/>
  <c r="P267" i="4"/>
  <c r="BI266" i="4"/>
  <c r="BH266" i="4"/>
  <c r="BG266" i="4"/>
  <c r="BF266" i="4"/>
  <c r="T266" i="4"/>
  <c r="R266" i="4"/>
  <c r="P266" i="4"/>
  <c r="BI264" i="4"/>
  <c r="BH264" i="4"/>
  <c r="BG264" i="4"/>
  <c r="BF264" i="4"/>
  <c r="T264" i="4"/>
  <c r="R264" i="4"/>
  <c r="P264" i="4"/>
  <c r="BI263" i="4"/>
  <c r="BH263" i="4"/>
  <c r="BG263" i="4"/>
  <c r="BF263" i="4"/>
  <c r="T263" i="4"/>
  <c r="R263" i="4"/>
  <c r="P263" i="4"/>
  <c r="BI261" i="4"/>
  <c r="BH261" i="4"/>
  <c r="BG261" i="4"/>
  <c r="BF261" i="4"/>
  <c r="T261" i="4"/>
  <c r="R261" i="4"/>
  <c r="P261" i="4"/>
  <c r="BI259" i="4"/>
  <c r="BH259" i="4"/>
  <c r="BG259" i="4"/>
  <c r="BF259" i="4"/>
  <c r="T259" i="4"/>
  <c r="R259" i="4"/>
  <c r="P259" i="4"/>
  <c r="BI257" i="4"/>
  <c r="BH257" i="4"/>
  <c r="BG257" i="4"/>
  <c r="BF257" i="4"/>
  <c r="T257" i="4"/>
  <c r="R257" i="4"/>
  <c r="P257" i="4"/>
  <c r="BI256" i="4"/>
  <c r="BH256" i="4"/>
  <c r="BG256" i="4"/>
  <c r="BF256" i="4"/>
  <c r="T256" i="4"/>
  <c r="R256" i="4"/>
  <c r="P256" i="4"/>
  <c r="BI255" i="4"/>
  <c r="BH255" i="4"/>
  <c r="BG255" i="4"/>
  <c r="BF255" i="4"/>
  <c r="T255" i="4"/>
  <c r="R255" i="4"/>
  <c r="P255" i="4"/>
  <c r="BI253" i="4"/>
  <c r="BH253" i="4"/>
  <c r="BG253" i="4"/>
  <c r="BF253" i="4"/>
  <c r="T253" i="4"/>
  <c r="R253" i="4"/>
  <c r="P253" i="4"/>
  <c r="BI252" i="4"/>
  <c r="BH252" i="4"/>
  <c r="BG252" i="4"/>
  <c r="BF252" i="4"/>
  <c r="T252" i="4"/>
  <c r="R252" i="4"/>
  <c r="P252" i="4"/>
  <c r="BI250" i="4"/>
  <c r="BH250" i="4"/>
  <c r="BG250" i="4"/>
  <c r="BF250" i="4"/>
  <c r="T250" i="4"/>
  <c r="R250" i="4"/>
  <c r="P250" i="4"/>
  <c r="BI249" i="4"/>
  <c r="BH249" i="4"/>
  <c r="BG249" i="4"/>
  <c r="BF249" i="4"/>
  <c r="T249" i="4"/>
  <c r="R249" i="4"/>
  <c r="P249" i="4"/>
  <c r="BI247" i="4"/>
  <c r="BH247" i="4"/>
  <c r="BG247" i="4"/>
  <c r="BF247" i="4"/>
  <c r="T247" i="4"/>
  <c r="R247" i="4"/>
  <c r="P247" i="4"/>
  <c r="BI246" i="4"/>
  <c r="BH246" i="4"/>
  <c r="BG246" i="4"/>
  <c r="BF246" i="4"/>
  <c r="T246" i="4"/>
  <c r="R246" i="4"/>
  <c r="P246" i="4"/>
  <c r="BI244" i="4"/>
  <c r="BH244" i="4"/>
  <c r="BG244" i="4"/>
  <c r="BF244" i="4"/>
  <c r="T244" i="4"/>
  <c r="R244" i="4"/>
  <c r="P244" i="4"/>
  <c r="BI243" i="4"/>
  <c r="BH243" i="4"/>
  <c r="BG243" i="4"/>
  <c r="BF243" i="4"/>
  <c r="T243" i="4"/>
  <c r="R243" i="4"/>
  <c r="P243" i="4"/>
  <c r="BI242" i="4"/>
  <c r="BH242" i="4"/>
  <c r="BG242" i="4"/>
  <c r="BF242" i="4"/>
  <c r="T242" i="4"/>
  <c r="R242" i="4"/>
  <c r="P242" i="4"/>
  <c r="BI241" i="4"/>
  <c r="BH241" i="4"/>
  <c r="BG241" i="4"/>
  <c r="BF241" i="4"/>
  <c r="T241" i="4"/>
  <c r="R241" i="4"/>
  <c r="P241" i="4"/>
  <c r="BI240" i="4"/>
  <c r="BH240" i="4"/>
  <c r="BG240" i="4"/>
  <c r="BF240" i="4"/>
  <c r="T240" i="4"/>
  <c r="R240" i="4"/>
  <c r="P240" i="4"/>
  <c r="BI239" i="4"/>
  <c r="BH239" i="4"/>
  <c r="BG239" i="4"/>
  <c r="BF239" i="4"/>
  <c r="T239" i="4"/>
  <c r="R239" i="4"/>
  <c r="P239" i="4"/>
  <c r="BI238" i="4"/>
  <c r="BH238" i="4"/>
  <c r="BG238" i="4"/>
  <c r="BF238" i="4"/>
  <c r="T238" i="4"/>
  <c r="R238" i="4"/>
  <c r="P238" i="4"/>
  <c r="BI237" i="4"/>
  <c r="BH237" i="4"/>
  <c r="BG237" i="4"/>
  <c r="BF237" i="4"/>
  <c r="T237" i="4"/>
  <c r="R237" i="4"/>
  <c r="P237" i="4"/>
  <c r="BI236" i="4"/>
  <c r="BH236" i="4"/>
  <c r="BG236" i="4"/>
  <c r="BF236" i="4"/>
  <c r="T236" i="4"/>
  <c r="R236" i="4"/>
  <c r="P236" i="4"/>
  <c r="BI235" i="4"/>
  <c r="BH235" i="4"/>
  <c r="BG235" i="4"/>
  <c r="BF235" i="4"/>
  <c r="T235" i="4"/>
  <c r="R235" i="4"/>
  <c r="P235" i="4"/>
  <c r="BI234" i="4"/>
  <c r="BH234" i="4"/>
  <c r="BG234" i="4"/>
  <c r="BF234" i="4"/>
  <c r="T234" i="4"/>
  <c r="R234" i="4"/>
  <c r="P234" i="4"/>
  <c r="BI233" i="4"/>
  <c r="BH233" i="4"/>
  <c r="BG233" i="4"/>
  <c r="BF233" i="4"/>
  <c r="T233" i="4"/>
  <c r="R233" i="4"/>
  <c r="P233" i="4"/>
  <c r="BI232" i="4"/>
  <c r="BH232" i="4"/>
  <c r="BG232" i="4"/>
  <c r="BF232" i="4"/>
  <c r="T232" i="4"/>
  <c r="R232" i="4"/>
  <c r="P232" i="4"/>
  <c r="BI231" i="4"/>
  <c r="BH231" i="4"/>
  <c r="BG231" i="4"/>
  <c r="BF231" i="4"/>
  <c r="T231" i="4"/>
  <c r="R231" i="4"/>
  <c r="P231" i="4"/>
  <c r="BI230" i="4"/>
  <c r="BH230" i="4"/>
  <c r="BG230" i="4"/>
  <c r="BF230" i="4"/>
  <c r="T230" i="4"/>
  <c r="R230" i="4"/>
  <c r="P230" i="4"/>
  <c r="BI228" i="4"/>
  <c r="BH228" i="4"/>
  <c r="BG228" i="4"/>
  <c r="BF228" i="4"/>
  <c r="T228" i="4"/>
  <c r="R228" i="4"/>
  <c r="P228" i="4"/>
  <c r="BI227" i="4"/>
  <c r="BH227" i="4"/>
  <c r="BG227" i="4"/>
  <c r="BF227" i="4"/>
  <c r="T227" i="4"/>
  <c r="R227" i="4"/>
  <c r="P227" i="4"/>
  <c r="BI226" i="4"/>
  <c r="BH226" i="4"/>
  <c r="BG226" i="4"/>
  <c r="BF226" i="4"/>
  <c r="T226" i="4"/>
  <c r="R226" i="4"/>
  <c r="P226" i="4"/>
  <c r="BI225" i="4"/>
  <c r="BH225" i="4"/>
  <c r="BG225" i="4"/>
  <c r="BF225" i="4"/>
  <c r="T225" i="4"/>
  <c r="R225" i="4"/>
  <c r="P225" i="4"/>
  <c r="BI223" i="4"/>
  <c r="BH223" i="4"/>
  <c r="BG223" i="4"/>
  <c r="BF223" i="4"/>
  <c r="T223" i="4"/>
  <c r="R223" i="4"/>
  <c r="P223" i="4"/>
  <c r="BI222" i="4"/>
  <c r="BH222" i="4"/>
  <c r="BG222" i="4"/>
  <c r="BF222" i="4"/>
  <c r="T222" i="4"/>
  <c r="R222" i="4"/>
  <c r="P222" i="4"/>
  <c r="BI221" i="4"/>
  <c r="BH221" i="4"/>
  <c r="BG221" i="4"/>
  <c r="BF221" i="4"/>
  <c r="T221" i="4"/>
  <c r="R221" i="4"/>
  <c r="P221" i="4"/>
  <c r="BI219" i="4"/>
  <c r="BH219" i="4"/>
  <c r="BG219" i="4"/>
  <c r="BF219" i="4"/>
  <c r="T219" i="4"/>
  <c r="R219" i="4"/>
  <c r="P219" i="4"/>
  <c r="BI218" i="4"/>
  <c r="BH218" i="4"/>
  <c r="BG218" i="4"/>
  <c r="BF218" i="4"/>
  <c r="T218" i="4"/>
  <c r="R218" i="4"/>
  <c r="P218" i="4"/>
  <c r="BI217" i="4"/>
  <c r="BH217" i="4"/>
  <c r="BG217" i="4"/>
  <c r="BF217" i="4"/>
  <c r="T217" i="4"/>
  <c r="R217" i="4"/>
  <c r="P217" i="4"/>
  <c r="BI215" i="4"/>
  <c r="BH215" i="4"/>
  <c r="BG215" i="4"/>
  <c r="BF215" i="4"/>
  <c r="T215" i="4"/>
  <c r="R215" i="4"/>
  <c r="P215" i="4"/>
  <c r="BI214" i="4"/>
  <c r="BH214" i="4"/>
  <c r="BG214" i="4"/>
  <c r="BF214" i="4"/>
  <c r="T214" i="4"/>
  <c r="R214" i="4"/>
  <c r="P214" i="4"/>
  <c r="BI212" i="4"/>
  <c r="BH212" i="4"/>
  <c r="BG212" i="4"/>
  <c r="BF212" i="4"/>
  <c r="T212" i="4"/>
  <c r="R212" i="4"/>
  <c r="P212" i="4"/>
  <c r="BI211" i="4"/>
  <c r="BH211" i="4"/>
  <c r="BG211" i="4"/>
  <c r="BF211" i="4"/>
  <c r="T211" i="4"/>
  <c r="R211" i="4"/>
  <c r="P211" i="4"/>
  <c r="BI209" i="4"/>
  <c r="BH209" i="4"/>
  <c r="BG209" i="4"/>
  <c r="BF209" i="4"/>
  <c r="T209" i="4"/>
  <c r="R209" i="4"/>
  <c r="P209" i="4"/>
  <c r="BI208" i="4"/>
  <c r="BH208" i="4"/>
  <c r="BG208" i="4"/>
  <c r="BF208" i="4"/>
  <c r="T208" i="4"/>
  <c r="R208" i="4"/>
  <c r="P208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5" i="4"/>
  <c r="BH205" i="4"/>
  <c r="BG205" i="4"/>
  <c r="BF205" i="4"/>
  <c r="T205" i="4"/>
  <c r="R205" i="4"/>
  <c r="P205" i="4"/>
  <c r="BI204" i="4"/>
  <c r="BH204" i="4"/>
  <c r="BG204" i="4"/>
  <c r="BF204" i="4"/>
  <c r="T204" i="4"/>
  <c r="R204" i="4"/>
  <c r="P204" i="4"/>
  <c r="BI203" i="4"/>
  <c r="BH203" i="4"/>
  <c r="BG203" i="4"/>
  <c r="BF203" i="4"/>
  <c r="T203" i="4"/>
  <c r="R203" i="4"/>
  <c r="P203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8" i="4"/>
  <c r="BH198" i="4"/>
  <c r="BG198" i="4"/>
  <c r="BF198" i="4"/>
  <c r="T198" i="4"/>
  <c r="R198" i="4"/>
  <c r="P198" i="4"/>
  <c r="BI197" i="4"/>
  <c r="BH197" i="4"/>
  <c r="BG197" i="4"/>
  <c r="BF197" i="4"/>
  <c r="T197" i="4"/>
  <c r="R197" i="4"/>
  <c r="P197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3" i="4"/>
  <c r="BH193" i="4"/>
  <c r="BG193" i="4"/>
  <c r="BF193" i="4"/>
  <c r="T193" i="4"/>
  <c r="R193" i="4"/>
  <c r="P193" i="4"/>
  <c r="BI191" i="4"/>
  <c r="BH191" i="4"/>
  <c r="BG191" i="4"/>
  <c r="BF191" i="4"/>
  <c r="T191" i="4"/>
  <c r="R191" i="4"/>
  <c r="P191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7" i="4"/>
  <c r="BH187" i="4"/>
  <c r="BG187" i="4"/>
  <c r="BF187" i="4"/>
  <c r="T187" i="4"/>
  <c r="R187" i="4"/>
  <c r="P187" i="4"/>
  <c r="BI186" i="4"/>
  <c r="BH186" i="4"/>
  <c r="BG186" i="4"/>
  <c r="BF186" i="4"/>
  <c r="T186" i="4"/>
  <c r="R186" i="4"/>
  <c r="P186" i="4"/>
  <c r="BI185" i="4"/>
  <c r="BH185" i="4"/>
  <c r="BG185" i="4"/>
  <c r="BF185" i="4"/>
  <c r="T185" i="4"/>
  <c r="R185" i="4"/>
  <c r="P185" i="4"/>
  <c r="BI183" i="4"/>
  <c r="BH183" i="4"/>
  <c r="BG183" i="4"/>
  <c r="BF183" i="4"/>
  <c r="T183" i="4"/>
  <c r="R183" i="4"/>
  <c r="P183" i="4"/>
  <c r="BI182" i="4"/>
  <c r="BH182" i="4"/>
  <c r="BG182" i="4"/>
  <c r="BF182" i="4"/>
  <c r="T182" i="4"/>
  <c r="R182" i="4"/>
  <c r="P182" i="4"/>
  <c r="BI181" i="4"/>
  <c r="BH181" i="4"/>
  <c r="BG181" i="4"/>
  <c r="BF181" i="4"/>
  <c r="T181" i="4"/>
  <c r="R181" i="4"/>
  <c r="P181" i="4"/>
  <c r="BI179" i="4"/>
  <c r="BH179" i="4"/>
  <c r="BG179" i="4"/>
  <c r="BF179" i="4"/>
  <c r="T179" i="4"/>
  <c r="R179" i="4"/>
  <c r="P179" i="4"/>
  <c r="BI178" i="4"/>
  <c r="BH178" i="4"/>
  <c r="BG178" i="4"/>
  <c r="BF178" i="4"/>
  <c r="T178" i="4"/>
  <c r="R178" i="4"/>
  <c r="P178" i="4"/>
  <c r="BI176" i="4"/>
  <c r="BH176" i="4"/>
  <c r="BG176" i="4"/>
  <c r="BF176" i="4"/>
  <c r="T176" i="4"/>
  <c r="R176" i="4"/>
  <c r="P176" i="4"/>
  <c r="BI175" i="4"/>
  <c r="BH175" i="4"/>
  <c r="BG175" i="4"/>
  <c r="BF175" i="4"/>
  <c r="T175" i="4"/>
  <c r="R175" i="4"/>
  <c r="P175" i="4"/>
  <c r="BI174" i="4"/>
  <c r="BH174" i="4"/>
  <c r="BG174" i="4"/>
  <c r="BF174" i="4"/>
  <c r="T174" i="4"/>
  <c r="R174" i="4"/>
  <c r="P174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70" i="4"/>
  <c r="BH170" i="4"/>
  <c r="BG170" i="4"/>
  <c r="BF170" i="4"/>
  <c r="T170" i="4"/>
  <c r="R170" i="4"/>
  <c r="P170" i="4"/>
  <c r="BI168" i="4"/>
  <c r="BH168" i="4"/>
  <c r="BG168" i="4"/>
  <c r="BF168" i="4"/>
  <c r="T168" i="4"/>
  <c r="R168" i="4"/>
  <c r="P168" i="4"/>
  <c r="BI167" i="4"/>
  <c r="BH167" i="4"/>
  <c r="BG167" i="4"/>
  <c r="BF167" i="4"/>
  <c r="T167" i="4"/>
  <c r="R167" i="4"/>
  <c r="P167" i="4"/>
  <c r="BI165" i="4"/>
  <c r="BH165" i="4"/>
  <c r="BG165" i="4"/>
  <c r="BF165" i="4"/>
  <c r="T165" i="4"/>
  <c r="R165" i="4"/>
  <c r="P165" i="4"/>
  <c r="BI163" i="4"/>
  <c r="BH163" i="4"/>
  <c r="BG163" i="4"/>
  <c r="BF163" i="4"/>
  <c r="T163" i="4"/>
  <c r="R163" i="4"/>
  <c r="P163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7" i="4"/>
  <c r="BH157" i="4"/>
  <c r="BG157" i="4"/>
  <c r="BF157" i="4"/>
  <c r="T157" i="4"/>
  <c r="R157" i="4"/>
  <c r="P157" i="4"/>
  <c r="BI156" i="4"/>
  <c r="BH156" i="4"/>
  <c r="BG156" i="4"/>
  <c r="BF156" i="4"/>
  <c r="T156" i="4"/>
  <c r="R156" i="4"/>
  <c r="P156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4" i="4"/>
  <c r="BH144" i="4"/>
  <c r="BG144" i="4"/>
  <c r="BF144" i="4"/>
  <c r="T144" i="4"/>
  <c r="R144" i="4"/>
  <c r="P144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9" i="4"/>
  <c r="BH139" i="4"/>
  <c r="BG139" i="4"/>
  <c r="BF139" i="4"/>
  <c r="T139" i="4"/>
  <c r="R139" i="4"/>
  <c r="P139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19" i="4"/>
  <c r="BH119" i="4"/>
  <c r="BG119" i="4"/>
  <c r="BF119" i="4"/>
  <c r="T119" i="4"/>
  <c r="R119" i="4"/>
  <c r="P119" i="4"/>
  <c r="BI118" i="4"/>
  <c r="BH118" i="4"/>
  <c r="BG118" i="4"/>
  <c r="BF118" i="4"/>
  <c r="T118" i="4"/>
  <c r="R118" i="4"/>
  <c r="P118" i="4"/>
  <c r="BI116" i="4"/>
  <c r="BH116" i="4"/>
  <c r="BG116" i="4"/>
  <c r="BF116" i="4"/>
  <c r="T116" i="4"/>
  <c r="R116" i="4"/>
  <c r="P116" i="4"/>
  <c r="BI115" i="4"/>
  <c r="BH115" i="4"/>
  <c r="BG115" i="4"/>
  <c r="BF115" i="4"/>
  <c r="T115" i="4"/>
  <c r="R115" i="4"/>
  <c r="P115" i="4"/>
  <c r="BI114" i="4"/>
  <c r="BH114" i="4"/>
  <c r="BG114" i="4"/>
  <c r="BF114" i="4"/>
  <c r="T114" i="4"/>
  <c r="R114" i="4"/>
  <c r="P114" i="4"/>
  <c r="BI112" i="4"/>
  <c r="BH112" i="4"/>
  <c r="BG112" i="4"/>
  <c r="BF112" i="4"/>
  <c r="T112" i="4"/>
  <c r="R112" i="4"/>
  <c r="P112" i="4"/>
  <c r="BI111" i="4"/>
  <c r="BH111" i="4"/>
  <c r="BG111" i="4"/>
  <c r="BF111" i="4"/>
  <c r="T111" i="4"/>
  <c r="R111" i="4"/>
  <c r="P111" i="4"/>
  <c r="BI110" i="4"/>
  <c r="BH110" i="4"/>
  <c r="BG110" i="4"/>
  <c r="BF110" i="4"/>
  <c r="T110" i="4"/>
  <c r="R110" i="4"/>
  <c r="P110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BI94" i="4"/>
  <c r="BH94" i="4"/>
  <c r="BG94" i="4"/>
  <c r="BF94" i="4"/>
  <c r="T94" i="4"/>
  <c r="R94" i="4"/>
  <c r="P94" i="4"/>
  <c r="BI93" i="4"/>
  <c r="BH93" i="4"/>
  <c r="BG93" i="4"/>
  <c r="BF93" i="4"/>
  <c r="T93" i="4"/>
  <c r="R93" i="4"/>
  <c r="P93" i="4"/>
  <c r="BI92" i="4"/>
  <c r="BH92" i="4"/>
  <c r="BG92" i="4"/>
  <c r="BF92" i="4"/>
  <c r="T92" i="4"/>
  <c r="R92" i="4"/>
  <c r="P92" i="4"/>
  <c r="BI91" i="4"/>
  <c r="BH91" i="4"/>
  <c r="BG91" i="4"/>
  <c r="BF91" i="4"/>
  <c r="T91" i="4"/>
  <c r="R91" i="4"/>
  <c r="P91" i="4"/>
  <c r="BI90" i="4"/>
  <c r="BH90" i="4"/>
  <c r="BG90" i="4"/>
  <c r="BF90" i="4"/>
  <c r="T90" i="4"/>
  <c r="R90" i="4"/>
  <c r="P90" i="4"/>
  <c r="BI88" i="4"/>
  <c r="BH88" i="4"/>
  <c r="BG88" i="4"/>
  <c r="BF88" i="4"/>
  <c r="T88" i="4"/>
  <c r="R88" i="4"/>
  <c r="P88" i="4"/>
  <c r="J83" i="4"/>
  <c r="J82" i="4"/>
  <c r="F82" i="4"/>
  <c r="F80" i="4"/>
  <c r="E78" i="4"/>
  <c r="J55" i="4"/>
  <c r="J54" i="4"/>
  <c r="F54" i="4"/>
  <c r="F52" i="4"/>
  <c r="E50" i="4"/>
  <c r="J18" i="4"/>
  <c r="E18" i="4"/>
  <c r="F55" i="4" s="1"/>
  <c r="J17" i="4"/>
  <c r="J12" i="4"/>
  <c r="J52" i="4"/>
  <c r="E7" i="4"/>
  <c r="E76" i="4"/>
  <c r="J37" i="3"/>
  <c r="J36" i="3"/>
  <c r="AY56" i="1" s="1"/>
  <c r="J35" i="3"/>
  <c r="AX56" i="1" s="1"/>
  <c r="BI699" i="3"/>
  <c r="BH699" i="3"/>
  <c r="BG699" i="3"/>
  <c r="BF699" i="3"/>
  <c r="T699" i="3"/>
  <c r="T698" i="3" s="1"/>
  <c r="T697" i="3" s="1"/>
  <c r="R699" i="3"/>
  <c r="R698" i="3"/>
  <c r="R697" i="3" s="1"/>
  <c r="P699" i="3"/>
  <c r="P698" i="3" s="1"/>
  <c r="P697" i="3" s="1"/>
  <c r="BI696" i="3"/>
  <c r="BH696" i="3"/>
  <c r="BG696" i="3"/>
  <c r="BF696" i="3"/>
  <c r="T696" i="3"/>
  <c r="R696" i="3"/>
  <c r="P696" i="3"/>
  <c r="BI691" i="3"/>
  <c r="BH691" i="3"/>
  <c r="BG691" i="3"/>
  <c r="BF691" i="3"/>
  <c r="T691" i="3"/>
  <c r="R691" i="3"/>
  <c r="P691" i="3"/>
  <c r="BI686" i="3"/>
  <c r="BH686" i="3"/>
  <c r="BG686" i="3"/>
  <c r="BF686" i="3"/>
  <c r="T686" i="3"/>
  <c r="R686" i="3"/>
  <c r="P686" i="3"/>
  <c r="BI666" i="3"/>
  <c r="BH666" i="3"/>
  <c r="BG666" i="3"/>
  <c r="BF666" i="3"/>
  <c r="T666" i="3"/>
  <c r="R666" i="3"/>
  <c r="P666" i="3"/>
  <c r="BI623" i="3"/>
  <c r="BH623" i="3"/>
  <c r="BG623" i="3"/>
  <c r="BF623" i="3"/>
  <c r="T623" i="3"/>
  <c r="T622" i="3"/>
  <c r="R623" i="3"/>
  <c r="R622" i="3"/>
  <c r="P623" i="3"/>
  <c r="P622" i="3"/>
  <c r="BI615" i="3"/>
  <c r="BH615" i="3"/>
  <c r="BG615" i="3"/>
  <c r="BF615" i="3"/>
  <c r="T615" i="3"/>
  <c r="T614" i="3"/>
  <c r="R615" i="3"/>
  <c r="R614" i="3"/>
  <c r="P615" i="3"/>
  <c r="P614" i="3"/>
  <c r="BI597" i="3"/>
  <c r="BH597" i="3"/>
  <c r="BG597" i="3"/>
  <c r="BF597" i="3"/>
  <c r="T597" i="3"/>
  <c r="T580" i="3"/>
  <c r="R597" i="3"/>
  <c r="P597" i="3"/>
  <c r="P580" i="3"/>
  <c r="BI581" i="3"/>
  <c r="BH581" i="3"/>
  <c r="BG581" i="3"/>
  <c r="BF581" i="3"/>
  <c r="T581" i="3"/>
  <c r="R581" i="3"/>
  <c r="R580" i="3" s="1"/>
  <c r="P581" i="3"/>
  <c r="BI576" i="3"/>
  <c r="BH576" i="3"/>
  <c r="BG576" i="3"/>
  <c r="BF576" i="3"/>
  <c r="T576" i="3"/>
  <c r="R576" i="3"/>
  <c r="P576" i="3"/>
  <c r="BI569" i="3"/>
  <c r="BH569" i="3"/>
  <c r="BG569" i="3"/>
  <c r="BF569" i="3"/>
  <c r="T569" i="3"/>
  <c r="R569" i="3"/>
  <c r="P569" i="3"/>
  <c r="BI562" i="3"/>
  <c r="BH562" i="3"/>
  <c r="BG562" i="3"/>
  <c r="BF562" i="3"/>
  <c r="T562" i="3"/>
  <c r="R562" i="3"/>
  <c r="P562" i="3"/>
  <c r="BI557" i="3"/>
  <c r="BH557" i="3"/>
  <c r="BG557" i="3"/>
  <c r="BF557" i="3"/>
  <c r="T557" i="3"/>
  <c r="R557" i="3"/>
  <c r="P557" i="3"/>
  <c r="BI554" i="3"/>
  <c r="BH554" i="3"/>
  <c r="BG554" i="3"/>
  <c r="BF554" i="3"/>
  <c r="T554" i="3"/>
  <c r="R554" i="3"/>
  <c r="P554" i="3"/>
  <c r="BI541" i="3"/>
  <c r="BH541" i="3"/>
  <c r="BG541" i="3"/>
  <c r="BF541" i="3"/>
  <c r="T541" i="3"/>
  <c r="R541" i="3"/>
  <c r="P541" i="3"/>
  <c r="BI539" i="3"/>
  <c r="BH539" i="3"/>
  <c r="BG539" i="3"/>
  <c r="BF539" i="3"/>
  <c r="T539" i="3"/>
  <c r="R539" i="3"/>
  <c r="P539" i="3"/>
  <c r="BI534" i="3"/>
  <c r="BH534" i="3"/>
  <c r="BG534" i="3"/>
  <c r="BF534" i="3"/>
  <c r="T534" i="3"/>
  <c r="R534" i="3"/>
  <c r="P534" i="3"/>
  <c r="BI532" i="3"/>
  <c r="BH532" i="3"/>
  <c r="BG532" i="3"/>
  <c r="BF532" i="3"/>
  <c r="T532" i="3"/>
  <c r="R532" i="3"/>
  <c r="P532" i="3"/>
  <c r="BI524" i="3"/>
  <c r="BH524" i="3"/>
  <c r="BG524" i="3"/>
  <c r="BF524" i="3"/>
  <c r="T524" i="3"/>
  <c r="R524" i="3"/>
  <c r="P524" i="3"/>
  <c r="BI519" i="3"/>
  <c r="BH519" i="3"/>
  <c r="BG519" i="3"/>
  <c r="BF519" i="3"/>
  <c r="T519" i="3"/>
  <c r="R519" i="3"/>
  <c r="P519" i="3"/>
  <c r="BI515" i="3"/>
  <c r="BH515" i="3"/>
  <c r="BG515" i="3"/>
  <c r="BF515" i="3"/>
  <c r="T515" i="3"/>
  <c r="R515" i="3"/>
  <c r="P515" i="3"/>
  <c r="BI509" i="3"/>
  <c r="BH509" i="3"/>
  <c r="BG509" i="3"/>
  <c r="BF509" i="3"/>
  <c r="T509" i="3"/>
  <c r="R509" i="3"/>
  <c r="P509" i="3"/>
  <c r="BI504" i="3"/>
  <c r="BH504" i="3"/>
  <c r="BG504" i="3"/>
  <c r="BF504" i="3"/>
  <c r="T504" i="3"/>
  <c r="R504" i="3"/>
  <c r="P504" i="3"/>
  <c r="BI500" i="3"/>
  <c r="BH500" i="3"/>
  <c r="BG500" i="3"/>
  <c r="BF500" i="3"/>
  <c r="T500" i="3"/>
  <c r="R500" i="3"/>
  <c r="P500" i="3"/>
  <c r="BI481" i="3"/>
  <c r="BH481" i="3"/>
  <c r="BG481" i="3"/>
  <c r="BF481" i="3"/>
  <c r="T481" i="3"/>
  <c r="R481" i="3"/>
  <c r="P481" i="3"/>
  <c r="BI477" i="3"/>
  <c r="BH477" i="3"/>
  <c r="BG477" i="3"/>
  <c r="BF477" i="3"/>
  <c r="T477" i="3"/>
  <c r="R477" i="3"/>
  <c r="P477" i="3"/>
  <c r="BI462" i="3"/>
  <c r="BH462" i="3"/>
  <c r="BG462" i="3"/>
  <c r="BF462" i="3"/>
  <c r="T462" i="3"/>
  <c r="R462" i="3"/>
  <c r="P462" i="3"/>
  <c r="BI460" i="3"/>
  <c r="BH460" i="3"/>
  <c r="BG460" i="3"/>
  <c r="BF460" i="3"/>
  <c r="T460" i="3"/>
  <c r="R460" i="3"/>
  <c r="P460" i="3"/>
  <c r="BI453" i="3"/>
  <c r="BH453" i="3"/>
  <c r="BG453" i="3"/>
  <c r="BF453" i="3"/>
  <c r="T453" i="3"/>
  <c r="R453" i="3"/>
  <c r="P453" i="3"/>
  <c r="BI451" i="3"/>
  <c r="BH451" i="3"/>
  <c r="BG451" i="3"/>
  <c r="BF451" i="3"/>
  <c r="T451" i="3"/>
  <c r="R451" i="3"/>
  <c r="P451" i="3"/>
  <c r="BI444" i="3"/>
  <c r="BH444" i="3"/>
  <c r="BG444" i="3"/>
  <c r="BF444" i="3"/>
  <c r="T444" i="3"/>
  <c r="T443" i="3"/>
  <c r="R444" i="3"/>
  <c r="R443" i="3"/>
  <c r="P444" i="3"/>
  <c r="P443" i="3"/>
  <c r="BI437" i="3"/>
  <c r="BH437" i="3"/>
  <c r="BG437" i="3"/>
  <c r="BF437" i="3"/>
  <c r="T437" i="3"/>
  <c r="R437" i="3"/>
  <c r="P437" i="3"/>
  <c r="BI436" i="3"/>
  <c r="BH436" i="3"/>
  <c r="BG436" i="3"/>
  <c r="BF436" i="3"/>
  <c r="T436" i="3"/>
  <c r="R436" i="3"/>
  <c r="P436" i="3"/>
  <c r="BI432" i="3"/>
  <c r="BH432" i="3"/>
  <c r="BG432" i="3"/>
  <c r="BF432" i="3"/>
  <c r="T432" i="3"/>
  <c r="R432" i="3"/>
  <c r="P432" i="3"/>
  <c r="BI428" i="3"/>
  <c r="BH428" i="3"/>
  <c r="BG428" i="3"/>
  <c r="BF428" i="3"/>
  <c r="T428" i="3"/>
  <c r="T427" i="3" s="1"/>
  <c r="R428" i="3"/>
  <c r="R427" i="3" s="1"/>
  <c r="P428" i="3"/>
  <c r="P427" i="3" s="1"/>
  <c r="BI425" i="3"/>
  <c r="BH425" i="3"/>
  <c r="BG425" i="3"/>
  <c r="BF425" i="3"/>
  <c r="T425" i="3"/>
  <c r="R425" i="3"/>
  <c r="P425" i="3"/>
  <c r="BI424" i="3"/>
  <c r="BH424" i="3"/>
  <c r="BG424" i="3"/>
  <c r="BF424" i="3"/>
  <c r="T424" i="3"/>
  <c r="R424" i="3"/>
  <c r="P424" i="3"/>
  <c r="BI422" i="3"/>
  <c r="BH422" i="3"/>
  <c r="BG422" i="3"/>
  <c r="BF422" i="3"/>
  <c r="T422" i="3"/>
  <c r="R422" i="3"/>
  <c r="P422" i="3"/>
  <c r="BI420" i="3"/>
  <c r="BH420" i="3"/>
  <c r="BG420" i="3"/>
  <c r="BF420" i="3"/>
  <c r="T420" i="3"/>
  <c r="R420" i="3"/>
  <c r="P420" i="3"/>
  <c r="BI417" i="3"/>
  <c r="BH417" i="3"/>
  <c r="BG417" i="3"/>
  <c r="BF417" i="3"/>
  <c r="T417" i="3"/>
  <c r="R417" i="3"/>
  <c r="P417" i="3"/>
  <c r="BI413" i="3"/>
  <c r="BH413" i="3"/>
  <c r="BG413" i="3"/>
  <c r="BF413" i="3"/>
  <c r="T413" i="3"/>
  <c r="T412" i="3"/>
  <c r="R413" i="3"/>
  <c r="R412" i="3"/>
  <c r="P413" i="3"/>
  <c r="P412" i="3"/>
  <c r="BI410" i="3"/>
  <c r="BH410" i="3"/>
  <c r="BG410" i="3"/>
  <c r="BF410" i="3"/>
  <c r="T410" i="3"/>
  <c r="R410" i="3"/>
  <c r="P410" i="3"/>
  <c r="BI407" i="3"/>
  <c r="BH407" i="3"/>
  <c r="BG407" i="3"/>
  <c r="BF407" i="3"/>
  <c r="T407" i="3"/>
  <c r="R407" i="3"/>
  <c r="P407" i="3"/>
  <c r="BI405" i="3"/>
  <c r="BH405" i="3"/>
  <c r="BG405" i="3"/>
  <c r="BF405" i="3"/>
  <c r="T405" i="3"/>
  <c r="R405" i="3"/>
  <c r="P405" i="3"/>
  <c r="BI403" i="3"/>
  <c r="BH403" i="3"/>
  <c r="BG403" i="3"/>
  <c r="BF403" i="3"/>
  <c r="T403" i="3"/>
  <c r="R403" i="3"/>
  <c r="P403" i="3"/>
  <c r="BI400" i="3"/>
  <c r="BH400" i="3"/>
  <c r="BG400" i="3"/>
  <c r="BF400" i="3"/>
  <c r="T400" i="3"/>
  <c r="R400" i="3"/>
  <c r="P400" i="3"/>
  <c r="BI393" i="3"/>
  <c r="BH393" i="3"/>
  <c r="BG393" i="3"/>
  <c r="BF393" i="3"/>
  <c r="T393" i="3"/>
  <c r="R393" i="3"/>
  <c r="P393" i="3"/>
  <c r="BI387" i="3"/>
  <c r="BH387" i="3"/>
  <c r="BG387" i="3"/>
  <c r="BF387" i="3"/>
  <c r="T387" i="3"/>
  <c r="R387" i="3"/>
  <c r="P387" i="3"/>
  <c r="BI335" i="3"/>
  <c r="BH335" i="3"/>
  <c r="BG335" i="3"/>
  <c r="BF335" i="3"/>
  <c r="T335" i="3"/>
  <c r="R335" i="3"/>
  <c r="P335" i="3"/>
  <c r="BI314" i="3"/>
  <c r="BH314" i="3"/>
  <c r="BG314" i="3"/>
  <c r="BF314" i="3"/>
  <c r="T314" i="3"/>
  <c r="R314" i="3"/>
  <c r="P314" i="3"/>
  <c r="BI297" i="3"/>
  <c r="BH297" i="3"/>
  <c r="BG297" i="3"/>
  <c r="BF297" i="3"/>
  <c r="T297" i="3"/>
  <c r="R297" i="3"/>
  <c r="P297" i="3"/>
  <c r="BI263" i="3"/>
  <c r="BH263" i="3"/>
  <c r="BG263" i="3"/>
  <c r="BF263" i="3"/>
  <c r="T263" i="3"/>
  <c r="R263" i="3"/>
  <c r="P263" i="3"/>
  <c r="BI253" i="3"/>
  <c r="BH253" i="3"/>
  <c r="BG253" i="3"/>
  <c r="BF253" i="3"/>
  <c r="T253" i="3"/>
  <c r="R253" i="3"/>
  <c r="P253" i="3"/>
  <c r="BI234" i="3"/>
  <c r="BH234" i="3"/>
  <c r="BG234" i="3"/>
  <c r="BF234" i="3"/>
  <c r="T234" i="3"/>
  <c r="R234" i="3"/>
  <c r="P234" i="3"/>
  <c r="BI217" i="3"/>
  <c r="BH217" i="3"/>
  <c r="BG217" i="3"/>
  <c r="BF217" i="3"/>
  <c r="T217" i="3"/>
  <c r="R217" i="3"/>
  <c r="P217" i="3"/>
  <c r="BI211" i="3"/>
  <c r="BH211" i="3"/>
  <c r="BG211" i="3"/>
  <c r="BF211" i="3"/>
  <c r="T211" i="3"/>
  <c r="R211" i="3"/>
  <c r="P211" i="3"/>
  <c r="BI205" i="3"/>
  <c r="BH205" i="3"/>
  <c r="BG205" i="3"/>
  <c r="BF205" i="3"/>
  <c r="T205" i="3"/>
  <c r="R205" i="3"/>
  <c r="P205" i="3"/>
  <c r="BI200" i="3"/>
  <c r="BH200" i="3"/>
  <c r="BG200" i="3"/>
  <c r="BF200" i="3"/>
  <c r="T200" i="3"/>
  <c r="R200" i="3"/>
  <c r="P200" i="3"/>
  <c r="BI188" i="3"/>
  <c r="BH188" i="3"/>
  <c r="BG188" i="3"/>
  <c r="BF188" i="3"/>
  <c r="T188" i="3"/>
  <c r="R188" i="3"/>
  <c r="P188" i="3"/>
  <c r="BI185" i="3"/>
  <c r="BH185" i="3"/>
  <c r="BG185" i="3"/>
  <c r="BF185" i="3"/>
  <c r="T185" i="3"/>
  <c r="R185" i="3"/>
  <c r="P185" i="3"/>
  <c r="BI177" i="3"/>
  <c r="BH177" i="3"/>
  <c r="BG177" i="3"/>
  <c r="BF177" i="3"/>
  <c r="T177" i="3"/>
  <c r="R177" i="3"/>
  <c r="P177" i="3"/>
  <c r="BI172" i="3"/>
  <c r="BH172" i="3"/>
  <c r="BG172" i="3"/>
  <c r="BF172" i="3"/>
  <c r="T172" i="3"/>
  <c r="R172" i="3"/>
  <c r="P172" i="3"/>
  <c r="BI161" i="3"/>
  <c r="BH161" i="3"/>
  <c r="BG161" i="3"/>
  <c r="BF161" i="3"/>
  <c r="T161" i="3"/>
  <c r="R161" i="3"/>
  <c r="P161" i="3"/>
  <c r="BI158" i="3"/>
  <c r="BH158" i="3"/>
  <c r="BG158" i="3"/>
  <c r="BF158" i="3"/>
  <c r="T158" i="3"/>
  <c r="R158" i="3"/>
  <c r="P158" i="3"/>
  <c r="BI132" i="3"/>
  <c r="BH132" i="3"/>
  <c r="BG132" i="3"/>
  <c r="BF132" i="3"/>
  <c r="T132" i="3"/>
  <c r="R132" i="3"/>
  <c r="P132" i="3"/>
  <c r="BI125" i="3"/>
  <c r="BH125" i="3"/>
  <c r="BG125" i="3"/>
  <c r="BF125" i="3"/>
  <c r="T125" i="3"/>
  <c r="R125" i="3"/>
  <c r="P125" i="3"/>
  <c r="BI114" i="3"/>
  <c r="BH114" i="3"/>
  <c r="BG114" i="3"/>
  <c r="BF114" i="3"/>
  <c r="T114" i="3"/>
  <c r="R114" i="3"/>
  <c r="P114" i="3"/>
  <c r="BI107" i="3"/>
  <c r="BH107" i="3"/>
  <c r="BG107" i="3"/>
  <c r="BF107" i="3"/>
  <c r="T107" i="3"/>
  <c r="T102" i="3"/>
  <c r="R107" i="3"/>
  <c r="P107" i="3"/>
  <c r="P102" i="3"/>
  <c r="BI103" i="3"/>
  <c r="BH103" i="3"/>
  <c r="BG103" i="3"/>
  <c r="BF103" i="3"/>
  <c r="T103" i="3"/>
  <c r="R103" i="3"/>
  <c r="R102" i="3" s="1"/>
  <c r="P103" i="3"/>
  <c r="J97" i="3"/>
  <c r="J96" i="3"/>
  <c r="F96" i="3"/>
  <c r="F94" i="3"/>
  <c r="E92" i="3"/>
  <c r="J55" i="3"/>
  <c r="J54" i="3"/>
  <c r="F54" i="3"/>
  <c r="F52" i="3"/>
  <c r="E50" i="3"/>
  <c r="J18" i="3"/>
  <c r="E18" i="3"/>
  <c r="F97" i="3"/>
  <c r="J17" i="3"/>
  <c r="J12" i="3"/>
  <c r="J52" i="3" s="1"/>
  <c r="E7" i="3"/>
  <c r="E48" i="3" s="1"/>
  <c r="J37" i="2"/>
  <c r="J36" i="2"/>
  <c r="AY55" i="1"/>
  <c r="J35" i="2"/>
  <c r="AX55" i="1"/>
  <c r="BI3934" i="2"/>
  <c r="BH3934" i="2"/>
  <c r="BG3934" i="2"/>
  <c r="BF3934" i="2"/>
  <c r="T3934" i="2"/>
  <c r="R3934" i="2"/>
  <c r="P3934" i="2"/>
  <c r="BI3933" i="2"/>
  <c r="BH3933" i="2"/>
  <c r="BG3933" i="2"/>
  <c r="BF3933" i="2"/>
  <c r="T3933" i="2"/>
  <c r="R3933" i="2"/>
  <c r="P3933" i="2"/>
  <c r="BI3929" i="2"/>
  <c r="BH3929" i="2"/>
  <c r="BG3929" i="2"/>
  <c r="BF3929" i="2"/>
  <c r="T3929" i="2"/>
  <c r="T3928" i="2"/>
  <c r="R3929" i="2"/>
  <c r="R3928" i="2"/>
  <c r="P3929" i="2"/>
  <c r="P3928" i="2"/>
  <c r="BI3919" i="2"/>
  <c r="BH3919" i="2"/>
  <c r="BG3919" i="2"/>
  <c r="BF3919" i="2"/>
  <c r="T3919" i="2"/>
  <c r="T3918" i="2"/>
  <c r="R3919" i="2"/>
  <c r="R3918" i="2"/>
  <c r="P3919" i="2"/>
  <c r="P3918" i="2"/>
  <c r="BI3916" i="2"/>
  <c r="BH3916" i="2"/>
  <c r="BG3916" i="2"/>
  <c r="BF3916" i="2"/>
  <c r="T3916" i="2"/>
  <c r="R3916" i="2"/>
  <c r="P3916" i="2"/>
  <c r="BI3914" i="2"/>
  <c r="BH3914" i="2"/>
  <c r="BG3914" i="2"/>
  <c r="BF3914" i="2"/>
  <c r="T3914" i="2"/>
  <c r="R3914" i="2"/>
  <c r="P3914" i="2"/>
  <c r="BI3911" i="2"/>
  <c r="BH3911" i="2"/>
  <c r="BG3911" i="2"/>
  <c r="BF3911" i="2"/>
  <c r="T3911" i="2"/>
  <c r="R3911" i="2"/>
  <c r="P3911" i="2"/>
  <c r="BI3909" i="2"/>
  <c r="BH3909" i="2"/>
  <c r="BG3909" i="2"/>
  <c r="BF3909" i="2"/>
  <c r="T3909" i="2"/>
  <c r="R3909" i="2"/>
  <c r="P3909" i="2"/>
  <c r="BI3900" i="2"/>
  <c r="BH3900" i="2"/>
  <c r="BG3900" i="2"/>
  <c r="BF3900" i="2"/>
  <c r="T3900" i="2"/>
  <c r="R3900" i="2"/>
  <c r="P3900" i="2"/>
  <c r="BI3897" i="2"/>
  <c r="BH3897" i="2"/>
  <c r="BG3897" i="2"/>
  <c r="BF3897" i="2"/>
  <c r="T3897" i="2"/>
  <c r="R3897" i="2"/>
  <c r="P3897" i="2"/>
  <c r="BI3896" i="2"/>
  <c r="BH3896" i="2"/>
  <c r="BG3896" i="2"/>
  <c r="BF3896" i="2"/>
  <c r="T3896" i="2"/>
  <c r="R3896" i="2"/>
  <c r="P3896" i="2"/>
  <c r="BI3883" i="2"/>
  <c r="BH3883" i="2"/>
  <c r="BG3883" i="2"/>
  <c r="BF3883" i="2"/>
  <c r="T3883" i="2"/>
  <c r="R3883" i="2"/>
  <c r="P3883" i="2"/>
  <c r="BI3880" i="2"/>
  <c r="BH3880" i="2"/>
  <c r="BG3880" i="2"/>
  <c r="BF3880" i="2"/>
  <c r="T3880" i="2"/>
  <c r="T3763" i="2"/>
  <c r="R3880" i="2"/>
  <c r="P3880" i="2"/>
  <c r="P3763" i="2"/>
  <c r="BI3764" i="2"/>
  <c r="BH3764" i="2"/>
  <c r="BG3764" i="2"/>
  <c r="BF3764" i="2"/>
  <c r="T3764" i="2"/>
  <c r="R3764" i="2"/>
  <c r="R3763" i="2" s="1"/>
  <c r="P3764" i="2"/>
  <c r="BI3761" i="2"/>
  <c r="BH3761" i="2"/>
  <c r="BG3761" i="2"/>
  <c r="BF3761" i="2"/>
  <c r="T3761" i="2"/>
  <c r="R3761" i="2"/>
  <c r="P3761" i="2"/>
  <c r="BI3741" i="2"/>
  <c r="BH3741" i="2"/>
  <c r="BG3741" i="2"/>
  <c r="BF3741" i="2"/>
  <c r="T3741" i="2"/>
  <c r="R3741" i="2"/>
  <c r="P3741" i="2"/>
  <c r="BI3739" i="2"/>
  <c r="BH3739" i="2"/>
  <c r="BG3739" i="2"/>
  <c r="BF3739" i="2"/>
  <c r="T3739" i="2"/>
  <c r="R3739" i="2"/>
  <c r="P3739" i="2"/>
  <c r="BI3737" i="2"/>
  <c r="BH3737" i="2"/>
  <c r="BG3737" i="2"/>
  <c r="BF3737" i="2"/>
  <c r="T3737" i="2"/>
  <c r="R3737" i="2"/>
  <c r="P3737" i="2"/>
  <c r="BI3735" i="2"/>
  <c r="BH3735" i="2"/>
  <c r="BG3735" i="2"/>
  <c r="BF3735" i="2"/>
  <c r="T3735" i="2"/>
  <c r="R3735" i="2"/>
  <c r="P3735" i="2"/>
  <c r="BI3733" i="2"/>
  <c r="BH3733" i="2"/>
  <c r="BG3733" i="2"/>
  <c r="BF3733" i="2"/>
  <c r="T3733" i="2"/>
  <c r="R3733" i="2"/>
  <c r="P3733" i="2"/>
  <c r="BI3731" i="2"/>
  <c r="BH3731" i="2"/>
  <c r="BG3731" i="2"/>
  <c r="BF3731" i="2"/>
  <c r="T3731" i="2"/>
  <c r="R3731" i="2"/>
  <c r="P3731" i="2"/>
  <c r="BI3724" i="2"/>
  <c r="BH3724" i="2"/>
  <c r="BG3724" i="2"/>
  <c r="BF3724" i="2"/>
  <c r="T3724" i="2"/>
  <c r="R3724" i="2"/>
  <c r="P3724" i="2"/>
  <c r="BI3720" i="2"/>
  <c r="BH3720" i="2"/>
  <c r="BG3720" i="2"/>
  <c r="BF3720" i="2"/>
  <c r="T3720" i="2"/>
  <c r="R3720" i="2"/>
  <c r="P3720" i="2"/>
  <c r="BI3717" i="2"/>
  <c r="BH3717" i="2"/>
  <c r="BG3717" i="2"/>
  <c r="BF3717" i="2"/>
  <c r="T3717" i="2"/>
  <c r="R3717" i="2"/>
  <c r="P3717" i="2"/>
  <c r="BI3715" i="2"/>
  <c r="BH3715" i="2"/>
  <c r="BG3715" i="2"/>
  <c r="BF3715" i="2"/>
  <c r="T3715" i="2"/>
  <c r="R3715" i="2"/>
  <c r="P3715" i="2"/>
  <c r="BI3713" i="2"/>
  <c r="BH3713" i="2"/>
  <c r="BG3713" i="2"/>
  <c r="BF3713" i="2"/>
  <c r="T3713" i="2"/>
  <c r="R3713" i="2"/>
  <c r="P3713" i="2"/>
  <c r="BI3711" i="2"/>
  <c r="BH3711" i="2"/>
  <c r="BG3711" i="2"/>
  <c r="BF3711" i="2"/>
  <c r="T3711" i="2"/>
  <c r="R3711" i="2"/>
  <c r="P3711" i="2"/>
  <c r="BI3610" i="2"/>
  <c r="BH3610" i="2"/>
  <c r="BG3610" i="2"/>
  <c r="BF3610" i="2"/>
  <c r="T3610" i="2"/>
  <c r="R3610" i="2"/>
  <c r="P3610" i="2"/>
  <c r="BI3608" i="2"/>
  <c r="BH3608" i="2"/>
  <c r="BG3608" i="2"/>
  <c r="BF3608" i="2"/>
  <c r="T3608" i="2"/>
  <c r="R3608" i="2"/>
  <c r="P3608" i="2"/>
  <c r="BI3540" i="2"/>
  <c r="BH3540" i="2"/>
  <c r="BG3540" i="2"/>
  <c r="BF3540" i="2"/>
  <c r="T3540" i="2"/>
  <c r="R3540" i="2"/>
  <c r="P3540" i="2"/>
  <c r="BI3439" i="2"/>
  <c r="BH3439" i="2"/>
  <c r="BG3439" i="2"/>
  <c r="BF3439" i="2"/>
  <c r="T3439" i="2"/>
  <c r="R3439" i="2"/>
  <c r="P3439" i="2"/>
  <c r="BI3436" i="2"/>
  <c r="BH3436" i="2"/>
  <c r="BG3436" i="2"/>
  <c r="BF3436" i="2"/>
  <c r="T3436" i="2"/>
  <c r="R3436" i="2"/>
  <c r="P3436" i="2"/>
  <c r="BI3434" i="2"/>
  <c r="BH3434" i="2"/>
  <c r="BG3434" i="2"/>
  <c r="BF3434" i="2"/>
  <c r="T3434" i="2"/>
  <c r="R3434" i="2"/>
  <c r="P3434" i="2"/>
  <c r="BI3432" i="2"/>
  <c r="BH3432" i="2"/>
  <c r="BG3432" i="2"/>
  <c r="BF3432" i="2"/>
  <c r="T3432" i="2"/>
  <c r="R3432" i="2"/>
  <c r="P3432" i="2"/>
  <c r="BI3400" i="2"/>
  <c r="BH3400" i="2"/>
  <c r="BG3400" i="2"/>
  <c r="BF3400" i="2"/>
  <c r="T3400" i="2"/>
  <c r="R3400" i="2"/>
  <c r="P3400" i="2"/>
  <c r="BI3398" i="2"/>
  <c r="BH3398" i="2"/>
  <c r="BG3398" i="2"/>
  <c r="BF3398" i="2"/>
  <c r="T3398" i="2"/>
  <c r="R3398" i="2"/>
  <c r="P3398" i="2"/>
  <c r="BI3375" i="2"/>
  <c r="BH3375" i="2"/>
  <c r="BG3375" i="2"/>
  <c r="BF3375" i="2"/>
  <c r="T3375" i="2"/>
  <c r="R3375" i="2"/>
  <c r="P3375" i="2"/>
  <c r="BI3352" i="2"/>
  <c r="BH3352" i="2"/>
  <c r="BG3352" i="2"/>
  <c r="BF3352" i="2"/>
  <c r="T3352" i="2"/>
  <c r="R3352" i="2"/>
  <c r="P3352" i="2"/>
  <c r="BI3329" i="2"/>
  <c r="BH3329" i="2"/>
  <c r="BG3329" i="2"/>
  <c r="BF3329" i="2"/>
  <c r="T3329" i="2"/>
  <c r="R3329" i="2"/>
  <c r="P3329" i="2"/>
  <c r="BI3306" i="2"/>
  <c r="BH3306" i="2"/>
  <c r="BG3306" i="2"/>
  <c r="BF3306" i="2"/>
  <c r="T3306" i="2"/>
  <c r="R3306" i="2"/>
  <c r="P3306" i="2"/>
  <c r="BI3303" i="2"/>
  <c r="BH3303" i="2"/>
  <c r="BG3303" i="2"/>
  <c r="BF3303" i="2"/>
  <c r="T3303" i="2"/>
  <c r="R3303" i="2"/>
  <c r="P3303" i="2"/>
  <c r="BI3301" i="2"/>
  <c r="BH3301" i="2"/>
  <c r="BG3301" i="2"/>
  <c r="BF3301" i="2"/>
  <c r="T3301" i="2"/>
  <c r="R3301" i="2"/>
  <c r="P3301" i="2"/>
  <c r="BI3299" i="2"/>
  <c r="BH3299" i="2"/>
  <c r="BG3299" i="2"/>
  <c r="BF3299" i="2"/>
  <c r="T3299" i="2"/>
  <c r="R3299" i="2"/>
  <c r="P3299" i="2"/>
  <c r="BI3237" i="2"/>
  <c r="BH3237" i="2"/>
  <c r="BG3237" i="2"/>
  <c r="BF3237" i="2"/>
  <c r="T3237" i="2"/>
  <c r="R3237" i="2"/>
  <c r="P3237" i="2"/>
  <c r="BI3235" i="2"/>
  <c r="BH3235" i="2"/>
  <c r="BG3235" i="2"/>
  <c r="BF3235" i="2"/>
  <c r="T3235" i="2"/>
  <c r="R3235" i="2"/>
  <c r="P3235" i="2"/>
  <c r="BI3199" i="2"/>
  <c r="BH3199" i="2"/>
  <c r="BG3199" i="2"/>
  <c r="BF3199" i="2"/>
  <c r="T3199" i="2"/>
  <c r="R3199" i="2"/>
  <c r="P3199" i="2"/>
  <c r="BI3197" i="2"/>
  <c r="BH3197" i="2"/>
  <c r="BG3197" i="2"/>
  <c r="BF3197" i="2"/>
  <c r="T3197" i="2"/>
  <c r="R3197" i="2"/>
  <c r="P3197" i="2"/>
  <c r="BI3195" i="2"/>
  <c r="BH3195" i="2"/>
  <c r="BG3195" i="2"/>
  <c r="BF3195" i="2"/>
  <c r="T3195" i="2"/>
  <c r="R3195" i="2"/>
  <c r="P3195" i="2"/>
  <c r="BI3193" i="2"/>
  <c r="BH3193" i="2"/>
  <c r="BG3193" i="2"/>
  <c r="BF3193" i="2"/>
  <c r="T3193" i="2"/>
  <c r="R3193" i="2"/>
  <c r="P3193" i="2"/>
  <c r="BI3191" i="2"/>
  <c r="BH3191" i="2"/>
  <c r="BG3191" i="2"/>
  <c r="BF3191" i="2"/>
  <c r="T3191" i="2"/>
  <c r="R3191" i="2"/>
  <c r="P3191" i="2"/>
  <c r="BI3189" i="2"/>
  <c r="BH3189" i="2"/>
  <c r="BG3189" i="2"/>
  <c r="BF3189" i="2"/>
  <c r="T3189" i="2"/>
  <c r="R3189" i="2"/>
  <c r="P3189" i="2"/>
  <c r="BI3156" i="2"/>
  <c r="BH3156" i="2"/>
  <c r="BG3156" i="2"/>
  <c r="BF3156" i="2"/>
  <c r="T3156" i="2"/>
  <c r="R3156" i="2"/>
  <c r="P3156" i="2"/>
  <c r="BI3154" i="2"/>
  <c r="BH3154" i="2"/>
  <c r="BG3154" i="2"/>
  <c r="BF3154" i="2"/>
  <c r="T3154" i="2"/>
  <c r="R3154" i="2"/>
  <c r="P3154" i="2"/>
  <c r="BI3151" i="2"/>
  <c r="BH3151" i="2"/>
  <c r="BG3151" i="2"/>
  <c r="BF3151" i="2"/>
  <c r="T3151" i="2"/>
  <c r="R3151" i="2"/>
  <c r="P3151" i="2"/>
  <c r="BI3097" i="2"/>
  <c r="BH3097" i="2"/>
  <c r="BG3097" i="2"/>
  <c r="BF3097" i="2"/>
  <c r="T3097" i="2"/>
  <c r="R3097" i="2"/>
  <c r="P3097" i="2"/>
  <c r="BI3043" i="2"/>
  <c r="BH3043" i="2"/>
  <c r="BG3043" i="2"/>
  <c r="BF3043" i="2"/>
  <c r="T3043" i="2"/>
  <c r="R3043" i="2"/>
  <c r="P3043" i="2"/>
  <c r="BI3040" i="2"/>
  <c r="BH3040" i="2"/>
  <c r="BG3040" i="2"/>
  <c r="BF3040" i="2"/>
  <c r="T3040" i="2"/>
  <c r="R3040" i="2"/>
  <c r="P3040" i="2"/>
  <c r="BI3037" i="2"/>
  <c r="BH3037" i="2"/>
  <c r="BG3037" i="2"/>
  <c r="BF3037" i="2"/>
  <c r="T3037" i="2"/>
  <c r="R3037" i="2"/>
  <c r="P3037" i="2"/>
  <c r="BI3034" i="2"/>
  <c r="BH3034" i="2"/>
  <c r="BG3034" i="2"/>
  <c r="BF3034" i="2"/>
  <c r="T3034" i="2"/>
  <c r="R3034" i="2"/>
  <c r="P3034" i="2"/>
  <c r="BI3031" i="2"/>
  <c r="BH3031" i="2"/>
  <c r="BG3031" i="2"/>
  <c r="BF3031" i="2"/>
  <c r="T3031" i="2"/>
  <c r="R3031" i="2"/>
  <c r="P3031" i="2"/>
  <c r="BI3022" i="2"/>
  <c r="BH3022" i="2"/>
  <c r="BG3022" i="2"/>
  <c r="BF3022" i="2"/>
  <c r="T3022" i="2"/>
  <c r="R3022" i="2"/>
  <c r="P3022" i="2"/>
  <c r="BI3019" i="2"/>
  <c r="BH3019" i="2"/>
  <c r="BG3019" i="2"/>
  <c r="BF3019" i="2"/>
  <c r="T3019" i="2"/>
  <c r="R3019" i="2"/>
  <c r="P3019" i="2"/>
  <c r="BI3017" i="2"/>
  <c r="BH3017" i="2"/>
  <c r="BG3017" i="2"/>
  <c r="BF3017" i="2"/>
  <c r="T3017" i="2"/>
  <c r="R3017" i="2"/>
  <c r="P3017" i="2"/>
  <c r="BI3016" i="2"/>
  <c r="BH3016" i="2"/>
  <c r="BG3016" i="2"/>
  <c r="BF3016" i="2"/>
  <c r="T3016" i="2"/>
  <c r="R3016" i="2"/>
  <c r="P3016" i="2"/>
  <c r="BI3011" i="2"/>
  <c r="BH3011" i="2"/>
  <c r="BG3011" i="2"/>
  <c r="BF3011" i="2"/>
  <c r="T3011" i="2"/>
  <c r="R3011" i="2"/>
  <c r="P3011" i="2"/>
  <c r="BI3006" i="2"/>
  <c r="BH3006" i="2"/>
  <c r="BG3006" i="2"/>
  <c r="BF3006" i="2"/>
  <c r="T3006" i="2"/>
  <c r="R3006" i="2"/>
  <c r="P3006" i="2"/>
  <c r="BI3005" i="2"/>
  <c r="BH3005" i="2"/>
  <c r="BG3005" i="2"/>
  <c r="BF3005" i="2"/>
  <c r="T3005" i="2"/>
  <c r="R3005" i="2"/>
  <c r="P3005" i="2"/>
  <c r="BI3000" i="2"/>
  <c r="BH3000" i="2"/>
  <c r="BG3000" i="2"/>
  <c r="BF3000" i="2"/>
  <c r="T3000" i="2"/>
  <c r="R3000" i="2"/>
  <c r="P3000" i="2"/>
  <c r="BI2998" i="2"/>
  <c r="BH2998" i="2"/>
  <c r="BG2998" i="2"/>
  <c r="BF2998" i="2"/>
  <c r="T2998" i="2"/>
  <c r="R2998" i="2"/>
  <c r="P2998" i="2"/>
  <c r="BI2995" i="2"/>
  <c r="BH2995" i="2"/>
  <c r="BG2995" i="2"/>
  <c r="BF2995" i="2"/>
  <c r="T2995" i="2"/>
  <c r="R2995" i="2"/>
  <c r="P2995" i="2"/>
  <c r="BI2986" i="2"/>
  <c r="BH2986" i="2"/>
  <c r="BG2986" i="2"/>
  <c r="BF2986" i="2"/>
  <c r="T2986" i="2"/>
  <c r="R2986" i="2"/>
  <c r="P2986" i="2"/>
  <c r="BI2976" i="2"/>
  <c r="BH2976" i="2"/>
  <c r="BG2976" i="2"/>
  <c r="BF2976" i="2"/>
  <c r="T2976" i="2"/>
  <c r="R2976" i="2"/>
  <c r="P2976" i="2"/>
  <c r="BI2972" i="2"/>
  <c r="BH2972" i="2"/>
  <c r="BG2972" i="2"/>
  <c r="BF2972" i="2"/>
  <c r="T2972" i="2"/>
  <c r="R2972" i="2"/>
  <c r="P2972" i="2"/>
  <c r="BI2968" i="2"/>
  <c r="BH2968" i="2"/>
  <c r="BG2968" i="2"/>
  <c r="BF2968" i="2"/>
  <c r="T2968" i="2"/>
  <c r="R2968" i="2"/>
  <c r="P2968" i="2"/>
  <c r="BI2963" i="2"/>
  <c r="BH2963" i="2"/>
  <c r="BG2963" i="2"/>
  <c r="BF2963" i="2"/>
  <c r="T2963" i="2"/>
  <c r="R2963" i="2"/>
  <c r="P2963" i="2"/>
  <c r="BI2959" i="2"/>
  <c r="BH2959" i="2"/>
  <c r="BG2959" i="2"/>
  <c r="BF2959" i="2"/>
  <c r="T2959" i="2"/>
  <c r="R2959" i="2"/>
  <c r="P2959" i="2"/>
  <c r="BI2954" i="2"/>
  <c r="BH2954" i="2"/>
  <c r="BG2954" i="2"/>
  <c r="BF2954" i="2"/>
  <c r="T2954" i="2"/>
  <c r="R2954" i="2"/>
  <c r="P2954" i="2"/>
  <c r="BI2953" i="2"/>
  <c r="BH2953" i="2"/>
  <c r="BG2953" i="2"/>
  <c r="BF2953" i="2"/>
  <c r="T2953" i="2"/>
  <c r="R2953" i="2"/>
  <c r="P2953" i="2"/>
  <c r="BI2952" i="2"/>
  <c r="BH2952" i="2"/>
  <c r="BG2952" i="2"/>
  <c r="BF2952" i="2"/>
  <c r="T2952" i="2"/>
  <c r="R2952" i="2"/>
  <c r="P2952" i="2"/>
  <c r="BI2949" i="2"/>
  <c r="BH2949" i="2"/>
  <c r="BG2949" i="2"/>
  <c r="BF2949" i="2"/>
  <c r="T2949" i="2"/>
  <c r="R2949" i="2"/>
  <c r="P2949" i="2"/>
  <c r="BI2939" i="2"/>
  <c r="BH2939" i="2"/>
  <c r="BG2939" i="2"/>
  <c r="BF2939" i="2"/>
  <c r="T2939" i="2"/>
  <c r="R2939" i="2"/>
  <c r="P2939" i="2"/>
  <c r="BI2929" i="2"/>
  <c r="BH2929" i="2"/>
  <c r="BG2929" i="2"/>
  <c r="BF2929" i="2"/>
  <c r="T2929" i="2"/>
  <c r="R2929" i="2"/>
  <c r="P2929" i="2"/>
  <c r="BI2928" i="2"/>
  <c r="BH2928" i="2"/>
  <c r="BG2928" i="2"/>
  <c r="BF2928" i="2"/>
  <c r="T2928" i="2"/>
  <c r="R2928" i="2"/>
  <c r="P2928" i="2"/>
  <c r="BI2925" i="2"/>
  <c r="BH2925" i="2"/>
  <c r="BG2925" i="2"/>
  <c r="BF2925" i="2"/>
  <c r="T2925" i="2"/>
  <c r="R2925" i="2"/>
  <c r="P2925" i="2"/>
  <c r="BI2924" i="2"/>
  <c r="BH2924" i="2"/>
  <c r="BG2924" i="2"/>
  <c r="BF2924" i="2"/>
  <c r="T2924" i="2"/>
  <c r="R2924" i="2"/>
  <c r="P2924" i="2"/>
  <c r="BI2921" i="2"/>
  <c r="BH2921" i="2"/>
  <c r="BG2921" i="2"/>
  <c r="BF2921" i="2"/>
  <c r="T2921" i="2"/>
  <c r="R2921" i="2"/>
  <c r="P2921" i="2"/>
  <c r="BI2920" i="2"/>
  <c r="BH2920" i="2"/>
  <c r="BG2920" i="2"/>
  <c r="BF2920" i="2"/>
  <c r="T2920" i="2"/>
  <c r="R2920" i="2"/>
  <c r="P2920" i="2"/>
  <c r="BI2917" i="2"/>
  <c r="BH2917" i="2"/>
  <c r="BG2917" i="2"/>
  <c r="BF2917" i="2"/>
  <c r="T2917" i="2"/>
  <c r="R2917" i="2"/>
  <c r="P2917" i="2"/>
  <c r="BI2916" i="2"/>
  <c r="BH2916" i="2"/>
  <c r="BG2916" i="2"/>
  <c r="BF2916" i="2"/>
  <c r="T2916" i="2"/>
  <c r="R2916" i="2"/>
  <c r="P2916" i="2"/>
  <c r="BI2911" i="2"/>
  <c r="BH2911" i="2"/>
  <c r="BG2911" i="2"/>
  <c r="BF2911" i="2"/>
  <c r="T2911" i="2"/>
  <c r="R2911" i="2"/>
  <c r="P2911" i="2"/>
  <c r="BI2910" i="2"/>
  <c r="BH2910" i="2"/>
  <c r="BG2910" i="2"/>
  <c r="BF2910" i="2"/>
  <c r="T2910" i="2"/>
  <c r="R2910" i="2"/>
  <c r="P2910" i="2"/>
  <c r="BI2909" i="2"/>
  <c r="BH2909" i="2"/>
  <c r="BG2909" i="2"/>
  <c r="BF2909" i="2"/>
  <c r="T2909" i="2"/>
  <c r="R2909" i="2"/>
  <c r="P2909" i="2"/>
  <c r="BI2904" i="2"/>
  <c r="BH2904" i="2"/>
  <c r="BG2904" i="2"/>
  <c r="BF2904" i="2"/>
  <c r="T2904" i="2"/>
  <c r="R2904" i="2"/>
  <c r="P2904" i="2"/>
  <c r="BI2900" i="2"/>
  <c r="BH2900" i="2"/>
  <c r="BG2900" i="2"/>
  <c r="BF2900" i="2"/>
  <c r="T2900" i="2"/>
  <c r="R2900" i="2"/>
  <c r="P2900" i="2"/>
  <c r="BI2898" i="2"/>
  <c r="BH2898" i="2"/>
  <c r="BG2898" i="2"/>
  <c r="BF2898" i="2"/>
  <c r="T2898" i="2"/>
  <c r="R2898" i="2"/>
  <c r="P2898" i="2"/>
  <c r="BI2894" i="2"/>
  <c r="BH2894" i="2"/>
  <c r="BG2894" i="2"/>
  <c r="BF2894" i="2"/>
  <c r="T2894" i="2"/>
  <c r="R2894" i="2"/>
  <c r="P2894" i="2"/>
  <c r="BI2893" i="2"/>
  <c r="BH2893" i="2"/>
  <c r="BG2893" i="2"/>
  <c r="BF2893" i="2"/>
  <c r="T2893" i="2"/>
  <c r="R2893" i="2"/>
  <c r="P2893" i="2"/>
  <c r="BI2890" i="2"/>
  <c r="BH2890" i="2"/>
  <c r="BG2890" i="2"/>
  <c r="BF2890" i="2"/>
  <c r="T2890" i="2"/>
  <c r="R2890" i="2"/>
  <c r="P2890" i="2"/>
  <c r="BI2889" i="2"/>
  <c r="BH2889" i="2"/>
  <c r="BG2889" i="2"/>
  <c r="BF2889" i="2"/>
  <c r="T2889" i="2"/>
  <c r="R2889" i="2"/>
  <c r="P2889" i="2"/>
  <c r="BI2888" i="2"/>
  <c r="BH2888" i="2"/>
  <c r="BG2888" i="2"/>
  <c r="BF2888" i="2"/>
  <c r="T2888" i="2"/>
  <c r="R2888" i="2"/>
  <c r="P2888" i="2"/>
  <c r="BI2885" i="2"/>
  <c r="BH2885" i="2"/>
  <c r="BG2885" i="2"/>
  <c r="BF2885" i="2"/>
  <c r="T2885" i="2"/>
  <c r="R2885" i="2"/>
  <c r="P2885" i="2"/>
  <c r="BI2884" i="2"/>
  <c r="BH2884" i="2"/>
  <c r="BG2884" i="2"/>
  <c r="BF2884" i="2"/>
  <c r="T2884" i="2"/>
  <c r="R2884" i="2"/>
  <c r="P2884" i="2"/>
  <c r="BI2881" i="2"/>
  <c r="BH2881" i="2"/>
  <c r="BG2881" i="2"/>
  <c r="BF2881" i="2"/>
  <c r="T2881" i="2"/>
  <c r="R2881" i="2"/>
  <c r="P2881" i="2"/>
  <c r="BI2880" i="2"/>
  <c r="BH2880" i="2"/>
  <c r="BG2880" i="2"/>
  <c r="BF2880" i="2"/>
  <c r="T2880" i="2"/>
  <c r="R2880" i="2"/>
  <c r="P2880" i="2"/>
  <c r="BI2875" i="2"/>
  <c r="BH2875" i="2"/>
  <c r="BG2875" i="2"/>
  <c r="BF2875" i="2"/>
  <c r="T2875" i="2"/>
  <c r="R2875" i="2"/>
  <c r="P2875" i="2"/>
  <c r="BI2872" i="2"/>
  <c r="BH2872" i="2"/>
  <c r="BG2872" i="2"/>
  <c r="BF2872" i="2"/>
  <c r="T2872" i="2"/>
  <c r="R2872" i="2"/>
  <c r="P2872" i="2"/>
  <c r="BI2871" i="2"/>
  <c r="BH2871" i="2"/>
  <c r="BG2871" i="2"/>
  <c r="BF2871" i="2"/>
  <c r="T2871" i="2"/>
  <c r="R2871" i="2"/>
  <c r="P2871" i="2"/>
  <c r="BI2870" i="2"/>
  <c r="BH2870" i="2"/>
  <c r="BG2870" i="2"/>
  <c r="BF2870" i="2"/>
  <c r="T2870" i="2"/>
  <c r="R2870" i="2"/>
  <c r="P2870" i="2"/>
  <c r="BI2869" i="2"/>
  <c r="BH2869" i="2"/>
  <c r="BG2869" i="2"/>
  <c r="BF2869" i="2"/>
  <c r="T2869" i="2"/>
  <c r="R2869" i="2"/>
  <c r="P2869" i="2"/>
  <c r="BI2868" i="2"/>
  <c r="BH2868" i="2"/>
  <c r="BG2868" i="2"/>
  <c r="BF2868" i="2"/>
  <c r="T2868" i="2"/>
  <c r="R2868" i="2"/>
  <c r="P2868" i="2"/>
  <c r="BI2867" i="2"/>
  <c r="BH2867" i="2"/>
  <c r="BG2867" i="2"/>
  <c r="BF2867" i="2"/>
  <c r="T2867" i="2"/>
  <c r="R2867" i="2"/>
  <c r="P2867" i="2"/>
  <c r="BI2866" i="2"/>
  <c r="BH2866" i="2"/>
  <c r="BG2866" i="2"/>
  <c r="BF2866" i="2"/>
  <c r="T2866" i="2"/>
  <c r="R2866" i="2"/>
  <c r="P2866" i="2"/>
  <c r="BI2858" i="2"/>
  <c r="BH2858" i="2"/>
  <c r="BG2858" i="2"/>
  <c r="BF2858" i="2"/>
  <c r="T2858" i="2"/>
  <c r="R2858" i="2"/>
  <c r="P2858" i="2"/>
  <c r="BI2849" i="2"/>
  <c r="BH2849" i="2"/>
  <c r="BG2849" i="2"/>
  <c r="BF2849" i="2"/>
  <c r="T2849" i="2"/>
  <c r="R2849" i="2"/>
  <c r="P2849" i="2"/>
  <c r="BI2848" i="2"/>
  <c r="BH2848" i="2"/>
  <c r="BG2848" i="2"/>
  <c r="BF2848" i="2"/>
  <c r="T2848" i="2"/>
  <c r="R2848" i="2"/>
  <c r="P2848" i="2"/>
  <c r="BI2842" i="2"/>
  <c r="BH2842" i="2"/>
  <c r="BG2842" i="2"/>
  <c r="BF2842" i="2"/>
  <c r="T2842" i="2"/>
  <c r="R2842" i="2"/>
  <c r="P2842" i="2"/>
  <c r="BI2835" i="2"/>
  <c r="BH2835" i="2"/>
  <c r="BG2835" i="2"/>
  <c r="BF2835" i="2"/>
  <c r="T2835" i="2"/>
  <c r="R2835" i="2"/>
  <c r="P2835" i="2"/>
  <c r="BI2834" i="2"/>
  <c r="BH2834" i="2"/>
  <c r="BG2834" i="2"/>
  <c r="BF2834" i="2"/>
  <c r="T2834" i="2"/>
  <c r="R2834" i="2"/>
  <c r="P2834" i="2"/>
  <c r="BI2830" i="2"/>
  <c r="BH2830" i="2"/>
  <c r="BG2830" i="2"/>
  <c r="BF2830" i="2"/>
  <c r="T2830" i="2"/>
  <c r="R2830" i="2"/>
  <c r="P2830" i="2"/>
  <c r="BI2825" i="2"/>
  <c r="BH2825" i="2"/>
  <c r="BG2825" i="2"/>
  <c r="BF2825" i="2"/>
  <c r="T2825" i="2"/>
  <c r="R2825" i="2"/>
  <c r="P2825" i="2"/>
  <c r="BI2824" i="2"/>
  <c r="BH2824" i="2"/>
  <c r="BG2824" i="2"/>
  <c r="BF2824" i="2"/>
  <c r="T2824" i="2"/>
  <c r="R2824" i="2"/>
  <c r="P2824" i="2"/>
  <c r="BI2822" i="2"/>
  <c r="BH2822" i="2"/>
  <c r="BG2822" i="2"/>
  <c r="BF2822" i="2"/>
  <c r="T2822" i="2"/>
  <c r="R2822" i="2"/>
  <c r="P2822" i="2"/>
  <c r="BI2819" i="2"/>
  <c r="BH2819" i="2"/>
  <c r="BG2819" i="2"/>
  <c r="BF2819" i="2"/>
  <c r="T2819" i="2"/>
  <c r="R2819" i="2"/>
  <c r="P2819" i="2"/>
  <c r="BI2818" i="2"/>
  <c r="BH2818" i="2"/>
  <c r="BG2818" i="2"/>
  <c r="BF2818" i="2"/>
  <c r="T2818" i="2"/>
  <c r="R2818" i="2"/>
  <c r="P2818" i="2"/>
  <c r="BI2815" i="2"/>
  <c r="BH2815" i="2"/>
  <c r="BG2815" i="2"/>
  <c r="BF2815" i="2"/>
  <c r="T2815" i="2"/>
  <c r="R2815" i="2"/>
  <c r="P2815" i="2"/>
  <c r="BI2814" i="2"/>
  <c r="BH2814" i="2"/>
  <c r="BG2814" i="2"/>
  <c r="BF2814" i="2"/>
  <c r="T2814" i="2"/>
  <c r="R2814" i="2"/>
  <c r="P2814" i="2"/>
  <c r="BI2808" i="2"/>
  <c r="BH2808" i="2"/>
  <c r="BG2808" i="2"/>
  <c r="BF2808" i="2"/>
  <c r="T2808" i="2"/>
  <c r="R2808" i="2"/>
  <c r="P2808" i="2"/>
  <c r="BI2807" i="2"/>
  <c r="BH2807" i="2"/>
  <c r="BG2807" i="2"/>
  <c r="BF2807" i="2"/>
  <c r="T2807" i="2"/>
  <c r="R2807" i="2"/>
  <c r="P2807" i="2"/>
  <c r="BI2805" i="2"/>
  <c r="BH2805" i="2"/>
  <c r="BG2805" i="2"/>
  <c r="BF2805" i="2"/>
  <c r="T2805" i="2"/>
  <c r="R2805" i="2"/>
  <c r="P2805" i="2"/>
  <c r="BI2804" i="2"/>
  <c r="BH2804" i="2"/>
  <c r="BG2804" i="2"/>
  <c r="BF2804" i="2"/>
  <c r="T2804" i="2"/>
  <c r="R2804" i="2"/>
  <c r="P2804" i="2"/>
  <c r="BI2802" i="2"/>
  <c r="BH2802" i="2"/>
  <c r="BG2802" i="2"/>
  <c r="BF2802" i="2"/>
  <c r="T2802" i="2"/>
  <c r="R2802" i="2"/>
  <c r="P2802" i="2"/>
  <c r="BI2801" i="2"/>
  <c r="BH2801" i="2"/>
  <c r="BG2801" i="2"/>
  <c r="BF2801" i="2"/>
  <c r="T2801" i="2"/>
  <c r="R2801" i="2"/>
  <c r="P2801" i="2"/>
  <c r="BI2789" i="2"/>
  <c r="BH2789" i="2"/>
  <c r="BG2789" i="2"/>
  <c r="BF2789" i="2"/>
  <c r="T2789" i="2"/>
  <c r="R2789" i="2"/>
  <c r="P2789" i="2"/>
  <c r="BI2788" i="2"/>
  <c r="BH2788" i="2"/>
  <c r="BG2788" i="2"/>
  <c r="BF2788" i="2"/>
  <c r="T2788" i="2"/>
  <c r="R2788" i="2"/>
  <c r="P2788" i="2"/>
  <c r="BI2787" i="2"/>
  <c r="BH2787" i="2"/>
  <c r="BG2787" i="2"/>
  <c r="BF2787" i="2"/>
  <c r="T2787" i="2"/>
  <c r="R2787" i="2"/>
  <c r="P2787" i="2"/>
  <c r="BI2775" i="2"/>
  <c r="BH2775" i="2"/>
  <c r="BG2775" i="2"/>
  <c r="BF2775" i="2"/>
  <c r="T2775" i="2"/>
  <c r="R2775" i="2"/>
  <c r="P2775" i="2"/>
  <c r="BI2774" i="2"/>
  <c r="BH2774" i="2"/>
  <c r="BG2774" i="2"/>
  <c r="BF2774" i="2"/>
  <c r="T2774" i="2"/>
  <c r="R2774" i="2"/>
  <c r="P2774" i="2"/>
  <c r="BI2767" i="2"/>
  <c r="BH2767" i="2"/>
  <c r="BG2767" i="2"/>
  <c r="BF2767" i="2"/>
  <c r="T2767" i="2"/>
  <c r="R2767" i="2"/>
  <c r="P2767" i="2"/>
  <c r="BI2766" i="2"/>
  <c r="BH2766" i="2"/>
  <c r="BG2766" i="2"/>
  <c r="BF2766" i="2"/>
  <c r="T2766" i="2"/>
  <c r="R2766" i="2"/>
  <c r="P2766" i="2"/>
  <c r="BI2763" i="2"/>
  <c r="BH2763" i="2"/>
  <c r="BG2763" i="2"/>
  <c r="BF2763" i="2"/>
  <c r="T2763" i="2"/>
  <c r="R2763" i="2"/>
  <c r="P2763" i="2"/>
  <c r="BI2761" i="2"/>
  <c r="BH2761" i="2"/>
  <c r="BG2761" i="2"/>
  <c r="BF2761" i="2"/>
  <c r="T2761" i="2"/>
  <c r="R2761" i="2"/>
  <c r="P2761" i="2"/>
  <c r="BI2758" i="2"/>
  <c r="BH2758" i="2"/>
  <c r="BG2758" i="2"/>
  <c r="BF2758" i="2"/>
  <c r="T2758" i="2"/>
  <c r="R2758" i="2"/>
  <c r="P2758" i="2"/>
  <c r="BI2757" i="2"/>
  <c r="BH2757" i="2"/>
  <c r="BG2757" i="2"/>
  <c r="BF2757" i="2"/>
  <c r="T2757" i="2"/>
  <c r="R2757" i="2"/>
  <c r="P2757" i="2"/>
  <c r="BI2755" i="2"/>
  <c r="BH2755" i="2"/>
  <c r="BG2755" i="2"/>
  <c r="BF2755" i="2"/>
  <c r="T2755" i="2"/>
  <c r="R2755" i="2"/>
  <c r="P2755" i="2"/>
  <c r="BI2752" i="2"/>
  <c r="BH2752" i="2"/>
  <c r="BG2752" i="2"/>
  <c r="BF2752" i="2"/>
  <c r="T2752" i="2"/>
  <c r="R2752" i="2"/>
  <c r="P2752" i="2"/>
  <c r="BI2748" i="2"/>
  <c r="BH2748" i="2"/>
  <c r="BG2748" i="2"/>
  <c r="BF2748" i="2"/>
  <c r="T2748" i="2"/>
  <c r="R2748" i="2"/>
  <c r="P2748" i="2"/>
  <c r="BI2743" i="2"/>
  <c r="BH2743" i="2"/>
  <c r="BG2743" i="2"/>
  <c r="BF2743" i="2"/>
  <c r="T2743" i="2"/>
  <c r="R2743" i="2"/>
  <c r="P2743" i="2"/>
  <c r="BI2742" i="2"/>
  <c r="BH2742" i="2"/>
  <c r="BG2742" i="2"/>
  <c r="BF2742" i="2"/>
  <c r="T2742" i="2"/>
  <c r="R2742" i="2"/>
  <c r="P2742" i="2"/>
  <c r="BI2740" i="2"/>
  <c r="BH2740" i="2"/>
  <c r="BG2740" i="2"/>
  <c r="BF2740" i="2"/>
  <c r="T2740" i="2"/>
  <c r="R2740" i="2"/>
  <c r="P2740" i="2"/>
  <c r="BI2737" i="2"/>
  <c r="BH2737" i="2"/>
  <c r="BG2737" i="2"/>
  <c r="BF2737" i="2"/>
  <c r="T2737" i="2"/>
  <c r="R2737" i="2"/>
  <c r="P2737" i="2"/>
  <c r="BI2736" i="2"/>
  <c r="BH2736" i="2"/>
  <c r="BG2736" i="2"/>
  <c r="BF2736" i="2"/>
  <c r="T2736" i="2"/>
  <c r="R2736" i="2"/>
  <c r="P2736" i="2"/>
  <c r="BI2733" i="2"/>
  <c r="BH2733" i="2"/>
  <c r="BG2733" i="2"/>
  <c r="BF2733" i="2"/>
  <c r="T2733" i="2"/>
  <c r="R2733" i="2"/>
  <c r="P2733" i="2"/>
  <c r="BI2732" i="2"/>
  <c r="BH2732" i="2"/>
  <c r="BG2732" i="2"/>
  <c r="BF2732" i="2"/>
  <c r="T2732" i="2"/>
  <c r="R2732" i="2"/>
  <c r="P2732" i="2"/>
  <c r="BI2729" i="2"/>
  <c r="BH2729" i="2"/>
  <c r="BG2729" i="2"/>
  <c r="BF2729" i="2"/>
  <c r="T2729" i="2"/>
  <c r="R2729" i="2"/>
  <c r="P2729" i="2"/>
  <c r="BI2728" i="2"/>
  <c r="BH2728" i="2"/>
  <c r="BG2728" i="2"/>
  <c r="BF2728" i="2"/>
  <c r="T2728" i="2"/>
  <c r="R2728" i="2"/>
  <c r="P2728" i="2"/>
  <c r="BI2723" i="2"/>
  <c r="BH2723" i="2"/>
  <c r="BG2723" i="2"/>
  <c r="BF2723" i="2"/>
  <c r="T2723" i="2"/>
  <c r="R2723" i="2"/>
  <c r="P2723" i="2"/>
  <c r="BI2722" i="2"/>
  <c r="BH2722" i="2"/>
  <c r="BG2722" i="2"/>
  <c r="BF2722" i="2"/>
  <c r="T2722" i="2"/>
  <c r="R2722" i="2"/>
  <c r="P2722" i="2"/>
  <c r="BI2721" i="2"/>
  <c r="BH2721" i="2"/>
  <c r="BG2721" i="2"/>
  <c r="BF2721" i="2"/>
  <c r="T2721" i="2"/>
  <c r="R2721" i="2"/>
  <c r="P2721" i="2"/>
  <c r="BI2713" i="2"/>
  <c r="BH2713" i="2"/>
  <c r="BG2713" i="2"/>
  <c r="BF2713" i="2"/>
  <c r="T2713" i="2"/>
  <c r="R2713" i="2"/>
  <c r="P2713" i="2"/>
  <c r="BI2697" i="2"/>
  <c r="BH2697" i="2"/>
  <c r="BG2697" i="2"/>
  <c r="BF2697" i="2"/>
  <c r="T2697" i="2"/>
  <c r="R2697" i="2"/>
  <c r="P2697" i="2"/>
  <c r="BI2695" i="2"/>
  <c r="BH2695" i="2"/>
  <c r="BG2695" i="2"/>
  <c r="BF2695" i="2"/>
  <c r="T2695" i="2"/>
  <c r="R2695" i="2"/>
  <c r="P2695" i="2"/>
  <c r="BI2692" i="2"/>
  <c r="BH2692" i="2"/>
  <c r="BG2692" i="2"/>
  <c r="BF2692" i="2"/>
  <c r="T2692" i="2"/>
  <c r="R2692" i="2"/>
  <c r="P2692" i="2"/>
  <c r="BI2691" i="2"/>
  <c r="BH2691" i="2"/>
  <c r="BG2691" i="2"/>
  <c r="BF2691" i="2"/>
  <c r="T2691" i="2"/>
  <c r="R2691" i="2"/>
  <c r="P2691" i="2"/>
  <c r="BI2688" i="2"/>
  <c r="BH2688" i="2"/>
  <c r="BG2688" i="2"/>
  <c r="BF2688" i="2"/>
  <c r="T2688" i="2"/>
  <c r="R2688" i="2"/>
  <c r="P2688" i="2"/>
  <c r="BI2687" i="2"/>
  <c r="BH2687" i="2"/>
  <c r="BG2687" i="2"/>
  <c r="BF2687" i="2"/>
  <c r="T2687" i="2"/>
  <c r="R2687" i="2"/>
  <c r="P2687" i="2"/>
  <c r="BI2678" i="2"/>
  <c r="BH2678" i="2"/>
  <c r="BG2678" i="2"/>
  <c r="BF2678" i="2"/>
  <c r="T2678" i="2"/>
  <c r="R2678" i="2"/>
  <c r="P2678" i="2"/>
  <c r="BI2677" i="2"/>
  <c r="BH2677" i="2"/>
  <c r="BG2677" i="2"/>
  <c r="BF2677" i="2"/>
  <c r="T2677" i="2"/>
  <c r="R2677" i="2"/>
  <c r="P2677" i="2"/>
  <c r="BI2671" i="2"/>
  <c r="BH2671" i="2"/>
  <c r="BG2671" i="2"/>
  <c r="BF2671" i="2"/>
  <c r="T2671" i="2"/>
  <c r="R2671" i="2"/>
  <c r="P2671" i="2"/>
  <c r="BI2670" i="2"/>
  <c r="BH2670" i="2"/>
  <c r="BG2670" i="2"/>
  <c r="BF2670" i="2"/>
  <c r="T2670" i="2"/>
  <c r="R2670" i="2"/>
  <c r="P2670" i="2"/>
  <c r="BI2667" i="2"/>
  <c r="BH2667" i="2"/>
  <c r="BG2667" i="2"/>
  <c r="BF2667" i="2"/>
  <c r="T2667" i="2"/>
  <c r="R2667" i="2"/>
  <c r="P2667" i="2"/>
  <c r="BI2664" i="2"/>
  <c r="BH2664" i="2"/>
  <c r="BG2664" i="2"/>
  <c r="BF2664" i="2"/>
  <c r="T2664" i="2"/>
  <c r="R2664" i="2"/>
  <c r="P2664" i="2"/>
  <c r="BI2662" i="2"/>
  <c r="BH2662" i="2"/>
  <c r="BG2662" i="2"/>
  <c r="BF2662" i="2"/>
  <c r="T2662" i="2"/>
  <c r="R2662" i="2"/>
  <c r="P2662" i="2"/>
  <c r="BI2655" i="2"/>
  <c r="BH2655" i="2"/>
  <c r="BG2655" i="2"/>
  <c r="BF2655" i="2"/>
  <c r="T2655" i="2"/>
  <c r="R2655" i="2"/>
  <c r="P2655" i="2"/>
  <c r="BI2652" i="2"/>
  <c r="BH2652" i="2"/>
  <c r="BG2652" i="2"/>
  <c r="BF2652" i="2"/>
  <c r="T2652" i="2"/>
  <c r="R2652" i="2"/>
  <c r="P2652" i="2"/>
  <c r="BI2651" i="2"/>
  <c r="BH2651" i="2"/>
  <c r="BG2651" i="2"/>
  <c r="BF2651" i="2"/>
  <c r="T2651" i="2"/>
  <c r="R2651" i="2"/>
  <c r="P2651" i="2"/>
  <c r="BI2648" i="2"/>
  <c r="BH2648" i="2"/>
  <c r="BG2648" i="2"/>
  <c r="BF2648" i="2"/>
  <c r="T2648" i="2"/>
  <c r="R2648" i="2"/>
  <c r="P2648" i="2"/>
  <c r="BI2645" i="2"/>
  <c r="BH2645" i="2"/>
  <c r="BG2645" i="2"/>
  <c r="BF2645" i="2"/>
  <c r="T2645" i="2"/>
  <c r="R2645" i="2"/>
  <c r="P2645" i="2"/>
  <c r="BI2642" i="2"/>
  <c r="BH2642" i="2"/>
  <c r="BG2642" i="2"/>
  <c r="BF2642" i="2"/>
  <c r="T2642" i="2"/>
  <c r="R2642" i="2"/>
  <c r="P2642" i="2"/>
  <c r="BI2640" i="2"/>
  <c r="BH2640" i="2"/>
  <c r="BG2640" i="2"/>
  <c r="BF2640" i="2"/>
  <c r="T2640" i="2"/>
  <c r="R2640" i="2"/>
  <c r="P2640" i="2"/>
  <c r="BI2637" i="2"/>
  <c r="BH2637" i="2"/>
  <c r="BG2637" i="2"/>
  <c r="BF2637" i="2"/>
  <c r="T2637" i="2"/>
  <c r="R2637" i="2"/>
  <c r="P2637" i="2"/>
  <c r="BI2632" i="2"/>
  <c r="BH2632" i="2"/>
  <c r="BG2632" i="2"/>
  <c r="BF2632" i="2"/>
  <c r="T2632" i="2"/>
  <c r="R2632" i="2"/>
  <c r="P2632" i="2"/>
  <c r="BI2627" i="2"/>
  <c r="BH2627" i="2"/>
  <c r="BG2627" i="2"/>
  <c r="BF2627" i="2"/>
  <c r="T2627" i="2"/>
  <c r="R2627" i="2"/>
  <c r="P2627" i="2"/>
  <c r="BI2624" i="2"/>
  <c r="BH2624" i="2"/>
  <c r="BG2624" i="2"/>
  <c r="BF2624" i="2"/>
  <c r="T2624" i="2"/>
  <c r="R2624" i="2"/>
  <c r="P2624" i="2"/>
  <c r="BI2622" i="2"/>
  <c r="BH2622" i="2"/>
  <c r="BG2622" i="2"/>
  <c r="BF2622" i="2"/>
  <c r="T2622" i="2"/>
  <c r="R2622" i="2"/>
  <c r="P2622" i="2"/>
  <c r="BI2607" i="2"/>
  <c r="BH2607" i="2"/>
  <c r="BG2607" i="2"/>
  <c r="BF2607" i="2"/>
  <c r="T2607" i="2"/>
  <c r="R2607" i="2"/>
  <c r="P2607" i="2"/>
  <c r="BI2604" i="2"/>
  <c r="BH2604" i="2"/>
  <c r="BG2604" i="2"/>
  <c r="BF2604" i="2"/>
  <c r="T2604" i="2"/>
  <c r="R2604" i="2"/>
  <c r="P2604" i="2"/>
  <c r="BI2601" i="2"/>
  <c r="BH2601" i="2"/>
  <c r="BG2601" i="2"/>
  <c r="BF2601" i="2"/>
  <c r="T2601" i="2"/>
  <c r="R2601" i="2"/>
  <c r="P2601" i="2"/>
  <c r="BI2598" i="2"/>
  <c r="BH2598" i="2"/>
  <c r="BG2598" i="2"/>
  <c r="BF2598" i="2"/>
  <c r="T2598" i="2"/>
  <c r="R2598" i="2"/>
  <c r="P2598" i="2"/>
  <c r="BI2595" i="2"/>
  <c r="BH2595" i="2"/>
  <c r="BG2595" i="2"/>
  <c r="BF2595" i="2"/>
  <c r="T2595" i="2"/>
  <c r="R2595" i="2"/>
  <c r="P2595" i="2"/>
  <c r="BI2592" i="2"/>
  <c r="BH2592" i="2"/>
  <c r="BG2592" i="2"/>
  <c r="BF2592" i="2"/>
  <c r="T2592" i="2"/>
  <c r="R2592" i="2"/>
  <c r="P2592" i="2"/>
  <c r="BI2590" i="2"/>
  <c r="BH2590" i="2"/>
  <c r="BG2590" i="2"/>
  <c r="BF2590" i="2"/>
  <c r="T2590" i="2"/>
  <c r="R2590" i="2"/>
  <c r="P2590" i="2"/>
  <c r="BI2587" i="2"/>
  <c r="BH2587" i="2"/>
  <c r="BG2587" i="2"/>
  <c r="BF2587" i="2"/>
  <c r="T2587" i="2"/>
  <c r="R2587" i="2"/>
  <c r="P2587" i="2"/>
  <c r="BI2584" i="2"/>
  <c r="BH2584" i="2"/>
  <c r="BG2584" i="2"/>
  <c r="BF2584" i="2"/>
  <c r="T2584" i="2"/>
  <c r="R2584" i="2"/>
  <c r="P2584" i="2"/>
  <c r="BI2582" i="2"/>
  <c r="BH2582" i="2"/>
  <c r="BG2582" i="2"/>
  <c r="BF2582" i="2"/>
  <c r="T2582" i="2"/>
  <c r="R2582" i="2"/>
  <c r="P2582" i="2"/>
  <c r="BI2574" i="2"/>
  <c r="BH2574" i="2"/>
  <c r="BG2574" i="2"/>
  <c r="BF2574" i="2"/>
  <c r="T2574" i="2"/>
  <c r="R2574" i="2"/>
  <c r="P2574" i="2"/>
  <c r="BI2571" i="2"/>
  <c r="BH2571" i="2"/>
  <c r="BG2571" i="2"/>
  <c r="BF2571" i="2"/>
  <c r="T2571" i="2"/>
  <c r="R2571" i="2"/>
  <c r="P2571" i="2"/>
  <c r="BI2568" i="2"/>
  <c r="BH2568" i="2"/>
  <c r="BG2568" i="2"/>
  <c r="BF2568" i="2"/>
  <c r="T2568" i="2"/>
  <c r="R2568" i="2"/>
  <c r="P2568" i="2"/>
  <c r="BI2567" i="2"/>
  <c r="BH2567" i="2"/>
  <c r="BG2567" i="2"/>
  <c r="BF2567" i="2"/>
  <c r="T2567" i="2"/>
  <c r="R2567" i="2"/>
  <c r="P2567" i="2"/>
  <c r="BI2565" i="2"/>
  <c r="BH2565" i="2"/>
  <c r="BG2565" i="2"/>
  <c r="BF2565" i="2"/>
  <c r="T2565" i="2"/>
  <c r="R2565" i="2"/>
  <c r="P2565" i="2"/>
  <c r="BI2525" i="2"/>
  <c r="BH2525" i="2"/>
  <c r="BG2525" i="2"/>
  <c r="BF2525" i="2"/>
  <c r="T2525" i="2"/>
  <c r="R2525" i="2"/>
  <c r="P2525" i="2"/>
  <c r="BI2487" i="2"/>
  <c r="BH2487" i="2"/>
  <c r="BG2487" i="2"/>
  <c r="BF2487" i="2"/>
  <c r="T2487" i="2"/>
  <c r="R2487" i="2"/>
  <c r="P2487" i="2"/>
  <c r="BI2484" i="2"/>
  <c r="BH2484" i="2"/>
  <c r="BG2484" i="2"/>
  <c r="BF2484" i="2"/>
  <c r="T2484" i="2"/>
  <c r="R2484" i="2"/>
  <c r="P2484" i="2"/>
  <c r="BI2482" i="2"/>
  <c r="BH2482" i="2"/>
  <c r="BG2482" i="2"/>
  <c r="BF2482" i="2"/>
  <c r="T2482" i="2"/>
  <c r="R2482" i="2"/>
  <c r="P2482" i="2"/>
  <c r="BI2480" i="2"/>
  <c r="BH2480" i="2"/>
  <c r="BG2480" i="2"/>
  <c r="BF2480" i="2"/>
  <c r="T2480" i="2"/>
  <c r="R2480" i="2"/>
  <c r="P2480" i="2"/>
  <c r="BI2475" i="2"/>
  <c r="BH2475" i="2"/>
  <c r="BG2475" i="2"/>
  <c r="BF2475" i="2"/>
  <c r="T2475" i="2"/>
  <c r="R2475" i="2"/>
  <c r="P2475" i="2"/>
  <c r="BI2473" i="2"/>
  <c r="BH2473" i="2"/>
  <c r="BG2473" i="2"/>
  <c r="BF2473" i="2"/>
  <c r="T2473" i="2"/>
  <c r="R2473" i="2"/>
  <c r="P2473" i="2"/>
  <c r="BI2440" i="2"/>
  <c r="BH2440" i="2"/>
  <c r="BG2440" i="2"/>
  <c r="BF2440" i="2"/>
  <c r="T2440" i="2"/>
  <c r="R2440" i="2"/>
  <c r="P2440" i="2"/>
  <c r="BI2435" i="2"/>
  <c r="BH2435" i="2"/>
  <c r="BG2435" i="2"/>
  <c r="BF2435" i="2"/>
  <c r="T2435" i="2"/>
  <c r="R2435" i="2"/>
  <c r="P2435" i="2"/>
  <c r="BI2433" i="2"/>
  <c r="BH2433" i="2"/>
  <c r="BG2433" i="2"/>
  <c r="BF2433" i="2"/>
  <c r="T2433" i="2"/>
  <c r="R2433" i="2"/>
  <c r="P2433" i="2"/>
  <c r="BI2430" i="2"/>
  <c r="BH2430" i="2"/>
  <c r="BG2430" i="2"/>
  <c r="BF2430" i="2"/>
  <c r="T2430" i="2"/>
  <c r="R2430" i="2"/>
  <c r="P2430" i="2"/>
  <c r="BI2402" i="2"/>
  <c r="BH2402" i="2"/>
  <c r="BG2402" i="2"/>
  <c r="BF2402" i="2"/>
  <c r="T2402" i="2"/>
  <c r="R2402" i="2"/>
  <c r="P2402" i="2"/>
  <c r="BI2394" i="2"/>
  <c r="BH2394" i="2"/>
  <c r="BG2394" i="2"/>
  <c r="BF2394" i="2"/>
  <c r="T2394" i="2"/>
  <c r="R2394" i="2"/>
  <c r="P2394" i="2"/>
  <c r="BI2392" i="2"/>
  <c r="BH2392" i="2"/>
  <c r="BG2392" i="2"/>
  <c r="BF2392" i="2"/>
  <c r="T2392" i="2"/>
  <c r="R2392" i="2"/>
  <c r="P2392" i="2"/>
  <c r="BI2389" i="2"/>
  <c r="BH2389" i="2"/>
  <c r="BG2389" i="2"/>
  <c r="BF2389" i="2"/>
  <c r="T2389" i="2"/>
  <c r="R2389" i="2"/>
  <c r="P2389" i="2"/>
  <c r="BI2384" i="2"/>
  <c r="BH2384" i="2"/>
  <c r="BG2384" i="2"/>
  <c r="BF2384" i="2"/>
  <c r="T2384" i="2"/>
  <c r="R2384" i="2"/>
  <c r="P2384" i="2"/>
  <c r="BI2370" i="2"/>
  <c r="BH2370" i="2"/>
  <c r="BG2370" i="2"/>
  <c r="BF2370" i="2"/>
  <c r="T2370" i="2"/>
  <c r="R2370" i="2"/>
  <c r="P2370" i="2"/>
  <c r="BI2362" i="2"/>
  <c r="BH2362" i="2"/>
  <c r="BG2362" i="2"/>
  <c r="BF2362" i="2"/>
  <c r="T2362" i="2"/>
  <c r="R2362" i="2"/>
  <c r="P2362" i="2"/>
  <c r="BI2359" i="2"/>
  <c r="BH2359" i="2"/>
  <c r="BG2359" i="2"/>
  <c r="BF2359" i="2"/>
  <c r="T2359" i="2"/>
  <c r="R2359" i="2"/>
  <c r="P2359" i="2"/>
  <c r="BI2357" i="2"/>
  <c r="BH2357" i="2"/>
  <c r="BG2357" i="2"/>
  <c r="BF2357" i="2"/>
  <c r="T2357" i="2"/>
  <c r="R2357" i="2"/>
  <c r="P2357" i="2"/>
  <c r="BI2353" i="2"/>
  <c r="BH2353" i="2"/>
  <c r="BG2353" i="2"/>
  <c r="BF2353" i="2"/>
  <c r="T2353" i="2"/>
  <c r="R2353" i="2"/>
  <c r="P2353" i="2"/>
  <c r="BI2351" i="2"/>
  <c r="BH2351" i="2"/>
  <c r="BG2351" i="2"/>
  <c r="BF2351" i="2"/>
  <c r="T2351" i="2"/>
  <c r="R2351" i="2"/>
  <c r="P2351" i="2"/>
  <c r="BI2345" i="2"/>
  <c r="BH2345" i="2"/>
  <c r="BG2345" i="2"/>
  <c r="BF2345" i="2"/>
  <c r="T2345" i="2"/>
  <c r="R2345" i="2"/>
  <c r="P2345" i="2"/>
  <c r="BI2339" i="2"/>
  <c r="BH2339" i="2"/>
  <c r="BG2339" i="2"/>
  <c r="BF2339" i="2"/>
  <c r="T2339" i="2"/>
  <c r="R2339" i="2"/>
  <c r="P2339" i="2"/>
  <c r="BI2334" i="2"/>
  <c r="BH2334" i="2"/>
  <c r="BG2334" i="2"/>
  <c r="BF2334" i="2"/>
  <c r="T2334" i="2"/>
  <c r="R2334" i="2"/>
  <c r="P2334" i="2"/>
  <c r="BI2327" i="2"/>
  <c r="BH2327" i="2"/>
  <c r="BG2327" i="2"/>
  <c r="BF2327" i="2"/>
  <c r="T2327" i="2"/>
  <c r="R2327" i="2"/>
  <c r="P2327" i="2"/>
  <c r="BI2325" i="2"/>
  <c r="BH2325" i="2"/>
  <c r="BG2325" i="2"/>
  <c r="BF2325" i="2"/>
  <c r="T2325" i="2"/>
  <c r="R2325" i="2"/>
  <c r="P2325" i="2"/>
  <c r="BI2321" i="2"/>
  <c r="BH2321" i="2"/>
  <c r="BG2321" i="2"/>
  <c r="BF2321" i="2"/>
  <c r="T2321" i="2"/>
  <c r="R2321" i="2"/>
  <c r="P2321" i="2"/>
  <c r="BI2317" i="2"/>
  <c r="BH2317" i="2"/>
  <c r="BG2317" i="2"/>
  <c r="BF2317" i="2"/>
  <c r="T2317" i="2"/>
  <c r="R2317" i="2"/>
  <c r="P2317" i="2"/>
  <c r="BI2312" i="2"/>
  <c r="BH2312" i="2"/>
  <c r="BG2312" i="2"/>
  <c r="BF2312" i="2"/>
  <c r="T2312" i="2"/>
  <c r="R2312" i="2"/>
  <c r="P2312" i="2"/>
  <c r="BI2310" i="2"/>
  <c r="BH2310" i="2"/>
  <c r="BG2310" i="2"/>
  <c r="BF2310" i="2"/>
  <c r="T2310" i="2"/>
  <c r="R2310" i="2"/>
  <c r="P2310" i="2"/>
  <c r="BI2308" i="2"/>
  <c r="BH2308" i="2"/>
  <c r="BG2308" i="2"/>
  <c r="BF2308" i="2"/>
  <c r="T2308" i="2"/>
  <c r="R2308" i="2"/>
  <c r="P2308" i="2"/>
  <c r="BI2306" i="2"/>
  <c r="BH2306" i="2"/>
  <c r="BG2306" i="2"/>
  <c r="BF2306" i="2"/>
  <c r="T2306" i="2"/>
  <c r="R2306" i="2"/>
  <c r="P2306" i="2"/>
  <c r="BI2305" i="2"/>
  <c r="BH2305" i="2"/>
  <c r="BG2305" i="2"/>
  <c r="BF2305" i="2"/>
  <c r="T2305" i="2"/>
  <c r="R2305" i="2"/>
  <c r="P2305" i="2"/>
  <c r="BI2302" i="2"/>
  <c r="BH2302" i="2"/>
  <c r="BG2302" i="2"/>
  <c r="BF2302" i="2"/>
  <c r="T2302" i="2"/>
  <c r="R2302" i="2"/>
  <c r="P2302" i="2"/>
  <c r="BI2297" i="2"/>
  <c r="BH2297" i="2"/>
  <c r="BG2297" i="2"/>
  <c r="BF2297" i="2"/>
  <c r="T2297" i="2"/>
  <c r="R2297" i="2"/>
  <c r="P2297" i="2"/>
  <c r="BI2296" i="2"/>
  <c r="BH2296" i="2"/>
  <c r="BG2296" i="2"/>
  <c r="BF2296" i="2"/>
  <c r="T2296" i="2"/>
  <c r="R2296" i="2"/>
  <c r="P2296" i="2"/>
  <c r="BI2290" i="2"/>
  <c r="BH2290" i="2"/>
  <c r="BG2290" i="2"/>
  <c r="BF2290" i="2"/>
  <c r="T2290" i="2"/>
  <c r="R2290" i="2"/>
  <c r="P2290" i="2"/>
  <c r="BI2285" i="2"/>
  <c r="BH2285" i="2"/>
  <c r="BG2285" i="2"/>
  <c r="BF2285" i="2"/>
  <c r="T2285" i="2"/>
  <c r="R2285" i="2"/>
  <c r="P2285" i="2"/>
  <c r="BI2282" i="2"/>
  <c r="BH2282" i="2"/>
  <c r="BG2282" i="2"/>
  <c r="BF2282" i="2"/>
  <c r="T2282" i="2"/>
  <c r="R2282" i="2"/>
  <c r="P2282" i="2"/>
  <c r="BI2280" i="2"/>
  <c r="BH2280" i="2"/>
  <c r="BG2280" i="2"/>
  <c r="BF2280" i="2"/>
  <c r="T2280" i="2"/>
  <c r="R2280" i="2"/>
  <c r="P2280" i="2"/>
  <c r="BI2278" i="2"/>
  <c r="BH2278" i="2"/>
  <c r="BG2278" i="2"/>
  <c r="BF2278" i="2"/>
  <c r="T2278" i="2"/>
  <c r="R2278" i="2"/>
  <c r="P2278" i="2"/>
  <c r="BI2276" i="2"/>
  <c r="BH2276" i="2"/>
  <c r="BG2276" i="2"/>
  <c r="BF2276" i="2"/>
  <c r="T2276" i="2"/>
  <c r="R2276" i="2"/>
  <c r="P2276" i="2"/>
  <c r="BI2274" i="2"/>
  <c r="BH2274" i="2"/>
  <c r="BG2274" i="2"/>
  <c r="BF2274" i="2"/>
  <c r="T2274" i="2"/>
  <c r="T2273" i="2" s="1"/>
  <c r="R2274" i="2"/>
  <c r="R2273" i="2" s="1"/>
  <c r="P2274" i="2"/>
  <c r="P2273" i="2" s="1"/>
  <c r="BI2271" i="2"/>
  <c r="BH2271" i="2"/>
  <c r="BG2271" i="2"/>
  <c r="BF2271" i="2"/>
  <c r="T2271" i="2"/>
  <c r="R2271" i="2"/>
  <c r="P2271" i="2"/>
  <c r="BI2269" i="2"/>
  <c r="BH2269" i="2"/>
  <c r="BG2269" i="2"/>
  <c r="BF2269" i="2"/>
  <c r="T2269" i="2"/>
  <c r="R2269" i="2"/>
  <c r="P2269" i="2"/>
  <c r="BI2266" i="2"/>
  <c r="BH2266" i="2"/>
  <c r="BG2266" i="2"/>
  <c r="BF2266" i="2"/>
  <c r="T2266" i="2"/>
  <c r="R2266" i="2"/>
  <c r="P2266" i="2"/>
  <c r="BI2263" i="2"/>
  <c r="BH2263" i="2"/>
  <c r="BG2263" i="2"/>
  <c r="BF2263" i="2"/>
  <c r="T2263" i="2"/>
  <c r="R2263" i="2"/>
  <c r="P2263" i="2"/>
  <c r="BI2261" i="2"/>
  <c r="BH2261" i="2"/>
  <c r="BG2261" i="2"/>
  <c r="BF2261" i="2"/>
  <c r="T2261" i="2"/>
  <c r="R2261" i="2"/>
  <c r="P2261" i="2"/>
  <c r="BI2253" i="2"/>
  <c r="BH2253" i="2"/>
  <c r="BG2253" i="2"/>
  <c r="BF2253" i="2"/>
  <c r="T2253" i="2"/>
  <c r="R2253" i="2"/>
  <c r="P2253" i="2"/>
  <c r="BI2251" i="2"/>
  <c r="BH2251" i="2"/>
  <c r="BG2251" i="2"/>
  <c r="BF2251" i="2"/>
  <c r="T2251" i="2"/>
  <c r="R2251" i="2"/>
  <c r="P2251" i="2"/>
  <c r="BI2215" i="2"/>
  <c r="BH2215" i="2"/>
  <c r="BG2215" i="2"/>
  <c r="BF2215" i="2"/>
  <c r="T2215" i="2"/>
  <c r="R2215" i="2"/>
  <c r="P2215" i="2"/>
  <c r="BI2213" i="2"/>
  <c r="BH2213" i="2"/>
  <c r="BG2213" i="2"/>
  <c r="BF2213" i="2"/>
  <c r="T2213" i="2"/>
  <c r="R2213" i="2"/>
  <c r="P2213" i="2"/>
  <c r="BI2211" i="2"/>
  <c r="BH2211" i="2"/>
  <c r="BG2211" i="2"/>
  <c r="BF2211" i="2"/>
  <c r="T2211" i="2"/>
  <c r="R2211" i="2"/>
  <c r="P2211" i="2"/>
  <c r="BI2209" i="2"/>
  <c r="BH2209" i="2"/>
  <c r="BG2209" i="2"/>
  <c r="BF2209" i="2"/>
  <c r="T2209" i="2"/>
  <c r="R2209" i="2"/>
  <c r="P2209" i="2"/>
  <c r="BI2207" i="2"/>
  <c r="BH2207" i="2"/>
  <c r="BG2207" i="2"/>
  <c r="BF2207" i="2"/>
  <c r="T2207" i="2"/>
  <c r="R2207" i="2"/>
  <c r="P2207" i="2"/>
  <c r="BI2201" i="2"/>
  <c r="BH2201" i="2"/>
  <c r="BG2201" i="2"/>
  <c r="BF2201" i="2"/>
  <c r="T2201" i="2"/>
  <c r="R2201" i="2"/>
  <c r="P2201" i="2"/>
  <c r="BI2198" i="2"/>
  <c r="BH2198" i="2"/>
  <c r="BG2198" i="2"/>
  <c r="BF2198" i="2"/>
  <c r="T2198" i="2"/>
  <c r="R2198" i="2"/>
  <c r="P2198" i="2"/>
  <c r="BI2194" i="2"/>
  <c r="BH2194" i="2"/>
  <c r="BG2194" i="2"/>
  <c r="BF2194" i="2"/>
  <c r="T2194" i="2"/>
  <c r="R2194" i="2"/>
  <c r="P2194" i="2"/>
  <c r="BI2192" i="2"/>
  <c r="BH2192" i="2"/>
  <c r="BG2192" i="2"/>
  <c r="BF2192" i="2"/>
  <c r="T2192" i="2"/>
  <c r="R2192" i="2"/>
  <c r="P2192" i="2"/>
  <c r="BI2188" i="2"/>
  <c r="BH2188" i="2"/>
  <c r="BG2188" i="2"/>
  <c r="BF2188" i="2"/>
  <c r="T2188" i="2"/>
  <c r="R2188" i="2"/>
  <c r="P2188" i="2"/>
  <c r="BI2186" i="2"/>
  <c r="BH2186" i="2"/>
  <c r="BG2186" i="2"/>
  <c r="BF2186" i="2"/>
  <c r="T2186" i="2"/>
  <c r="R2186" i="2"/>
  <c r="P2186" i="2"/>
  <c r="BI2181" i="2"/>
  <c r="BH2181" i="2"/>
  <c r="BG2181" i="2"/>
  <c r="BF2181" i="2"/>
  <c r="T2181" i="2"/>
  <c r="R2181" i="2"/>
  <c r="P2181" i="2"/>
  <c r="BI2180" i="2"/>
  <c r="BH2180" i="2"/>
  <c r="BG2180" i="2"/>
  <c r="BF2180" i="2"/>
  <c r="T2180" i="2"/>
  <c r="R2180" i="2"/>
  <c r="P2180" i="2"/>
  <c r="BI2087" i="2"/>
  <c r="BH2087" i="2"/>
  <c r="BG2087" i="2"/>
  <c r="BF2087" i="2"/>
  <c r="T2087" i="2"/>
  <c r="R2087" i="2"/>
  <c r="P2087" i="2"/>
  <c r="BI2079" i="2"/>
  <c r="BH2079" i="2"/>
  <c r="BG2079" i="2"/>
  <c r="BF2079" i="2"/>
  <c r="T2079" i="2"/>
  <c r="R2079" i="2"/>
  <c r="P2079" i="2"/>
  <c r="BI2071" i="2"/>
  <c r="BH2071" i="2"/>
  <c r="BG2071" i="2"/>
  <c r="BF2071" i="2"/>
  <c r="T2071" i="2"/>
  <c r="R2071" i="2"/>
  <c r="P2071" i="2"/>
  <c r="BI2054" i="2"/>
  <c r="BH2054" i="2"/>
  <c r="BG2054" i="2"/>
  <c r="BF2054" i="2"/>
  <c r="T2054" i="2"/>
  <c r="R2054" i="2"/>
  <c r="P2054" i="2"/>
  <c r="BI2015" i="2"/>
  <c r="BH2015" i="2"/>
  <c r="BG2015" i="2"/>
  <c r="BF2015" i="2"/>
  <c r="T2015" i="2"/>
  <c r="R2015" i="2"/>
  <c r="P2015" i="2"/>
  <c r="BI1956" i="2"/>
  <c r="BH1956" i="2"/>
  <c r="BG1956" i="2"/>
  <c r="BF1956" i="2"/>
  <c r="T1956" i="2"/>
  <c r="R1956" i="2"/>
  <c r="P1956" i="2"/>
  <c r="BI1934" i="2"/>
  <c r="BH1934" i="2"/>
  <c r="BG1934" i="2"/>
  <c r="BF1934" i="2"/>
  <c r="T1934" i="2"/>
  <c r="R1934" i="2"/>
  <c r="P1934" i="2"/>
  <c r="BI1932" i="2"/>
  <c r="BH1932" i="2"/>
  <c r="BG1932" i="2"/>
  <c r="BF1932" i="2"/>
  <c r="T1932" i="2"/>
  <c r="R1932" i="2"/>
  <c r="P1932" i="2"/>
  <c r="BI1907" i="2"/>
  <c r="BH1907" i="2"/>
  <c r="BG1907" i="2"/>
  <c r="BF1907" i="2"/>
  <c r="T1907" i="2"/>
  <c r="R1907" i="2"/>
  <c r="P1907" i="2"/>
  <c r="BI1904" i="2"/>
  <c r="BH1904" i="2"/>
  <c r="BG1904" i="2"/>
  <c r="BF1904" i="2"/>
  <c r="T1904" i="2"/>
  <c r="R1904" i="2"/>
  <c r="P1904" i="2"/>
  <c r="BI1902" i="2"/>
  <c r="BH1902" i="2"/>
  <c r="BG1902" i="2"/>
  <c r="BF1902" i="2"/>
  <c r="T1902" i="2"/>
  <c r="R1902" i="2"/>
  <c r="P1902" i="2"/>
  <c r="BI1899" i="2"/>
  <c r="BH1899" i="2"/>
  <c r="BG1899" i="2"/>
  <c r="BF1899" i="2"/>
  <c r="T1899" i="2"/>
  <c r="R1899" i="2"/>
  <c r="P1899" i="2"/>
  <c r="BI1897" i="2"/>
  <c r="BH1897" i="2"/>
  <c r="BG1897" i="2"/>
  <c r="BF1897" i="2"/>
  <c r="T1897" i="2"/>
  <c r="R1897" i="2"/>
  <c r="P1897" i="2"/>
  <c r="BI1892" i="2"/>
  <c r="BH1892" i="2"/>
  <c r="BG1892" i="2"/>
  <c r="BF1892" i="2"/>
  <c r="T1892" i="2"/>
  <c r="R1892" i="2"/>
  <c r="P1892" i="2"/>
  <c r="BI1886" i="2"/>
  <c r="BH1886" i="2"/>
  <c r="BG1886" i="2"/>
  <c r="BF1886" i="2"/>
  <c r="T1886" i="2"/>
  <c r="R1886" i="2"/>
  <c r="P1886" i="2"/>
  <c r="BI1884" i="2"/>
  <c r="BH1884" i="2"/>
  <c r="BG1884" i="2"/>
  <c r="BF1884" i="2"/>
  <c r="T1884" i="2"/>
  <c r="R1884" i="2"/>
  <c r="P1884" i="2"/>
  <c r="BI1881" i="2"/>
  <c r="BH1881" i="2"/>
  <c r="BG1881" i="2"/>
  <c r="BF1881" i="2"/>
  <c r="T1881" i="2"/>
  <c r="R1881" i="2"/>
  <c r="P1881" i="2"/>
  <c r="BI1879" i="2"/>
  <c r="BH1879" i="2"/>
  <c r="BG1879" i="2"/>
  <c r="BF1879" i="2"/>
  <c r="T1879" i="2"/>
  <c r="R1879" i="2"/>
  <c r="P1879" i="2"/>
  <c r="BI1874" i="2"/>
  <c r="BH1874" i="2"/>
  <c r="BG1874" i="2"/>
  <c r="BF1874" i="2"/>
  <c r="T1874" i="2"/>
  <c r="R1874" i="2"/>
  <c r="P1874" i="2"/>
  <c r="BI1777" i="2"/>
  <c r="BH1777" i="2"/>
  <c r="BG1777" i="2"/>
  <c r="BF1777" i="2"/>
  <c r="T1777" i="2"/>
  <c r="R1777" i="2"/>
  <c r="P1777" i="2"/>
  <c r="BI1769" i="2"/>
  <c r="BH1769" i="2"/>
  <c r="BG1769" i="2"/>
  <c r="BF1769" i="2"/>
  <c r="T1769" i="2"/>
  <c r="R1769" i="2"/>
  <c r="P1769" i="2"/>
  <c r="BI1763" i="2"/>
  <c r="BH1763" i="2"/>
  <c r="BG1763" i="2"/>
  <c r="BF1763" i="2"/>
  <c r="T1763" i="2"/>
  <c r="R1763" i="2"/>
  <c r="P1763" i="2"/>
  <c r="BI1755" i="2"/>
  <c r="BH1755" i="2"/>
  <c r="BG1755" i="2"/>
  <c r="BF1755" i="2"/>
  <c r="T1755" i="2"/>
  <c r="R1755" i="2"/>
  <c r="P1755" i="2"/>
  <c r="BI1753" i="2"/>
  <c r="BH1753" i="2"/>
  <c r="BG1753" i="2"/>
  <c r="BF1753" i="2"/>
  <c r="T1753" i="2"/>
  <c r="R1753" i="2"/>
  <c r="P1753" i="2"/>
  <c r="BI1696" i="2"/>
  <c r="BH1696" i="2"/>
  <c r="BG1696" i="2"/>
  <c r="BF1696" i="2"/>
  <c r="T1696" i="2"/>
  <c r="R1696" i="2"/>
  <c r="P1696" i="2"/>
  <c r="BI1692" i="2"/>
  <c r="BH1692" i="2"/>
  <c r="BG1692" i="2"/>
  <c r="BF1692" i="2"/>
  <c r="T1692" i="2"/>
  <c r="T1691" i="2"/>
  <c r="R1692" i="2"/>
  <c r="R1691" i="2"/>
  <c r="P1692" i="2"/>
  <c r="P1691" i="2"/>
  <c r="BI1690" i="2"/>
  <c r="BH1690" i="2"/>
  <c r="BG1690" i="2"/>
  <c r="BF1690" i="2"/>
  <c r="T1690" i="2"/>
  <c r="R1690" i="2"/>
  <c r="P1690" i="2"/>
  <c r="BI1685" i="2"/>
  <c r="BH1685" i="2"/>
  <c r="BG1685" i="2"/>
  <c r="BF1685" i="2"/>
  <c r="T1685" i="2"/>
  <c r="R1685" i="2"/>
  <c r="P1685" i="2"/>
  <c r="BI1683" i="2"/>
  <c r="BH1683" i="2"/>
  <c r="BG1683" i="2"/>
  <c r="BF1683" i="2"/>
  <c r="T1683" i="2"/>
  <c r="R1683" i="2"/>
  <c r="P1683" i="2"/>
  <c r="BI1681" i="2"/>
  <c r="BH1681" i="2"/>
  <c r="BG1681" i="2"/>
  <c r="BF1681" i="2"/>
  <c r="T1681" i="2"/>
  <c r="R1681" i="2"/>
  <c r="P1681" i="2"/>
  <c r="BI1676" i="2"/>
  <c r="BH1676" i="2"/>
  <c r="BG1676" i="2"/>
  <c r="BF1676" i="2"/>
  <c r="T1676" i="2"/>
  <c r="R1676" i="2"/>
  <c r="P1676" i="2"/>
  <c r="BI1671" i="2"/>
  <c r="BH1671" i="2"/>
  <c r="BG1671" i="2"/>
  <c r="BF1671" i="2"/>
  <c r="T1671" i="2"/>
  <c r="R1671" i="2"/>
  <c r="P1671" i="2"/>
  <c r="BI1666" i="2"/>
  <c r="BH1666" i="2"/>
  <c r="BG1666" i="2"/>
  <c r="BF1666" i="2"/>
  <c r="T1666" i="2"/>
  <c r="R1666" i="2"/>
  <c r="P1666" i="2"/>
  <c r="BI1662" i="2"/>
  <c r="BH1662" i="2"/>
  <c r="BG1662" i="2"/>
  <c r="BF1662" i="2"/>
  <c r="T1662" i="2"/>
  <c r="R1662" i="2"/>
  <c r="P1662" i="2"/>
  <c r="BI1661" i="2"/>
  <c r="BH1661" i="2"/>
  <c r="BG1661" i="2"/>
  <c r="BF1661" i="2"/>
  <c r="T1661" i="2"/>
  <c r="R1661" i="2"/>
  <c r="P1661" i="2"/>
  <c r="BI1659" i="2"/>
  <c r="BH1659" i="2"/>
  <c r="BG1659" i="2"/>
  <c r="BF1659" i="2"/>
  <c r="T1659" i="2"/>
  <c r="R1659" i="2"/>
  <c r="P1659" i="2"/>
  <c r="BI1654" i="2"/>
  <c r="BH1654" i="2"/>
  <c r="BG1654" i="2"/>
  <c r="BF1654" i="2"/>
  <c r="T1654" i="2"/>
  <c r="R1654" i="2"/>
  <c r="P1654" i="2"/>
  <c r="BI1652" i="2"/>
  <c r="BH1652" i="2"/>
  <c r="BG1652" i="2"/>
  <c r="BF1652" i="2"/>
  <c r="T1652" i="2"/>
  <c r="R1652" i="2"/>
  <c r="P1652" i="2"/>
  <c r="BI1650" i="2"/>
  <c r="BH1650" i="2"/>
  <c r="BG1650" i="2"/>
  <c r="BF1650" i="2"/>
  <c r="T1650" i="2"/>
  <c r="R1650" i="2"/>
  <c r="P1650" i="2"/>
  <c r="BI1648" i="2"/>
  <c r="BH1648" i="2"/>
  <c r="BG1648" i="2"/>
  <c r="BF1648" i="2"/>
  <c r="T1648" i="2"/>
  <c r="R1648" i="2"/>
  <c r="P1648" i="2"/>
  <c r="BI1646" i="2"/>
  <c r="BH1646" i="2"/>
  <c r="BG1646" i="2"/>
  <c r="BF1646" i="2"/>
  <c r="T1646" i="2"/>
  <c r="R1646" i="2"/>
  <c r="P1646" i="2"/>
  <c r="BI1642" i="2"/>
  <c r="BH1642" i="2"/>
  <c r="BG1642" i="2"/>
  <c r="BF1642" i="2"/>
  <c r="T1642" i="2"/>
  <c r="R1642" i="2"/>
  <c r="P1642" i="2"/>
  <c r="BI1631" i="2"/>
  <c r="BH1631" i="2"/>
  <c r="BG1631" i="2"/>
  <c r="BF1631" i="2"/>
  <c r="T1631" i="2"/>
  <c r="R1631" i="2"/>
  <c r="P1631" i="2"/>
  <c r="BI1629" i="2"/>
  <c r="BH1629" i="2"/>
  <c r="BG1629" i="2"/>
  <c r="BF1629" i="2"/>
  <c r="T1629" i="2"/>
  <c r="R1629" i="2"/>
  <c r="P1629" i="2"/>
  <c r="BI1626" i="2"/>
  <c r="BH1626" i="2"/>
  <c r="BG1626" i="2"/>
  <c r="BF1626" i="2"/>
  <c r="T1626" i="2"/>
  <c r="R1626" i="2"/>
  <c r="P1626" i="2"/>
  <c r="BI1624" i="2"/>
  <c r="BH1624" i="2"/>
  <c r="BG1624" i="2"/>
  <c r="BF1624" i="2"/>
  <c r="T1624" i="2"/>
  <c r="R1624" i="2"/>
  <c r="P1624" i="2"/>
  <c r="BI1623" i="2"/>
  <c r="BH1623" i="2"/>
  <c r="BG1623" i="2"/>
  <c r="BF1623" i="2"/>
  <c r="T1623" i="2"/>
  <c r="R1623" i="2"/>
  <c r="P1623" i="2"/>
  <c r="BI1622" i="2"/>
  <c r="BH1622" i="2"/>
  <c r="BG1622" i="2"/>
  <c r="BF1622" i="2"/>
  <c r="T1622" i="2"/>
  <c r="R1622" i="2"/>
  <c r="P1622" i="2"/>
  <c r="BI1616" i="2"/>
  <c r="BH1616" i="2"/>
  <c r="BG1616" i="2"/>
  <c r="BF1616" i="2"/>
  <c r="T1616" i="2"/>
  <c r="R1616" i="2"/>
  <c r="P1616" i="2"/>
  <c r="BI1615" i="2"/>
  <c r="BH1615" i="2"/>
  <c r="BG1615" i="2"/>
  <c r="BF1615" i="2"/>
  <c r="T1615" i="2"/>
  <c r="R1615" i="2"/>
  <c r="P1615" i="2"/>
  <c r="BI1612" i="2"/>
  <c r="BH1612" i="2"/>
  <c r="BG1612" i="2"/>
  <c r="BF1612" i="2"/>
  <c r="T1612" i="2"/>
  <c r="R1612" i="2"/>
  <c r="P1612" i="2"/>
  <c r="BI1611" i="2"/>
  <c r="BH1611" i="2"/>
  <c r="BG1611" i="2"/>
  <c r="BF1611" i="2"/>
  <c r="T1611" i="2"/>
  <c r="R1611" i="2"/>
  <c r="P1611" i="2"/>
  <c r="BI1610" i="2"/>
  <c r="BH1610" i="2"/>
  <c r="BG1610" i="2"/>
  <c r="BF1610" i="2"/>
  <c r="T1610" i="2"/>
  <c r="R1610" i="2"/>
  <c r="P1610" i="2"/>
  <c r="BI1609" i="2"/>
  <c r="BH1609" i="2"/>
  <c r="BG1609" i="2"/>
  <c r="BF1609" i="2"/>
  <c r="T1609" i="2"/>
  <c r="R1609" i="2"/>
  <c r="P1609" i="2"/>
  <c r="BI1608" i="2"/>
  <c r="BH1608" i="2"/>
  <c r="BG1608" i="2"/>
  <c r="BF1608" i="2"/>
  <c r="T1608" i="2"/>
  <c r="R1608" i="2"/>
  <c r="P1608" i="2"/>
  <c r="BI1607" i="2"/>
  <c r="BH1607" i="2"/>
  <c r="BG1607" i="2"/>
  <c r="BF1607" i="2"/>
  <c r="T1607" i="2"/>
  <c r="R1607" i="2"/>
  <c r="P1607" i="2"/>
  <c r="BI1606" i="2"/>
  <c r="BH1606" i="2"/>
  <c r="BG1606" i="2"/>
  <c r="BF1606" i="2"/>
  <c r="T1606" i="2"/>
  <c r="R1606" i="2"/>
  <c r="P1606" i="2"/>
  <c r="BI1596" i="2"/>
  <c r="BH1596" i="2"/>
  <c r="BG1596" i="2"/>
  <c r="BF1596" i="2"/>
  <c r="T1596" i="2"/>
  <c r="R1596" i="2"/>
  <c r="P1596" i="2"/>
  <c r="BI1594" i="2"/>
  <c r="BH1594" i="2"/>
  <c r="BG1594" i="2"/>
  <c r="BF1594" i="2"/>
  <c r="T1594" i="2"/>
  <c r="R1594" i="2"/>
  <c r="P1594" i="2"/>
  <c r="BI1592" i="2"/>
  <c r="BH1592" i="2"/>
  <c r="BG1592" i="2"/>
  <c r="BF1592" i="2"/>
  <c r="T1592" i="2"/>
  <c r="R1592" i="2"/>
  <c r="P1592" i="2"/>
  <c r="BI1567" i="2"/>
  <c r="BH1567" i="2"/>
  <c r="BG1567" i="2"/>
  <c r="BF1567" i="2"/>
  <c r="T1567" i="2"/>
  <c r="R1567" i="2"/>
  <c r="P1567" i="2"/>
  <c r="BI1558" i="2"/>
  <c r="BH1558" i="2"/>
  <c r="BG1558" i="2"/>
  <c r="BF1558" i="2"/>
  <c r="T1558" i="2"/>
  <c r="R1558" i="2"/>
  <c r="P1558" i="2"/>
  <c r="BI1556" i="2"/>
  <c r="BH1556" i="2"/>
  <c r="BG1556" i="2"/>
  <c r="BF1556" i="2"/>
  <c r="T1556" i="2"/>
  <c r="R1556" i="2"/>
  <c r="P1556" i="2"/>
  <c r="BI1515" i="2"/>
  <c r="BH1515" i="2"/>
  <c r="BG1515" i="2"/>
  <c r="BF1515" i="2"/>
  <c r="T1515" i="2"/>
  <c r="R1515" i="2"/>
  <c r="P1515" i="2"/>
  <c r="BI1461" i="2"/>
  <c r="BH1461" i="2"/>
  <c r="BG1461" i="2"/>
  <c r="BF1461" i="2"/>
  <c r="T1461" i="2"/>
  <c r="R1461" i="2"/>
  <c r="P1461" i="2"/>
  <c r="BI1451" i="2"/>
  <c r="BH1451" i="2"/>
  <c r="BG1451" i="2"/>
  <c r="BF1451" i="2"/>
  <c r="T1451" i="2"/>
  <c r="R1451" i="2"/>
  <c r="P1451" i="2"/>
  <c r="BI1440" i="2"/>
  <c r="BH1440" i="2"/>
  <c r="BG1440" i="2"/>
  <c r="BF1440" i="2"/>
  <c r="T1440" i="2"/>
  <c r="R1440" i="2"/>
  <c r="P1440" i="2"/>
  <c r="BI1399" i="2"/>
  <c r="BH1399" i="2"/>
  <c r="BG1399" i="2"/>
  <c r="BF1399" i="2"/>
  <c r="T1399" i="2"/>
  <c r="R1399" i="2"/>
  <c r="P1399" i="2"/>
  <c r="BI1376" i="2"/>
  <c r="BH1376" i="2"/>
  <c r="BG1376" i="2"/>
  <c r="BF1376" i="2"/>
  <c r="T1376" i="2"/>
  <c r="R1376" i="2"/>
  <c r="P1376" i="2"/>
  <c r="BI1345" i="2"/>
  <c r="BH1345" i="2"/>
  <c r="BG1345" i="2"/>
  <c r="BF1345" i="2"/>
  <c r="T1345" i="2"/>
  <c r="R1345" i="2"/>
  <c r="P1345" i="2"/>
  <c r="BI1314" i="2"/>
  <c r="BH1314" i="2"/>
  <c r="BG1314" i="2"/>
  <c r="BF1314" i="2"/>
  <c r="T1314" i="2"/>
  <c r="R1314" i="2"/>
  <c r="P1314" i="2"/>
  <c r="BI1224" i="2"/>
  <c r="BH1224" i="2"/>
  <c r="BG1224" i="2"/>
  <c r="BF1224" i="2"/>
  <c r="T1224" i="2"/>
  <c r="R1224" i="2"/>
  <c r="P1224" i="2"/>
  <c r="BI1219" i="2"/>
  <c r="BH1219" i="2"/>
  <c r="BG1219" i="2"/>
  <c r="BF1219" i="2"/>
  <c r="T1219" i="2"/>
  <c r="R1219" i="2"/>
  <c r="P1219" i="2"/>
  <c r="BI1203" i="2"/>
  <c r="BH1203" i="2"/>
  <c r="BG1203" i="2"/>
  <c r="BF1203" i="2"/>
  <c r="T1203" i="2"/>
  <c r="R1203" i="2"/>
  <c r="P1203" i="2"/>
  <c r="BI1180" i="2"/>
  <c r="BH1180" i="2"/>
  <c r="BG1180" i="2"/>
  <c r="BF1180" i="2"/>
  <c r="T1180" i="2"/>
  <c r="R1180" i="2"/>
  <c r="P1180" i="2"/>
  <c r="BI1157" i="2"/>
  <c r="BH1157" i="2"/>
  <c r="BG1157" i="2"/>
  <c r="BF1157" i="2"/>
  <c r="T1157" i="2"/>
  <c r="R1157" i="2"/>
  <c r="P1157" i="2"/>
  <c r="BI1132" i="2"/>
  <c r="BH1132" i="2"/>
  <c r="BG1132" i="2"/>
  <c r="BF1132" i="2"/>
  <c r="T1132" i="2"/>
  <c r="R1132" i="2"/>
  <c r="P1132" i="2"/>
  <c r="BI1128" i="2"/>
  <c r="BH1128" i="2"/>
  <c r="BG1128" i="2"/>
  <c r="BF1128" i="2"/>
  <c r="T1128" i="2"/>
  <c r="R1128" i="2"/>
  <c r="P1128" i="2"/>
  <c r="BI1126" i="2"/>
  <c r="BH1126" i="2"/>
  <c r="BG1126" i="2"/>
  <c r="BF1126" i="2"/>
  <c r="T1126" i="2"/>
  <c r="R1126" i="2"/>
  <c r="P1126" i="2"/>
  <c r="BI1118" i="2"/>
  <c r="BH1118" i="2"/>
  <c r="BG1118" i="2"/>
  <c r="BF1118" i="2"/>
  <c r="T1118" i="2"/>
  <c r="R1118" i="2"/>
  <c r="P1118" i="2"/>
  <c r="BI1117" i="2"/>
  <c r="BH1117" i="2"/>
  <c r="BG1117" i="2"/>
  <c r="BF1117" i="2"/>
  <c r="T1117" i="2"/>
  <c r="R1117" i="2"/>
  <c r="P1117" i="2"/>
  <c r="BI1115" i="2"/>
  <c r="BH1115" i="2"/>
  <c r="BG1115" i="2"/>
  <c r="BF1115" i="2"/>
  <c r="T1115" i="2"/>
  <c r="R1115" i="2"/>
  <c r="P1115" i="2"/>
  <c r="BI1113" i="2"/>
  <c r="BH1113" i="2"/>
  <c r="BG1113" i="2"/>
  <c r="BF1113" i="2"/>
  <c r="T1113" i="2"/>
  <c r="R1113" i="2"/>
  <c r="P1113" i="2"/>
  <c r="BI1110" i="2"/>
  <c r="BH1110" i="2"/>
  <c r="BG1110" i="2"/>
  <c r="BF1110" i="2"/>
  <c r="T1110" i="2"/>
  <c r="R1110" i="2"/>
  <c r="P1110" i="2"/>
  <c r="BI1078" i="2"/>
  <c r="BH1078" i="2"/>
  <c r="BG1078" i="2"/>
  <c r="BF1078" i="2"/>
  <c r="T1078" i="2"/>
  <c r="R1078" i="2"/>
  <c r="P1078" i="2"/>
  <c r="BI1045" i="2"/>
  <c r="BH1045" i="2"/>
  <c r="BG1045" i="2"/>
  <c r="BF1045" i="2"/>
  <c r="T1045" i="2"/>
  <c r="R1045" i="2"/>
  <c r="P1045" i="2"/>
  <c r="BI1003" i="2"/>
  <c r="BH1003" i="2"/>
  <c r="BG1003" i="2"/>
  <c r="BF1003" i="2"/>
  <c r="T1003" i="2"/>
  <c r="R1003" i="2"/>
  <c r="P1003" i="2"/>
  <c r="BI931" i="2"/>
  <c r="BH931" i="2"/>
  <c r="BG931" i="2"/>
  <c r="BF931" i="2"/>
  <c r="T931" i="2"/>
  <c r="R931" i="2"/>
  <c r="P931" i="2"/>
  <c r="BI926" i="2"/>
  <c r="BH926" i="2"/>
  <c r="BG926" i="2"/>
  <c r="BF926" i="2"/>
  <c r="T926" i="2"/>
  <c r="R926" i="2"/>
  <c r="P926" i="2"/>
  <c r="BI836" i="2"/>
  <c r="BH836" i="2"/>
  <c r="BG836" i="2"/>
  <c r="BF836" i="2"/>
  <c r="T836" i="2"/>
  <c r="R836" i="2"/>
  <c r="P836" i="2"/>
  <c r="BI762" i="2"/>
  <c r="BH762" i="2"/>
  <c r="BG762" i="2"/>
  <c r="BF762" i="2"/>
  <c r="T762" i="2"/>
  <c r="R762" i="2"/>
  <c r="P762" i="2"/>
  <c r="BI690" i="2"/>
  <c r="BH690" i="2"/>
  <c r="BG690" i="2"/>
  <c r="BF690" i="2"/>
  <c r="T690" i="2"/>
  <c r="R690" i="2"/>
  <c r="P690" i="2"/>
  <c r="BI590" i="2"/>
  <c r="BH590" i="2"/>
  <c r="BG590" i="2"/>
  <c r="BF590" i="2"/>
  <c r="T590" i="2"/>
  <c r="R590" i="2"/>
  <c r="P590" i="2"/>
  <c r="BI566" i="2"/>
  <c r="BH566" i="2"/>
  <c r="BG566" i="2"/>
  <c r="BF566" i="2"/>
  <c r="T566" i="2"/>
  <c r="R566" i="2"/>
  <c r="P566" i="2"/>
  <c r="BI544" i="2"/>
  <c r="BH544" i="2"/>
  <c r="BG544" i="2"/>
  <c r="BF544" i="2"/>
  <c r="T544" i="2"/>
  <c r="R544" i="2"/>
  <c r="P544" i="2"/>
  <c r="BI541" i="2"/>
  <c r="BH541" i="2"/>
  <c r="BG541" i="2"/>
  <c r="BF541" i="2"/>
  <c r="T541" i="2"/>
  <c r="R541" i="2"/>
  <c r="P541" i="2"/>
  <c r="BI429" i="2"/>
  <c r="BH429" i="2"/>
  <c r="BG429" i="2"/>
  <c r="BF429" i="2"/>
  <c r="T429" i="2"/>
  <c r="R429" i="2"/>
  <c r="P429" i="2"/>
  <c r="BI424" i="2"/>
  <c r="BH424" i="2"/>
  <c r="BG424" i="2"/>
  <c r="BF424" i="2"/>
  <c r="T424" i="2"/>
  <c r="R424" i="2"/>
  <c r="P424" i="2"/>
  <c r="BI399" i="2"/>
  <c r="BH399" i="2"/>
  <c r="BG399" i="2"/>
  <c r="BF399" i="2"/>
  <c r="T399" i="2"/>
  <c r="R399" i="2"/>
  <c r="P399" i="2"/>
  <c r="BI397" i="2"/>
  <c r="BH397" i="2"/>
  <c r="BG397" i="2"/>
  <c r="BF397" i="2"/>
  <c r="T397" i="2"/>
  <c r="R397" i="2"/>
  <c r="P397" i="2"/>
  <c r="BI392" i="2"/>
  <c r="BH392" i="2"/>
  <c r="BG392" i="2"/>
  <c r="BF392" i="2"/>
  <c r="T392" i="2"/>
  <c r="R392" i="2"/>
  <c r="P392" i="2"/>
  <c r="BI282" i="2"/>
  <c r="BH282" i="2"/>
  <c r="BG282" i="2"/>
  <c r="BF282" i="2"/>
  <c r="T282" i="2"/>
  <c r="R282" i="2"/>
  <c r="P282" i="2"/>
  <c r="BI279" i="2"/>
  <c r="BH279" i="2"/>
  <c r="BG279" i="2"/>
  <c r="BF279" i="2"/>
  <c r="T279" i="2"/>
  <c r="R279" i="2"/>
  <c r="P279" i="2"/>
  <c r="BI272" i="2"/>
  <c r="BH272" i="2"/>
  <c r="BG272" i="2"/>
  <c r="BF272" i="2"/>
  <c r="T272" i="2"/>
  <c r="R272" i="2"/>
  <c r="P272" i="2"/>
  <c r="BI269" i="2"/>
  <c r="BH269" i="2"/>
  <c r="BG269" i="2"/>
  <c r="BF269" i="2"/>
  <c r="T269" i="2"/>
  <c r="R269" i="2"/>
  <c r="P269" i="2"/>
  <c r="BI257" i="2"/>
  <c r="BH257" i="2"/>
  <c r="BG257" i="2"/>
  <c r="BF257" i="2"/>
  <c r="T257" i="2"/>
  <c r="R257" i="2"/>
  <c r="P257" i="2"/>
  <c r="BI235" i="2"/>
  <c r="BH235" i="2"/>
  <c r="BG235" i="2"/>
  <c r="BF235" i="2"/>
  <c r="T235" i="2"/>
  <c r="R235" i="2"/>
  <c r="P235" i="2"/>
  <c r="BI230" i="2"/>
  <c r="BH230" i="2"/>
  <c r="BG230" i="2"/>
  <c r="BF230" i="2"/>
  <c r="T230" i="2"/>
  <c r="R230" i="2"/>
  <c r="P230" i="2"/>
  <c r="BI213" i="2"/>
  <c r="BH213" i="2"/>
  <c r="BG213" i="2"/>
  <c r="BF213" i="2"/>
  <c r="T213" i="2"/>
  <c r="R213" i="2"/>
  <c r="P213" i="2"/>
  <c r="BI196" i="2"/>
  <c r="BH196" i="2"/>
  <c r="BG196" i="2"/>
  <c r="BF196" i="2"/>
  <c r="T196" i="2"/>
  <c r="R196" i="2"/>
  <c r="P196" i="2"/>
  <c r="BI193" i="2"/>
  <c r="BH193" i="2"/>
  <c r="BG193" i="2"/>
  <c r="BF193" i="2"/>
  <c r="T193" i="2"/>
  <c r="R193" i="2"/>
  <c r="P193" i="2"/>
  <c r="BI190" i="2"/>
  <c r="BH190" i="2"/>
  <c r="BG190" i="2"/>
  <c r="BF190" i="2"/>
  <c r="T190" i="2"/>
  <c r="R190" i="2"/>
  <c r="P190" i="2"/>
  <c r="BI188" i="2"/>
  <c r="BH188" i="2"/>
  <c r="BG188" i="2"/>
  <c r="BF188" i="2"/>
  <c r="T188" i="2"/>
  <c r="R188" i="2"/>
  <c r="P188" i="2"/>
  <c r="BI186" i="2"/>
  <c r="BH186" i="2"/>
  <c r="BG186" i="2"/>
  <c r="BF186" i="2"/>
  <c r="T186" i="2"/>
  <c r="R186" i="2"/>
  <c r="P186" i="2"/>
  <c r="BI184" i="2"/>
  <c r="BH184" i="2"/>
  <c r="BG184" i="2"/>
  <c r="BF184" i="2"/>
  <c r="T184" i="2"/>
  <c r="R184" i="2"/>
  <c r="P184" i="2"/>
  <c r="BI182" i="2"/>
  <c r="BH182" i="2"/>
  <c r="BG182" i="2"/>
  <c r="BF182" i="2"/>
  <c r="T182" i="2"/>
  <c r="R182" i="2"/>
  <c r="P182" i="2"/>
  <c r="BI174" i="2"/>
  <c r="BH174" i="2"/>
  <c r="BG174" i="2"/>
  <c r="BF174" i="2"/>
  <c r="T174" i="2"/>
  <c r="R174" i="2"/>
  <c r="P174" i="2"/>
  <c r="BI169" i="2"/>
  <c r="BH169" i="2"/>
  <c r="BG169" i="2"/>
  <c r="BF169" i="2"/>
  <c r="T169" i="2"/>
  <c r="R169" i="2"/>
  <c r="P169" i="2"/>
  <c r="BI142" i="2"/>
  <c r="BH142" i="2"/>
  <c r="BG142" i="2"/>
  <c r="BF142" i="2"/>
  <c r="T142" i="2"/>
  <c r="R142" i="2"/>
  <c r="P142" i="2"/>
  <c r="BI135" i="2"/>
  <c r="BH135" i="2"/>
  <c r="BG135" i="2"/>
  <c r="BF135" i="2"/>
  <c r="T135" i="2"/>
  <c r="R135" i="2"/>
  <c r="P135" i="2"/>
  <c r="BI127" i="2"/>
  <c r="BH127" i="2"/>
  <c r="BG127" i="2"/>
  <c r="BF127" i="2"/>
  <c r="T127" i="2"/>
  <c r="R127" i="2"/>
  <c r="P127" i="2"/>
  <c r="BI125" i="2"/>
  <c r="BH125" i="2"/>
  <c r="BG125" i="2"/>
  <c r="BF125" i="2"/>
  <c r="T125" i="2"/>
  <c r="R125" i="2"/>
  <c r="P125" i="2"/>
  <c r="BI123" i="2"/>
  <c r="BH123" i="2"/>
  <c r="BG123" i="2"/>
  <c r="BF123" i="2"/>
  <c r="T123" i="2"/>
  <c r="R123" i="2"/>
  <c r="P123" i="2"/>
  <c r="BI119" i="2"/>
  <c r="BH119" i="2"/>
  <c r="BG119" i="2"/>
  <c r="BF119" i="2"/>
  <c r="T119" i="2"/>
  <c r="R119" i="2"/>
  <c r="P119" i="2"/>
  <c r="BI114" i="2"/>
  <c r="BH114" i="2"/>
  <c r="BG114" i="2"/>
  <c r="BF114" i="2"/>
  <c r="T114" i="2"/>
  <c r="T113" i="2"/>
  <c r="R114" i="2"/>
  <c r="R113" i="2"/>
  <c r="P114" i="2"/>
  <c r="P113" i="2"/>
  <c r="J108" i="2"/>
  <c r="J107" i="2"/>
  <c r="F107" i="2"/>
  <c r="F105" i="2"/>
  <c r="E103" i="2"/>
  <c r="J55" i="2"/>
  <c r="J54" i="2"/>
  <c r="F54" i="2"/>
  <c r="F52" i="2"/>
  <c r="E50" i="2"/>
  <c r="J18" i="2"/>
  <c r="E18" i="2"/>
  <c r="F55" i="2" s="1"/>
  <c r="J17" i="2"/>
  <c r="J12" i="2"/>
  <c r="J105" i="2"/>
  <c r="E7" i="2"/>
  <c r="E48" i="2"/>
  <c r="L50" i="1"/>
  <c r="AM50" i="1"/>
  <c r="AM49" i="1"/>
  <c r="L49" i="1"/>
  <c r="AM47" i="1"/>
  <c r="L47" i="1"/>
  <c r="L45" i="1"/>
  <c r="L44" i="1"/>
  <c r="J217" i="3"/>
  <c r="BK569" i="3"/>
  <c r="J143" i="4"/>
  <c r="J198" i="4"/>
  <c r="BK116" i="4"/>
  <c r="BK330" i="4"/>
  <c r="BK114" i="4"/>
  <c r="BK280" i="4"/>
  <c r="BK402" i="5"/>
  <c r="J167" i="5"/>
  <c r="J170" i="5"/>
  <c r="J296" i="5"/>
  <c r="J110" i="5"/>
  <c r="BK155" i="5"/>
  <c r="BK192" i="5"/>
  <c r="BK170" i="5"/>
  <c r="BK227" i="5"/>
  <c r="J313" i="5"/>
  <c r="J121" i="5"/>
  <c r="BK200" i="6"/>
  <c r="BK115" i="6"/>
  <c r="J242" i="7"/>
  <c r="BK326" i="7"/>
  <c r="J105" i="8"/>
  <c r="BK338" i="9"/>
  <c r="J361" i="9"/>
  <c r="J182" i="9"/>
  <c r="BK303" i="9"/>
  <c r="BK214" i="9"/>
  <c r="J242" i="9"/>
  <c r="J345" i="9"/>
  <c r="BK378" i="9"/>
  <c r="J142" i="9"/>
  <c r="BK145" i="9"/>
  <c r="J200" i="10"/>
  <c r="BK122" i="11"/>
  <c r="J247" i="11"/>
  <c r="BK149" i="12"/>
  <c r="J3761" i="2"/>
  <c r="J2664" i="2"/>
  <c r="J2662" i="2"/>
  <c r="J1608" i="2"/>
  <c r="J1690" i="2"/>
  <c r="J2842" i="2"/>
  <c r="J1607" i="2"/>
  <c r="J1934" i="2"/>
  <c r="J3299" i="2"/>
  <c r="BK2640" i="2"/>
  <c r="J1683" i="2"/>
  <c r="BK169" i="2"/>
  <c r="J2475" i="2"/>
  <c r="J3929" i="2"/>
  <c r="BK3197" i="2"/>
  <c r="J2325" i="2"/>
  <c r="J1180" i="2"/>
  <c r="J532" i="3"/>
  <c r="BK696" i="3"/>
  <c r="BK211" i="3"/>
  <c r="J393" i="3"/>
  <c r="J350" i="4"/>
  <c r="J182" i="4"/>
  <c r="BK274" i="4"/>
  <c r="BK323" i="4"/>
  <c r="BK142" i="4"/>
  <c r="J145" i="4"/>
  <c r="J227" i="4"/>
  <c r="BK371" i="4"/>
  <c r="BK183" i="4"/>
  <c r="J144" i="4"/>
  <c r="BK306" i="4"/>
  <c r="BK408" i="5"/>
  <c r="J242" i="5"/>
  <c r="J371" i="5"/>
  <c r="J215" i="5"/>
  <c r="BK374" i="5"/>
  <c r="BK203" i="5"/>
  <c r="J119" i="5"/>
  <c r="BK210" i="5"/>
  <c r="BK205" i="5"/>
  <c r="BK324" i="5"/>
  <c r="BK344" i="5"/>
  <c r="J217" i="5"/>
  <c r="BK430" i="5"/>
  <c r="BK240" i="5"/>
  <c r="J142" i="5"/>
  <c r="BK195" i="6"/>
  <c r="J128" i="6"/>
  <c r="J93" i="6"/>
  <c r="BK204" i="6"/>
  <c r="J164" i="6"/>
  <c r="BK141" i="6"/>
  <c r="J193" i="6"/>
  <c r="J156" i="6"/>
  <c r="J157" i="6"/>
  <c r="J204" i="6"/>
  <c r="J208" i="7"/>
  <c r="J112" i="7"/>
  <c r="J320" i="7"/>
  <c r="J106" i="8"/>
  <c r="BK108" i="8"/>
  <c r="J259" i="9"/>
  <c r="BK384" i="9"/>
  <c r="J268" i="9"/>
  <c r="BK376" i="9"/>
  <c r="BK119" i="9"/>
  <c r="J257" i="9"/>
  <c r="J343" i="9"/>
  <c r="BK157" i="9"/>
  <c r="J213" i="9"/>
  <c r="BK323" i="9"/>
  <c r="BK118" i="9"/>
  <c r="J183" i="9"/>
  <c r="J105" i="10"/>
  <c r="BK187" i="10"/>
  <c r="BK272" i="11"/>
  <c r="J112" i="11"/>
  <c r="BK317" i="11"/>
  <c r="J298" i="11"/>
  <c r="J154" i="11"/>
  <c r="J122" i="13"/>
  <c r="J3741" i="2"/>
  <c r="BK3037" i="2"/>
  <c r="BK1610" i="2"/>
  <c r="BK2758" i="2"/>
  <c r="J2953" i="2"/>
  <c r="BK2261" i="2"/>
  <c r="J2911" i="2"/>
  <c r="BK2302" i="2"/>
  <c r="J1115" i="2"/>
  <c r="J2870" i="2"/>
  <c r="J2181" i="2"/>
  <c r="J3151" i="2"/>
  <c r="J2362" i="2"/>
  <c r="J3043" i="2"/>
  <c r="BK2482" i="2"/>
  <c r="J3883" i="2"/>
  <c r="BK2567" i="2"/>
  <c r="BK1612" i="2"/>
  <c r="J428" i="3"/>
  <c r="BK420" i="3"/>
  <c r="J353" i="4"/>
  <c r="BK335" i="4"/>
  <c r="BK343" i="4"/>
  <c r="BK303" i="4"/>
  <c r="BK124" i="4"/>
  <c r="BK357" i="4"/>
  <c r="J310" i="4"/>
  <c r="J400" i="5"/>
  <c r="BK144" i="5"/>
  <c r="BK231" i="5"/>
  <c r="BK370" i="5"/>
  <c r="J194" i="5"/>
  <c r="BK304" i="5"/>
  <c r="BK381" i="5"/>
  <c r="J129" i="5"/>
  <c r="J396" i="5"/>
  <c r="J108" i="5"/>
  <c r="BK331" i="5"/>
  <c r="BK149" i="5"/>
  <c r="J126" i="6"/>
  <c r="J182" i="6"/>
  <c r="BK168" i="6"/>
  <c r="J170" i="7"/>
  <c r="BK98" i="7"/>
  <c r="J326" i="7"/>
  <c r="BK150" i="8"/>
  <c r="J108" i="8"/>
  <c r="J186" i="9"/>
  <c r="BK279" i="9"/>
  <c r="BK120" i="9"/>
  <c r="BK390" i="9"/>
  <c r="BK142" i="9"/>
  <c r="BK197" i="9"/>
  <c r="BK193" i="9"/>
  <c r="BK234" i="9"/>
  <c r="BK335" i="9"/>
  <c r="BK173" i="10"/>
  <c r="BK184" i="10"/>
  <c r="J200" i="11"/>
  <c r="BK99" i="11"/>
  <c r="BK114" i="11"/>
  <c r="J119" i="13"/>
  <c r="J2582" i="2"/>
  <c r="J3199" i="2"/>
  <c r="BK2801" i="2"/>
  <c r="J2327" i="2"/>
  <c r="BK1886" i="2"/>
  <c r="J1132" i="2"/>
  <c r="BK2928" i="2"/>
  <c r="J2774" i="2"/>
  <c r="BK2648" i="2"/>
  <c r="J2186" i="2"/>
  <c r="BK926" i="2"/>
  <c r="J2848" i="2"/>
  <c r="J2480" i="2"/>
  <c r="J1078" i="2"/>
  <c r="J2565" i="2"/>
  <c r="BK3761" i="2"/>
  <c r="J2671" i="2"/>
  <c r="BK686" i="3"/>
  <c r="BK462" i="3"/>
  <c r="BK147" i="4"/>
  <c r="J138" i="4"/>
  <c r="BK118" i="4"/>
  <c r="J346" i="4"/>
  <c r="BK171" i="4"/>
  <c r="BK340" i="4"/>
  <c r="BK2713" i="2"/>
  <c r="J2788" i="2"/>
  <c r="BK2866" i="2"/>
  <c r="BK2775" i="2"/>
  <c r="BK1623" i="2"/>
  <c r="J2640" i="2"/>
  <c r="J1596" i="2"/>
  <c r="BK2192" i="2"/>
  <c r="J2729" i="2"/>
  <c r="BK1594" i="2"/>
  <c r="J2584" i="2"/>
  <c r="J462" i="3"/>
  <c r="BK432" i="3"/>
  <c r="BK325" i="4"/>
  <c r="J299" i="4"/>
  <c r="J312" i="4"/>
  <c r="J357" i="4"/>
  <c r="J316" i="4"/>
  <c r="BK359" i="4"/>
  <c r="BK195" i="4"/>
  <c r="BK414" i="5"/>
  <c r="BK142" i="5"/>
  <c r="BK224" i="5"/>
  <c r="BK339" i="5"/>
  <c r="J416" i="5"/>
  <c r="J310" i="5"/>
  <c r="BK319" i="5"/>
  <c r="J375" i="5"/>
  <c r="J435" i="5"/>
  <c r="J266" i="5"/>
  <c r="BK124" i="5"/>
  <c r="J102" i="6"/>
  <c r="J121" i="6"/>
  <c r="BK140" i="7"/>
  <c r="BK112" i="7"/>
  <c r="BK135" i="8"/>
  <c r="BK112" i="8"/>
  <c r="J279" i="9"/>
  <c r="J346" i="9"/>
  <c r="BK115" i="9"/>
  <c r="J177" i="9"/>
  <c r="BK167" i="9"/>
  <c r="J181" i="9"/>
  <c r="BK389" i="9"/>
  <c r="BK160" i="9"/>
  <c r="BK122" i="9"/>
  <c r="J128" i="10"/>
  <c r="BK215" i="11"/>
  <c r="BK314" i="11"/>
  <c r="J206" i="11"/>
  <c r="BK88" i="12"/>
  <c r="J2871" i="2"/>
  <c r="J1606" i="2"/>
  <c r="J1648" i="2"/>
  <c r="BK2584" i="2"/>
  <c r="J2916" i="2"/>
  <c r="J1128" i="2"/>
  <c r="J2691" i="2"/>
  <c r="BK1128" i="2"/>
  <c r="BK2312" i="2"/>
  <c r="J2972" i="2"/>
  <c r="J926" i="2"/>
  <c r="J2889" i="2"/>
  <c r="BK931" i="2"/>
  <c r="BK623" i="3"/>
  <c r="J172" i="4"/>
  <c r="BK176" i="4"/>
  <c r="J153" i="4"/>
  <c r="J342" i="4"/>
  <c r="J118" i="4"/>
  <c r="BK341" i="4"/>
  <c r="J119" i="4"/>
  <c r="J234" i="5"/>
  <c r="J208" i="5"/>
  <c r="J265" i="5"/>
  <c r="BK389" i="5"/>
  <c r="BK405" i="5"/>
  <c r="J413" i="5"/>
  <c r="BK409" i="5"/>
  <c r="BK213" i="5"/>
  <c r="J256" i="5"/>
  <c r="BK150" i="6"/>
  <c r="BK177" i="6"/>
  <c r="J297" i="7"/>
  <c r="BK173" i="7"/>
  <c r="J137" i="8"/>
  <c r="J322" i="9"/>
  <c r="BK138" i="9"/>
  <c r="J198" i="9"/>
  <c r="BK244" i="9"/>
  <c r="J386" i="9"/>
  <c r="BK127" i="9"/>
  <c r="BK331" i="9"/>
  <c r="BK367" i="9"/>
  <c r="BK181" i="10"/>
  <c r="BK172" i="10"/>
  <c r="J271" i="11"/>
  <c r="BK185" i="11"/>
  <c r="BK86" i="14"/>
  <c r="J3000" i="2"/>
  <c r="BK1881" i="2"/>
  <c r="J1956" i="2"/>
  <c r="BK2732" i="2"/>
  <c r="J931" i="2"/>
  <c r="BK2807" i="2"/>
  <c r="J2087" i="2"/>
  <c r="BK2687" i="2"/>
  <c r="BK1690" i="2"/>
  <c r="J2627" i="2"/>
  <c r="J3037" i="2"/>
  <c r="J2310" i="2"/>
  <c r="J3735" i="2"/>
  <c r="J2767" i="2"/>
  <c r="J1650" i="2"/>
  <c r="J451" i="3"/>
  <c r="BK444" i="3"/>
  <c r="J178" i="4"/>
  <c r="BK240" i="4"/>
  <c r="BK289" i="4"/>
  <c r="J329" i="4"/>
  <c r="J302" i="4"/>
  <c r="J122" i="4"/>
  <c r="J261" i="4"/>
  <c r="BK133" i="4"/>
  <c r="BK153" i="4"/>
  <c r="BK92" i="4"/>
  <c r="BK283" i="4"/>
  <c r="BK401" i="5"/>
  <c r="BK280" i="5"/>
  <c r="BK122" i="5"/>
  <c r="BK300" i="5"/>
  <c r="BK181" i="5"/>
  <c r="J316" i="5"/>
  <c r="BK145" i="5"/>
  <c r="J326" i="5"/>
  <c r="J136" i="5"/>
  <c r="J254" i="5"/>
  <c r="J304" i="5"/>
  <c r="BK388" i="5"/>
  <c r="BK208" i="5"/>
  <c r="J390" i="5"/>
  <c r="J225" i="5"/>
  <c r="J105" i="5"/>
  <c r="BK202" i="6"/>
  <c r="BK181" i="6"/>
  <c r="J177" i="6"/>
  <c r="BK98" i="6"/>
  <c r="BK147" i="6"/>
  <c r="J124" i="7"/>
  <c r="J278" i="7"/>
  <c r="J263" i="7"/>
  <c r="J154" i="8"/>
  <c r="J130" i="8"/>
  <c r="J85" i="8"/>
  <c r="J195" i="9"/>
  <c r="BK341" i="9"/>
  <c r="BK169" i="9"/>
  <c r="J234" i="9"/>
  <c r="BK365" i="9"/>
  <c r="J378" i="9"/>
  <c r="BK254" i="9"/>
  <c r="BK208" i="9"/>
  <c r="J304" i="9"/>
  <c r="J151" i="9"/>
  <c r="BK189" i="10"/>
  <c r="J178" i="10"/>
  <c r="J270" i="11"/>
  <c r="J253" i="11"/>
  <c r="BK200" i="11"/>
  <c r="J88" i="12"/>
  <c r="J87" i="12"/>
  <c r="BK3764" i="2"/>
  <c r="BK3191" i="2"/>
  <c r="J1461" i="2"/>
  <c r="J1629" i="2"/>
  <c r="BK2188" i="2"/>
  <c r="J2867" i="2"/>
  <c r="BK2180" i="2"/>
  <c r="BK2670" i="2"/>
  <c r="BK1622" i="2"/>
  <c r="J2954" i="2"/>
  <c r="J2339" i="2"/>
  <c r="J1117" i="2"/>
  <c r="J2306" i="2"/>
  <c r="BK3737" i="2"/>
  <c r="BK2604" i="2"/>
  <c r="J282" i="2"/>
  <c r="BK481" i="3"/>
  <c r="BK267" i="4"/>
  <c r="J175" i="4"/>
  <c r="BK158" i="4"/>
  <c r="J124" i="4"/>
  <c r="BK127" i="4"/>
  <c r="J154" i="4"/>
  <c r="J362" i="5"/>
  <c r="BK138" i="5"/>
  <c r="BK238" i="5"/>
  <c r="BK109" i="5"/>
  <c r="J285" i="5"/>
  <c r="J120" i="5"/>
  <c r="J306" i="5"/>
  <c r="J377" i="5"/>
  <c r="BK295" i="5"/>
  <c r="J317" i="5"/>
  <c r="BK98" i="5"/>
  <c r="J230" i="5"/>
  <c r="BK190" i="6"/>
  <c r="J101" i="6"/>
  <c r="J169" i="6"/>
  <c r="BK163" i="7"/>
  <c r="BK304" i="7"/>
  <c r="BK100" i="8"/>
  <c r="BK97" i="8"/>
  <c r="BK96" i="8"/>
  <c r="J271" i="9"/>
  <c r="BK274" i="9"/>
  <c r="BK130" i="9"/>
  <c r="J410" i="9"/>
  <c r="BK369" i="9"/>
  <c r="BK239" i="9"/>
  <c r="J307" i="9"/>
  <c r="J129" i="10"/>
  <c r="J145" i="10"/>
  <c r="J266" i="11"/>
  <c r="BK135" i="11"/>
  <c r="J101" i="13"/>
  <c r="J432" i="3"/>
  <c r="J405" i="3"/>
  <c r="BK351" i="4"/>
  <c r="J303" i="4"/>
  <c r="BK126" i="4"/>
  <c r="BK182" i="4"/>
  <c r="J269" i="4"/>
  <c r="J235" i="4"/>
  <c r="J292" i="5"/>
  <c r="BK108" i="5"/>
  <c r="J149" i="5"/>
  <c r="BK329" i="5"/>
  <c r="BK184" i="5"/>
  <c r="J361" i="5"/>
  <c r="J403" i="5"/>
  <c r="BK278" i="5"/>
  <c r="BK275" i="5"/>
  <c r="BK413" i="5"/>
  <c r="BK223" i="5"/>
  <c r="BK199" i="6"/>
  <c r="BK117" i="6"/>
  <c r="BK119" i="7"/>
  <c r="J117" i="8"/>
  <c r="BK140" i="8"/>
  <c r="J158" i="8"/>
  <c r="J164" i="9"/>
  <c r="BK316" i="9"/>
  <c r="J338" i="9"/>
  <c r="J401" i="9"/>
  <c r="J380" i="9"/>
  <c r="BK162" i="9"/>
  <c r="BK180" i="9"/>
  <c r="BK196" i="9"/>
  <c r="J293" i="9"/>
  <c r="J140" i="10"/>
  <c r="BK177" i="10"/>
  <c r="BK152" i="11"/>
  <c r="J97" i="11"/>
  <c r="BK137" i="12"/>
  <c r="J86" i="14"/>
  <c r="BK3154" i="2"/>
  <c r="J2215" i="2"/>
  <c r="BK2815" i="2"/>
  <c r="J1219" i="2"/>
  <c r="BK2692" i="2"/>
  <c r="J2814" i="2"/>
  <c r="BK2251" i="2"/>
  <c r="AS54" i="1"/>
  <c r="J169" i="2"/>
  <c r="J3439" i="2"/>
  <c r="J2601" i="2"/>
  <c r="J1592" i="2"/>
  <c r="BK158" i="3"/>
  <c r="BK504" i="3"/>
  <c r="J569" i="3"/>
  <c r="J205" i="3"/>
  <c r="J326" i="4"/>
  <c r="J345" i="4"/>
  <c r="BK181" i="4"/>
  <c r="J212" i="4"/>
  <c r="BK301" i="4"/>
  <c r="J288" i="4"/>
  <c r="J151" i="4"/>
  <c r="J322" i="4"/>
  <c r="BK104" i="4"/>
  <c r="BK154" i="4"/>
  <c r="BK363" i="4"/>
  <c r="J152" i="4"/>
  <c r="BK313" i="5"/>
  <c r="BK148" i="5"/>
  <c r="BK289" i="5"/>
  <c r="BK103" i="5"/>
  <c r="BK254" i="5"/>
  <c r="BK137" i="5"/>
  <c r="BK292" i="5"/>
  <c r="BK100" i="5"/>
  <c r="BK200" i="5"/>
  <c r="BK191" i="5"/>
  <c r="BK235" i="5"/>
  <c r="BK357" i="5"/>
  <c r="J235" i="5"/>
  <c r="BK118" i="5"/>
  <c r="BK145" i="6"/>
  <c r="J143" i="6"/>
  <c r="J120" i="6"/>
  <c r="BK207" i="6"/>
  <c r="J179" i="6"/>
  <c r="BK157" i="6"/>
  <c r="BK143" i="6"/>
  <c r="BK108" i="6"/>
  <c r="J136" i="6"/>
  <c r="J176" i="6"/>
  <c r="BK99" i="6"/>
  <c r="BK93" i="6"/>
  <c r="BK275" i="7"/>
  <c r="J317" i="7"/>
  <c r="BK188" i="7"/>
  <c r="BK109" i="8"/>
  <c r="J136" i="8"/>
  <c r="BK117" i="8"/>
  <c r="J202" i="9"/>
  <c r="BK351" i="9"/>
  <c r="J214" i="9"/>
  <c r="BK400" i="9"/>
  <c r="BK140" i="9"/>
  <c r="BK177" i="9"/>
  <c r="J284" i="9"/>
  <c r="BK121" i="9"/>
  <c r="BK152" i="9"/>
  <c r="J210" i="9"/>
  <c r="BK403" i="9"/>
  <c r="BK253" i="9"/>
  <c r="BK176" i="10"/>
  <c r="J120" i="10"/>
  <c r="J126" i="11"/>
  <c r="BK1117" i="2"/>
  <c r="BK2595" i="2"/>
  <c r="BK2959" i="2"/>
  <c r="J3919" i="2"/>
  <c r="BK2761" i="2"/>
  <c r="J1899" i="2"/>
  <c r="J263" i="3"/>
  <c r="BK699" i="3"/>
  <c r="J244" i="4"/>
  <c r="BK201" i="4"/>
  <c r="J159" i="4"/>
  <c r="BK230" i="4"/>
  <c r="J239" i="4"/>
  <c r="BK226" i="4"/>
  <c r="J174" i="4"/>
  <c r="J378" i="5"/>
  <c r="BK385" i="5"/>
  <c r="BK212" i="5"/>
  <c r="BK312" i="5"/>
  <c r="J135" i="5"/>
  <c r="BK259" i="5"/>
  <c r="BK236" i="5"/>
  <c r="J297" i="5"/>
  <c r="J264" i="5"/>
  <c r="BK434" i="5"/>
  <c r="J260" i="5"/>
  <c r="BK120" i="5"/>
  <c r="J131" i="6"/>
  <c r="J109" i="6"/>
  <c r="BK186" i="7"/>
  <c r="J119" i="7"/>
  <c r="BK216" i="7"/>
  <c r="J88" i="8"/>
  <c r="BK121" i="8"/>
  <c r="BK308" i="9"/>
  <c r="J314" i="9"/>
  <c r="J147" i="9"/>
  <c r="J238" i="9"/>
  <c r="BK282" i="9"/>
  <c r="J254" i="9"/>
  <c r="J332" i="9"/>
  <c r="J313" i="9"/>
  <c r="BK277" i="9"/>
  <c r="J109" i="9"/>
  <c r="BK210" i="10"/>
  <c r="J295" i="11"/>
  <c r="BK278" i="11"/>
  <c r="BK91" i="12"/>
  <c r="BK92" i="14"/>
  <c r="BK3019" i="2"/>
  <c r="J1622" i="2"/>
  <c r="J279" i="2"/>
  <c r="J2353" i="2"/>
  <c r="J2917" i="2"/>
  <c r="J1314" i="2"/>
  <c r="BK2305" i="2"/>
  <c r="BK2884" i="2"/>
  <c r="J1879" i="2"/>
  <c r="J3329" i="2"/>
  <c r="J1626" i="2"/>
  <c r="J534" i="3"/>
  <c r="J422" i="3"/>
  <c r="BK293" i="4"/>
  <c r="J88" i="4"/>
  <c r="J98" i="4"/>
  <c r="J314" i="4"/>
  <c r="J375" i="4"/>
  <c r="BK3735" i="2"/>
  <c r="BK1879" i="2"/>
  <c r="J1558" i="2"/>
  <c r="BK1203" i="2"/>
  <c r="J2071" i="2"/>
  <c r="BK2671" i="2"/>
  <c r="J1126" i="2"/>
  <c r="BK2632" i="2"/>
  <c r="BK2830" i="2"/>
  <c r="J429" i="2"/>
  <c r="J3352" i="2"/>
  <c r="BK2285" i="2"/>
  <c r="BK500" i="3"/>
  <c r="J425" i="3"/>
  <c r="J90" i="4"/>
  <c r="BK172" i="4"/>
  <c r="J130" i="4"/>
  <c r="BK129" i="4"/>
  <c r="BK94" i="4"/>
  <c r="J230" i="4"/>
  <c r="J338" i="5"/>
  <c r="BK368" i="5"/>
  <c r="BK157" i="5"/>
  <c r="J207" i="5"/>
  <c r="J277" i="5"/>
  <c r="BK136" i="5"/>
  <c r="J404" i="5"/>
  <c r="BK110" i="5"/>
  <c r="J201" i="5"/>
  <c r="BK186" i="6"/>
  <c r="BK194" i="6"/>
  <c r="BK192" i="7"/>
  <c r="BK208" i="7"/>
  <c r="J98" i="8"/>
  <c r="BK95" i="8"/>
  <c r="BK165" i="9"/>
  <c r="J191" i="9"/>
  <c r="BK322" i="9"/>
  <c r="J299" i="9"/>
  <c r="BK278" i="9"/>
  <c r="J115" i="9"/>
  <c r="BK361" i="9"/>
  <c r="BK150" i="10"/>
  <c r="J125" i="10"/>
  <c r="BK169" i="11"/>
  <c r="BK298" i="11"/>
  <c r="J104" i="12"/>
  <c r="BK89" i="13"/>
  <c r="J1681" i="2"/>
  <c r="J2192" i="2"/>
  <c r="BK2306" i="2"/>
  <c r="BK2723" i="2"/>
  <c r="J3189" i="2"/>
  <c r="BK1683" i="2"/>
  <c r="BK2869" i="2"/>
  <c r="J1003" i="2"/>
  <c r="BK2480" i="2"/>
  <c r="J3717" i="2"/>
  <c r="BK2280" i="2"/>
  <c r="BK172" i="3"/>
  <c r="BK205" i="3"/>
  <c r="J309" i="4"/>
  <c r="J313" i="4"/>
  <c r="BK319" i="4"/>
  <c r="J215" i="4"/>
  <c r="BK257" i="4"/>
  <c r="J209" i="4"/>
  <c r="J417" i="5"/>
  <c r="BK394" i="5"/>
  <c r="BK182" i="5"/>
  <c r="J325" i="5"/>
  <c r="J308" i="5"/>
  <c r="J314" i="5"/>
  <c r="BK268" i="5"/>
  <c r="BK269" i="5"/>
  <c r="J379" i="5"/>
  <c r="J174" i="6"/>
  <c r="BK158" i="6"/>
  <c r="J133" i="6"/>
  <c r="BK248" i="7"/>
  <c r="BK135" i="7"/>
  <c r="BK103" i="8"/>
  <c r="BK301" i="9"/>
  <c r="J310" i="9"/>
  <c r="J111" i="9"/>
  <c r="J399" i="9"/>
  <c r="J402" i="9"/>
  <c r="BK185" i="9"/>
  <c r="BK137" i="9"/>
  <c r="J324" i="9"/>
  <c r="J210" i="10"/>
  <c r="J174" i="10"/>
  <c r="BK177" i="11"/>
  <c r="J137" i="12"/>
  <c r="J96" i="13"/>
  <c r="J3040" i="2"/>
  <c r="BK1596" i="2"/>
  <c r="BK2655" i="2"/>
  <c r="BK2835" i="2"/>
  <c r="J1556" i="2"/>
  <c r="BK2767" i="2"/>
  <c r="J186" i="2"/>
  <c r="BK2805" i="2"/>
  <c r="J1652" i="2"/>
  <c r="J2758" i="2"/>
  <c r="BK1224" i="2"/>
  <c r="BK2607" i="2"/>
  <c r="BK3933" i="2"/>
  <c r="J3720" i="2"/>
  <c r="J2607" i="2"/>
  <c r="J272" i="2"/>
  <c r="BK519" i="3"/>
  <c r="BK413" i="3"/>
  <c r="BK219" i="4"/>
  <c r="J253" i="4"/>
  <c r="J366" i="4"/>
  <c r="BK338" i="4"/>
  <c r="J233" i="4"/>
  <c r="J351" i="4"/>
  <c r="BK342" i="4"/>
  <c r="J141" i="4"/>
  <c r="J325" i="4"/>
  <c r="BK425" i="5"/>
  <c r="J243" i="5"/>
  <c r="BK363" i="5"/>
  <c r="J236" i="5"/>
  <c r="J410" i="5"/>
  <c r="BK241" i="5"/>
  <c r="J346" i="5"/>
  <c r="J166" i="5"/>
  <c r="J309" i="5"/>
  <c r="J398" i="5"/>
  <c r="J112" i="5"/>
  <c r="BK244" i="5"/>
  <c r="BK431" i="5"/>
  <c r="BK277" i="5"/>
  <c r="BK163" i="5"/>
  <c r="BK122" i="6"/>
  <c r="BK121" i="6"/>
  <c r="BK154" i="6"/>
  <c r="BK100" i="6"/>
  <c r="BK112" i="6"/>
  <c r="BK152" i="6"/>
  <c r="J304" i="7"/>
  <c r="J227" i="7"/>
  <c r="J110" i="7"/>
  <c r="J253" i="7"/>
  <c r="J100" i="8"/>
  <c r="J140" i="8"/>
  <c r="BK334" i="9"/>
  <c r="BK381" i="9"/>
  <c r="BK205" i="9"/>
  <c r="J379" i="9"/>
  <c r="BK395" i="9"/>
  <c r="J174" i="9"/>
  <c r="J282" i="9"/>
  <c r="BK161" i="9"/>
  <c r="BK200" i="9"/>
  <c r="BK328" i="9"/>
  <c r="J105" i="9"/>
  <c r="BK184" i="9"/>
  <c r="J213" i="10"/>
  <c r="BK188" i="10"/>
  <c r="BK321" i="11"/>
  <c r="J105" i="11"/>
  <c r="J174" i="11"/>
  <c r="BK290" i="11"/>
  <c r="J109" i="12"/>
  <c r="BK126" i="13"/>
  <c r="BK2881" i="2"/>
  <c r="J184" i="2"/>
  <c r="J2808" i="2"/>
  <c r="BK1608" i="2"/>
  <c r="J2642" i="2"/>
  <c r="BK3040" i="2"/>
  <c r="J2321" i="2"/>
  <c r="BK2752" i="2"/>
  <c r="BK1607" i="2"/>
  <c r="J2484" i="2"/>
  <c r="BK3896" i="2"/>
  <c r="BK2871" i="2"/>
  <c r="J2263" i="2"/>
  <c r="J161" i="3"/>
  <c r="BK393" i="3"/>
  <c r="BK539" i="3"/>
  <c r="J321" i="4"/>
  <c r="J348" i="4"/>
  <c r="J344" i="4"/>
  <c r="BK292" i="4"/>
  <c r="BK374" i="4"/>
  <c r="J298" i="4"/>
  <c r="BK316" i="5"/>
  <c r="J114" i="5"/>
  <c r="J218" i="5"/>
  <c r="BK321" i="5"/>
  <c r="J150" i="5"/>
  <c r="J159" i="5"/>
  <c r="BK262" i="5"/>
  <c r="BK249" i="5"/>
  <c r="J334" i="5"/>
  <c r="J368" i="5"/>
  <c r="BK203" i="6"/>
  <c r="BK201" i="6"/>
  <c r="BK148" i="6"/>
  <c r="BK127" i="7"/>
  <c r="J283" i="7"/>
  <c r="BK290" i="7"/>
  <c r="J142" i="8"/>
  <c r="BK324" i="9"/>
  <c r="J391" i="9"/>
  <c r="BK186" i="9"/>
  <c r="BK326" i="9"/>
  <c r="J353" i="9"/>
  <c r="J270" i="9"/>
  <c r="BK207" i="9"/>
  <c r="BK396" i="9"/>
  <c r="J208" i="10"/>
  <c r="J117" i="10"/>
  <c r="BK97" i="11"/>
  <c r="BK285" i="11"/>
  <c r="J136" i="12"/>
  <c r="J3914" i="2"/>
  <c r="BK2824" i="2"/>
  <c r="J235" i="2"/>
  <c r="BK200" i="3"/>
  <c r="J185" i="3"/>
  <c r="J96" i="4"/>
  <c r="BK235" i="4"/>
  <c r="BK298" i="4"/>
  <c r="J369" i="4"/>
  <c r="BK326" i="4"/>
  <c r="BK115" i="4"/>
  <c r="J165" i="4"/>
  <c r="BK3195" i="2"/>
  <c r="J1440" i="2"/>
  <c r="J2487" i="2"/>
  <c r="J2761" i="2"/>
  <c r="BK2822" i="2"/>
  <c r="BK269" i="2"/>
  <c r="J2261" i="2"/>
  <c r="J690" i="2"/>
  <c r="BK2742" i="2"/>
  <c r="J1610" i="2"/>
  <c r="BK2440" i="2"/>
  <c r="BK3900" i="2"/>
  <c r="J2713" i="2"/>
  <c r="BK1078" i="2"/>
  <c r="J691" i="3"/>
  <c r="J509" i="3"/>
  <c r="BK334" i="4"/>
  <c r="J103" i="4"/>
  <c r="J156" i="4"/>
  <c r="J226" i="4"/>
  <c r="J222" i="4"/>
  <c r="BK332" i="4"/>
  <c r="BK284" i="4"/>
  <c r="J168" i="4"/>
  <c r="BK250" i="5"/>
  <c r="J320" i="5"/>
  <c r="BK416" i="5"/>
  <c r="J276" i="5"/>
  <c r="BK117" i="5"/>
  <c r="BK99" i="5"/>
  <c r="J174" i="5"/>
  <c r="J246" i="5"/>
  <c r="BK352" i="5"/>
  <c r="J198" i="5"/>
  <c r="J359" i="5"/>
  <c r="BK183" i="5"/>
  <c r="BK120" i="6"/>
  <c r="BK163" i="6"/>
  <c r="J118" i="6"/>
  <c r="BK229" i="7"/>
  <c r="J267" i="7"/>
  <c r="J129" i="8"/>
  <c r="BK126" i="8"/>
  <c r="BK84" i="8"/>
  <c r="J225" i="9"/>
  <c r="BK265" i="9"/>
  <c r="J385" i="9"/>
  <c r="J267" i="9"/>
  <c r="BK410" i="9"/>
  <c r="J412" i="9"/>
  <c r="BK225" i="9"/>
  <c r="BK299" i="9"/>
  <c r="J367" i="9"/>
  <c r="BK393" i="9"/>
  <c r="BK149" i="9"/>
  <c r="BK179" i="10"/>
  <c r="J273" i="11"/>
  <c r="BK273" i="11"/>
  <c r="BK245" i="11"/>
  <c r="BK3011" i="2"/>
  <c r="BK541" i="2"/>
  <c r="BK2574" i="2"/>
  <c r="J2737" i="2"/>
  <c r="BK3189" i="2"/>
  <c r="BK2211" i="2"/>
  <c r="BK2842" i="2"/>
  <c r="BK1956" i="2"/>
  <c r="BK392" i="2"/>
  <c r="J2211" i="2"/>
  <c r="BK2808" i="2"/>
  <c r="BK142" i="2"/>
  <c r="BK3301" i="2"/>
  <c r="BK2774" i="2"/>
  <c r="BK1609" i="2"/>
  <c r="J539" i="3"/>
  <c r="BK515" i="3"/>
  <c r="BK278" i="4"/>
  <c r="BK339" i="4"/>
  <c r="BK287" i="4"/>
  <c r="J241" i="4"/>
  <c r="J306" i="4"/>
  <c r="J139" i="4"/>
  <c r="BK157" i="4"/>
  <c r="J327" i="4"/>
  <c r="J376" i="5"/>
  <c r="J187" i="5"/>
  <c r="BK326" i="5"/>
  <c r="BK113" i="5"/>
  <c r="J237" i="5"/>
  <c r="BK345" i="5"/>
  <c r="J367" i="5"/>
  <c r="BK296" i="5"/>
  <c r="J381" i="5"/>
  <c r="BK437" i="5"/>
  <c r="BK283" i="5"/>
  <c r="BK133" i="5"/>
  <c r="J134" i="6"/>
  <c r="J202" i="6"/>
  <c r="BK185" i="6"/>
  <c r="J98" i="7"/>
  <c r="BK190" i="7"/>
  <c r="J240" i="7"/>
  <c r="J125" i="8"/>
  <c r="BK111" i="8"/>
  <c r="BK233" i="9"/>
  <c r="BK374" i="9"/>
  <c r="BK402" i="9"/>
  <c r="J138" i="9"/>
  <c r="BK183" i="9"/>
  <c r="J336" i="9"/>
  <c r="BK355" i="9"/>
  <c r="BK371" i="9"/>
  <c r="J132" i="9"/>
  <c r="J222" i="9"/>
  <c r="BK178" i="10"/>
  <c r="J133" i="10"/>
  <c r="J93" i="11"/>
  <c r="J252" i="11"/>
  <c r="BK242" i="11"/>
  <c r="J149" i="12"/>
  <c r="BK114" i="13"/>
  <c r="BK3398" i="2"/>
  <c r="BK2317" i="2"/>
  <c r="BK836" i="2"/>
  <c r="J2302" i="2"/>
  <c r="BK184" i="2"/>
  <c r="BK2357" i="2"/>
  <c r="BK3306" i="2"/>
  <c r="BK2430" i="2"/>
  <c r="BK399" i="2"/>
  <c r="J2868" i="2"/>
  <c r="BK2389" i="2"/>
  <c r="BK123" i="2"/>
  <c r="BK2691" i="2"/>
  <c r="BK2207" i="2"/>
  <c r="BK566" i="2"/>
  <c r="J2757" i="2"/>
  <c r="BK235" i="2"/>
  <c r="J3432" i="2"/>
  <c r="J2880" i="2"/>
  <c r="BK2297" i="2"/>
  <c r="BK1606" i="2"/>
  <c r="J114" i="3"/>
  <c r="J107" i="3"/>
  <c r="BK198" i="4"/>
  <c r="J267" i="4"/>
  <c r="J339" i="4"/>
  <c r="BK140" i="4"/>
  <c r="BK225" i="4"/>
  <c r="J285" i="4"/>
  <c r="BK193" i="4"/>
  <c r="BK91" i="4"/>
  <c r="BK227" i="4"/>
  <c r="BK314" i="4"/>
  <c r="BK191" i="4"/>
  <c r="BK96" i="4"/>
  <c r="BK308" i="4"/>
  <c r="J116" i="4"/>
  <c r="J360" i="5"/>
  <c r="BK225" i="5"/>
  <c r="J425" i="5"/>
  <c r="J250" i="5"/>
  <c r="J141" i="5"/>
  <c r="J350" i="5"/>
  <c r="BK257" i="5"/>
  <c r="J158" i="5"/>
  <c r="J386" i="5"/>
  <c r="BK217" i="5"/>
  <c r="BK335" i="5"/>
  <c r="J118" i="5"/>
  <c r="BK291" i="5"/>
  <c r="BK400" i="5"/>
  <c r="BK282" i="5"/>
  <c r="BK193" i="5"/>
  <c r="J428" i="5"/>
  <c r="J311" i="5"/>
  <c r="BK125" i="5"/>
  <c r="J144" i="6"/>
  <c r="BK188" i="6"/>
  <c r="BK170" i="6"/>
  <c r="J105" i="6"/>
  <c r="J166" i="6"/>
  <c r="J108" i="6"/>
  <c r="BK166" i="6"/>
  <c r="J187" i="6"/>
  <c r="BK197" i="7"/>
  <c r="J140" i="7"/>
  <c r="J188" i="7"/>
  <c r="J205" i="7"/>
  <c r="BK317" i="7"/>
  <c r="J94" i="8"/>
  <c r="BK90" i="8"/>
  <c r="BK98" i="8"/>
  <c r="BK218" i="9"/>
  <c r="BK362" i="9"/>
  <c r="BK238" i="9"/>
  <c r="BK134" i="9"/>
  <c r="J269" i="9"/>
  <c r="BK356" i="9"/>
  <c r="BK199" i="9"/>
  <c r="BK330" i="9"/>
  <c r="BK339" i="9"/>
  <c r="BK158" i="9"/>
  <c r="BK336" i="9"/>
  <c r="J172" i="9"/>
  <c r="BK379" i="9"/>
  <c r="BK226" i="9"/>
  <c r="BK175" i="10"/>
  <c r="J179" i="10"/>
  <c r="BK120" i="10"/>
  <c r="J153" i="10"/>
  <c r="BK239" i="11"/>
  <c r="J234" i="11"/>
  <c r="J250" i="11"/>
  <c r="BK232" i="11"/>
  <c r="BK145" i="12"/>
  <c r="J110" i="13"/>
  <c r="J3724" i="2"/>
  <c r="J3022" i="2"/>
  <c r="BK2071" i="2"/>
  <c r="J2632" i="2"/>
  <c r="J2722" i="2"/>
  <c r="J1671" i="2"/>
  <c r="BK2737" i="2"/>
  <c r="J1685" i="2"/>
  <c r="J2872" i="2"/>
  <c r="BK2475" i="2"/>
  <c r="BK3097" i="2"/>
  <c r="BK2662" i="2"/>
  <c r="BK1666" i="2"/>
  <c r="BK2949" i="2"/>
  <c r="J1902" i="2"/>
  <c r="J3715" i="2"/>
  <c r="BK2743" i="2"/>
  <c r="BK1219" i="2"/>
  <c r="J172" i="3"/>
  <c r="J424" i="3"/>
  <c r="BK407" i="3"/>
  <c r="BK119" i="4"/>
  <c r="J225" i="4"/>
  <c r="J107" i="4"/>
  <c r="J137" i="4"/>
  <c r="BK207" i="4"/>
  <c r="BK273" i="4"/>
  <c r="J304" i="4"/>
  <c r="BK185" i="4"/>
  <c r="J274" i="4"/>
  <c r="J269" i="5"/>
  <c r="J383" i="5"/>
  <c r="J262" i="5"/>
  <c r="J134" i="5"/>
  <c r="BK342" i="5"/>
  <c r="BK188" i="5"/>
  <c r="BK398" i="5"/>
  <c r="BK274" i="5"/>
  <c r="BK417" i="5"/>
  <c r="BK252" i="5"/>
  <c r="BK397" i="5"/>
  <c r="J124" i="5"/>
  <c r="J294" i="5"/>
  <c r="BK129" i="5"/>
  <c r="J273" i="5"/>
  <c r="J153" i="5"/>
  <c r="J100" i="6"/>
  <c r="J165" i="6"/>
  <c r="J116" i="6"/>
  <c r="BK114" i="7"/>
  <c r="BK170" i="7"/>
  <c r="BK177" i="7"/>
  <c r="J114" i="8"/>
  <c r="J152" i="8"/>
  <c r="J382" i="9"/>
  <c r="J205" i="9"/>
  <c r="J356" i="9"/>
  <c r="BK112" i="9"/>
  <c r="BK346" i="9"/>
  <c r="J159" i="9"/>
  <c r="J308" i="9"/>
  <c r="BK353" i="9"/>
  <c r="BK168" i="9"/>
  <c r="BK291" i="9"/>
  <c r="BK297" i="9"/>
  <c r="BK129" i="9"/>
  <c r="J161" i="9"/>
  <c r="J132" i="10"/>
  <c r="J259" i="11"/>
  <c r="J177" i="11"/>
  <c r="J95" i="11"/>
  <c r="J115" i="12"/>
  <c r="BK117" i="13"/>
  <c r="BK453" i="3"/>
  <c r="J515" i="3"/>
  <c r="J187" i="4"/>
  <c r="BK244" i="4"/>
  <c r="BK186" i="4"/>
  <c r="J367" i="4"/>
  <c r="BK281" i="4"/>
  <c r="BK135" i="4"/>
  <c r="J240" i="4"/>
  <c r="J307" i="4"/>
  <c r="J160" i="4"/>
  <c r="J257" i="5"/>
  <c r="J384" i="5"/>
  <c r="BK197" i="5"/>
  <c r="J393" i="5"/>
  <c r="J227" i="5"/>
  <c r="BK146" i="5"/>
  <c r="J327" i="5"/>
  <c r="J373" i="5"/>
  <c r="J408" i="5"/>
  <c r="BK359" i="5"/>
  <c r="BK112" i="5"/>
  <c r="J344" i="5"/>
  <c r="BK258" i="5"/>
  <c r="BK192" i="6"/>
  <c r="J123" i="6"/>
  <c r="BK126" i="6"/>
  <c r="BK253" i="7"/>
  <c r="BK267" i="7"/>
  <c r="BK139" i="8"/>
  <c r="BK102" i="8"/>
  <c r="J121" i="8"/>
  <c r="BK318" i="9"/>
  <c r="BK383" i="9"/>
  <c r="J208" i="9"/>
  <c r="BK246" i="9"/>
  <c r="BK350" i="9"/>
  <c r="BK107" i="9"/>
  <c r="BK220" i="9"/>
  <c r="BK280" i="9"/>
  <c r="J339" i="9"/>
  <c r="J316" i="9"/>
  <c r="BK178" i="9"/>
  <c r="BK168" i="10"/>
  <c r="J114" i="10"/>
  <c r="BK229" i="11"/>
  <c r="BK191" i="11"/>
  <c r="BK107" i="11"/>
  <c r="BK131" i="12"/>
  <c r="BK119" i="13"/>
  <c r="BK3400" i="2"/>
  <c r="J2925" i="2"/>
  <c r="J1892" i="2"/>
  <c r="BK2885" i="2"/>
  <c r="J1886" i="2"/>
  <c r="BK2893" i="2"/>
  <c r="J2213" i="2"/>
  <c r="BK3299" i="2"/>
  <c r="BK2740" i="2"/>
  <c r="J1696" i="2"/>
  <c r="J2587" i="2"/>
  <c r="J1666" i="2"/>
  <c r="BK1113" i="2"/>
  <c r="BK2787" i="2"/>
  <c r="J2351" i="2"/>
  <c r="BK1132" i="2"/>
  <c r="J2740" i="2"/>
  <c r="J1907" i="2"/>
  <c r="BK3914" i="2"/>
  <c r="J3713" i="2"/>
  <c r="J2818" i="2"/>
  <c r="BK2186" i="2"/>
  <c r="BK597" i="3"/>
  <c r="BK114" i="3"/>
  <c r="J400" i="3"/>
  <c r="J297" i="3"/>
  <c r="BK437" i="3"/>
  <c r="BK369" i="4"/>
  <c r="J273" i="4"/>
  <c r="J149" i="4"/>
  <c r="BK295" i="4"/>
  <c r="J135" i="4"/>
  <c r="BK234" i="4"/>
  <c r="J100" i="4"/>
  <c r="J282" i="4"/>
  <c r="J320" i="4"/>
  <c r="BK168" i="4"/>
  <c r="BK350" i="4"/>
  <c r="J158" i="4"/>
  <c r="J281" i="4"/>
  <c r="J93" i="4"/>
  <c r="J246" i="4"/>
  <c r="BK380" i="5"/>
  <c r="J258" i="5"/>
  <c r="BK123" i="5"/>
  <c r="BK309" i="5"/>
  <c r="BK179" i="5"/>
  <c r="BK391" i="5"/>
  <c r="BK317" i="5"/>
  <c r="BK160" i="5"/>
  <c r="BK412" i="5"/>
  <c r="J232" i="5"/>
  <c r="J406" i="5"/>
  <c r="BK251" i="5"/>
  <c r="J340" i="5"/>
  <c r="BK248" i="5"/>
  <c r="BK332" i="5"/>
  <c r="J252" i="5"/>
  <c r="BK435" i="5"/>
  <c r="BK293" i="5"/>
  <c r="J191" i="5"/>
  <c r="J99" i="5"/>
  <c r="BK125" i="6"/>
  <c r="J107" i="6"/>
  <c r="BK142" i="6"/>
  <c r="J117" i="6"/>
  <c r="J90" i="6"/>
  <c r="J192" i="6"/>
  <c r="BK160" i="6"/>
  <c r="BK144" i="6"/>
  <c r="J135" i="6"/>
  <c r="J103" i="6"/>
  <c r="J185" i="6"/>
  <c r="J130" i="6"/>
  <c r="J190" i="6"/>
  <c r="BK116" i="6"/>
  <c r="J184" i="6"/>
  <c r="J154" i="6"/>
  <c r="J181" i="7"/>
  <c r="J202" i="7"/>
  <c r="J222" i="7"/>
  <c r="BK214" i="7"/>
  <c r="BK131" i="8"/>
  <c r="J145" i="8"/>
  <c r="J84" i="8"/>
  <c r="BK315" i="9"/>
  <c r="BK412" i="9"/>
  <c r="BK309" i="9"/>
  <c r="J139" i="9"/>
  <c r="J331" i="9"/>
  <c r="BK397" i="9"/>
  <c r="J133" i="9"/>
  <c r="J370" i="9"/>
  <c r="BK232" i="9"/>
  <c r="J112" i="9"/>
  <c r="J169" i="9"/>
  <c r="J197" i="9"/>
  <c r="J375" i="9"/>
  <c r="BK116" i="9"/>
  <c r="J173" i="10"/>
  <c r="J101" i="10"/>
  <c r="BK128" i="10"/>
  <c r="BK304" i="11"/>
  <c r="BK259" i="11"/>
  <c r="BK299" i="11"/>
  <c r="BK93" i="11"/>
  <c r="J121" i="12"/>
  <c r="J127" i="12"/>
  <c r="BK103" i="13"/>
  <c r="J3303" i="2"/>
  <c r="BK2359" i="2"/>
  <c r="BK429" i="2"/>
  <c r="J1897" i="2"/>
  <c r="J2881" i="2"/>
  <c r="BK257" i="2"/>
  <c r="J2815" i="2"/>
  <c r="BK2198" i="2"/>
  <c r="BK3016" i="2"/>
  <c r="BK2598" i="2"/>
  <c r="BK1515" i="2"/>
  <c r="BK2728" i="2"/>
  <c r="BK1902" i="2"/>
  <c r="BK2834" i="2"/>
  <c r="BK1045" i="2"/>
  <c r="J3711" i="2"/>
  <c r="BK2954" i="2"/>
  <c r="J2296" i="2"/>
  <c r="BK230" i="2"/>
  <c r="J699" i="3"/>
  <c r="BK107" i="3"/>
  <c r="J161" i="4"/>
  <c r="J218" i="4"/>
  <c r="J217" i="4"/>
  <c r="J287" i="4"/>
  <c r="J278" i="4"/>
  <c r="J352" i="4"/>
  <c r="J300" i="4"/>
  <c r="J191" i="4"/>
  <c r="BK307" i="5"/>
  <c r="J172" i="5"/>
  <c r="BK256" i="5"/>
  <c r="J397" i="5"/>
  <c r="BK219" i="5"/>
  <c r="BK410" i="5"/>
  <c r="BK174" i="5"/>
  <c r="J351" i="5"/>
  <c r="J152" i="5"/>
  <c r="BK220" i="5"/>
  <c r="BK314" i="5"/>
  <c r="BK190" i="5"/>
  <c r="J405" i="5"/>
  <c r="BK306" i="5"/>
  <c r="J177" i="5"/>
  <c r="J149" i="6"/>
  <c r="BK179" i="6"/>
  <c r="BK173" i="6"/>
  <c r="BK132" i="6"/>
  <c r="J127" i="7"/>
  <c r="BK205" i="7"/>
  <c r="BK256" i="7"/>
  <c r="BK122" i="8"/>
  <c r="J109" i="8"/>
  <c r="BK130" i="8"/>
  <c r="BK216" i="9"/>
  <c r="J333" i="9"/>
  <c r="BK192" i="9"/>
  <c r="J373" i="9"/>
  <c r="J357" i="9"/>
  <c r="J383" i="9"/>
  <c r="BK222" i="9"/>
  <c r="BK235" i="9"/>
  <c r="BK360" i="9"/>
  <c r="BK382" i="9"/>
  <c r="J143" i="9"/>
  <c r="BK145" i="10"/>
  <c r="J157" i="10"/>
  <c r="J309" i="11"/>
  <c r="BK225" i="11"/>
  <c r="BK247" i="11"/>
  <c r="BK158" i="12"/>
  <c r="J103" i="13"/>
  <c r="BK3235" i="2"/>
  <c r="BK1884" i="2"/>
  <c r="BK2601" i="2"/>
  <c r="BK1907" i="2"/>
  <c r="J2789" i="2"/>
  <c r="BK1115" i="2"/>
  <c r="J2736" i="2"/>
  <c r="J2604" i="2"/>
  <c r="BK2263" i="2"/>
  <c r="BK1624" i="2"/>
  <c r="J257" i="2"/>
  <c r="J3375" i="2"/>
  <c r="BK2894" i="2"/>
  <c r="BK2688" i="2"/>
  <c r="BK2484" i="2"/>
  <c r="BK1681" i="2"/>
  <c r="BK2998" i="2"/>
  <c r="BK2755" i="2"/>
  <c r="BK2194" i="2"/>
  <c r="BK424" i="2"/>
  <c r="J2697" i="2"/>
  <c r="J2282" i="2"/>
  <c r="J3156" i="2"/>
  <c r="J2305" i="2"/>
  <c r="BK417" i="3"/>
  <c r="BK387" i="3"/>
  <c r="J193" i="4"/>
  <c r="J264" i="4"/>
  <c r="BK152" i="4"/>
  <c r="J289" i="4"/>
  <c r="J340" i="4"/>
  <c r="BK3880" i="2"/>
  <c r="J2433" i="2"/>
  <c r="BK3151" i="2"/>
  <c r="J1881" i="2"/>
  <c r="J2308" i="2"/>
  <c r="J2888" i="2"/>
  <c r="BK2079" i="2"/>
  <c r="J2890" i="2"/>
  <c r="BK1126" i="2"/>
  <c r="J2590" i="2"/>
  <c r="BK3724" i="2"/>
  <c r="J2825" i="2"/>
  <c r="J2198" i="2"/>
  <c r="BK534" i="3"/>
  <c r="BK554" i="3"/>
  <c r="J148" i="4"/>
  <c r="BK346" i="4"/>
  <c r="BK88" i="4"/>
  <c r="J291" i="4"/>
  <c r="BK253" i="4"/>
  <c r="J167" i="4"/>
  <c r="J387" i="5"/>
  <c r="BK156" i="5"/>
  <c r="BK239" i="5"/>
  <c r="J352" i="5"/>
  <c r="BK171" i="5"/>
  <c r="BK246" i="5"/>
  <c r="J282" i="5"/>
  <c r="J286" i="5"/>
  <c r="BK330" i="5"/>
  <c r="J414" i="5"/>
  <c r="BK162" i="5"/>
  <c r="J92" i="6"/>
  <c r="BK155" i="6"/>
  <c r="BK110" i="7"/>
  <c r="J174" i="7"/>
  <c r="J126" i="8"/>
  <c r="BK321" i="9"/>
  <c r="J317" i="9"/>
  <c r="BK156" i="9"/>
  <c r="BK227" i="9"/>
  <c r="BK272" i="9"/>
  <c r="J321" i="9"/>
  <c r="J337" i="9"/>
  <c r="BK268" i="9"/>
  <c r="BK175" i="9"/>
  <c r="BK213" i="10"/>
  <c r="J215" i="11"/>
  <c r="J162" i="11"/>
  <c r="J118" i="11"/>
  <c r="BK133" i="13"/>
  <c r="BK1934" i="2"/>
  <c r="J2884" i="2"/>
  <c r="J125" i="2"/>
  <c r="BK2339" i="2"/>
  <c r="BK2345" i="2"/>
  <c r="BK2565" i="2"/>
  <c r="J142" i="2"/>
  <c r="BK3897" i="2"/>
  <c r="J2733" i="2"/>
  <c r="BK405" i="3"/>
  <c r="BK666" i="3"/>
  <c r="BK247" i="4"/>
  <c r="BK221" i="4"/>
  <c r="BK131" i="4"/>
  <c r="BK322" i="4"/>
  <c r="J101" i="4"/>
  <c r="J280" i="4"/>
  <c r="J259" i="5"/>
  <c r="BK369" i="5"/>
  <c r="J356" i="5"/>
  <c r="J183" i="5"/>
  <c r="BK143" i="5"/>
  <c r="J146" i="5"/>
  <c r="BK199" i="5"/>
  <c r="BK167" i="5"/>
  <c r="J109" i="5"/>
  <c r="BK88" i="6"/>
  <c r="BK151" i="7"/>
  <c r="J229" i="7"/>
  <c r="BK106" i="8"/>
  <c r="BK138" i="8"/>
  <c r="BK212" i="9"/>
  <c r="J218" i="9"/>
  <c r="BK283" i="9"/>
  <c r="BK307" i="9"/>
  <c r="BK267" i="9"/>
  <c r="BK313" i="9"/>
  <c r="BK150" i="9"/>
  <c r="BK195" i="9"/>
  <c r="BK147" i="10"/>
  <c r="J314" i="11"/>
  <c r="J122" i="11"/>
  <c r="BK162" i="11"/>
  <c r="BK124" i="13"/>
  <c r="J3306" i="2"/>
  <c r="BK1676" i="2"/>
  <c r="BK2592" i="2"/>
  <c r="J2910" i="2"/>
  <c r="J2645" i="2"/>
  <c r="J1399" i="2"/>
  <c r="BK2645" i="2"/>
  <c r="J1615" i="2"/>
  <c r="BK2804" i="2"/>
  <c r="J2015" i="2"/>
  <c r="J2968" i="2"/>
  <c r="J2054" i="2"/>
  <c r="J3880" i="2"/>
  <c r="BK2736" i="2"/>
  <c r="BK1685" i="2"/>
  <c r="BK335" i="3"/>
  <c r="BK410" i="3"/>
  <c r="J112" i="4"/>
  <c r="J114" i="4"/>
  <c r="BK167" i="4"/>
  <c r="J284" i="4"/>
  <c r="J212" i="9"/>
  <c r="J179" i="9"/>
  <c r="J129" i="9"/>
  <c r="J388" i="9"/>
  <c r="BK325" i="9"/>
  <c r="J184" i="10"/>
  <c r="BK129" i="10"/>
  <c r="J191" i="11"/>
  <c r="BK220" i="11"/>
  <c r="BK127" i="12"/>
  <c r="J541" i="3"/>
  <c r="J103" i="3"/>
  <c r="J232" i="4"/>
  <c r="J214" i="4"/>
  <c r="BK233" i="4"/>
  <c r="BK296" i="4"/>
  <c r="BK149" i="4"/>
  <c r="BK121" i="4"/>
  <c r="BK222" i="4"/>
  <c r="BK424" i="5"/>
  <c r="BK360" i="5"/>
  <c r="J226" i="5"/>
  <c r="BK343" i="5"/>
  <c r="BK201" i="5"/>
  <c r="J278" i="5"/>
  <c r="J288" i="5"/>
  <c r="BK243" i="5"/>
  <c r="J312" i="5"/>
  <c r="J437" i="5"/>
  <c r="J238" i="5"/>
  <c r="BK169" i="6"/>
  <c r="J181" i="6"/>
  <c r="BK153" i="6"/>
  <c r="J250" i="7"/>
  <c r="J272" i="7"/>
  <c r="J128" i="8"/>
  <c r="J111" i="8"/>
  <c r="BK229" i="9"/>
  <c r="BK340" i="9"/>
  <c r="J152" i="9"/>
  <c r="J123" i="9"/>
  <c r="BK270" i="9"/>
  <c r="BK317" i="9"/>
  <c r="BK117" i="9"/>
  <c r="BK108" i="9"/>
  <c r="BK171" i="9"/>
  <c r="BK271" i="9"/>
  <c r="J183" i="10"/>
  <c r="BK101" i="10"/>
  <c r="J290" i="11"/>
  <c r="J317" i="11"/>
  <c r="BK241" i="11"/>
  <c r="J133" i="13"/>
  <c r="BK3540" i="2"/>
  <c r="BK2867" i="2"/>
  <c r="BK1626" i="2"/>
  <c r="J2595" i="2"/>
  <c r="BK2825" i="2"/>
  <c r="BK544" i="2"/>
  <c r="J2622" i="2"/>
  <c r="BK1314" i="2"/>
  <c r="J2201" i="2"/>
  <c r="J762" i="2"/>
  <c r="J2743" i="2"/>
  <c r="BK2181" i="2"/>
  <c r="BK3005" i="2"/>
  <c r="J2297" i="2"/>
  <c r="J3909" i="2"/>
  <c r="J2995" i="2"/>
  <c r="J2692" i="2"/>
  <c r="J1659" i="2"/>
  <c r="J477" i="3"/>
  <c r="J686" i="3"/>
  <c r="BK314" i="3"/>
  <c r="BK132" i="3"/>
  <c r="BK373" i="4"/>
  <c r="BK243" i="4"/>
  <c r="J317" i="4"/>
  <c r="J208" i="4"/>
  <c r="BK271" i="4"/>
  <c r="BK375" i="4"/>
  <c r="J211" i="4"/>
  <c r="J276" i="4"/>
  <c r="BK123" i="4"/>
  <c r="BK264" i="4"/>
  <c r="J334" i="4"/>
  <c r="J110" i="4"/>
  <c r="J319" i="4"/>
  <c r="J179" i="4"/>
  <c r="J279" i="5"/>
  <c r="J102" i="5"/>
  <c r="J255" i="5"/>
  <c r="J123" i="5"/>
  <c r="BK351" i="5"/>
  <c r="BK232" i="5"/>
  <c r="J388" i="5"/>
  <c r="J161" i="5"/>
  <c r="BK322" i="5"/>
  <c r="J374" i="5"/>
  <c r="J145" i="5"/>
  <c r="J302" i="5"/>
  <c r="J424" i="5"/>
  <c r="BK271" i="5"/>
  <c r="BK166" i="5"/>
  <c r="BK104" i="6"/>
  <c r="BK151" i="6"/>
  <c r="BK127" i="6"/>
  <c r="J91" i="6"/>
  <c r="BK193" i="6"/>
  <c r="J162" i="6"/>
  <c r="J146" i="6"/>
  <c r="BK106" i="6"/>
  <c r="BK161" i="6"/>
  <c r="J96" i="6"/>
  <c r="J145" i="6"/>
  <c r="J97" i="6"/>
  <c r="BK176" i="6"/>
  <c r="J121" i="7"/>
  <c r="J232" i="7"/>
  <c r="BK246" i="7"/>
  <c r="BK88" i="8"/>
  <c r="BK92" i="8"/>
  <c r="BK332" i="9"/>
  <c r="J156" i="9"/>
  <c r="J329" i="9"/>
  <c r="BK189" i="9"/>
  <c r="J260" i="9"/>
  <c r="J325" i="9"/>
  <c r="J393" i="9"/>
  <c r="J170" i="9"/>
  <c r="J318" i="9"/>
  <c r="BK348" i="9"/>
  <c r="BK343" i="9"/>
  <c r="J158" i="9"/>
  <c r="BK114" i="10"/>
  <c r="BK136" i="10"/>
  <c r="BK195" i="11"/>
  <c r="J249" i="11"/>
  <c r="BK234" i="11"/>
  <c r="J232" i="11"/>
  <c r="J140" i="12"/>
  <c r="J114" i="13"/>
  <c r="BK2929" i="2"/>
  <c r="J2269" i="2"/>
  <c r="J2648" i="2"/>
  <c r="J1594" i="2"/>
  <c r="BK2733" i="2"/>
  <c r="J123" i="2"/>
  <c r="BK2353" i="2"/>
  <c r="J119" i="2"/>
  <c r="J2280" i="2"/>
  <c r="BK590" i="2"/>
  <c r="BK2637" i="2"/>
  <c r="J590" i="2"/>
  <c r="BK2667" i="2"/>
  <c r="J269" i="2"/>
  <c r="BK3193" i="2"/>
  <c r="BK2370" i="2"/>
  <c r="BK1440" i="2"/>
  <c r="J417" i="3"/>
  <c r="J436" i="3"/>
  <c r="J420" i="3"/>
  <c r="J324" i="4"/>
  <c r="BK95" i="4"/>
  <c r="J134" i="4"/>
  <c r="J355" i="4"/>
  <c r="BK148" i="4"/>
  <c r="BK145" i="4"/>
  <c r="J247" i="4"/>
  <c r="BK349" i="5"/>
  <c r="BK407" i="5"/>
  <c r="J176" i="5"/>
  <c r="BK348" i="5"/>
  <c r="BK173" i="5"/>
  <c r="BK336" i="5"/>
  <c r="BK302" i="5"/>
  <c r="BK406" i="5"/>
  <c r="J364" i="5"/>
  <c r="J139" i="8"/>
  <c r="J286" i="9"/>
  <c r="J376" i="9"/>
  <c r="BK181" i="9"/>
  <c r="J295" i="9"/>
  <c r="J326" i="9"/>
  <c r="BK327" i="9"/>
  <c r="J104" i="9"/>
  <c r="J113" i="9"/>
  <c r="BK111" i="9"/>
  <c r="BK164" i="9"/>
  <c r="BK194" i="10"/>
  <c r="J104" i="10"/>
  <c r="J225" i="11"/>
  <c r="J99" i="11"/>
  <c r="J145" i="12"/>
  <c r="J92" i="13"/>
  <c r="J3436" i="2"/>
  <c r="J2384" i="2"/>
  <c r="J2869" i="2"/>
  <c r="BK1646" i="2"/>
  <c r="J2695" i="2"/>
  <c r="J2830" i="2"/>
  <c r="J182" i="2"/>
  <c r="BK182" i="2"/>
  <c r="J3610" i="2"/>
  <c r="BK2568" i="2"/>
  <c r="J132" i="3"/>
  <c r="J188" i="3"/>
  <c r="J250" i="4"/>
  <c r="J330" i="4"/>
  <c r="J311" i="4"/>
  <c r="BK236" i="4"/>
  <c r="BK279" i="4"/>
  <c r="BK3711" i="2"/>
  <c r="BK2213" i="2"/>
  <c r="BK2201" i="2"/>
  <c r="J541" i="2"/>
  <c r="BK2571" i="2"/>
  <c r="BK2910" i="2"/>
  <c r="BK2976" i="2"/>
  <c r="J2278" i="2"/>
  <c r="BK690" i="2"/>
  <c r="J2285" i="2"/>
  <c r="J3540" i="2"/>
  <c r="J2392" i="2"/>
  <c r="J135" i="2"/>
  <c r="J444" i="3"/>
  <c r="J263" i="4"/>
  <c r="BK263" i="4"/>
  <c r="J249" i="4"/>
  <c r="BK299" i="4"/>
  <c r="BK266" i="4"/>
  <c r="BK214" i="4"/>
  <c r="BK250" i="4"/>
  <c r="J370" i="5"/>
  <c r="BK386" i="5"/>
  <c r="BK177" i="5"/>
  <c r="BK305" i="5"/>
  <c r="J143" i="5"/>
  <c r="BK141" i="5"/>
  <c r="J216" i="5"/>
  <c r="J128" i="5"/>
  <c r="BK221" i="5"/>
  <c r="J342" i="5"/>
  <c r="J106" i="5"/>
  <c r="BK191" i="6"/>
  <c r="J188" i="6"/>
  <c r="BK272" i="7"/>
  <c r="J290" i="7"/>
  <c r="J141" i="8"/>
  <c r="BK296" i="9"/>
  <c r="J369" i="9"/>
  <c r="BK133" i="9"/>
  <c r="J150" i="9"/>
  <c r="BK202" i="9"/>
  <c r="BK251" i="9"/>
  <c r="BK242" i="9"/>
  <c r="BK223" i="9"/>
  <c r="J272" i="9"/>
  <c r="J110" i="10"/>
  <c r="J135" i="11"/>
  <c r="J229" i="11"/>
  <c r="J285" i="11"/>
  <c r="BK104" i="12"/>
  <c r="J2274" i="2"/>
  <c r="BK2818" i="2"/>
  <c r="BK2963" i="2"/>
  <c r="J1631" i="2"/>
  <c r="BK282" i="2"/>
  <c r="BK1631" i="2"/>
  <c r="J2775" i="2"/>
  <c r="BK1180" i="2"/>
  <c r="J2194" i="2"/>
  <c r="BK3006" i="2"/>
  <c r="BK2054" i="2"/>
  <c r="BK403" i="3"/>
  <c r="BK424" i="3"/>
  <c r="BK99" i="4"/>
  <c r="BK122" i="4"/>
  <c r="BK110" i="4"/>
  <c r="BK160" i="4"/>
  <c r="J194" i="4"/>
  <c r="BK163" i="4"/>
  <c r="J299" i="5"/>
  <c r="J263" i="5"/>
  <c r="J412" i="5"/>
  <c r="J199" i="5"/>
  <c r="BK273" i="5"/>
  <c r="BK393" i="5"/>
  <c r="J324" i="5"/>
  <c r="BK433" i="5"/>
  <c r="BK228" i="5"/>
  <c r="J112" i="6"/>
  <c r="J140" i="6"/>
  <c r="J157" i="7"/>
  <c r="BK283" i="7"/>
  <c r="J156" i="8"/>
  <c r="J97" i="8"/>
  <c r="J173" i="9"/>
  <c r="J246" i="9"/>
  <c r="J334" i="9"/>
  <c r="BK333" i="9"/>
  <c r="BK203" i="9"/>
  <c r="BK398" i="9"/>
  <c r="BK404" i="9"/>
  <c r="BK132" i="10"/>
  <c r="BK170" i="10"/>
  <c r="BK253" i="11"/>
  <c r="J272" i="11"/>
  <c r="J117" i="13"/>
  <c r="BK3608" i="2"/>
  <c r="BK2651" i="2"/>
  <c r="BK3303" i="2"/>
  <c r="BK1611" i="2"/>
  <c r="BK1932" i="2"/>
  <c r="J2959" i="2"/>
  <c r="J2253" i="2"/>
  <c r="J2900" i="2"/>
  <c r="J2209" i="2"/>
  <c r="BK3043" i="2"/>
  <c r="BK2587" i="2"/>
  <c r="J1113" i="2"/>
  <c r="J1755" i="2"/>
  <c r="J3900" i="2"/>
  <c r="BK2916" i="2"/>
  <c r="J2359" i="2"/>
  <c r="BK532" i="3"/>
  <c r="J576" i="3"/>
  <c r="J95" i="4"/>
  <c r="J301" i="4"/>
  <c r="J121" i="4"/>
  <c r="J318" i="4"/>
  <c r="BK165" i="4"/>
  <c r="BK318" i="4"/>
  <c r="BK291" i="4"/>
  <c r="J104" i="4"/>
  <c r="BK237" i="4"/>
  <c r="BK377" i="5"/>
  <c r="J154" i="5"/>
  <c r="BK372" i="5"/>
  <c r="J193" i="5"/>
  <c r="BK338" i="5"/>
  <c r="J190" i="5"/>
  <c r="BK404" i="5"/>
  <c r="J209" i="5"/>
  <c r="J287" i="5"/>
  <c r="J369" i="5"/>
  <c r="J156" i="5"/>
  <c r="BK263" i="5"/>
  <c r="J434" i="5"/>
  <c r="BK247" i="5"/>
  <c r="J111" i="5"/>
  <c r="BK97" i="6"/>
  <c r="J158" i="6"/>
  <c r="J88" i="6"/>
  <c r="BK103" i="6"/>
  <c r="J119" i="6"/>
  <c r="J256" i="7"/>
  <c r="J135" i="7"/>
  <c r="BK235" i="7"/>
  <c r="J150" i="8"/>
  <c r="BK143" i="8"/>
  <c r="J398" i="9"/>
  <c r="BK155" i="9"/>
  <c r="J319" i="9"/>
  <c r="J188" i="9"/>
  <c r="BK345" i="9"/>
  <c r="J110" i="9"/>
  <c r="BK264" i="9"/>
  <c r="BK319" i="9"/>
  <c r="BK182" i="9"/>
  <c r="J134" i="9"/>
  <c r="BK259" i="9"/>
  <c r="J315" i="9"/>
  <c r="BK174" i="9"/>
  <c r="BK200" i="10"/>
  <c r="J147" i="10"/>
  <c r="BK149" i="11"/>
  <c r="BK202" i="11"/>
  <c r="BK95" i="11"/>
  <c r="J213" i="11"/>
  <c r="BK122" i="13"/>
  <c r="BK3434" i="2"/>
  <c r="BK2282" i="2"/>
  <c r="J2290" i="2"/>
  <c r="J2875" i="2"/>
  <c r="BK3000" i="2"/>
  <c r="BK135" i="2"/>
  <c r="J2637" i="2"/>
  <c r="BK397" i="2"/>
  <c r="J2568" i="2"/>
  <c r="J544" i="2"/>
  <c r="BK1399" i="2"/>
  <c r="BK3436" i="2"/>
  <c r="BK2394" i="2"/>
  <c r="J114" i="2"/>
  <c r="J623" i="3"/>
  <c r="J413" i="3"/>
  <c r="BK337" i="4"/>
  <c r="BK239" i="4"/>
  <c r="BK290" i="4"/>
  <c r="BK194" i="4"/>
  <c r="BK276" i="4"/>
  <c r="J133" i="4"/>
  <c r="BK214" i="5"/>
  <c r="J295" i="5"/>
  <c r="BK384" i="5"/>
  <c r="J212" i="5"/>
  <c r="BK373" i="5"/>
  <c r="BK383" i="5"/>
  <c r="J426" i="5"/>
  <c r="BK198" i="5"/>
  <c r="J253" i="5"/>
  <c r="BK395" i="5"/>
  <c r="BK215" i="5"/>
  <c r="J170" i="6"/>
  <c r="BK156" i="6"/>
  <c r="J189" i="6"/>
  <c r="BK222" i="7"/>
  <c r="J197" i="7"/>
  <c r="J147" i="8"/>
  <c r="J124" i="8"/>
  <c r="BK94" i="8"/>
  <c r="BK221" i="9"/>
  <c r="BK305" i="9"/>
  <c r="J233" i="9"/>
  <c r="BK217" i="9"/>
  <c r="BK310" i="9"/>
  <c r="BK320" i="9"/>
  <c r="BK363" i="9"/>
  <c r="J363" i="9"/>
  <c r="BK141" i="9"/>
  <c r="BK183" i="10"/>
  <c r="J321" i="11"/>
  <c r="J242" i="11"/>
  <c r="BK252" i="11"/>
  <c r="J92" i="14"/>
  <c r="J554" i="3"/>
  <c r="J279" i="4"/>
  <c r="BK288" i="4"/>
  <c r="J275" i="4"/>
  <c r="BK272" i="4"/>
  <c r="BK223" i="4"/>
  <c r="BK188" i="4"/>
  <c r="BK328" i="4"/>
  <c r="J131" i="4"/>
  <c r="BK230" i="5"/>
  <c r="BK318" i="5"/>
  <c r="J98" i="5"/>
  <c r="BK399" i="5"/>
  <c r="BK121" i="5"/>
  <c r="J147" i="5"/>
  <c r="BK106" i="5"/>
  <c r="BK255" i="5"/>
  <c r="J433" i="5"/>
  <c r="BK207" i="5"/>
  <c r="J99" i="6"/>
  <c r="BK174" i="6"/>
  <c r="BK157" i="7"/>
  <c r="J173" i="7"/>
  <c r="J132" i="8"/>
  <c r="J87" i="8"/>
  <c r="BK273" i="9"/>
  <c r="BK124" i="9"/>
  <c r="BK151" i="9"/>
  <c r="BK173" i="9"/>
  <c r="J275" i="9"/>
  <c r="J301" i="9"/>
  <c r="BK312" i="9"/>
  <c r="BK373" i="9"/>
  <c r="J172" i="10"/>
  <c r="J121" i="10"/>
  <c r="BK117" i="10"/>
  <c r="J245" i="11"/>
  <c r="BK126" i="11"/>
  <c r="J106" i="13"/>
  <c r="BK3715" i="2"/>
  <c r="J2574" i="2"/>
  <c r="BK2986" i="2"/>
  <c r="BK3199" i="2"/>
  <c r="BK2334" i="2"/>
  <c r="BK2939" i="2"/>
  <c r="BK2473" i="2"/>
  <c r="J193" i="2"/>
  <c r="BK1755" i="2"/>
  <c r="BK2911" i="2"/>
  <c r="BK2274" i="2"/>
  <c r="BK272" i="2"/>
  <c r="J2670" i="2"/>
  <c r="J1376" i="2"/>
  <c r="BK3883" i="2"/>
  <c r="J2885" i="2"/>
  <c r="BK2269" i="2"/>
  <c r="J453" i="3"/>
  <c r="BK263" i="3"/>
  <c r="J335" i="3"/>
  <c r="J200" i="3"/>
  <c r="BK125" i="3"/>
  <c r="BK348" i="4"/>
  <c r="J423" i="5"/>
  <c r="J220" i="5"/>
  <c r="J330" i="5"/>
  <c r="J188" i="5"/>
  <c r="BK426" i="5"/>
  <c r="BK299" i="5"/>
  <c r="J180" i="5"/>
  <c r="J354" i="5"/>
  <c r="J139" i="5"/>
  <c r="BK290" i="5"/>
  <c r="J415" i="5"/>
  <c r="BK111" i="5"/>
  <c r="J322" i="5"/>
  <c r="BK158" i="5"/>
  <c r="BK347" i="5"/>
  <c r="BK211" i="5"/>
  <c r="J168" i="6"/>
  <c r="J142" i="6"/>
  <c r="J139" i="6"/>
  <c r="BK114" i="6"/>
  <c r="BK189" i="6"/>
  <c r="J155" i="6"/>
  <c r="J132" i="6"/>
  <c r="BK171" i="6"/>
  <c r="BK101" i="6"/>
  <c r="BK105" i="6"/>
  <c r="J125" i="6"/>
  <c r="BK320" i="7"/>
  <c r="BK263" i="7"/>
  <c r="J117" i="7"/>
  <c r="BK85" i="8"/>
  <c r="BK154" i="8"/>
  <c r="J300" i="9"/>
  <c r="BK380" i="9"/>
  <c r="BK172" i="9"/>
  <c r="J297" i="9"/>
  <c r="BK358" i="9"/>
  <c r="BK406" i="9"/>
  <c r="BK262" i="9"/>
  <c r="BK293" i="9"/>
  <c r="J390" i="9"/>
  <c r="J184" i="9"/>
  <c r="J274" i="9"/>
  <c r="J181" i="10"/>
  <c r="J194" i="10"/>
  <c r="J177" i="10"/>
  <c r="BK249" i="11"/>
  <c r="BK179" i="11"/>
  <c r="J243" i="11"/>
  <c r="J94" i="12"/>
  <c r="BK130" i="13"/>
  <c r="BK3439" i="2"/>
  <c r="BK1451" i="2"/>
  <c r="J2525" i="2"/>
  <c r="J2807" i="2"/>
  <c r="BK1642" i="2"/>
  <c r="J2748" i="2"/>
  <c r="J1451" i="2"/>
  <c r="BK2757" i="2"/>
  <c r="J1676" i="2"/>
  <c r="J2921" i="2"/>
  <c r="J1662" i="2"/>
  <c r="J1763" i="2"/>
  <c r="J3739" i="2"/>
  <c r="BK2814" i="2"/>
  <c r="BK1662" i="2"/>
  <c r="J557" i="3"/>
  <c r="BK103" i="3"/>
  <c r="BK206" i="4"/>
  <c r="J237" i="4"/>
  <c r="BK259" i="4"/>
  <c r="BK178" i="4"/>
  <c r="J186" i="4"/>
  <c r="J268" i="4"/>
  <c r="BK208" i="4"/>
  <c r="BK100" i="4"/>
  <c r="J251" i="5"/>
  <c r="BK334" i="5"/>
  <c r="J151" i="5"/>
  <c r="J289" i="5"/>
  <c r="BK114" i="5"/>
  <c r="J409" i="5"/>
  <c r="J365" i="5"/>
  <c r="J339" i="5"/>
  <c r="J211" i="5"/>
  <c r="J385" i="5"/>
  <c r="J221" i="5"/>
  <c r="BK198" i="6"/>
  <c r="J89" i="6"/>
  <c r="BK128" i="6"/>
  <c r="BK240" i="7"/>
  <c r="J259" i="7"/>
  <c r="BK232" i="7"/>
  <c r="BK147" i="8"/>
  <c r="J392" i="9"/>
  <c r="J154" i="9"/>
  <c r="BK240" i="9"/>
  <c r="BK337" i="9"/>
  <c r="J106" i="9"/>
  <c r="BK401" i="9"/>
  <c r="J175" i="9"/>
  <c r="BK385" i="9"/>
  <c r="J148" i="9"/>
  <c r="BK191" i="9"/>
  <c r="BK133" i="10"/>
  <c r="BK125" i="10"/>
  <c r="J169" i="11"/>
  <c r="J114" i="11"/>
  <c r="BK136" i="12"/>
  <c r="J3896" i="2"/>
  <c r="J2939" i="2"/>
  <c r="J1345" i="2"/>
  <c r="J3197" i="2"/>
  <c r="J1646" i="2"/>
  <c r="J3193" i="2"/>
  <c r="J2866" i="2"/>
  <c r="BK2308" i="2"/>
  <c r="J1624" i="2"/>
  <c r="BK2900" i="2"/>
  <c r="J2721" i="2"/>
  <c r="J1753" i="2"/>
  <c r="BK2435" i="2"/>
  <c r="J3897" i="2"/>
  <c r="J3731" i="2"/>
  <c r="J2766" i="2"/>
  <c r="BK1376" i="2"/>
  <c r="BK425" i="3"/>
  <c r="J437" i="3"/>
  <c r="J223" i="4"/>
  <c r="BK187" i="4"/>
  <c r="J185" i="4"/>
  <c r="BK270" i="4"/>
  <c r="J271" i="4"/>
  <c r="J132" i="4"/>
  <c r="J365" i="4"/>
  <c r="J3017" i="2"/>
  <c r="BK3329" i="2"/>
  <c r="BK1659" i="2"/>
  <c r="BK2664" i="2"/>
  <c r="J3195" i="2"/>
  <c r="J2652" i="2"/>
  <c r="BK3017" i="2"/>
  <c r="J2742" i="2"/>
  <c r="J1777" i="2"/>
  <c r="J2834" i="2"/>
  <c r="BK1692" i="2"/>
  <c r="J2929" i="2"/>
  <c r="BK1769" i="2"/>
  <c r="J3764" i="2"/>
  <c r="J3019" i="2"/>
  <c r="BK1753" i="2"/>
  <c r="BK188" i="3"/>
  <c r="J597" i="3"/>
  <c r="BK177" i="3"/>
  <c r="BK238" i="4"/>
  <c r="BK228" i="4"/>
  <c r="J292" i="4"/>
  <c r="BK112" i="4"/>
  <c r="BK170" i="4"/>
  <c r="BK174" i="4"/>
  <c r="J295" i="4"/>
  <c r="BK312" i="4"/>
  <c r="BK294" i="4"/>
  <c r="J300" i="5"/>
  <c r="J107" i="5"/>
  <c r="BK195" i="5"/>
  <c r="BK376" i="5"/>
  <c r="J192" i="5"/>
  <c r="BK311" i="5"/>
  <c r="BK362" i="5"/>
  <c r="BK411" i="5"/>
  <c r="BK194" i="5"/>
  <c r="J267" i="5"/>
  <c r="J431" i="5"/>
  <c r="BK234" i="5"/>
  <c r="J141" i="6"/>
  <c r="BK159" i="6"/>
  <c r="J147" i="6"/>
  <c r="J238" i="7"/>
  <c r="J280" i="7"/>
  <c r="J248" i="7"/>
  <c r="BK87" i="8"/>
  <c r="BK142" i="8"/>
  <c r="J203" i="9"/>
  <c r="BK300" i="9"/>
  <c r="J330" i="9"/>
  <c r="BK375" i="9"/>
  <c r="J149" i="9"/>
  <c r="BK154" i="9"/>
  <c r="BK201" i="9"/>
  <c r="BK211" i="9"/>
  <c r="J190" i="10"/>
  <c r="J167" i="10"/>
  <c r="J278" i="11"/>
  <c r="BK183" i="11"/>
  <c r="J126" i="13"/>
  <c r="BK2652" i="2"/>
  <c r="J3034" i="2"/>
  <c r="J174" i="2"/>
  <c r="BK1763" i="2"/>
  <c r="BK2627" i="2"/>
  <c r="BK1777" i="2"/>
  <c r="BK2898" i="2"/>
  <c r="J2251" i="2"/>
  <c r="J3011" i="2"/>
  <c r="J2732" i="2"/>
  <c r="BK1652" i="2"/>
  <c r="J2928" i="2"/>
  <c r="J1623" i="2"/>
  <c r="BK3741" i="2"/>
  <c r="J2598" i="2"/>
  <c r="BK576" i="3"/>
  <c r="J696" i="3"/>
  <c r="BK161" i="3"/>
  <c r="BK203" i="4"/>
  <c r="BK205" i="4"/>
  <c r="BK204" i="4"/>
  <c r="J157" i="4"/>
  <c r="BK175" i="4"/>
  <c r="BK349" i="4"/>
  <c r="BK309" i="4"/>
  <c r="BK217" i="4"/>
  <c r="J336" i="5"/>
  <c r="J132" i="5"/>
  <c r="BK288" i="5"/>
  <c r="BK135" i="5"/>
  <c r="J293" i="5"/>
  <c r="BK423" i="5"/>
  <c r="BK176" i="5"/>
  <c r="J275" i="5"/>
  <c r="J332" i="5"/>
  <c r="BK354" i="5"/>
  <c r="J197" i="5"/>
  <c r="J353" i="5"/>
  <c r="BK186" i="5"/>
  <c r="BK107" i="6"/>
  <c r="BK95" i="6"/>
  <c r="J114" i="6"/>
  <c r="J219" i="7"/>
  <c r="BK117" i="7"/>
  <c r="J312" i="7"/>
  <c r="J148" i="8"/>
  <c r="J143" i="8"/>
  <c r="J277" i="9"/>
  <c r="J327" i="9"/>
  <c r="J122" i="9"/>
  <c r="J165" i="9"/>
  <c r="BK237" i="9"/>
  <c r="J371" i="9"/>
  <c r="J160" i="9"/>
  <c r="J176" i="9"/>
  <c r="J215" i="9"/>
  <c r="BK284" i="9"/>
  <c r="BK126" i="9"/>
  <c r="BK208" i="10"/>
  <c r="J237" i="11"/>
  <c r="BK154" i="11"/>
  <c r="BK270" i="11"/>
  <c r="BK211" i="11"/>
  <c r="BK109" i="12"/>
  <c r="BK3717" i="2"/>
  <c r="BK2921" i="2"/>
  <c r="BK2087" i="2"/>
  <c r="BK2909" i="2"/>
  <c r="J1661" i="2"/>
  <c r="BK2788" i="2"/>
  <c r="J196" i="2"/>
  <c r="J2567" i="2"/>
  <c r="J3097" i="2"/>
  <c r="BK2721" i="2"/>
  <c r="J2266" i="2"/>
  <c r="J836" i="2"/>
  <c r="BK2729" i="2"/>
  <c r="BK1654" i="2"/>
  <c r="BK2875" i="2"/>
  <c r="BK1345" i="2"/>
  <c r="J3608" i="2"/>
  <c r="J2805" i="2"/>
  <c r="J2207" i="2"/>
  <c r="BK1118" i="2"/>
  <c r="J615" i="3"/>
  <c r="J177" i="3"/>
  <c r="J460" i="3"/>
  <c r="J290" i="4"/>
  <c r="J207" i="4"/>
  <c r="J221" i="4"/>
  <c r="BK90" i="4"/>
  <c r="J163" i="4"/>
  <c r="BK256" i="4"/>
  <c r="BK137" i="4"/>
  <c r="BK282" i="4"/>
  <c r="J91" i="4"/>
  <c r="J126" i="4"/>
  <c r="BK317" i="4"/>
  <c r="J171" i="4"/>
  <c r="BK333" i="5"/>
  <c r="J184" i="5"/>
  <c r="J391" i="5"/>
  <c r="J270" i="5"/>
  <c r="J169" i="5"/>
  <c r="BK375" i="5"/>
  <c r="BK287" i="5"/>
  <c r="BK127" i="5"/>
  <c r="BK260" i="5"/>
  <c r="J382" i="5"/>
  <c r="J210" i="5"/>
  <c r="BK346" i="5"/>
  <c r="BK209" i="5"/>
  <c r="J331" i="5"/>
  <c r="J224" i="5"/>
  <c r="BK102" i="5"/>
  <c r="BK367" i="5"/>
  <c r="J239" i="5"/>
  <c r="BK180" i="5"/>
  <c r="BK182" i="6"/>
  <c r="J163" i="6"/>
  <c r="BK164" i="6"/>
  <c r="J127" i="6"/>
  <c r="BK146" i="6"/>
  <c r="BK102" i="6"/>
  <c r="BK130" i="6"/>
  <c r="J129" i="6"/>
  <c r="BK178" i="7"/>
  <c r="BK194" i="7"/>
  <c r="J194" i="7"/>
  <c r="J269" i="7"/>
  <c r="J99" i="8"/>
  <c r="J115" i="8"/>
  <c r="J102" i="8"/>
  <c r="BK128" i="8"/>
  <c r="J291" i="9"/>
  <c r="J396" i="9"/>
  <c r="J306" i="9"/>
  <c r="J117" i="9"/>
  <c r="J305" i="9"/>
  <c r="BK139" i="9"/>
  <c r="BK290" i="9"/>
  <c r="J126" i="9"/>
  <c r="J365" i="9"/>
  <c r="J219" i="9"/>
  <c r="BK132" i="9"/>
  <c r="J223" i="9"/>
  <c r="J368" i="9"/>
  <c r="BK135" i="9"/>
  <c r="BK257" i="9"/>
  <c r="BK110" i="9"/>
  <c r="J136" i="10"/>
  <c r="BK105" i="10"/>
  <c r="J256" i="11"/>
  <c r="J189" i="11"/>
  <c r="BK174" i="11"/>
  <c r="BK256" i="11"/>
  <c r="J157" i="12"/>
  <c r="BK87" i="12"/>
  <c r="BK110" i="13"/>
  <c r="BK3610" i="2"/>
  <c r="J2976" i="2"/>
  <c r="J1874" i="2"/>
  <c r="BK1899" i="2"/>
  <c r="J2924" i="2"/>
  <c r="BK2327" i="2"/>
  <c r="J3301" i="2"/>
  <c r="J2435" i="2"/>
  <c r="J1110" i="2"/>
  <c r="J2723" i="2"/>
  <c r="BK1461" i="2"/>
  <c r="BK2819" i="2"/>
  <c r="J2079" i="2"/>
  <c r="BK114" i="2"/>
  <c r="J190" i="2"/>
  <c r="J2802" i="2"/>
  <c r="J1616" i="2"/>
  <c r="J410" i="3"/>
  <c r="BK234" i="3"/>
  <c r="J500" i="3"/>
  <c r="J236" i="4"/>
  <c r="BK286" i="4"/>
  <c r="J305" i="4"/>
  <c r="J115" i="4"/>
  <c r="BK146" i="4"/>
  <c r="BK232" i="4"/>
  <c r="J108" i="4"/>
  <c r="BK316" i="4"/>
  <c r="BK382" i="5"/>
  <c r="J233" i="5"/>
  <c r="J402" i="5"/>
  <c r="BK285" i="5"/>
  <c r="J427" i="5"/>
  <c r="J248" i="5"/>
  <c r="BK104" i="5"/>
  <c r="J247" i="5"/>
  <c r="J337" i="5"/>
  <c r="J148" i="5"/>
  <c r="BK320" i="5"/>
  <c r="J355" i="5"/>
  <c r="J202" i="5"/>
  <c r="BK429" i="5"/>
  <c r="J241" i="5"/>
  <c r="BK172" i="5"/>
  <c r="BK123" i="6"/>
  <c r="J198" i="6"/>
  <c r="J122" i="6"/>
  <c r="BK278" i="7"/>
  <c r="J178" i="7"/>
  <c r="J163" i="7"/>
  <c r="J131" i="8"/>
  <c r="BK118" i="8"/>
  <c r="J103" i="8"/>
  <c r="BK304" i="9"/>
  <c r="J168" i="9"/>
  <c r="J320" i="9"/>
  <c r="BK148" i="9"/>
  <c r="J280" i="9"/>
  <c r="BK105" i="9"/>
  <c r="BK275" i="9"/>
  <c r="J372" i="9"/>
  <c r="J217" i="9"/>
  <c r="BK147" i="9"/>
  <c r="BK176" i="9"/>
  <c r="BK269" i="9"/>
  <c r="BK153" i="10"/>
  <c r="BK197" i="10"/>
  <c r="J220" i="11"/>
  <c r="BK243" i="11"/>
  <c r="BK309" i="11"/>
  <c r="J280" i="11"/>
  <c r="BK121" i="12"/>
  <c r="J89" i="14"/>
  <c r="J211" i="3"/>
  <c r="J481" i="3"/>
  <c r="J252" i="4"/>
  <c r="BK307" i="4"/>
  <c r="J147" i="4"/>
  <c r="BK139" i="4"/>
  <c r="J183" i="4"/>
  <c r="J255" i="4"/>
  <c r="BK365" i="4"/>
  <c r="J349" i="4"/>
  <c r="BK305" i="4"/>
  <c r="J357" i="5"/>
  <c r="BK134" i="5"/>
  <c r="J281" i="5"/>
  <c r="J127" i="5"/>
  <c r="J271" i="5"/>
  <c r="J162" i="5"/>
  <c r="J214" i="5"/>
  <c r="BK226" i="5"/>
  <c r="J341" i="5"/>
  <c r="BK337" i="5"/>
  <c r="J205" i="5"/>
  <c r="BK378" i="5"/>
  <c r="J179" i="5"/>
  <c r="BK129" i="6"/>
  <c r="BK91" i="6"/>
  <c r="J186" i="6"/>
  <c r="J190" i="7"/>
  <c r="BK219" i="7"/>
  <c r="J96" i="8"/>
  <c r="J93" i="8"/>
  <c r="BK99" i="8"/>
  <c r="BK292" i="9"/>
  <c r="J127" i="9"/>
  <c r="BK286" i="9"/>
  <c r="J107" i="9"/>
  <c r="J201" i="9"/>
  <c r="BK306" i="9"/>
  <c r="J400" i="9"/>
  <c r="BK188" i="9"/>
  <c r="BK219" i="9"/>
  <c r="J220" i="9"/>
  <c r="J207" i="9"/>
  <c r="BK121" i="10"/>
  <c r="BK140" i="10"/>
  <c r="BK181" i="11"/>
  <c r="BK280" i="11"/>
  <c r="J195" i="11"/>
  <c r="BK156" i="12"/>
  <c r="BK101" i="13"/>
  <c r="BK3352" i="2"/>
  <c r="J2370" i="2"/>
  <c r="J424" i="2"/>
  <c r="J2357" i="2"/>
  <c r="J3016" i="2"/>
  <c r="J1612" i="2"/>
  <c r="J3031" i="2"/>
  <c r="BK2321" i="2"/>
  <c r="J392" i="2"/>
  <c r="BK2271" i="2"/>
  <c r="J1611" i="2"/>
  <c r="BK3022" i="2"/>
  <c r="BK2697" i="2"/>
  <c r="BK1616" i="2"/>
  <c r="BK2858" i="2"/>
  <c r="BK2392" i="2"/>
  <c r="J399" i="2"/>
  <c r="J3733" i="2"/>
  <c r="BK2925" i="2"/>
  <c r="J2440" i="2"/>
  <c r="J397" i="2"/>
  <c r="BK400" i="3"/>
  <c r="BK451" i="3"/>
  <c r="BK562" i="3"/>
  <c r="BK217" i="3"/>
  <c r="BK185" i="3"/>
  <c r="J407" i="3"/>
  <c r="BK367" i="4"/>
  <c r="J256" i="4"/>
  <c r="J106" i="4"/>
  <c r="J257" i="4"/>
  <c r="BK300" i="4"/>
  <c r="J123" i="4"/>
  <c r="J231" i="4"/>
  <c r="BK304" i="4"/>
  <c r="J197" i="4"/>
  <c r="BK107" i="4"/>
  <c r="J283" i="4"/>
  <c r="BK352" i="4"/>
  <c r="J243" i="4"/>
  <c r="J99" i="4"/>
  <c r="BK313" i="4"/>
  <c r="BK98" i="4"/>
  <c r="BK371" i="5"/>
  <c r="J175" i="5"/>
  <c r="BK390" i="5"/>
  <c r="BK233" i="5"/>
  <c r="J144" i="5"/>
  <c r="BK340" i="5"/>
  <c r="J196" i="5"/>
  <c r="BK107" i="5"/>
  <c r="J272" i="5"/>
  <c r="J380" i="5"/>
  <c r="BK276" i="5"/>
  <c r="J130" i="5"/>
  <c r="J284" i="5"/>
  <c r="J395" i="5"/>
  <c r="J268" i="5"/>
  <c r="BK105" i="5"/>
  <c r="J319" i="5"/>
  <c r="J181" i="5"/>
  <c r="J178" i="6"/>
  <c r="J205" i="6"/>
  <c r="J161" i="6"/>
  <c r="BK135" i="6"/>
  <c r="BK113" i="6"/>
  <c r="BK205" i="6"/>
  <c r="J175" i="6"/>
  <c r="J159" i="6"/>
  <c r="BK138" i="6"/>
  <c r="J195" i="6"/>
  <c r="BK184" i="6"/>
  <c r="J113" i="6"/>
  <c r="BK167" i="6"/>
  <c r="J111" i="6"/>
  <c r="BK136" i="6"/>
  <c r="BK131" i="6"/>
  <c r="J235" i="7"/>
  <c r="J192" i="7"/>
  <c r="BK121" i="7"/>
  <c r="BK132" i="8"/>
  <c r="BK115" i="8"/>
  <c r="J112" i="8"/>
  <c r="BK399" i="9"/>
  <c r="J283" i="9"/>
  <c r="BK364" i="9"/>
  <c r="J232" i="9"/>
  <c r="J108" i="9"/>
  <c r="J224" i="9"/>
  <c r="J340" i="9"/>
  <c r="J211" i="9"/>
  <c r="J323" i="9"/>
  <c r="J193" i="9"/>
  <c r="J350" i="9"/>
  <c r="J116" i="9"/>
  <c r="J240" i="9"/>
  <c r="BK159" i="9"/>
  <c r="J312" i="9"/>
  <c r="J140" i="9"/>
  <c r="BK110" i="10"/>
  <c r="BK134" i="10"/>
  <c r="J187" i="10"/>
  <c r="BK198" i="11"/>
  <c r="J149" i="11"/>
  <c r="BK189" i="11"/>
  <c r="BK145" i="11"/>
  <c r="BK101" i="11"/>
  <c r="J99" i="12"/>
  <c r="BK94" i="12"/>
  <c r="BK96" i="13"/>
  <c r="J2824" i="2"/>
  <c r="J1904" i="2"/>
  <c r="BK2870" i="2"/>
  <c r="J2276" i="2"/>
  <c r="J3191" i="2"/>
  <c r="J1769" i="2"/>
  <c r="BK2972" i="2"/>
  <c r="J2677" i="2"/>
  <c r="BK1629" i="2"/>
  <c r="BK2904" i="2"/>
  <c r="J2394" i="2"/>
  <c r="J1642" i="2"/>
  <c r="BK2766" i="2"/>
  <c r="BK2215" i="2"/>
  <c r="BK196" i="2"/>
  <c r="J2402" i="2"/>
  <c r="J3934" i="2"/>
  <c r="J3398" i="2"/>
  <c r="BK2624" i="2"/>
  <c r="J566" i="2"/>
  <c r="BK541" i="3"/>
  <c r="J519" i="3"/>
  <c r="BK275" i="4"/>
  <c r="J270" i="4"/>
  <c r="J294" i="4"/>
  <c r="J373" i="4"/>
  <c r="BK143" i="4"/>
  <c r="J219" i="4"/>
  <c r="J308" i="4"/>
  <c r="J331" i="4"/>
  <c r="BK345" i="4"/>
  <c r="BK415" i="5"/>
  <c r="BK272" i="5"/>
  <c r="BK115" i="5"/>
  <c r="J283" i="5"/>
  <c r="J429" i="5"/>
  <c r="J333" i="5"/>
  <c r="BK154" i="5"/>
  <c r="BK216" i="5"/>
  <c r="BK266" i="5"/>
  <c r="BK327" i="5"/>
  <c r="J113" i="5"/>
  <c r="BK284" i="5"/>
  <c r="BK131" i="5"/>
  <c r="BK350" i="5"/>
  <c r="BK196" i="5"/>
  <c r="J172" i="6"/>
  <c r="J203" i="6"/>
  <c r="J151" i="6"/>
  <c r="J95" i="6"/>
  <c r="J275" i="7"/>
  <c r="J177" i="7"/>
  <c r="BK104" i="7"/>
  <c r="BK124" i="8"/>
  <c r="BK148" i="8"/>
  <c r="J120" i="8"/>
  <c r="J248" i="9"/>
  <c r="J358" i="9"/>
  <c r="BK215" i="9"/>
  <c r="BK391" i="9"/>
  <c r="J146" i="9"/>
  <c r="J180" i="9"/>
  <c r="J362" i="9"/>
  <c r="BK143" i="9"/>
  <c r="J141" i="9"/>
  <c r="J167" i="9"/>
  <c r="J264" i="9"/>
  <c r="J134" i="10"/>
  <c r="BK104" i="10"/>
  <c r="BK271" i="11"/>
  <c r="J181" i="11"/>
  <c r="BK206" i="11"/>
  <c r="J208" i="11"/>
  <c r="J124" i="13"/>
  <c r="BK3713" i="2"/>
  <c r="BK2868" i="2"/>
  <c r="BK2748" i="2"/>
  <c r="BK2952" i="2"/>
  <c r="J2180" i="2"/>
  <c r="BK3375" i="2"/>
  <c r="BK174" i="2"/>
  <c r="J2624" i="2"/>
  <c r="BK1558" i="2"/>
  <c r="J2801" i="2"/>
  <c r="BK3929" i="2"/>
  <c r="J2952" i="2"/>
  <c r="BK2209" i="2"/>
  <c r="J125" i="3"/>
  <c r="BK524" i="3"/>
  <c r="BK324" i="4"/>
  <c r="BK211" i="4"/>
  <c r="J228" i="4"/>
  <c r="BK134" i="4"/>
  <c r="BK144" i="4"/>
  <c r="BK212" i="4"/>
  <c r="BK2924" i="2"/>
  <c r="J2894" i="2"/>
  <c r="BK119" i="2"/>
  <c r="BK127" i="2"/>
  <c r="J1118" i="2"/>
  <c r="J2849" i="2"/>
  <c r="BK1671" i="2"/>
  <c r="BK2695" i="2"/>
  <c r="BK213" i="2"/>
  <c r="BK3916" i="2"/>
  <c r="J2787" i="2"/>
  <c r="J1515" i="2"/>
  <c r="BK253" i="3"/>
  <c r="BK691" i="3"/>
  <c r="J204" i="4"/>
  <c r="BK190" i="4"/>
  <c r="BK130" i="4"/>
  <c r="BK333" i="4"/>
  <c r="BK111" i="4"/>
  <c r="J347" i="4"/>
  <c r="BK321" i="4"/>
  <c r="BK270" i="5"/>
  <c r="J290" i="5"/>
  <c r="J131" i="5"/>
  <c r="BK245" i="5"/>
  <c r="BK387" i="5"/>
  <c r="J399" i="5"/>
  <c r="J347" i="5"/>
  <c r="J305" i="5"/>
  <c r="J133" i="5"/>
  <c r="J219" i="5"/>
  <c r="J201" i="6"/>
  <c r="J171" i="6"/>
  <c r="J198" i="7"/>
  <c r="BK181" i="7"/>
  <c r="J157" i="8"/>
  <c r="BK141" i="8"/>
  <c r="J341" i="9"/>
  <c r="J137" i="9"/>
  <c r="J216" i="9"/>
  <c r="J348" i="9"/>
  <c r="J121" i="9"/>
  <c r="BK387" i="9"/>
  <c r="J200" i="9"/>
  <c r="BK210" i="9"/>
  <c r="J130" i="9"/>
  <c r="J176" i="10"/>
  <c r="BK167" i="10"/>
  <c r="J299" i="11"/>
  <c r="BK237" i="11"/>
  <c r="BK144" i="12"/>
  <c r="BK92" i="13"/>
  <c r="J2430" i="2"/>
  <c r="J2667" i="2"/>
  <c r="J2819" i="2"/>
  <c r="BK2789" i="2"/>
  <c r="J1609" i="2"/>
  <c r="J2651" i="2"/>
  <c r="BK2917" i="2"/>
  <c r="BK1892" i="2"/>
  <c r="BK2677" i="2"/>
  <c r="J3916" i="2"/>
  <c r="BK2920" i="2"/>
  <c r="BK1661" i="2"/>
  <c r="BK297" i="3"/>
  <c r="BK355" i="4"/>
  <c r="J277" i="4"/>
  <c r="BK347" i="4"/>
  <c r="J371" i="4"/>
  <c r="BK269" i="4"/>
  <c r="J293" i="4"/>
  <c r="BK161" i="4"/>
  <c r="BK153" i="5"/>
  <c r="J228" i="5"/>
  <c r="J345" i="5"/>
  <c r="BK130" i="5"/>
  <c r="J122" i="5"/>
  <c r="J203" i="5"/>
  <c r="BK150" i="5"/>
  <c r="J249" i="5"/>
  <c r="BK328" i="5"/>
  <c r="BK197" i="6"/>
  <c r="J180" i="6"/>
  <c r="BK96" i="6"/>
  <c r="BK202" i="7"/>
  <c r="J138" i="8"/>
  <c r="BK158" i="8"/>
  <c r="J351" i="9"/>
  <c r="BK357" i="9"/>
  <c r="J162" i="9"/>
  <c r="J194" i="9"/>
  <c r="J144" i="9"/>
  <c r="J237" i="9"/>
  <c r="J226" i="9"/>
  <c r="J262" i="9"/>
  <c r="J157" i="9"/>
  <c r="J189" i="10"/>
  <c r="J202" i="11"/>
  <c r="BK306" i="11"/>
  <c r="BK140" i="12"/>
  <c r="BK3739" i="2"/>
  <c r="BK2763" i="2"/>
  <c r="J2752" i="2"/>
  <c r="J3154" i="2"/>
  <c r="BK1650" i="2"/>
  <c r="J2858" i="2"/>
  <c r="BK1648" i="2"/>
  <c r="BK2890" i="2"/>
  <c r="J1932" i="2"/>
  <c r="J2909" i="2"/>
  <c r="BK2296" i="2"/>
  <c r="J2728" i="2"/>
  <c r="BK3911" i="2"/>
  <c r="J3235" i="2"/>
  <c r="J2482" i="2"/>
  <c r="BK125" i="2"/>
  <c r="J314" i="3"/>
  <c r="J666" i="3"/>
  <c r="BK320" i="4"/>
  <c r="BK366" i="4"/>
  <c r="BK108" i="4"/>
  <c r="J129" i="4"/>
  <c r="J206" i="4"/>
  <c r="J181" i="4"/>
  <c r="BK261" i="4"/>
  <c r="BK353" i="4"/>
  <c r="BK151" i="4"/>
  <c r="BK264" i="5"/>
  <c r="J329" i="5"/>
  <c r="BK222" i="5"/>
  <c r="BK428" i="5"/>
  <c r="BK204" i="5"/>
  <c r="J100" i="5"/>
  <c r="J407" i="5"/>
  <c r="J173" i="5"/>
  <c r="BK325" i="5"/>
  <c r="BK356" i="5"/>
  <c r="J125" i="5"/>
  <c r="J348" i="5"/>
  <c r="J195" i="5"/>
  <c r="BK162" i="6"/>
  <c r="J183" i="6"/>
  <c r="J115" i="6"/>
  <c r="BK140" i="6"/>
  <c r="J191" i="6"/>
  <c r="J160" i="6"/>
  <c r="J214" i="7"/>
  <c r="J151" i="7"/>
  <c r="J216" i="7"/>
  <c r="BK125" i="8"/>
  <c r="BK114" i="8"/>
  <c r="J309" i="9"/>
  <c r="BK113" i="9"/>
  <c r="BK224" i="9"/>
  <c r="BK392" i="9"/>
  <c r="BK170" i="9"/>
  <c r="J403" i="9"/>
  <c r="J235" i="9"/>
  <c r="BK377" i="9"/>
  <c r="BK386" i="9"/>
  <c r="J155" i="9"/>
  <c r="J273" i="9"/>
  <c r="J169" i="10"/>
  <c r="J188" i="10"/>
  <c r="J116" i="11"/>
  <c r="J101" i="11"/>
  <c r="BK118" i="11"/>
  <c r="BK157" i="12"/>
  <c r="J89" i="13"/>
  <c r="BK2525" i="2"/>
  <c r="BK2888" i="2"/>
  <c r="J3237" i="2"/>
  <c r="BK190" i="2"/>
  <c r="BK2290" i="2"/>
  <c r="J2920" i="2"/>
  <c r="BK2015" i="2"/>
  <c r="BK2722" i="2"/>
  <c r="J2835" i="2"/>
  <c r="J3933" i="2"/>
  <c r="BK3237" i="2"/>
  <c r="BK2310" i="2"/>
  <c r="J562" i="3"/>
  <c r="BK460" i="3"/>
  <c r="J259" i="4"/>
  <c r="J272" i="4"/>
  <c r="J266" i="4"/>
  <c r="BK159" i="4"/>
  <c r="BK241" i="4"/>
  <c r="J201" i="4"/>
  <c r="J163" i="5"/>
  <c r="J186" i="5"/>
  <c r="BK353" i="5"/>
  <c r="J165" i="5"/>
  <c r="J328" i="5"/>
  <c r="BK128" i="5"/>
  <c r="J204" i="5"/>
  <c r="BK403" i="5"/>
  <c r="J231" i="5"/>
  <c r="J349" i="5"/>
  <c r="BK187" i="5"/>
  <c r="J148" i="6"/>
  <c r="J167" i="6"/>
  <c r="BK89" i="6"/>
  <c r="J104" i="7"/>
  <c r="BK259" i="7"/>
  <c r="BK156" i="8"/>
  <c r="BK137" i="8"/>
  <c r="J135" i="9"/>
  <c r="J229" i="9"/>
  <c r="J384" i="9"/>
  <c r="J377" i="9"/>
  <c r="J395" i="9"/>
  <c r="J189" i="9"/>
  <c r="J119" i="9"/>
  <c r="J145" i="9"/>
  <c r="BK198" i="9"/>
  <c r="BK190" i="10"/>
  <c r="J152" i="11"/>
  <c r="BK105" i="11"/>
  <c r="BK208" i="11"/>
  <c r="J91" i="12"/>
  <c r="J504" i="3"/>
  <c r="J338" i="4"/>
  <c r="J333" i="4"/>
  <c r="BK362" i="4"/>
  <c r="J94" i="4"/>
  <c r="BK310" i="4"/>
  <c r="BK311" i="4"/>
  <c r="J176" i="4"/>
  <c r="BK379" i="5"/>
  <c r="J401" i="5"/>
  <c r="J244" i="5"/>
  <c r="BK365" i="5"/>
  <c r="BK132" i="5"/>
  <c r="BK253" i="5"/>
  <c r="J323" i="5"/>
  <c r="BK315" i="5"/>
  <c r="J394" i="5"/>
  <c r="J171" i="5"/>
  <c r="J291" i="5"/>
  <c r="BK159" i="5"/>
  <c r="BK172" i="6"/>
  <c r="BK149" i="6"/>
  <c r="J186" i="7"/>
  <c r="BK129" i="8"/>
  <c r="J90" i="8"/>
  <c r="J196" i="9"/>
  <c r="J251" i="9"/>
  <c r="J387" i="9"/>
  <c r="J366" i="9"/>
  <c r="BK366" i="9"/>
  <c r="BK136" i="9"/>
  <c r="BK144" i="9"/>
  <c r="BK407" i="9"/>
  <c r="J118" i="9"/>
  <c r="J197" i="10"/>
  <c r="BK250" i="11"/>
  <c r="J239" i="11"/>
  <c r="BK244" i="11"/>
  <c r="J144" i="12"/>
  <c r="J3737" i="2"/>
  <c r="J3006" i="2"/>
  <c r="BK1567" i="2"/>
  <c r="J2188" i="2"/>
  <c r="J2755" i="2"/>
  <c r="BK188" i="2"/>
  <c r="J2687" i="2"/>
  <c r="BK2362" i="2"/>
  <c r="J1224" i="2"/>
  <c r="BK2889" i="2"/>
  <c r="J2592" i="2"/>
  <c r="BK762" i="2"/>
  <c r="J2963" i="2"/>
  <c r="BK1615" i="2"/>
  <c r="J3400" i="2"/>
  <c r="J2763" i="2"/>
  <c r="J1692" i="2"/>
  <c r="J234" i="3"/>
  <c r="BK581" i="3"/>
  <c r="J403" i="3"/>
  <c r="J158" i="3"/>
  <c r="J374" i="4"/>
  <c r="J335" i="4"/>
  <c r="BK215" i="4"/>
  <c r="BK327" i="4"/>
  <c r="BK231" i="4"/>
  <c r="J363" i="4"/>
  <c r="J170" i="4"/>
  <c r="J359" i="4"/>
  <c r="BK93" i="4"/>
  <c r="BK249" i="4"/>
  <c r="J140" i="4"/>
  <c r="J238" i="4"/>
  <c r="BK302" i="4"/>
  <c r="J127" i="4"/>
  <c r="J337" i="4"/>
  <c r="BK132" i="4"/>
  <c r="J343" i="5"/>
  <c r="J155" i="5"/>
  <c r="BK279" i="5"/>
  <c r="BK165" i="5"/>
  <c r="J280" i="5"/>
  <c r="BK147" i="5"/>
  <c r="J315" i="5"/>
  <c r="J363" i="5"/>
  <c r="BK168" i="5"/>
  <c r="BK303" i="5"/>
  <c r="BK361" i="5"/>
  <c r="J182" i="5"/>
  <c r="J389" i="5"/>
  <c r="J222" i="5"/>
  <c r="J194" i="6"/>
  <c r="BK178" i="6"/>
  <c r="BK134" i="6"/>
  <c r="BK92" i="6"/>
  <c r="J197" i="6"/>
  <c r="J173" i="6"/>
  <c r="J152" i="6"/>
  <c r="BK109" i="6"/>
  <c r="BK187" i="6"/>
  <c r="BK119" i="6"/>
  <c r="BK118" i="6"/>
  <c r="J153" i="6"/>
  <c r="BK111" i="6"/>
  <c r="BK269" i="7"/>
  <c r="BK280" i="7"/>
  <c r="BK93" i="8"/>
  <c r="BK136" i="8"/>
  <c r="BK105" i="8"/>
  <c r="J227" i="9"/>
  <c r="J292" i="9"/>
  <c r="BK123" i="9"/>
  <c r="J171" i="9"/>
  <c r="BK288" i="9"/>
  <c r="J381" i="9"/>
  <c r="BK213" i="9"/>
  <c r="BK248" i="9"/>
  <c r="J374" i="9"/>
  <c r="J136" i="9"/>
  <c r="J204" i="9"/>
  <c r="BK160" i="10"/>
  <c r="J160" i="10"/>
  <c r="J241" i="11"/>
  <c r="J306" i="11"/>
  <c r="J107" i="11"/>
  <c r="BK204" i="11"/>
  <c r="J131" i="12"/>
  <c r="J130" i="13"/>
  <c r="BK3720" i="2"/>
  <c r="BK2622" i="2"/>
  <c r="BK3031" i="2"/>
  <c r="BK193" i="2"/>
  <c r="J2571" i="2"/>
  <c r="BK2582" i="2"/>
  <c r="J213" i="2"/>
  <c r="J2655" i="2"/>
  <c r="J1884" i="2"/>
  <c r="BK2849" i="2"/>
  <c r="J1157" i="2"/>
  <c r="BK2276" i="2"/>
  <c r="BK3909" i="2"/>
  <c r="J2898" i="2"/>
  <c r="BK2253" i="2"/>
  <c r="BK557" i="3"/>
  <c r="BK509" i="3"/>
  <c r="BK428" i="3"/>
  <c r="J296" i="4"/>
  <c r="BK156" i="4"/>
  <c r="J111" i="4"/>
  <c r="J328" i="4"/>
  <c r="BK106" i="4"/>
  <c r="BK252" i="4"/>
  <c r="BK138" i="4"/>
  <c r="BK229" i="5"/>
  <c r="J303" i="5"/>
  <c r="BK119" i="5"/>
  <c r="BK267" i="5"/>
  <c r="BK364" i="5"/>
  <c r="J137" i="5"/>
  <c r="BK202" i="5"/>
  <c r="BK178" i="5"/>
  <c r="J240" i="5"/>
  <c r="J430" i="5"/>
  <c r="J229" i="5"/>
  <c r="J104" i="5"/>
  <c r="J106" i="6"/>
  <c r="J207" i="6"/>
  <c r="BK124" i="7"/>
  <c r="BK250" i="7"/>
  <c r="BK182" i="7"/>
  <c r="BK152" i="8"/>
  <c r="J91" i="8"/>
  <c r="J328" i="9"/>
  <c r="J404" i="9"/>
  <c r="BK106" i="9"/>
  <c r="J178" i="9"/>
  <c r="J221" i="9"/>
  <c r="J290" i="9"/>
  <c r="BK295" i="9"/>
  <c r="BK204" i="9"/>
  <c r="BK230" i="9"/>
  <c r="J175" i="10"/>
  <c r="J150" i="10"/>
  <c r="J145" i="11"/>
  <c r="J204" i="11"/>
  <c r="J244" i="11"/>
  <c r="BK99" i="12"/>
  <c r="BK3733" i="2"/>
  <c r="BK2266" i="2"/>
  <c r="BK2278" i="2"/>
  <c r="BK2880" i="2"/>
  <c r="J230" i="2"/>
  <c r="J2986" i="2"/>
  <c r="BK1157" i="2"/>
  <c r="J2893" i="2"/>
  <c r="BK1874" i="2"/>
  <c r="BK422" i="3"/>
  <c r="J581" i="3"/>
  <c r="J323" i="4"/>
  <c r="BK268" i="4"/>
  <c r="J188" i="4"/>
  <c r="BK200" i="4"/>
  <c r="J242" i="4"/>
  <c r="BK3432" i="2"/>
  <c r="J2334" i="2"/>
  <c r="BK2642" i="2"/>
  <c r="BK2325" i="2"/>
  <c r="BK2953" i="2"/>
  <c r="J127" i="2"/>
  <c r="BK2351" i="2"/>
  <c r="BK3156" i="2"/>
  <c r="BK2433" i="2"/>
  <c r="BK2995" i="2"/>
  <c r="BK3934" i="2"/>
  <c r="J2904" i="2"/>
  <c r="J1654" i="2"/>
  <c r="J253" i="3"/>
  <c r="BK344" i="4"/>
  <c r="BK209" i="4"/>
  <c r="J200" i="4"/>
  <c r="BK277" i="4"/>
  <c r="J146" i="4"/>
  <c r="BK141" i="4"/>
  <c r="BK101" i="4"/>
  <c r="J223" i="5"/>
  <c r="J274" i="5"/>
  <c r="BK323" i="5"/>
  <c r="BK152" i="5"/>
  <c r="BK175" i="5"/>
  <c r="BK392" i="5"/>
  <c r="BK242" i="5"/>
  <c r="BK294" i="5"/>
  <c r="BK165" i="6"/>
  <c r="J199" i="6"/>
  <c r="BK312" i="7"/>
  <c r="J182" i="7"/>
  <c r="BK198" i="7"/>
  <c r="J122" i="8"/>
  <c r="J92" i="8"/>
  <c r="BK388" i="9"/>
  <c r="J407" i="9"/>
  <c r="BK370" i="9"/>
  <c r="J355" i="9"/>
  <c r="J120" i="9"/>
  <c r="J335" i="9"/>
  <c r="BK314" i="9"/>
  <c r="BK163" i="10"/>
  <c r="J170" i="10"/>
  <c r="BK116" i="11"/>
  <c r="J304" i="11"/>
  <c r="J158" i="12"/>
  <c r="BK1592" i="2"/>
  <c r="BK1003" i="2"/>
  <c r="J2998" i="2"/>
  <c r="BK2487" i="2"/>
  <c r="J1045" i="2"/>
  <c r="BK2678" i="2"/>
  <c r="BK279" i="2"/>
  <c r="BK2384" i="2"/>
  <c r="J3434" i="2"/>
  <c r="J2345" i="2"/>
  <c r="J188" i="2"/>
  <c r="BK477" i="3"/>
  <c r="BK329" i="4"/>
  <c r="BK255" i="4"/>
  <c r="BK246" i="4"/>
  <c r="BK218" i="4"/>
  <c r="J286" i="4"/>
  <c r="BK103" i="4"/>
  <c r="BK285" i="4"/>
  <c r="BK396" i="5"/>
  <c r="J103" i="5"/>
  <c r="J160" i="5"/>
  <c r="J157" i="5"/>
  <c r="BK237" i="5"/>
  <c r="J245" i="5"/>
  <c r="J318" i="5"/>
  <c r="BK308" i="5"/>
  <c r="BK427" i="5"/>
  <c r="J213" i="5"/>
  <c r="BK183" i="6"/>
  <c r="J150" i="6"/>
  <c r="BK174" i="7"/>
  <c r="J246" i="7"/>
  <c r="BK157" i="8"/>
  <c r="BK91" i="8"/>
  <c r="J397" i="9"/>
  <c r="J281" i="9"/>
  <c r="BK368" i="9"/>
  <c r="J364" i="9"/>
  <c r="J303" i="9"/>
  <c r="BK281" i="9"/>
  <c r="J185" i="9"/>
  <c r="BK260" i="9"/>
  <c r="BK157" i="10"/>
  <c r="J179" i="11"/>
  <c r="J198" i="11"/>
  <c r="BK112" i="11"/>
  <c r="BK115" i="12"/>
  <c r="BK3731" i="2"/>
  <c r="BK2402" i="2"/>
  <c r="BK2848" i="2"/>
  <c r="BK1556" i="2"/>
  <c r="J2317" i="2"/>
  <c r="BK3034" i="2"/>
  <c r="J2312" i="2"/>
  <c r="J3005" i="2"/>
  <c r="BK2590" i="2"/>
  <c r="J1203" i="2"/>
  <c r="J2389" i="2"/>
  <c r="BK186" i="2"/>
  <c r="J2473" i="2"/>
  <c r="BK3919" i="2"/>
  <c r="BK2968" i="2"/>
  <c r="BK1904" i="2"/>
  <c r="J387" i="3"/>
  <c r="J524" i="3"/>
  <c r="J332" i="4"/>
  <c r="BK179" i="4"/>
  <c r="J190" i="4"/>
  <c r="J234" i="4"/>
  <c r="J142" i="4"/>
  <c r="J195" i="4"/>
  <c r="BK242" i="4"/>
  <c r="J343" i="4"/>
  <c r="J411" i="5"/>
  <c r="BK139" i="5"/>
  <c r="BK286" i="5"/>
  <c r="J115" i="5"/>
  <c r="BK301" i="5"/>
  <c r="J168" i="5"/>
  <c r="J301" i="5"/>
  <c r="J372" i="5"/>
  <c r="BK151" i="5"/>
  <c r="BK265" i="5"/>
  <c r="BK310" i="5"/>
  <c r="BK169" i="5"/>
  <c r="BK341" i="5"/>
  <c r="BK218" i="5"/>
  <c r="J200" i="6"/>
  <c r="BK90" i="6"/>
  <c r="BK133" i="6"/>
  <c r="BK175" i="6"/>
  <c r="J104" i="6"/>
  <c r="BK139" i="6"/>
  <c r="J98" i="6"/>
  <c r="BK297" i="7"/>
  <c r="BK227" i="7"/>
  <c r="J114" i="7"/>
  <c r="J118" i="8"/>
  <c r="BK145" i="8"/>
  <c r="J95" i="8"/>
  <c r="J253" i="9"/>
  <c r="J278" i="9"/>
  <c r="BK104" i="9"/>
  <c r="J192" i="9"/>
  <c r="BK329" i="9"/>
  <c r="J389" i="9"/>
  <c r="J265" i="9"/>
  <c r="J296" i="9"/>
  <c r="BK109" i="9"/>
  <c r="BK194" i="9"/>
  <c r="J360" i="9"/>
  <c r="J124" i="9"/>
  <c r="BK169" i="10"/>
  <c r="BK174" i="10"/>
  <c r="BK213" i="11"/>
  <c r="BK295" i="11"/>
  <c r="BK266" i="11"/>
  <c r="J183" i="11"/>
  <c r="J156" i="12"/>
  <c r="BK89" i="14"/>
  <c r="J2678" i="2"/>
  <c r="BK2802" i="2"/>
  <c r="BK1110" i="2"/>
  <c r="J2804" i="2"/>
  <c r="J1567" i="2"/>
  <c r="J2822" i="2"/>
  <c r="BK1696" i="2"/>
  <c r="BK2872" i="2"/>
  <c r="J2271" i="2"/>
  <c r="J2688" i="2"/>
  <c r="J3911" i="2"/>
  <c r="J2949" i="2"/>
  <c r="BK1897" i="2"/>
  <c r="BK436" i="3"/>
  <c r="BK615" i="3"/>
  <c r="BK197" i="4"/>
  <c r="J203" i="4"/>
  <c r="J205" i="4"/>
  <c r="J92" i="4"/>
  <c r="BK331" i="4"/>
  <c r="J341" i="4"/>
  <c r="J362" i="4"/>
  <c r="BK281" i="5"/>
  <c r="J335" i="5"/>
  <c r="BK161" i="5"/>
  <c r="J307" i="5"/>
  <c r="J138" i="5"/>
  <c r="J200" i="5"/>
  <c r="BK297" i="5"/>
  <c r="BK355" i="5"/>
  <c r="J392" i="5"/>
  <c r="J178" i="5"/>
  <c r="J321" i="5"/>
  <c r="J117" i="5"/>
  <c r="BK180" i="6"/>
  <c r="J138" i="6"/>
  <c r="BK238" i="7"/>
  <c r="BK242" i="7"/>
  <c r="BK120" i="8"/>
  <c r="J135" i="8"/>
  <c r="J288" i="9"/>
  <c r="BK372" i="9"/>
  <c r="J406" i="9"/>
  <c r="BK179" i="9"/>
  <c r="BK146" i="9"/>
  <c r="J239" i="9"/>
  <c r="J230" i="9"/>
  <c r="J199" i="9"/>
  <c r="J244" i="9"/>
  <c r="J163" i="10"/>
  <c r="J168" i="10"/>
  <c r="J211" i="11"/>
  <c r="J185" i="11"/>
  <c r="BK106" i="13"/>
  <c r="R206" i="10" l="1"/>
  <c r="T206" i="10"/>
  <c r="BK281" i="2"/>
  <c r="J281" i="2" s="1"/>
  <c r="J65" i="2" s="1"/>
  <c r="P1630" i="2"/>
  <c r="T1695" i="2"/>
  <c r="T1883" i="2"/>
  <c r="P2265" i="2"/>
  <c r="P2275" i="2"/>
  <c r="T2275" i="2"/>
  <c r="T2284" i="2"/>
  <c r="P2666" i="2"/>
  <c r="P2874" i="2"/>
  <c r="BK3305" i="2"/>
  <c r="J3305" i="2" s="1"/>
  <c r="J83" i="2" s="1"/>
  <c r="R3305" i="2"/>
  <c r="T3882" i="2"/>
  <c r="R3932" i="2"/>
  <c r="BK113" i="3"/>
  <c r="J113" i="3" s="1"/>
  <c r="J62" i="3" s="1"/>
  <c r="R402" i="3"/>
  <c r="BK431" i="3"/>
  <c r="J431" i="3" s="1"/>
  <c r="J68" i="3" s="1"/>
  <c r="T450" i="3"/>
  <c r="T523" i="3"/>
  <c r="R556" i="3"/>
  <c r="BK265" i="4"/>
  <c r="J265" i="4" s="1"/>
  <c r="J61" i="4" s="1"/>
  <c r="R297" i="4"/>
  <c r="R336" i="4"/>
  <c r="T354" i="4"/>
  <c r="R101" i="5"/>
  <c r="BK140" i="5"/>
  <c r="J140" i="5"/>
  <c r="J63" i="5" s="1"/>
  <c r="BK189" i="5"/>
  <c r="J189" i="5" s="1"/>
  <c r="J66" i="5" s="1"/>
  <c r="BK298" i="5"/>
  <c r="J298" i="5"/>
  <c r="J68" i="5" s="1"/>
  <c r="R366" i="5"/>
  <c r="R422" i="5"/>
  <c r="P87" i="6"/>
  <c r="T87" i="6"/>
  <c r="P110" i="6"/>
  <c r="BK124" i="6"/>
  <c r="J124" i="6"/>
  <c r="J63" i="6" s="1"/>
  <c r="P124" i="6"/>
  <c r="P196" i="6"/>
  <c r="P97" i="7"/>
  <c r="BK134" i="7"/>
  <c r="J134" i="7"/>
  <c r="J63" i="7" s="1"/>
  <c r="BK169" i="7"/>
  <c r="J169" i="7" s="1"/>
  <c r="J64" i="7" s="1"/>
  <c r="T169" i="7"/>
  <c r="BK245" i="7"/>
  <c r="J245" i="7" s="1"/>
  <c r="J66" i="7" s="1"/>
  <c r="R262" i="7"/>
  <c r="R271" i="7"/>
  <c r="R316" i="7"/>
  <c r="R315" i="7"/>
  <c r="P83" i="8"/>
  <c r="P144" i="8"/>
  <c r="R103" i="9"/>
  <c r="BK187" i="9"/>
  <c r="J187" i="9" s="1"/>
  <c r="J63" i="9" s="1"/>
  <c r="R187" i="9"/>
  <c r="P228" i="9"/>
  <c r="T236" i="9"/>
  <c r="BK258" i="9"/>
  <c r="J258" i="9" s="1"/>
  <c r="J71" i="9" s="1"/>
  <c r="BK263" i="9"/>
  <c r="J263" i="9"/>
  <c r="J72" i="9" s="1"/>
  <c r="P266" i="9"/>
  <c r="T276" i="9"/>
  <c r="T359" i="9"/>
  <c r="BK405" i="9"/>
  <c r="J405" i="9"/>
  <c r="J78" i="9" s="1"/>
  <c r="P113" i="10"/>
  <c r="R135" i="10"/>
  <c r="P146" i="10"/>
  <c r="T156" i="10"/>
  <c r="T171" i="10"/>
  <c r="T182" i="10"/>
  <c r="R194" i="11"/>
  <c r="BK231" i="11"/>
  <c r="J231" i="11"/>
  <c r="J64" i="11" s="1"/>
  <c r="T231" i="11"/>
  <c r="T236" i="11"/>
  <c r="T303" i="11"/>
  <c r="R86" i="12"/>
  <c r="R85" i="12"/>
  <c r="T139" i="12"/>
  <c r="P91" i="13"/>
  <c r="P100" i="13"/>
  <c r="T121" i="13"/>
  <c r="BK118" i="2"/>
  <c r="J118" i="2"/>
  <c r="J62" i="2" s="1"/>
  <c r="R118" i="2"/>
  <c r="T134" i="2"/>
  <c r="T256" i="2"/>
  <c r="T1630" i="2"/>
  <c r="T1906" i="2"/>
  <c r="R2361" i="2"/>
  <c r="T2573" i="2"/>
  <c r="P2654" i="2"/>
  <c r="BK3042" i="2"/>
  <c r="J3042" i="2" s="1"/>
  <c r="J82" i="2" s="1"/>
  <c r="T3438" i="2"/>
  <c r="R3719" i="2"/>
  <c r="P3882" i="2"/>
  <c r="T113" i="3"/>
  <c r="T416" i="3"/>
  <c r="R450" i="3"/>
  <c r="P523" i="3"/>
  <c r="BK665" i="3"/>
  <c r="J665" i="3" s="1"/>
  <c r="J78" i="3" s="1"/>
  <c r="BK87" i="4"/>
  <c r="T265" i="4"/>
  <c r="BK336" i="4"/>
  <c r="J336" i="4"/>
  <c r="J64" i="4" s="1"/>
  <c r="T361" i="4"/>
  <c r="T101" i="5"/>
  <c r="R140" i="5"/>
  <c r="R164" i="5"/>
  <c r="BK261" i="5"/>
  <c r="J261" i="5" s="1"/>
  <c r="J67" i="5" s="1"/>
  <c r="R298" i="5"/>
  <c r="P358" i="5"/>
  <c r="T422" i="5"/>
  <c r="BK110" i="6"/>
  <c r="J110" i="6"/>
  <c r="J62" i="6" s="1"/>
  <c r="T137" i="6"/>
  <c r="P134" i="7"/>
  <c r="R187" i="7"/>
  <c r="T262" i="7"/>
  <c r="R282" i="7"/>
  <c r="BK134" i="8"/>
  <c r="J134" i="8"/>
  <c r="J61" i="8" s="1"/>
  <c r="R134" i="8"/>
  <c r="P103" i="9"/>
  <c r="T163" i="9"/>
  <c r="T187" i="9"/>
  <c r="BK236" i="9"/>
  <c r="J236" i="9"/>
  <c r="J66" i="9" s="1"/>
  <c r="T252" i="9"/>
  <c r="BK266" i="9"/>
  <c r="J266" i="9"/>
  <c r="J73" i="9" s="1"/>
  <c r="R276" i="9"/>
  <c r="R359" i="9"/>
  <c r="R405" i="9"/>
  <c r="T100" i="10"/>
  <c r="R124" i="10"/>
  <c r="BK146" i="10"/>
  <c r="J146" i="10"/>
  <c r="J66" i="10"/>
  <c r="BK171" i="10"/>
  <c r="J171" i="10" s="1"/>
  <c r="J69" i="10" s="1"/>
  <c r="P182" i="10"/>
  <c r="BK92" i="11"/>
  <c r="J92" i="11" s="1"/>
  <c r="J61" i="11" s="1"/>
  <c r="T194" i="11"/>
  <c r="BK236" i="11"/>
  <c r="J236" i="11" s="1"/>
  <c r="J65" i="11" s="1"/>
  <c r="P303" i="11"/>
  <c r="R120" i="12"/>
  <c r="R105" i="13"/>
  <c r="R281" i="2"/>
  <c r="BK1625" i="2"/>
  <c r="J1625" i="2" s="1"/>
  <c r="J66" i="2" s="1"/>
  <c r="R1625" i="2"/>
  <c r="T1625" i="2"/>
  <c r="R1906" i="2"/>
  <c r="T2361" i="2"/>
  <c r="R2573" i="2"/>
  <c r="BK2654" i="2"/>
  <c r="J2654" i="2"/>
  <c r="J79" i="2" s="1"/>
  <c r="R2654" i="2"/>
  <c r="T2654" i="2"/>
  <c r="R3042" i="2"/>
  <c r="T3305" i="2"/>
  <c r="T3899" i="2"/>
  <c r="P3932" i="2"/>
  <c r="T402" i="3"/>
  <c r="R431" i="3"/>
  <c r="BK476" i="3"/>
  <c r="J476" i="3" s="1"/>
  <c r="J71" i="3" s="1"/>
  <c r="R523" i="3"/>
  <c r="P556" i="3"/>
  <c r="R87" i="4"/>
  <c r="P297" i="4"/>
  <c r="R315" i="4"/>
  <c r="BK361" i="4"/>
  <c r="J361" i="4" s="1"/>
  <c r="J66" i="4" s="1"/>
  <c r="BK97" i="5"/>
  <c r="BK126" i="5"/>
  <c r="J126" i="5" s="1"/>
  <c r="J62" i="5" s="1"/>
  <c r="T140" i="5"/>
  <c r="P164" i="5"/>
  <c r="BK185" i="5"/>
  <c r="J185" i="5"/>
  <c r="J65" i="5" s="1"/>
  <c r="R185" i="5"/>
  <c r="R261" i="5"/>
  <c r="P366" i="5"/>
  <c r="P422" i="5"/>
  <c r="P94" i="6"/>
  <c r="R137" i="6"/>
  <c r="T97" i="7"/>
  <c r="T187" i="7"/>
  <c r="P271" i="7"/>
  <c r="T83" i="8"/>
  <c r="P134" i="8"/>
  <c r="T103" i="9"/>
  <c r="P187" i="9"/>
  <c r="BK228" i="9"/>
  <c r="J228" i="9"/>
  <c r="J65" i="9" s="1"/>
  <c r="T228" i="9"/>
  <c r="P252" i="9"/>
  <c r="P258" i="9"/>
  <c r="R263" i="9"/>
  <c r="R266" i="9"/>
  <c r="P311" i="9"/>
  <c r="T394" i="9"/>
  <c r="T113" i="10"/>
  <c r="BK135" i="10"/>
  <c r="J135" i="10" s="1"/>
  <c r="J64" i="10" s="1"/>
  <c r="T146" i="10"/>
  <c r="P171" i="10"/>
  <c r="P193" i="10"/>
  <c r="R92" i="11"/>
  <c r="R188" i="11"/>
  <c r="T246" i="11"/>
  <c r="BK139" i="12"/>
  <c r="J139" i="12"/>
  <c r="J64" i="12" s="1"/>
  <c r="BK105" i="13"/>
  <c r="J105" i="13" s="1"/>
  <c r="J64" i="13" s="1"/>
  <c r="P281" i="2"/>
  <c r="BK1695" i="2"/>
  <c r="P1695" i="2"/>
  <c r="BK1883" i="2"/>
  <c r="J1883" i="2"/>
  <c r="J71" i="2"/>
  <c r="R1883" i="2"/>
  <c r="BK2265" i="2"/>
  <c r="J2265" i="2"/>
  <c r="J73" i="2"/>
  <c r="P2361" i="2"/>
  <c r="T2666" i="2"/>
  <c r="P3042" i="2"/>
  <c r="P3438" i="2"/>
  <c r="BK3719" i="2"/>
  <c r="J3719" i="2" s="1"/>
  <c r="J85" i="2" s="1"/>
  <c r="P3719" i="2"/>
  <c r="BK3882" i="2"/>
  <c r="J3882" i="2" s="1"/>
  <c r="J87" i="2" s="1"/>
  <c r="P3899" i="2"/>
  <c r="BK402" i="3"/>
  <c r="J402" i="3" s="1"/>
  <c r="J63" i="3" s="1"/>
  <c r="R416" i="3"/>
  <c r="T431" i="3"/>
  <c r="R476" i="3"/>
  <c r="P514" i="3"/>
  <c r="P665" i="3"/>
  <c r="P87" i="4"/>
  <c r="T297" i="4"/>
  <c r="P336" i="4"/>
  <c r="P354" i="4"/>
  <c r="P101" i="5"/>
  <c r="T126" i="5"/>
  <c r="R189" i="5"/>
  <c r="P298" i="5"/>
  <c r="BK358" i="5"/>
  <c r="J358" i="5" s="1"/>
  <c r="J69" i="5" s="1"/>
  <c r="R358" i="5"/>
  <c r="BK422" i="5"/>
  <c r="J422" i="5" s="1"/>
  <c r="J74" i="5" s="1"/>
  <c r="R432" i="5"/>
  <c r="R163" i="9"/>
  <c r="R206" i="9"/>
  <c r="P236" i="9"/>
  <c r="R252" i="9"/>
  <c r="P263" i="9"/>
  <c r="BK276" i="9"/>
  <c r="J276" i="9"/>
  <c r="J74" i="9"/>
  <c r="R311" i="9"/>
  <c r="BK394" i="9"/>
  <c r="J394" i="9"/>
  <c r="J77" i="9"/>
  <c r="T405" i="9"/>
  <c r="P100" i="10"/>
  <c r="BK124" i="10"/>
  <c r="J124" i="10"/>
  <c r="J63" i="10" s="1"/>
  <c r="T135" i="10"/>
  <c r="BK156" i="10"/>
  <c r="J156" i="10"/>
  <c r="J67" i="10" s="1"/>
  <c r="P166" i="10"/>
  <c r="BK182" i="10"/>
  <c r="J182" i="10"/>
  <c r="J71" i="10" s="1"/>
  <c r="T193" i="10"/>
  <c r="BK194" i="11"/>
  <c r="J194" i="11"/>
  <c r="J63" i="11" s="1"/>
  <c r="R246" i="11"/>
  <c r="P86" i="12"/>
  <c r="P85" i="12"/>
  <c r="T120" i="12"/>
  <c r="T119" i="12" s="1"/>
  <c r="T91" i="13"/>
  <c r="T100" i="13"/>
  <c r="R121" i="13"/>
  <c r="R113" i="3"/>
  <c r="R101" i="3"/>
  <c r="BK416" i="3"/>
  <c r="J416" i="3" s="1"/>
  <c r="J66" i="3" s="1"/>
  <c r="P450" i="3"/>
  <c r="BK523" i="3"/>
  <c r="J523" i="3" s="1"/>
  <c r="J73" i="3" s="1"/>
  <c r="T665" i="3"/>
  <c r="P265" i="4"/>
  <c r="BK315" i="4"/>
  <c r="J315" i="4"/>
  <c r="J63" i="4"/>
  <c r="T336" i="4"/>
  <c r="P361" i="4"/>
  <c r="BK101" i="5"/>
  <c r="J101" i="5"/>
  <c r="J61" i="5"/>
  <c r="R126" i="5"/>
  <c r="P189" i="5"/>
  <c r="T261" i="5"/>
  <c r="T366" i="5"/>
  <c r="P432" i="5"/>
  <c r="T94" i="6"/>
  <c r="T110" i="6"/>
  <c r="R124" i="6"/>
  <c r="T196" i="6"/>
  <c r="R134" i="7"/>
  <c r="P169" i="7"/>
  <c r="P245" i="7"/>
  <c r="BK262" i="7"/>
  <c r="T271" i="7"/>
  <c r="T144" i="8"/>
  <c r="BK163" i="9"/>
  <c r="J163" i="9" s="1"/>
  <c r="J62" i="9" s="1"/>
  <c r="T206" i="9"/>
  <c r="R228" i="9"/>
  <c r="R258" i="9"/>
  <c r="T263" i="9"/>
  <c r="T266" i="9"/>
  <c r="T311" i="9"/>
  <c r="P394" i="9"/>
  <c r="R100" i="10"/>
  <c r="P124" i="10"/>
  <c r="R156" i="10"/>
  <c r="R171" i="10"/>
  <c r="R193" i="10"/>
  <c r="T92" i="11"/>
  <c r="T91" i="11"/>
  <c r="T90" i="11" s="1"/>
  <c r="T188" i="11"/>
  <c r="P231" i="11"/>
  <c r="R236" i="11"/>
  <c r="BK303" i="11"/>
  <c r="J303" i="11"/>
  <c r="J67" i="11"/>
  <c r="BK86" i="12"/>
  <c r="J86" i="12" s="1"/>
  <c r="J61" i="12" s="1"/>
  <c r="R139" i="12"/>
  <c r="R91" i="13"/>
  <c r="T105" i="13"/>
  <c r="T281" i="2"/>
  <c r="P1625" i="2"/>
  <c r="BK1906" i="2"/>
  <c r="J1906" i="2" s="1"/>
  <c r="J72" i="2" s="1"/>
  <c r="T2265" i="2"/>
  <c r="BK2275" i="2"/>
  <c r="J2275" i="2" s="1"/>
  <c r="J75" i="2" s="1"/>
  <c r="R2275" i="2"/>
  <c r="R2284" i="2"/>
  <c r="BK2666" i="2"/>
  <c r="J2666" i="2"/>
  <c r="J80" i="2" s="1"/>
  <c r="T3042" i="2"/>
  <c r="P3305" i="2"/>
  <c r="R3882" i="2"/>
  <c r="BK3932" i="2"/>
  <c r="J3932" i="2"/>
  <c r="J91" i="2" s="1"/>
  <c r="P113" i="3"/>
  <c r="P416" i="3"/>
  <c r="P431" i="3"/>
  <c r="BK450" i="3"/>
  <c r="J450" i="3"/>
  <c r="J70" i="3" s="1"/>
  <c r="P476" i="3"/>
  <c r="BK514" i="3"/>
  <c r="J514" i="3"/>
  <c r="J72" i="3" s="1"/>
  <c r="T514" i="3"/>
  <c r="BK556" i="3"/>
  <c r="J556" i="3"/>
  <c r="J74" i="3" s="1"/>
  <c r="T556" i="3"/>
  <c r="R665" i="3"/>
  <c r="R265" i="4"/>
  <c r="P315" i="4"/>
  <c r="BK354" i="4"/>
  <c r="J354" i="4" s="1"/>
  <c r="J65" i="4" s="1"/>
  <c r="R354" i="4"/>
  <c r="T97" i="5"/>
  <c r="P140" i="5"/>
  <c r="T189" i="5"/>
  <c r="T298" i="5"/>
  <c r="T358" i="5"/>
  <c r="T432" i="5"/>
  <c r="R94" i="6"/>
  <c r="R110" i="6"/>
  <c r="T124" i="6"/>
  <c r="BK196" i="6"/>
  <c r="J196" i="6"/>
  <c r="J65" i="6" s="1"/>
  <c r="T134" i="7"/>
  <c r="R169" i="7"/>
  <c r="R245" i="7"/>
  <c r="P262" i="7"/>
  <c r="P282" i="7"/>
  <c r="P316" i="7"/>
  <c r="P315" i="7"/>
  <c r="R144" i="8"/>
  <c r="P163" i="9"/>
  <c r="P206" i="9"/>
  <c r="R236" i="9"/>
  <c r="BK252" i="9"/>
  <c r="J252" i="9" s="1"/>
  <c r="J69" i="9" s="1"/>
  <c r="T258" i="9"/>
  <c r="P276" i="9"/>
  <c r="BK359" i="9"/>
  <c r="J359" i="9" s="1"/>
  <c r="J76" i="9" s="1"/>
  <c r="R394" i="9"/>
  <c r="BK113" i="10"/>
  <c r="J113" i="10" s="1"/>
  <c r="J62" i="10" s="1"/>
  <c r="T124" i="10"/>
  <c r="P156" i="10"/>
  <c r="T166" i="10"/>
  <c r="BK193" i="10"/>
  <c r="J193" i="10"/>
  <c r="J72" i="10" s="1"/>
  <c r="P92" i="11"/>
  <c r="P188" i="11"/>
  <c r="P246" i="11"/>
  <c r="T86" i="12"/>
  <c r="T85" i="12" s="1"/>
  <c r="T84" i="12" s="1"/>
  <c r="P139" i="12"/>
  <c r="P119" i="12" s="1"/>
  <c r="BK91" i="13"/>
  <c r="J91" i="13" s="1"/>
  <c r="J62" i="13" s="1"/>
  <c r="R100" i="13"/>
  <c r="BK121" i="13"/>
  <c r="J121" i="13" s="1"/>
  <c r="J65" i="13" s="1"/>
  <c r="BK134" i="2"/>
  <c r="J134" i="2" s="1"/>
  <c r="J63" i="2" s="1"/>
  <c r="P134" i="2"/>
  <c r="BK256" i="2"/>
  <c r="J256" i="2" s="1"/>
  <c r="J64" i="2" s="1"/>
  <c r="R256" i="2"/>
  <c r="R1630" i="2"/>
  <c r="P1906" i="2"/>
  <c r="R2265" i="2"/>
  <c r="BK2284" i="2"/>
  <c r="J2284" i="2"/>
  <c r="J76" i="2" s="1"/>
  <c r="P2284" i="2"/>
  <c r="BK2573" i="2"/>
  <c r="J2573" i="2"/>
  <c r="J78" i="2" s="1"/>
  <c r="P2573" i="2"/>
  <c r="BK2874" i="2"/>
  <c r="J2874" i="2"/>
  <c r="J81" i="2" s="1"/>
  <c r="R2874" i="2"/>
  <c r="BK3438" i="2"/>
  <c r="J3438" i="2"/>
  <c r="J84" i="2" s="1"/>
  <c r="BK3899" i="2"/>
  <c r="J3899" i="2"/>
  <c r="J88" i="2"/>
  <c r="P402" i="3"/>
  <c r="T476" i="3"/>
  <c r="R514" i="3"/>
  <c r="T87" i="4"/>
  <c r="T86" i="4" s="1"/>
  <c r="BK297" i="4"/>
  <c r="J297" i="4"/>
  <c r="J62" i="4"/>
  <c r="T315" i="4"/>
  <c r="R361" i="4"/>
  <c r="P97" i="5"/>
  <c r="R97" i="5"/>
  <c r="P126" i="5"/>
  <c r="BK164" i="5"/>
  <c r="J164" i="5"/>
  <c r="J64" i="5"/>
  <c r="T164" i="5"/>
  <c r="P185" i="5"/>
  <c r="T185" i="5"/>
  <c r="P261" i="5"/>
  <c r="BK366" i="5"/>
  <c r="J366" i="5" s="1"/>
  <c r="J70" i="5" s="1"/>
  <c r="BK432" i="5"/>
  <c r="J432" i="5" s="1"/>
  <c r="J75" i="5" s="1"/>
  <c r="BK87" i="6"/>
  <c r="J87" i="6"/>
  <c r="J60" i="6" s="1"/>
  <c r="R87" i="6"/>
  <c r="BK137" i="6"/>
  <c r="J137" i="6"/>
  <c r="J64" i="6" s="1"/>
  <c r="R196" i="6"/>
  <c r="R97" i="7"/>
  <c r="R96" i="7"/>
  <c r="BK187" i="7"/>
  <c r="J187" i="7" s="1"/>
  <c r="J65" i="7" s="1"/>
  <c r="T245" i="7"/>
  <c r="BK271" i="7"/>
  <c r="J271" i="7" s="1"/>
  <c r="J70" i="7" s="1"/>
  <c r="T282" i="7"/>
  <c r="T316" i="7"/>
  <c r="T315" i="7" s="1"/>
  <c r="R83" i="8"/>
  <c r="R82" i="8"/>
  <c r="T134" i="8"/>
  <c r="BK103" i="9"/>
  <c r="J103" i="9"/>
  <c r="J61" i="9"/>
  <c r="BK206" i="9"/>
  <c r="J206" i="9" s="1"/>
  <c r="J64" i="9" s="1"/>
  <c r="BK311" i="9"/>
  <c r="J311" i="9" s="1"/>
  <c r="J75" i="9" s="1"/>
  <c r="P359" i="9"/>
  <c r="P405" i="9"/>
  <c r="BK100" i="10"/>
  <c r="J100" i="10" s="1"/>
  <c r="J61" i="10" s="1"/>
  <c r="R113" i="10"/>
  <c r="P135" i="10"/>
  <c r="R146" i="10"/>
  <c r="BK166" i="10"/>
  <c r="J166" i="10"/>
  <c r="J68" i="10" s="1"/>
  <c r="R166" i="10"/>
  <c r="R182" i="10"/>
  <c r="BK188" i="11"/>
  <c r="BK91" i="11" s="1"/>
  <c r="BK246" i="11"/>
  <c r="J246" i="11"/>
  <c r="J66" i="11" s="1"/>
  <c r="P120" i="12"/>
  <c r="BK100" i="13"/>
  <c r="J100" i="13" s="1"/>
  <c r="J63" i="13" s="1"/>
  <c r="P121" i="13"/>
  <c r="P118" i="2"/>
  <c r="T118" i="2"/>
  <c r="R134" i="2"/>
  <c r="P256" i="2"/>
  <c r="BK1630" i="2"/>
  <c r="J1630" i="2" s="1"/>
  <c r="J67" i="2" s="1"/>
  <c r="R1695" i="2"/>
  <c r="P1883" i="2"/>
  <c r="BK2361" i="2"/>
  <c r="J2361" i="2" s="1"/>
  <c r="J77" i="2" s="1"/>
  <c r="R2666" i="2"/>
  <c r="T2874" i="2"/>
  <c r="R3438" i="2"/>
  <c r="T3719" i="2"/>
  <c r="R3899" i="2"/>
  <c r="T3932" i="2"/>
  <c r="BK94" i="6"/>
  <c r="P137" i="6"/>
  <c r="BK97" i="7"/>
  <c r="BK96" i="7" s="1"/>
  <c r="J96" i="7" s="1"/>
  <c r="J60" i="7" s="1"/>
  <c r="P187" i="7"/>
  <c r="BK282" i="7"/>
  <c r="J282" i="7" s="1"/>
  <c r="J71" i="7" s="1"/>
  <c r="BK316" i="7"/>
  <c r="J316" i="7"/>
  <c r="J74" i="7" s="1"/>
  <c r="BK83" i="8"/>
  <c r="BK82" i="8"/>
  <c r="J82" i="8"/>
  <c r="J59" i="8" s="1"/>
  <c r="BK144" i="8"/>
  <c r="J144" i="8" s="1"/>
  <c r="J62" i="8" s="1"/>
  <c r="P194" i="11"/>
  <c r="R231" i="11"/>
  <c r="P236" i="11"/>
  <c r="R303" i="11"/>
  <c r="BK120" i="12"/>
  <c r="J120" i="12" s="1"/>
  <c r="J63" i="12" s="1"/>
  <c r="P105" i="13"/>
  <c r="BK2273" i="2"/>
  <c r="J2273" i="2" s="1"/>
  <c r="J74" i="2" s="1"/>
  <c r="BK614" i="3"/>
  <c r="J614" i="3"/>
  <c r="J76" i="3" s="1"/>
  <c r="BK698" i="3"/>
  <c r="BK697" i="3"/>
  <c r="J697" i="3"/>
  <c r="J79" i="3" s="1"/>
  <c r="BK311" i="7"/>
  <c r="J311" i="7"/>
  <c r="J72" i="7"/>
  <c r="BK3918" i="2"/>
  <c r="J3918" i="2" s="1"/>
  <c r="J89" i="2" s="1"/>
  <c r="BK436" i="5"/>
  <c r="J436" i="5" s="1"/>
  <c r="J76" i="5" s="1"/>
  <c r="BK132" i="13"/>
  <c r="J132" i="13"/>
  <c r="J66" i="13" s="1"/>
  <c r="BK1691" i="2"/>
  <c r="J1691" i="2"/>
  <c r="J68" i="2"/>
  <c r="BK102" i="3"/>
  <c r="BK207" i="10"/>
  <c r="J207" i="10"/>
  <c r="J76" i="10"/>
  <c r="BK3928" i="2"/>
  <c r="J3928" i="2" s="1"/>
  <c r="J90" i="2" s="1"/>
  <c r="BK580" i="3"/>
  <c r="J580" i="3" s="1"/>
  <c r="J75" i="3" s="1"/>
  <c r="BK250" i="9"/>
  <c r="J250" i="9"/>
  <c r="J68" i="9" s="1"/>
  <c r="BK209" i="10"/>
  <c r="J209" i="10"/>
  <c r="J77" i="10"/>
  <c r="BK88" i="13"/>
  <c r="BK87" i="13" s="1"/>
  <c r="BK443" i="3"/>
  <c r="J443" i="3" s="1"/>
  <c r="J69" i="3" s="1"/>
  <c r="BK325" i="7"/>
  <c r="J325" i="7" s="1"/>
  <c r="J75" i="7" s="1"/>
  <c r="BK256" i="9"/>
  <c r="J256" i="9"/>
  <c r="J70" i="9" s="1"/>
  <c r="BK212" i="10"/>
  <c r="J212" i="10"/>
  <c r="J78" i="10"/>
  <c r="BK320" i="11"/>
  <c r="BK319" i="11" s="1"/>
  <c r="J319" i="11" s="1"/>
  <c r="J69" i="11" s="1"/>
  <c r="BK85" i="14"/>
  <c r="J85" i="14" s="1"/>
  <c r="J61" i="14" s="1"/>
  <c r="BK3763" i="2"/>
  <c r="J3763" i="2" s="1"/>
  <c r="J86" i="2" s="1"/>
  <c r="BK412" i="3"/>
  <c r="J412" i="3"/>
  <c r="J64" i="3" s="1"/>
  <c r="BK622" i="3"/>
  <c r="J622" i="3"/>
  <c r="J77" i="3"/>
  <c r="BK206" i="6"/>
  <c r="J206" i="6" s="1"/>
  <c r="J66" i="6" s="1"/>
  <c r="BK409" i="9"/>
  <c r="J409" i="9" s="1"/>
  <c r="J80" i="9" s="1"/>
  <c r="BK411" i="9"/>
  <c r="J411" i="9"/>
  <c r="J81" i="9" s="1"/>
  <c r="BK144" i="10"/>
  <c r="J144" i="10"/>
  <c r="J65" i="10"/>
  <c r="BK180" i="10"/>
  <c r="J180" i="10" s="1"/>
  <c r="J70" i="10" s="1"/>
  <c r="BK316" i="11"/>
  <c r="J316" i="11" s="1"/>
  <c r="J68" i="11" s="1"/>
  <c r="BK113" i="2"/>
  <c r="J113" i="2"/>
  <c r="J61" i="2" s="1"/>
  <c r="BK427" i="3"/>
  <c r="J427" i="3"/>
  <c r="J67" i="3"/>
  <c r="BK88" i="14"/>
  <c r="J88" i="14" s="1"/>
  <c r="J62" i="14" s="1"/>
  <c r="BK91" i="14"/>
  <c r="J91" i="14" s="1"/>
  <c r="J63" i="14" s="1"/>
  <c r="BK126" i="7"/>
  <c r="J126" i="7"/>
  <c r="J62" i="7" s="1"/>
  <c r="BK258" i="7"/>
  <c r="J258" i="7"/>
  <c r="J67" i="7"/>
  <c r="J88" i="13"/>
  <c r="J61" i="13" s="1"/>
  <c r="F80" i="14"/>
  <c r="BE92" i="14"/>
  <c r="E73" i="14"/>
  <c r="BE86" i="14"/>
  <c r="BE89" i="14"/>
  <c r="J52" i="14"/>
  <c r="E48" i="13"/>
  <c r="J55" i="13"/>
  <c r="BE92" i="13"/>
  <c r="F82" i="13"/>
  <c r="BE103" i="13"/>
  <c r="BE117" i="13"/>
  <c r="BE122" i="13"/>
  <c r="BK85" i="12"/>
  <c r="J85" i="12"/>
  <c r="J60" i="12" s="1"/>
  <c r="J54" i="13"/>
  <c r="BE106" i="13"/>
  <c r="F55" i="13"/>
  <c r="J80" i="13"/>
  <c r="BE96" i="13"/>
  <c r="BE101" i="13"/>
  <c r="BE130" i="13"/>
  <c r="BE89" i="13"/>
  <c r="BE110" i="13"/>
  <c r="BE119" i="13"/>
  <c r="BE124" i="13"/>
  <c r="BE126" i="13"/>
  <c r="BE114" i="13"/>
  <c r="BE133" i="13"/>
  <c r="J320" i="11"/>
  <c r="J70" i="11"/>
  <c r="F55" i="12"/>
  <c r="BE88" i="12"/>
  <c r="BE91" i="12"/>
  <c r="BE109" i="12"/>
  <c r="BE157" i="12"/>
  <c r="BE94" i="12"/>
  <c r="BE145" i="12"/>
  <c r="J52" i="12"/>
  <c r="BE144" i="12"/>
  <c r="BE99" i="12"/>
  <c r="BE104" i="12"/>
  <c r="BE115" i="12"/>
  <c r="BE137" i="12"/>
  <c r="BE121" i="12"/>
  <c r="BE127" i="12"/>
  <c r="BE158" i="12"/>
  <c r="E48" i="12"/>
  <c r="BE87" i="12"/>
  <c r="BE156" i="12"/>
  <c r="BE140" i="12"/>
  <c r="BE131" i="12"/>
  <c r="BE136" i="12"/>
  <c r="BE149" i="12"/>
  <c r="BE99" i="11"/>
  <c r="BE101" i="11"/>
  <c r="BE114" i="11"/>
  <c r="BE135" i="11"/>
  <c r="BE191" i="11"/>
  <c r="BE195" i="11"/>
  <c r="BE198" i="11"/>
  <c r="BE247" i="11"/>
  <c r="BE250" i="11"/>
  <c r="BE259" i="11"/>
  <c r="BE273" i="11"/>
  <c r="BE105" i="11"/>
  <c r="BE152" i="11"/>
  <c r="BE174" i="11"/>
  <c r="BE177" i="11"/>
  <c r="BE189" i="11"/>
  <c r="BE200" i="11"/>
  <c r="BE215" i="11"/>
  <c r="BE225" i="11"/>
  <c r="BE234" i="11"/>
  <c r="BK99" i="10"/>
  <c r="F55" i="11"/>
  <c r="BE169" i="11"/>
  <c r="BE179" i="11"/>
  <c r="BE204" i="11"/>
  <c r="BE211" i="11"/>
  <c r="BE213" i="11"/>
  <c r="BE229" i="11"/>
  <c r="BE243" i="11"/>
  <c r="BE245" i="11"/>
  <c r="BE253" i="11"/>
  <c r="BE256" i="11"/>
  <c r="BE290" i="11"/>
  <c r="BE93" i="11"/>
  <c r="BE126" i="11"/>
  <c r="BE181" i="11"/>
  <c r="BE183" i="11"/>
  <c r="BE202" i="11"/>
  <c r="BE206" i="11"/>
  <c r="BE249" i="11"/>
  <c r="BE271" i="11"/>
  <c r="BE272" i="11"/>
  <c r="BE309" i="11"/>
  <c r="J52" i="11"/>
  <c r="BE107" i="11"/>
  <c r="BE112" i="11"/>
  <c r="BE122" i="11"/>
  <c r="BE220" i="11"/>
  <c r="BE306" i="11"/>
  <c r="BE95" i="11"/>
  <c r="BE116" i="11"/>
  <c r="BE154" i="11"/>
  <c r="BE185" i="11"/>
  <c r="BE208" i="11"/>
  <c r="BE237" i="11"/>
  <c r="BE239" i="11"/>
  <c r="BE242" i="11"/>
  <c r="BE252" i="11"/>
  <c r="BE270" i="11"/>
  <c r="BE285" i="11"/>
  <c r="BE304" i="11"/>
  <c r="BE321" i="11"/>
  <c r="E48" i="11"/>
  <c r="BE118" i="11"/>
  <c r="BE145" i="11"/>
  <c r="BE149" i="11"/>
  <c r="BE241" i="11"/>
  <c r="BE278" i="11"/>
  <c r="BE280" i="11"/>
  <c r="BE298" i="11"/>
  <c r="BE314" i="11"/>
  <c r="BE97" i="11"/>
  <c r="BE162" i="11"/>
  <c r="BE232" i="11"/>
  <c r="BE244" i="11"/>
  <c r="BE266" i="11"/>
  <c r="BE295" i="11"/>
  <c r="BE299" i="11"/>
  <c r="BE317" i="11"/>
  <c r="F95" i="10"/>
  <c r="BE167" i="10"/>
  <c r="BE168" i="10"/>
  <c r="BE172" i="10"/>
  <c r="BE184" i="10"/>
  <c r="BE121" i="10"/>
  <c r="BE133" i="10"/>
  <c r="BE140" i="10"/>
  <c r="BE147" i="10"/>
  <c r="BE173" i="10"/>
  <c r="BE174" i="10"/>
  <c r="BE175" i="10"/>
  <c r="BE178" i="10"/>
  <c r="BE181" i="10"/>
  <c r="BE183" i="10"/>
  <c r="J52" i="10"/>
  <c r="BE134" i="10"/>
  <c r="BE145" i="10"/>
  <c r="BE153" i="10"/>
  <c r="BE157" i="10"/>
  <c r="BE163" i="10"/>
  <c r="BE179" i="10"/>
  <c r="BE187" i="10"/>
  <c r="BE190" i="10"/>
  <c r="BE194" i="10"/>
  <c r="BE200" i="10"/>
  <c r="BE213" i="10"/>
  <c r="BE110" i="10"/>
  <c r="BE210" i="10"/>
  <c r="E48" i="10"/>
  <c r="BE101" i="10"/>
  <c r="BE128" i="10"/>
  <c r="BE132" i="10"/>
  <c r="BE169" i="10"/>
  <c r="BE170" i="10"/>
  <c r="BK102" i="9"/>
  <c r="J102" i="9" s="1"/>
  <c r="J60" i="9" s="1"/>
  <c r="BE120" i="10"/>
  <c r="BE125" i="10"/>
  <c r="BE150" i="10"/>
  <c r="BE160" i="10"/>
  <c r="BE176" i="10"/>
  <c r="BE177" i="10"/>
  <c r="BE104" i="10"/>
  <c r="BE105" i="10"/>
  <c r="BE114" i="10"/>
  <c r="BE117" i="10"/>
  <c r="BE129" i="10"/>
  <c r="BE136" i="10"/>
  <c r="BE188" i="10"/>
  <c r="BE189" i="10"/>
  <c r="BE197" i="10"/>
  <c r="BE208" i="10"/>
  <c r="E48" i="9"/>
  <c r="BE110" i="9"/>
  <c r="BE111" i="9"/>
  <c r="BE135" i="9"/>
  <c r="BE136" i="9"/>
  <c r="BE154" i="9"/>
  <c r="BE180" i="9"/>
  <c r="BE181" i="9"/>
  <c r="BE182" i="9"/>
  <c r="BE185" i="9"/>
  <c r="BE193" i="9"/>
  <c r="BE194" i="9"/>
  <c r="BE196" i="9"/>
  <c r="BE217" i="9"/>
  <c r="BE219" i="9"/>
  <c r="BE220" i="9"/>
  <c r="BE282" i="9"/>
  <c r="BE291" i="9"/>
  <c r="BE300" i="9"/>
  <c r="BE301" i="9"/>
  <c r="BE318" i="9"/>
  <c r="BE319" i="9"/>
  <c r="BE320" i="9"/>
  <c r="BE322" i="9"/>
  <c r="BE332" i="9"/>
  <c r="BE336" i="9"/>
  <c r="BE357" i="9"/>
  <c r="BE365" i="9"/>
  <c r="BE388" i="9"/>
  <c r="BE390" i="9"/>
  <c r="BE402" i="9"/>
  <c r="BE109" i="9"/>
  <c r="BE116" i="9"/>
  <c r="BE126" i="9"/>
  <c r="BE133" i="9"/>
  <c r="BE143" i="9"/>
  <c r="BE152" i="9"/>
  <c r="BE169" i="9"/>
  <c r="BE173" i="9"/>
  <c r="BE186" i="9"/>
  <c r="BE201" i="9"/>
  <c r="BE207" i="9"/>
  <c r="BE213" i="9"/>
  <c r="BE216" i="9"/>
  <c r="BE218" i="9"/>
  <c r="BE225" i="9"/>
  <c r="BE229" i="9"/>
  <c r="BE232" i="9"/>
  <c r="BE270" i="9"/>
  <c r="BE272" i="9"/>
  <c r="BE279" i="9"/>
  <c r="BE281" i="9"/>
  <c r="BE283" i="9"/>
  <c r="BE286" i="9"/>
  <c r="BE292" i="9"/>
  <c r="BE306" i="9"/>
  <c r="BE308" i="9"/>
  <c r="BE329" i="9"/>
  <c r="BE333" i="9"/>
  <c r="BE343" i="9"/>
  <c r="BE383" i="9"/>
  <c r="BE395" i="9"/>
  <c r="BE104" i="9"/>
  <c r="BE107" i="9"/>
  <c r="BE118" i="9"/>
  <c r="BE121" i="9"/>
  <c r="BE122" i="9"/>
  <c r="BE138" i="9"/>
  <c r="BE148" i="9"/>
  <c r="BE159" i="9"/>
  <c r="BE162" i="9"/>
  <c r="BE170" i="9"/>
  <c r="BE171" i="9"/>
  <c r="BE184" i="9"/>
  <c r="BE189" i="9"/>
  <c r="BE191" i="9"/>
  <c r="BE192" i="9"/>
  <c r="BE197" i="9"/>
  <c r="BE198" i="9"/>
  <c r="BE199" i="9"/>
  <c r="BE204" i="9"/>
  <c r="BE205" i="9"/>
  <c r="BE221" i="9"/>
  <c r="BE233" i="9"/>
  <c r="BE237" i="9"/>
  <c r="BE238" i="9"/>
  <c r="BE253" i="9"/>
  <c r="BE265" i="9"/>
  <c r="BE267" i="9"/>
  <c r="BE268" i="9"/>
  <c r="BE274" i="9"/>
  <c r="BE275" i="9"/>
  <c r="BE278" i="9"/>
  <c r="BE305" i="9"/>
  <c r="BE307" i="9"/>
  <c r="BE310" i="9"/>
  <c r="BE328" i="9"/>
  <c r="BE335" i="9"/>
  <c r="BE341" i="9"/>
  <c r="BE353" i="9"/>
  <c r="BE360" i="9"/>
  <c r="BE378" i="9"/>
  <c r="BE381" i="9"/>
  <c r="BE389" i="9"/>
  <c r="BE392" i="9"/>
  <c r="BE396" i="9"/>
  <c r="J83" i="8"/>
  <c r="J60" i="8" s="1"/>
  <c r="BE106" i="9"/>
  <c r="BE119" i="9"/>
  <c r="BE134" i="9"/>
  <c r="BE142" i="9"/>
  <c r="BE145" i="9"/>
  <c r="BE146" i="9"/>
  <c r="BE147" i="9"/>
  <c r="BE150" i="9"/>
  <c r="BE158" i="9"/>
  <c r="BE177" i="9"/>
  <c r="BE178" i="9"/>
  <c r="BE195" i="9"/>
  <c r="BE212" i="9"/>
  <c r="BE259" i="9"/>
  <c r="BE277" i="9"/>
  <c r="BE299" i="9"/>
  <c r="BE312" i="9"/>
  <c r="BE313" i="9"/>
  <c r="BE316" i="9"/>
  <c r="BE331" i="9"/>
  <c r="BE337" i="9"/>
  <c r="BE338" i="9"/>
  <c r="BE339" i="9"/>
  <c r="BE340" i="9"/>
  <c r="BE350" i="9"/>
  <c r="BE364" i="9"/>
  <c r="BE368" i="9"/>
  <c r="BE369" i="9"/>
  <c r="BE374" i="9"/>
  <c r="BE376" i="9"/>
  <c r="BE377" i="9"/>
  <c r="BE384" i="9"/>
  <c r="BE385" i="9"/>
  <c r="BE391" i="9"/>
  <c r="BE398" i="9"/>
  <c r="BE399" i="9"/>
  <c r="J52" i="9"/>
  <c r="F98" i="9"/>
  <c r="BE105" i="9"/>
  <c r="BE108" i="9"/>
  <c r="BE120" i="9"/>
  <c r="BE123" i="9"/>
  <c r="BE129" i="9"/>
  <c r="BE137" i="9"/>
  <c r="BE149" i="9"/>
  <c r="BE156" i="9"/>
  <c r="BE168" i="9"/>
  <c r="BE172" i="9"/>
  <c r="BE175" i="9"/>
  <c r="BE224" i="9"/>
  <c r="BE235" i="9"/>
  <c r="BE242" i="9"/>
  <c r="BE246" i="9"/>
  <c r="BE273" i="9"/>
  <c r="BE280" i="9"/>
  <c r="BE293" i="9"/>
  <c r="BE309" i="9"/>
  <c r="BE321" i="9"/>
  <c r="BE323" i="9"/>
  <c r="BE327" i="9"/>
  <c r="BE334" i="9"/>
  <c r="BE373" i="9"/>
  <c r="BE380" i="9"/>
  <c r="BE386" i="9"/>
  <c r="BE407" i="9"/>
  <c r="BE112" i="9"/>
  <c r="BE115" i="9"/>
  <c r="BE132" i="9"/>
  <c r="BE157" i="9"/>
  <c r="BE167" i="9"/>
  <c r="BE174" i="9"/>
  <c r="BE200" i="9"/>
  <c r="BE230" i="9"/>
  <c r="BE248" i="9"/>
  <c r="BE257" i="9"/>
  <c r="BE315" i="9"/>
  <c r="BE317" i="9"/>
  <c r="BE351" i="9"/>
  <c r="BE358" i="9"/>
  <c r="BE361" i="9"/>
  <c r="BE366" i="9"/>
  <c r="BE370" i="9"/>
  <c r="BE382" i="9"/>
  <c r="BE397" i="9"/>
  <c r="BE401" i="9"/>
  <c r="BE404" i="9"/>
  <c r="BE113" i="9"/>
  <c r="BE127" i="9"/>
  <c r="BE140" i="9"/>
  <c r="BE141" i="9"/>
  <c r="BE155" i="9"/>
  <c r="BE160" i="9"/>
  <c r="BE164" i="9"/>
  <c r="BE165" i="9"/>
  <c r="BE179" i="9"/>
  <c r="BE202" i="9"/>
  <c r="BE203" i="9"/>
  <c r="BE226" i="9"/>
  <c r="BE227" i="9"/>
  <c r="BE234" i="9"/>
  <c r="BE260" i="9"/>
  <c r="BE262" i="9"/>
  <c r="BE264" i="9"/>
  <c r="BE269" i="9"/>
  <c r="BE271" i="9"/>
  <c r="BE284" i="9"/>
  <c r="BE288" i="9"/>
  <c r="BE290" i="9"/>
  <c r="BE295" i="9"/>
  <c r="BE296" i="9"/>
  <c r="BE297" i="9"/>
  <c r="BE303" i="9"/>
  <c r="BE304" i="9"/>
  <c r="BE324" i="9"/>
  <c r="BE325" i="9"/>
  <c r="BE330" i="9"/>
  <c r="BE355" i="9"/>
  <c r="BE363" i="9"/>
  <c r="BE371" i="9"/>
  <c r="BE379" i="9"/>
  <c r="BE403" i="9"/>
  <c r="BE406" i="9"/>
  <c r="BE410" i="9"/>
  <c r="BE412" i="9"/>
  <c r="BE117" i="9"/>
  <c r="BE124" i="9"/>
  <c r="BE130" i="9"/>
  <c r="BE139" i="9"/>
  <c r="BE144" i="9"/>
  <c r="BE151" i="9"/>
  <c r="BE161" i="9"/>
  <c r="BE176" i="9"/>
  <c r="BE183" i="9"/>
  <c r="BE188" i="9"/>
  <c r="BE208" i="9"/>
  <c r="BE210" i="9"/>
  <c r="BE211" i="9"/>
  <c r="BE214" i="9"/>
  <c r="BE215" i="9"/>
  <c r="BE222" i="9"/>
  <c r="BE223" i="9"/>
  <c r="BE239" i="9"/>
  <c r="BE240" i="9"/>
  <c r="BE244" i="9"/>
  <c r="BE251" i="9"/>
  <c r="BE254" i="9"/>
  <c r="BE314" i="9"/>
  <c r="BE326" i="9"/>
  <c r="BE345" i="9"/>
  <c r="BE346" i="9"/>
  <c r="BE348" i="9"/>
  <c r="BE356" i="9"/>
  <c r="BE362" i="9"/>
  <c r="BE367" i="9"/>
  <c r="BE372" i="9"/>
  <c r="BE375" i="9"/>
  <c r="BE387" i="9"/>
  <c r="BE393" i="9"/>
  <c r="BE400" i="9"/>
  <c r="J52" i="8"/>
  <c r="BE95" i="8"/>
  <c r="BE100" i="8"/>
  <c r="BE109" i="8"/>
  <c r="BE112" i="8"/>
  <c r="BE117" i="8"/>
  <c r="BE130" i="8"/>
  <c r="BE142" i="8"/>
  <c r="BE147" i="8"/>
  <c r="BE156" i="8"/>
  <c r="J262" i="7"/>
  <c r="J69" i="7" s="1"/>
  <c r="BE108" i="8"/>
  <c r="BE118" i="8"/>
  <c r="BE132" i="8"/>
  <c r="BE135" i="8"/>
  <c r="BE140" i="8"/>
  <c r="BE145" i="8"/>
  <c r="BE148" i="8"/>
  <c r="BE152" i="8"/>
  <c r="BE85" i="8"/>
  <c r="BE87" i="8"/>
  <c r="BE90" i="8"/>
  <c r="BE131" i="8"/>
  <c r="BK315" i="7"/>
  <c r="J315" i="7" s="1"/>
  <c r="J73" i="7" s="1"/>
  <c r="F79" i="8"/>
  <c r="BE84" i="8"/>
  <c r="BE93" i="8"/>
  <c r="BE94" i="8"/>
  <c r="BE114" i="8"/>
  <c r="BE120" i="8"/>
  <c r="BE126" i="8"/>
  <c r="BE128" i="8"/>
  <c r="BE150" i="8"/>
  <c r="BE154" i="8"/>
  <c r="BE88" i="8"/>
  <c r="BE91" i="8"/>
  <c r="BE99" i="8"/>
  <c r="BE102" i="8"/>
  <c r="BE122" i="8"/>
  <c r="BE129" i="8"/>
  <c r="E48" i="8"/>
  <c r="BE96" i="8"/>
  <c r="BE98" i="8"/>
  <c r="BE103" i="8"/>
  <c r="BE124" i="8"/>
  <c r="BE136" i="8"/>
  <c r="BE137" i="8"/>
  <c r="BE138" i="8"/>
  <c r="BE143" i="8"/>
  <c r="BE92" i="8"/>
  <c r="BE106" i="8"/>
  <c r="BE125" i="8"/>
  <c r="BE139" i="8"/>
  <c r="BE141" i="8"/>
  <c r="BE158" i="8"/>
  <c r="BE97" i="8"/>
  <c r="BE105" i="8"/>
  <c r="BE111" i="8"/>
  <c r="BE115" i="8"/>
  <c r="BE121" i="8"/>
  <c r="BE157" i="8"/>
  <c r="BE98" i="7"/>
  <c r="BE127" i="7"/>
  <c r="BE157" i="7"/>
  <c r="BE173" i="7"/>
  <c r="BE177" i="7"/>
  <c r="BE198" i="7"/>
  <c r="BE232" i="7"/>
  <c r="BE253" i="7"/>
  <c r="BE259" i="7"/>
  <c r="BE283" i="7"/>
  <c r="BE304" i="7"/>
  <c r="BE326" i="7"/>
  <c r="E85" i="7"/>
  <c r="BE104" i="7"/>
  <c r="BE114" i="7"/>
  <c r="BE121" i="7"/>
  <c r="BE140" i="7"/>
  <c r="BE178" i="7"/>
  <c r="BE186" i="7"/>
  <c r="BE219" i="7"/>
  <c r="BE222" i="7"/>
  <c r="BE235" i="7"/>
  <c r="BE269" i="7"/>
  <c r="BE275" i="7"/>
  <c r="J94" i="6"/>
  <c r="J61" i="6" s="1"/>
  <c r="F92" i="7"/>
  <c r="BE110" i="7"/>
  <c r="BE124" i="7"/>
  <c r="BE135" i="7"/>
  <c r="BE151" i="7"/>
  <c r="BE190" i="7"/>
  <c r="BE256" i="7"/>
  <c r="BE312" i="7"/>
  <c r="J52" i="7"/>
  <c r="BE119" i="7"/>
  <c r="BE163" i="7"/>
  <c r="BE214" i="7"/>
  <c r="BE240" i="7"/>
  <c r="BE320" i="7"/>
  <c r="BE197" i="7"/>
  <c r="BE227" i="7"/>
  <c r="BE290" i="7"/>
  <c r="BE117" i="7"/>
  <c r="BE192" i="7"/>
  <c r="BE194" i="7"/>
  <c r="BE208" i="7"/>
  <c r="BE242" i="7"/>
  <c r="BE263" i="7"/>
  <c r="BE278" i="7"/>
  <c r="BE280" i="7"/>
  <c r="BE205" i="7"/>
  <c r="BE216" i="7"/>
  <c r="BE246" i="7"/>
  <c r="BE248" i="7"/>
  <c r="BE250" i="7"/>
  <c r="BE272" i="7"/>
  <c r="BE317" i="7"/>
  <c r="BE112" i="7"/>
  <c r="BE170" i="7"/>
  <c r="BE174" i="7"/>
  <c r="BE181" i="7"/>
  <c r="BE182" i="7"/>
  <c r="BE188" i="7"/>
  <c r="BE202" i="7"/>
  <c r="BE229" i="7"/>
  <c r="BE238" i="7"/>
  <c r="BE267" i="7"/>
  <c r="BE297" i="7"/>
  <c r="BE92" i="6"/>
  <c r="BE93" i="6"/>
  <c r="BE98" i="6"/>
  <c r="BE99" i="6"/>
  <c r="BE114" i="6"/>
  <c r="BE121" i="6"/>
  <c r="BE122" i="6"/>
  <c r="BE123" i="6"/>
  <c r="BE135" i="6"/>
  <c r="BE142" i="6"/>
  <c r="BE143" i="6"/>
  <c r="BE145" i="6"/>
  <c r="BE150" i="6"/>
  <c r="BE152" i="6"/>
  <c r="BE156" i="6"/>
  <c r="BE157" i="6"/>
  <c r="BE162" i="6"/>
  <c r="BE163" i="6"/>
  <c r="BE164" i="6"/>
  <c r="BE165" i="6"/>
  <c r="BE173" i="6"/>
  <c r="BE180" i="6"/>
  <c r="J97" i="5"/>
  <c r="J60" i="5"/>
  <c r="E76" i="6"/>
  <c r="BE89" i="6"/>
  <c r="BE91" i="6"/>
  <c r="BE113" i="6"/>
  <c r="BE144" i="6"/>
  <c r="BE146" i="6"/>
  <c r="BE155" i="6"/>
  <c r="BE160" i="6"/>
  <c r="BE169" i="6"/>
  <c r="BE171" i="6"/>
  <c r="BE181" i="6"/>
  <c r="BE203" i="6"/>
  <c r="BE207" i="6"/>
  <c r="J80" i="6"/>
  <c r="BE90" i="6"/>
  <c r="BE101" i="6"/>
  <c r="BE126" i="6"/>
  <c r="BE129" i="6"/>
  <c r="BE136" i="6"/>
  <c r="BE147" i="6"/>
  <c r="BE151" i="6"/>
  <c r="BE153" i="6"/>
  <c r="BE158" i="6"/>
  <c r="BE161" i="6"/>
  <c r="BE172" i="6"/>
  <c r="BE182" i="6"/>
  <c r="BE185" i="6"/>
  <c r="BE186" i="6"/>
  <c r="F55" i="6"/>
  <c r="BE95" i="6"/>
  <c r="BE103" i="6"/>
  <c r="BE104" i="6"/>
  <c r="BE131" i="6"/>
  <c r="BE149" i="6"/>
  <c r="BE179" i="6"/>
  <c r="BE189" i="6"/>
  <c r="BE111" i="6"/>
  <c r="BE134" i="6"/>
  <c r="BE140" i="6"/>
  <c r="BE167" i="6"/>
  <c r="BE170" i="6"/>
  <c r="BE177" i="6"/>
  <c r="BE190" i="6"/>
  <c r="BE191" i="6"/>
  <c r="BE195" i="6"/>
  <c r="BE202" i="6"/>
  <c r="BE205" i="6"/>
  <c r="BE96" i="6"/>
  <c r="BE100" i="6"/>
  <c r="BE102" i="6"/>
  <c r="BE108" i="6"/>
  <c r="BE115" i="6"/>
  <c r="BE148" i="6"/>
  <c r="BE154" i="6"/>
  <c r="BE174" i="6"/>
  <c r="BE178" i="6"/>
  <c r="BE187" i="6"/>
  <c r="BE188" i="6"/>
  <c r="BE192" i="6"/>
  <c r="BE194" i="6"/>
  <c r="BE197" i="6"/>
  <c r="BE201" i="6"/>
  <c r="BE88" i="6"/>
  <c r="BE97" i="6"/>
  <c r="BE105" i="6"/>
  <c r="BE106" i="6"/>
  <c r="BE107" i="6"/>
  <c r="BE109" i="6"/>
  <c r="BE112" i="6"/>
  <c r="BE117" i="6"/>
  <c r="BE118" i="6"/>
  <c r="BE119" i="6"/>
  <c r="BE120" i="6"/>
  <c r="BE125" i="6"/>
  <c r="BE127" i="6"/>
  <c r="BE133" i="6"/>
  <c r="BE141" i="6"/>
  <c r="BE166" i="6"/>
  <c r="BE168" i="6"/>
  <c r="BE198" i="6"/>
  <c r="BE200" i="6"/>
  <c r="BE116" i="6"/>
  <c r="BE128" i="6"/>
  <c r="BE130" i="6"/>
  <c r="BE132" i="6"/>
  <c r="BE138" i="6"/>
  <c r="BE139" i="6"/>
  <c r="BE159" i="6"/>
  <c r="BE175" i="6"/>
  <c r="BE176" i="6"/>
  <c r="BE183" i="6"/>
  <c r="BE184" i="6"/>
  <c r="BE193" i="6"/>
  <c r="BE199" i="6"/>
  <c r="BE204" i="6"/>
  <c r="BE112" i="5"/>
  <c r="BE119" i="5"/>
  <c r="BE127" i="5"/>
  <c r="BE128" i="5"/>
  <c r="BE134" i="5"/>
  <c r="BE135" i="5"/>
  <c r="BE137" i="5"/>
  <c r="BE138" i="5"/>
  <c r="BE150" i="5"/>
  <c r="BE160" i="5"/>
  <c r="BE167" i="5"/>
  <c r="BE170" i="5"/>
  <c r="BE174" i="5"/>
  <c r="BE175" i="5"/>
  <c r="BE176" i="5"/>
  <c r="BE184" i="5"/>
  <c r="BE188" i="5"/>
  <c r="BE216" i="5"/>
  <c r="BE217" i="5"/>
  <c r="BE242" i="5"/>
  <c r="BE274" i="5"/>
  <c r="BE280" i="5"/>
  <c r="BE289" i="5"/>
  <c r="BE295" i="5"/>
  <c r="BE296" i="5"/>
  <c r="BE340" i="5"/>
  <c r="BE345" i="5"/>
  <c r="BE346" i="5"/>
  <c r="BE350" i="5"/>
  <c r="BE355" i="5"/>
  <c r="BE360" i="5"/>
  <c r="BE361" i="5"/>
  <c r="BE370" i="5"/>
  <c r="BE372" i="5"/>
  <c r="BE373" i="5"/>
  <c r="BE392" i="5"/>
  <c r="BE393" i="5"/>
  <c r="BE398" i="5"/>
  <c r="BE399" i="5"/>
  <c r="BE401" i="5"/>
  <c r="BE402" i="5"/>
  <c r="BE415" i="5"/>
  <c r="BE426" i="5"/>
  <c r="BE428" i="5"/>
  <c r="BE430" i="5"/>
  <c r="BE431" i="5"/>
  <c r="BE433" i="5"/>
  <c r="BE434" i="5"/>
  <c r="BE435" i="5"/>
  <c r="BE437" i="5"/>
  <c r="BE100" i="5"/>
  <c r="BE113" i="5"/>
  <c r="BE118" i="5"/>
  <c r="BE122" i="5"/>
  <c r="BE123" i="5"/>
  <c r="BE124" i="5"/>
  <c r="BE143" i="5"/>
  <c r="BE149" i="5"/>
  <c r="BE163" i="5"/>
  <c r="BE166" i="5"/>
  <c r="BE183" i="5"/>
  <c r="BE186" i="5"/>
  <c r="BE232" i="5"/>
  <c r="BE237" i="5"/>
  <c r="BE238" i="5"/>
  <c r="BE245" i="5"/>
  <c r="BE259" i="5"/>
  <c r="BE260" i="5"/>
  <c r="BE262" i="5"/>
  <c r="BE278" i="5"/>
  <c r="BE286" i="5"/>
  <c r="BE290" i="5"/>
  <c r="BE292" i="5"/>
  <c r="BE318" i="5"/>
  <c r="BE319" i="5"/>
  <c r="BE320" i="5"/>
  <c r="BE326" i="5"/>
  <c r="BE328" i="5"/>
  <c r="BE362" i="5"/>
  <c r="BE367" i="5"/>
  <c r="BE369" i="5"/>
  <c r="BE383" i="5"/>
  <c r="BE386" i="5"/>
  <c r="E86" i="5"/>
  <c r="BE98" i="5"/>
  <c r="BE104" i="5"/>
  <c r="BE107" i="5"/>
  <c r="BE109" i="5"/>
  <c r="BE117" i="5"/>
  <c r="BE121" i="5"/>
  <c r="BE132" i="5"/>
  <c r="BE136" i="5"/>
  <c r="BE152" i="5"/>
  <c r="BE154" i="5"/>
  <c r="BE165" i="5"/>
  <c r="BE179" i="5"/>
  <c r="BE192" i="5"/>
  <c r="BE195" i="5"/>
  <c r="BE200" i="5"/>
  <c r="BE223" i="5"/>
  <c r="BE225" i="5"/>
  <c r="BE233" i="5"/>
  <c r="BE236" i="5"/>
  <c r="BE244" i="5"/>
  <c r="BE253" i="5"/>
  <c r="BE255" i="5"/>
  <c r="BE269" i="5"/>
  <c r="BE271" i="5"/>
  <c r="BE276" i="5"/>
  <c r="BE279" i="5"/>
  <c r="BE281" i="5"/>
  <c r="BE301" i="5"/>
  <c r="BE308" i="5"/>
  <c r="BE330" i="5"/>
  <c r="BE344" i="5"/>
  <c r="BE380" i="5"/>
  <c r="BE382" i="5"/>
  <c r="BE384" i="5"/>
  <c r="BE390" i="5"/>
  <c r="BE400" i="5"/>
  <c r="BE404" i="5"/>
  <c r="BE409" i="5"/>
  <c r="J87" i="4"/>
  <c r="J60" i="4" s="1"/>
  <c r="J52" i="5"/>
  <c r="BE103" i="5"/>
  <c r="BE106" i="5"/>
  <c r="BE115" i="5"/>
  <c r="BE131" i="5"/>
  <c r="BE133" i="5"/>
  <c r="BE144" i="5"/>
  <c r="BE153" i="5"/>
  <c r="BE155" i="5"/>
  <c r="BE156" i="5"/>
  <c r="BE161" i="5"/>
  <c r="BE169" i="5"/>
  <c r="BE171" i="5"/>
  <c r="BE181" i="5"/>
  <c r="BE190" i="5"/>
  <c r="BE193" i="5"/>
  <c r="BE207" i="5"/>
  <c r="BE211" i="5"/>
  <c r="BE213" i="5"/>
  <c r="BE218" i="5"/>
  <c r="BE227" i="5"/>
  <c r="BE229" i="5"/>
  <c r="BE241" i="5"/>
  <c r="BE247" i="5"/>
  <c r="BE249" i="5"/>
  <c r="BE263" i="5"/>
  <c r="BE277" i="5"/>
  <c r="BE299" i="5"/>
  <c r="BE305" i="5"/>
  <c r="BE315" i="5"/>
  <c r="BE324" i="5"/>
  <c r="BE332" i="5"/>
  <c r="BE338" i="5"/>
  <c r="BE342" i="5"/>
  <c r="BE353" i="5"/>
  <c r="BE357" i="5"/>
  <c r="BE368" i="5"/>
  <c r="BE374" i="5"/>
  <c r="BE391" i="5"/>
  <c r="BE412" i="5"/>
  <c r="BE414" i="5"/>
  <c r="F55" i="5"/>
  <c r="BE108" i="5"/>
  <c r="BE110" i="5"/>
  <c r="BE114" i="5"/>
  <c r="BE120" i="5"/>
  <c r="BE130" i="5"/>
  <c r="BE142" i="5"/>
  <c r="BE146" i="5"/>
  <c r="BE148" i="5"/>
  <c r="BE151" i="5"/>
  <c r="BE162" i="5"/>
  <c r="BE172" i="5"/>
  <c r="BE178" i="5"/>
  <c r="BE180" i="5"/>
  <c r="BE187" i="5"/>
  <c r="BE197" i="5"/>
  <c r="BE224" i="5"/>
  <c r="BE230" i="5"/>
  <c r="BE235" i="5"/>
  <c r="BE243" i="5"/>
  <c r="BE257" i="5"/>
  <c r="BE270" i="5"/>
  <c r="BE275" i="5"/>
  <c r="BE288" i="5"/>
  <c r="BE293" i="5"/>
  <c r="BE302" i="5"/>
  <c r="BE316" i="5"/>
  <c r="BE321" i="5"/>
  <c r="BE337" i="5"/>
  <c r="BE339" i="5"/>
  <c r="BE343" i="5"/>
  <c r="BE356" i="5"/>
  <c r="BE359" i="5"/>
  <c r="BE371" i="5"/>
  <c r="BE375" i="5"/>
  <c r="BE394" i="5"/>
  <c r="BE396" i="5"/>
  <c r="BE406" i="5"/>
  <c r="BE408" i="5"/>
  <c r="BE411" i="5"/>
  <c r="BE424" i="5"/>
  <c r="BE111" i="5"/>
  <c r="BE125" i="5"/>
  <c r="BE141" i="5"/>
  <c r="BE177" i="5"/>
  <c r="BE191" i="5"/>
  <c r="BE208" i="5"/>
  <c r="BE210" i="5"/>
  <c r="BE214" i="5"/>
  <c r="BE220" i="5"/>
  <c r="BE222" i="5"/>
  <c r="BE228" i="5"/>
  <c r="BE234" i="5"/>
  <c r="BE240" i="5"/>
  <c r="BE250" i="5"/>
  <c r="BE251" i="5"/>
  <c r="BE252" i="5"/>
  <c r="BE256" i="5"/>
  <c r="BE258" i="5"/>
  <c r="BE266" i="5"/>
  <c r="BE282" i="5"/>
  <c r="BE284" i="5"/>
  <c r="BE291" i="5"/>
  <c r="BE294" i="5"/>
  <c r="BE297" i="5"/>
  <c r="BE300" i="5"/>
  <c r="BE303" i="5"/>
  <c r="BE304" i="5"/>
  <c r="BE309" i="5"/>
  <c r="BE313" i="5"/>
  <c r="BE335" i="5"/>
  <c r="BE341" i="5"/>
  <c r="BE347" i="5"/>
  <c r="BE377" i="5"/>
  <c r="BE378" i="5"/>
  <c r="BE379" i="5"/>
  <c r="BE381" i="5"/>
  <c r="BE395" i="5"/>
  <c r="BE403" i="5"/>
  <c r="BE407" i="5"/>
  <c r="BE417" i="5"/>
  <c r="BE425" i="5"/>
  <c r="BE102" i="5"/>
  <c r="BE105" i="5"/>
  <c r="BE139" i="5"/>
  <c r="BE145" i="5"/>
  <c r="BE147" i="5"/>
  <c r="BE158" i="5"/>
  <c r="BE168" i="5"/>
  <c r="BE173" i="5"/>
  <c r="BE198" i="5"/>
  <c r="BE201" i="5"/>
  <c r="BE202" i="5"/>
  <c r="BE203" i="5"/>
  <c r="BE204" i="5"/>
  <c r="BE205" i="5"/>
  <c r="BE219" i="5"/>
  <c r="BE221" i="5"/>
  <c r="BE248" i="5"/>
  <c r="BE264" i="5"/>
  <c r="BE265" i="5"/>
  <c r="BE268" i="5"/>
  <c r="BE272" i="5"/>
  <c r="BE306" i="5"/>
  <c r="BE307" i="5"/>
  <c r="BE310" i="5"/>
  <c r="BE311" i="5"/>
  <c r="BE312" i="5"/>
  <c r="BE314" i="5"/>
  <c r="BE322" i="5"/>
  <c r="BE323" i="5"/>
  <c r="BE325" i="5"/>
  <c r="BE331" i="5"/>
  <c r="BE333" i="5"/>
  <c r="BE336" i="5"/>
  <c r="BE348" i="5"/>
  <c r="BE349" i="5"/>
  <c r="BE351" i="5"/>
  <c r="BE352" i="5"/>
  <c r="BE376" i="5"/>
  <c r="BE387" i="5"/>
  <c r="BE397" i="5"/>
  <c r="BE416" i="5"/>
  <c r="BE423" i="5"/>
  <c r="BE429" i="5"/>
  <c r="BE99" i="5"/>
  <c r="BE129" i="5"/>
  <c r="BE157" i="5"/>
  <c r="BE159" i="5"/>
  <c r="BE182" i="5"/>
  <c r="BE194" i="5"/>
  <c r="BE196" i="5"/>
  <c r="BE199" i="5"/>
  <c r="BE209" i="5"/>
  <c r="BE212" i="5"/>
  <c r="BE215" i="5"/>
  <c r="BE226" i="5"/>
  <c r="BE231" i="5"/>
  <c r="BE239" i="5"/>
  <c r="BE246" i="5"/>
  <c r="BE254" i="5"/>
  <c r="BE267" i="5"/>
  <c r="BE273" i="5"/>
  <c r="BE283" i="5"/>
  <c r="BE285" i="5"/>
  <c r="BE287" i="5"/>
  <c r="BE317" i="5"/>
  <c r="BE327" i="5"/>
  <c r="BE329" i="5"/>
  <c r="BE334" i="5"/>
  <c r="BE354" i="5"/>
  <c r="BE363" i="5"/>
  <c r="BE364" i="5"/>
  <c r="BE365" i="5"/>
  <c r="BE385" i="5"/>
  <c r="BE388" i="5"/>
  <c r="BE389" i="5"/>
  <c r="BE405" i="5"/>
  <c r="BE410" i="5"/>
  <c r="BE413" i="5"/>
  <c r="BE427" i="5"/>
  <c r="F83" i="4"/>
  <c r="BE95" i="4"/>
  <c r="BE145" i="4"/>
  <c r="BE148" i="4"/>
  <c r="BE154" i="4"/>
  <c r="BE156" i="4"/>
  <c r="BE158" i="4"/>
  <c r="BE175" i="4"/>
  <c r="BE182" i="4"/>
  <c r="BE188" i="4"/>
  <c r="BE193" i="4"/>
  <c r="BE194" i="4"/>
  <c r="BE195" i="4"/>
  <c r="BE200" i="4"/>
  <c r="BE201" i="4"/>
  <c r="BE208" i="4"/>
  <c r="BE218" i="4"/>
  <c r="BE226" i="4"/>
  <c r="BE233" i="4"/>
  <c r="BE240" i="4"/>
  <c r="BE253" i="4"/>
  <c r="BE255" i="4"/>
  <c r="BE261" i="4"/>
  <c r="BE266" i="4"/>
  <c r="BE269" i="4"/>
  <c r="BE270" i="4"/>
  <c r="BE272" i="4"/>
  <c r="BE278" i="4"/>
  <c r="BE285" i="4"/>
  <c r="BE286" i="4"/>
  <c r="BE287" i="4"/>
  <c r="BE296" i="4"/>
  <c r="BE334" i="4"/>
  <c r="BE341" i="4"/>
  <c r="BK415" i="3"/>
  <c r="J415" i="3" s="1"/>
  <c r="J65" i="3" s="1"/>
  <c r="E48" i="4"/>
  <c r="BE94" i="4"/>
  <c r="BE112" i="4"/>
  <c r="BE129" i="4"/>
  <c r="BE146" i="4"/>
  <c r="BE159" i="4"/>
  <c r="BE183" i="4"/>
  <c r="BE187" i="4"/>
  <c r="BE203" i="4"/>
  <c r="BE205" i="4"/>
  <c r="BE219" i="4"/>
  <c r="BE222" i="4"/>
  <c r="BE231" i="4"/>
  <c r="BE232" i="4"/>
  <c r="BE236" i="4"/>
  <c r="BE237" i="4"/>
  <c r="BE239" i="4"/>
  <c r="BE257" i="4"/>
  <c r="BE264" i="4"/>
  <c r="BE288" i="4"/>
  <c r="BE293" i="4"/>
  <c r="BE304" i="4"/>
  <c r="BE305" i="4"/>
  <c r="BE306" i="4"/>
  <c r="BE311" i="4"/>
  <c r="BE332" i="4"/>
  <c r="BE338" i="4"/>
  <c r="BE345" i="4"/>
  <c r="J102" i="3"/>
  <c r="J61" i="3"/>
  <c r="J698" i="3"/>
  <c r="J80" i="3"/>
  <c r="J80" i="4"/>
  <c r="BE88" i="4"/>
  <c r="BE92" i="4"/>
  <c r="BE106" i="4"/>
  <c r="BE122" i="4"/>
  <c r="BE124" i="4"/>
  <c r="BE142" i="4"/>
  <c r="BE149" i="4"/>
  <c r="BE151" i="4"/>
  <c r="BE168" i="4"/>
  <c r="BE170" i="4"/>
  <c r="BE171" i="4"/>
  <c r="BE174" i="4"/>
  <c r="BE186" i="4"/>
  <c r="BE206" i="4"/>
  <c r="BE209" i="4"/>
  <c r="BE221" i="4"/>
  <c r="BE223" i="4"/>
  <c r="BE274" i="4"/>
  <c r="BE310" i="4"/>
  <c r="BE320" i="4"/>
  <c r="BE326" i="4"/>
  <c r="BE330" i="4"/>
  <c r="BE363" i="4"/>
  <c r="BE366" i="4"/>
  <c r="BE90" i="4"/>
  <c r="BE99" i="4"/>
  <c r="BE101" i="4"/>
  <c r="BE110" i="4"/>
  <c r="BE116" i="4"/>
  <c r="BE121" i="4"/>
  <c r="BE126" i="4"/>
  <c r="BE131" i="4"/>
  <c r="BE134" i="4"/>
  <c r="BE138" i="4"/>
  <c r="BE139" i="4"/>
  <c r="BE143" i="4"/>
  <c r="BE147" i="4"/>
  <c r="BE161" i="4"/>
  <c r="BE167" i="4"/>
  <c r="BE172" i="4"/>
  <c r="BE176" i="4"/>
  <c r="BE178" i="4"/>
  <c r="BE179" i="4"/>
  <c r="BE181" i="4"/>
  <c r="BE191" i="4"/>
  <c r="BE198" i="4"/>
  <c r="BE234" i="4"/>
  <c r="BE247" i="4"/>
  <c r="BE252" i="4"/>
  <c r="BE268" i="4"/>
  <c r="BE279" i="4"/>
  <c r="BE282" i="4"/>
  <c r="BE283" i="4"/>
  <c r="BE307" i="4"/>
  <c r="BE308" i="4"/>
  <c r="BE309" i="4"/>
  <c r="BE319" i="4"/>
  <c r="BE321" i="4"/>
  <c r="BE324" i="4"/>
  <c r="BE325" i="4"/>
  <c r="BE339" i="4"/>
  <c r="BE343" i="4"/>
  <c r="BE359" i="4"/>
  <c r="BE118" i="4"/>
  <c r="BE153" i="4"/>
  <c r="BE185" i="4"/>
  <c r="BE190" i="4"/>
  <c r="BE215" i="4"/>
  <c r="BE228" i="4"/>
  <c r="BE235" i="4"/>
  <c r="BE238" i="4"/>
  <c r="BE242" i="4"/>
  <c r="BE244" i="4"/>
  <c r="BE246" i="4"/>
  <c r="BE249" i="4"/>
  <c r="BE256" i="4"/>
  <c r="BE259" i="4"/>
  <c r="BE263" i="4"/>
  <c r="BE271" i="4"/>
  <c r="BE273" i="4"/>
  <c r="BE275" i="4"/>
  <c r="BE289" i="4"/>
  <c r="BE295" i="4"/>
  <c r="BE298" i="4"/>
  <c r="BE313" i="4"/>
  <c r="BE314" i="4"/>
  <c r="BE316" i="4"/>
  <c r="BE317" i="4"/>
  <c r="BE318" i="4"/>
  <c r="BE323" i="4"/>
  <c r="BE333" i="4"/>
  <c r="BE335" i="4"/>
  <c r="BE346" i="4"/>
  <c r="BE367" i="4"/>
  <c r="BE374" i="4"/>
  <c r="BE111" i="4"/>
  <c r="BE119" i="4"/>
  <c r="BE127" i="4"/>
  <c r="BE133" i="4"/>
  <c r="BE135" i="4"/>
  <c r="BE140" i="4"/>
  <c r="BE141" i="4"/>
  <c r="BE197" i="4"/>
  <c r="BE207" i="4"/>
  <c r="BE214" i="4"/>
  <c r="BE243" i="4"/>
  <c r="BE250" i="4"/>
  <c r="BE267" i="4"/>
  <c r="BE277" i="4"/>
  <c r="BE280" i="4"/>
  <c r="BE281" i="4"/>
  <c r="BE290" i="4"/>
  <c r="BE299" i="4"/>
  <c r="BE327" i="4"/>
  <c r="BE337" i="4"/>
  <c r="BE342" i="4"/>
  <c r="BE344" i="4"/>
  <c r="BE349" i="4"/>
  <c r="BE351" i="4"/>
  <c r="BE352" i="4"/>
  <c r="BE355" i="4"/>
  <c r="BE369" i="4"/>
  <c r="BE373" i="4"/>
  <c r="BE91" i="4"/>
  <c r="BE93" i="4"/>
  <c r="BE96" i="4"/>
  <c r="BE98" i="4"/>
  <c r="BE100" i="4"/>
  <c r="BE104" i="4"/>
  <c r="BE108" i="4"/>
  <c r="BE115" i="4"/>
  <c r="BE123" i="4"/>
  <c r="BE130" i="4"/>
  <c r="BE160" i="4"/>
  <c r="BE165" i="4"/>
  <c r="BE204" i="4"/>
  <c r="BE212" i="4"/>
  <c r="BE217" i="4"/>
  <c r="BE230" i="4"/>
  <c r="BE291" i="4"/>
  <c r="BE292" i="4"/>
  <c r="BE294" i="4"/>
  <c r="BE300" i="4"/>
  <c r="BE301" i="4"/>
  <c r="BE302" i="4"/>
  <c r="BE303" i="4"/>
  <c r="BE312" i="4"/>
  <c r="BE328" i="4"/>
  <c r="BE329" i="4"/>
  <c r="BE347" i="4"/>
  <c r="BE348" i="4"/>
  <c r="BE350" i="4"/>
  <c r="BE357" i="4"/>
  <c r="BE362" i="4"/>
  <c r="BE103" i="4"/>
  <c r="BE107" i="4"/>
  <c r="BE114" i="4"/>
  <c r="BE132" i="4"/>
  <c r="BE137" i="4"/>
  <c r="BE144" i="4"/>
  <c r="BE152" i="4"/>
  <c r="BE157" i="4"/>
  <c r="BE163" i="4"/>
  <c r="BE211" i="4"/>
  <c r="BE225" i="4"/>
  <c r="BE227" i="4"/>
  <c r="BE241" i="4"/>
  <c r="BE276" i="4"/>
  <c r="BE284" i="4"/>
  <c r="BE322" i="4"/>
  <c r="BE331" i="4"/>
  <c r="BE340" i="4"/>
  <c r="BE353" i="4"/>
  <c r="BE365" i="4"/>
  <c r="BE371" i="4"/>
  <c r="BE375" i="4"/>
  <c r="BE125" i="3"/>
  <c r="BE172" i="3"/>
  <c r="BE263" i="3"/>
  <c r="BE413" i="3"/>
  <c r="BE417" i="3"/>
  <c r="BE422" i="3"/>
  <c r="BE432" i="3"/>
  <c r="J94" i="3"/>
  <c r="BE103" i="3"/>
  <c r="BE234" i="3"/>
  <c r="BE253" i="3"/>
  <c r="BE387" i="3"/>
  <c r="BE393" i="3"/>
  <c r="BE400" i="3"/>
  <c r="BE403" i="3"/>
  <c r="BE424" i="3"/>
  <c r="BE451" i="3"/>
  <c r="BE477" i="3"/>
  <c r="BE500" i="3"/>
  <c r="BE504" i="3"/>
  <c r="BK112" i="2"/>
  <c r="BE114" i="3"/>
  <c r="BE335" i="3"/>
  <c r="BE428" i="3"/>
  <c r="BE539" i="3"/>
  <c r="BE541" i="3"/>
  <c r="BE557" i="3"/>
  <c r="BE576" i="3"/>
  <c r="J1695" i="2"/>
  <c r="J70" i="2" s="1"/>
  <c r="BE132" i="3"/>
  <c r="BE161" i="3"/>
  <c r="BE177" i="3"/>
  <c r="BE420" i="3"/>
  <c r="BE453" i="3"/>
  <c r="BE462" i="3"/>
  <c r="BE515" i="3"/>
  <c r="BE519" i="3"/>
  <c r="BE532" i="3"/>
  <c r="BE534" i="3"/>
  <c r="BE696" i="3"/>
  <c r="F55" i="3"/>
  <c r="BE200" i="3"/>
  <c r="BE211" i="3"/>
  <c r="BE314" i="3"/>
  <c r="BE686" i="3"/>
  <c r="BE699" i="3"/>
  <c r="BE158" i="3"/>
  <c r="BE405" i="3"/>
  <c r="BE410" i="3"/>
  <c r="BE436" i="3"/>
  <c r="BE437" i="3"/>
  <c r="BE460" i="3"/>
  <c r="E90" i="3"/>
  <c r="BE185" i="3"/>
  <c r="BE188" i="3"/>
  <c r="BE297" i="3"/>
  <c r="BE407" i="3"/>
  <c r="BE425" i="3"/>
  <c r="BE481" i="3"/>
  <c r="BE554" i="3"/>
  <c r="BE562" i="3"/>
  <c r="BE597" i="3"/>
  <c r="BE623" i="3"/>
  <c r="BE666" i="3"/>
  <c r="BE691" i="3"/>
  <c r="BE107" i="3"/>
  <c r="BE205" i="3"/>
  <c r="BE217" i="3"/>
  <c r="BE444" i="3"/>
  <c r="BE509" i="3"/>
  <c r="BE524" i="3"/>
  <c r="BE569" i="3"/>
  <c r="BE581" i="3"/>
  <c r="BE615" i="3"/>
  <c r="BE182" i="2"/>
  <c r="BE193" i="2"/>
  <c r="BE269" i="2"/>
  <c r="BE1132" i="2"/>
  <c r="BE1607" i="2"/>
  <c r="BE1608" i="2"/>
  <c r="BE1690" i="2"/>
  <c r="BE1777" i="2"/>
  <c r="BE1884" i="2"/>
  <c r="BE1892" i="2"/>
  <c r="BE2087" i="2"/>
  <c r="BE2192" i="2"/>
  <c r="BE2213" i="2"/>
  <c r="BE2308" i="2"/>
  <c r="BE2473" i="2"/>
  <c r="BE2475" i="2"/>
  <c r="BE2525" i="2"/>
  <c r="BE2571" i="2"/>
  <c r="BE2592" i="2"/>
  <c r="BE2648" i="2"/>
  <c r="BE2651" i="2"/>
  <c r="BE2652" i="2"/>
  <c r="BE2687" i="2"/>
  <c r="BE2695" i="2"/>
  <c r="BE2722" i="2"/>
  <c r="BE2740" i="2"/>
  <c r="BE2808" i="2"/>
  <c r="BE2822" i="2"/>
  <c r="BE2849" i="2"/>
  <c r="BE2898" i="2"/>
  <c r="BE2929" i="2"/>
  <c r="BE2953" i="2"/>
  <c r="BE2959" i="2"/>
  <c r="BE2986" i="2"/>
  <c r="BE2998" i="2"/>
  <c r="BE3034" i="2"/>
  <c r="BE3301" i="2"/>
  <c r="BE3303" i="2"/>
  <c r="BE3375" i="2"/>
  <c r="BE3400" i="2"/>
  <c r="BE3434" i="2"/>
  <c r="BE3436" i="2"/>
  <c r="BE3439" i="2"/>
  <c r="BE3540" i="2"/>
  <c r="BE3608" i="2"/>
  <c r="BE3711" i="2"/>
  <c r="BE3713" i="2"/>
  <c r="BE3717" i="2"/>
  <c r="BE3720" i="2"/>
  <c r="BE3735" i="2"/>
  <c r="BE3737" i="2"/>
  <c r="BE3739" i="2"/>
  <c r="BE3741" i="2"/>
  <c r="BE3761" i="2"/>
  <c r="BE3764" i="2"/>
  <c r="BE3880" i="2"/>
  <c r="BE3883" i="2"/>
  <c r="BE3896" i="2"/>
  <c r="BE3897" i="2"/>
  <c r="BE3900" i="2"/>
  <c r="BE3909" i="2"/>
  <c r="BE3911" i="2"/>
  <c r="BE3914" i="2"/>
  <c r="BE3916" i="2"/>
  <c r="BE3919" i="2"/>
  <c r="BE3929" i="2"/>
  <c r="BE3933" i="2"/>
  <c r="BE3934" i="2"/>
  <c r="BE119" i="2"/>
  <c r="BE213" i="2"/>
  <c r="BE1078" i="2"/>
  <c r="BE1128" i="2"/>
  <c r="BE1180" i="2"/>
  <c r="BE1224" i="2"/>
  <c r="BE1440" i="2"/>
  <c r="BE1626" i="2"/>
  <c r="BE1652" i="2"/>
  <c r="BE1681" i="2"/>
  <c r="BE1685" i="2"/>
  <c r="BE1886" i="2"/>
  <c r="BE1956" i="2"/>
  <c r="BE2079" i="2"/>
  <c r="BE2186" i="2"/>
  <c r="BE2207" i="2"/>
  <c r="BE2215" i="2"/>
  <c r="BE2253" i="2"/>
  <c r="BE2271" i="2"/>
  <c r="BE2321" i="2"/>
  <c r="BE2430" i="2"/>
  <c r="BE2487" i="2"/>
  <c r="BE2574" i="2"/>
  <c r="BE2678" i="2"/>
  <c r="BE2692" i="2"/>
  <c r="BE2743" i="2"/>
  <c r="BE2752" i="2"/>
  <c r="BE2842" i="2"/>
  <c r="BE2866" i="2"/>
  <c r="BE2870" i="2"/>
  <c r="BE2880" i="2"/>
  <c r="BE2885" i="2"/>
  <c r="BE2889" i="2"/>
  <c r="BE2909" i="2"/>
  <c r="BE2921" i="2"/>
  <c r="BE2952" i="2"/>
  <c r="BE3006" i="2"/>
  <c r="BE3022" i="2"/>
  <c r="BE3154" i="2"/>
  <c r="BE3197" i="2"/>
  <c r="F108" i="2"/>
  <c r="BE125" i="2"/>
  <c r="BE127" i="2"/>
  <c r="BE135" i="2"/>
  <c r="BE392" i="2"/>
  <c r="BE399" i="2"/>
  <c r="BE541" i="2"/>
  <c r="BE926" i="2"/>
  <c r="BE1219" i="2"/>
  <c r="BE1314" i="2"/>
  <c r="BE1461" i="2"/>
  <c r="BE1612" i="2"/>
  <c r="BE1629" i="2"/>
  <c r="BE1631" i="2"/>
  <c r="BE1642" i="2"/>
  <c r="BE1646" i="2"/>
  <c r="BE1648" i="2"/>
  <c r="BE1650" i="2"/>
  <c r="BE1676" i="2"/>
  <c r="BE1897" i="2"/>
  <c r="BE1899" i="2"/>
  <c r="BE1907" i="2"/>
  <c r="BE1932" i="2"/>
  <c r="BE2180" i="2"/>
  <c r="BE2188" i="2"/>
  <c r="BE2201" i="2"/>
  <c r="BE2261" i="2"/>
  <c r="BE2266" i="2"/>
  <c r="BE2290" i="2"/>
  <c r="BE2302" i="2"/>
  <c r="BE2310" i="2"/>
  <c r="BE2327" i="2"/>
  <c r="BE2384" i="2"/>
  <c r="BE2392" i="2"/>
  <c r="BE2394" i="2"/>
  <c r="BE2584" i="2"/>
  <c r="BE2601" i="2"/>
  <c r="BE2607" i="2"/>
  <c r="BE2664" i="2"/>
  <c r="BE2670" i="2"/>
  <c r="BE2688" i="2"/>
  <c r="BE2736" i="2"/>
  <c r="BE2818" i="2"/>
  <c r="BE2824" i="2"/>
  <c r="BE2868" i="2"/>
  <c r="BE2888" i="2"/>
  <c r="BE2916" i="2"/>
  <c r="BE2939" i="2"/>
  <c r="BE2972" i="2"/>
  <c r="BE3005" i="2"/>
  <c r="BE3019" i="2"/>
  <c r="BE3306" i="2"/>
  <c r="BE3352" i="2"/>
  <c r="J52" i="2"/>
  <c r="BE184" i="2"/>
  <c r="BE196" i="2"/>
  <c r="BE566" i="2"/>
  <c r="BE1115" i="2"/>
  <c r="BE1753" i="2"/>
  <c r="BE1881" i="2"/>
  <c r="BE1902" i="2"/>
  <c r="BE1904" i="2"/>
  <c r="BE2071" i="2"/>
  <c r="BE2211" i="2"/>
  <c r="BE2276" i="2"/>
  <c r="BE2278" i="2"/>
  <c r="BE2317" i="2"/>
  <c r="BE2339" i="2"/>
  <c r="BE2357" i="2"/>
  <c r="BE2482" i="2"/>
  <c r="BE2565" i="2"/>
  <c r="BE2622" i="2"/>
  <c r="BE2642" i="2"/>
  <c r="BE2662" i="2"/>
  <c r="BE2677" i="2"/>
  <c r="BE2713" i="2"/>
  <c r="BE2733" i="2"/>
  <c r="BE2737" i="2"/>
  <c r="BE2755" i="2"/>
  <c r="BE2787" i="2"/>
  <c r="BE2804" i="2"/>
  <c r="BE2807" i="2"/>
  <c r="BE2835" i="2"/>
  <c r="BE2867" i="2"/>
  <c r="BE2875" i="2"/>
  <c r="BE2893" i="2"/>
  <c r="BE2917" i="2"/>
  <c r="BE3191" i="2"/>
  <c r="BE3329" i="2"/>
  <c r="E101" i="2"/>
  <c r="BE169" i="2"/>
  <c r="BE235" i="2"/>
  <c r="BE931" i="2"/>
  <c r="BE1126" i="2"/>
  <c r="BE1157" i="2"/>
  <c r="BE1556" i="2"/>
  <c r="BE1615" i="2"/>
  <c r="BE1616" i="2"/>
  <c r="BE1622" i="2"/>
  <c r="BE1654" i="2"/>
  <c r="BE1659" i="2"/>
  <c r="BE1661" i="2"/>
  <c r="BE1666" i="2"/>
  <c r="BE1763" i="2"/>
  <c r="BE2280" i="2"/>
  <c r="BE2282" i="2"/>
  <c r="BE2285" i="2"/>
  <c r="BE2297" i="2"/>
  <c r="BE2351" i="2"/>
  <c r="BE2359" i="2"/>
  <c r="BE2362" i="2"/>
  <c r="BE2370" i="2"/>
  <c r="BE2402" i="2"/>
  <c r="BE2484" i="2"/>
  <c r="BE2590" i="2"/>
  <c r="BE2598" i="2"/>
  <c r="BE2632" i="2"/>
  <c r="BE2697" i="2"/>
  <c r="BE2729" i="2"/>
  <c r="BE2757" i="2"/>
  <c r="BE2758" i="2"/>
  <c r="BE2761" i="2"/>
  <c r="BE2766" i="2"/>
  <c r="BE2774" i="2"/>
  <c r="BE2872" i="2"/>
  <c r="BE2881" i="2"/>
  <c r="BE2924" i="2"/>
  <c r="BE2925" i="2"/>
  <c r="BE2976" i="2"/>
  <c r="BE3040" i="2"/>
  <c r="BE3097" i="2"/>
  <c r="BE3151" i="2"/>
  <c r="BE3199" i="2"/>
  <c r="BE3235" i="2"/>
  <c r="BE3299" i="2"/>
  <c r="BE3398" i="2"/>
  <c r="BE114" i="2"/>
  <c r="BE174" i="2"/>
  <c r="BE279" i="2"/>
  <c r="BE424" i="2"/>
  <c r="BE590" i="2"/>
  <c r="BE762" i="2"/>
  <c r="BE1045" i="2"/>
  <c r="BE1110" i="2"/>
  <c r="BE1117" i="2"/>
  <c r="BE1558" i="2"/>
  <c r="BE1594" i="2"/>
  <c r="BE1606" i="2"/>
  <c r="BE1610" i="2"/>
  <c r="BE1623" i="2"/>
  <c r="BE1662" i="2"/>
  <c r="BE1683" i="2"/>
  <c r="BE1692" i="2"/>
  <c r="BE1874" i="2"/>
  <c r="BE1934" i="2"/>
  <c r="BE2181" i="2"/>
  <c r="BE2251" i="2"/>
  <c r="BE2263" i="2"/>
  <c r="BE2269" i="2"/>
  <c r="BE2440" i="2"/>
  <c r="BE2595" i="2"/>
  <c r="BE2627" i="2"/>
  <c r="BE2637" i="2"/>
  <c r="BE2763" i="2"/>
  <c r="BE2802" i="2"/>
  <c r="BE2815" i="2"/>
  <c r="BE2830" i="2"/>
  <c r="BE2869" i="2"/>
  <c r="BE2871" i="2"/>
  <c r="BE2894" i="2"/>
  <c r="BE2904" i="2"/>
  <c r="BE2920" i="2"/>
  <c r="BE3017" i="2"/>
  <c r="BE3043" i="2"/>
  <c r="BE3193" i="2"/>
  <c r="BE123" i="2"/>
  <c r="BE188" i="2"/>
  <c r="BE257" i="2"/>
  <c r="BE397" i="2"/>
  <c r="BE429" i="2"/>
  <c r="BE544" i="2"/>
  <c r="BE836" i="2"/>
  <c r="BE1003" i="2"/>
  <c r="BE1113" i="2"/>
  <c r="BE1345" i="2"/>
  <c r="BE1399" i="2"/>
  <c r="BE1451" i="2"/>
  <c r="BE1567" i="2"/>
  <c r="BE1596" i="2"/>
  <c r="BE1609" i="2"/>
  <c r="BE1624" i="2"/>
  <c r="BE1671" i="2"/>
  <c r="BE1755" i="2"/>
  <c r="BE1769" i="2"/>
  <c r="BE1879" i="2"/>
  <c r="BE2015" i="2"/>
  <c r="BE2054" i="2"/>
  <c r="BE2194" i="2"/>
  <c r="BE2274" i="2"/>
  <c r="BE2296" i="2"/>
  <c r="BE2306" i="2"/>
  <c r="BE2312" i="2"/>
  <c r="BE2325" i="2"/>
  <c r="BE2334" i="2"/>
  <c r="BE2345" i="2"/>
  <c r="BE2389" i="2"/>
  <c r="BE2433" i="2"/>
  <c r="BE2480" i="2"/>
  <c r="BE2568" i="2"/>
  <c r="BE2582" i="2"/>
  <c r="BE2587" i="2"/>
  <c r="BE2604" i="2"/>
  <c r="BE2624" i="2"/>
  <c r="BE2723" i="2"/>
  <c r="BE2767" i="2"/>
  <c r="BE2789" i="2"/>
  <c r="BE2834" i="2"/>
  <c r="BE2890" i="2"/>
  <c r="BE2900" i="2"/>
  <c r="BE2910" i="2"/>
  <c r="BE2928" i="2"/>
  <c r="BE2949" i="2"/>
  <c r="BE2963" i="2"/>
  <c r="BE2995" i="2"/>
  <c r="BE3000" i="2"/>
  <c r="BE3011" i="2"/>
  <c r="BE3016" i="2"/>
  <c r="BE3037" i="2"/>
  <c r="BE3189" i="2"/>
  <c r="BE3195" i="2"/>
  <c r="BE3237" i="2"/>
  <c r="BE142" i="2"/>
  <c r="BE186" i="2"/>
  <c r="BE190" i="2"/>
  <c r="BE230" i="2"/>
  <c r="BE272" i="2"/>
  <c r="BE282" i="2"/>
  <c r="BE690" i="2"/>
  <c r="BE1118" i="2"/>
  <c r="BE1203" i="2"/>
  <c r="BE1376" i="2"/>
  <c r="BE1515" i="2"/>
  <c r="BE1592" i="2"/>
  <c r="BE1611" i="2"/>
  <c r="BE1696" i="2"/>
  <c r="BE2198" i="2"/>
  <c r="BE2209" i="2"/>
  <c r="BE2305" i="2"/>
  <c r="BE2353" i="2"/>
  <c r="BE2435" i="2"/>
  <c r="BE2567" i="2"/>
  <c r="BE2640" i="2"/>
  <c r="BE2645" i="2"/>
  <c r="BE2655" i="2"/>
  <c r="BE2667" i="2"/>
  <c r="BE2671" i="2"/>
  <c r="BE2691" i="2"/>
  <c r="BE2721" i="2"/>
  <c r="BE2728" i="2"/>
  <c r="BE2732" i="2"/>
  <c r="BE2742" i="2"/>
  <c r="BE2748" i="2"/>
  <c r="BE2775" i="2"/>
  <c r="BE2788" i="2"/>
  <c r="BE2801" i="2"/>
  <c r="BE2805" i="2"/>
  <c r="BE2814" i="2"/>
  <c r="BE2819" i="2"/>
  <c r="BE2825" i="2"/>
  <c r="BE2848" i="2"/>
  <c r="BE2858" i="2"/>
  <c r="BE2884" i="2"/>
  <c r="BE2911" i="2"/>
  <c r="BE2954" i="2"/>
  <c r="BE2968" i="2"/>
  <c r="BE3031" i="2"/>
  <c r="BE3156" i="2"/>
  <c r="BE3432" i="2"/>
  <c r="BE3610" i="2"/>
  <c r="BE3715" i="2"/>
  <c r="BE3724" i="2"/>
  <c r="BE3731" i="2"/>
  <c r="BE3733" i="2"/>
  <c r="F34" i="3"/>
  <c r="BA56" i="1" s="1"/>
  <c r="F36" i="11"/>
  <c r="BC64" i="1" s="1"/>
  <c r="F37" i="3"/>
  <c r="BD56" i="1" s="1"/>
  <c r="J34" i="5"/>
  <c r="AW58" i="1" s="1"/>
  <c r="F35" i="6"/>
  <c r="BB59" i="1" s="1"/>
  <c r="F34" i="12"/>
  <c r="BA65" i="1" s="1"/>
  <c r="F36" i="2"/>
  <c r="BC55" i="1" s="1"/>
  <c r="J34" i="3"/>
  <c r="AW56" i="1" s="1"/>
  <c r="F35" i="14"/>
  <c r="BB67" i="1" s="1"/>
  <c r="F35" i="5"/>
  <c r="BB58" i="1" s="1"/>
  <c r="J34" i="7"/>
  <c r="AW60" i="1" s="1"/>
  <c r="F37" i="14"/>
  <c r="BD67" i="1" s="1"/>
  <c r="F35" i="12"/>
  <c r="BB65" i="1" s="1"/>
  <c r="J34" i="13"/>
  <c r="AW66" i="1" s="1"/>
  <c r="J34" i="2"/>
  <c r="AW55" i="1" s="1"/>
  <c r="J34" i="4"/>
  <c r="AW57" i="1" s="1"/>
  <c r="F37" i="7"/>
  <c r="BD60" i="1" s="1"/>
  <c r="F35" i="11"/>
  <c r="BB64" i="1" s="1"/>
  <c r="F35" i="4"/>
  <c r="BB57" i="1" s="1"/>
  <c r="F35" i="10"/>
  <c r="BB63" i="1" s="1"/>
  <c r="J34" i="12"/>
  <c r="AW65" i="1" s="1"/>
  <c r="F37" i="6"/>
  <c r="BD59" i="1" s="1"/>
  <c r="F36" i="14"/>
  <c r="BC67" i="1" s="1"/>
  <c r="J34" i="6"/>
  <c r="AW59" i="1" s="1"/>
  <c r="J34" i="9"/>
  <c r="AW62" i="1" s="1"/>
  <c r="F36" i="9"/>
  <c r="BC62" i="1" s="1"/>
  <c r="F35" i="8"/>
  <c r="BB61" i="1" s="1"/>
  <c r="F37" i="10"/>
  <c r="BD63" i="1" s="1"/>
  <c r="J30" i="8"/>
  <c r="J34" i="8"/>
  <c r="AW61" i="1"/>
  <c r="F35" i="13"/>
  <c r="BB66" i="1"/>
  <c r="F34" i="10"/>
  <c r="BA63" i="1"/>
  <c r="F37" i="2"/>
  <c r="BD55" i="1"/>
  <c r="F37" i="5"/>
  <c r="BD58" i="1"/>
  <c r="F37" i="8"/>
  <c r="BD61" i="1" s="1"/>
  <c r="F35" i="3"/>
  <c r="BB56" i="1" s="1"/>
  <c r="F36" i="5"/>
  <c r="BC58" i="1" s="1"/>
  <c r="F34" i="7"/>
  <c r="BA60" i="1"/>
  <c r="F36" i="8"/>
  <c r="BC61" i="1" s="1"/>
  <c r="J34" i="11"/>
  <c r="AW64" i="1" s="1"/>
  <c r="F36" i="7"/>
  <c r="BC60" i="1" s="1"/>
  <c r="F37" i="11"/>
  <c r="BD64" i="1"/>
  <c r="F34" i="5"/>
  <c r="BA58" i="1" s="1"/>
  <c r="F37" i="9"/>
  <c r="BD62" i="1" s="1"/>
  <c r="F36" i="10"/>
  <c r="BC63" i="1" s="1"/>
  <c r="F34" i="13"/>
  <c r="BA66" i="1"/>
  <c r="F37" i="12"/>
  <c r="BD65" i="1" s="1"/>
  <c r="F36" i="12"/>
  <c r="BC65" i="1" s="1"/>
  <c r="F34" i="11"/>
  <c r="BA64" i="1" s="1"/>
  <c r="F34" i="6"/>
  <c r="BA59" i="1"/>
  <c r="F34" i="8"/>
  <c r="BA61" i="1" s="1"/>
  <c r="F34" i="9"/>
  <c r="BA62" i="1" s="1"/>
  <c r="F34" i="14"/>
  <c r="BA67" i="1" s="1"/>
  <c r="F36" i="3"/>
  <c r="BC56" i="1"/>
  <c r="F34" i="2"/>
  <c r="BA55" i="1" s="1"/>
  <c r="F37" i="4"/>
  <c r="BD57" i="1" s="1"/>
  <c r="F36" i="6"/>
  <c r="BC59" i="1" s="1"/>
  <c r="F35" i="7"/>
  <c r="BB60" i="1"/>
  <c r="F36" i="13"/>
  <c r="BC66" i="1" s="1"/>
  <c r="F34" i="4"/>
  <c r="BA57" i="1" s="1"/>
  <c r="F36" i="4"/>
  <c r="BC57" i="1" s="1"/>
  <c r="J34" i="10"/>
  <c r="AW63" i="1"/>
  <c r="F37" i="13"/>
  <c r="BD66" i="1"/>
  <c r="F35" i="9"/>
  <c r="BB62" i="1"/>
  <c r="J34" i="14"/>
  <c r="AW67" i="1"/>
  <c r="F35" i="2"/>
  <c r="BB55" i="1"/>
  <c r="BK86" i="13" l="1"/>
  <c r="J86" i="13" s="1"/>
  <c r="J87" i="13"/>
  <c r="J60" i="13" s="1"/>
  <c r="BK90" i="11"/>
  <c r="J90" i="11" s="1"/>
  <c r="J59" i="11" s="1"/>
  <c r="BK119" i="12"/>
  <c r="J119" i="12" s="1"/>
  <c r="J62" i="12" s="1"/>
  <c r="J97" i="7"/>
  <c r="J61" i="7" s="1"/>
  <c r="J188" i="11"/>
  <c r="J62" i="11" s="1"/>
  <c r="R249" i="9"/>
  <c r="T249" i="9"/>
  <c r="R87" i="13"/>
  <c r="R86" i="13" s="1"/>
  <c r="P87" i="13"/>
  <c r="P86" i="13"/>
  <c r="AU66" i="1" s="1"/>
  <c r="P249" i="9"/>
  <c r="T87" i="13"/>
  <c r="T86" i="13"/>
  <c r="BK101" i="3"/>
  <c r="J101" i="3"/>
  <c r="J60" i="3"/>
  <c r="P112" i="2"/>
  <c r="R86" i="4"/>
  <c r="T99" i="10"/>
  <c r="T98" i="10"/>
  <c r="P82" i="8"/>
  <c r="AU61" i="1" s="1"/>
  <c r="P96" i="7"/>
  <c r="P86" i="6"/>
  <c r="AU59" i="1"/>
  <c r="P99" i="10"/>
  <c r="P98" i="10"/>
  <c r="AU63" i="1"/>
  <c r="R415" i="3"/>
  <c r="R100" i="3" s="1"/>
  <c r="T96" i="5"/>
  <c r="T415" i="3"/>
  <c r="R112" i="2"/>
  <c r="BK86" i="4"/>
  <c r="J86" i="4"/>
  <c r="R1694" i="2"/>
  <c r="P101" i="3"/>
  <c r="R99" i="10"/>
  <c r="R98" i="10"/>
  <c r="P86" i="4"/>
  <c r="AU57" i="1"/>
  <c r="R91" i="11"/>
  <c r="R90" i="11"/>
  <c r="T82" i="8"/>
  <c r="T96" i="7"/>
  <c r="P102" i="9"/>
  <c r="P101" i="9" s="1"/>
  <c r="AU62" i="1" s="1"/>
  <c r="T86" i="6"/>
  <c r="R96" i="5"/>
  <c r="P91" i="11"/>
  <c r="P90" i="11"/>
  <c r="AU64" i="1"/>
  <c r="P261" i="7"/>
  <c r="BK1694" i="2"/>
  <c r="J1694" i="2"/>
  <c r="J69" i="2"/>
  <c r="BK96" i="5"/>
  <c r="J96" i="5"/>
  <c r="J59" i="5"/>
  <c r="R119" i="12"/>
  <c r="R84" i="12" s="1"/>
  <c r="P415" i="3"/>
  <c r="BK261" i="7"/>
  <c r="J261" i="7"/>
  <c r="J68" i="7" s="1"/>
  <c r="P1694" i="2"/>
  <c r="T101" i="3"/>
  <c r="T100" i="3"/>
  <c r="R102" i="9"/>
  <c r="R101" i="9"/>
  <c r="BK86" i="6"/>
  <c r="J86" i="6"/>
  <c r="J59" i="6" s="1"/>
  <c r="R86" i="6"/>
  <c r="P96" i="5"/>
  <c r="AU58" i="1"/>
  <c r="T112" i="2"/>
  <c r="P84" i="12"/>
  <c r="AU65" i="1"/>
  <c r="T102" i="9"/>
  <c r="T101" i="9" s="1"/>
  <c r="T261" i="7"/>
  <c r="R261" i="7"/>
  <c r="R95" i="7"/>
  <c r="T1694" i="2"/>
  <c r="AG61" i="1"/>
  <c r="BK249" i="9"/>
  <c r="J249" i="9" s="1"/>
  <c r="J67" i="9" s="1"/>
  <c r="BK84" i="14"/>
  <c r="J84" i="14"/>
  <c r="J60" i="14" s="1"/>
  <c r="BK206" i="10"/>
  <c r="J206" i="10"/>
  <c r="J75" i="10"/>
  <c r="BK408" i="9"/>
  <c r="J408" i="9"/>
  <c r="J79" i="9"/>
  <c r="BK84" i="12"/>
  <c r="J84" i="12" s="1"/>
  <c r="J59" i="12" s="1"/>
  <c r="J91" i="11"/>
  <c r="J60" i="11"/>
  <c r="J99" i="10"/>
  <c r="J60" i="10"/>
  <c r="BK95" i="7"/>
  <c r="J95" i="7"/>
  <c r="J59" i="7"/>
  <c r="BK100" i="3"/>
  <c r="J100" i="3" s="1"/>
  <c r="J30" i="3" s="1"/>
  <c r="AG56" i="1" s="1"/>
  <c r="J112" i="2"/>
  <c r="J60" i="2"/>
  <c r="J33" i="5"/>
  <c r="AV58" i="1" s="1"/>
  <c r="AT58" i="1" s="1"/>
  <c r="J33" i="6"/>
  <c r="AV59" i="1"/>
  <c r="AT59" i="1" s="1"/>
  <c r="J33" i="10"/>
  <c r="AV63" i="1" s="1"/>
  <c r="AT63" i="1" s="1"/>
  <c r="J30" i="4"/>
  <c r="AG57" i="1"/>
  <c r="F33" i="3"/>
  <c r="AZ56" i="1"/>
  <c r="F33" i="9"/>
  <c r="AZ62" i="1" s="1"/>
  <c r="F33" i="8"/>
  <c r="AZ61" i="1"/>
  <c r="F33" i="13"/>
  <c r="AZ66" i="1" s="1"/>
  <c r="BD54" i="1"/>
  <c r="W33" i="1"/>
  <c r="BC54" i="1"/>
  <c r="W32" i="1" s="1"/>
  <c r="J33" i="3"/>
  <c r="AV56" i="1"/>
  <c r="AT56" i="1" s="1"/>
  <c r="F33" i="6"/>
  <c r="AZ59" i="1"/>
  <c r="F33" i="12"/>
  <c r="AZ65" i="1" s="1"/>
  <c r="J33" i="11"/>
  <c r="AV64" i="1"/>
  <c r="AT64" i="1"/>
  <c r="F33" i="14"/>
  <c r="AZ67" i="1" s="1"/>
  <c r="F33" i="10"/>
  <c r="AZ63" i="1"/>
  <c r="J33" i="13"/>
  <c r="AV66" i="1" s="1"/>
  <c r="AT66" i="1" s="1"/>
  <c r="F33" i="2"/>
  <c r="AZ55" i="1" s="1"/>
  <c r="F33" i="5"/>
  <c r="AZ58" i="1"/>
  <c r="J30" i="11"/>
  <c r="AG64" i="1"/>
  <c r="J33" i="12"/>
  <c r="AV65" i="1" s="1"/>
  <c r="AT65" i="1" s="1"/>
  <c r="BB54" i="1"/>
  <c r="W31" i="1" s="1"/>
  <c r="F33" i="4"/>
  <c r="AZ57" i="1"/>
  <c r="J33" i="8"/>
  <c r="AV61" i="1" s="1"/>
  <c r="AT61" i="1" s="1"/>
  <c r="AN61" i="1" s="1"/>
  <c r="BA54" i="1"/>
  <c r="W30" i="1" s="1"/>
  <c r="J33" i="7"/>
  <c r="AV60" i="1"/>
  <c r="AT60" i="1"/>
  <c r="F33" i="7"/>
  <c r="AZ60" i="1" s="1"/>
  <c r="F33" i="11"/>
  <c r="AZ64" i="1"/>
  <c r="J33" i="4"/>
  <c r="AV57" i="1" s="1"/>
  <c r="AT57" i="1" s="1"/>
  <c r="AN57" i="1" s="1"/>
  <c r="J33" i="9"/>
  <c r="AV62" i="1" s="1"/>
  <c r="AT62" i="1" s="1"/>
  <c r="J33" i="14"/>
  <c r="AV67" i="1"/>
  <c r="AT67" i="1" s="1"/>
  <c r="J33" i="2"/>
  <c r="AV55" i="1"/>
  <c r="AT55" i="1"/>
  <c r="BK101" i="9" l="1"/>
  <c r="J101" i="9" s="1"/>
  <c r="J30" i="9" s="1"/>
  <c r="AG62" i="1" s="1"/>
  <c r="J30" i="13"/>
  <c r="AG66" i="1" s="1"/>
  <c r="AN66" i="1" s="1"/>
  <c r="J59" i="13"/>
  <c r="R111" i="2"/>
  <c r="P100" i="3"/>
  <c r="AU56" i="1" s="1"/>
  <c r="T95" i="7"/>
  <c r="P95" i="7"/>
  <c r="AU60" i="1" s="1"/>
  <c r="P111" i="2"/>
  <c r="AU55" i="1" s="1"/>
  <c r="AU54" i="1" s="1"/>
  <c r="T111" i="2"/>
  <c r="BK98" i="10"/>
  <c r="J98" i="10" s="1"/>
  <c r="J30" i="10" s="1"/>
  <c r="AG63" i="1" s="1"/>
  <c r="BK83" i="14"/>
  <c r="J83" i="14"/>
  <c r="J59" i="14" s="1"/>
  <c r="J59" i="4"/>
  <c r="BK111" i="2"/>
  <c r="J111" i="2"/>
  <c r="J39" i="13"/>
  <c r="AN64" i="1"/>
  <c r="J39" i="11"/>
  <c r="AN62" i="1"/>
  <c r="J59" i="9"/>
  <c r="J39" i="9"/>
  <c r="J39" i="8"/>
  <c r="AN56" i="1"/>
  <c r="J59" i="3"/>
  <c r="J39" i="4"/>
  <c r="J39" i="3"/>
  <c r="AY54" i="1"/>
  <c r="AZ54" i="1"/>
  <c r="AV54" i="1" s="1"/>
  <c r="AK29" i="1" s="1"/>
  <c r="J30" i="12"/>
  <c r="AG65" i="1" s="1"/>
  <c r="AN65" i="1" s="1"/>
  <c r="AX54" i="1"/>
  <c r="J30" i="2"/>
  <c r="AG55" i="1" s="1"/>
  <c r="AW54" i="1"/>
  <c r="AK30" i="1"/>
  <c r="J30" i="5"/>
  <c r="AG58" i="1"/>
  <c r="J30" i="7"/>
  <c r="AG60" i="1" s="1"/>
  <c r="J30" i="6"/>
  <c r="AG59" i="1"/>
  <c r="J39" i="6" l="1"/>
  <c r="J39" i="5"/>
  <c r="J39" i="10"/>
  <c r="J39" i="2"/>
  <c r="J59" i="10"/>
  <c r="J59" i="2"/>
  <c r="J39" i="12"/>
  <c r="J39" i="7"/>
  <c r="AN60" i="1"/>
  <c r="AN58" i="1"/>
  <c r="AN63" i="1"/>
  <c r="AN55" i="1"/>
  <c r="AN59" i="1"/>
  <c r="J30" i="14"/>
  <c r="AG67" i="1"/>
  <c r="AG54" i="1"/>
  <c r="AK26" i="1" s="1"/>
  <c r="AK35" i="1" s="1"/>
  <c r="AT54" i="1"/>
  <c r="W29" i="1"/>
  <c r="J39" i="14" l="1"/>
  <c r="AN54" i="1"/>
  <c r="AN67" i="1"/>
</calcChain>
</file>

<file path=xl/sharedStrings.xml><?xml version="1.0" encoding="utf-8"?>
<sst xmlns="http://schemas.openxmlformats.org/spreadsheetml/2006/main" count="66368" uniqueCount="7621">
  <si>
    <t>Export Komplet</t>
  </si>
  <si>
    <t>VZ</t>
  </si>
  <si>
    <t>2.0</t>
  </si>
  <si>
    <t>ZAMOK</t>
  </si>
  <si>
    <t>False</t>
  </si>
  <si>
    <t>{9538797d-ffe2-4fd9-bfe0-16293a2c1741}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</si>
  <si>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</si>
  <si>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</si>
  <si>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</si>
  <si>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</si>
  <si>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</si>
  <si>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</si>
  <si>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</si>
  <si>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</si>
  <si>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2022-02-04_REV_5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</si>
  <si>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</si>
  <si>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</si>
  <si>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Regenerace bývalého areálu kovošrotu v Hamru u litvínova - 1. etapa</t>
  </si>
  <si>
    <t>KSO:</t>
  </si>
  <si>
    <t/>
  </si>
  <si>
    <t>CC-CZ:</t>
  </si>
  <si>
    <t>Místo:</t>
  </si>
  <si>
    <t>Hamr u Litvínova</t>
  </si>
  <si>
    <t>Datum:</t>
  </si>
  <si>
    <t>8. 8. 2022</t>
  </si>
  <si>
    <t>Zadavatel:</t>
  </si>
  <si>
    <t>IČ:</t>
  </si>
  <si>
    <t>Město Litvínov, náměstí Míru 11, Horní Litvínov</t>
  </si>
  <si>
    <t>DIČ:</t>
  </si>
  <si>
    <t>Uchazeč:</t>
  </si>
  <si>
    <t>Vyplň údaj</t>
  </si>
  <si>
    <t>Projektant:</t>
  </si>
  <si>
    <t>25424866</t>
  </si>
  <si>
    <t>A2-PORT s.r.o.</t>
  </si>
  <si>
    <t>CZ25424866</t>
  </si>
  <si>
    <t>True</t>
  </si>
  <si>
    <t>Zpracovatel:</t>
  </si>
  <si>
    <t>07036167</t>
  </si>
  <si>
    <t>STAVEBNÍ ROZPOČTY s.r.o.</t>
  </si>
  <si>
    <t>CZ07036167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</si>
  <si>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</si>
  <si>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www.podminky.urs.cz.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</si>
  <si>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</si>
  <si>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</si>
  <si>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</si>
  <si>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</si>
  <si>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</si>
  <si>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</si>
  <si>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</si>
  <si>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</si>
  <si>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</si>
  <si>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</si>
  <si>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</si>
  <si>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</si>
  <si>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</si>
  <si>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</si>
  <si>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</si>
  <si>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</si>
  <si>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</si>
  <si>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</si>
  <si>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</si>
  <si>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</si>
  <si>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</si>
  <si>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</si>
  <si>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</si>
  <si>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</si>
  <si>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</si>
  <si>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</si>
  <si>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</si>
  <si>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</si>
  <si>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</si>
  <si>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</si>
  <si>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</si>
  <si>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</si>
  <si>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</si>
  <si>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</si>
  <si>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</si>
  <si>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</si>
  <si>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</si>
  <si>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</si>
  <si>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</si>
  <si>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SO 01</t>
  </si>
  <si>
    <t>Budova AB</t>
  </si>
  <si>
    <t>STA</t>
  </si>
  <si>
    <t>1</t>
  </si>
  <si>
    <t>{81ff9a0d-ea6a-4a11-8b49-3595cff9fc45}</t>
  </si>
  <si>
    <t>2</t>
  </si>
  <si>
    <t>SO 01B</t>
  </si>
  <si>
    <t xml:space="preserve">Bourání </t>
  </si>
  <si>
    <t>{59574451-8d4b-4dde-8812-773c758c4a74}</t>
  </si>
  <si>
    <t>SO 02</t>
  </si>
  <si>
    <t>Elektroinstalace</t>
  </si>
  <si>
    <t>{64f4a2ae-4d84-456c-9b55-2a0626fc5bed}</t>
  </si>
  <si>
    <t>SO 03</t>
  </si>
  <si>
    <t>Kanalizace a vodovod</t>
  </si>
  <si>
    <t>{c442da51-80b2-4bb9-a2f4-2db631963164}</t>
  </si>
  <si>
    <t>SO 04</t>
  </si>
  <si>
    <t>Přípojka vody</t>
  </si>
  <si>
    <t>{b66dac95-857f-4fba-9d8d-9434b74418bd}</t>
  </si>
  <si>
    <t>SO 05</t>
  </si>
  <si>
    <t>Sklad</t>
  </si>
  <si>
    <t>{f7832b18-0a04-4067-96d8-01a0cd45f703}</t>
  </si>
  <si>
    <t>SO 05.1</t>
  </si>
  <si>
    <t>Elektroinstalace sklad</t>
  </si>
  <si>
    <t>{57179938-90c4-4c4b-bdbc-b840a6b8ceab}</t>
  </si>
  <si>
    <t>SO 06</t>
  </si>
  <si>
    <t xml:space="preserve">VZT, vytápění </t>
  </si>
  <si>
    <t>{ac148181-9d7d-4442-8eae-773abbca49ff}</t>
  </si>
  <si>
    <t>SO 07</t>
  </si>
  <si>
    <t xml:space="preserve">Kanalizační přípojka </t>
  </si>
  <si>
    <t>{c32569e8-a24e-420d-8e2e-97722ee81ea3}</t>
  </si>
  <si>
    <t>SO 08</t>
  </si>
  <si>
    <t>Zpevněné plochy</t>
  </si>
  <si>
    <t>{2eaa3aa2-26e2-459e-b984-2f9e9aa5dba8}</t>
  </si>
  <si>
    <t>SO 09</t>
  </si>
  <si>
    <t xml:space="preserve">Rekonstrukce požární nádrže </t>
  </si>
  <si>
    <t>{84bb7643-b47f-4450-a7c7-445e545db85a}</t>
  </si>
  <si>
    <t>SO 10</t>
  </si>
  <si>
    <t>Úprava stávající šachty</t>
  </si>
  <si>
    <t>{553eef61-bee2-4362-a4b4-ee05f89e2270}</t>
  </si>
  <si>
    <t>VRN</t>
  </si>
  <si>
    <t>Vedlejší rozpočtové náklady</t>
  </si>
  <si>
    <t>{35f0a682-5931-4880-bee0-5827fcd11eb3}</t>
  </si>
  <si>
    <t>KRYCÍ LIST SOUPISU PRACÍ</t>
  </si>
  <si>
    <t>Objekt:</t>
  </si>
  <si>
    <t>SO 01 - Budova AB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</si>
  <si>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</si>
  <si>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</si>
  <si>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</si>
  <si>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</si>
  <si>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</si>
  <si>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</si>
  <si>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</si>
  <si>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</si>
  <si>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</si>
  <si>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</si>
  <si>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8 - Trubní vedení</t>
  </si>
  <si>
    <t xml:space="preserve">    9 - Ostatní konstrukce a práce, bourání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</si>
  <si>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</si>
  <si>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</si>
  <si>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</si>
  <si>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</si>
  <si>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</si>
  <si>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</si>
  <si>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725 - Zdravotechnika - zařizovací předměty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</si>
  <si>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</si>
  <si>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</si>
  <si>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</si>
  <si>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</si>
  <si>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</si>
  <si>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</si>
  <si>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</si>
  <si>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</si>
  <si>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</si>
  <si>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</si>
  <si>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</si>
  <si>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</si>
  <si>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</si>
  <si>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787 - Dokončovací práce - zasklívání</t>
  </si>
  <si>
    <t xml:space="preserve">    789 - Povrchové úpravy ocelových konstrukcí a technologických zařízení</t>
  </si>
  <si>
    <t>HZS - Hodinové zúčtovací sazby</t>
  </si>
  <si>
    <t>OST - Ostatní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</si>
  <si>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</si>
  <si>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</si>
  <si>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</si>
  <si>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</si>
  <si>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</si>
  <si>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</si>
  <si>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</si>
  <si>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</si>
  <si>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</si>
  <si>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</si>
  <si>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</si>
  <si>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</si>
  <si>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</si>
  <si>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</si>
  <si>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</si>
  <si>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</si>
  <si>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</si>
  <si>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</si>
  <si>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132212111</t>
  </si>
  <si>
    <t>Hloubení rýh šířky do 800 mm ručně zapažených i nezapažených, s urovnáním dna do předepsaného profilu a spádu v hornině třídy těžitelnosti I skupiny 3 soudržných</t>
  </si>
  <si>
    <t>m3</t>
  </si>
  <si>
    <t>CS ÚRS 2021 02</t>
  </si>
  <si>
    <t>4</t>
  </si>
  <si>
    <t>-2004042195</t>
  </si>
  <si>
    <t>Online PSC</t>
  </si>
  <si>
    <t>https://podminky.urs.cz/item/CS_URS_2021_02/132212111</t>
  </si>
  <si>
    <t>VV</t>
  </si>
  <si>
    <t>0,8*0,8*1*5</t>
  </si>
  <si>
    <t>Součet</t>
  </si>
  <si>
    <t>Zakládání</t>
  </si>
  <si>
    <t>275313611</t>
  </si>
  <si>
    <t>Základy z betonu prostého patky a bloky z betonu kamenem neprokládaného tř. C 16/20</t>
  </si>
  <si>
    <t>-777806541</t>
  </si>
  <si>
    <t>https://podminky.urs.cz/item/CS_URS_2021_02/275313611</t>
  </si>
  <si>
    <t>3</t>
  </si>
  <si>
    <t>275351121</t>
  </si>
  <si>
    <t>Bednění základů patek zřízení</t>
  </si>
  <si>
    <t>m2</t>
  </si>
  <si>
    <t>1824079353</t>
  </si>
  <si>
    <t>https://podminky.urs.cz/item/CS_URS_2021_02/275351121</t>
  </si>
  <si>
    <t>275351122</t>
  </si>
  <si>
    <t>Bednění základů patek odstranění</t>
  </si>
  <si>
    <t>861600281</t>
  </si>
  <si>
    <t>https://podminky.urs.cz/item/CS_URS_2021_02/275351122</t>
  </si>
  <si>
    <t>5</t>
  </si>
  <si>
    <t>291111115</t>
  </si>
  <si>
    <t>Podklad pro zpevněné plochy s rozprostřením a s hutněním z betonového recyklátu prolitého cementovou maltou</t>
  </si>
  <si>
    <t>-227794466</t>
  </si>
  <si>
    <t>https://podminky.urs.cz/item/CS_URS_2021_02/291111115</t>
  </si>
  <si>
    <t>"PDL1</t>
  </si>
  <si>
    <t>"1.06 a 1.08</t>
  </si>
  <si>
    <t>11,3*1,2</t>
  </si>
  <si>
    <t>29,9*1,7</t>
  </si>
  <si>
    <t>Svislé a kompletní konstrukce</t>
  </si>
  <si>
    <t>6</t>
  </si>
  <si>
    <t>310231055</t>
  </si>
  <si>
    <t>Zazdívka otvorů ve zdivu nadzákladovém děrovanými cihlami plochy přes 1 m2 do 4 m2 přes P10 do P15, tl. zdiva 300 mm</t>
  </si>
  <si>
    <t>1706620898</t>
  </si>
  <si>
    <t>https://podminky.urs.cz/item/CS_URS_2021_02/310231055</t>
  </si>
  <si>
    <t>"tl. 300</t>
  </si>
  <si>
    <t>0,9*2,1</t>
  </si>
  <si>
    <t>"Tl. 630</t>
  </si>
  <si>
    <t>1,1*1*2</t>
  </si>
  <si>
    <t>7</t>
  </si>
  <si>
    <t>310239211.R01</t>
  </si>
  <si>
    <t>Zazdívka otvorů ve zdivu nadzákladovém keramické dutinové zdivo plochy přes 1 m2 do 4 m2 na maltu vápenocementovou</t>
  </si>
  <si>
    <t>1324371651</t>
  </si>
  <si>
    <t>0,9*2,1*0,3</t>
  </si>
  <si>
    <t>1,1*1*0,63</t>
  </si>
  <si>
    <t>"120mm</t>
  </si>
  <si>
    <t>0,12*4,26*3,150</t>
  </si>
  <si>
    <t>"450</t>
  </si>
  <si>
    <t>1*2,1*0,45</t>
  </si>
  <si>
    <t>1,7*1,6*0,45</t>
  </si>
  <si>
    <t>1,5*3,6</t>
  </si>
  <si>
    <t>"tl 600mm</t>
  </si>
  <si>
    <t>0,35*3*0,6</t>
  </si>
  <si>
    <t>"Tl520</t>
  </si>
  <si>
    <t>1,2*0,5*0,52</t>
  </si>
  <si>
    <t>"tl.300</t>
  </si>
  <si>
    <t>0,9*2,1*0,3*2</t>
  </si>
  <si>
    <t>"TL350</t>
  </si>
  <si>
    <t>0,35*1,1*2,1</t>
  </si>
  <si>
    <t>(1,55+1,15)*0,3*3,6</t>
  </si>
  <si>
    <t>"150</t>
  </si>
  <si>
    <t>0,7*2,1*0,15</t>
  </si>
  <si>
    <t>"Parapet</t>
  </si>
  <si>
    <t>2*0,4*3*0,63</t>
  </si>
  <si>
    <t>2,4*1,4*0,63</t>
  </si>
  <si>
    <t>1,6*0,6*0,63</t>
  </si>
  <si>
    <t>8</t>
  </si>
  <si>
    <t>311113144</t>
  </si>
  <si>
    <t>Nadzákladové zdi z tvárnic ztraceného bednění hladkých, včetně výplně z betonu třídy C 20/25, tloušťky zdiva přes 250 do 300 mm</t>
  </si>
  <si>
    <t>546804793</t>
  </si>
  <si>
    <t>https://podminky.urs.cz/item/CS_URS_2021_02/311113144</t>
  </si>
  <si>
    <t>5,77*1,25</t>
  </si>
  <si>
    <t>(0,5+1,25+0,5+4,5)*1,25</t>
  </si>
  <si>
    <t>9</t>
  </si>
  <si>
    <t>311234251</t>
  </si>
  <si>
    <t>Zdivo jednovrstvé z cihel děrovaných nebroušených klasických spojených na pero a drážku na maltu M10, pevnost cihel do P10, tl. zdiva 300 mm</t>
  </si>
  <si>
    <t>-1872381666</t>
  </si>
  <si>
    <t>https://podminky.urs.cz/item/CS_URS_2021_02/311234251</t>
  </si>
  <si>
    <t xml:space="preserve">"pohled severní </t>
  </si>
  <si>
    <t>3,25*4,89</t>
  </si>
  <si>
    <t>3,25*4</t>
  </si>
  <si>
    <t>-(0,9+0,4)*2,15</t>
  </si>
  <si>
    <t>-1,25*1,75*2</t>
  </si>
  <si>
    <t>10</t>
  </si>
  <si>
    <t>317142422</t>
  </si>
  <si>
    <t>Překlady nenosné z pórobetonu osazené do tenkého maltového lože, výšky do 250 mm, šířky překladu 100 mm, délky překladu přes 1000 do 1250 mm</t>
  </si>
  <si>
    <t>kus</t>
  </si>
  <si>
    <t>1112242362</t>
  </si>
  <si>
    <t>https://podminky.urs.cz/item/CS_URS_2021_02/317142422</t>
  </si>
  <si>
    <t>11</t>
  </si>
  <si>
    <t>317142442</t>
  </si>
  <si>
    <t>Překlady nenosné z pórobetonu osazené do tenkého maltového lože, výšky do 250 mm, šířky překladu 150 mm, délky překladu přes 1000 do 1250 mm</t>
  </si>
  <si>
    <t>-1296365671</t>
  </si>
  <si>
    <t>https://podminky.urs.cz/item/CS_URS_2021_02/317142442</t>
  </si>
  <si>
    <t>12</t>
  </si>
  <si>
    <t>317168012</t>
  </si>
  <si>
    <t>Překlady keramické ploché osazené do maltového lože, výšky překladu 71 mm šířky 115 mm, délky 1250 mm</t>
  </si>
  <si>
    <t>9848639</t>
  </si>
  <si>
    <t>https://podminky.urs.cz/item/CS_URS_2021_02/317168012</t>
  </si>
  <si>
    <t>13</t>
  </si>
  <si>
    <t>317168022</t>
  </si>
  <si>
    <t>Překlady keramické ploché osazené do maltového lože, výšky překladu 71 mm šířky 145 mm, délky 1250 mm</t>
  </si>
  <si>
    <t>1893621346</t>
  </si>
  <si>
    <t>https://podminky.urs.cz/item/CS_URS_2021_02/317168022</t>
  </si>
  <si>
    <t>14</t>
  </si>
  <si>
    <t>317168054</t>
  </si>
  <si>
    <t>Překlady keramické vysoké osazené do maltového lože, šířky překladu 70 mm výšky 238 mm, délky 1750 mm</t>
  </si>
  <si>
    <t>-1877119104</t>
  </si>
  <si>
    <t>https://podminky.urs.cz/item/CS_URS_2021_02/317168054</t>
  </si>
  <si>
    <t>"P16" 3*2</t>
  </si>
  <si>
    <t>317168055</t>
  </si>
  <si>
    <t>Překlady keramické vysoké osazené do maltového lože, šířky překladu 70 mm výšky 238 mm, délky 2000 mm</t>
  </si>
  <si>
    <t>-512175629</t>
  </si>
  <si>
    <t>https://podminky.urs.cz/item/CS_URS_2021_02/317168055</t>
  </si>
  <si>
    <t>"P15" 3</t>
  </si>
  <si>
    <t>16</t>
  </si>
  <si>
    <t>317944323</t>
  </si>
  <si>
    <t>Válcované nosníky dodatečně osazované do připravených otvorů bez zazdění hlav č. 14 až 22</t>
  </si>
  <si>
    <t>t</t>
  </si>
  <si>
    <t>-778061708</t>
  </si>
  <si>
    <t>https://podminky.urs.cz/item/CS_URS_2021_02/317944323</t>
  </si>
  <si>
    <t>"P02" 2*1,35*17,9*2</t>
  </si>
  <si>
    <t>"P03" 2*1,25*14,3*1</t>
  </si>
  <si>
    <t>"P04" 2*1,05*14,3*1</t>
  </si>
  <si>
    <t>"P05" 2*1,60*17,9*1</t>
  </si>
  <si>
    <t>"P06" 2*1,90*21,9*1</t>
  </si>
  <si>
    <t>"P07" 3*1,60*17,9*2</t>
  </si>
  <si>
    <t>"P08" 2*1,00*11,1*1</t>
  </si>
  <si>
    <t>"P09" 2*1,60*17,9*1</t>
  </si>
  <si>
    <t>"P10" 2*1,25*14,3*1</t>
  </si>
  <si>
    <t>"P11" 2*1,50*14,3*1</t>
  </si>
  <si>
    <t>"P12" 3*1,50*14,3*1</t>
  </si>
  <si>
    <t>"P13" 3*2,65*26,2*1</t>
  </si>
  <si>
    <t>"P14" 3*1,50*14,3*1</t>
  </si>
  <si>
    <t>969,9*0,001 "Přepočtené koeficientem množství</t>
  </si>
  <si>
    <t>17</t>
  </si>
  <si>
    <t>342272225</t>
  </si>
  <si>
    <t>Příčky z pórobetonových tvárnic hladkých na tenké maltové lože objemová hmotnost do 500 kg/m3, tloušťka příčky 100 mm</t>
  </si>
  <si>
    <t>-1842297975</t>
  </si>
  <si>
    <t>https://podminky.urs.cz/item/CS_URS_2021_02/342272225</t>
  </si>
  <si>
    <t>"1.07 - 1.13</t>
  </si>
  <si>
    <t>3,6*(2,57+0,5+1,65+1+1,7+1,25+2,15+1,1+0,9)</t>
  </si>
  <si>
    <t>-0,8*1,97*3</t>
  </si>
  <si>
    <t>-0,7*1,97*3</t>
  </si>
  <si>
    <t>"1.25 - 1.32</t>
  </si>
  <si>
    <t>3,6*(2,6+3,87)</t>
  </si>
  <si>
    <t>"1.16 - 1.24</t>
  </si>
  <si>
    <t>3,6*1,8*2</t>
  </si>
  <si>
    <t>-0,7*1,97*2</t>
  </si>
  <si>
    <t>3,6*(2+1,8)</t>
  </si>
  <si>
    <t>"1.05</t>
  </si>
  <si>
    <t>1,75*3,6</t>
  </si>
  <si>
    <t>-0,9*2,1</t>
  </si>
  <si>
    <t>18</t>
  </si>
  <si>
    <t>342272235</t>
  </si>
  <si>
    <t>Příčky z pórobetonových tvárnic hladkých na tenké maltové lože objemová hmotnost do 500 kg/m3, tloušťka příčky 125 mm</t>
  </si>
  <si>
    <t>-616006357</t>
  </si>
  <si>
    <t>https://podminky.urs.cz/item/CS_URS_2021_02/342272235</t>
  </si>
  <si>
    <t>"2.NP 120mm!!</t>
  </si>
  <si>
    <t>(2,08+0,2)*3,75</t>
  </si>
  <si>
    <t>19</t>
  </si>
  <si>
    <t>342272245</t>
  </si>
  <si>
    <t>Příčky z pórobetonových tvárnic hladkých na tenké maltové lože objemová hmotnost do 500 kg/m3, tloušťka příčky 150 mm</t>
  </si>
  <si>
    <t>1547131461</t>
  </si>
  <si>
    <t>https://podminky.urs.cz/item/CS_URS_2021_02/342272245</t>
  </si>
  <si>
    <t>"1.02 - 1.04</t>
  </si>
  <si>
    <t>3,6*(7,15+3,1)</t>
  </si>
  <si>
    <t>-2*0,8*1,97</t>
  </si>
  <si>
    <t>"1.07, 1.09 - 1.13</t>
  </si>
  <si>
    <t>3,6*(1,5+2,4+5,15)</t>
  </si>
  <si>
    <t>"1.26 - 1.32</t>
  </si>
  <si>
    <t>3,6*(6,05+4,8+4,55+5,170+1,55+3,97+1,4+1,165)</t>
  </si>
  <si>
    <t>"1.16 - 1.23</t>
  </si>
  <si>
    <t>3,6*(6,05+5,6+4,4+4,4)</t>
  </si>
  <si>
    <t>-0,8*2,1</t>
  </si>
  <si>
    <t>"1.15</t>
  </si>
  <si>
    <t>3,6*2,8</t>
  </si>
  <si>
    <t>"1.37 - 1.39</t>
  </si>
  <si>
    <t>3,12*(4,13+0,9+0,95+2,15)</t>
  </si>
  <si>
    <t>-0,7*1,97</t>
  </si>
  <si>
    <t>-0,8*1,97</t>
  </si>
  <si>
    <t>Vodorovné konstrukce</t>
  </si>
  <si>
    <t>20</t>
  </si>
  <si>
    <t>430321515</t>
  </si>
  <si>
    <t>Schodišťové konstrukce a rampy z betonu železového (bez výztuže) stupně, schodnice, ramena, podesty s nosníky tř. C 20/25</t>
  </si>
  <si>
    <t>1247183525</t>
  </si>
  <si>
    <t>https://podminky.urs.cz/item/CS_URS_2021_02/430321515</t>
  </si>
  <si>
    <t>"1.NP</t>
  </si>
  <si>
    <t>1,7*0,6*0,1643</t>
  </si>
  <si>
    <t>1,7*0,3*0,1643</t>
  </si>
  <si>
    <t>1,4*0,9*0,1643</t>
  </si>
  <si>
    <t>1,4*0,6*0,1643</t>
  </si>
  <si>
    <t>1,4*0,3*0,1643</t>
  </si>
  <si>
    <t>"2.NP</t>
  </si>
  <si>
    <t>0,65*1,65*0,25</t>
  </si>
  <si>
    <t>1,65*0,39*0,25</t>
  </si>
  <si>
    <t>430361821</t>
  </si>
  <si>
    <t>Výztuž schodišťových konstrukcí a ramp stupňů, schodnic, ramen, podest s nosníky z betonářské oceli 10 505 (R) nebo BSt 500</t>
  </si>
  <si>
    <t>-1235187544</t>
  </si>
  <si>
    <t>https://podminky.urs.cz/item/CS_URS_2021_02/430361821</t>
  </si>
  <si>
    <t>1,095*0,035</t>
  </si>
  <si>
    <t>22</t>
  </si>
  <si>
    <t>431351121</t>
  </si>
  <si>
    <t>Bednění podest, podstupňových desek a ramp včetně podpěrné konstrukce výšky do 4 m půdorysně přímočarých zřízení</t>
  </si>
  <si>
    <t>-1649792916</t>
  </si>
  <si>
    <t>https://podminky.urs.cz/item/CS_URS_2021_02/431351121</t>
  </si>
  <si>
    <t>0,65*0,6*2</t>
  </si>
  <si>
    <t>1,65*0,25*2</t>
  </si>
  <si>
    <t>1,7*0,25*3</t>
  </si>
  <si>
    <t>1,4*0,25*4</t>
  </si>
  <si>
    <t>23</t>
  </si>
  <si>
    <t>431351122</t>
  </si>
  <si>
    <t>Bednění podest, podstupňových desek a ramp včetně podpěrné konstrukce výšky do 4 m půdorysně přímočarých odstranění</t>
  </si>
  <si>
    <t>-808695686</t>
  </si>
  <si>
    <t>https://podminky.urs.cz/item/CS_URS_2021_02/431351122</t>
  </si>
  <si>
    <t>Úpravy povrchů, podlahy a osazování výplní</t>
  </si>
  <si>
    <t>24</t>
  </si>
  <si>
    <t>612131101</t>
  </si>
  <si>
    <t>Podkladní a spojovací vrstva vnitřních omítaných ploch cementový postřik nanášený ručně celoplošně stěn</t>
  </si>
  <si>
    <t>1311572238</t>
  </si>
  <si>
    <t>https://podminky.urs.cz/item/CS_URS_2021_02/612131101</t>
  </si>
  <si>
    <t>"1.01</t>
  </si>
  <si>
    <t>(6,68+6,68+2+2)*3</t>
  </si>
  <si>
    <t>"1.02</t>
  </si>
  <si>
    <t>(4,4+3,1+3,1+4,4)*3</t>
  </si>
  <si>
    <t>"1.03</t>
  </si>
  <si>
    <t>(7,15+7,15+1,6+1,6)*3</t>
  </si>
  <si>
    <t>"1.04</t>
  </si>
  <si>
    <t>(2,6+2,6+3,1+3,1)*2,7</t>
  </si>
  <si>
    <t>(3,77+3,77+1,75+1,75)*3</t>
  </si>
  <si>
    <t>"1.06</t>
  </si>
  <si>
    <t>(1,45+4,88+5,76+5,76+3,3+2,42)*3</t>
  </si>
  <si>
    <t>"1.07</t>
  </si>
  <si>
    <t>(1,5+1,5+2,25+2,25)*3</t>
  </si>
  <si>
    <t>"1.08</t>
  </si>
  <si>
    <t>(4,89+4,89+6,12+6,12)*3</t>
  </si>
  <si>
    <t>"1.09</t>
  </si>
  <si>
    <t>(1,6+0,95+0,6+2,57+3,4+1,87+2,4+1,65)*2,8</t>
  </si>
  <si>
    <t>"1.10</t>
  </si>
  <si>
    <t>(1,65+1,65+0,95+0,95)*2,6</t>
  </si>
  <si>
    <t>"1.11</t>
  </si>
  <si>
    <t>(1,658+1,658+1,42+1,42)*2,6</t>
  </si>
  <si>
    <t>"1.12</t>
  </si>
  <si>
    <t>(5,15+5,15+2,45+2,45+1+1)*2,8</t>
  </si>
  <si>
    <t>"1.13</t>
  </si>
  <si>
    <t>(1,7+1,7+1,15+1,15)*2,6</t>
  </si>
  <si>
    <t>"1.14</t>
  </si>
  <si>
    <t>(1,75+11,95+0,2+2,4+2,5+3,22+1,4+4,07+8,05)*3</t>
  </si>
  <si>
    <t>(2,8+2,35+2,8+2,35)*3</t>
  </si>
  <si>
    <t>"1.16</t>
  </si>
  <si>
    <t>(1,3+5,67+5,59+4,09+1,5+5,6)*3</t>
  </si>
  <si>
    <t>"1.17</t>
  </si>
  <si>
    <t>(2,5+2,5+2+2)*2,8</t>
  </si>
  <si>
    <t>"1.18 +1.19</t>
  </si>
  <si>
    <t>(1,8+1,8+0,95+0,95)*2*2,6</t>
  </si>
  <si>
    <t>"1.20</t>
  </si>
  <si>
    <t>(1,6+1,6+1,8+1,8)*2,8</t>
  </si>
  <si>
    <t>"1.21</t>
  </si>
  <si>
    <t>(1,65+1,65+1,8+1,8)*2,6</t>
  </si>
  <si>
    <t>"1.22</t>
  </si>
  <si>
    <t>(1,8+1,8+0,95+0,95)*2,6</t>
  </si>
  <si>
    <t>"1.23</t>
  </si>
  <si>
    <t>(4,4+4,4+1,5+1,5)*3</t>
  </si>
  <si>
    <t>"1.24</t>
  </si>
  <si>
    <t>(7,75+7,75+6,05+6,05)*3</t>
  </si>
  <si>
    <t>"1.25</t>
  </si>
  <si>
    <t>(5,47+3,2+3,2+0,15+0,15+3,82+1,4+0,15+1,05+1,45)*3</t>
  </si>
  <si>
    <t>"1.26</t>
  </si>
  <si>
    <t>(1,2+1,2+2,95+2,95)*2,8</t>
  </si>
  <si>
    <t>"1.27</t>
  </si>
  <si>
    <t>"1.28</t>
  </si>
  <si>
    <t>(1,55+1,55+1,55+1,55)*2,6</t>
  </si>
  <si>
    <t>"1.29</t>
  </si>
  <si>
    <t>(9,63+9,63+6,05+6,05)*3</t>
  </si>
  <si>
    <t>"1.30</t>
  </si>
  <si>
    <t>(5,17+5,17+5,75+5,75+4,55+4,55)*3</t>
  </si>
  <si>
    <t>"1.31</t>
  </si>
  <si>
    <t>(2,17+2,17+1,55+1,55)*2,8</t>
  </si>
  <si>
    <t>"1.32</t>
  </si>
  <si>
    <t>(1,82+1,82+0,95+0,95)*2,6</t>
  </si>
  <si>
    <t>"1.33</t>
  </si>
  <si>
    <t>(6,05+6,05+3,72+3,72)*3,2</t>
  </si>
  <si>
    <t>"1.34</t>
  </si>
  <si>
    <t>(9,15+9,15+6,65+6,65)*2,85</t>
  </si>
  <si>
    <t>"1.35</t>
  </si>
  <si>
    <t>(13,5+13,5+16,6+16,68)*2,85</t>
  </si>
  <si>
    <t>"1.36</t>
  </si>
  <si>
    <t>(3,08+2,95+2,95)*2,85</t>
  </si>
  <si>
    <t>"1.37</t>
  </si>
  <si>
    <t>(5,23+5,23+3,7+3,7)*2,85</t>
  </si>
  <si>
    <t>"1.38</t>
  </si>
  <si>
    <t>(0,95+0,95+1,25+1,25)*2,6</t>
  </si>
  <si>
    <t>"1.39</t>
  </si>
  <si>
    <t>(2+2+0,95+0,95)*2,6</t>
  </si>
  <si>
    <t>"1.40</t>
  </si>
  <si>
    <t>(2+1,45+2+1,45)*2,6</t>
  </si>
  <si>
    <t>"1.41</t>
  </si>
  <si>
    <t>(1,25+1,25+0,95+0,95)*2,6</t>
  </si>
  <si>
    <t>"1.42</t>
  </si>
  <si>
    <t>(2,2+2,2+4,6+4,6)*2,7</t>
  </si>
  <si>
    <t>"1,43</t>
  </si>
  <si>
    <t>(4,6+4,6+6,73+6,73)*2,7</t>
  </si>
  <si>
    <t>"1.44</t>
  </si>
  <si>
    <t>(4,6+4,6+2,85+2,85)*2,7</t>
  </si>
  <si>
    <t>"1,45</t>
  </si>
  <si>
    <t>(4,6+4,6+2,75+2,75)*2,7</t>
  </si>
  <si>
    <t>"-dveře</t>
  </si>
  <si>
    <t>-41*2*0,9*1,97</t>
  </si>
  <si>
    <t>"- okna</t>
  </si>
  <si>
    <t>-(1,25*1,75)*2</t>
  </si>
  <si>
    <t>-(1*1,1)*3</t>
  </si>
  <si>
    <t>-(1,3*2)*3</t>
  </si>
  <si>
    <t>-(1,4*1,7)*7</t>
  </si>
  <si>
    <t>-(2,1*1,45)*5</t>
  </si>
  <si>
    <t>-(1,8*1,6)</t>
  </si>
  <si>
    <t>-(2*1,6)</t>
  </si>
  <si>
    <t>-(2,25*1,6)*2</t>
  </si>
  <si>
    <t>-(0,8*1,2)*2</t>
  </si>
  <si>
    <t>-1,4*1</t>
  </si>
  <si>
    <t>"-dveře vnější</t>
  </si>
  <si>
    <t>-1,5*2,25</t>
  </si>
  <si>
    <t>-1,6*2,9</t>
  </si>
  <si>
    <t>-(0,9+0,45)*2,1</t>
  </si>
  <si>
    <t>-1,1*2,2</t>
  </si>
  <si>
    <t>-1,55*3</t>
  </si>
  <si>
    <t>25</t>
  </si>
  <si>
    <t>612142001</t>
  </si>
  <si>
    <t>Potažení vnitřních ploch pletivem v ploše nebo pruzích, na plném podkladu sklovláknitým vtlačením do tmelu stěn</t>
  </si>
  <si>
    <t>1903163785</t>
  </si>
  <si>
    <t>https://podminky.urs.cz/item/CS_URS_2021_02/612142001</t>
  </si>
  <si>
    <t>833,114</t>
  </si>
  <si>
    <t>1275,55</t>
  </si>
  <si>
    <t>26</t>
  </si>
  <si>
    <t>612311131</t>
  </si>
  <si>
    <t>Potažení vnitřních ploch vápenným štukem tloušťky do 3 mm svislých konstrukcí stěn</t>
  </si>
  <si>
    <t>-2106328153</t>
  </si>
  <si>
    <t>https://podminky.urs.cz/item/CS_URS_2021_02/612311131</t>
  </si>
  <si>
    <t>27</t>
  </si>
  <si>
    <t>612315422</t>
  </si>
  <si>
    <t>Oprava vápenné omítky vnitřních ploch štukové dvouvrstvé, tloušťky do 20 mm a tloušťky štuku do 3 mm stěn, v rozsahu opravované plochy přes 10 do 30%</t>
  </si>
  <si>
    <t>564351731</t>
  </si>
  <si>
    <t>https://podminky.urs.cz/item/CS_URS_2021_02/612315422</t>
  </si>
  <si>
    <t xml:space="preserve">"2:NP </t>
  </si>
  <si>
    <t>(16,81+16,81+5,180+5,18+0,66+0,66)*3,2</t>
  </si>
  <si>
    <t>(3,45+3,45+3,82+3,82)*3,2</t>
  </si>
  <si>
    <t>(8,83+8,83+6,36+6,36)*3,2</t>
  </si>
  <si>
    <t>(6,8+6,8+6,36+6,36)*3,2</t>
  </si>
  <si>
    <t>(5,63+5,63+5+5)*3,2</t>
  </si>
  <si>
    <t>(5,2+5,2+5+5)*3,2</t>
  </si>
  <si>
    <t>(3,6+3,6+3,74+3,74)*3,2</t>
  </si>
  <si>
    <t>(3,79+3,79+6,41+6,41)*3,2</t>
  </si>
  <si>
    <t>(3,18+3,18+6,41+6,41)*3,2</t>
  </si>
  <si>
    <t>(3,96+3,96+6,41+6,41)*3,2</t>
  </si>
  <si>
    <t>(4,55+4,55+6,41+6,41)*3,2</t>
  </si>
  <si>
    <t>"2.03 - 2.05</t>
  </si>
  <si>
    <t>(2,38+2,38+1,94+1,94)*3,2</t>
  </si>
  <si>
    <t>(1,6+1,6+0,91+0,91)*2*3,2</t>
  </si>
  <si>
    <t xml:space="preserve">"2.17 - 2.18 </t>
  </si>
  <si>
    <t>(2,6+2,6+2,6+2,6)*3,2</t>
  </si>
  <si>
    <t>(1,87+1,87+1,38+1,38)*3,2</t>
  </si>
  <si>
    <t>"Obklady</t>
  </si>
  <si>
    <t>-52,998</t>
  </si>
  <si>
    <t>"dveře</t>
  </si>
  <si>
    <t>-28*0,8*1,97</t>
  </si>
  <si>
    <t>28</t>
  </si>
  <si>
    <t>612322111</t>
  </si>
  <si>
    <t>Omítka vápenocementová lehčená vnitřních ploch nanášená ručně jednovrstvá, tloušťky do 10 mm hrubá zatřená svislých konstrukcí stěn</t>
  </si>
  <si>
    <t>-421074496</t>
  </si>
  <si>
    <t>https://podminky.urs.cz/item/CS_URS_2021_02/612322111</t>
  </si>
  <si>
    <t>"pod obklady</t>
  </si>
  <si>
    <t>459,593</t>
  </si>
  <si>
    <t>29</t>
  </si>
  <si>
    <t>612322141</t>
  </si>
  <si>
    <t>Omítka vápenocementová lehčená vnitřních ploch nanášená ručně dvouvrstvá, tloušťky jádrové omítky do 10 mm a tloušťky štuku do 3 mm štuková svislých konstrukcí stěn</t>
  </si>
  <si>
    <t>-1755050219</t>
  </si>
  <si>
    <t>https://podminky.urs.cz/item/CS_URS_2021_02/612322141</t>
  </si>
  <si>
    <t>"obklady</t>
  </si>
  <si>
    <t>-406,595</t>
  </si>
  <si>
    <t>30</t>
  </si>
  <si>
    <t>612322191</t>
  </si>
  <si>
    <t>Omítka vápenocementová lehčená vnitřních ploch nanášená ručně Příplatek k cenám za každých dalších i započatých 5 mm tloušťky omítky přes 10 mm stěn</t>
  </si>
  <si>
    <t>-2127346295</t>
  </si>
  <si>
    <t>https://podminky.urs.cz/item/CS_URS_2021_02/612322191</t>
  </si>
  <si>
    <t>1275,555*4</t>
  </si>
  <si>
    <t>31</t>
  </si>
  <si>
    <t>612325302</t>
  </si>
  <si>
    <t>Vápenocementová omítka ostění nebo nadpraží štuková</t>
  </si>
  <si>
    <t>-245711118</t>
  </si>
  <si>
    <t>https://podminky.urs.cz/item/CS_URS_2021_02/612325302</t>
  </si>
  <si>
    <t>" okna</t>
  </si>
  <si>
    <t>(1,25+1,75+1,75)*2</t>
  </si>
  <si>
    <t>(1+1,1+1,1)*3</t>
  </si>
  <si>
    <t>(1,3+2+2)*3</t>
  </si>
  <si>
    <t>(1,4+1,7+1,7)*7</t>
  </si>
  <si>
    <t>(2,1+1,45+1,45)*5</t>
  </si>
  <si>
    <t>(1,8+1,6+1,6)</t>
  </si>
  <si>
    <t>(2+1,6+1,6)</t>
  </si>
  <si>
    <t>(2,25+1,6+1,6)*2</t>
  </si>
  <si>
    <t>(0,8+1,2+1,2)*2</t>
  </si>
  <si>
    <t>1,4+1+1</t>
  </si>
  <si>
    <t>(1,5+2,25+2,25)</t>
  </si>
  <si>
    <t>(1,6+2,9+2,9)</t>
  </si>
  <si>
    <t>(0,9+0,45+2,1+2,1)</t>
  </si>
  <si>
    <t>(1,1+2,2+2,2)</t>
  </si>
  <si>
    <t>(1,55+3+3)</t>
  </si>
  <si>
    <t>156,5*0,25</t>
  </si>
  <si>
    <t>32</t>
  </si>
  <si>
    <t>619995001</t>
  </si>
  <si>
    <t>Začištění omítek (s dodáním hmot) kolem oken, dveří, podlah, obkladů apod.</t>
  </si>
  <si>
    <t>m</t>
  </si>
  <si>
    <t>-1170980126</t>
  </si>
  <si>
    <t>https://podminky.urs.cz/item/CS_URS_2021_02/619995001</t>
  </si>
  <si>
    <t>"O01" (1,0+1,1)*2*3</t>
  </si>
  <si>
    <t>"O09" (2,1+1,45)*2*5</t>
  </si>
  <si>
    <t>"O11" (2,0+1,3)*2*3</t>
  </si>
  <si>
    <t>"O02" (1,25+1,75)*2*1</t>
  </si>
  <si>
    <t>"O03" (1,25+1,75)*2*1</t>
  </si>
  <si>
    <t>"O06" (2,25+1,60)*2*2</t>
  </si>
  <si>
    <t>"O07" (2,00+1,60)*2*1</t>
  </si>
  <si>
    <t>"O08" (1,80+1,60)*2*1</t>
  </si>
  <si>
    <t>"O10" (1,40+1,70)*2*7</t>
  </si>
  <si>
    <t>"O12" (2,50+2,60)*2*1</t>
  </si>
  <si>
    <t>"O05" (0,80+1,20)*2*2</t>
  </si>
  <si>
    <t>"D03" (1,10+2,20)*2*1</t>
  </si>
  <si>
    <t>"D05" (1,10+2,80)*2*1</t>
  </si>
  <si>
    <t>"O04" (1,40+1,0)*2*1</t>
  </si>
  <si>
    <t>"O13" (1,20+1,30)*2*1</t>
  </si>
  <si>
    <t>"D04" (1,60+2,90)*2*1</t>
  </si>
  <si>
    <t>"D06" (1,75+3,00)*2*1</t>
  </si>
  <si>
    <t>"D07" (1,75+2,85)*2*1</t>
  </si>
  <si>
    <t>"D01" (1,55+3,00)*2*2</t>
  </si>
  <si>
    <t>"D02" (1,50+2,25)*2*1</t>
  </si>
  <si>
    <t>248,5*2 "Přepočtené koeficientem množství</t>
  </si>
  <si>
    <t>33</t>
  </si>
  <si>
    <t>622131101</t>
  </si>
  <si>
    <t>Podkladní a spojovací vrstva vnějších omítaných ploch cementový postřik nanášený ručně celoplošně stěn</t>
  </si>
  <si>
    <t>1110462565</t>
  </si>
  <si>
    <t>https://podminky.urs.cz/item/CS_URS_2021_02/622131101</t>
  </si>
  <si>
    <t xml:space="preserve">"sokl - obvod vnější </t>
  </si>
  <si>
    <t>"131,34*0,8</t>
  </si>
  <si>
    <t>Mezisoučet</t>
  </si>
  <si>
    <t>"SOKL</t>
  </si>
  <si>
    <t>"Sokl pohled západ</t>
  </si>
  <si>
    <t>4,85</t>
  </si>
  <si>
    <t xml:space="preserve">"Pohled jižní </t>
  </si>
  <si>
    <t>16,9</t>
  </si>
  <si>
    <t>21,21</t>
  </si>
  <si>
    <t>15,52</t>
  </si>
  <si>
    <t>28,86</t>
  </si>
  <si>
    <t xml:space="preserve">"pohled východní </t>
  </si>
  <si>
    <t>17,66+15,41</t>
  </si>
  <si>
    <t>"pLOCHA XPS</t>
  </si>
  <si>
    <t>"POHLED ZÁPADNÍ</t>
  </si>
  <si>
    <t>6,75</t>
  </si>
  <si>
    <t>"Pohled jižní</t>
  </si>
  <si>
    <t>5,7</t>
  </si>
  <si>
    <t>0,57</t>
  </si>
  <si>
    <t>"pohled severní</t>
  </si>
  <si>
    <t>0,46</t>
  </si>
  <si>
    <t>0,81</t>
  </si>
  <si>
    <t>"pohled východ</t>
  </si>
  <si>
    <t>12,3</t>
  </si>
  <si>
    <t>0,8</t>
  </si>
  <si>
    <t>3,5</t>
  </si>
  <si>
    <t>"Plocha</t>
  </si>
  <si>
    <t>"pohled západ</t>
  </si>
  <si>
    <t>92,3+87,07</t>
  </si>
  <si>
    <t>-2,1*2,3*5</t>
  </si>
  <si>
    <t>-1*1,1*3</t>
  </si>
  <si>
    <t>-2*1,3*3</t>
  </si>
  <si>
    <t>-2,65*1,55 "Dveře</t>
  </si>
  <si>
    <t>"pohled jižní</t>
  </si>
  <si>
    <t>121,37</t>
  </si>
  <si>
    <t>101,7</t>
  </si>
  <si>
    <t>-2,1*2,3*6</t>
  </si>
  <si>
    <t>-1,4*1,7*7</t>
  </si>
  <si>
    <t>-1,6*2,9 "dveře</t>
  </si>
  <si>
    <t>-2,1*1,45*5</t>
  </si>
  <si>
    <t>-1,1*1,8 "dveře</t>
  </si>
  <si>
    <t>36,15</t>
  </si>
  <si>
    <t>192,3</t>
  </si>
  <si>
    <t>-(4,8+0,8)"XPS</t>
  </si>
  <si>
    <t>-2*1,6</t>
  </si>
  <si>
    <t>-2,25*1,6*2</t>
  </si>
  <si>
    <t>-1,5*1,85 "dveře</t>
  </si>
  <si>
    <t>-1,2*2,3*3</t>
  </si>
  <si>
    <t>-2,4*2,6</t>
  </si>
  <si>
    <t>51,11</t>
  </si>
  <si>
    <t>138</t>
  </si>
  <si>
    <t>5*1</t>
  </si>
  <si>
    <t>(5,61+4,5)*1,25" (nadezdívky)</t>
  </si>
  <si>
    <t>-2,1*2,3*4</t>
  </si>
  <si>
    <t>-0,6*1,2*3</t>
  </si>
  <si>
    <t>-2,8*1,1</t>
  </si>
  <si>
    <t>-0,8*1,2*2</t>
  </si>
  <si>
    <t>-2,6*1,5</t>
  </si>
  <si>
    <t>-1,8*1,6</t>
  </si>
  <si>
    <t>-2,5*0,3</t>
  </si>
  <si>
    <t>-3,5</t>
  </si>
  <si>
    <t>"špalety</t>
  </si>
  <si>
    <t>(2,1+2,1+2,3+2,3)*5*0,1</t>
  </si>
  <si>
    <t>(1+1+1,1+1,1)*3*0,1</t>
  </si>
  <si>
    <t>(2+2+1,3+1,3)*3*0,1</t>
  </si>
  <si>
    <t>(2,65+1,55+1,55)*0,1 "Dveře</t>
  </si>
  <si>
    <t>(2,1+2,1+2,3+2,3)*6*0,1</t>
  </si>
  <si>
    <t>(1,4+1,4+1,7+1,7)*7*0,1</t>
  </si>
  <si>
    <t>(1,6+2,9+2,9)*0,1 "dveře</t>
  </si>
  <si>
    <t>(2,1+2,1+1,45+1,45)*5*0,1</t>
  </si>
  <si>
    <t>(1,1+1,1+1,8+1,8)*0,1 "dveře</t>
  </si>
  <si>
    <t>(2+2+1,6+1,6)*0,1</t>
  </si>
  <si>
    <t>(2,25+2,25+1,6+1,6)*2*0,1</t>
  </si>
  <si>
    <t>(1,25+1,25+1,75+1,75)*2*0,1</t>
  </si>
  <si>
    <t>(1,5+1,85+1,85)*0,1 "dveře</t>
  </si>
  <si>
    <t>(1,2+1,2+2,3+2,3)*3*0,1</t>
  </si>
  <si>
    <t>(2,4+2,4+2,6+2,6)*0,1</t>
  </si>
  <si>
    <t>(2,1+2,1+2,3+2,3)*4*0,1</t>
  </si>
  <si>
    <t>(0,6+0,6+1,2+1,2)*3*0,1</t>
  </si>
  <si>
    <t>(2,8+2,8+1,1+1,1)*0,1</t>
  </si>
  <si>
    <t>(0,8+0,8+1,2+1,2)*2*0,1</t>
  </si>
  <si>
    <t>(1,4+1,4+1+1)*0,1</t>
  </si>
  <si>
    <t>(2,6+2,6+1,5+1,5)*0,1</t>
  </si>
  <si>
    <t>(1,8+1,8+1,6+1,6)*0,1</t>
  </si>
  <si>
    <t>34</t>
  </si>
  <si>
    <t>622135001</t>
  </si>
  <si>
    <t>Vyrovnání nerovností podkladu vnějších omítaných ploch maltou, tloušťky do 10 mm vápenocementovou stěn</t>
  </si>
  <si>
    <t>1299627109</t>
  </si>
  <si>
    <t>https://podminky.urs.cz/item/CS_URS_2021_02/622135001</t>
  </si>
  <si>
    <t>35</t>
  </si>
  <si>
    <t>622135091</t>
  </si>
  <si>
    <t>Vyrovnání nerovností podkladu vnějších omítaných ploch tmelem, tloušťky do 2 mm Příplatek k ceně za každých dalších 5 mm tloušťky podkladní vrstvy přes 10 mm maltou vápenocementovou stěn</t>
  </si>
  <si>
    <t>-900169109</t>
  </si>
  <si>
    <t>https://podminky.urs.cz/item/CS_URS_2021_02/622135091</t>
  </si>
  <si>
    <t>833,515*2</t>
  </si>
  <si>
    <t>36</t>
  </si>
  <si>
    <t>622151001</t>
  </si>
  <si>
    <t>Penetrační nátěr vnějších pastovitých tenkovrstvých omítek akrylátový univerzální stěn</t>
  </si>
  <si>
    <t>-1369812947</t>
  </si>
  <si>
    <t>https://podminky.urs.cz/item/CS_URS_2021_02/622151001</t>
  </si>
  <si>
    <t>-105,072</t>
  </si>
  <si>
    <t>(2,1+2,3+2,3)*15*0,2</t>
  </si>
  <si>
    <t>(1+1,1+1,1)*3*0,2</t>
  </si>
  <si>
    <t>(2+1,3+1,3)*3*0,2</t>
  </si>
  <si>
    <t>(1,4+1,7+1,7)*7*0,2</t>
  </si>
  <si>
    <t>(2,1+1,45+1,45)*5*0,2</t>
  </si>
  <si>
    <t>(0,6+1,2+1,2)*3*0,2</t>
  </si>
  <si>
    <t>(0,8+1,2+1,2)*2*0,2</t>
  </si>
  <si>
    <t>(1,8+1,6+1,6)*0,2</t>
  </si>
  <si>
    <t>(1,4+1+1)*0,2</t>
  </si>
  <si>
    <t>(2+1,6+1,6)*3*0,2</t>
  </si>
  <si>
    <t>(1,25+1,75+1,75)*2*0,2</t>
  </si>
  <si>
    <t>(1,2+2,3+2,3)*3*0,2</t>
  </si>
  <si>
    <t>(2,4+2,6+2,6)*0,2</t>
  </si>
  <si>
    <t>"Dveře</t>
  </si>
  <si>
    <t>(1,6+3+3)*0,2</t>
  </si>
  <si>
    <t>(1,6+2,9+2,9)*0,2</t>
  </si>
  <si>
    <t>(1,1+2,2+2,2)*0,2</t>
  </si>
  <si>
    <t>(1,55+3+3)*0,2</t>
  </si>
  <si>
    <t>(1,1+2,8+2,8)*0,2</t>
  </si>
  <si>
    <t>(1,5+2,25+2,25)*0,2</t>
  </si>
  <si>
    <t>37</t>
  </si>
  <si>
    <t>622151021</t>
  </si>
  <si>
    <t>Penetrační nátěr vnějších pastovitých tenkovrstvých omítek mozaikových akrylátový stěn</t>
  </si>
  <si>
    <t>10691129</t>
  </si>
  <si>
    <t>https://podminky.urs.cz/item/CS_URS_2021_02/622151021</t>
  </si>
  <si>
    <t>131,34*0,8</t>
  </si>
  <si>
    <t>38</t>
  </si>
  <si>
    <t>622211041</t>
  </si>
  <si>
    <t>Montáž kontaktního zateplení lepením a mechanickým kotvením z polystyrenových desek na vnější stěny, na podklad betonový nebo z lehčeného betonu, z tvárnic keramických nebo vápenopískových, tloušťky desek přes 160 do 200 mm</t>
  </si>
  <si>
    <t>974237626</t>
  </si>
  <si>
    <t>https://podminky.urs.cz/item/CS_URS_2021_02/622211041</t>
  </si>
  <si>
    <t>39</t>
  </si>
  <si>
    <t>M</t>
  </si>
  <si>
    <t>28375952</t>
  </si>
  <si>
    <t>deska EPS 70 fasádní λ=0,039 tl 160mm</t>
  </si>
  <si>
    <t>-312402838</t>
  </si>
  <si>
    <t>654,215*1,02 "Přepočtené koeficientem množství</t>
  </si>
  <si>
    <t>40</t>
  </si>
  <si>
    <t>28376447</t>
  </si>
  <si>
    <t>deska z polystyrénu XPS, hrana rovná a strukturovaný povrch 300kPa tl 160mm</t>
  </si>
  <si>
    <t>-331281739</t>
  </si>
  <si>
    <t>179,3*1,02 "Přepočtené koeficientem množství</t>
  </si>
  <si>
    <t>41</t>
  </si>
  <si>
    <t>622212001</t>
  </si>
  <si>
    <t>Montáž kontaktního zateplení vnějšího ostění, nadpraží nebo parapetu lepením z polystyrenových desek nebo z kombinovaných desek hloubky špalet do 200 mm, tloušťky desek do 40 mm</t>
  </si>
  <si>
    <t>-1517305417</t>
  </si>
  <si>
    <t>https://podminky.urs.cz/item/CS_URS_2021_02/622212001</t>
  </si>
  <si>
    <t>(2,1+2,1+2,3+2,3)*5</t>
  </si>
  <si>
    <t>(1+1+1,1+1,1)*3</t>
  </si>
  <si>
    <t>(2+2+1,3+1,3)*3</t>
  </si>
  <si>
    <t>(2,65+1,55+1,55) "Dveře</t>
  </si>
  <si>
    <t>(2,1+2,1+2,3+2,3)*6</t>
  </si>
  <si>
    <t>(1,4+1,4+1,7+1,7)*7</t>
  </si>
  <si>
    <t>(1,6+2,9+2,9)* "dveře</t>
  </si>
  <si>
    <t>(2,1+2,1+1,45+1,45)*5</t>
  </si>
  <si>
    <t>(1,1+1,1+1,8+1,8) "dveře</t>
  </si>
  <si>
    <t>(2+2+1,6+1,6)</t>
  </si>
  <si>
    <t>(2,25+2,25+1,6+1,6)*2</t>
  </si>
  <si>
    <t>(1,25+1,25+1,75+1,75)*2</t>
  </si>
  <si>
    <t>(1,5+1,85+1,85) "dveře</t>
  </si>
  <si>
    <t>(1,2+1,2+2,3+2,3)*3</t>
  </si>
  <si>
    <t>(2,4+2,4+2,6+2,6)</t>
  </si>
  <si>
    <t>(2,1+2,1+2,3+2,3)*4</t>
  </si>
  <si>
    <t>(0,6+0,6+1,2+1,2)*3</t>
  </si>
  <si>
    <t>(2,8+2,8+1,1+1,1)</t>
  </si>
  <si>
    <t>(0,8+0,8+1,2+1,2)*2</t>
  </si>
  <si>
    <t>(1,4+1,4+1+1)</t>
  </si>
  <si>
    <t>(2,6+2,6+1,5+1,5)</t>
  </si>
  <si>
    <t>(1,8+1,8+1,6+1,6)</t>
  </si>
  <si>
    <t>10*0,2</t>
  </si>
  <si>
    <t>42</t>
  </si>
  <si>
    <t>28375932</t>
  </si>
  <si>
    <t>deska EPS 70 fasádní λ=0,039 tl 40mm</t>
  </si>
  <si>
    <t>1461942099</t>
  </si>
  <si>
    <t>(374,05-84,1)*0,2</t>
  </si>
  <si>
    <t>57,99*1,1 "Přepočtené koeficientem množství</t>
  </si>
  <si>
    <t>381</t>
  </si>
  <si>
    <t>28376438</t>
  </si>
  <si>
    <t>deska z polystyrénu XPS, hrana rovná a strukturovaný povrch 250kPa tl 30mm</t>
  </si>
  <si>
    <t>CS ÚRS 2020 02</t>
  </si>
  <si>
    <t>503273088</t>
  </si>
  <si>
    <t>(84,1*0,2)*1,1</t>
  </si>
  <si>
    <t>43</t>
  </si>
  <si>
    <t>622251101</t>
  </si>
  <si>
    <t>Montáž kontaktního zateplení lepením a mechanickým kotvením Příplatek k cenám za zápustnou montáž kotev s použitím tepelněizolačních zátek na vnější stěny z polystyrenu</t>
  </si>
  <si>
    <t>-1181156833</t>
  </si>
  <si>
    <t>https://podminky.urs.cz/item/CS_URS_2021_02/622251101</t>
  </si>
  <si>
    <t>44</t>
  </si>
  <si>
    <t>6222511R01</t>
  </si>
  <si>
    <t>Montáž kontaktního zateplení lepením a mechanickým kotvením Příplatek k cenám za šroubovací hmoždinky</t>
  </si>
  <si>
    <t>125335507</t>
  </si>
  <si>
    <t>45</t>
  </si>
  <si>
    <t>622252001</t>
  </si>
  <si>
    <t>Montáž profilů kontaktního zateplení zakládacích soklových připevněných hmoždinkami</t>
  </si>
  <si>
    <t>-313854958</t>
  </si>
  <si>
    <t>https://podminky.urs.cz/item/CS_URS_2021_02/622252001</t>
  </si>
  <si>
    <t>131,34</t>
  </si>
  <si>
    <t>6,7</t>
  </si>
  <si>
    <t>7,5</t>
  </si>
  <si>
    <t>11,91</t>
  </si>
  <si>
    <t>46</t>
  </si>
  <si>
    <t>59051653</t>
  </si>
  <si>
    <t>profil zakládací Al tl 0,7mm pro ETICS pro izolant tl 160mm</t>
  </si>
  <si>
    <t>-1186016509</t>
  </si>
  <si>
    <t>157,45*1,05 "Přepočtené koeficientem množství</t>
  </si>
  <si>
    <t>47</t>
  </si>
  <si>
    <t>622252002</t>
  </si>
  <si>
    <t>Montáž profilů kontaktního zateplení ostatních stěnových, dilatačních apod. lepených do tmelu</t>
  </si>
  <si>
    <t>171692717</t>
  </si>
  <si>
    <t>https://podminky.urs.cz/item/CS_URS_2021_02/622252002</t>
  </si>
  <si>
    <t>(384,3+312,008+94,868+85,995)/1,05</t>
  </si>
  <si>
    <t>48</t>
  </si>
  <si>
    <t>59051478</t>
  </si>
  <si>
    <t>profil rohový PVC 25x25 mm pro ETICS</t>
  </si>
  <si>
    <t>1949953210</t>
  </si>
  <si>
    <t>(2,3+2,3)*15</t>
  </si>
  <si>
    <t>(1,1+1,1)*3</t>
  </si>
  <si>
    <t>(1,3+1,3)*3</t>
  </si>
  <si>
    <t>(1,7+1,7)*7</t>
  </si>
  <si>
    <t>(1,45+1,45)*5</t>
  </si>
  <si>
    <t>(1,2+1,2)*3</t>
  </si>
  <si>
    <t>(1,2+1,2)*2</t>
  </si>
  <si>
    <t>(1,6+1,6)</t>
  </si>
  <si>
    <t>(1+1)</t>
  </si>
  <si>
    <t>(1,6+1,6)*3</t>
  </si>
  <si>
    <t>(1,75+1,75)*2</t>
  </si>
  <si>
    <t>(2,3+2,3)*3</t>
  </si>
  <si>
    <t>(2,6+2,6)</t>
  </si>
  <si>
    <t>(3+3)</t>
  </si>
  <si>
    <t>(2,9+2,9)</t>
  </si>
  <si>
    <t>(2,2+2,2)</t>
  </si>
  <si>
    <t>(2,8+2,8)</t>
  </si>
  <si>
    <t>(2,25+2,25)</t>
  </si>
  <si>
    <t>8*3,3</t>
  </si>
  <si>
    <t>16*8,3</t>
  </si>
  <si>
    <t>366*1,05 "Přepočtené koeficientem množství</t>
  </si>
  <si>
    <t>49</t>
  </si>
  <si>
    <t>59051476</t>
  </si>
  <si>
    <t>profil začišťovací PVC 9mm s výztužnou tkaninou pro ostění ETICS</t>
  </si>
  <si>
    <t>-1582138029</t>
  </si>
  <si>
    <t>(2,1+2,3+2,3)*15</t>
  </si>
  <si>
    <t>(2+1,3+1,3)*3</t>
  </si>
  <si>
    <t>(0,6+1,2+1,2)*3</t>
  </si>
  <si>
    <t>(1,4+1+1)</t>
  </si>
  <si>
    <t>(2+1,6+1,6)*3</t>
  </si>
  <si>
    <t>(1,2+2,3+2,3)*3</t>
  </si>
  <si>
    <t>(2,4+2,6+2,6)</t>
  </si>
  <si>
    <t>(1,6+3+3)</t>
  </si>
  <si>
    <t>(1,1+2,8+2,8)</t>
  </si>
  <si>
    <t>297,15*1,05 "Přepočtené koeficientem množství</t>
  </si>
  <si>
    <t>50</t>
  </si>
  <si>
    <t>59051510</t>
  </si>
  <si>
    <t>profil začišťovací s okapnicí PVC s výztužnou tkaninou pro nadpraží ETICS</t>
  </si>
  <si>
    <t>1338051966</t>
  </si>
  <si>
    <t>(2,1)*15</t>
  </si>
  <si>
    <t>(1)*3</t>
  </si>
  <si>
    <t>(2)*3</t>
  </si>
  <si>
    <t>(1,4)*7</t>
  </si>
  <si>
    <t>(2,1)*5</t>
  </si>
  <si>
    <t>(0,6)*3</t>
  </si>
  <si>
    <t>(0,8)*2</t>
  </si>
  <si>
    <t>(1,8)</t>
  </si>
  <si>
    <t>(1,4)</t>
  </si>
  <si>
    <t>(1,25)*2</t>
  </si>
  <si>
    <t>(1,2)*3</t>
  </si>
  <si>
    <t>(2,4)</t>
  </si>
  <si>
    <t>(1,6)</t>
  </si>
  <si>
    <t>(1,1)</t>
  </si>
  <si>
    <t>(1,55)</t>
  </si>
  <si>
    <t>(1,5)</t>
  </si>
  <si>
    <t>90,35*1,05 "Přepočtené koeficientem množství</t>
  </si>
  <si>
    <t>51</t>
  </si>
  <si>
    <t>59051512</t>
  </si>
  <si>
    <t>profil začišťovací s okapnicí PVC s výztužnou tkaninou pro parapet ETICS</t>
  </si>
  <si>
    <t>-678846299</t>
  </si>
  <si>
    <t>81,9*1,05 "Přepočtené koeficientem množství</t>
  </si>
  <si>
    <t>52</t>
  </si>
  <si>
    <t>622511112</t>
  </si>
  <si>
    <t>Omítka tenkovrstvá akrylátová vnějších ploch probarvená bez penetrace mozaiková střednězrnná stěn</t>
  </si>
  <si>
    <t>-1419910904</t>
  </si>
  <si>
    <t>https://podminky.urs.cz/item/CS_URS_2021_02/622511112</t>
  </si>
  <si>
    <t>53</t>
  </si>
  <si>
    <t>622531022</t>
  </si>
  <si>
    <t>Omítka tenkovrstvá silikonová vnějších ploch probarvená bez penetrace zatíraná (škrábaná), zrnitost 2,0 mm stěn</t>
  </si>
  <si>
    <t>1331909957</t>
  </si>
  <si>
    <t>https://podminky.urs.cz/item/CS_URS_2021_02/622531022</t>
  </si>
  <si>
    <t>54</t>
  </si>
  <si>
    <t>623135001</t>
  </si>
  <si>
    <t>Vyrovnání nerovností podkladu vnějších omítaných ploch maltou, tloušťky do 10 mm vápenocementovou pilířů nebo sloupů</t>
  </si>
  <si>
    <t>-1046026128</t>
  </si>
  <si>
    <t>https://podminky.urs.cz/item/CS_URS_2021_02/623135001</t>
  </si>
  <si>
    <t>55</t>
  </si>
  <si>
    <t>623135091</t>
  </si>
  <si>
    <t>Vyrovnání nerovností podkladu vnějších omítaných ploch tmelem, tloušťky do 2 mm Příplatek k ceně za každých dalších 5 mm tloušťky podkladní vrstvy přes 10 mm maltou vápenocementovou pilířů nebo sloupů</t>
  </si>
  <si>
    <t>693860653</t>
  </si>
  <si>
    <t>https://podminky.urs.cz/item/CS_URS_2021_02/623135091</t>
  </si>
  <si>
    <t>56</t>
  </si>
  <si>
    <t>629991012</t>
  </si>
  <si>
    <t>Zakrytí vnějších ploch před znečištěním včetně pozdějšího odkrytí výplní otvorů a svislých ploch fólií přilepenou na začišťovací lištu</t>
  </si>
  <si>
    <t>-617921832</t>
  </si>
  <si>
    <t>https://podminky.urs.cz/item/CS_URS_2021_02/629991012</t>
  </si>
  <si>
    <t>2,1*2,3*15</t>
  </si>
  <si>
    <t>1*1,1*3</t>
  </si>
  <si>
    <t>2*1,3*3</t>
  </si>
  <si>
    <t>1,4*1,7*7</t>
  </si>
  <si>
    <t>2,1*1,45*5</t>
  </si>
  <si>
    <t>0,6*1,2*3</t>
  </si>
  <si>
    <t>0,8*1,2*2</t>
  </si>
  <si>
    <t>1,8*1,6</t>
  </si>
  <si>
    <t>1,4*1</t>
  </si>
  <si>
    <t>2*1,6*3</t>
  </si>
  <si>
    <t>1,25*1,75*2</t>
  </si>
  <si>
    <t>1,2*2,3*3</t>
  </si>
  <si>
    <t>2,4*2,6</t>
  </si>
  <si>
    <t>1,6*3</t>
  </si>
  <si>
    <t>1,6*2,9</t>
  </si>
  <si>
    <t>1,1*2,2</t>
  </si>
  <si>
    <t>1,55*3</t>
  </si>
  <si>
    <t>1,1*2,8</t>
  </si>
  <si>
    <t>1,5*2,25</t>
  </si>
  <si>
    <t>57</t>
  </si>
  <si>
    <t>631311125</t>
  </si>
  <si>
    <t>Mazanina z betonu prostého bez zvýšených nároků na prostředí tl. přes 80 do 120 mm tř. C 20/25</t>
  </si>
  <si>
    <t>591254215</t>
  </si>
  <si>
    <t>https://podminky.urs.cz/item/CS_URS_2021_02/631311125</t>
  </si>
  <si>
    <t xml:space="preserve">"PDL 1 </t>
  </si>
  <si>
    <t>"1.1 - 1.15</t>
  </si>
  <si>
    <t>11,5*0,1</t>
  </si>
  <si>
    <t>13,6*0,1</t>
  </si>
  <si>
    <t>19,1*0,1</t>
  </si>
  <si>
    <t>8*0,1</t>
  </si>
  <si>
    <t>6,6*0,1</t>
  </si>
  <si>
    <t>3,4*0,1</t>
  </si>
  <si>
    <t>8,6*0,1</t>
  </si>
  <si>
    <t>1,4*0,1</t>
  </si>
  <si>
    <t>2,3*0,1</t>
  </si>
  <si>
    <t>10,3*0,1</t>
  </si>
  <si>
    <t>1,7*0,1</t>
  </si>
  <si>
    <t>39,6*0,1</t>
  </si>
  <si>
    <t>"PDL2 - podkladní beton 100mm</t>
  </si>
  <si>
    <t>"1.16 - 1.33</t>
  </si>
  <si>
    <t>16,7*0,1</t>
  </si>
  <si>
    <t>5*0,1</t>
  </si>
  <si>
    <t>1,5*0,1</t>
  </si>
  <si>
    <t>2,9*0,1</t>
  </si>
  <si>
    <t>3*0,1</t>
  </si>
  <si>
    <t>46,8*0,1</t>
  </si>
  <si>
    <t>16,2*0,1</t>
  </si>
  <si>
    <t>3,5*0,1</t>
  </si>
  <si>
    <t>2*0,1</t>
  </si>
  <si>
    <t>58,3*0,1</t>
  </si>
  <si>
    <t>29*0,1</t>
  </si>
  <si>
    <t>22,5*0,1</t>
  </si>
  <si>
    <t>60,5*0,1</t>
  </si>
  <si>
    <t>58</t>
  </si>
  <si>
    <t>631311135</t>
  </si>
  <si>
    <t>Mazanina z betonu prostého bez zvýšených nároků na prostředí tl. přes 120 do 240 mm tř. C 20/25</t>
  </si>
  <si>
    <t>-330270823</t>
  </si>
  <si>
    <t>https://podminky.urs.cz/item/CS_URS_2021_02/631311135</t>
  </si>
  <si>
    <t>11,3*0,15</t>
  </si>
  <si>
    <t>29,9*0,15</t>
  </si>
  <si>
    <t xml:space="preserve">"PDL 2 1.33 - podkladní beton </t>
  </si>
  <si>
    <t>0,15*22,5</t>
  </si>
  <si>
    <t>22,5*0,15</t>
  </si>
  <si>
    <t>59</t>
  </si>
  <si>
    <t>631362021</t>
  </si>
  <si>
    <t>Výztuž mazanin ze svařovaných sítí z drátů typu KARI</t>
  </si>
  <si>
    <t>229428025</t>
  </si>
  <si>
    <t>https://podminky.urs.cz/item/CS_URS_2021_02/631362021</t>
  </si>
  <si>
    <t>11,3*5,4/100</t>
  </si>
  <si>
    <t>29,9*5,4/100</t>
  </si>
  <si>
    <t>22,5*5,4/100</t>
  </si>
  <si>
    <t>3,44*1,1 "Přepočtené koeficientem množství</t>
  </si>
  <si>
    <t>60</t>
  </si>
  <si>
    <t>632451214</t>
  </si>
  <si>
    <t>Potěr cementový samonivelační litý tř. C 20, tl. přes 45 do 50 mm</t>
  </si>
  <si>
    <t>1011284747</t>
  </si>
  <si>
    <t>https://podminky.urs.cz/item/CS_URS_2021_02/632451214</t>
  </si>
  <si>
    <t>11,5</t>
  </si>
  <si>
    <t>13,6</t>
  </si>
  <si>
    <t>19,1</t>
  </si>
  <si>
    <t>6,6</t>
  </si>
  <si>
    <t>3,4</t>
  </si>
  <si>
    <t>8,6</t>
  </si>
  <si>
    <t>1,4</t>
  </si>
  <si>
    <t>2,3</t>
  </si>
  <si>
    <t>10,3</t>
  </si>
  <si>
    <t>1,7</t>
  </si>
  <si>
    <t>39,6</t>
  </si>
  <si>
    <t>11,3</t>
  </si>
  <si>
    <t>29,9</t>
  </si>
  <si>
    <t>"PDL2</t>
  </si>
  <si>
    <t>16,7</t>
  </si>
  <si>
    <t>1,5</t>
  </si>
  <si>
    <t>2,9</t>
  </si>
  <si>
    <t>46,8</t>
  </si>
  <si>
    <t>16,2</t>
  </si>
  <si>
    <t>58,3</t>
  </si>
  <si>
    <t>"PDL3</t>
  </si>
  <si>
    <t>"1.34 - 45</t>
  </si>
  <si>
    <t>60,5</t>
  </si>
  <si>
    <t>40,3</t>
  </si>
  <si>
    <t>9,1</t>
  </si>
  <si>
    <t>1,2</t>
  </si>
  <si>
    <t>10,1</t>
  </si>
  <si>
    <t>30,7</t>
  </si>
  <si>
    <t>13,1</t>
  </si>
  <si>
    <t>12,4</t>
  </si>
  <si>
    <t>61</t>
  </si>
  <si>
    <t>632451291</t>
  </si>
  <si>
    <t>Potěr cementový samonivelační litý Příplatek k cenám za každých dalších i započatých 5 mm tloušťky přes 50 mm tř. C 20</t>
  </si>
  <si>
    <t>-1987970382</t>
  </si>
  <si>
    <t>https://podminky.urs.cz/item/CS_URS_2021_02/632451291</t>
  </si>
  <si>
    <t>375*2</t>
  </si>
  <si>
    <t>62</t>
  </si>
  <si>
    <t>634663111</t>
  </si>
  <si>
    <t>Výplň dilatačních spar mazanin polyuretanovou samonivelační hmotou, šířka spáry do 10 mm</t>
  </si>
  <si>
    <t>918062195</t>
  </si>
  <si>
    <t>https://podminky.urs.cz/item/CS_URS_2021_02/634663111</t>
  </si>
  <si>
    <t>63</t>
  </si>
  <si>
    <t>634911112</t>
  </si>
  <si>
    <t>Řezání dilatačních nebo smršťovacích spár v čerstvé betonové mazanině nebo potěru šířky do 5 mm, hloubky přes 10 do 20 mm</t>
  </si>
  <si>
    <t>-231957535</t>
  </si>
  <si>
    <t>https://podminky.urs.cz/item/CS_URS_2021_02/634911112</t>
  </si>
  <si>
    <t>43*0,9</t>
  </si>
  <si>
    <t>6,65</t>
  </si>
  <si>
    <t>1,95*3</t>
  </si>
  <si>
    <t>1,75*2</t>
  </si>
  <si>
    <t>6,095*2</t>
  </si>
  <si>
    <t>6,05</t>
  </si>
  <si>
    <t>64</t>
  </si>
  <si>
    <t>635111242</t>
  </si>
  <si>
    <t>Násyp ze štěrkopísku, písku nebo kameniva pod podlahy se zhutněním z kameniva hrubého 16-32</t>
  </si>
  <si>
    <t>1938950823</t>
  </si>
  <si>
    <t>https://podminky.urs.cz/item/CS_URS_2021_02/635111242</t>
  </si>
  <si>
    <t>"1.16 - 1.32</t>
  </si>
  <si>
    <t>22,5</t>
  </si>
  <si>
    <t>223,6*0,15</t>
  </si>
  <si>
    <t>65</t>
  </si>
  <si>
    <t>636311122</t>
  </si>
  <si>
    <t>Kladení dlažby z betonových dlaždic na sucho na terče z umělé hmoty o rozměru dlažby 50x50 cm, o výšce terče přes 25 do 70 mm</t>
  </si>
  <si>
    <t>77843753</t>
  </si>
  <si>
    <t>https://podminky.urs.cz/item/CS_URS_2021_02/636311122</t>
  </si>
  <si>
    <t>66</t>
  </si>
  <si>
    <t>59245620</t>
  </si>
  <si>
    <t>dlažba desková betonová 500x500x60mm přírodní</t>
  </si>
  <si>
    <t>2083693985</t>
  </si>
  <si>
    <t>57*1,02 "Přepočtené koeficientem množství</t>
  </si>
  <si>
    <t>67</t>
  </si>
  <si>
    <t>642942611</t>
  </si>
  <si>
    <t>Osazování zárubní nebo rámů kovových dveřních lisovaných nebo z úhelníků bez dveřních křídel na montážní pěnu, plochy otvoru do 2,5 m2</t>
  </si>
  <si>
    <t>-328934606</t>
  </si>
  <si>
    <t>https://podminky.urs.cz/item/CS_URS_2021_02/642942611</t>
  </si>
  <si>
    <t>"D08" 6+9</t>
  </si>
  <si>
    <t>"D09" 2+10</t>
  </si>
  <si>
    <t>"D10" 1+1</t>
  </si>
  <si>
    <t>"D13" 2</t>
  </si>
  <si>
    <t>"D14" 1</t>
  </si>
  <si>
    <t>"D15" 1</t>
  </si>
  <si>
    <t>"D16" 1+2</t>
  </si>
  <si>
    <t>68</t>
  </si>
  <si>
    <t>55331437</t>
  </si>
  <si>
    <t>zárubeň jednokřídlá ocelová pro dodatečnou montáž tl stěny 110-150mm rozměru 800/1970, 2100mm</t>
  </si>
  <si>
    <t>-1546231386</t>
  </si>
  <si>
    <t>69</t>
  </si>
  <si>
    <t>55331438</t>
  </si>
  <si>
    <t>zárubeň jednokřídlá ocelová pro dodatečnou montáž tl stěny 110-150mm rozměru 900/1970, 2100mm</t>
  </si>
  <si>
    <t>-157461709</t>
  </si>
  <si>
    <t>70</t>
  </si>
  <si>
    <t>55331487</t>
  </si>
  <si>
    <t>zárubeň jednokřídlá ocelová pro zdění tl stěny 110-150mm rozměru 800/1970, 2100mm</t>
  </si>
  <si>
    <t>-1168527533</t>
  </si>
  <si>
    <t>71</t>
  </si>
  <si>
    <t>55331481</t>
  </si>
  <si>
    <t>zárubeň jednokřídlá ocelová pro zdění tl stěny 75-100mm rozměru 700/1970, 2100mm</t>
  </si>
  <si>
    <t>322982666</t>
  </si>
  <si>
    <t>72</t>
  </si>
  <si>
    <t>55331482</t>
  </si>
  <si>
    <t>zárubeň jednokřídlá ocelová pro zdění tl stěny 75-100mm rozměru 800/1970, 2100mm</t>
  </si>
  <si>
    <t>1992689196</t>
  </si>
  <si>
    <t>73</t>
  </si>
  <si>
    <t>55331483</t>
  </si>
  <si>
    <t>zárubeň jednokřídlá ocelová pro zdění tl stěny 75-100mm rozměru 900/1970, 2100mm</t>
  </si>
  <si>
    <t>-280324121</t>
  </si>
  <si>
    <t>74</t>
  </si>
  <si>
    <t>642945111</t>
  </si>
  <si>
    <t>Osazování ocelových zárubní protipožárních nebo protiplynových dveří do vynechaného otvoru, s obetonováním, dveří jednokřídlových do 2,5 m2</t>
  </si>
  <si>
    <t>1729419027</t>
  </si>
  <si>
    <t>https://podminky.urs.cz/item/CS_URS_2021_02/642945111</t>
  </si>
  <si>
    <t>"D12" 1</t>
  </si>
  <si>
    <t>75</t>
  </si>
  <si>
    <t>55331562</t>
  </si>
  <si>
    <t>zárubeň jednokřídlá ocelová pro zdění s protipožární úpravou tl stěny 110-150mm rozměru 800/1970, 2100mm</t>
  </si>
  <si>
    <t>1274431949</t>
  </si>
  <si>
    <t>76</t>
  </si>
  <si>
    <t>644941112</t>
  </si>
  <si>
    <t>Montáž průvětrníků nebo mřížek odvětrávacích velikosti přes 150 x 200 do 300 x 300 mm</t>
  </si>
  <si>
    <t>168747930</t>
  </si>
  <si>
    <t>https://podminky.urs.cz/item/CS_URS_2021_02/644941112</t>
  </si>
  <si>
    <t>"K33" 3</t>
  </si>
  <si>
    <t>"K34" 2</t>
  </si>
  <si>
    <t>"K35" 6</t>
  </si>
  <si>
    <t>77</t>
  </si>
  <si>
    <t>56245603</t>
  </si>
  <si>
    <t>mřížka větrací hranatá plast se síťovinou 200x200mm</t>
  </si>
  <si>
    <t>955438632</t>
  </si>
  <si>
    <t>78</t>
  </si>
  <si>
    <t>56245601R</t>
  </si>
  <si>
    <t>mřížka větrací hranatá plast se síťovinou 250x250mm</t>
  </si>
  <si>
    <t>-1892774562</t>
  </si>
  <si>
    <t>79</t>
  </si>
  <si>
    <t>56245601R2</t>
  </si>
  <si>
    <t>mřížka větrací hranatá plast se síťovinou 400x400mm</t>
  </si>
  <si>
    <t>256697997</t>
  </si>
  <si>
    <t>Trubní vedení</t>
  </si>
  <si>
    <t>80</t>
  </si>
  <si>
    <t>899104112</t>
  </si>
  <si>
    <t>Osazení poklopů litinových a ocelových včetně rámů pro třídu zatížení D400, E600</t>
  </si>
  <si>
    <t>-1597344773</t>
  </si>
  <si>
    <t>https://podminky.urs.cz/item/CS_URS_2021_02/899104112</t>
  </si>
  <si>
    <t>"Z05" 1</t>
  </si>
  <si>
    <t>81</t>
  </si>
  <si>
    <t>SPCM005</t>
  </si>
  <si>
    <t>Pozinkovaný poklop 600x600</t>
  </si>
  <si>
    <t>1995034776</t>
  </si>
  <si>
    <t>Ostatní konstrukce a práce, bourání</t>
  </si>
  <si>
    <t>82</t>
  </si>
  <si>
    <t>941211111</t>
  </si>
  <si>
    <t>Montáž lešení řadového rámového lehkého pracovního s podlahami s provozním zatížením tř. 3 do 200 kg/m2 šířky tř. SW06 přes 0,6 do 0,9 m, výšky do 10 m</t>
  </si>
  <si>
    <t>-172069922</t>
  </si>
  <si>
    <t>https://podminky.urs.cz/item/CS_URS_2021_02/941211111</t>
  </si>
  <si>
    <t>24,3*8,7</t>
  </si>
  <si>
    <t>4*3,8</t>
  </si>
  <si>
    <t>20*10,8</t>
  </si>
  <si>
    <t>19,2*3,5</t>
  </si>
  <si>
    <t>25*8</t>
  </si>
  <si>
    <t>13,5*3,5</t>
  </si>
  <si>
    <t>25*8,5</t>
  </si>
  <si>
    <t>5*4</t>
  </si>
  <si>
    <t>83</t>
  </si>
  <si>
    <t>941211211</t>
  </si>
  <si>
    <t>Montáž lešení řadového rámového lehkého pracovního s podlahami s provozním zatížením tř. 3 do 200 kg/m2 Příplatek za první a každý další den použití lešení k ceně -1111 nebo -1112</t>
  </si>
  <si>
    <t>1864989201</t>
  </si>
  <si>
    <t>https://podminky.urs.cz/item/CS_URS_2021_02/941211211</t>
  </si>
  <si>
    <t>989,56*150</t>
  </si>
  <si>
    <t>84</t>
  </si>
  <si>
    <t>941211811</t>
  </si>
  <si>
    <t>Demontáž lešení řadového rámového lehkého pracovního s provozním zatížením tř. 3 do 200 kg/m2 šířky tř. SW06 přes 0,6 do 0,9 m, výšky do 10 m</t>
  </si>
  <si>
    <t>359894302</t>
  </si>
  <si>
    <t>https://podminky.urs.cz/item/CS_URS_2021_02/941211811</t>
  </si>
  <si>
    <t>85</t>
  </si>
  <si>
    <t>944511111</t>
  </si>
  <si>
    <t>Montáž ochranné sítě zavěšené na konstrukci lešení z textilie z umělých vláken</t>
  </si>
  <si>
    <t>230966700</t>
  </si>
  <si>
    <t>https://podminky.urs.cz/item/CS_URS_2021_02/944511111</t>
  </si>
  <si>
    <t>86</t>
  </si>
  <si>
    <t>944511211</t>
  </si>
  <si>
    <t>Montáž ochranné sítě Příplatek za první a každý další den použití sítě k ceně -1111</t>
  </si>
  <si>
    <t>1608223686</t>
  </si>
  <si>
    <t>https://podminky.urs.cz/item/CS_URS_2021_02/944511211</t>
  </si>
  <si>
    <t>87</t>
  </si>
  <si>
    <t>944511811</t>
  </si>
  <si>
    <t>Demontáž ochranné sítě zavěšené na konstrukci lešení z textilie z umělých vláken</t>
  </si>
  <si>
    <t>1473209106</t>
  </si>
  <si>
    <t>https://podminky.urs.cz/item/CS_URS_2021_02/944511811</t>
  </si>
  <si>
    <t>88</t>
  </si>
  <si>
    <t>949101112</t>
  </si>
  <si>
    <t>Lešení pomocné pracovní pro objekty pozemních staveb pro zatížení do 150 kg/m2, o výšce lešeňové podlahy přes 1,9 do 3,5 m</t>
  </si>
  <si>
    <t>1410988664</t>
  </si>
  <si>
    <t>https://podminky.urs.cz/item/CS_URS_2021_02/949101112</t>
  </si>
  <si>
    <t>597,5*2</t>
  </si>
  <si>
    <t>366,3*2</t>
  </si>
  <si>
    <t>89</t>
  </si>
  <si>
    <t>953943211</t>
  </si>
  <si>
    <t>Osazování drobných kovových předmětů kotvených do stěny hasicího přístroje</t>
  </si>
  <si>
    <t>-953758307</t>
  </si>
  <si>
    <t>https://podminky.urs.cz/item/CS_URS_2021_02/953943211</t>
  </si>
  <si>
    <t>90</t>
  </si>
  <si>
    <t>44932114</t>
  </si>
  <si>
    <t>přístroj hasicí ruční práškový PG 6 LE</t>
  </si>
  <si>
    <t>1461954168</t>
  </si>
  <si>
    <t>91</t>
  </si>
  <si>
    <t>977151125</t>
  </si>
  <si>
    <t>Jádrové vrty diamantovými korunkami do stavebních materiálů (železobetonu, betonu, cihel, obkladů, dlažeb, kamene) průměru přes 180 do 200 mm</t>
  </si>
  <si>
    <t>1905080535</t>
  </si>
  <si>
    <t>https://podminky.urs.cz/item/CS_URS_2021_02/977151125</t>
  </si>
  <si>
    <t>92</t>
  </si>
  <si>
    <t>985131111</t>
  </si>
  <si>
    <t>Očištění ploch stěn, rubu kleneb a podlah tlakovou vodou</t>
  </si>
  <si>
    <t>-864772248</t>
  </si>
  <si>
    <t>https://podminky.urs.cz/item/CS_URS_2021_02/985131111</t>
  </si>
  <si>
    <t>892,945</t>
  </si>
  <si>
    <t>85,995*0,2</t>
  </si>
  <si>
    <t>93</t>
  </si>
  <si>
    <t>985311312</t>
  </si>
  <si>
    <t>Reprofilace betonu sanačními maltami na cementové bázi ručně rubu kleneb a podlah, tloušťky přes 10 do 20 mm</t>
  </si>
  <si>
    <t>2038395716</t>
  </si>
  <si>
    <t>https://podminky.urs.cz/item/CS_URS_2021_02/985311312</t>
  </si>
  <si>
    <t>"Předpoklad</t>
  </si>
  <si>
    <t>363,6</t>
  </si>
  <si>
    <t>94</t>
  </si>
  <si>
    <t>985311313</t>
  </si>
  <si>
    <t>Reprofilace betonu sanačními maltami na cementové bázi ručně rubu kleneb a podlah, tloušťky přes 20 do 30 mm</t>
  </si>
  <si>
    <t>1211148372</t>
  </si>
  <si>
    <t>https://podminky.urs.cz/item/CS_URS_2021_02/985311313</t>
  </si>
  <si>
    <t xml:space="preserve">"Terasa - 20% předpoklad </t>
  </si>
  <si>
    <t>57/100*20</t>
  </si>
  <si>
    <t>95</t>
  </si>
  <si>
    <t>985321112</t>
  </si>
  <si>
    <t>Ochranný nátěr betonářské výztuže 1 vrstva tloušťky 1 mm na cementové bázi rubu kleneb a podlah</t>
  </si>
  <si>
    <t>1362467516</t>
  </si>
  <si>
    <t>https://podminky.urs.cz/item/CS_URS_2021_02/985321112</t>
  </si>
  <si>
    <t>96</t>
  </si>
  <si>
    <t>985323111</t>
  </si>
  <si>
    <t>Spojovací můstek reprofilovaného betonu na cementové bázi, tloušťky 1 mm</t>
  </si>
  <si>
    <t>1079994613</t>
  </si>
  <si>
    <t>https://podminky.urs.cz/item/CS_URS_2021_02/985323111</t>
  </si>
  <si>
    <t>97</t>
  </si>
  <si>
    <t>985563213</t>
  </si>
  <si>
    <t>Příplatek k cenám stříkaných betonů za vyztužení vlákny polymerovými objemové vyztužení přes 3 do 4 kg/m3</t>
  </si>
  <si>
    <t>-389224445</t>
  </si>
  <si>
    <t>https://podminky.urs.cz/item/CS_URS_2021_02/985563213</t>
  </si>
  <si>
    <t>375*0,06</t>
  </si>
  <si>
    <t>200*0,05</t>
  </si>
  <si>
    <t>98</t>
  </si>
  <si>
    <t>PBR</t>
  </si>
  <si>
    <t>veškeré tabulky a značky dle PBŘ</t>
  </si>
  <si>
    <t>soubor</t>
  </si>
  <si>
    <t>-56603508</t>
  </si>
  <si>
    <t>998</t>
  </si>
  <si>
    <t>Přesun hmot</t>
  </si>
  <si>
    <t>99</t>
  </si>
  <si>
    <t>998017002</t>
  </si>
  <si>
    <t>Přesun hmot pro budovy občanské výstavby, bydlení, výrobu a služby s omezením mechanizace vodorovná dopravní vzdálenost do 100 m pro budovy s jakoukoliv nosnou konstrukcí výšky přes 6 do 12 m</t>
  </si>
  <si>
    <t>-2035973207</t>
  </si>
  <si>
    <t>https://podminky.urs.cz/item/CS_URS_2021_02/998017002</t>
  </si>
  <si>
    <t>PSV</t>
  </si>
  <si>
    <t>Práce a dodávky PSV</t>
  </si>
  <si>
    <t>711</t>
  </si>
  <si>
    <t>Izolace proti vodě, vlhkosti a plynům</t>
  </si>
  <si>
    <t>100</t>
  </si>
  <si>
    <t>711111002</t>
  </si>
  <si>
    <t>Provedení izolace proti zemní vlhkosti natěradly a tmely za studena na ploše vodorovné V nátěrem lakem asfaltovým</t>
  </si>
  <si>
    <t>1172090940</t>
  </si>
  <si>
    <t>https://podminky.urs.cz/item/CS_URS_2021_02/711111002</t>
  </si>
  <si>
    <t>"terasa</t>
  </si>
  <si>
    <t>101</t>
  </si>
  <si>
    <t>11163152</t>
  </si>
  <si>
    <t>lak hydroizolační asfaltový</t>
  </si>
  <si>
    <t>-1836536941</t>
  </si>
  <si>
    <t>884,144606694561*0,00035 "Přepočtené koeficientem množství</t>
  </si>
  <si>
    <t>102</t>
  </si>
  <si>
    <t>711112002</t>
  </si>
  <si>
    <t>Provedení izolace proti zemní vlhkosti natěradly a tmely za studena na ploše svislé S nátěrem lakem asfaltovým</t>
  </si>
  <si>
    <t>-1064389839</t>
  </si>
  <si>
    <t>https://podminky.urs.cz/item/CS_URS_2021_02/711112002</t>
  </si>
  <si>
    <t>104,573</t>
  </si>
  <si>
    <t xml:space="preserve">"terasa </t>
  </si>
  <si>
    <t>0,65*(6,43+2,23+6,18)</t>
  </si>
  <si>
    <t>103</t>
  </si>
  <si>
    <t>711141559</t>
  </si>
  <si>
    <t>Provedení izolace proti zemní vlhkosti pásy přitavením NAIP na ploše vodorovné V</t>
  </si>
  <si>
    <t>-1419402291</t>
  </si>
  <si>
    <t>https://podminky.urs.cz/item/CS_URS_2021_02/711141559</t>
  </si>
  <si>
    <t>597,5</t>
  </si>
  <si>
    <t>104</t>
  </si>
  <si>
    <t>62836110</t>
  </si>
  <si>
    <t>pás asfaltový natavitelný oxidovaný tl 4,0mm s vložkou z hliníkové fólie / hliníkové fólie s textilií, se spalitelnou PE folií nebo jemnozrnným minerálním posypem</t>
  </si>
  <si>
    <t>-285532469</t>
  </si>
  <si>
    <t>209,645</t>
  </si>
  <si>
    <t>873,791*1,15 "Přepočtené koeficientem množství</t>
  </si>
  <si>
    <t>105</t>
  </si>
  <si>
    <t>711142559</t>
  </si>
  <si>
    <t>Provedení izolace proti zemní vlhkosti pásy přitavením NAIP na ploše svislé S</t>
  </si>
  <si>
    <t>745218992</t>
  </si>
  <si>
    <t>https://podminky.urs.cz/item/CS_URS_2021_02/711142559</t>
  </si>
  <si>
    <t>100*0,1</t>
  </si>
  <si>
    <t>(6,68+6,68+2+2)*0,15</t>
  </si>
  <si>
    <t>(4,4+3,1+3,1+4,4)*0,15</t>
  </si>
  <si>
    <t>(7,15+7,15+1,6+1,6)*0,15</t>
  </si>
  <si>
    <t>(2,6+2,6+3,1+3,1)*0,15</t>
  </si>
  <si>
    <t>(3,77+3,77+1,75+1,75)*0,15</t>
  </si>
  <si>
    <t>(1,45+4,88+5,76+5,76+3,3+2,42)*0,15</t>
  </si>
  <si>
    <t>(1,5+1,5+2,25+2,25)*0,15</t>
  </si>
  <si>
    <t>(4,89+4,89+6,12+6,12)*0,15</t>
  </si>
  <si>
    <t>(1,6+0,95+0,6+2,57+3,4+1,87+2,4+1,65)*0,15</t>
  </si>
  <si>
    <t>(1,65+1,65+0,95+0,95)*0,15</t>
  </si>
  <si>
    <t>(1,658+1,658+1,42+1,42)*0,15</t>
  </si>
  <si>
    <t>(5,15+5,15+2,45+2,45+1+1)*0,15</t>
  </si>
  <si>
    <t>(1,7+1,7+1,15+1,15)*0,15</t>
  </si>
  <si>
    <t>(1,75+11,95+0,2+2,4+2,5+3,22+1,4+4,07+8,05)*0,15</t>
  </si>
  <si>
    <t>(2,8+2,35+2,8+2,35)*0,15</t>
  </si>
  <si>
    <t>(1,3+5,67+5,59+4,09+1,5+5,6)*0,15</t>
  </si>
  <si>
    <t>(2,5+2,5+2+2)*0,15</t>
  </si>
  <si>
    <t>(1,8+1,8+0,95+0,95)*2*0,15</t>
  </si>
  <si>
    <t>(1,6+1,6+1,8+1,8)*0,15</t>
  </si>
  <si>
    <t>(1,65+1,65+1,8+1,8)*0,15</t>
  </si>
  <si>
    <t>(1,8+1,8+0,95+0,95)*0,15</t>
  </si>
  <si>
    <t>(4,4+4,4+1,5+1,5)</t>
  </si>
  <si>
    <t>(7,75+7,75+6,05+6,05)*0,15</t>
  </si>
  <si>
    <t>(5,47+3,2+3,2+0,15+0,15+3,82+1,4+0,15+1,05+1,45)*0,15</t>
  </si>
  <si>
    <t>(1,2+1,2+2,95+2,95)*0,15</t>
  </si>
  <si>
    <t>(1,55+1,55+1,55+1,55)*0,15</t>
  </si>
  <si>
    <t>(9,63+9,63+6,05+6,05)*0,15</t>
  </si>
  <si>
    <t>(5,17+5,17+5,75+5,75+4,55+4,55)*0,15</t>
  </si>
  <si>
    <t>(2,17+2,17+1,55+1,55)*0,15</t>
  </si>
  <si>
    <t>(1,82+1,82+0,95+0,95)*0,15</t>
  </si>
  <si>
    <t>(6,05+6,05+3,72+3,72)*0,15</t>
  </si>
  <si>
    <t>(9,15+9,15+6,65+6,65)*0,15</t>
  </si>
  <si>
    <t>(13,5+13,5+16,6+16,68)*0,15</t>
  </si>
  <si>
    <t>(3,08+2,95+2,95)*0,15</t>
  </si>
  <si>
    <t>(5,23+5,23+3,7+3,7)*0,15</t>
  </si>
  <si>
    <t>(0,95+0,95+1,25+1,25)*0,15</t>
  </si>
  <si>
    <t>(2+2+0,95+0,95)*0,15</t>
  </si>
  <si>
    <t>(2+1,45+2+1,45)*0,15</t>
  </si>
  <si>
    <t>(1,25+1,25+0,95+0,95)*0,15</t>
  </si>
  <si>
    <t>(2,2+2,2+4,6+4,6)*0,15</t>
  </si>
  <si>
    <t>(4,6+4,6+6,73+6,73)*0,15</t>
  </si>
  <si>
    <t>(4,6+4,6+2,85+2,85)*0,15</t>
  </si>
  <si>
    <t>(4,6+4,6+2,75+2,75)*0,15</t>
  </si>
  <si>
    <t>-100*0,15</t>
  </si>
  <si>
    <t>106</t>
  </si>
  <si>
    <t>711161273</t>
  </si>
  <si>
    <t>Provedení izolace proti zemní vlhkosti nopovou fólií na ploše svislé S z nopové fólie</t>
  </si>
  <si>
    <t>1708755780</t>
  </si>
  <si>
    <t>https://podminky.urs.cz/item/CS_URS_2021_02/711161273</t>
  </si>
  <si>
    <t>107</t>
  </si>
  <si>
    <t>28323005</t>
  </si>
  <si>
    <t>fólie profilovaná (nopová) drenážní HDPE s výškou nopů 8mm</t>
  </si>
  <si>
    <t>1693027876</t>
  </si>
  <si>
    <t>105,072*1,2 "Přepočtené koeficientem množství</t>
  </si>
  <si>
    <t>108</t>
  </si>
  <si>
    <t>998711202</t>
  </si>
  <si>
    <t>Přesun hmot pro izolace proti vodě, vlhkosti a plynům stanovený procentní sazbou (%) z ceny vodorovná dopravní vzdálenost do 50 m v objektech výšky přes 6 do 12 m</t>
  </si>
  <si>
    <t>%</t>
  </si>
  <si>
    <t>1096005515</t>
  </si>
  <si>
    <t>https://podminky.urs.cz/item/CS_URS_2021_02/998711202</t>
  </si>
  <si>
    <t>712</t>
  </si>
  <si>
    <t>Povlakové krytiny</t>
  </si>
  <si>
    <t>109</t>
  </si>
  <si>
    <t>712331111</t>
  </si>
  <si>
    <t>Provedení povlakové krytiny střech plochých do 10° pásy na sucho podkladní samolepící asfaltový pás</t>
  </si>
  <si>
    <t>445784677</t>
  </si>
  <si>
    <t>https://podminky.urs.cz/item/CS_URS_2021_02/712331111</t>
  </si>
  <si>
    <t>110</t>
  </si>
  <si>
    <t>62866281</t>
  </si>
  <si>
    <t>pás asfaltový samolepicí modifikovaný SBS tl 3,0mm s vložkou ze skleněné tkaniny se spalitelnou fólií nebo jemnozrnným minerálním posypem nebo textilií na horním povrchu</t>
  </si>
  <si>
    <t>1124236971</t>
  </si>
  <si>
    <t>"Pod terče</t>
  </si>
  <si>
    <t>0,15*0,15*120</t>
  </si>
  <si>
    <t>59,7*1,15 "Přepočtené koeficientem množství</t>
  </si>
  <si>
    <t>111</t>
  </si>
  <si>
    <t>712341559</t>
  </si>
  <si>
    <t>Provedení povlakové krytiny střech plochých do 10° pásy přitavením NAIP v plné ploše</t>
  </si>
  <si>
    <t>-581049644</t>
  </si>
  <si>
    <t>https://podminky.urs.cz/item/CS_URS_2021_02/712341559</t>
  </si>
  <si>
    <t>"Terasa</t>
  </si>
  <si>
    <t>112</t>
  </si>
  <si>
    <t>62855007</t>
  </si>
  <si>
    <t>pás asfaltový natavitelný modifikovaný SBS tl 4,5mm s vložkou z polyesterové vyztužené rohože a hrubozrnným břidličným posypem na horním povrchu</t>
  </si>
  <si>
    <t>-500791681</t>
  </si>
  <si>
    <t>57*1,15 "Přepočtené koeficientem množství</t>
  </si>
  <si>
    <t>113</t>
  </si>
  <si>
    <t>712771611</t>
  </si>
  <si>
    <t>Provedení ochranných pásů vegetační střechy osazení ochranné kačírkové lišty přitížením konstrukcí</t>
  </si>
  <si>
    <t>1061308844</t>
  </si>
  <si>
    <t>https://podminky.urs.cz/item/CS_URS_2021_02/712771611</t>
  </si>
  <si>
    <t>"K25" 11,6</t>
  </si>
  <si>
    <t>114</t>
  </si>
  <si>
    <t>69334020</t>
  </si>
  <si>
    <t>lišta kačírková výška 40-50mm Al</t>
  </si>
  <si>
    <t>-661740277</t>
  </si>
  <si>
    <t>11,6*1,02 "Přepočtené koeficientem množství</t>
  </si>
  <si>
    <t>115</t>
  </si>
  <si>
    <t>998712202</t>
  </si>
  <si>
    <t>Přesun hmot pro povlakové krytiny stanovený procentní sazbou (%) z ceny vodorovná dopravní vzdálenost do 50 m v objektech výšky přes 6 do 12 m</t>
  </si>
  <si>
    <t>-749487853</t>
  </si>
  <si>
    <t>https://podminky.urs.cz/item/CS_URS_2021_02/998712202</t>
  </si>
  <si>
    <t>713</t>
  </si>
  <si>
    <t>Izolace tepelné</t>
  </si>
  <si>
    <t>116</t>
  </si>
  <si>
    <t>713121111</t>
  </si>
  <si>
    <t>Montáž tepelné izolace podlah rohožemi, pásy, deskami, dílci, bloky (izolační materiál ve specifikaci) kladenými volně jednovrstvá</t>
  </si>
  <si>
    <t>1302412285</t>
  </si>
  <si>
    <t>https://podminky.urs.cz/item/CS_URS_2021_02/713121111</t>
  </si>
  <si>
    <t>"PDL 2 1,33</t>
  </si>
  <si>
    <t>117</t>
  </si>
  <si>
    <t>28376381</t>
  </si>
  <si>
    <t>deska z polystyrénu XPS, hrana polodrážková a hladký povrch 300kPA tl 80mm</t>
  </si>
  <si>
    <t>284149597</t>
  </si>
  <si>
    <t>22,5*1,02 "Přepočtené koeficientem množství</t>
  </si>
  <si>
    <t>118</t>
  </si>
  <si>
    <t>28616310</t>
  </si>
  <si>
    <t>deska systémová pro podlahové topení celkové v 50-51mm s izolací v 30mm</t>
  </si>
  <si>
    <t>873015582</t>
  </si>
  <si>
    <t>201,1*1,1 "Přepočtené koeficientem množství</t>
  </si>
  <si>
    <t>119</t>
  </si>
  <si>
    <t>713121121</t>
  </si>
  <si>
    <t>Montáž tepelné izolace podlah rohožemi, pásy, deskami, dílci, bloky (izolační materiál ve specifikaci) kladenými volně dvouvrstvá</t>
  </si>
  <si>
    <t>-777130449</t>
  </si>
  <si>
    <t>https://podminky.urs.cz/item/CS_URS_2021_02/713121121</t>
  </si>
  <si>
    <t>"PDL3 -1.34 - 1.45</t>
  </si>
  <si>
    <t>6,7*1,7</t>
  </si>
  <si>
    <t>"STR2</t>
  </si>
  <si>
    <t>"1.34 - 1.45</t>
  </si>
  <si>
    <t>14,4*17,68</t>
  </si>
  <si>
    <t>"STR3</t>
  </si>
  <si>
    <t>427,93</t>
  </si>
  <si>
    <t>120</t>
  </si>
  <si>
    <t>28375910</t>
  </si>
  <si>
    <t>deska EPS 150 pro konstrukce s vysokým zatížením λ=0,035 tl 60mm</t>
  </si>
  <si>
    <t>-75351694</t>
  </si>
  <si>
    <t>375*2,04 "Přepočtené koeficientem množství</t>
  </si>
  <si>
    <t>121</t>
  </si>
  <si>
    <t>28376073.R01</t>
  </si>
  <si>
    <t>deska EPS grafitová 150 λ=0,031 tl 50mm</t>
  </si>
  <si>
    <t>-359641580</t>
  </si>
  <si>
    <t>211,39*2,02 "Přepočtené koeficientem množství</t>
  </si>
  <si>
    <t>122</t>
  </si>
  <si>
    <t>63152106</t>
  </si>
  <si>
    <t>pás tepelně izolační univerzální λ=0,032-0,033 tl 180mm</t>
  </si>
  <si>
    <t>1651955405</t>
  </si>
  <si>
    <t>682,522*1,05 "Přepočtené koeficientem množství</t>
  </si>
  <si>
    <t>382</t>
  </si>
  <si>
    <t>63152100</t>
  </si>
  <si>
    <t>pás tepelně izolační univerzální λ=0,032-0,033 tl 120mm</t>
  </si>
  <si>
    <t>233330277</t>
  </si>
  <si>
    <t>124</t>
  </si>
  <si>
    <t>713121211</t>
  </si>
  <si>
    <t>Montáž tepelné izolace podlah okrajovými pásky kladenými volně</t>
  </si>
  <si>
    <t>-276722217</t>
  </si>
  <si>
    <t>https://podminky.urs.cz/item/CS_URS_2021_02/713121211</t>
  </si>
  <si>
    <t>109,573/0,15</t>
  </si>
  <si>
    <t>730,487</t>
  </si>
  <si>
    <t>125</t>
  </si>
  <si>
    <t>63140274</t>
  </si>
  <si>
    <t>pásek okrajový izolační minerální plovoucích podlah š 120mm tl 12mm</t>
  </si>
  <si>
    <t>-1056683283</t>
  </si>
  <si>
    <t>126</t>
  </si>
  <si>
    <t>713131121</t>
  </si>
  <si>
    <t>Montáž tepelné izolace stěn rohožemi, pásy, deskami, dílci, bloky (izolační materiál ve specifikaci) přichycením úchytnými dráty a závlačkami</t>
  </si>
  <si>
    <t>2127405382</t>
  </si>
  <si>
    <t>https://podminky.urs.cz/item/CS_URS_2021_02/713131121</t>
  </si>
  <si>
    <t>"WC</t>
  </si>
  <si>
    <t>0,95*2,6</t>
  </si>
  <si>
    <t>127</t>
  </si>
  <si>
    <t>63150966</t>
  </si>
  <si>
    <t>role akustická a tepelně izolační ze skelných vláken tl 50mm</t>
  </si>
  <si>
    <t>1989454580</t>
  </si>
  <si>
    <t>2,47*1,05 "Přepočtené koeficientem množství</t>
  </si>
  <si>
    <t>128</t>
  </si>
  <si>
    <t>713131141</t>
  </si>
  <si>
    <t>Montáž tepelné izolace stěn rohožemi, pásy, deskami, dílci, bloky (izolační materiál ve specifikaci) lepením celoplošně</t>
  </si>
  <si>
    <t>775951287</t>
  </si>
  <si>
    <t>https://podminky.urs.cz/item/CS_URS_2021_02/713131141</t>
  </si>
  <si>
    <t>833/2</t>
  </si>
  <si>
    <t>129</t>
  </si>
  <si>
    <t>-1704332522</t>
  </si>
  <si>
    <t>416,5*1,05 "Přepočtené koeficientem množství</t>
  </si>
  <si>
    <t>130</t>
  </si>
  <si>
    <t>713141136</t>
  </si>
  <si>
    <t>Montáž tepelné izolace střech plochých rohožemi, pásy, deskami, dílci, bloky (izolační materiál ve specifikaci) přilepenými za studena nízkoexpanzní (PUR) pěnou</t>
  </si>
  <si>
    <t>-1649034517</t>
  </si>
  <si>
    <t>https://podminky.urs.cz/item/CS_URS_2021_02/713141136</t>
  </si>
  <si>
    <t>131</t>
  </si>
  <si>
    <t>28375992</t>
  </si>
  <si>
    <t>deska EPS 150 pro konstrukce s vysokým zatížením λ=0,035 tl 180mm</t>
  </si>
  <si>
    <t>-120797673</t>
  </si>
  <si>
    <t>132</t>
  </si>
  <si>
    <t>713141151</t>
  </si>
  <si>
    <t>Montáž tepelné izolace střech plochých rohožemi, pásy, deskami, dílci, bloky (izolační materiál ve specifikaci) kladenými volně jednovrstvá</t>
  </si>
  <si>
    <t>-86942223</t>
  </si>
  <si>
    <t>https://podminky.urs.cz/item/CS_URS_2021_02/713141151</t>
  </si>
  <si>
    <t>"terasa mezi fošny</t>
  </si>
  <si>
    <t>6,12*0,2</t>
  </si>
  <si>
    <t>5,89*0,2</t>
  </si>
  <si>
    <t>383</t>
  </si>
  <si>
    <t>28376381.1</t>
  </si>
  <si>
    <t>deska z polystyrénu XPS, hrana polodrážková a hladký povrch s vyšší odolností tl 70mm</t>
  </si>
  <si>
    <t>1089697928</t>
  </si>
  <si>
    <t>2,402*1,02 "Přepočtené koeficientem množství</t>
  </si>
  <si>
    <t>134</t>
  </si>
  <si>
    <t>713141263</t>
  </si>
  <si>
    <t>Montáž tepelné izolace střech plochých mechanické přikotvení šrouby včetně dodávky šroubů, bez položení tepelné izolace tl. izolace přes 240 mm do betonu</t>
  </si>
  <si>
    <t>-1298813100</t>
  </si>
  <si>
    <t>https://podminky.urs.cz/item/CS_URS_2021_02/713141263</t>
  </si>
  <si>
    <t>135</t>
  </si>
  <si>
    <t>713141336</t>
  </si>
  <si>
    <t>Montáž tepelné izolace střech plochých spádovými klíny v ploše přilepenými za studena nízkoexpanzní (PUR) pěnou</t>
  </si>
  <si>
    <t>1164885641</t>
  </si>
  <si>
    <t>https://podminky.urs.cz/item/CS_URS_2021_02/713141336</t>
  </si>
  <si>
    <t>136</t>
  </si>
  <si>
    <t>28376142</t>
  </si>
  <si>
    <t>klín izolační z pěnového polystyrenu EPS 150 spád do 5%</t>
  </si>
  <si>
    <t>266201424</t>
  </si>
  <si>
    <t>57,000*0,085</t>
  </si>
  <si>
    <t>137</t>
  </si>
  <si>
    <t>713191132</t>
  </si>
  <si>
    <t>Montáž tepelné izolace stavebních konstrukcí - doplňky a konstrukční součásti podlah, stropů vrchem nebo střech překrytím fólií separační z PE</t>
  </si>
  <si>
    <t>223095731</t>
  </si>
  <si>
    <t>https://podminky.urs.cz/item/CS_URS_2021_02/713191132</t>
  </si>
  <si>
    <t>"PDL 2</t>
  </si>
  <si>
    <t>28323100</t>
  </si>
  <si>
    <t>fólie LDPE (750 kg/m3) proti zemní vlhkosti nad úrovní terénu tl 0,8mm</t>
  </si>
  <si>
    <t>-943787490</t>
  </si>
  <si>
    <t>407,79*1,1 "Přepočtené koeficientem množství</t>
  </si>
  <si>
    <t>139</t>
  </si>
  <si>
    <t>713191133</t>
  </si>
  <si>
    <t>Montáž tepelné izolace stavebních konstrukcí - doplňky a konstrukční součásti podlah, stropů vrchem nebo střech překrytím fólií položenou volně s přelepením spojů</t>
  </si>
  <si>
    <t>1914106218</t>
  </si>
  <si>
    <t>https://podminky.urs.cz/item/CS_URS_2021_02/713191133</t>
  </si>
  <si>
    <t>140</t>
  </si>
  <si>
    <t>69311080</t>
  </si>
  <si>
    <t>geotextilie netkaná separační, ochranná, filtrační, drenážní PES 200g/m2</t>
  </si>
  <si>
    <t>253580929</t>
  </si>
  <si>
    <t>682,522*1,1 "Přepočtené koeficientem množství</t>
  </si>
  <si>
    <t>141</t>
  </si>
  <si>
    <t>998713202</t>
  </si>
  <si>
    <t>Přesun hmot pro izolace tepelné stanovený procentní sazbou (%) z ceny vodorovná dopravní vzdálenost do 50 m v objektech výšky přes 6 do 12 m</t>
  </si>
  <si>
    <t>405067022</t>
  </si>
  <si>
    <t>https://podminky.urs.cz/item/CS_URS_2021_02/998713202</t>
  </si>
  <si>
    <t>721</t>
  </si>
  <si>
    <t>Zdravotechnika - vnitřní kanalizace</t>
  </si>
  <si>
    <t>142</t>
  </si>
  <si>
    <t>721273153</t>
  </si>
  <si>
    <t>Ventilační hlavice z polypropylenu (PP) DN 110</t>
  </si>
  <si>
    <t>-537361606</t>
  </si>
  <si>
    <t>https://podminky.urs.cz/item/CS_URS_2021_02/721273153</t>
  </si>
  <si>
    <t>"K20" 5</t>
  </si>
  <si>
    <t>143</t>
  </si>
  <si>
    <t>721273153.R</t>
  </si>
  <si>
    <t>Ventilační hlavice z polypropylenu (PP) DN 125</t>
  </si>
  <si>
    <t>-670818201</t>
  </si>
  <si>
    <t>"K21" 3</t>
  </si>
  <si>
    <t>144</t>
  </si>
  <si>
    <t>998721202</t>
  </si>
  <si>
    <t>Přesun hmot pro vnitřní kanalizace stanovený procentní sazbou (%) z ceny vodorovná dopravní vzdálenost do 50 m v objektech výšky přes 6 do 12 m</t>
  </si>
  <si>
    <t>50520344</t>
  </si>
  <si>
    <t>https://podminky.urs.cz/item/CS_URS_2021_02/998721202</t>
  </si>
  <si>
    <t>725</t>
  </si>
  <si>
    <t>Zdravotechnika - zařizovací předměty</t>
  </si>
  <si>
    <t>145</t>
  </si>
  <si>
    <t>725R01</t>
  </si>
  <si>
    <t>Sprchové závěsy (tyče(</t>
  </si>
  <si>
    <t>-210338800</t>
  </si>
  <si>
    <t>751</t>
  </si>
  <si>
    <t>Vzduchotechnika</t>
  </si>
  <si>
    <t>146</t>
  </si>
  <si>
    <t>751792004</t>
  </si>
  <si>
    <t>Montáž ostatních zařízení uložení pro klimatizační jednotky na stěnu konzol (2 ks)</t>
  </si>
  <si>
    <t>-2074741523</t>
  </si>
  <si>
    <t>https://podminky.urs.cz/item/CS_URS_2021_02/751792004</t>
  </si>
  <si>
    <t>147</t>
  </si>
  <si>
    <t>42990006</t>
  </si>
  <si>
    <t>konzole pevná nástěnná pro klimatizační jednotku, délka podpěry 620mm, nosnost konzoly 80kg</t>
  </si>
  <si>
    <t>28399370</t>
  </si>
  <si>
    <t>2*2 "Přepočtené koeficientem množství</t>
  </si>
  <si>
    <t>148</t>
  </si>
  <si>
    <t>42990007</t>
  </si>
  <si>
    <t>kotevní sada pro upevnění konzol pro  klimatizační jednotku</t>
  </si>
  <si>
    <t>sada</t>
  </si>
  <si>
    <t>1925587664</t>
  </si>
  <si>
    <t>149</t>
  </si>
  <si>
    <t>998751201</t>
  </si>
  <si>
    <t>Přesun hmot pro vzduchotechniku stanovený procentní sazbou (%) z ceny vodorovná dopravní vzdálenost do 50 m v objektech výšky do 12 m</t>
  </si>
  <si>
    <t>540193174</t>
  </si>
  <si>
    <t>https://podminky.urs.cz/item/CS_URS_2021_02/998751201</t>
  </si>
  <si>
    <t>762</t>
  </si>
  <si>
    <t>Konstrukce tesařské</t>
  </si>
  <si>
    <t>150</t>
  </si>
  <si>
    <t>762123110</t>
  </si>
  <si>
    <t>Montáž konstrukce stěn a příček vázaných z fošen, hranolů, hranolků, průřezové plochy do 100 cm2</t>
  </si>
  <si>
    <t>430563408</t>
  </si>
  <si>
    <t>https://podminky.urs.cz/item/CS_URS_2021_02/762123110</t>
  </si>
  <si>
    <t>6,12*2</t>
  </si>
  <si>
    <t>5,89*2</t>
  </si>
  <si>
    <t>151</t>
  </si>
  <si>
    <t>60512125</t>
  </si>
  <si>
    <t>hranol stavební řezivo průřezu do 120cm2 do dl 6m</t>
  </si>
  <si>
    <t>1878476205</t>
  </si>
  <si>
    <t>6,12*0,2*0,05</t>
  </si>
  <si>
    <t>5,89*0,2*0,05</t>
  </si>
  <si>
    <t>6,12*0,3*0,05</t>
  </si>
  <si>
    <t>5,89*0,3*0,05</t>
  </si>
  <si>
    <t>152</t>
  </si>
  <si>
    <t>762123110R02</t>
  </si>
  <si>
    <t>Vymazáno</t>
  </si>
  <si>
    <t>-198352030</t>
  </si>
  <si>
    <t>386</t>
  </si>
  <si>
    <t>762123120</t>
  </si>
  <si>
    <t>Montáž konstrukce stěn a příček vázaných z fošen, hranolů, hranolků, průřezové plochy přes 100 do 144 cm2</t>
  </si>
  <si>
    <t>1763114177</t>
  </si>
  <si>
    <t xml:space="preserve">"pochozí lávky </t>
  </si>
  <si>
    <t>24,5*2</t>
  </si>
  <si>
    <t>17,5*2</t>
  </si>
  <si>
    <t>387</t>
  </si>
  <si>
    <t>60512130</t>
  </si>
  <si>
    <t>hranol stavební řezivo průřezu do 224cm2 do dl 6m</t>
  </si>
  <si>
    <t>-1556338317</t>
  </si>
  <si>
    <t>84,000*0,12*0,2</t>
  </si>
  <si>
    <t>2,016*1,05 'Přepočtené koeficientem množství</t>
  </si>
  <si>
    <t>392</t>
  </si>
  <si>
    <t>762222141R01</t>
  </si>
  <si>
    <t>Montáž a dodání zábradlí - kontrolní lávky prkno 24x100</t>
  </si>
  <si>
    <t>-640829131</t>
  </si>
  <si>
    <t>376</t>
  </si>
  <si>
    <t>762321901</t>
  </si>
  <si>
    <t>Podepření vazníků fošnami a hranoly (materiál v ceně) průřezové plochy do 100 cm2</t>
  </si>
  <si>
    <t>255948548</t>
  </si>
  <si>
    <t>https://podminky.urs.cz/item/CS_URS_2021_02/762321901</t>
  </si>
  <si>
    <t>377</t>
  </si>
  <si>
    <t>762331911</t>
  </si>
  <si>
    <t>Vyřezání části střešní vazby vázané konstrukce krovů průřezové plochy řeziva do 120 cm2, délky vyřezané části krovového prvku do 3 m</t>
  </si>
  <si>
    <t>791756453</t>
  </si>
  <si>
    <t>https://podminky.urs.cz/item/CS_URS_2021_02/762331911</t>
  </si>
  <si>
    <t>378</t>
  </si>
  <si>
    <t>762332921</t>
  </si>
  <si>
    <t>Doplnění střešní vazby řezivem (materiál v ceně) průřezové plochy do 120 cm2</t>
  </si>
  <si>
    <t>1475914262</t>
  </si>
  <si>
    <t>https://podminky.urs.cz/item/CS_URS_2021_02/762332921</t>
  </si>
  <si>
    <t>153</t>
  </si>
  <si>
    <t>762341017</t>
  </si>
  <si>
    <t>Bednění a laťování bednění střech rovných sklonu do 60° s vyřezáním otvorů z dřevoštěpkových desek OSB šroubovaných na krokve na sraz, tloušťky desky 25 mm</t>
  </si>
  <si>
    <t>653573614</t>
  </si>
  <si>
    <t>https://podminky.urs.cz/item/CS_URS_2021_02/762341017</t>
  </si>
  <si>
    <t>"přespádování</t>
  </si>
  <si>
    <t>393</t>
  </si>
  <si>
    <t>762341111</t>
  </si>
  <si>
    <t>Bednění a laťování bednění střech rovných sklonu do 60° s vyřezáním otvorů z cementotřískových desek šroubovaných na krokve na sraz, tloušťky desky 12 mm</t>
  </si>
  <si>
    <t>715818302</t>
  </si>
  <si>
    <t>(0,4+0,2)*(23,4+17,2+6,2)</t>
  </si>
  <si>
    <t>0,2*7,72*4</t>
  </si>
  <si>
    <t>154</t>
  </si>
  <si>
    <t>762341250</t>
  </si>
  <si>
    <t>Bednění a laťování montáž bednění střech rovných a šikmých sklonu do 60° s vyřezáním otvorů z prken hoblovaných</t>
  </si>
  <si>
    <t>1091691018</t>
  </si>
  <si>
    <t>https://podminky.urs.cz/item/CS_URS_2021_02/762341250</t>
  </si>
  <si>
    <t>(7,72*17,57*2)</t>
  </si>
  <si>
    <t>155</t>
  </si>
  <si>
    <t>60515111</t>
  </si>
  <si>
    <t>řezivo jehličnaté boční prkno 20-30mm</t>
  </si>
  <si>
    <t>-2070043635</t>
  </si>
  <si>
    <t>271,281*0,028</t>
  </si>
  <si>
    <t>156</t>
  </si>
  <si>
    <t>762342214</t>
  </si>
  <si>
    <t>Bednění a laťování montáž laťování střech jednoduchých sklonu do 60° při osové vzdálenosti latí přes 150 do 360 mm</t>
  </si>
  <si>
    <t>658208714</t>
  </si>
  <si>
    <t>https://podminky.urs.cz/item/CS_URS_2021_02/762342214</t>
  </si>
  <si>
    <t xml:space="preserve">"SCH2 </t>
  </si>
  <si>
    <t>"sch3</t>
  </si>
  <si>
    <t>10,49*2*23,4</t>
  </si>
  <si>
    <t>157</t>
  </si>
  <si>
    <t>60514101</t>
  </si>
  <si>
    <t>řezivo jehličnaté lať 10-25cm2</t>
  </si>
  <si>
    <t>543990204</t>
  </si>
  <si>
    <t>271,28*0,04*0,06*6</t>
  </si>
  <si>
    <t>(10,49*2*23,4)*0,04*0,06*6</t>
  </si>
  <si>
    <t>158</t>
  </si>
  <si>
    <t>762342441</t>
  </si>
  <si>
    <t>Bednění a laťování montáž lišt trojúhelníkových</t>
  </si>
  <si>
    <t>-1153975020</t>
  </si>
  <si>
    <t>https://podminky.urs.cz/item/CS_URS_2021_02/762342441</t>
  </si>
  <si>
    <t>271,281*5,5</t>
  </si>
  <si>
    <t>10,49*2*23,4*5,5</t>
  </si>
  <si>
    <t>159</t>
  </si>
  <si>
    <t>60514114</t>
  </si>
  <si>
    <t>řezivo jehličnaté lať impregnovaná dl 4 m</t>
  </si>
  <si>
    <t>1988635873</t>
  </si>
  <si>
    <t>271,281*5,5*0,06*0,06</t>
  </si>
  <si>
    <t>10,49*2*23,4*5,5*0,06*0,06</t>
  </si>
  <si>
    <t>15,091*1,1 "Přepočtené koeficientem množství</t>
  </si>
  <si>
    <t>380</t>
  </si>
  <si>
    <t>762382011</t>
  </si>
  <si>
    <t>Heverování a podepření tesařských konstrukcí krovů prázdná vazba, rozpětí do 9 m</t>
  </si>
  <si>
    <t>-1325705921</t>
  </si>
  <si>
    <t>https://podminky.urs.cz/item/CS_URS_2021_02/762382011</t>
  </si>
  <si>
    <t>390</t>
  </si>
  <si>
    <t>762521104</t>
  </si>
  <si>
    <t>Položení podlah nehoblovaných na sraz z prken hrubých</t>
  </si>
  <si>
    <t>486739773</t>
  </si>
  <si>
    <t xml:space="preserve">"lávka </t>
  </si>
  <si>
    <t>17,5+24,5</t>
  </si>
  <si>
    <t>391</t>
  </si>
  <si>
    <t>60511081</t>
  </si>
  <si>
    <t>řezivo jehličnaté středové smrk tl 18-32mm dl 4-5m</t>
  </si>
  <si>
    <t>-4415134</t>
  </si>
  <si>
    <t>42,000*0,023</t>
  </si>
  <si>
    <t>160</t>
  </si>
  <si>
    <t>998762202</t>
  </si>
  <si>
    <t>Přesun hmot pro konstrukce tesařské stanovený procentní sazbou (%) z ceny vodorovná dopravní vzdálenost do 50 m v objektech výšky přes 6 do 12 m</t>
  </si>
  <si>
    <t>1708332887</t>
  </si>
  <si>
    <t>https://podminky.urs.cz/item/CS_URS_2021_02/998762202</t>
  </si>
  <si>
    <t>763</t>
  </si>
  <si>
    <t>Konstrukce suché výstavby</t>
  </si>
  <si>
    <t>161</t>
  </si>
  <si>
    <t>763121413</t>
  </si>
  <si>
    <t>Stěna předsazená ze sádrokartonových desek s nosnou konstrukcí z ocelových profilů CW, UW jednoduše opláštěná deskou standardní A tl. 12,5 mm bez izolace, EI 15, stěna tl. 87,5 mm, profil 75</t>
  </si>
  <si>
    <t>-1824973013</t>
  </si>
  <si>
    <t>https://podminky.urs.cz/item/CS_URS_2021_02/763121413</t>
  </si>
  <si>
    <t>(0,2+0,2)*3,2</t>
  </si>
  <si>
    <t>(0,15+0,15+0,5)*3,2</t>
  </si>
  <si>
    <t>(0,76+0,76)*3,2</t>
  </si>
  <si>
    <t>(0,76+0,65)*3,2</t>
  </si>
  <si>
    <t>162</t>
  </si>
  <si>
    <t>763121424</t>
  </si>
  <si>
    <t>Stěna předsazená ze sádrokartonových desek s nosnou konstrukcí z ocelových profilů CW, UW jednoduše opláštěná deskou impregnovanou H2 tl. 12,5 mm bez izolace, EI 15, stěna tl. 87,5 mm, profil 75</t>
  </si>
  <si>
    <t>-351392987</t>
  </si>
  <si>
    <t>https://podminky.urs.cz/item/CS_URS_2021_02/763121424</t>
  </si>
  <si>
    <t>2,6*0,95*2</t>
  </si>
  <si>
    <t>2,6*0,95*3</t>
  </si>
  <si>
    <t>2,6*1,55</t>
  </si>
  <si>
    <t xml:space="preserve">"2.NP </t>
  </si>
  <si>
    <t>0,91*1,3*2</t>
  </si>
  <si>
    <t>(1+0,43)*3,2</t>
  </si>
  <si>
    <t>1,38*3,2</t>
  </si>
  <si>
    <t>163</t>
  </si>
  <si>
    <t>763121448</t>
  </si>
  <si>
    <t>Stěna předsazená ze sádrokartonových desek s nosnou konstrukcí z ocelových profilů CW, UW jednoduše opláštěná deskou akustickou tl. 12,5 mm s izolací, EI 30, stěna tl. 65 mm, profil 50, Rw do 22 dB</t>
  </si>
  <si>
    <t>134186201</t>
  </si>
  <si>
    <t>https://podminky.urs.cz/item/CS_URS_2021_02/763121448</t>
  </si>
  <si>
    <t>(0,27+1,1)*3,2</t>
  </si>
  <si>
    <t>164</t>
  </si>
  <si>
    <t>763121631.R01</t>
  </si>
  <si>
    <t>Podhled ze sádrokartonových desek montáž desek lepených celoplošně</t>
  </si>
  <si>
    <t>-1170805710</t>
  </si>
  <si>
    <t xml:space="preserve">"Podled Spodní pásnice ocelových nosníků </t>
  </si>
  <si>
    <t>18*14,4*0,5</t>
  </si>
  <si>
    <t>165</t>
  </si>
  <si>
    <t>59030029</t>
  </si>
  <si>
    <t>deska SDK protipožární DF tl 15mm</t>
  </si>
  <si>
    <t>-54191626</t>
  </si>
  <si>
    <t>129,6*1,05 "Přepočtené koeficientem množství</t>
  </si>
  <si>
    <t>166</t>
  </si>
  <si>
    <t>763131411</t>
  </si>
  <si>
    <t>Podhled ze sádrokartonových desek dvouvrstvá zavěšená spodní konstrukce z ocelových profilů CD, UD jednoduše opláštěná deskou standardní A, tl. 12,5 mm, bez izolace</t>
  </si>
  <si>
    <t>1052245874</t>
  </si>
  <si>
    <t>https://podminky.urs.cz/item/CS_URS_2021_02/763131411</t>
  </si>
  <si>
    <t>167</t>
  </si>
  <si>
    <t>763131451</t>
  </si>
  <si>
    <t>Podhled ze sádrokartonových desek dvouvrstvá zavěšená spodní konstrukce z ocelových profilů CD, UD jednoduše opláštěná deskou impregnovanou H2, tl. 12,5 mm, bez izolace</t>
  </si>
  <si>
    <t>1104141381</t>
  </si>
  <si>
    <t>https://podminky.urs.cz/item/CS_URS_2021_02/763131451</t>
  </si>
  <si>
    <t>168</t>
  </si>
  <si>
    <t>763131712</t>
  </si>
  <si>
    <t>Podhled ze sádrokartonových desek ostatní práce a konstrukce na podhledech ze sádrokartonových desek napojení na jiný druh podhledu</t>
  </si>
  <si>
    <t>1192117996</t>
  </si>
  <si>
    <t>https://podminky.urs.cz/item/CS_URS_2021_02/763131712</t>
  </si>
  <si>
    <t>46*0,9</t>
  </si>
  <si>
    <t>169</t>
  </si>
  <si>
    <t>763131712R01</t>
  </si>
  <si>
    <t>Podhled ze sádrokartonových desek ostatní práce a konstrukce na podhledech ze sádrokartonových desek - vyvázání drátem (slouží jako nosná vrstva )</t>
  </si>
  <si>
    <t>-1224920399</t>
  </si>
  <si>
    <t>136,3</t>
  </si>
  <si>
    <t>170</t>
  </si>
  <si>
    <t>763131714</t>
  </si>
  <si>
    <t>Podhled ze sádrokartonových desek ostatní práce a konstrukce na podhledech ze sádrokartonových desek základní penetrační nátěr</t>
  </si>
  <si>
    <t>1130707941</t>
  </si>
  <si>
    <t>https://podminky.urs.cz/item/CS_URS_2021_02/763131714</t>
  </si>
  <si>
    <t>66,3</t>
  </si>
  <si>
    <t>215,5</t>
  </si>
  <si>
    <t>171</t>
  </si>
  <si>
    <t>763131751</t>
  </si>
  <si>
    <t>Podhled ze sádrokartonových desek ostatní práce a konstrukce na podhledech ze sádrokartonových desek montáž parotěsné zábrany</t>
  </si>
  <si>
    <t>-1568574852</t>
  </si>
  <si>
    <t>https://podminky.urs.cz/item/CS_URS_2021_02/763131751</t>
  </si>
  <si>
    <t>172</t>
  </si>
  <si>
    <t>28329276</t>
  </si>
  <si>
    <t>fólie PE vyztužená pro parotěsnou vrstvu (reakce na oheň - třída E) 140g/m2</t>
  </si>
  <si>
    <t>211612871</t>
  </si>
  <si>
    <t>281,8*1,1 "Přepočtené koeficientem množství</t>
  </si>
  <si>
    <t>173</t>
  </si>
  <si>
    <t>763131752</t>
  </si>
  <si>
    <t>Podhled ze sádrokartonových desek ostatní práce a konstrukce na podhledech ze sádrokartonových desek montáž jedné vrstvy tepelné izolace</t>
  </si>
  <si>
    <t>-1748387792</t>
  </si>
  <si>
    <t>https://podminky.urs.cz/item/CS_URS_2021_02/763131752</t>
  </si>
  <si>
    <t xml:space="preserve">"SCH1 </t>
  </si>
  <si>
    <t>174</t>
  </si>
  <si>
    <t>-1652526401</t>
  </si>
  <si>
    <t>175</t>
  </si>
  <si>
    <t>763131771</t>
  </si>
  <si>
    <t>Podhled ze sádrokartonových desek Příplatek k cenám za rovinnost kvality speciální tmelení kvality Q3</t>
  </si>
  <si>
    <t>-38464745</t>
  </si>
  <si>
    <t>https://podminky.urs.cz/item/CS_URS_2021_02/763131771</t>
  </si>
  <si>
    <t>176</t>
  </si>
  <si>
    <t>763132931</t>
  </si>
  <si>
    <t>Vyspravení sádrokartonových podhledů nebo podkroví plochy jednotlivě přes 0,10 do 0,25 m2 desky tl. 12,5 mm standardní A</t>
  </si>
  <si>
    <t>744449128</t>
  </si>
  <si>
    <t>https://podminky.urs.cz/item/CS_URS_2021_02/763132931</t>
  </si>
  <si>
    <t>177</t>
  </si>
  <si>
    <t>763135102</t>
  </si>
  <si>
    <t>Montáž sádrokartonového podhledu kazetového demontovatelného, velikosti kazet 600x600 mm včetně zavěšené nosné konstrukce polozapuštěné</t>
  </si>
  <si>
    <t>435985554</t>
  </si>
  <si>
    <t>https://podminky.urs.cz/item/CS_URS_2021_02/763135102</t>
  </si>
  <si>
    <t>20,2</t>
  </si>
  <si>
    <t>25,9</t>
  </si>
  <si>
    <t xml:space="preserve">"2.NP doplnění </t>
  </si>
  <si>
    <t>4,6</t>
  </si>
  <si>
    <t>1,3</t>
  </si>
  <si>
    <t>13,4</t>
  </si>
  <si>
    <t>35,5</t>
  </si>
  <si>
    <t>20,9</t>
  </si>
  <si>
    <t>12,6</t>
  </si>
  <si>
    <t>24,4</t>
  </si>
  <si>
    <t>25,3</t>
  </si>
  <si>
    <t>25,7</t>
  </si>
  <si>
    <t>6,3</t>
  </si>
  <si>
    <t>178</t>
  </si>
  <si>
    <t>59030575</t>
  </si>
  <si>
    <t>podhled kazetový děrovaný kruh 6,5mm, polozapuštěný rastr tl 10mm 600x600mm</t>
  </si>
  <si>
    <t>-487482006</t>
  </si>
  <si>
    <t xml:space="preserve">"2.NP doplnění 50% </t>
  </si>
  <si>
    <t>593,7*1,05 "Přepočtené koeficientem množství</t>
  </si>
  <si>
    <t>179</t>
  </si>
  <si>
    <t>763172353</t>
  </si>
  <si>
    <t>Montáž dvířek pro konstrukce ze sádrokartonových desek revizních jednoplášťových pro podhledy velikost (šxv) 400 x 400 mm</t>
  </si>
  <si>
    <t>1996664505</t>
  </si>
  <si>
    <t>https://podminky.urs.cz/item/CS_URS_2021_02/763172353</t>
  </si>
  <si>
    <t>180</t>
  </si>
  <si>
    <t>56245709R</t>
  </si>
  <si>
    <t>dvířka revizní 400x300 bílá</t>
  </si>
  <si>
    <t>1730280704</t>
  </si>
  <si>
    <t>181</t>
  </si>
  <si>
    <t>763411111</t>
  </si>
  <si>
    <t>Sanitární příčky vhodné do mokrého prostředí dělící z dřevotřískových desek s HPL-laminátem tl. 19,6 mm</t>
  </si>
  <si>
    <t>-1958365743</t>
  </si>
  <si>
    <t>https://podminky.urs.cz/item/CS_URS_2021_02/763411111</t>
  </si>
  <si>
    <t>"X07" 2,0*0,9*8</t>
  </si>
  <si>
    <t>182</t>
  </si>
  <si>
    <t>998763201</t>
  </si>
  <si>
    <t>Přesun hmot pro dřevostavby stanovený procentní sazbou (%) z ceny vodorovná dopravní vzdálenost do 50 m v objektech výšky přes 6 do 12 m</t>
  </si>
  <si>
    <t>2136000342</t>
  </si>
  <si>
    <t>https://podminky.urs.cz/item/CS_URS_2021_02/998763201</t>
  </si>
  <si>
    <t>764</t>
  </si>
  <si>
    <t>Konstrukce klempířské</t>
  </si>
  <si>
    <t>183</t>
  </si>
  <si>
    <t>764101131</t>
  </si>
  <si>
    <t>Montáž krytiny z plechu s úpravou u okapů, prostupů a výčnělků střechy rovné drážkováním z tabulí, sklon střechy do 30°</t>
  </si>
  <si>
    <t>-1027283413</t>
  </si>
  <si>
    <t>https://podminky.urs.cz/item/CS_URS_2021_02/764101131</t>
  </si>
  <si>
    <t>"SCH2</t>
  </si>
  <si>
    <t>"střecha SCH2</t>
  </si>
  <si>
    <t>184</t>
  </si>
  <si>
    <t>55350280R01</t>
  </si>
  <si>
    <t xml:space="preserve">krytina střešní falcovaná Pz plech s barevnou třívrstvá polyesterovou povrchovou úpravou 50um š 610mm </t>
  </si>
  <si>
    <t>1461916441</t>
  </si>
  <si>
    <t>762,213*1,15 "Přepočtené koeficientem množství</t>
  </si>
  <si>
    <t>185</t>
  </si>
  <si>
    <t>764211615</t>
  </si>
  <si>
    <t>Oplechování střešních prvků z pozinkovaného plechu s povrchovou úpravou hřebene větraného s použitím hřebenového plechu s těsněním a perforovaným plechem rš 400 mm</t>
  </si>
  <si>
    <t>224379522</t>
  </si>
  <si>
    <t>https://podminky.urs.cz/item/CS_URS_2021_02/764211615</t>
  </si>
  <si>
    <t>"K14" 41</t>
  </si>
  <si>
    <t>186</t>
  </si>
  <si>
    <t>764212611</t>
  </si>
  <si>
    <t>Oplechování střešních prvků z pozinkovaného plechu s povrchovou úpravou úžlabí systémovým úžlabním plechem rš 625 mm v krytině z taškových tabulí</t>
  </si>
  <si>
    <t>-1701833255</t>
  </si>
  <si>
    <t>https://podminky.urs.cz/item/CS_URS_2021_02/764212611</t>
  </si>
  <si>
    <t>"K15" 4,4</t>
  </si>
  <si>
    <t>187</t>
  </si>
  <si>
    <t>764212621</t>
  </si>
  <si>
    <t>Oplechování střešních prvků z pozinkovaného plechu s povrchovou úpravou Příplatek k cenám za provedení úžlabí v plechové krytině</t>
  </si>
  <si>
    <t>-1977735193</t>
  </si>
  <si>
    <t>https://podminky.urs.cz/item/CS_URS_2021_02/764212621</t>
  </si>
  <si>
    <t>188</t>
  </si>
  <si>
    <t>764212634</t>
  </si>
  <si>
    <t>Oplechování střešních prvků z pozinkovaného plechu s povrchovou úpravou štítu závětrnou lištou rš 330 mm</t>
  </si>
  <si>
    <t>898283191</t>
  </si>
  <si>
    <t>https://podminky.urs.cz/item/CS_URS_2021_02/764212634</t>
  </si>
  <si>
    <t>"K16" 56,9</t>
  </si>
  <si>
    <t>189</t>
  </si>
  <si>
    <t>764212662</t>
  </si>
  <si>
    <t>Oplechování střešních prvků z pozinkovaného plechu s povrchovou úpravou okapu střechy rovné okapovým plechem rš 200 mm</t>
  </si>
  <si>
    <t>-1259192707</t>
  </si>
  <si>
    <t>https://podminky.urs.cz/item/CS_URS_2021_02/764212662</t>
  </si>
  <si>
    <t>"K19" 78,1</t>
  </si>
  <si>
    <t>190</t>
  </si>
  <si>
    <t>764212664</t>
  </si>
  <si>
    <t>Oplechování střešních prvků z pozinkovaného plechu s povrchovou úpravou okapu střechy rovné okapovým plechem rš 330 mm</t>
  </si>
  <si>
    <t>-923144438</t>
  </si>
  <si>
    <t>https://podminky.urs.cz/item/CS_URS_2021_02/764212664</t>
  </si>
  <si>
    <t>"K18" 78,1</t>
  </si>
  <si>
    <t>191</t>
  </si>
  <si>
    <t>764223452</t>
  </si>
  <si>
    <t>Oplechování střešních prvků z hliníkového plechu střešní výlez rozměru 600 x 600 mm, střechy s krytinou plechovou</t>
  </si>
  <si>
    <t>-336109025</t>
  </si>
  <si>
    <t>https://podminky.urs.cz/item/CS_URS_2021_02/764223452</t>
  </si>
  <si>
    <t>"K36" 1</t>
  </si>
  <si>
    <t>192</t>
  </si>
  <si>
    <t>764244308</t>
  </si>
  <si>
    <t>Oplechování horních ploch zdí a nadezdívek (atik) z titanzinkového lesklého válcovaného plechu mechanicky kotvené rš 750 mm</t>
  </si>
  <si>
    <t>-1849346198</t>
  </si>
  <si>
    <t>https://podminky.urs.cz/item/CS_URS_2021_02/764244308</t>
  </si>
  <si>
    <t>"K24" 15,8</t>
  </si>
  <si>
    <t>193</t>
  </si>
  <si>
    <t>764246345.1</t>
  </si>
  <si>
    <t>Oplechování parapetů z titanzinkového lesklého válcovaného plechu rovných celoplošně lepené, bez rohů rš 360 mm</t>
  </si>
  <si>
    <t>-1299414224</t>
  </si>
  <si>
    <t>"K01" 1,0*3</t>
  </si>
  <si>
    <t>"K02" 1,25*2</t>
  </si>
  <si>
    <t>"K03" 1,60*1</t>
  </si>
  <si>
    <t>"K04" 1,40*1</t>
  </si>
  <si>
    <t>"K05" 0,80*2</t>
  </si>
  <si>
    <t>"K06" 2,25*2</t>
  </si>
  <si>
    <t>"K07" 2,00*4</t>
  </si>
  <si>
    <t>"K08" 1,80*1</t>
  </si>
  <si>
    <t>"K09" 2,10*20</t>
  </si>
  <si>
    <t>"K10" 1,40*7</t>
  </si>
  <si>
    <t>"K11" 1,20*3</t>
  </si>
  <si>
    <t>"K12" 2,50*1</t>
  </si>
  <si>
    <t>"K13" 0,60*3</t>
  </si>
  <si>
    <t>194</t>
  </si>
  <si>
    <t>764248304.1</t>
  </si>
  <si>
    <t>Oplechování říms a ozdobných prvků z titanzinkového lesklého válcovaného plechu rovných, bez rohů mechanicky kotvené rš 250 mm</t>
  </si>
  <si>
    <t>-1890787169</t>
  </si>
  <si>
    <t>"K32" 73,5</t>
  </si>
  <si>
    <t>195</t>
  </si>
  <si>
    <t>764311614</t>
  </si>
  <si>
    <t>Lemování zdí z pozinkovaného plechu s povrchovou úpravou boční nebo horní rovné, střech s krytinou skládanou mimo prejzovou rš 330 mm</t>
  </si>
  <si>
    <t>642426991</t>
  </si>
  <si>
    <t>https://podminky.urs.cz/item/CS_URS_2021_02/764311614</t>
  </si>
  <si>
    <t>"K17" 33,4</t>
  </si>
  <si>
    <t>196</t>
  </si>
  <si>
    <t>764314612</t>
  </si>
  <si>
    <t>Lemování prostupů z pozinkovaného plechu s povrchovou úpravou bez lišty, střech s krytinou skládanou nebo z plechu</t>
  </si>
  <si>
    <t>101709343</t>
  </si>
  <si>
    <t>https://podminky.urs.cz/item/CS_URS_2021_02/764314612</t>
  </si>
  <si>
    <t>"K22" 0,5*0,5*2</t>
  </si>
  <si>
    <t>"K23" 0,45*0,8*3</t>
  </si>
  <si>
    <t>197</t>
  </si>
  <si>
    <t>764541303</t>
  </si>
  <si>
    <t>Žlab podokapní z titanzinkového lesklého válcovaného plechu včetně háků a čel půlkruhový rš 250 mm</t>
  </si>
  <si>
    <t>-1081157324</t>
  </si>
  <si>
    <t>https://podminky.urs.cz/item/CS_URS_2021_02/764541303</t>
  </si>
  <si>
    <t>"K26" 6,2</t>
  </si>
  <si>
    <t>"K27" 54,4</t>
  </si>
  <si>
    <t>198</t>
  </si>
  <si>
    <t>764541307</t>
  </si>
  <si>
    <t>Žlab podokapní z titanzinkového lesklého válcovaného plechu včetně háků a čel půlkruhový rš 400 mm</t>
  </si>
  <si>
    <t>-1068357812</t>
  </si>
  <si>
    <t>https://podminky.urs.cz/item/CS_URS_2021_02/764541307</t>
  </si>
  <si>
    <t>"K28" 31,3</t>
  </si>
  <si>
    <t>199</t>
  </si>
  <si>
    <t>764541344</t>
  </si>
  <si>
    <t>Žlab podokapní z titanzinkového lesklého válcovaného plechu včetně háků a čel kotlík oválný (trychtýřový), rš žlabu/průměr svodu 280/100 mm</t>
  </si>
  <si>
    <t>1688111165</t>
  </si>
  <si>
    <t>https://podminky.urs.cz/item/CS_URS_2021_02/764541344</t>
  </si>
  <si>
    <t>200</t>
  </si>
  <si>
    <t>764548322</t>
  </si>
  <si>
    <t>Svod z titanzinkového lesklého válcovaného plechu včetně objímek, kolen a odskoků kruhový, průměru 80 mm</t>
  </si>
  <si>
    <t>536793189</t>
  </si>
  <si>
    <t>https://podminky.urs.cz/item/CS_URS_2021_02/764548322</t>
  </si>
  <si>
    <t>"K29" 4,8</t>
  </si>
  <si>
    <t>201</t>
  </si>
  <si>
    <t>764548323</t>
  </si>
  <si>
    <t>Svod z titanzinkového lesklého válcovaného plechu včetně objímek, kolen a odskoků kruhový, průměru 100 mm</t>
  </si>
  <si>
    <t>1362332378</t>
  </si>
  <si>
    <t>https://podminky.urs.cz/item/CS_URS_2021_02/764548323</t>
  </si>
  <si>
    <t>"K30" 36,8</t>
  </si>
  <si>
    <t>202</t>
  </si>
  <si>
    <t>764548324</t>
  </si>
  <si>
    <t>Svod z titanzinkového lesklého válcovaného plechu včetně objímek, kolen a odskoků kruhový, průměru 120 mm</t>
  </si>
  <si>
    <t>-136012089</t>
  </si>
  <si>
    <t>https://podminky.urs.cz/item/CS_URS_2021_02/764548324</t>
  </si>
  <si>
    <t>"K31" 10,4</t>
  </si>
  <si>
    <t>203</t>
  </si>
  <si>
    <t>764R01</t>
  </si>
  <si>
    <t>sněhové zachytávače (dle předpisu výrobce)</t>
  </si>
  <si>
    <t>kpl</t>
  </si>
  <si>
    <t>982005772</t>
  </si>
  <si>
    <t>204</t>
  </si>
  <si>
    <t>998764202</t>
  </si>
  <si>
    <t>Přesun hmot pro konstrukce klempířské stanovený procentní sazbou (%) z ceny vodorovná dopravní vzdálenost do 50 m v objektech výšky přes 6 do 12 m</t>
  </si>
  <si>
    <t>98185976</t>
  </si>
  <si>
    <t>https://podminky.urs.cz/item/CS_URS_2021_02/998764202</t>
  </si>
  <si>
    <t>765</t>
  </si>
  <si>
    <t>Krytina skládaná</t>
  </si>
  <si>
    <t>205</t>
  </si>
  <si>
    <t>765191001</t>
  </si>
  <si>
    <t>Montáž pojistné hydroizolační nebo parotěsné fólie kladené ve sklonu do 20° lepením (vodotěsné podstřeší) na bednění nebo tepelnou izolaci</t>
  </si>
  <si>
    <t>-1779807620</t>
  </si>
  <si>
    <t>https://podminky.urs.cz/item/CS_URS_2021_02/765191001</t>
  </si>
  <si>
    <t>206</t>
  </si>
  <si>
    <t>28329036</t>
  </si>
  <si>
    <t>fólie kontaktní difuzně propustná pro doplňkovou hydroizolační vrstvu, třívrstvá mikroporézní PP 150g/m2 s integrovanou samolepící páskou</t>
  </si>
  <si>
    <t>-745856221</t>
  </si>
  <si>
    <t>762,213*1,1 "Přepočtené koeficientem množství</t>
  </si>
  <si>
    <t>207</t>
  </si>
  <si>
    <t>998765202</t>
  </si>
  <si>
    <t>Přesun hmot pro krytiny skládané stanovený procentní sazbou (%) z ceny vodorovná dopravní vzdálenost do 50 m v objektech výšky přes 6 do 12 m</t>
  </si>
  <si>
    <t>-801963348</t>
  </si>
  <si>
    <t>https://podminky.urs.cz/item/CS_URS_2021_02/998765202</t>
  </si>
  <si>
    <t>766</t>
  </si>
  <si>
    <t>Konstrukce truhlářské</t>
  </si>
  <si>
    <t>208</t>
  </si>
  <si>
    <t>766231113</t>
  </si>
  <si>
    <t>Montáž sklápěcích schodů na půdu s vyřezáním otvoru a kompletizací</t>
  </si>
  <si>
    <t>-1062637273</t>
  </si>
  <si>
    <t>https://podminky.urs.cz/item/CS_URS_2021_02/766231113</t>
  </si>
  <si>
    <t>"D19" 1</t>
  </si>
  <si>
    <t>209</t>
  </si>
  <si>
    <t>55347591R</t>
  </si>
  <si>
    <t>schody skládací protipož,mech. z Al profilů, El 15 EW 60TI, pro výšku max. 350cm, 15 schod. 144x86cm</t>
  </si>
  <si>
    <t>1418555236</t>
  </si>
  <si>
    <t>210</t>
  </si>
  <si>
    <t>766622131</t>
  </si>
  <si>
    <t>Montáž oken plastových včetně montáže rámu plochy přes 1 m2 otevíravých do zdiva, výšky do 1,5 m</t>
  </si>
  <si>
    <t>2079714616</t>
  </si>
  <si>
    <t>https://podminky.urs.cz/item/CS_URS_2021_02/766622131</t>
  </si>
  <si>
    <t>"O01" 1,0*1,1*3</t>
  </si>
  <si>
    <t>"O09" 2,1*1,45*5</t>
  </si>
  <si>
    <t>"O11" 2,0*1,3*3</t>
  </si>
  <si>
    <t>211</t>
  </si>
  <si>
    <t>61140052</t>
  </si>
  <si>
    <t>okno plastové otevíravé/sklopné trojsklo přes plochu 1m2 do v 1,5m</t>
  </si>
  <si>
    <t>1333859309</t>
  </si>
  <si>
    <t>212</t>
  </si>
  <si>
    <t>766622132</t>
  </si>
  <si>
    <t>Montáž oken plastových včetně montáže rámu plochy přes 1 m2 otevíravých do zdiva, výšky přes 1,5 do 2,5 m</t>
  </si>
  <si>
    <t>-598525168</t>
  </si>
  <si>
    <t>https://podminky.urs.cz/item/CS_URS_2021_02/766622132</t>
  </si>
  <si>
    <t>"O02" 1,25*1,75*1</t>
  </si>
  <si>
    <t>"O03" 1,25*1,75*1</t>
  </si>
  <si>
    <t>"O06" 2,25*1,60*2</t>
  </si>
  <si>
    <t>"O07" 2,00*1,60*1</t>
  </si>
  <si>
    <t>"O08" 1,80*1,60*1</t>
  </si>
  <si>
    <t>"O10" 1,40*1,70*7</t>
  </si>
  <si>
    <t>213</t>
  </si>
  <si>
    <t>61140054</t>
  </si>
  <si>
    <t>okno plastové otevíravé/sklopné trojsklo přes plochu 1m2 v 1,5-2,5m</t>
  </si>
  <si>
    <t>1259769521</t>
  </si>
  <si>
    <t>214</t>
  </si>
  <si>
    <t>766622133</t>
  </si>
  <si>
    <t>Montáž oken plastových včetně montáže rámu plochy přes 1 m2 otevíravých do zdiva, výšky přes 2,5 m</t>
  </si>
  <si>
    <t>1774186188</t>
  </si>
  <si>
    <t>https://podminky.urs.cz/item/CS_URS_2021_02/766622133</t>
  </si>
  <si>
    <t>"O12" 2,50*2,60*1</t>
  </si>
  <si>
    <t>215</t>
  </si>
  <si>
    <t>61140056</t>
  </si>
  <si>
    <t>okno plastové otevíravé/sklopné trojsklo přes plochu 1m2 přes v 2,5m</t>
  </si>
  <si>
    <t>841799547</t>
  </si>
  <si>
    <t>216</t>
  </si>
  <si>
    <t>766622216</t>
  </si>
  <si>
    <t>Montáž oken plastových plochy do 1 m2 včetně montáže rámu otevíravých do zdiva</t>
  </si>
  <si>
    <t>194495906</t>
  </si>
  <si>
    <t>https://podminky.urs.cz/item/CS_URS_2021_02/766622216</t>
  </si>
  <si>
    <t>"O05" 2</t>
  </si>
  <si>
    <t>217</t>
  </si>
  <si>
    <t>61140050</t>
  </si>
  <si>
    <t>okno plastové otevíravé/sklopné trojsklo do plochy 1m2</t>
  </si>
  <si>
    <t>-1868780424</t>
  </si>
  <si>
    <t>"O05" 0,80*1,20*2</t>
  </si>
  <si>
    <t>218</t>
  </si>
  <si>
    <t>766629214.1</t>
  </si>
  <si>
    <t>Montáž oken plastových Příplatek k cenám za izolaci mezi ostěním a rámem okna při rovném ostění, připojovací spára tl. do 15 mm, páska</t>
  </si>
  <si>
    <t>1344923636</t>
  </si>
  <si>
    <t>185,3*2 "Přepočtené koeficientem množství</t>
  </si>
  <si>
    <t>219</t>
  </si>
  <si>
    <t>766660001</t>
  </si>
  <si>
    <t>Montáž dveřních křídel dřevěných nebo plastových otevíravých do ocelové zárubně povrchově upravených jednokřídlových, šířky do 800 mm</t>
  </si>
  <si>
    <t>-1791900623</t>
  </si>
  <si>
    <t>https://podminky.urs.cz/item/CS_URS_2021_02/766660001</t>
  </si>
  <si>
    <t>"D17" 1+2</t>
  </si>
  <si>
    <t>"D18" 5+10</t>
  </si>
  <si>
    <t>220</t>
  </si>
  <si>
    <t>61162085</t>
  </si>
  <si>
    <t>dveře jednokřídlé dřevotřískové povrch laminátový plné 700x1970-2100mm</t>
  </si>
  <si>
    <t>1266125308</t>
  </si>
  <si>
    <t>221</t>
  </si>
  <si>
    <t>61162086</t>
  </si>
  <si>
    <t>dveře jednokřídlé dřevotřískové povrch laminátový plné 800x1970-2100mm</t>
  </si>
  <si>
    <t>511028429</t>
  </si>
  <si>
    <t>222</t>
  </si>
  <si>
    <t>766660002</t>
  </si>
  <si>
    <t>Montáž dveřních křídel dřevěných nebo plastových otevíravých do ocelové zárubně povrchově upravených jednokřídlových, šířky přes 800 mm</t>
  </si>
  <si>
    <t>479338570</t>
  </si>
  <si>
    <t>https://podminky.urs.cz/item/CS_URS_2021_02/766660002</t>
  </si>
  <si>
    <t>"D16" 3</t>
  </si>
  <si>
    <t>223</t>
  </si>
  <si>
    <t>61162087</t>
  </si>
  <si>
    <t>dveře jednokřídlé dřevotřískové povrch laminátový plné 900x1970-2100mm</t>
  </si>
  <si>
    <t>1269531711</t>
  </si>
  <si>
    <t>224</t>
  </si>
  <si>
    <t>766660021</t>
  </si>
  <si>
    <t>Montáž dveřních křídel dřevěných nebo plastových otevíravých do ocelové zárubně protipožárních jednokřídlových, šířky do 800 mm</t>
  </si>
  <si>
    <t>1871739994</t>
  </si>
  <si>
    <t>https://podminky.urs.cz/item/CS_URS_2021_02/766660021</t>
  </si>
  <si>
    <t>225</t>
  </si>
  <si>
    <t>61162098</t>
  </si>
  <si>
    <t>dveře jednokřídlé dřevotřískové protipožární EI (EW) 30 D3 povrch laminátový plné 800x1970-2100mm</t>
  </si>
  <si>
    <t>-491929954</t>
  </si>
  <si>
    <t>226</t>
  </si>
  <si>
    <t>766660171</t>
  </si>
  <si>
    <t>Montáž dveřních křídel dřevěných nebo plastových otevíravých do obložkové zárubně povrchově upravených jednokřídlových, šířky do 800 mm</t>
  </si>
  <si>
    <t>1811179898</t>
  </si>
  <si>
    <t>https://podminky.urs.cz/item/CS_URS_2021_02/766660171</t>
  </si>
  <si>
    <t>"D11" 3+1</t>
  </si>
  <si>
    <t>227</t>
  </si>
  <si>
    <t>547716597</t>
  </si>
  <si>
    <t>228</t>
  </si>
  <si>
    <t>766660411</t>
  </si>
  <si>
    <t>Montáž dveřních křídel dřevěných nebo plastových vchodových dveří včetně rámu do zdiva jednokřídlových bez nadsvětlíku</t>
  </si>
  <si>
    <t>-1937188459</t>
  </si>
  <si>
    <t>https://podminky.urs.cz/item/CS_URS_2021_02/766660411</t>
  </si>
  <si>
    <t>"D03" 1</t>
  </si>
  <si>
    <t>229</t>
  </si>
  <si>
    <t>61140504</t>
  </si>
  <si>
    <t>dveře jednokřídlé plastové bílé prosklené max rozměru otvoru 2,42m2 bezpečnostní třídy RC2</t>
  </si>
  <si>
    <t>2037906306</t>
  </si>
  <si>
    <t>"D03" 1,10*2,20*1</t>
  </si>
  <si>
    <t>230</t>
  </si>
  <si>
    <t>28374047</t>
  </si>
  <si>
    <t>profil tepelněizolační prahový v 160mm pro předsazenou montáž</t>
  </si>
  <si>
    <t>1629558767</t>
  </si>
  <si>
    <t>231</t>
  </si>
  <si>
    <t>-970927039</t>
  </si>
  <si>
    <t>232</t>
  </si>
  <si>
    <t>61173203</t>
  </si>
  <si>
    <t>dveře jednokřídlé dřevěné prosklené max rozměru otvoru 2,42m2 bezpečnostní třídy RC2</t>
  </si>
  <si>
    <t>-1599334665</t>
  </si>
  <si>
    <t>0,8*1,97*2</t>
  </si>
  <si>
    <t>0,8*2,10*1</t>
  </si>
  <si>
    <t>233</t>
  </si>
  <si>
    <t>766660421</t>
  </si>
  <si>
    <t>Montáž dveřních křídel dřevěných nebo plastových vchodových dveří včetně rámu do zdiva jednokřídlových s nadsvětlíkem</t>
  </si>
  <si>
    <t>918367444</t>
  </si>
  <si>
    <t>https://podminky.urs.cz/item/CS_URS_2021_02/766660421</t>
  </si>
  <si>
    <t>"D05" 1</t>
  </si>
  <si>
    <t>234</t>
  </si>
  <si>
    <t>61140516</t>
  </si>
  <si>
    <t>dveře jednokřídlé plastové bílé prosklené s nadsvětlíkem max rozměru otvoru 3,3m2 bezpečnostní třídy RC2</t>
  </si>
  <si>
    <t>-289561493</t>
  </si>
  <si>
    <t>235</t>
  </si>
  <si>
    <t>-287790319</t>
  </si>
  <si>
    <t>236</t>
  </si>
  <si>
    <t>766660713</t>
  </si>
  <si>
    <t>Montáž dveřních doplňků plechu okopového</t>
  </si>
  <si>
    <t>-1141234578</t>
  </si>
  <si>
    <t>https://podminky.urs.cz/item/CS_URS_2021_02/766660713</t>
  </si>
  <si>
    <t>"D15" 2</t>
  </si>
  <si>
    <t>237</t>
  </si>
  <si>
    <t>54915213R</t>
  </si>
  <si>
    <t>plech okopový nerez 915x400x0,6mm</t>
  </si>
  <si>
    <t>-769816059</t>
  </si>
  <si>
    <t>238</t>
  </si>
  <si>
    <t>766660717</t>
  </si>
  <si>
    <t>Montáž dveřních doplňků samozavírače na zárubeň ocelovou</t>
  </si>
  <si>
    <t>1813934702</t>
  </si>
  <si>
    <t>https://podminky.urs.cz/item/CS_URS_2021_02/766660717</t>
  </si>
  <si>
    <t>"D16" 1</t>
  </si>
  <si>
    <t>239</t>
  </si>
  <si>
    <t>SPCM004</t>
  </si>
  <si>
    <t>samozavírač s ramínkem bez aretace</t>
  </si>
  <si>
    <t>142273012</t>
  </si>
  <si>
    <t>240</t>
  </si>
  <si>
    <t>766660720</t>
  </si>
  <si>
    <t>Montáž dveřních doplňků větrací mřížky s vyříznutím otvoru</t>
  </si>
  <si>
    <t>1285893120</t>
  </si>
  <si>
    <t>https://podminky.urs.cz/item/CS_URS_2021_02/766660720</t>
  </si>
  <si>
    <t>"D08" 3</t>
  </si>
  <si>
    <t>"D09" 7+3</t>
  </si>
  <si>
    <t>"D18" 2</t>
  </si>
  <si>
    <t>241</t>
  </si>
  <si>
    <t>SPCM002</t>
  </si>
  <si>
    <t>Větrací mřížka plastová 455x135 oboustranná šedá</t>
  </si>
  <si>
    <t>-1230608966</t>
  </si>
  <si>
    <t>242</t>
  </si>
  <si>
    <t>766660728</t>
  </si>
  <si>
    <t>Montáž dveřních doplňků dveřního kování interiérového zámku</t>
  </si>
  <si>
    <t>1296249122</t>
  </si>
  <si>
    <t>https://podminky.urs.cz/item/CS_URS_2021_02/766660728</t>
  </si>
  <si>
    <t>"D08" 11</t>
  </si>
  <si>
    <t>"D09" 12</t>
  </si>
  <si>
    <t>"D11" 4</t>
  </si>
  <si>
    <t xml:space="preserve">"D12" 1 </t>
  </si>
  <si>
    <t>"D17" 3</t>
  </si>
  <si>
    <t>"D18" 15</t>
  </si>
  <si>
    <t>243</t>
  </si>
  <si>
    <t>54924003</t>
  </si>
  <si>
    <t>zámek zadlabací 190/140 /20 P WC6</t>
  </si>
  <si>
    <t>-164175598</t>
  </si>
  <si>
    <t>244</t>
  </si>
  <si>
    <t>54924004</t>
  </si>
  <si>
    <t>zámek zadlabací 190/140/20 L cylinder</t>
  </si>
  <si>
    <t>-2130764874</t>
  </si>
  <si>
    <t>245</t>
  </si>
  <si>
    <t>766660729</t>
  </si>
  <si>
    <t>Montáž dveřních doplňků dveřního kování interiérového štítku s klikou</t>
  </si>
  <si>
    <t>-1497372975</t>
  </si>
  <si>
    <t>https://podminky.urs.cz/item/CS_URS_2021_02/766660729</t>
  </si>
  <si>
    <t>246</t>
  </si>
  <si>
    <t>54914620</t>
  </si>
  <si>
    <t>kování dveřní vrchní klika včetně rozet a montážního materiálu R PZ nerez PK</t>
  </si>
  <si>
    <t>1302742469</t>
  </si>
  <si>
    <t>247</t>
  </si>
  <si>
    <t>766660731</t>
  </si>
  <si>
    <t>Montáž dveřních doplňků dveřního kování bezpečnostního zámku</t>
  </si>
  <si>
    <t>-110808645</t>
  </si>
  <si>
    <t>https://podminky.urs.cz/item/CS_URS_2021_02/766660731</t>
  </si>
  <si>
    <t>248</t>
  </si>
  <si>
    <t>54964150</t>
  </si>
  <si>
    <t>vložka zámková cylindrická oboustranná+4 klíče</t>
  </si>
  <si>
    <t>-1811838037</t>
  </si>
  <si>
    <t>249</t>
  </si>
  <si>
    <t>766660733</t>
  </si>
  <si>
    <t>Montáž dveřních doplňků dveřního kování bezpečnostního štítku s klikou</t>
  </si>
  <si>
    <t>-107702331</t>
  </si>
  <si>
    <t>https://podminky.urs.cz/item/CS_URS_2021_02/766660733</t>
  </si>
  <si>
    <t>250</t>
  </si>
  <si>
    <t>54914110</t>
  </si>
  <si>
    <t>kování bezpečnostní R1, knoflík-klika R1 Cr</t>
  </si>
  <si>
    <t>-1089654514</t>
  </si>
  <si>
    <t>251</t>
  </si>
  <si>
    <t>766660734</t>
  </si>
  <si>
    <t>Montáž dveřních doplňků dveřního kování bezpečnostního panikového kování</t>
  </si>
  <si>
    <t>-719268986</t>
  </si>
  <si>
    <t>https://podminky.urs.cz/item/CS_URS_2021_02/766660734</t>
  </si>
  <si>
    <t>252</t>
  </si>
  <si>
    <t>54914113</t>
  </si>
  <si>
    <t>kování bezpečnostní R1 /madlo Cr</t>
  </si>
  <si>
    <t>-1668514828</t>
  </si>
  <si>
    <t>253</t>
  </si>
  <si>
    <t>766682111</t>
  </si>
  <si>
    <t>Montáž zárubní dřevěných, plastových nebo z lamina obložkových, pro dveře jednokřídlové, tloušťky stěny do 170 mm</t>
  </si>
  <si>
    <t>-1146008952</t>
  </si>
  <si>
    <t>https://podminky.urs.cz/item/CS_URS_2021_02/766682111</t>
  </si>
  <si>
    <t>254</t>
  </si>
  <si>
    <t>61182307</t>
  </si>
  <si>
    <t>zárubeň jednokřídlá obložková s laminátovým povrchem tl stěny 60-150mm rozměru 600-1100/1970, 2100mm</t>
  </si>
  <si>
    <t>-1873056390</t>
  </si>
  <si>
    <t>255</t>
  </si>
  <si>
    <t>766694112</t>
  </si>
  <si>
    <t>Montáž ostatních truhlářských konstrukcí parapetních desek dřevěných nebo plastových šířky do 300 mm, délky přes 1000 do 1600 mm</t>
  </si>
  <si>
    <t>1606538164</t>
  </si>
  <si>
    <t>https://podminky.urs.cz/item/CS_URS_2021_02/766694112</t>
  </si>
  <si>
    <t>"O13" 1</t>
  </si>
  <si>
    <t>256</t>
  </si>
  <si>
    <t>60794103</t>
  </si>
  <si>
    <t>parapet dřevotřískový vnitřní povrch laminátový š 300mm</t>
  </si>
  <si>
    <t>1319169246</t>
  </si>
  <si>
    <t>"O13" 1,20*1</t>
  </si>
  <si>
    <t>257</t>
  </si>
  <si>
    <t>60794003</t>
  </si>
  <si>
    <t>parapet dřevotřískový vnitřní povrch laminátový zažehlené hrany</t>
  </si>
  <si>
    <t>240146582</t>
  </si>
  <si>
    <t>258</t>
  </si>
  <si>
    <t>766694121</t>
  </si>
  <si>
    <t>Montáž ostatních truhlářských konstrukcí parapetních desek dřevěných nebo plastových šířky přes 300 mm, délky do 1000 mm</t>
  </si>
  <si>
    <t>-917793275</t>
  </si>
  <si>
    <t>https://podminky.urs.cz/item/CS_URS_2021_02/766694121</t>
  </si>
  <si>
    <t>"O01" 3</t>
  </si>
  <si>
    <t>259</t>
  </si>
  <si>
    <t>61144403</t>
  </si>
  <si>
    <t>parapet plastový vnitřní komůrkový tl 20mm š 350mm</t>
  </si>
  <si>
    <t>-206907896</t>
  </si>
  <si>
    <t>"O01" 3*1,0</t>
  </si>
  <si>
    <t>"O05" 0,8*2</t>
  </si>
  <si>
    <t>260</t>
  </si>
  <si>
    <t>61144019</t>
  </si>
  <si>
    <t>koncovka k parapetu plastovému vnitřnímu 1 pár</t>
  </si>
  <si>
    <t>268185644</t>
  </si>
  <si>
    <t>261</t>
  </si>
  <si>
    <t>766694122</t>
  </si>
  <si>
    <t>Montáž ostatních truhlářských konstrukcí parapetních desek dřevěných nebo plastových šířky přes 300 mm, délky přes 1000 do 1600 mm</t>
  </si>
  <si>
    <t>-553165692</t>
  </si>
  <si>
    <t>https://podminky.urs.cz/item/CS_URS_2021_02/766694122</t>
  </si>
  <si>
    <t>"O02" 1</t>
  </si>
  <si>
    <t>"O03" 1</t>
  </si>
  <si>
    <t>"O04" 1</t>
  </si>
  <si>
    <t>"O10" 7</t>
  </si>
  <si>
    <t>262</t>
  </si>
  <si>
    <t>6252427</t>
  </si>
  <si>
    <t>"O02" 1,25*1</t>
  </si>
  <si>
    <t>"O03" 1,25*1</t>
  </si>
  <si>
    <t>"O04" 1,40*1</t>
  </si>
  <si>
    <t>"O10" 1,40*7</t>
  </si>
  <si>
    <t>263</t>
  </si>
  <si>
    <t>1586833158</t>
  </si>
  <si>
    <t>264</t>
  </si>
  <si>
    <t>766694123</t>
  </si>
  <si>
    <t>Montáž ostatních truhlářských konstrukcí parapetních desek dřevěných nebo plastových šířky přes 300 mm, délky přes 1600 do 2600 mm</t>
  </si>
  <si>
    <t>-851794517</t>
  </si>
  <si>
    <t>https://podminky.urs.cz/item/CS_URS_2021_02/766694123</t>
  </si>
  <si>
    <t>"O06" 2</t>
  </si>
  <si>
    <t>"O07" 1</t>
  </si>
  <si>
    <t>"O08" 1</t>
  </si>
  <si>
    <t>"O09" 5</t>
  </si>
  <si>
    <t>"O11" 3</t>
  </si>
  <si>
    <t>"O12" 1</t>
  </si>
  <si>
    <t>265</t>
  </si>
  <si>
    <t>875805715</t>
  </si>
  <si>
    <t>"O06" 2,25*2</t>
  </si>
  <si>
    <t>"O07" 2,00*1</t>
  </si>
  <si>
    <t>"O08" 1,80*1</t>
  </si>
  <si>
    <t>"O09" 2,10*5</t>
  </si>
  <si>
    <t>"O11" 2,00*3</t>
  </si>
  <si>
    <t>"O12" 2,50*1</t>
  </si>
  <si>
    <t>266</t>
  </si>
  <si>
    <t>2021628820</t>
  </si>
  <si>
    <t>267</t>
  </si>
  <si>
    <t>766R01</t>
  </si>
  <si>
    <t>Dveřní doplňky - štítky se symboly, čísly. názvy, apod</t>
  </si>
  <si>
    <t>-123242246</t>
  </si>
  <si>
    <t>268</t>
  </si>
  <si>
    <t>766R02</t>
  </si>
  <si>
    <t>Kuchyňská linka délky 4,0 m, horní deska, 2x nerezový dřez (min 85 cm) s odkapovou plochou - specifikace dle PSV</t>
  </si>
  <si>
    <t>-306374643</t>
  </si>
  <si>
    <t>269</t>
  </si>
  <si>
    <t>766R03</t>
  </si>
  <si>
    <t>Kuchyňská linka délky 1,8 m, horní deska, nerezový dřez (min 85 cm) s odkapovou plochou - specifikace dle PSV</t>
  </si>
  <si>
    <t>-1149955746</t>
  </si>
  <si>
    <t>270</t>
  </si>
  <si>
    <t>766R04</t>
  </si>
  <si>
    <t>Kuchyňská linka délky 2,0 m, horní deska, nerezový dřez (min 85 cm) s odkapovou plochou - specifikace dle PSV</t>
  </si>
  <si>
    <t>834336907</t>
  </si>
  <si>
    <t>271</t>
  </si>
  <si>
    <t>766R05</t>
  </si>
  <si>
    <t>Kuchyňská linka délky 1,2 m, horní deska, nerezový dřez - specifikace dle PSV</t>
  </si>
  <si>
    <t>-2019631360</t>
  </si>
  <si>
    <t>272</t>
  </si>
  <si>
    <t>998766202</t>
  </si>
  <si>
    <t>Přesun hmot pro konstrukce truhlářské stanovený procentní sazbou (%) z ceny vodorovná dopravní vzdálenost do 50 m v objektech výšky přes 6 do 12 m</t>
  </si>
  <si>
    <t>-850467394</t>
  </si>
  <si>
    <t>https://podminky.urs.cz/item/CS_URS_2021_02/998766202</t>
  </si>
  <si>
    <t>767</t>
  </si>
  <si>
    <t>Konstrukce zámečnické</t>
  </si>
  <si>
    <t>273</t>
  </si>
  <si>
    <t>767161111</t>
  </si>
  <si>
    <t>Montáž zábradlí rovného z trubek nebo tenkostěnných profilů do zdiva, hmotnosti 1 m zábradlí do 20 kg</t>
  </si>
  <si>
    <t>1838607498</t>
  </si>
  <si>
    <t>https://podminky.urs.cz/item/CS_URS_2021_02/767161111</t>
  </si>
  <si>
    <t>"Z03" 4,2</t>
  </si>
  <si>
    <t>"Z04" 2,9*2</t>
  </si>
  <si>
    <t>274</t>
  </si>
  <si>
    <t>55342284R</t>
  </si>
  <si>
    <t>zábradlí terasy z profilu jakl s výplní svislými tyčemi, nerezové</t>
  </si>
  <si>
    <t>-561353150</t>
  </si>
  <si>
    <t>275</t>
  </si>
  <si>
    <t>767163201</t>
  </si>
  <si>
    <t>Montáž kompletního kovového zábradlí přímého z dílců na schodišti kotveného do zdiva nebo lehčeného betonu</t>
  </si>
  <si>
    <t>1820948575</t>
  </si>
  <si>
    <t>https://podminky.urs.cz/item/CS_URS_2021_02/767163201</t>
  </si>
  <si>
    <t>"Z10" 17,3</t>
  </si>
  <si>
    <t>276</t>
  </si>
  <si>
    <t>55342284R2</t>
  </si>
  <si>
    <t>zábradlí s hranatým sloupkem a hranatými pruty s horním kotvením, povrchová úprava práškovým lakem</t>
  </si>
  <si>
    <t>1348764024</t>
  </si>
  <si>
    <t>277</t>
  </si>
  <si>
    <t>767165111</t>
  </si>
  <si>
    <t>Montáž zábradlí rovného madel z trubek nebo tenkostěnných profilů šroubováním</t>
  </si>
  <si>
    <t>-675371790</t>
  </si>
  <si>
    <t>https://podminky.urs.cz/item/CS_URS_2021_02/767165111</t>
  </si>
  <si>
    <t>"Z06" 17,3</t>
  </si>
  <si>
    <t>278</t>
  </si>
  <si>
    <t>55342035</t>
  </si>
  <si>
    <t>madlo zábradlí  Pz pr. 42,4mm</t>
  </si>
  <si>
    <t>107206083</t>
  </si>
  <si>
    <t>279</t>
  </si>
  <si>
    <t>28342070</t>
  </si>
  <si>
    <t>koncovka Pz madla 42,4mm - černé PVC</t>
  </si>
  <si>
    <t>915854527</t>
  </si>
  <si>
    <t>280</t>
  </si>
  <si>
    <t>767220120</t>
  </si>
  <si>
    <t>Montáž schodišťového zábradlí z trubek nebo tenkostěnných profilů do zdiva, hmotnosti 1 m zábradlí přes 15 do 25 kg</t>
  </si>
  <si>
    <t>-1146499693</t>
  </si>
  <si>
    <t>https://podminky.urs.cz/item/CS_URS_2021_02/767220120</t>
  </si>
  <si>
    <t>"Z07" 14,6</t>
  </si>
  <si>
    <t>281</t>
  </si>
  <si>
    <t>55342031R</t>
  </si>
  <si>
    <t>zábradlí nerezové, výplň vodorovné pruty</t>
  </si>
  <si>
    <t>-1475913699</t>
  </si>
  <si>
    <t>282</t>
  </si>
  <si>
    <t>767391112</t>
  </si>
  <si>
    <t>Montáž krytiny z tvarovaných plechů trapézových nebo vlnitých, uchyceným šroubováním</t>
  </si>
  <si>
    <t>-578558557</t>
  </si>
  <si>
    <t>https://podminky.urs.cz/item/CS_URS_2021_02/767391112</t>
  </si>
  <si>
    <t>5,85*13,8</t>
  </si>
  <si>
    <t>283</t>
  </si>
  <si>
    <t>15484112</t>
  </si>
  <si>
    <t>plech trapézový 39/160 AlZn tl 0,88mm</t>
  </si>
  <si>
    <t>-196157301</t>
  </si>
  <si>
    <t>80,73*1,15 "Přepočtené koeficientem množství</t>
  </si>
  <si>
    <t>284</t>
  </si>
  <si>
    <t>7673911R01</t>
  </si>
  <si>
    <t xml:space="preserve">Výroba ocelové konstrukce vč. svarů a pomocného materiálu </t>
  </si>
  <si>
    <t>-1847771916</t>
  </si>
  <si>
    <t>""položka se vztahuje k ocelovému přístřešku</t>
  </si>
  <si>
    <t>285</t>
  </si>
  <si>
    <t>767531111</t>
  </si>
  <si>
    <t>Montáž vstupních čistících zón z rohoží kovových nebo plastových</t>
  </si>
  <si>
    <t>-1895681268</t>
  </si>
  <si>
    <t>https://podminky.urs.cz/item/CS_URS_2021_02/767531111</t>
  </si>
  <si>
    <t>"Z08" 0,6*0,6*4</t>
  </si>
  <si>
    <t>"Z11" 1,1*1,1*4</t>
  </si>
  <si>
    <t>286</t>
  </si>
  <si>
    <t>69752030</t>
  </si>
  <si>
    <t>rohož vstupní provedení hliník nebo mosaz/gumové vlnovky/</t>
  </si>
  <si>
    <t>-1431045971</t>
  </si>
  <si>
    <t>287</t>
  </si>
  <si>
    <t>69752030R</t>
  </si>
  <si>
    <t>rohož vstupní provedení hliník nebo mosaz/textilní pásky/</t>
  </si>
  <si>
    <t>-689670907</t>
  </si>
  <si>
    <t>288</t>
  </si>
  <si>
    <t>767531121</t>
  </si>
  <si>
    <t>Montáž vstupních čistících zón z rohoží osazení rámu mosazného nebo hliníkového zapuštěného z L profilů</t>
  </si>
  <si>
    <t>-861117461</t>
  </si>
  <si>
    <t>https://podminky.urs.cz/item/CS_URS_2021_02/767531121</t>
  </si>
  <si>
    <t>"Z08" 0,6*4*4</t>
  </si>
  <si>
    <t>"Z11" 1,10*4*4</t>
  </si>
  <si>
    <t>289</t>
  </si>
  <si>
    <t>69752160</t>
  </si>
  <si>
    <t>rám pro zapuštění profil L-30/30 25/25 20/30 15/30-Al</t>
  </si>
  <si>
    <t>-1072474132</t>
  </si>
  <si>
    <t>290</t>
  </si>
  <si>
    <t>767610116</t>
  </si>
  <si>
    <t>Montáž oken jednoduchých z hliníkových nebo ocelových profilů na polyuretanovou pěnu pevných do zdiva, plochy přes 0,6 do 1,5 m2</t>
  </si>
  <si>
    <t>605250841</t>
  </si>
  <si>
    <t>https://podminky.urs.cz/item/CS_URS_2021_02/767610116</t>
  </si>
  <si>
    <t>"O04" 1,40*1,0*1</t>
  </si>
  <si>
    <t>291</t>
  </si>
  <si>
    <t>55341003R</t>
  </si>
  <si>
    <t>okno Al s fixním zasklením trojsklo přes plochu 1m2 do v 1,5m, požární odolnost EI 30 DP1</t>
  </si>
  <si>
    <t>168841205</t>
  </si>
  <si>
    <t>292</t>
  </si>
  <si>
    <t>767610216</t>
  </si>
  <si>
    <t>Montáž oken jednoduchých z hliníkových nebo ocelových profilů na polyuretanovou pěnu podávacích vertikálně posuvných s pevně zaskleným horním dílem</t>
  </si>
  <si>
    <t>422670618</t>
  </si>
  <si>
    <t>https://podminky.urs.cz/item/CS_URS_2021_02/767610216</t>
  </si>
  <si>
    <t>"O13" 1,20*1,30*1</t>
  </si>
  <si>
    <t>293</t>
  </si>
  <si>
    <t>55341011R</t>
  </si>
  <si>
    <t>okno Al výdejní s bezpečnostním sklem</t>
  </si>
  <si>
    <t>635888942</t>
  </si>
  <si>
    <t>294</t>
  </si>
  <si>
    <t>767620718</t>
  </si>
  <si>
    <t>Montáž oken zdvojených ostatní práce montáž kování pákového uzávěru</t>
  </si>
  <si>
    <t>665491859</t>
  </si>
  <si>
    <t>https://podminky.urs.cz/item/CS_URS_2021_02/767620718</t>
  </si>
  <si>
    <t>"O12" 2</t>
  </si>
  <si>
    <t>295</t>
  </si>
  <si>
    <t>54913110</t>
  </si>
  <si>
    <t>kování uzávěr ventilační okenní pákový typ K301 11155</t>
  </si>
  <si>
    <t>-1709321373</t>
  </si>
  <si>
    <t>296</t>
  </si>
  <si>
    <t>767627306</t>
  </si>
  <si>
    <t>Montáž oken zdvojených Příplatek k cenám za připojovací spáru mezi ostěním a rámem vnitřní parotěsnou páskou</t>
  </si>
  <si>
    <t>-970621339</t>
  </si>
  <si>
    <t>https://podminky.urs.cz/item/CS_URS_2021_02/767627306</t>
  </si>
  <si>
    <t>297</t>
  </si>
  <si>
    <t>767627307</t>
  </si>
  <si>
    <t>Montáž oken zdvojených Příplatek k cenám za připojovací spáru mezi ostěním a rámem venkovní paropropustnou páskou</t>
  </si>
  <si>
    <t>1645541655</t>
  </si>
  <si>
    <t>https://podminky.urs.cz/item/CS_URS_2021_02/767627307</t>
  </si>
  <si>
    <t>298</t>
  </si>
  <si>
    <t>767640111</t>
  </si>
  <si>
    <t>Montáž dveří ocelových vchodových jednokřídlových bez nadsvětlíku</t>
  </si>
  <si>
    <t>1659125182</t>
  </si>
  <si>
    <t>https://podminky.urs.cz/item/CS_URS_2021_02/767640111</t>
  </si>
  <si>
    <t>"D04" 1</t>
  </si>
  <si>
    <t>299</t>
  </si>
  <si>
    <t>55341214R</t>
  </si>
  <si>
    <t>dveře jednokřídlé ocelové vchodové atypický 1600x2900mm bezpečnostní třídy RC4</t>
  </si>
  <si>
    <t>-2040052405</t>
  </si>
  <si>
    <t>300</t>
  </si>
  <si>
    <t>1911865348</t>
  </si>
  <si>
    <t>301</t>
  </si>
  <si>
    <t>767640114</t>
  </si>
  <si>
    <t>Montáž dveří ocelových vchodových jednokřídlových s pevným bočním dílem a nadsvětlíkem</t>
  </si>
  <si>
    <t>1912400306</t>
  </si>
  <si>
    <t>https://podminky.urs.cz/item/CS_URS_2021_02/767640114</t>
  </si>
  <si>
    <t>"D06" 1</t>
  </si>
  <si>
    <t>"D07" 1</t>
  </si>
  <si>
    <t>302</t>
  </si>
  <si>
    <t>55341337</t>
  </si>
  <si>
    <t>dveře jednokřídlé Al prosklené s nadsvětlíkem max rozměru otvoru 3,3m2</t>
  </si>
  <si>
    <t>1809270914</t>
  </si>
  <si>
    <t>"D06" 1,75*3,00</t>
  </si>
  <si>
    <t>"D07" 1,75*2,85</t>
  </si>
  <si>
    <t>303</t>
  </si>
  <si>
    <t>767640222</t>
  </si>
  <si>
    <t>Montáž dveří ocelových vchodových dvoukřídlové s nadsvětlíkem</t>
  </si>
  <si>
    <t>118476137</t>
  </si>
  <si>
    <t>https://podminky.urs.cz/item/CS_URS_2021_02/767640222</t>
  </si>
  <si>
    <t>"D01" 2</t>
  </si>
  <si>
    <t>"D02" 1</t>
  </si>
  <si>
    <t>304</t>
  </si>
  <si>
    <t>55341335</t>
  </si>
  <si>
    <t>dveře dvoukřídlé Al prosklené max rozměru otvoru 4,84m2 bezpečnostní třídy RC2</t>
  </si>
  <si>
    <t>310488909</t>
  </si>
  <si>
    <t>"D01" 1,55*3,00*2</t>
  </si>
  <si>
    <t>"D02" 1,50*2,25*1</t>
  </si>
  <si>
    <t>305</t>
  </si>
  <si>
    <t>223980495</t>
  </si>
  <si>
    <t>1,55*2</t>
  </si>
  <si>
    <t>1,5*1</t>
  </si>
  <si>
    <t>306</t>
  </si>
  <si>
    <t>767648511</t>
  </si>
  <si>
    <t>Montáž dveří ocelových ocelového prahu dveří jednokřídlových</t>
  </si>
  <si>
    <t>1835144461</t>
  </si>
  <si>
    <t>https://podminky.urs.cz/item/CS_URS_2021_02/767648511</t>
  </si>
  <si>
    <t>307</t>
  </si>
  <si>
    <t>55343116</t>
  </si>
  <si>
    <t>profil přechodový Al narážecí 40mm stříbro, zlato, champagne</t>
  </si>
  <si>
    <t>838373499</t>
  </si>
  <si>
    <t>"D08" 0,7*3</t>
  </si>
  <si>
    <t>"D09" 0,8*12</t>
  </si>
  <si>
    <t>"D11" 0,8*4</t>
  </si>
  <si>
    <t>"D13" 0,8*2</t>
  </si>
  <si>
    <t>"D15" 0,9*1</t>
  </si>
  <si>
    <t>"D16" 0,9*3</t>
  </si>
  <si>
    <t>"D18" 0,8*15</t>
  </si>
  <si>
    <t>308</t>
  </si>
  <si>
    <t>767649194</t>
  </si>
  <si>
    <t>Montáž dveří ocelových doplňků dveří madel</t>
  </si>
  <si>
    <t>570327387</t>
  </si>
  <si>
    <t>https://podminky.urs.cz/item/CS_URS_2021_02/767649194</t>
  </si>
  <si>
    <t>309</t>
  </si>
  <si>
    <t>89438082</t>
  </si>
  <si>
    <t>310</t>
  </si>
  <si>
    <t>767832101</t>
  </si>
  <si>
    <t>Montáž venkovních požárních žebříků do zdiva se suchovodem</t>
  </si>
  <si>
    <t>1956478289</t>
  </si>
  <si>
    <t>https://podminky.urs.cz/item/CS_URS_2021_02/767832101</t>
  </si>
  <si>
    <t>"Z01" 3,85</t>
  </si>
  <si>
    <t>"Z02" 4,07</t>
  </si>
  <si>
    <t>311</t>
  </si>
  <si>
    <t>44983001</t>
  </si>
  <si>
    <t>žebřík venkovní se suchovodem v provedení žárový Zn</t>
  </si>
  <si>
    <t>1821759401</t>
  </si>
  <si>
    <t>312</t>
  </si>
  <si>
    <t>767834111</t>
  </si>
  <si>
    <t>Montáž venkovních požárních žebříků Příplatek k cenám za montáž ochranného koše, připevněného šroubováním</t>
  </si>
  <si>
    <t>2012512998</t>
  </si>
  <si>
    <t>https://podminky.urs.cz/item/CS_URS_2021_02/767834111</t>
  </si>
  <si>
    <t>313</t>
  </si>
  <si>
    <t>767893126</t>
  </si>
  <si>
    <t>Montáž stříšek nad venkovními vstupy z kovových profilů kotvených k nosné konstrukci pomocí konzol, výplň ze skla rovná, šířky přes 1,50 do 2,00 m</t>
  </si>
  <si>
    <t>215789611</t>
  </si>
  <si>
    <t>https://podminky.urs.cz/item/CS_URS_2021_02/767893126</t>
  </si>
  <si>
    <t>"X01" 3</t>
  </si>
  <si>
    <t>"X02" 1</t>
  </si>
  <si>
    <t>314</t>
  </si>
  <si>
    <t>28315014R</t>
  </si>
  <si>
    <t>stříška vchodová, výplň bezpečnostní sklo 2400x900mm s nerezovými táhli, kotvení skrz ETICS</t>
  </si>
  <si>
    <t>2009431953</t>
  </si>
  <si>
    <t>315</t>
  </si>
  <si>
    <t>28315012R</t>
  </si>
  <si>
    <t>stříška vchodová, výplň bezpečnostní sklo 1600x900mm s nerezovými táhli. kotvení skrz ETICS</t>
  </si>
  <si>
    <t>588257086</t>
  </si>
  <si>
    <t>1,17647058823529*0,85 "Přepočtené koeficientem množství</t>
  </si>
  <si>
    <t>316</t>
  </si>
  <si>
    <t>767893192</t>
  </si>
  <si>
    <t>Montáž stříšek nad venkovními vstupy Příplatek k ceně za montáž stříšky delší než 2,00 m skleněné</t>
  </si>
  <si>
    <t>-6420220</t>
  </si>
  <si>
    <t>https://podminky.urs.cz/item/CS_URS_2021_02/767893192</t>
  </si>
  <si>
    <t>0,4*3</t>
  </si>
  <si>
    <t>317</t>
  </si>
  <si>
    <t>767995115</t>
  </si>
  <si>
    <t>Montáž ostatních atypických zámečnických konstrukcí hmotnosti přes 50 do 100 kg</t>
  </si>
  <si>
    <t>kg</t>
  </si>
  <si>
    <t>879767133</t>
  </si>
  <si>
    <t>https://podminky.urs.cz/item/CS_URS_2021_02/767995115</t>
  </si>
  <si>
    <t>"Jekl 160x160</t>
  </si>
  <si>
    <t>23,83*3,3*5</t>
  </si>
  <si>
    <t>"I120</t>
  </si>
  <si>
    <t>11,1*6*5</t>
  </si>
  <si>
    <t xml:space="preserve">"Z profil </t>
  </si>
  <si>
    <t>13,8*6*15,8</t>
  </si>
  <si>
    <t>318</t>
  </si>
  <si>
    <t>14550306.1</t>
  </si>
  <si>
    <t>profil ocelový čtvercový svařovaný 160x160x5mm</t>
  </si>
  <si>
    <t>-108852604</t>
  </si>
  <si>
    <t>23,83*3,3*5/1000*1,1</t>
  </si>
  <si>
    <t>319</t>
  </si>
  <si>
    <t>13010744</t>
  </si>
  <si>
    <t>ocel profilová jakost S235JR (11 375) průřez IPE 120</t>
  </si>
  <si>
    <t>-1959407928</t>
  </si>
  <si>
    <t>11,1*6*5/1000*1,1</t>
  </si>
  <si>
    <t>320</t>
  </si>
  <si>
    <t>13011071R02</t>
  </si>
  <si>
    <t>úhelník ocelový Z 160</t>
  </si>
  <si>
    <t>686707258</t>
  </si>
  <si>
    <t>13,8*6*15,8/1000*1,1</t>
  </si>
  <si>
    <t>321</t>
  </si>
  <si>
    <t>998767202</t>
  </si>
  <si>
    <t>Přesun hmot pro zámečnické konstrukce stanovený procentní sazbou (%) z ceny vodorovná dopravní vzdálenost do 50 m v objektech výšky přes 6 do 12 m</t>
  </si>
  <si>
    <t>-1604990358</t>
  </si>
  <si>
    <t>https://podminky.urs.cz/item/CS_URS_2021_02/998767202</t>
  </si>
  <si>
    <t>771</t>
  </si>
  <si>
    <t>Podlahy z dlaždic</t>
  </si>
  <si>
    <t>322</t>
  </si>
  <si>
    <t>771121011</t>
  </si>
  <si>
    <t>Příprava podkladu před provedením dlažby nátěr penetrační na podlahu</t>
  </si>
  <si>
    <t>969224294</t>
  </si>
  <si>
    <t>https://podminky.urs.cz/item/CS_URS_2021_02/771121011</t>
  </si>
  <si>
    <t>""1.01 - 1.15</t>
  </si>
  <si>
    <t>"1.38 - 1.41</t>
  </si>
  <si>
    <t>14,2</t>
  </si>
  <si>
    <t>323</t>
  </si>
  <si>
    <t>771151011</t>
  </si>
  <si>
    <t>Příprava podkladu před provedením dlažby samonivelační stěrka min.pevnosti 20 MPa, tloušťky do 3 mm</t>
  </si>
  <si>
    <t>1638799239</t>
  </si>
  <si>
    <t>https://podminky.urs.cz/item/CS_URS_2021_02/771151011</t>
  </si>
  <si>
    <t>324</t>
  </si>
  <si>
    <t>771161023</t>
  </si>
  <si>
    <t>Příprava podkladu před provedením dlažby montáž profilu ukončujícího profilu pro balkony a terasy</t>
  </si>
  <si>
    <t>-1534750907</t>
  </si>
  <si>
    <t>https://podminky.urs.cz/item/CS_URS_2021_02/771161023</t>
  </si>
  <si>
    <t>325</t>
  </si>
  <si>
    <t>59054296</t>
  </si>
  <si>
    <t>profil ukončovací s okapničkou děrovaná hrana s drenáží barevný lak Al dl 2,5m v 10mm</t>
  </si>
  <si>
    <t>-1574259039</t>
  </si>
  <si>
    <t>11,6*1,1 "Přepočtené koeficientem množství</t>
  </si>
  <si>
    <t>326</t>
  </si>
  <si>
    <t>771474113</t>
  </si>
  <si>
    <t>Montáž soklů z dlaždic keramických lepených flexibilním lepidlem rovných, výšky přes 90 do 120 mm</t>
  </si>
  <si>
    <t>-1127525900</t>
  </si>
  <si>
    <t>https://podminky.urs.cz/item/CS_URS_2021_02/771474113</t>
  </si>
  <si>
    <t>(6,68+6,68+2+2)</t>
  </si>
  <si>
    <t>(4,4+3,1+3,1+4,4)</t>
  </si>
  <si>
    <t>(7,15+7,15+1,6+1,6)</t>
  </si>
  <si>
    <t>(2,6+2,6+3,1+3,1)</t>
  </si>
  <si>
    <t>(3,77+3,77+1,75+1,75)</t>
  </si>
  <si>
    <t>(1,45+4,88+5,76+5,76+3,3+2,42)</t>
  </si>
  <si>
    <t>(1,5+1,5+2,25+2,25)</t>
  </si>
  <si>
    <t>(4,89+4,89+6,12+6,12)</t>
  </si>
  <si>
    <t>(1,75+11,95+0,2+2,4+2,5+3,22+1,4+4,07+8,05)</t>
  </si>
  <si>
    <t>(1,3+5,67+5,59+4,09+1,5+5,6)</t>
  </si>
  <si>
    <t>(7,75+7,75+6,05+6,05)</t>
  </si>
  <si>
    <t>(9,63+9,63+6,05+6,05)</t>
  </si>
  <si>
    <t>(6,05+6,05+3,72+3,72)</t>
  </si>
  <si>
    <t>(9,15+9,15+6,65+6,65)</t>
  </si>
  <si>
    <t>327</t>
  </si>
  <si>
    <t>59761281</t>
  </si>
  <si>
    <t>sokl s položlábkem-dlažba keramická slinutá hladká do interiéru i exteriéru 300x80mm</t>
  </si>
  <si>
    <t>-213963359</t>
  </si>
  <si>
    <t>1021,933*1,1 "Přepočtené koeficientem množství</t>
  </si>
  <si>
    <t>328</t>
  </si>
  <si>
    <t>771574224</t>
  </si>
  <si>
    <t>Montáž podlah z dlaždic keramických lepených flexibilním lepidlem maloformátových reliéfních nebo z dekorů přes 12 do 19 ks/m2</t>
  </si>
  <si>
    <t>1838367343</t>
  </si>
  <si>
    <t>https://podminky.urs.cz/item/CS_URS_2021_02/771574224</t>
  </si>
  <si>
    <t>329</t>
  </si>
  <si>
    <t>59761433</t>
  </si>
  <si>
    <t>dlažba keramická slinutá hladká do interiéru i exteriéru pro vysoké mechanické namáhání přes 9 do 12ks/m2 tl 15mm</t>
  </si>
  <si>
    <t>1231506994</t>
  </si>
  <si>
    <t>596,36*1,15 "Přepočtené koeficientem množství</t>
  </si>
  <si>
    <t>330</t>
  </si>
  <si>
    <t>771577114</t>
  </si>
  <si>
    <t>Montáž podlah z dlaždic keramických lepených flexibilním lepidlem Příplatek k cenám za dvousložkový spárovací tmel</t>
  </si>
  <si>
    <t>1364074897</t>
  </si>
  <si>
    <t>https://podminky.urs.cz/item/CS_URS_2021_02/771577114</t>
  </si>
  <si>
    <t>331</t>
  </si>
  <si>
    <t>771577115</t>
  </si>
  <si>
    <t>Montáž podlah z dlaždic keramických lepených flexibilním lepidlem Příplatek k cenám za dvousložkové lepidlo</t>
  </si>
  <si>
    <t>-581191538</t>
  </si>
  <si>
    <t>https://podminky.urs.cz/item/CS_URS_2021_02/771577115</t>
  </si>
  <si>
    <t>332</t>
  </si>
  <si>
    <t>771591207</t>
  </si>
  <si>
    <t>Izolace podlahy pod dlažbu montáž izolace nátěrem nebo stěrkou ve dvou vrstvách</t>
  </si>
  <si>
    <t>-1852194618</t>
  </si>
  <si>
    <t>https://podminky.urs.cz/item/CS_URS_2021_02/771591207</t>
  </si>
  <si>
    <t>"1.09 - 1.13 + 1.15</t>
  </si>
  <si>
    <t>8,6+1,4+2,3+10,3+1,7+6,6</t>
  </si>
  <si>
    <t>"1.17 - 1.33</t>
  </si>
  <si>
    <t>4,6+1,3+1,3</t>
  </si>
  <si>
    <t>6,3+2,3</t>
  </si>
  <si>
    <t>333</t>
  </si>
  <si>
    <t>24551275</t>
  </si>
  <si>
    <t>stěrka minerální hydroizolační 2-složková cementem pojená</t>
  </si>
  <si>
    <t>198338462</t>
  </si>
  <si>
    <t>320,9*3,5 "Přepočtené koeficientem množství</t>
  </si>
  <si>
    <t>334</t>
  </si>
  <si>
    <t>771591237</t>
  </si>
  <si>
    <t>Izolace podlahy pod dlažbu montáž těsnícího pásu pro styčné nebo dilatační spáry</t>
  </si>
  <si>
    <t>-1647459254</t>
  </si>
  <si>
    <t>https://podminky.urs.cz/item/CS_URS_2021_02/771591237</t>
  </si>
  <si>
    <t>(1,6+0,95+0,6+2,57+3,4+1,87+2,4+1,65)</t>
  </si>
  <si>
    <t>(1,65+1,65+0,95+0,95)</t>
  </si>
  <si>
    <t>(1,658+1,658+1,42+1,42)</t>
  </si>
  <si>
    <t>(5,15+5,15+2,45+2,45+1+1)</t>
  </si>
  <si>
    <t>(1,7+1,7+1,15+1,15)</t>
  </si>
  <si>
    <t>(2,8+2,35+2,8+2,35)</t>
  </si>
  <si>
    <t>(2,5+2,5+2+2)</t>
  </si>
  <si>
    <t>(1,8+1,8+0,95+0,95)*2</t>
  </si>
  <si>
    <t>(1,6+1,6+1,8+1,8)</t>
  </si>
  <si>
    <t>(1,65+1,65+1,8+1,8)</t>
  </si>
  <si>
    <t>(1,8+1,8+0,95+0,95)</t>
  </si>
  <si>
    <t>(5,47+3,2+3,2+0,15+0,15+3,82+1,4+0,15+1,05+1,45)</t>
  </si>
  <si>
    <t>(1,2+1,2+2,95+2,95)</t>
  </si>
  <si>
    <t>(1,55+1,55+1,55+1,55)</t>
  </si>
  <si>
    <t>(5,17+5,17+5,75+5,75+4,55+4,55)</t>
  </si>
  <si>
    <t>(2,17+2,17+1,55+1,55)</t>
  </si>
  <si>
    <t>(1,82+1,82+0,95+0,95)</t>
  </si>
  <si>
    <t>"PDL 3</t>
  </si>
  <si>
    <t>(0,95+0,95+1,25+1,25)</t>
  </si>
  <si>
    <t>(2+2+0,95+0,95)</t>
  </si>
  <si>
    <t>(2+1,45+2+1,45)</t>
  </si>
  <si>
    <t>(2,38+2,38+1,94+1,94)</t>
  </si>
  <si>
    <t>(1,6+1,6+0,91+0,91)*2</t>
  </si>
  <si>
    <t>(2,6+2,6+2,6+2,6)</t>
  </si>
  <si>
    <t>(1,87+1,87+1,38+1,38)</t>
  </si>
  <si>
    <t>335</t>
  </si>
  <si>
    <t>59054221</t>
  </si>
  <si>
    <t>páska pružná těsnící hydroizolační š 250mm</t>
  </si>
  <si>
    <t>1983601509</t>
  </si>
  <si>
    <t>325,536*1,05 "Přepočtené koeficientem množství</t>
  </si>
  <si>
    <t>336</t>
  </si>
  <si>
    <t>771592011</t>
  </si>
  <si>
    <t>Čištění vnitřních ploch po položení dlažby podlah nebo schodišť chemickými prostředky</t>
  </si>
  <si>
    <t>-304641541</t>
  </si>
  <si>
    <t>https://podminky.urs.cz/item/CS_URS_2021_02/771592011</t>
  </si>
  <si>
    <t>337</t>
  </si>
  <si>
    <t>998771202</t>
  </si>
  <si>
    <t>Přesun hmot pro podlahy z dlaždic stanovený procentní sazbou (%) z ceny vodorovná dopravní vzdálenost do 50 m v objektech výšky přes 6 do 12 m</t>
  </si>
  <si>
    <t>1216325381</t>
  </si>
  <si>
    <t>https://podminky.urs.cz/item/CS_URS_2021_02/998771202</t>
  </si>
  <si>
    <t>776</t>
  </si>
  <si>
    <t>Podlahy povlakové</t>
  </si>
  <si>
    <t>338</t>
  </si>
  <si>
    <t>776111116</t>
  </si>
  <si>
    <t>Příprava podkladu broušení podlah stávajícího podkladu pro odstranění lepidla (po starých krytinách)</t>
  </si>
  <si>
    <t>-1277414135</t>
  </si>
  <si>
    <t>https://podminky.urs.cz/item/CS_URS_2021_02/776111116</t>
  </si>
  <si>
    <t>74,1</t>
  </si>
  <si>
    <t>339</t>
  </si>
  <si>
    <t>776111311</t>
  </si>
  <si>
    <t>Příprava podkladu vysátí podlah</t>
  </si>
  <si>
    <t>2087255654</t>
  </si>
  <si>
    <t>https://podminky.urs.cz/item/CS_URS_2021_02/776111311</t>
  </si>
  <si>
    <t>340</t>
  </si>
  <si>
    <t>776141111</t>
  </si>
  <si>
    <t>Příprava podkladu vyrovnání samonivelační stěrkou podlah min.pevnosti 20 MPa, tloušťky do 3 mm</t>
  </si>
  <si>
    <t>-1524701834</t>
  </si>
  <si>
    <t>https://podminky.urs.cz/item/CS_URS_2021_02/776141111</t>
  </si>
  <si>
    <t>341</t>
  </si>
  <si>
    <t>776231111</t>
  </si>
  <si>
    <t>Montáž podlahovin z vinylu lepením lamel nebo čtverců standardním lepidlem</t>
  </si>
  <si>
    <t>1411336801</t>
  </si>
  <si>
    <t>https://podminky.urs.cz/item/CS_URS_2021_02/776231111</t>
  </si>
  <si>
    <t>342</t>
  </si>
  <si>
    <t>28411050</t>
  </si>
  <si>
    <t>dílce vinylové tl 2,0mm, nášlapná vrstva 0,40mm, úprava PUR, třída zátěže 23/32/41, otlak 0,05mm, R10, třída otěru T, hořlavost Bfl S1, bez ftalátů</t>
  </si>
  <si>
    <t>1081123418</t>
  </si>
  <si>
    <t>469*1,1 "Přepočtené koeficientem množství</t>
  </si>
  <si>
    <t>343</t>
  </si>
  <si>
    <t>776411111</t>
  </si>
  <si>
    <t>Montáž soklíků lepením obvodových, výšky do 80 mm</t>
  </si>
  <si>
    <t>-1657840348</t>
  </si>
  <si>
    <t>https://podminky.urs.cz/item/CS_URS_2021_02/776411111</t>
  </si>
  <si>
    <t>"1.35+36+37</t>
  </si>
  <si>
    <t>(13,5+13,5+16,6+16,68)</t>
  </si>
  <si>
    <t>(3,08+2,95+2,95)</t>
  </si>
  <si>
    <t>(5,23+5,23+3,7+3,7)</t>
  </si>
  <si>
    <t>(2,2+2,2+4,6+4,6)</t>
  </si>
  <si>
    <t>(4,6+4,6+6,73+6,73)</t>
  </si>
  <si>
    <t>(4,6+4,6+2,85+2,85)</t>
  </si>
  <si>
    <t>(4,6+4,6+2,75+2,75)</t>
  </si>
  <si>
    <t>"1.42 - 1.45</t>
  </si>
  <si>
    <t>16,81+16,81+5,180+5,18+0,66+0,66</t>
  </si>
  <si>
    <t>(3,45+3,45+3,82+3,82)</t>
  </si>
  <si>
    <t>(8,83+8,83+6,36+6,36)</t>
  </si>
  <si>
    <t>(6,8+6,8+6,36+6,36)</t>
  </si>
  <si>
    <t>(5,63+5,63+5+5)</t>
  </si>
  <si>
    <t>(5,2+5,2+5+5)</t>
  </si>
  <si>
    <t>(3,6+3,6+3,74+3,74)</t>
  </si>
  <si>
    <t>(3,79+3,79+6,41+6,41)</t>
  </si>
  <si>
    <t>(3,18+3,18+6,41+6,41)</t>
  </si>
  <si>
    <t>(3,96+3,96+6,41+6,41)</t>
  </si>
  <si>
    <t>(4,55+4,55+6,41+6,41)</t>
  </si>
  <si>
    <t>344</t>
  </si>
  <si>
    <t>28411010</t>
  </si>
  <si>
    <t>lišta soklová PVC 20x100mm</t>
  </si>
  <si>
    <t>382675747</t>
  </si>
  <si>
    <t>408,1*1,02 "Přepočtené koeficientem množství</t>
  </si>
  <si>
    <t>345</t>
  </si>
  <si>
    <t>998776102</t>
  </si>
  <si>
    <t>Přesun hmot pro podlahy povlakové stanovený z hmotnosti přesunovaného materiálu vodorovná dopravní vzdálenost do 50 m v objektech výšky přes 6 do 12 m</t>
  </si>
  <si>
    <t>1734837287</t>
  </si>
  <si>
    <t>https://podminky.urs.cz/item/CS_URS_2021_02/998776102</t>
  </si>
  <si>
    <t>346</t>
  </si>
  <si>
    <t>998776181</t>
  </si>
  <si>
    <t>Přesun hmot pro podlahy povlakové stanovený z hmotnosti přesunovaného materiálu Příplatek k cenám za přesun prováděný bez použití mechanizace pro jakoukoliv výšku objektu</t>
  </si>
  <si>
    <t>-897139682</t>
  </si>
  <si>
    <t>https://podminky.urs.cz/item/CS_URS_2021_02/998776181</t>
  </si>
  <si>
    <t>781</t>
  </si>
  <si>
    <t>Dokončovací práce - obklady</t>
  </si>
  <si>
    <t>347</t>
  </si>
  <si>
    <t>781121011</t>
  </si>
  <si>
    <t>Příprava podkladu před provedením obkladu nátěr penetrační na stěnu</t>
  </si>
  <si>
    <t>-1144254806</t>
  </si>
  <si>
    <t>https://podminky.urs.cz/item/CS_URS_2021_02/781121011</t>
  </si>
  <si>
    <t>(3,4+2,57+0,6+0,95+1,6+1,65+2,4+1,87)*2,8</t>
  </si>
  <si>
    <t>(1,45+0,95+1,45+0,95)*2,6</t>
  </si>
  <si>
    <t>(1,42+1,42+1,65+1,65)*2,6</t>
  </si>
  <si>
    <t>(5,151+5,151+2,45+2,45+1+1)*2,8</t>
  </si>
  <si>
    <t>(1,15+1,15+1,5+1,5)*2,6</t>
  </si>
  <si>
    <t>"1.18 - 1.19</t>
  </si>
  <si>
    <t>(0,95+0,95+1,6+1,6)*2*2</t>
  </si>
  <si>
    <t>(2,5+2,5+2+2)*2</t>
  </si>
  <si>
    <t>(1,6+1,6+1,8+1,8)*2</t>
  </si>
  <si>
    <t>(1,65+1,65+1,8+1,8)*2</t>
  </si>
  <si>
    <t>(1,6+1,6+0,95+0,95)*2</t>
  </si>
  <si>
    <t>(5,47+5,47+3,197+3,197+0,35+0,35+1,05+1,4)*2</t>
  </si>
  <si>
    <t>(1,2+1,2+2,95+2,95)*2</t>
  </si>
  <si>
    <t>(1,65+1,65+0,95+0,95)*2</t>
  </si>
  <si>
    <t>(1,55+1,55+1,55+1,55)*2</t>
  </si>
  <si>
    <t>(5,772+5,772+5,17+5,17+4,55+4,55)*2</t>
  </si>
  <si>
    <t>(2,17+2,17+1,55+1,55)*2</t>
  </si>
  <si>
    <t>(1,82+1,82+0,95+0,95)*2</t>
  </si>
  <si>
    <t>(1,5+1,2+1,2)*2</t>
  </si>
  <si>
    <t>(2+2+1,45+1,45)*2</t>
  </si>
  <si>
    <t>(1,05+1,05+0,95+0,95)*2</t>
  </si>
  <si>
    <t>(1,25+1,25+0,95+0,95)*2</t>
  </si>
  <si>
    <t>(1,8+0,95+1,8+0,95)*2</t>
  </si>
  <si>
    <t>(2,35+2,35+2,8+2,8)*2</t>
  </si>
  <si>
    <t>-0,9*1,97</t>
  </si>
  <si>
    <t>"Kuchyň</t>
  </si>
  <si>
    <t>(4,035+0,5)*0,8</t>
  </si>
  <si>
    <t>(0,3+1)*2</t>
  </si>
  <si>
    <t>(1,835+0,95)*0,8</t>
  </si>
  <si>
    <t>"2.09</t>
  </si>
  <si>
    <t>(1,35+0,65)*0,8</t>
  </si>
  <si>
    <t>"2.06</t>
  </si>
  <si>
    <t>(2,03+1)*0,8</t>
  </si>
  <si>
    <t>"Koupelny + wc 2.NP</t>
  </si>
  <si>
    <t>"2.03</t>
  </si>
  <si>
    <t>(1,94+1,94+2,38+2,38)*2</t>
  </si>
  <si>
    <t>"2.04+2.05</t>
  </si>
  <si>
    <t>(0,91+0,91+1,6+1,6)*2</t>
  </si>
  <si>
    <t>"2.17</t>
  </si>
  <si>
    <t>(2,6+2,6+2,6+2,6)*2</t>
  </si>
  <si>
    <t>"2.18</t>
  </si>
  <si>
    <t>(1,69+1,69+1,38+1,38)*2</t>
  </si>
  <si>
    <t>348</t>
  </si>
  <si>
    <t>781131207</t>
  </si>
  <si>
    <t>Izolace stěny pod obklad montáž izolace nátěrem nebo stěrkou ve dvou vrstvách</t>
  </si>
  <si>
    <t>530874470</t>
  </si>
  <si>
    <t>https://podminky.urs.cz/item/CS_URS_2021_02/781131207</t>
  </si>
  <si>
    <t>(1,25+1,25+0,95+0,95)</t>
  </si>
  <si>
    <t>329,936*0,5</t>
  </si>
  <si>
    <t>"sprchové kouty</t>
  </si>
  <si>
    <t>(5,8+1,1+1,1)*2</t>
  </si>
  <si>
    <t>(3,82+1,4+1,2)*2</t>
  </si>
  <si>
    <t>349</t>
  </si>
  <si>
    <t>-1834550651</t>
  </si>
  <si>
    <t>193,808*3,5 "Přepočtené koeficientem množství</t>
  </si>
  <si>
    <t>350</t>
  </si>
  <si>
    <t>781474164</t>
  </si>
  <si>
    <t>Montáž obkladů vnitřních stěn z dlaždic keramických lepených flexibilním lepidlem velkoformátových reliéfních nebo z dekorů přes 4 do 6 ks/m2</t>
  </si>
  <si>
    <t>-325495056</t>
  </si>
  <si>
    <t>https://podminky.urs.cz/item/CS_URS_2021_02/781474164</t>
  </si>
  <si>
    <t>351</t>
  </si>
  <si>
    <t>59761060</t>
  </si>
  <si>
    <t>dekor keramický pro interiér i exteriér do 6ks/m2</t>
  </si>
  <si>
    <t>-90745190</t>
  </si>
  <si>
    <t>459,593*1,15 "Přepočtené koeficientem množství</t>
  </si>
  <si>
    <t>352</t>
  </si>
  <si>
    <t>781477114</t>
  </si>
  <si>
    <t>Montáž obkladů vnitřních stěn z dlaždic keramických Příplatek k cenám za dvousložkový spárovací tmel</t>
  </si>
  <si>
    <t>-1835217812</t>
  </si>
  <si>
    <t>https://podminky.urs.cz/item/CS_URS_2021_02/781477114</t>
  </si>
  <si>
    <t>353</t>
  </si>
  <si>
    <t>781477115</t>
  </si>
  <si>
    <t>Montáž obkladů vnitřních stěn z dlaždic keramických Příplatek k cenám za dvousložkové lepidlo</t>
  </si>
  <si>
    <t>2020544364</t>
  </si>
  <si>
    <t>https://podminky.urs.cz/item/CS_URS_2021_02/781477115</t>
  </si>
  <si>
    <t>354</t>
  </si>
  <si>
    <t>998781202</t>
  </si>
  <si>
    <t>Přesun hmot pro obklady keramické stanovený procentní sazbou (%) z ceny vodorovná dopravní vzdálenost do 50 m v objektech výšky přes 6 do 12 m</t>
  </si>
  <si>
    <t>-1102540185</t>
  </si>
  <si>
    <t>https://podminky.urs.cz/item/CS_URS_2021_02/998781202</t>
  </si>
  <si>
    <t>783</t>
  </si>
  <si>
    <t>Dokončovací práce - nátěry</t>
  </si>
  <si>
    <t>394</t>
  </si>
  <si>
    <t>783227101</t>
  </si>
  <si>
    <t>Krycí nátěr tesařských konstrukcí jednonásobný akrylátový</t>
  </si>
  <si>
    <t>-621825127</t>
  </si>
  <si>
    <t>(0,4+0,2)*(23,4+17,2+6,2)*2</t>
  </si>
  <si>
    <t>0,2*7,72*4*2</t>
  </si>
  <si>
    <t>355</t>
  </si>
  <si>
    <t>783314201</t>
  </si>
  <si>
    <t>Základní antikorozní nátěr zámečnických konstrukcí jednonásobný syntetický standardní</t>
  </si>
  <si>
    <t>1150709025</t>
  </si>
  <si>
    <t>https://podminky.urs.cz/item/CS_URS_2021_02/783314201</t>
  </si>
  <si>
    <t>"zárubně"</t>
  </si>
  <si>
    <t>(0,8+2,0+2,0)*0,25*18</t>
  </si>
  <si>
    <t>(0,9+2,0+2,0)*0,25*4</t>
  </si>
  <si>
    <t>(0,7+2,0+2,0)*0,25*15</t>
  </si>
  <si>
    <t>356</t>
  </si>
  <si>
    <t>783315101</t>
  </si>
  <si>
    <t>Mezinátěr zámečnických konstrukcí jednonásobný syntetický standardní</t>
  </si>
  <si>
    <t>925107770</t>
  </si>
  <si>
    <t>https://podminky.urs.cz/item/CS_URS_2021_02/783315101</t>
  </si>
  <si>
    <t>357</t>
  </si>
  <si>
    <t>783317101</t>
  </si>
  <si>
    <t>Krycí nátěr (email) zámečnických konstrukcí jednonásobný syntetický standardní</t>
  </si>
  <si>
    <t>-1943204379</t>
  </si>
  <si>
    <t>https://podminky.urs.cz/item/CS_URS_2021_02/783317101</t>
  </si>
  <si>
    <t>358</t>
  </si>
  <si>
    <t>783324101</t>
  </si>
  <si>
    <t>Základní nátěr zámečnických konstrukcí jednonásobný akrylátový</t>
  </si>
  <si>
    <t>120081088</t>
  </si>
  <si>
    <t>https://podminky.urs.cz/item/CS_URS_2021_02/783324101</t>
  </si>
  <si>
    <t>359</t>
  </si>
  <si>
    <t>783325101</t>
  </si>
  <si>
    <t>Mezinátěr zámečnických konstrukcí jednonásobný akrylátový</t>
  </si>
  <si>
    <t>-506491390</t>
  </si>
  <si>
    <t>https://podminky.urs.cz/item/CS_URS_2021_02/783325101</t>
  </si>
  <si>
    <t>360</t>
  </si>
  <si>
    <t>783327101</t>
  </si>
  <si>
    <t>Krycí nátěr (email) zámečnických konstrukcí jednonásobný akrylátový</t>
  </si>
  <si>
    <t>-1889315180</t>
  </si>
  <si>
    <t>https://podminky.urs.cz/item/CS_URS_2021_02/783327101</t>
  </si>
  <si>
    <t>361</t>
  </si>
  <si>
    <t>783813101</t>
  </si>
  <si>
    <t>Penetrační nátěr omítek hladkých betonových povrchů syntetický</t>
  </si>
  <si>
    <t>502642785</t>
  </si>
  <si>
    <t>https://podminky.urs.cz/item/CS_URS_2021_02/783813101</t>
  </si>
  <si>
    <t xml:space="preserve">"Chodby </t>
  </si>
  <si>
    <t>(6,68+6,68+2+2)*1,2</t>
  </si>
  <si>
    <t>(3,77+3,77+1,75+1,75)*1,2</t>
  </si>
  <si>
    <t>(1,75+11,95+0,2+2,4+2,5+3,22+1,4+4,07+8,05)*1,2</t>
  </si>
  <si>
    <t>(1,3+5,67+5,59+4,09+1,5+5,6)*1,2</t>
  </si>
  <si>
    <t>(13,5+13,5+16,6+16,68)*1,2</t>
  </si>
  <si>
    <t>(16,81+16,81+5,180+5,18+0,66+0,66)*1,2</t>
  </si>
  <si>
    <t>"šatny</t>
  </si>
  <si>
    <t>(7,75+7,75+6,05+6,05)*1,2</t>
  </si>
  <si>
    <t>(9,63+9,63+6,05+6,05)*1,2</t>
  </si>
  <si>
    <t>362</t>
  </si>
  <si>
    <t>783817401</t>
  </si>
  <si>
    <t>Krycí (ochranný ) nátěr omítek dvojnásobný hladkých betonových povrchů nebo povrchů z desek na bázi dřeva (dřevovláknitých apod.) syntetický</t>
  </si>
  <si>
    <t>1497388786</t>
  </si>
  <si>
    <t>https://podminky.urs.cz/item/CS_URS_2021_02/783817401</t>
  </si>
  <si>
    <t>784</t>
  </si>
  <si>
    <t>Dokončovací práce - malby a tapety</t>
  </si>
  <si>
    <t>363</t>
  </si>
  <si>
    <t>784181101</t>
  </si>
  <si>
    <t>Penetrace podkladu jednonásobná základní akrylátová bezbarvá v místnostech výšky do 3,80 m</t>
  </si>
  <si>
    <t>1002827172</t>
  </si>
  <si>
    <t>https://podminky.urs.cz/item/CS_URS_2021_02/784181101</t>
  </si>
  <si>
    <t>"- obklady</t>
  </si>
  <si>
    <t>-460</t>
  </si>
  <si>
    <t xml:space="preserve">"SDK </t>
  </si>
  <si>
    <t>66,3+215,5</t>
  </si>
  <si>
    <t>"- sokl</t>
  </si>
  <si>
    <t>-302,676</t>
  </si>
  <si>
    <t>364</t>
  </si>
  <si>
    <t>784211101</t>
  </si>
  <si>
    <t>Malby z malířských směsí oděruvzdorných za mokra dvojnásobné, bílé za mokra oděruvzdorné výborně v místnostech výšky do 3,80 m</t>
  </si>
  <si>
    <t>1043807766</t>
  </si>
  <si>
    <t>https://podminky.urs.cz/item/CS_URS_2021_02/784211101</t>
  </si>
  <si>
    <t>786</t>
  </si>
  <si>
    <t>Dokončovací práce - čalounické úpravy</t>
  </si>
  <si>
    <t>365</t>
  </si>
  <si>
    <t>786626121</t>
  </si>
  <si>
    <t>Montáž zastiňujících žaluzií lamelových vnitřních nebo do oken dvojitých kovových</t>
  </si>
  <si>
    <t>1421342330</t>
  </si>
  <si>
    <t>https://podminky.urs.cz/item/CS_URS_2021_02/786626121</t>
  </si>
  <si>
    <t>"O04" 1,40*1,00*1</t>
  </si>
  <si>
    <t>"O09" 2,10*1,45*5</t>
  </si>
  <si>
    <t>"O11" 2,00*1,30*3</t>
  </si>
  <si>
    <t>366</t>
  </si>
  <si>
    <t>55346200</t>
  </si>
  <si>
    <t>žaluzie horizontální interiérové</t>
  </si>
  <si>
    <t>-30021394</t>
  </si>
  <si>
    <t>367</t>
  </si>
  <si>
    <t>998786202</t>
  </si>
  <si>
    <t>Přesun hmot pro stínění a čalounické úpravy stanovený procentní sazbou (%) z ceny vodorovná dopravní vzdálenost do 50 m v objektech výšky přes 6 do 12 m</t>
  </si>
  <si>
    <t>2107971735</t>
  </si>
  <si>
    <t>https://podminky.urs.cz/item/CS_URS_2021_02/998786202</t>
  </si>
  <si>
    <t>787</t>
  </si>
  <si>
    <t>Dokončovací práce - zasklívání</t>
  </si>
  <si>
    <t>368</t>
  </si>
  <si>
    <t>787911111</t>
  </si>
  <si>
    <t>Zasklívání – ostatní práce montáž fólie na sklo bezpečnostní</t>
  </si>
  <si>
    <t>779494055</t>
  </si>
  <si>
    <t>https://podminky.urs.cz/item/CS_URS_2021_02/787911111</t>
  </si>
  <si>
    <t>"O02" 1,25*0,50*2*1</t>
  </si>
  <si>
    <t>"O03" 1,25*0,50*2*1</t>
  </si>
  <si>
    <t>369</t>
  </si>
  <si>
    <t>63479019</t>
  </si>
  <si>
    <t>fólie na sklo ochranné a bezpečnostní čirá 82%</t>
  </si>
  <si>
    <t>-580325287</t>
  </si>
  <si>
    <t>31,005*1,03 "Přepočtené koeficientem množství</t>
  </si>
  <si>
    <t>370</t>
  </si>
  <si>
    <t>787911115</t>
  </si>
  <si>
    <t>Zasklívání – ostatní práce montáž fólie na sklo neprůhledné</t>
  </si>
  <si>
    <t>-295415572</t>
  </si>
  <si>
    <t>https://podminky.urs.cz/item/CS_URS_2021_02/787911115</t>
  </si>
  <si>
    <t>"O10" 1,40*0,50*5</t>
  </si>
  <si>
    <t>371</t>
  </si>
  <si>
    <t>63479018.1</t>
  </si>
  <si>
    <t>fólie na sklo ochranné 85% neprůhledná</t>
  </si>
  <si>
    <t>-353446390</t>
  </si>
  <si>
    <t>3,5*1,03 "Přepočtené koeficientem množství</t>
  </si>
  <si>
    <t>372</t>
  </si>
  <si>
    <t>998787202</t>
  </si>
  <si>
    <t>Přesun hmot pro zasklívání stanovený procentní sazbou (%) z ceny vodorovná dopravní vzdálenost do 50 m v objektech výšky přes 6 do 12 m</t>
  </si>
  <si>
    <t>-1372643243</t>
  </si>
  <si>
    <t>https://podminky.urs.cz/item/CS_URS_2021_02/998787202</t>
  </si>
  <si>
    <t>789</t>
  </si>
  <si>
    <t>Povrchové úpravy ocelových konstrukcí a technologických zařízení</t>
  </si>
  <si>
    <t>373</t>
  </si>
  <si>
    <t>789421512</t>
  </si>
  <si>
    <t>Žárové stříkání ocelových konstrukcí slitinou zinacor ZnAl, tloušťky 50 μm, třídy II</t>
  </si>
  <si>
    <t>640187828</t>
  </si>
  <si>
    <t>https://podminky.urs.cz/item/CS_URS_2021_02/789421512</t>
  </si>
  <si>
    <t>0,16*4*3,3*5</t>
  </si>
  <si>
    <t>(0,12+0,12+0,06+0,06)*6*5</t>
  </si>
  <si>
    <t>13,8*6*(0,16+0,16+0,3)</t>
  </si>
  <si>
    <t>HZS</t>
  </si>
  <si>
    <t>Hodinové zúčtovací sazby</t>
  </si>
  <si>
    <t>379</t>
  </si>
  <si>
    <t>HZS2112</t>
  </si>
  <si>
    <t>Hodinové zúčtovací sazby profesí PSV provádění stavebních konstrukcí tesař odborný</t>
  </si>
  <si>
    <t>hod</t>
  </si>
  <si>
    <t>512</t>
  </si>
  <si>
    <t>-469288206</t>
  </si>
  <si>
    <t>https://podminky.urs.cz/item/CS_URS_2021_02/HZS2112</t>
  </si>
  <si>
    <t>"ostatní nesfecifikované a neměřitelné práce - vyrovnání vazníků" 40,0</t>
  </si>
  <si>
    <t>OST</t>
  </si>
  <si>
    <t>Ostatní</t>
  </si>
  <si>
    <t>374</t>
  </si>
  <si>
    <t>OST 01</t>
  </si>
  <si>
    <t>Kovové šatní dvojskříňky 800x500 mm a výšky min. 2000 mm s lavičkou</t>
  </si>
  <si>
    <t>176597936</t>
  </si>
  <si>
    <t>375</t>
  </si>
  <si>
    <t>OST 02</t>
  </si>
  <si>
    <t>Kovové šatní trojskříňky 1200x500 mm a výšky min. 2000 mm s lavičkou</t>
  </si>
  <si>
    <t>1324662099</t>
  </si>
  <si>
    <t xml:space="preserve">SO 01B - Bourání </t>
  </si>
  <si>
    <t xml:space="preserve">    997 - Přesun sutě</t>
  </si>
  <si>
    <t>VRN - Vedlejší rozpočtové náklady</t>
  </si>
  <si>
    <t xml:space="preserve">    VRN9 - Ostatní náklady</t>
  </si>
  <si>
    <t>131313101</t>
  </si>
  <si>
    <t>Hloubení jam ručně zapažených i nezapažených s urovnáním dna do předepsaného profilu a spádu v hornině třídy těžitelnosti II skupiny 4 soudržných</t>
  </si>
  <si>
    <t>437431515</t>
  </si>
  <si>
    <t>https://podminky.urs.cz/item/CS_URS_2021_02/131313101</t>
  </si>
  <si>
    <t>(48,180+63,95)*0,3</t>
  </si>
  <si>
    <t>174111101</t>
  </si>
  <si>
    <t>Zásyp sypaninou z jakékoliv horniny ručně s uložením výkopku ve vrstvách se zhutněním jam, šachet, rýh nebo kolem objektů v těchto vykopávkách</t>
  </si>
  <si>
    <t>-833171162</t>
  </si>
  <si>
    <t>https://podminky.urs.cz/item/CS_URS_2021_02/174111101</t>
  </si>
  <si>
    <t>14,8*0,65</t>
  </si>
  <si>
    <t>8,7*0,65</t>
  </si>
  <si>
    <t>2,2*0,65</t>
  </si>
  <si>
    <t>961055111</t>
  </si>
  <si>
    <t>Bourání základů z betonu železového</t>
  </si>
  <si>
    <t>1930097508</t>
  </si>
  <si>
    <t>https://podminky.urs.cz/item/CS_URS_2021_02/961055111</t>
  </si>
  <si>
    <t>1*0,5*7,55*2</t>
  </si>
  <si>
    <t>1*0,5*22,07</t>
  </si>
  <si>
    <t>6,7*0,5*0,5*2</t>
  </si>
  <si>
    <t>6,7*0,6*0,5</t>
  </si>
  <si>
    <t>0,5*2,9*0,5*2</t>
  </si>
  <si>
    <t>0,5*0,5*3,9</t>
  </si>
  <si>
    <t>1,85*0,5*0,5*2</t>
  </si>
  <si>
    <t>(4,9+2,8+2,8)*0,5*0,5</t>
  </si>
  <si>
    <t>962031132</t>
  </si>
  <si>
    <t>Bourání příček z cihel, tvárnic nebo příčkovek z cihel pálených, plných nebo dutých na maltu vápennou nebo vápenocementovou, tl. do 100 mm</t>
  </si>
  <si>
    <t>-1211287567</t>
  </si>
  <si>
    <t>https://podminky.urs.cz/item/CS_URS_2021_02/962031132</t>
  </si>
  <si>
    <t>0,9*3*4</t>
  </si>
  <si>
    <t>0,4*3*4</t>
  </si>
  <si>
    <t>1*4*6</t>
  </si>
  <si>
    <t>0,85*4</t>
  </si>
  <si>
    <t>962031133</t>
  </si>
  <si>
    <t>Bourání příček z cihel, tvárnic nebo příčkovek z cihel pálených, plných nebo dutých na maltu vápennou nebo vápenocementovou, tl. do 150 mm</t>
  </si>
  <si>
    <t>-490775925</t>
  </si>
  <si>
    <t>https://podminky.urs.cz/item/CS_URS_2021_02/962031133</t>
  </si>
  <si>
    <t>(7,15+2,6+3,1)*4</t>
  </si>
  <si>
    <t>-0,9*2,1*3</t>
  </si>
  <si>
    <t>2,45*4</t>
  </si>
  <si>
    <t>5,17*4</t>
  </si>
  <si>
    <t>4,8*4</t>
  </si>
  <si>
    <t>2,8*4*2</t>
  </si>
  <si>
    <t>-0,7*2,1*2</t>
  </si>
  <si>
    <t>1,2*4</t>
  </si>
  <si>
    <t>3,08*4</t>
  </si>
  <si>
    <t>4,75*4</t>
  </si>
  <si>
    <t>0,9*4</t>
  </si>
  <si>
    <t>1,3*4</t>
  </si>
  <si>
    <t>3,6*4</t>
  </si>
  <si>
    <t>3,45*4</t>
  </si>
  <si>
    <t>962052211</t>
  </si>
  <si>
    <t>Bourání zdiva železobetonového nadzákladového, objemu přes 1 m3</t>
  </si>
  <si>
    <t>632188958</t>
  </si>
  <si>
    <t>https://podminky.urs.cz/item/CS_URS_2021_02/962052211</t>
  </si>
  <si>
    <t>4*0,2*1,4</t>
  </si>
  <si>
    <t>962081141</t>
  </si>
  <si>
    <t>Bourání zdiva příček nebo vybourání otvorů ze skleněných tvárnic, tl. do 150 mm</t>
  </si>
  <si>
    <t>-1031128180</t>
  </si>
  <si>
    <t>https://podminky.urs.cz/item/CS_URS_2021_02/962081141</t>
  </si>
  <si>
    <t>1*1,1*4</t>
  </si>
  <si>
    <t>2*1,7*3</t>
  </si>
  <si>
    <t>1,4*1,7*8</t>
  </si>
  <si>
    <t>1,8*1,4</t>
  </si>
  <si>
    <t>2,5*2,6</t>
  </si>
  <si>
    <t>965042141</t>
  </si>
  <si>
    <t>Bourání mazanin betonových nebo z litého asfaltu tl. do 100 mm, plochy přes 4 m2</t>
  </si>
  <si>
    <t>2059693312</t>
  </si>
  <si>
    <t>https://podminky.urs.cz/item/CS_URS_2021_02/965042141</t>
  </si>
  <si>
    <t>40,64*0,07</t>
  </si>
  <si>
    <t>66,3*0,07</t>
  </si>
  <si>
    <t>965042241</t>
  </si>
  <si>
    <t>Bourání mazanin betonových nebo z litého asfaltu tl. přes 100 mm, plochy přes 4 m2</t>
  </si>
  <si>
    <t>101957158</t>
  </si>
  <si>
    <t>https://podminky.urs.cz/item/CS_URS_2021_02/965042241</t>
  </si>
  <si>
    <t>(48,180+63,95)*0,2</t>
  </si>
  <si>
    <t>60,8*0,1</t>
  </si>
  <si>
    <t>51,008*0,1</t>
  </si>
  <si>
    <t>68*0,2</t>
  </si>
  <si>
    <t>965043441</t>
  </si>
  <si>
    <t>Bourání mazanin betonových s potěrem nebo teracem tl. do 150 mm, plochy přes 4 m2</t>
  </si>
  <si>
    <t>-884761267</t>
  </si>
  <si>
    <t>https://podminky.urs.cz/item/CS_URS_2021_02/965043441</t>
  </si>
  <si>
    <t>827,7*0,15</t>
  </si>
  <si>
    <t>968072455</t>
  </si>
  <si>
    <t>Vybourání kovových rámů oken s křídly, dveřních zárubní, vrat, stěn, ostění nebo obkladů dveřních zárubní, plochy do 2 m2</t>
  </si>
  <si>
    <t>1676080869</t>
  </si>
  <si>
    <t>https://podminky.urs.cz/item/CS_URS_2021_02/968072455</t>
  </si>
  <si>
    <t>"800</t>
  </si>
  <si>
    <t>(8+1+1+1+1+1+4+1+1)*0,85*2,05</t>
  </si>
  <si>
    <t>"900</t>
  </si>
  <si>
    <t>1*0,95*2,05</t>
  </si>
  <si>
    <t>"1300</t>
  </si>
  <si>
    <t>1*1,4*2,05</t>
  </si>
  <si>
    <t>"600</t>
  </si>
  <si>
    <t>(1+1+1+1+2)*0,65*2,05</t>
  </si>
  <si>
    <t>968082015</t>
  </si>
  <si>
    <t>Vybourání plastových rámů oken s křídly, dveřních zárubní, vrat rámu oken s křídly, plochy do 1 m2</t>
  </si>
  <si>
    <t>-1273419158</t>
  </si>
  <si>
    <t>https://podminky.urs.cz/item/CS_URS_2021_02/968082015</t>
  </si>
  <si>
    <t>0,6*1,2*2</t>
  </si>
  <si>
    <t>968082017</t>
  </si>
  <si>
    <t>Vybourání plastových rámů oken s křídly, dveřních zárubní, vrat rámu oken s křídly, plochy přes 2 do 4 m2</t>
  </si>
  <si>
    <t>1383407984</t>
  </si>
  <si>
    <t>https://podminky.urs.cz/item/CS_URS_2021_02/968082017</t>
  </si>
  <si>
    <t>2*1,6*2</t>
  </si>
  <si>
    <t>1,7*1,6</t>
  </si>
  <si>
    <t>968082022</t>
  </si>
  <si>
    <t>Vybourání plastových rámů oken s křídly, dveřních zárubní, vrat dveřních zárubní, plochy přes 2 do 4 m2</t>
  </si>
  <si>
    <t>-1118249063</t>
  </si>
  <si>
    <t>https://podminky.urs.cz/item/CS_URS_2021_02/968082022</t>
  </si>
  <si>
    <t>1,55*3*2</t>
  </si>
  <si>
    <t>1*2,1</t>
  </si>
  <si>
    <t>971035561</t>
  </si>
  <si>
    <t>Vybourání otvorů ve zdivu základovém nebo nadzákladovém z cihel, tvárnic, příčkovek z cihel pálených na maltu cementovou plochy do 1 m2, tl. do 600 mm</t>
  </si>
  <si>
    <t>-1465785492</t>
  </si>
  <si>
    <t>https://podminky.urs.cz/item/CS_URS_2021_02/971035561</t>
  </si>
  <si>
    <t>1*2,25*0,35</t>
  </si>
  <si>
    <t>-1,2*1,5*0,35</t>
  </si>
  <si>
    <t>1,5*2,5*0,35</t>
  </si>
  <si>
    <t>-0,8*1,97*0,35</t>
  </si>
  <si>
    <t>1,05*2,1*0,35</t>
  </si>
  <si>
    <t>0,9*2,15*0,15</t>
  </si>
  <si>
    <t>-0,9*1,97*0,15</t>
  </si>
  <si>
    <t>0,9*2,02*0,15*4</t>
  </si>
  <si>
    <t>-0,9*1,97*0,15*4</t>
  </si>
  <si>
    <t>0,8*2,02*0,15</t>
  </si>
  <si>
    <t>-0,7*1,97*0,15</t>
  </si>
  <si>
    <t>971035661</t>
  </si>
  <si>
    <t>Vybourání otvorů ve zdivu základovém nebo nadzákladovém z cihel, tvárnic, příčkovek z cihel pálených na maltu cementovou plochy do 4 m2, tl. do 600 mm</t>
  </si>
  <si>
    <t>344050419</t>
  </si>
  <si>
    <t>https://podminky.urs.cz/item/CS_URS_2021_02/971035661</t>
  </si>
  <si>
    <t>2,15*2,1*0,45</t>
  </si>
  <si>
    <t>1,1*2,1*0,45</t>
  </si>
  <si>
    <t>1,2*1,3*0,3</t>
  </si>
  <si>
    <t>0,95*2,05*0,3</t>
  </si>
  <si>
    <t>-0,6*0,3*0,6</t>
  </si>
  <si>
    <t>1,05*2,1*0,3</t>
  </si>
  <si>
    <t>1,2*2,5*0,45</t>
  </si>
  <si>
    <t>-0,9*2,1*0,35</t>
  </si>
  <si>
    <t>1,2*2,25*0,15</t>
  </si>
  <si>
    <t>-0,9*2,1*0,15</t>
  </si>
  <si>
    <t>1,2*2,1*0,42</t>
  </si>
  <si>
    <t>-0,7*2,02*0,15</t>
  </si>
  <si>
    <t>1,1*2,9*0,52</t>
  </si>
  <si>
    <t>-0,6*0,6*0,52</t>
  </si>
  <si>
    <t>973031513</t>
  </si>
  <si>
    <t>Vysekání výklenků nebo kapes ve zdivu z cihel na maltu vápennou nebo vápenocementovou kapes pro kotvení upevňovacích prvků, hl. do 150 mm</t>
  </si>
  <si>
    <t>883937330</t>
  </si>
  <si>
    <t>https://podminky.urs.cz/item/CS_URS_2021_02/973031513</t>
  </si>
  <si>
    <t>6*3</t>
  </si>
  <si>
    <t>4*2</t>
  </si>
  <si>
    <t>3*2</t>
  </si>
  <si>
    <t>978011191</t>
  </si>
  <si>
    <t>Otlučení vápenných nebo vápenocementových omítek vnitřních ploch stropů, v rozsahu přes 50 do 100 %</t>
  </si>
  <si>
    <t>-972238705</t>
  </si>
  <si>
    <t>https://podminky.urs.cz/item/CS_URS_2021_02/978011191</t>
  </si>
  <si>
    <t>2,68*7,150</t>
  </si>
  <si>
    <t>3,3*3,1</t>
  </si>
  <si>
    <t>1,9*2,6</t>
  </si>
  <si>
    <t>0,95*3,1</t>
  </si>
  <si>
    <t>2,6*1,05</t>
  </si>
  <si>
    <t>2,27*4</t>
  </si>
  <si>
    <t>1,15*0,92</t>
  </si>
  <si>
    <t>2,5*3,7</t>
  </si>
  <si>
    <t>1,75*2,45</t>
  </si>
  <si>
    <t>2,45*1,8</t>
  </si>
  <si>
    <t>6,4*4,89</t>
  </si>
  <si>
    <t>13,5*6,05</t>
  </si>
  <si>
    <t>5,170*8,9</t>
  </si>
  <si>
    <t>2,8*5,47</t>
  </si>
  <si>
    <t>1,5*5,17</t>
  </si>
  <si>
    <t>23,68*1,715</t>
  </si>
  <si>
    <t>4,5*0,85</t>
  </si>
  <si>
    <t>3,5*1,4</t>
  </si>
  <si>
    <t>2,8*1,35</t>
  </si>
  <si>
    <t>0,85*1,35*2</t>
  </si>
  <si>
    <t>6,8*1,7</t>
  </si>
  <si>
    <t>40,5</t>
  </si>
  <si>
    <t>10,1+30,7+13,1+12,4</t>
  </si>
  <si>
    <t>7,4+20,3+60,6</t>
  </si>
  <si>
    <t>0,95*1,25*2</t>
  </si>
  <si>
    <t>2*1,45</t>
  </si>
  <si>
    <t>0,25*2*(13,5+13,5+13,5+13,5+13,5+13,5+1,36+1,36+1,36+1,7+1,7+1,7+2,39+2,39+2,39)</t>
  </si>
  <si>
    <t>0,25*2*(1,53+1,53+1,53+1,53+1,53+1,53+1,5+1,5+1,5+2,39+2,39+2,39+1,7+1,7+1,7+1,36+1,36+1,36)</t>
  </si>
  <si>
    <t>0,25*2*(4,89+4,89)</t>
  </si>
  <si>
    <t>978013141</t>
  </si>
  <si>
    <t>Otlučení vápenných nebo vápenocementových omítek vnitřních ploch stěn s vyškrabáním spar, s očištěním zdiva, v rozsahu přes 10 do 30 %</t>
  </si>
  <si>
    <t>-1631801226</t>
  </si>
  <si>
    <t>https://podminky.urs.cz/item/CS_URS_2021_02/978013141</t>
  </si>
  <si>
    <t>3,2*(2,6+2,56)</t>
  </si>
  <si>
    <t>3,2*(1,38+1,68+1,38+1,68)</t>
  </si>
  <si>
    <t>3,2*(4,55+4,55+6,41+6,41)</t>
  </si>
  <si>
    <t>3,2*(3,96+3,96+6,41+6,41)</t>
  </si>
  <si>
    <t>3,2*(3,81+3,81+6,41+6,41)</t>
  </si>
  <si>
    <t>3,2*(3,79+3,79+6,41+6,41)</t>
  </si>
  <si>
    <t>3,2*(3,66+3,66+3,74+3,74)</t>
  </si>
  <si>
    <t>3,2*(5+5+5,2+5,2)</t>
  </si>
  <si>
    <t>3,2*(5,63+5,63+5+5)</t>
  </si>
  <si>
    <t>3,2*(6,8+6,8+6,36+6,36)</t>
  </si>
  <si>
    <t>3,2*(6,14+6,14+8,83+8,83)</t>
  </si>
  <si>
    <t>3,2*(3,45+3,45+2,66+2,66)</t>
  </si>
  <si>
    <t>3,45*(16,81+16,81+5,86+5,86)</t>
  </si>
  <si>
    <t>978013191</t>
  </si>
  <si>
    <t>Otlučení vápenných nebo vápenocementových omítek vnitřních ploch stěn s vyškrabáním spar, s očištěním zdiva, v rozsahu přes 50 do 100 %</t>
  </si>
  <si>
    <t>786383026</t>
  </si>
  <si>
    <t>https://podminky.urs.cz/item/CS_URS_2021_02/978013191</t>
  </si>
  <si>
    <t>(5,93+7,15)*2*3,9</t>
  </si>
  <si>
    <t>(6,18+3+6,18+4,78+4,78+1,35)*3,9</t>
  </si>
  <si>
    <t>(1,35+0,575+4,77+5,15+1,42+0,95+0,8)*3,9</t>
  </si>
  <si>
    <t>(0,8+0,95+1,42+5,15+6,42)*3,9</t>
  </si>
  <si>
    <t>(1,75+23,08+19,180+2,4+2,5+0,42+4,37)*3,9</t>
  </si>
  <si>
    <t>(10,6+0,15+1,7+9,6+2,15+15)*3,9</t>
  </si>
  <si>
    <t>(3,7+1+2)*3,9</t>
  </si>
  <si>
    <t>(2,75+2,75+4,6+4,6)*3,9</t>
  </si>
  <si>
    <t>-2,1*1,45</t>
  </si>
  <si>
    <t>(2,85+2,85+4,6+4,6)*3,9</t>
  </si>
  <si>
    <t>(6,73+6,73+4,6+4,6)*3,9</t>
  </si>
  <si>
    <t>-2,1*1,45*2</t>
  </si>
  <si>
    <t>(2,2+4,6+2,2+4,6)*3,9</t>
  </si>
  <si>
    <t>(9,15+9,15+6,65+6,65)*3,9</t>
  </si>
  <si>
    <t>-2*1,6*2</t>
  </si>
  <si>
    <t>978015391</t>
  </si>
  <si>
    <t>Otlučení vápenných nebo vápenocementových omítek vnějších ploch s vyškrabáním spar a s očištěním zdiva stupně členitosti 1 a 2, v rozsahu přes 80 do 100 %</t>
  </si>
  <si>
    <t>-537910273</t>
  </si>
  <si>
    <t>https://podminky.urs.cz/item/CS_URS_2021_02/978015391</t>
  </si>
  <si>
    <t>"pohled západní</t>
  </si>
  <si>
    <t>195,5</t>
  </si>
  <si>
    <t>"pohled východní</t>
  </si>
  <si>
    <t>197,5</t>
  </si>
  <si>
    <t>-0,9*0,6</t>
  </si>
  <si>
    <t>-4*3,9</t>
  </si>
  <si>
    <t>-4,89*3,9</t>
  </si>
  <si>
    <t>-4*1,1*1</t>
  </si>
  <si>
    <t>4*(1+1+1,1+1,1)*0,3</t>
  </si>
  <si>
    <t>(1,55+3+3)*0,3</t>
  </si>
  <si>
    <t>-3*(2*1,7)</t>
  </si>
  <si>
    <t>3*(2+1,7+1,7)*0,3</t>
  </si>
  <si>
    <t>-8*(1,7*1,4)</t>
  </si>
  <si>
    <t>(1,7+1,7+1,4)*0,3*8</t>
  </si>
  <si>
    <t>-5*2,1*1,45</t>
  </si>
  <si>
    <t>5*(2,1+1,45+1,45)*0,3</t>
  </si>
  <si>
    <t>-1,8*1,4</t>
  </si>
  <si>
    <t>(1,8+1,4+1,4)*0,3</t>
  </si>
  <si>
    <t>(0,8+1,97+1,97)*0,3</t>
  </si>
  <si>
    <t>-1,7*1,6</t>
  </si>
  <si>
    <t>(1,7+1,6+1,6)*0,3</t>
  </si>
  <si>
    <t>2*(1,6+2+2)*0,3</t>
  </si>
  <si>
    <t>-2,25*1,6</t>
  </si>
  <si>
    <t>(2,25+1,6+1,6)*0,3</t>
  </si>
  <si>
    <t>-1,2*0,6*2</t>
  </si>
  <si>
    <t>2*(1,2+0,6+1,2)*0,3</t>
  </si>
  <si>
    <t>(1,4+1+1)*0,3</t>
  </si>
  <si>
    <t>-15*2,1*2,3</t>
  </si>
  <si>
    <t>15*(2,1+2,3+2,3)*0,3</t>
  </si>
  <si>
    <t>-1,1*2,9</t>
  </si>
  <si>
    <t>-0,6*1,2</t>
  </si>
  <si>
    <t>-3*0,6*1,2</t>
  </si>
  <si>
    <t>3*(0,6+1,2+1,2)*0,3</t>
  </si>
  <si>
    <t>-3*(1,2*2,3)</t>
  </si>
  <si>
    <t>3*(1,2+2,3+2,3)*0,3</t>
  </si>
  <si>
    <t>-2,5*2,6</t>
  </si>
  <si>
    <t>(2,5+2,6+2,6)*0,3</t>
  </si>
  <si>
    <t>981011311</t>
  </si>
  <si>
    <t>Demolice budov postupným rozebíráním z cihel, kamene, smíšeného nebo hrázděného zdiva, tvárnic na maltu vápennou nebo vápenocementovou s podílem konstrukcí do 10 %</t>
  </si>
  <si>
    <t>1784476985</t>
  </si>
  <si>
    <t>https://podminky.urs.cz/item/CS_URS_2021_02/981011311</t>
  </si>
  <si>
    <t>"Vstup</t>
  </si>
  <si>
    <t>2,843*2,5*1,85</t>
  </si>
  <si>
    <t>2,2*3,108*3,535</t>
  </si>
  <si>
    <t>981011316</t>
  </si>
  <si>
    <t>Demolice budov postupným rozebíráním z cihel, kamene, smíšeného nebo hrázděného zdiva, tvárnic na maltu vápennou nebo vápenocementovou s podílem konstrukcí přes 30 do 35 %</t>
  </si>
  <si>
    <t>1150661560</t>
  </si>
  <si>
    <t>https://podminky.urs.cz/item/CS_URS_2021_02/981011316</t>
  </si>
  <si>
    <t>"severní část</t>
  </si>
  <si>
    <t>23,07*7,549*3,99</t>
  </si>
  <si>
    <t xml:space="preserve">"Garáž </t>
  </si>
  <si>
    <t>2,617*4,9*2,88</t>
  </si>
  <si>
    <t>985421154</t>
  </si>
  <si>
    <t>Injektáž trhlin v cihelném, kamenném nebo smíšeném zdivu nízkotlaká do 0,6 MP, včetně provedení vrtů aktivovanou cementovou maltou šířka trhlin přes 15 do 20 mm tloušťka zdiva přes 600 mm</t>
  </si>
  <si>
    <t>-2074328429</t>
  </si>
  <si>
    <t>https://podminky.urs.cz/item/CS_URS_2021_02/985421154</t>
  </si>
  <si>
    <t>997</t>
  </si>
  <si>
    <t>Přesun sutě</t>
  </si>
  <si>
    <t>997013152</t>
  </si>
  <si>
    <t>Vnitrostaveništní doprava suti a vybouraných hmot vodorovně do 50 m svisle s omezením mechanizace pro budovy a haly výšky přes 6 do 9 m</t>
  </si>
  <si>
    <t>796981051</t>
  </si>
  <si>
    <t>https://podminky.urs.cz/item/CS_URS_2021_02/997013152</t>
  </si>
  <si>
    <t>997013501</t>
  </si>
  <si>
    <t>Odvoz suti a vybouraných hmot na skládku nebo meziskládku se složením, na vzdálenost do 1 km</t>
  </si>
  <si>
    <t>1282160143</t>
  </si>
  <si>
    <t>https://podminky.urs.cz/item/CS_URS_2021_02/997013501</t>
  </si>
  <si>
    <t>997013509</t>
  </si>
  <si>
    <t>Odvoz suti a vybouraných hmot na skládku nebo meziskládku se složením, na vzdálenost Příplatek k ceně za každý další i započatý 1 km přes 1 km</t>
  </si>
  <si>
    <t>805738415</t>
  </si>
  <si>
    <t>https://podminky.urs.cz/item/CS_URS_2021_02/997013509</t>
  </si>
  <si>
    <t>1335,921*14 "Přepočtené koeficientem množství</t>
  </si>
  <si>
    <t>997013631</t>
  </si>
  <si>
    <t>Poplatek za uložení stavebního odpadu na skládce (skládkovné) směsného stavebního a demoličního zatříděného do Katalogu odpadů pod kódem 17 09 04</t>
  </si>
  <si>
    <t>75494607</t>
  </si>
  <si>
    <t>https://podminky.urs.cz/item/CS_URS_2021_02/997013631</t>
  </si>
  <si>
    <t>-1682056072</t>
  </si>
  <si>
    <t>711112051</t>
  </si>
  <si>
    <t>Provedení izolace proti zemní vlhkosti natěradly a tmely za studena na ploše svislé S dvojnásobným nátěrem tekutou elastickou hydroizolací</t>
  </si>
  <si>
    <t>1648927448</t>
  </si>
  <si>
    <t>https://podminky.urs.cz/item/CS_URS_2021_02/711112051</t>
  </si>
  <si>
    <t>254,5</t>
  </si>
  <si>
    <t>174037051</t>
  </si>
  <si>
    <t>254,5*3,6 "Přepočtené koeficientem množství</t>
  </si>
  <si>
    <t>711199101</t>
  </si>
  <si>
    <t>Provedení izolace proti zemní vlhkosti hydroizolační stěrkou doplňků vodotěsné těsnící pásky pro dilatační a styčné spáry</t>
  </si>
  <si>
    <t>2006292379</t>
  </si>
  <si>
    <t>https://podminky.urs.cz/item/CS_URS_2021_02/711199101</t>
  </si>
  <si>
    <t>28355022</t>
  </si>
  <si>
    <t>páska pružná těsnící hydroizolační š do 125mm</t>
  </si>
  <si>
    <t>1250438628</t>
  </si>
  <si>
    <t>-1717060344</t>
  </si>
  <si>
    <t>712300833</t>
  </si>
  <si>
    <t>Odstranění ze střech plochých do 10° krytiny povlakové třívrstvé</t>
  </si>
  <si>
    <t>1326860755</t>
  </si>
  <si>
    <t>713120813</t>
  </si>
  <si>
    <t>Odstranění tepelné izolace podlah z rohoží, pásů, dílců, desek, bloků podlah volně kladených nebo mezi trámy z vláknitých materiálů suchých, tloušťka izolace přes 100 mm</t>
  </si>
  <si>
    <t>-1074097640</t>
  </si>
  <si>
    <t>https://podminky.urs.cz/item/CS_URS_2021_02/713120813</t>
  </si>
  <si>
    <t>19,53*22,97</t>
  </si>
  <si>
    <t>7131208R001</t>
  </si>
  <si>
    <t xml:space="preserve">Demntáž folie parozábrana podhled </t>
  </si>
  <si>
    <t>-1148972591</t>
  </si>
  <si>
    <t>713130851</t>
  </si>
  <si>
    <t>Odstranění tepelné izolace stěn a příček z rohoží, pásů, dílců, desek, bloků připevněných lepením z polystyrenu, tloušťka izolace do 100 mm</t>
  </si>
  <si>
    <t>-1114913075</t>
  </si>
  <si>
    <t>https://podminky.urs.cz/item/CS_URS_2021_02/713130851</t>
  </si>
  <si>
    <t>(2,8+5,47+2,8+5,47+0,3+0,9+0,9+0,9+0,9+0,9+1,085)*3,9</t>
  </si>
  <si>
    <t>-1,4*1,7*2</t>
  </si>
  <si>
    <t>762342811</t>
  </si>
  <si>
    <t>Demontáž bednění a laťování laťování střech sklonu do 60° se všemi nadstřešními konstrukcemi, z latí průřezové plochy do 25 cm2 při osové vzdálenosti do 0,22 m</t>
  </si>
  <si>
    <t>-951186974</t>
  </si>
  <si>
    <t>https://podminky.urs.cz/item/CS_URS_2021_02/762342811</t>
  </si>
  <si>
    <t>7,72*2*17,7</t>
  </si>
  <si>
    <t>23,37*10,419*2</t>
  </si>
  <si>
    <t>763101856</t>
  </si>
  <si>
    <t>Vyřezání otvoru v sádrokartonové desce v podhledech nebo podkrovích s jednoduchým opláštěním velikosti otvoru přes 0,25 do 0,50 m2</t>
  </si>
  <si>
    <t>-949927471</t>
  </si>
  <si>
    <t>https://podminky.urs.cz/item/CS_URS_2021_02/763101856</t>
  </si>
  <si>
    <t>763121811</t>
  </si>
  <si>
    <t>Demontáž předsazených nebo šachtových stěn ze sádrokartonových desek s nosnou konstrukcí z ocelových profilů jednoduchých, opláštění jednoduché</t>
  </si>
  <si>
    <t>405081441</t>
  </si>
  <si>
    <t>https://podminky.urs.cz/item/CS_URS_2021_02/763121811</t>
  </si>
  <si>
    <t>"šachta</t>
  </si>
  <si>
    <t>(0,2+0,3+0,2)*3,9</t>
  </si>
  <si>
    <t>(0,3+0,4+0,3)*3,9</t>
  </si>
  <si>
    <t>(0,3+0,8+0,3)*3,9</t>
  </si>
  <si>
    <t>763131831</t>
  </si>
  <si>
    <t>Demontáž podhledu nebo samostatného požárního předělu ze sádrokartonových desek s nosnou konstrukcí jednovrstvou z ocelových profilů, opláštění jednoduché</t>
  </si>
  <si>
    <t>1531551131</t>
  </si>
  <si>
    <t>https://podminky.urs.cz/item/CS_URS_2021_02/763131831</t>
  </si>
  <si>
    <t>763135812</t>
  </si>
  <si>
    <t>Demontáž podhledu sádrokartonového kazetového na zavěšeném na roštu polozapuštěném</t>
  </si>
  <si>
    <t>1744838597</t>
  </si>
  <si>
    <t>https://podminky.urs.cz/item/CS_URS_2021_02/763135812</t>
  </si>
  <si>
    <t>"pozn.7</t>
  </si>
  <si>
    <t>13,7+20,8+24,4+25,3+25,5</t>
  </si>
  <si>
    <t>2,6*2,6</t>
  </si>
  <si>
    <t>1,89*1,38</t>
  </si>
  <si>
    <t>1,38*1,68</t>
  </si>
  <si>
    <t>1,6*0,91*2</t>
  </si>
  <si>
    <t>8,58</t>
  </si>
  <si>
    <t>9,3+56+35,5</t>
  </si>
  <si>
    <t>"pozn.6</t>
  </si>
  <si>
    <t>(25,9+20,2)*2</t>
  </si>
  <si>
    <t>764001821</t>
  </si>
  <si>
    <t>Demontáž klempířských konstrukcí krytiny ze svitků nebo tabulí do suti</t>
  </si>
  <si>
    <t>-2061607841</t>
  </si>
  <si>
    <t>https://podminky.urs.cz/item/CS_URS_2021_02/764001821</t>
  </si>
  <si>
    <t>764002851</t>
  </si>
  <si>
    <t>Demontáž klempířských konstrukcí oplechování parapetů do suti</t>
  </si>
  <si>
    <t>-2137633680</t>
  </si>
  <si>
    <t>https://podminky.urs.cz/item/CS_URS_2021_02/764002851</t>
  </si>
  <si>
    <t>1*4</t>
  </si>
  <si>
    <t>2*3</t>
  </si>
  <si>
    <t>1,4*8</t>
  </si>
  <si>
    <t>2,1*5</t>
  </si>
  <si>
    <t>1,8</t>
  </si>
  <si>
    <t>0,8*2</t>
  </si>
  <si>
    <t>1,2*3</t>
  </si>
  <si>
    <t>2,5</t>
  </si>
  <si>
    <t>2,1*6</t>
  </si>
  <si>
    <t>2,1*4</t>
  </si>
  <si>
    <t>0,6*2</t>
  </si>
  <si>
    <t>0,6*3</t>
  </si>
  <si>
    <t>764002861</t>
  </si>
  <si>
    <t>Demontáž klempířských konstrukcí oplechování říms do suti</t>
  </si>
  <si>
    <t>1937838791</t>
  </si>
  <si>
    <t>https://podminky.urs.cz/item/CS_URS_2021_02/764002861</t>
  </si>
  <si>
    <t>23,07+9,96+22,97+19,48+6,73+6,73+18,93+18,93+6,73+6,73</t>
  </si>
  <si>
    <t>764004801</t>
  </si>
  <si>
    <t>Demontáž klempířských konstrukcí žlabu podokapního do suti</t>
  </si>
  <si>
    <t>1862819425</t>
  </si>
  <si>
    <t>https://podminky.urs.cz/item/CS_URS_2021_02/764004801</t>
  </si>
  <si>
    <t>23,37*2</t>
  </si>
  <si>
    <t>17,7*2</t>
  </si>
  <si>
    <t>764004861</t>
  </si>
  <si>
    <t>Demontáž klempířských konstrukcí svodu do suti</t>
  </si>
  <si>
    <t>867198047</t>
  </si>
  <si>
    <t>https://podminky.urs.cz/item/CS_URS_2021_02/764004861</t>
  </si>
  <si>
    <t>8,5</t>
  </si>
  <si>
    <t>4,5*4</t>
  </si>
  <si>
    <t>765121801</t>
  </si>
  <si>
    <t>Demontáž krytiny betonové na sucho, sklonu do 30° do suti</t>
  </si>
  <si>
    <t>-1933154392</t>
  </si>
  <si>
    <t>https://podminky.urs.cz/item/CS_URS_2021_02/765121801</t>
  </si>
  <si>
    <t>765191901</t>
  </si>
  <si>
    <t>Demontáž pojistné hydroizolační fólie kladené ve sklonu do 30°</t>
  </si>
  <si>
    <t>2065890250</t>
  </si>
  <si>
    <t>https://podminky.urs.cz/item/CS_URS_2021_02/765191901</t>
  </si>
  <si>
    <t>766411821</t>
  </si>
  <si>
    <t>Demontáž obložení stěn palubkami</t>
  </si>
  <si>
    <t>1262295188</t>
  </si>
  <si>
    <t>https://podminky.urs.cz/item/CS_URS_2021_02/766411821</t>
  </si>
  <si>
    <t>"chodba 1.NP</t>
  </si>
  <si>
    <t>7,55*4</t>
  </si>
  <si>
    <t>-0,9*2,1*2</t>
  </si>
  <si>
    <t>"štít</t>
  </si>
  <si>
    <t>11,36</t>
  </si>
  <si>
    <t>766411822</t>
  </si>
  <si>
    <t>Demontáž obložení stěn podkladových roštů</t>
  </si>
  <si>
    <t>-187296374</t>
  </si>
  <si>
    <t>https://podminky.urs.cz/item/CS_URS_2021_02/766411822</t>
  </si>
  <si>
    <t>766421821</t>
  </si>
  <si>
    <t>Demontáž obložení podhledů palubkami</t>
  </si>
  <si>
    <t>-841663989</t>
  </si>
  <si>
    <t>https://podminky.urs.cz/item/CS_URS_2021_02/766421821</t>
  </si>
  <si>
    <t>"podbití</t>
  </si>
  <si>
    <t>(18+12,8)*0,4</t>
  </si>
  <si>
    <t>766421822</t>
  </si>
  <si>
    <t>Demontáž obložení podhledů podkladových roštů</t>
  </si>
  <si>
    <t>-1518566373</t>
  </si>
  <si>
    <t>https://podminky.urs.cz/item/CS_URS_2021_02/766421822</t>
  </si>
  <si>
    <t>766691914</t>
  </si>
  <si>
    <t>Ostatní práce vyvěšení nebo zavěšení křídel s případným uložením a opětovným zavěšením po provedení stavebních změn dřevěných dveřních, plochy do 2 m2</t>
  </si>
  <si>
    <t>658826083</t>
  </si>
  <si>
    <t>https://podminky.urs.cz/item/CS_URS_2021_02/766691914</t>
  </si>
  <si>
    <t>(8+1+1+1+1+1+4+1+1)</t>
  </si>
  <si>
    <t>(1+1+1+1+2)</t>
  </si>
  <si>
    <t>766691915</t>
  </si>
  <si>
    <t>Ostatní práce vyvěšení nebo zavěšení křídel s případným uložením a opětovným zavěšením po provedení stavebních změn dřevěných dveřních, plochy přes 2 m2</t>
  </si>
  <si>
    <t>221136593</t>
  </si>
  <si>
    <t>https://podminky.urs.cz/item/CS_URS_2021_02/766691915</t>
  </si>
  <si>
    <t>767161823</t>
  </si>
  <si>
    <t>Demontáž zábradlí do suti schodišťového nerozebíratelný spoj hmotnosti 1 m zábradlí do 20 kg</t>
  </si>
  <si>
    <t>-1582371813</t>
  </si>
  <si>
    <t>https://podminky.urs.cz/item/CS_URS_2021_02/767161823</t>
  </si>
  <si>
    <t>4,35+4,86+1,65+3,45</t>
  </si>
  <si>
    <t>767591801</t>
  </si>
  <si>
    <t>Demontáž výrobků z kompozitů podlah nebo podest</t>
  </si>
  <si>
    <t>-50475157</t>
  </si>
  <si>
    <t>https://podminky.urs.cz/item/CS_URS_2021_02/767591801</t>
  </si>
  <si>
    <t>"poklop kanálů</t>
  </si>
  <si>
    <t>14,8</t>
  </si>
  <si>
    <t>8,7</t>
  </si>
  <si>
    <t>2,2</t>
  </si>
  <si>
    <t>767661811</t>
  </si>
  <si>
    <t>Demontáž mříží pevných nebo otevíravých</t>
  </si>
  <si>
    <t>46183208</t>
  </si>
  <si>
    <t>https://podminky.urs.cz/item/CS_URS_2021_02/767661811</t>
  </si>
  <si>
    <t>2,2*2,5</t>
  </si>
  <si>
    <t>0,9*2,05</t>
  </si>
  <si>
    <t>2,4*1,8</t>
  </si>
  <si>
    <t>1,8*2</t>
  </si>
  <si>
    <t>767832802</t>
  </si>
  <si>
    <t>Demontáž venkovních požárních žebříků bez ochranného koše</t>
  </si>
  <si>
    <t>-206389131</t>
  </si>
  <si>
    <t>https://podminky.urs.cz/item/CS_URS_2021_02/767832802</t>
  </si>
  <si>
    <t>4,8+3,5</t>
  </si>
  <si>
    <t>771551810</t>
  </si>
  <si>
    <t>Demontáž podlah z dlaždic teracových kladených do malty</t>
  </si>
  <si>
    <t>-1010378741</t>
  </si>
  <si>
    <t>https://podminky.urs.cz/item/CS_URS_2021_02/771551810</t>
  </si>
  <si>
    <t>"pozn.1chodby</t>
  </si>
  <si>
    <t>48,180</t>
  </si>
  <si>
    <t>"pozn.3</t>
  </si>
  <si>
    <t>6,6+20,3+7,4</t>
  </si>
  <si>
    <t>1,45*2</t>
  </si>
  <si>
    <t>1,7*6,725</t>
  </si>
  <si>
    <t>"poz.4</t>
  </si>
  <si>
    <t>40,64</t>
  </si>
  <si>
    <t>"nižší podlaha</t>
  </si>
  <si>
    <t>771571810</t>
  </si>
  <si>
    <t>Demontáž podlah z dlaždic keramických kladených do malty</t>
  </si>
  <si>
    <t>-433114056</t>
  </si>
  <si>
    <t>https://podminky.urs.cz/item/CS_URS_2021_02/771571810</t>
  </si>
  <si>
    <t>"pozn.1</t>
  </si>
  <si>
    <t>19,2+10,2+4,9</t>
  </si>
  <si>
    <t>4,4+4,3+9,2</t>
  </si>
  <si>
    <t>1,35*0,85*2</t>
  </si>
  <si>
    <t>"Pozn. 2</t>
  </si>
  <si>
    <t>46+14,8</t>
  </si>
  <si>
    <t>"2.NP wc</t>
  </si>
  <si>
    <t>776201812</t>
  </si>
  <si>
    <t>Demontáž povlakových podlahovin lepených ručně s podložkou</t>
  </si>
  <si>
    <t>1159600476</t>
  </si>
  <si>
    <t>https://podminky.urs.cz/item/CS_URS_2021_02/776201812</t>
  </si>
  <si>
    <t>(12,4+13,1+30,7+10,1)</t>
  </si>
  <si>
    <t>1,68*1,38</t>
  </si>
  <si>
    <t>25,5+25,3+24,4+20,8+13,7+25,9+20,2+35,5+56+9,3+88,4</t>
  </si>
  <si>
    <t>781471810</t>
  </si>
  <si>
    <t>Demontáž obkladů z dlaždic keramických kladených do malty</t>
  </si>
  <si>
    <t>1253045009</t>
  </si>
  <si>
    <t>https://podminky.urs.cz/item/CS_URS_2021_02/781471810</t>
  </si>
  <si>
    <t>"1NP</t>
  </si>
  <si>
    <t>(2,45+2,45+1,8+1,8)*3,9</t>
  </si>
  <si>
    <t>(8,9+8,9+5,17+5,17)*3,9</t>
  </si>
  <si>
    <t>1*6*3,9</t>
  </si>
  <si>
    <t>(0,9+0,3+0,2+0,4)*3</t>
  </si>
  <si>
    <t>(0,85+0,85+1,35+1,35)*3,9*2</t>
  </si>
  <si>
    <t>-0,6*1,2*2</t>
  </si>
  <si>
    <t>0,7*1,97*2</t>
  </si>
  <si>
    <t>(2,8+2,8+1,35+1,35)*3,9</t>
  </si>
  <si>
    <t>1,7*3,9</t>
  </si>
  <si>
    <t>(6,8+0,65)*3,9</t>
  </si>
  <si>
    <t>4,75*3,9</t>
  </si>
  <si>
    <t>3,44*3,9</t>
  </si>
  <si>
    <t>(3,08+3,08+6,65+6,65)*3,9</t>
  </si>
  <si>
    <t>4,1*3,9</t>
  </si>
  <si>
    <t>(1,45+1,45+2+2)*3,9</t>
  </si>
  <si>
    <t>(0,95+0,95+1,25+1,25)*2*3,9</t>
  </si>
  <si>
    <t>-0,7*1,9*2</t>
  </si>
  <si>
    <t>3,2*(2,6*4)</t>
  </si>
  <si>
    <t>-1,2*2,3</t>
  </si>
  <si>
    <t>(1,89+1,89+1,38+1,38)*3,2</t>
  </si>
  <si>
    <t>(4,1+4,1+3,1+3,1)*3,2</t>
  </si>
  <si>
    <t>-1,2*1,3</t>
  </si>
  <si>
    <t>(1,6+1,6+0,91+0,91)*3,2*2</t>
  </si>
  <si>
    <t>3,45*3,2</t>
  </si>
  <si>
    <t>HZS1291</t>
  </si>
  <si>
    <t>Hodinové zúčtovací sazby profesí HSV zemní a pomocné práce pomocný stavební dělník</t>
  </si>
  <si>
    <t>-724517058</t>
  </si>
  <si>
    <t>https://podminky.urs.cz/item/CS_URS_2021_02/HZS1291</t>
  </si>
  <si>
    <t xml:space="preserve">"Demontáž elektro v celém objektu </t>
  </si>
  <si>
    <t xml:space="preserve">"Demontáž hromosvodu </t>
  </si>
  <si>
    <t>""ocelové potrubí plynu vč. otopných těles</t>
  </si>
  <si>
    <t xml:space="preserve">"ocelové zásobníky vč. rozvodu </t>
  </si>
  <si>
    <t>"plynové kotle, požární hydranty, zásobník teplé vody</t>
  </si>
  <si>
    <t>"vnitřní ocelové konstrukce - mezipatra</t>
  </si>
  <si>
    <t>"demontáž kuchyňských linek</t>
  </si>
  <si>
    <t xml:space="preserve">"ostatní nespecifikovatelné bourání </t>
  </si>
  <si>
    <t>HZS2211</t>
  </si>
  <si>
    <t>Hodinové zúčtovací sazby profesí PSV provádění stavebních instalací instalatér</t>
  </si>
  <si>
    <t>-1957161942</t>
  </si>
  <si>
    <t>https://podminky.urs.cz/item/CS_URS_2021_02/HZS2211</t>
  </si>
  <si>
    <t xml:space="preserve">"odpojení vody při demontážích </t>
  </si>
  <si>
    <t>HZS2221</t>
  </si>
  <si>
    <t>Hodinové zúčtovací sazby profesí PSV provádění stavebních instalací topenář</t>
  </si>
  <si>
    <t>-302839501</t>
  </si>
  <si>
    <t>https://podminky.urs.cz/item/CS_URS_2021_02/HZS2221</t>
  </si>
  <si>
    <t xml:space="preserve">"odpojení elektro při demontážích </t>
  </si>
  <si>
    <t>945421112R</t>
  </si>
  <si>
    <t>Jeřáb včetně obsluhy instalovaný na automobilovém podvozku, výšky zdvihu do 34 m</t>
  </si>
  <si>
    <t>940472831</t>
  </si>
  <si>
    <t>VRN9</t>
  </si>
  <si>
    <t>Ostatní náklady</t>
  </si>
  <si>
    <t>094103000.1</t>
  </si>
  <si>
    <t>Náklady na plánované vyklizení objektu</t>
  </si>
  <si>
    <t>1024</t>
  </si>
  <si>
    <t>-394675140</t>
  </si>
  <si>
    <t>"Náleží sem také i s tím spojené náklady (dopravní náklady, uskladnění, poplatky za skládku apod.)"</t>
  </si>
  <si>
    <t>"přředpokládané množství - tuny" 50,0</t>
  </si>
  <si>
    <t>SO 02 - Elektroinstalace</t>
  </si>
  <si>
    <t>741 - Elektroinstalace - silnoproud</t>
  </si>
  <si>
    <t>HR - Rozváděč - HR</t>
  </si>
  <si>
    <t>R1.1 - Rozváděč - R1.1</t>
  </si>
  <si>
    <t>R1.2 - Rozváděč - R1.2</t>
  </si>
  <si>
    <t>R2.1 - Rozváděč - R2.1</t>
  </si>
  <si>
    <t>46-M - Stavební a zemní práce při extr.mont.pracích</t>
  </si>
  <si>
    <t>741</t>
  </si>
  <si>
    <t>Elektroinstalace - silnoproud</t>
  </si>
  <si>
    <t>741372062</t>
  </si>
  <si>
    <t>Montáž svítidlo LED interiérové přisazené stropní hranaté nebo kruhové přes 0,09 do 0,36 m2 se zapojením vodičů</t>
  </si>
  <si>
    <t>CS ÚRS 2022 01</t>
  </si>
  <si>
    <t>632113682</t>
  </si>
  <si>
    <t>https://podminky.urs.cz/item/CS_URS_2022_01/741372062</t>
  </si>
  <si>
    <t>B</t>
  </si>
  <si>
    <t>Svítidlo B - 18,5 W, 2140 lm, Ra 80, 4000K</t>
  </si>
  <si>
    <t>ks</t>
  </si>
  <si>
    <t>427143871</t>
  </si>
  <si>
    <t>A</t>
  </si>
  <si>
    <t>Svítidlo A - 40,9 W, 5025,5 lm, Ra 83, 4000K</t>
  </si>
  <si>
    <t>108146065</t>
  </si>
  <si>
    <t>C</t>
  </si>
  <si>
    <t>Svítidlo C - 35,23 W, 4379,5 lm, Ra 82, 4000K</t>
  </si>
  <si>
    <t>960585846</t>
  </si>
  <si>
    <t>Svítidlo D - 6 W, 600 lm, IP44, s vestavným senzorem pohybu</t>
  </si>
  <si>
    <t>-115996284</t>
  </si>
  <si>
    <t>F</t>
  </si>
  <si>
    <t>Svítidlo F - 38W, 5400 lm, IP65</t>
  </si>
  <si>
    <t>324099409</t>
  </si>
  <si>
    <t>E</t>
  </si>
  <si>
    <t>Svítidlo E - 6 W, 600 lm, IP44</t>
  </si>
  <si>
    <t>1965499589</t>
  </si>
  <si>
    <t>741372061</t>
  </si>
  <si>
    <t>Montáž svítidlo LED interiérové přisazené stropní hranaté nebo kruhové do 0,09 m2 se zapojením vodičů</t>
  </si>
  <si>
    <t>-573287292</t>
  </si>
  <si>
    <t>https://podminky.urs.cz/item/CS_URS_2022_01/741372061</t>
  </si>
  <si>
    <t>NP</t>
  </si>
  <si>
    <t>Svítidlo NP - 2,5 W, 120 lm, 1 h, nouzové svítidlo s piktogramem</t>
  </si>
  <si>
    <t>-672734328</t>
  </si>
  <si>
    <t>N2</t>
  </si>
  <si>
    <t>Svítidlo N2 - 1 W, 250 lm, 1 h, nouzové svítidlo s širokou symetrickou optikou</t>
  </si>
  <si>
    <t>-1156032877</t>
  </si>
  <si>
    <t>N1</t>
  </si>
  <si>
    <t>Svítidlo N1 - 1 W, 250 lm, 1 h, nouzové svítidlo s dlouhou optikou</t>
  </si>
  <si>
    <t>-1686514533</t>
  </si>
  <si>
    <t>741310101</t>
  </si>
  <si>
    <t>Montáž spínač (polo)zapuštěný bezšroubové připojení 1-jednopólový se zapojením vodičů</t>
  </si>
  <si>
    <t>-1880586795</t>
  </si>
  <si>
    <t>https://podminky.urs.cz/item/CS_URS_2022_01/741310101</t>
  </si>
  <si>
    <t>34539010</t>
  </si>
  <si>
    <t>přístroj spínače jednopólového, řazení 1, 1So bezšroubové svorky</t>
  </si>
  <si>
    <t>884406139</t>
  </si>
  <si>
    <t>741310122</t>
  </si>
  <si>
    <t>Montáž přepínač (polo)zapuštěný bezšroubové připojení 6-střídavý se zapojením vodičů</t>
  </si>
  <si>
    <t>901628311</t>
  </si>
  <si>
    <t>https://podminky.urs.cz/item/CS_URS_2022_01/741310122</t>
  </si>
  <si>
    <t>34539013</t>
  </si>
  <si>
    <t>přístroj přepínače střídavého, řazení 6, 6So bezšroubové svorky</t>
  </si>
  <si>
    <t>-1855368770</t>
  </si>
  <si>
    <t>34535040</t>
  </si>
  <si>
    <t>přepínač zápustný střídavý, řazení 6, IP44, šroubové svorky</t>
  </si>
  <si>
    <t>-270276310</t>
  </si>
  <si>
    <t>741310112</t>
  </si>
  <si>
    <t>Montáž ovladač (polo)zapuštěný bezšroubové připojení 1/0-tlačítkový zapínací se zapojením vodičů</t>
  </si>
  <si>
    <t>-516397900</t>
  </si>
  <si>
    <t>https://podminky.urs.cz/item/CS_URS_2022_01/741310112</t>
  </si>
  <si>
    <t>34539021</t>
  </si>
  <si>
    <t>přístroj ovládače zapínacího, řazení 1/0, 1/0S, 1/0So bezšroubové svorky</t>
  </si>
  <si>
    <t>1864957725</t>
  </si>
  <si>
    <t>34539049</t>
  </si>
  <si>
    <t>kryt spínače jednoduchý</t>
  </si>
  <si>
    <t>1870995700</t>
  </si>
  <si>
    <t>741313002</t>
  </si>
  <si>
    <t>Montáž zásuvka (polo)zapuštěná bezšroubové připojení 2P+PE dvojí zapojení - průběžná se zapojením vodičů</t>
  </si>
  <si>
    <t>213083824</t>
  </si>
  <si>
    <t>https://podminky.urs.cz/item/CS_URS_2022_01/741313002</t>
  </si>
  <si>
    <t>34555241</t>
  </si>
  <si>
    <t>přístroj zásuvky zápustné jednonásobné, krytka s clonkami, bezšroubové svorky</t>
  </si>
  <si>
    <t>463977021</t>
  </si>
  <si>
    <t>34555230</t>
  </si>
  <si>
    <t>zásuvka zápustná jednonásobná s clonkami, víčkem, rámečkem, s drápky, IP44, šroubové svorky</t>
  </si>
  <si>
    <t>600760142</t>
  </si>
  <si>
    <t>741313005</t>
  </si>
  <si>
    <t>Montáž zásuvka (polo)zapuštěná bezšroubové připojení 2P + PE s přepěťovou ochranou se zapojením vodičů</t>
  </si>
  <si>
    <t>-1094759474</t>
  </si>
  <si>
    <t>https://podminky.urs.cz/item/CS_URS_2022_01/741313005</t>
  </si>
  <si>
    <t>34555244</t>
  </si>
  <si>
    <t>přístroj zásuvky zápustné jednonásobné s optickou přepěťovou ochranou, krytka s clonkami, bezšroubové svorky</t>
  </si>
  <si>
    <t>1875587037</t>
  </si>
  <si>
    <t>220490847</t>
  </si>
  <si>
    <t>Montáž zásuvky pro 1 datový port</t>
  </si>
  <si>
    <t>145325017</t>
  </si>
  <si>
    <t>https://podminky.urs.cz/item/CS_URS_2022_01/220490847</t>
  </si>
  <si>
    <t>37451022</t>
  </si>
  <si>
    <t>kryt zásuvky komunikační (pro nosnou masku)</t>
  </si>
  <si>
    <t>-453086557</t>
  </si>
  <si>
    <t>5014A-B1018</t>
  </si>
  <si>
    <t>Maska 5014A-B1018 (1764-0-0182)</t>
  </si>
  <si>
    <t>KS</t>
  </si>
  <si>
    <t>-1615432144</t>
  </si>
  <si>
    <t>RJ45C5U</t>
  </si>
  <si>
    <t>Tělo RJ45C5U zásuvky datové Modular</t>
  </si>
  <si>
    <t>-211042287</t>
  </si>
  <si>
    <t>741313004</t>
  </si>
  <si>
    <t>Montáž zásuvka (polo)zapuštěná bezšroubové připojení 2x(2P+PE) dvojnásobná šikmá se zapojením vodičů</t>
  </si>
  <si>
    <t>345936605</t>
  </si>
  <si>
    <t>https://podminky.urs.cz/item/CS_URS_2022_01/741313004</t>
  </si>
  <si>
    <t>34555242</t>
  </si>
  <si>
    <t>zásuvka zápustná dvojnásobná, šikmá, s clonkami, bezšroubové svorky</t>
  </si>
  <si>
    <t>1508032879</t>
  </si>
  <si>
    <t>742420121</t>
  </si>
  <si>
    <t>Montáž televizní zásuvky koncové nebo průběžné</t>
  </si>
  <si>
    <t>-56997927</t>
  </si>
  <si>
    <t>https://podminky.urs.cz/item/CS_URS_2022_01/742420121</t>
  </si>
  <si>
    <t>37451015</t>
  </si>
  <si>
    <t>kryt zásuvky televizní, rozhlasové (a satelitní)</t>
  </si>
  <si>
    <t>1677930697</t>
  </si>
  <si>
    <t>37451006</t>
  </si>
  <si>
    <t>přístroj zásuvky TV+R+SAT, koncový (typ EU 3303)</t>
  </si>
  <si>
    <t>-506409818</t>
  </si>
  <si>
    <t>34539059</t>
  </si>
  <si>
    <t>rámeček jednonásobný</t>
  </si>
  <si>
    <t>-1775736558</t>
  </si>
  <si>
    <t>34539063</t>
  </si>
  <si>
    <t>rámeček pětinásobný</t>
  </si>
  <si>
    <t>-1904757903</t>
  </si>
  <si>
    <t>34539061</t>
  </si>
  <si>
    <t>rámeček trojnásobný</t>
  </si>
  <si>
    <t>-553993822</t>
  </si>
  <si>
    <t>34539060</t>
  </si>
  <si>
    <t>rámeček dvojnásobný</t>
  </si>
  <si>
    <t>1834382174</t>
  </si>
  <si>
    <t>741311004</t>
  </si>
  <si>
    <t>Montáž čidlo pohybu nástěnné se zapojením vodičů</t>
  </si>
  <si>
    <t>CS ÚRS 2021 01</t>
  </si>
  <si>
    <t>1988648166</t>
  </si>
  <si>
    <t>https://podminky.urs.cz/item/CS_URS_2021_01/741311004</t>
  </si>
  <si>
    <t>1010510.1</t>
  </si>
  <si>
    <t>Čidlo pohybové bílé</t>
  </si>
  <si>
    <t>-703414897</t>
  </si>
  <si>
    <t>741112061</t>
  </si>
  <si>
    <t>Montáž krabice přístrojová zapuštěná plastová kruhová</t>
  </si>
  <si>
    <t>216743001</t>
  </si>
  <si>
    <t>34571451</t>
  </si>
  <si>
    <t>krabice pod omítku PVC přístrojová kruhová D 70mm hluboká</t>
  </si>
  <si>
    <t>1528078486</t>
  </si>
  <si>
    <t>Pol3</t>
  </si>
  <si>
    <t>Montáž tlačítko Total Stop</t>
  </si>
  <si>
    <t>-1224978076</t>
  </si>
  <si>
    <t>Tlačítko Total Stop</t>
  </si>
  <si>
    <t>-1511889517</t>
  </si>
  <si>
    <t>M001</t>
  </si>
  <si>
    <t>Montáž HOP</t>
  </si>
  <si>
    <t>-1907542425</t>
  </si>
  <si>
    <t>HOP</t>
  </si>
  <si>
    <t>-1499200508</t>
  </si>
  <si>
    <t>210220321</t>
  </si>
  <si>
    <t>Montáž svorek hromosvodných na potrubí typ Bernard se zhotovením pásku</t>
  </si>
  <si>
    <t>-455038832</t>
  </si>
  <si>
    <t>I131307</t>
  </si>
  <si>
    <t>Svorka ZSA 16 zemnící</t>
  </si>
  <si>
    <t>1966586972</t>
  </si>
  <si>
    <t>I142708</t>
  </si>
  <si>
    <t>Uzemňovací pásek Cu pro ZS16, délka 0,5 m</t>
  </si>
  <si>
    <t>-1004472012</t>
  </si>
  <si>
    <t>Pol4NO</t>
  </si>
  <si>
    <t>Montáž sada nouze invalidé</t>
  </si>
  <si>
    <t>-2067513657</t>
  </si>
  <si>
    <t>3280B-C10001 B</t>
  </si>
  <si>
    <t>Sada pro nouzovou signalizaci</t>
  </si>
  <si>
    <t>1733836868</t>
  </si>
  <si>
    <t>751614111</t>
  </si>
  <si>
    <t>Montáž termostatu</t>
  </si>
  <si>
    <t>849040267</t>
  </si>
  <si>
    <t>https://podminky.urs.cz/item/CS_URS_2022_01/751614111</t>
  </si>
  <si>
    <t>M002.1</t>
  </si>
  <si>
    <t>Termostat</t>
  </si>
  <si>
    <t>-1651626796</t>
  </si>
  <si>
    <t>Pol14</t>
  </si>
  <si>
    <t>Termostat IP55</t>
  </si>
  <si>
    <t>1861042778</t>
  </si>
  <si>
    <t>M002.2</t>
  </si>
  <si>
    <t>-709885789</t>
  </si>
  <si>
    <t>741112072</t>
  </si>
  <si>
    <t>Montáž krabice přístrojová lištová plastová dvojitá</t>
  </si>
  <si>
    <t>1398007312</t>
  </si>
  <si>
    <t>https://podminky.urs.cz/item/CS_URS_2022_01/741112072</t>
  </si>
  <si>
    <t>742210261</t>
  </si>
  <si>
    <t>Montáž sirény nebo majáku nebo signalizace</t>
  </si>
  <si>
    <t>585848029</t>
  </si>
  <si>
    <t>2CKA006800A2719</t>
  </si>
  <si>
    <t>Hlásič kouře s vyměnitelnou baterií</t>
  </si>
  <si>
    <t>-57445965</t>
  </si>
  <si>
    <t>Pol26</t>
  </si>
  <si>
    <t>Montáž tlačítko čerpadla</t>
  </si>
  <si>
    <t>1033159076</t>
  </si>
  <si>
    <t>Otočné tlačítko čerpadla</t>
  </si>
  <si>
    <t>1033662735</t>
  </si>
  <si>
    <t>Pol27</t>
  </si>
  <si>
    <t>Venkovní čidlo teploty</t>
  </si>
  <si>
    <t>-1626791548</t>
  </si>
  <si>
    <t>468101413</t>
  </si>
  <si>
    <t>Vysekání rýh pro montáž trubek a kabelů v cihelných zdech hl do 3 cm a š přes 5 do 7 cm</t>
  </si>
  <si>
    <t>-1942452044</t>
  </si>
  <si>
    <t>https://podminky.urs.cz/item/CS_URS_2022_01/468101413</t>
  </si>
  <si>
    <t>460710033</t>
  </si>
  <si>
    <t>Vyplnění a omítnutí rýh při elektroinstalacích ve stěnách hl do 3 cm a š přes 5 do 7 cm</t>
  </si>
  <si>
    <t>793028449</t>
  </si>
  <si>
    <t>https://podminky.urs.cz/item/CS_URS_2022_01/460710033</t>
  </si>
  <si>
    <t>741122011</t>
  </si>
  <si>
    <t>Montáž kabel Cu bez ukončení uložený pod omítku plný kulatý 2x1,5 až 2,5 mm2 (např. CYKY)</t>
  </si>
  <si>
    <t>-1118150719</t>
  </si>
  <si>
    <t>https://podminky.urs.cz/item/CS_URS_2022_01/741122011</t>
  </si>
  <si>
    <t>34111524</t>
  </si>
  <si>
    <t>kabel silový oheň retardující bezhalogenový s funkčností při požáru 180min a P60-R reakce na oheň B2cas1d1a1 jádro Cu 0,6/1kV (1-CSKH-V) 2x1,5mm2</t>
  </si>
  <si>
    <t>-106222607</t>
  </si>
  <si>
    <t>741122015</t>
  </si>
  <si>
    <t>Montáž kabel Cu bez ukončení uložený pod omítku plný kulatý 3x1,5 mm2 (např. CYKY)</t>
  </si>
  <si>
    <t>-1724232548</t>
  </si>
  <si>
    <t>https://podminky.urs.cz/item/CS_URS_2022_01/741122015</t>
  </si>
  <si>
    <t>34111030</t>
  </si>
  <si>
    <t>kabel instalační jádro Cu plné izolace PVC plášť PVC 450/750V (CYKY) 3x1,5mm2</t>
  </si>
  <si>
    <t>258963269</t>
  </si>
  <si>
    <t>34111531</t>
  </si>
  <si>
    <t>kabel silový oheň retardující bezhalogenový s funkčností při požáru 180min a P60-R reakce na oheň B2cas1d1a1 jádro Cu 0,6/1kV (1-CSKH-V) 3x1,5mm2</t>
  </si>
  <si>
    <t>-318891723</t>
  </si>
  <si>
    <t>741122016</t>
  </si>
  <si>
    <t>Montáž kabel Cu bez ukončení uložený pod omítku plný kulatý 3x2,5 až 6 mm2 (např. CYKY)</t>
  </si>
  <si>
    <t>-537478271</t>
  </si>
  <si>
    <t>https://podminky.urs.cz/item/CS_URS_2022_01/741122016</t>
  </si>
  <si>
    <t>34111036</t>
  </si>
  <si>
    <t>kabel instalační jádro Cu plné izolace PVC plášť PVC 450/750V (CYKY) 3x2,5mm2</t>
  </si>
  <si>
    <t>-274484737</t>
  </si>
  <si>
    <t>34111532</t>
  </si>
  <si>
    <t>kabel silový oheň retardující bezhalogenový s funkčností při požáru 180min a P60-R reakce na oheň B2cas1d1a1 jádro Cu 0,6/1kV (1-CSKH-V) 3x2,5mm2</t>
  </si>
  <si>
    <t>-67997931</t>
  </si>
  <si>
    <t>210813043</t>
  </si>
  <si>
    <t>Montáž kabelu Cu plného nebo laněného do 1 kV žíly 4x70 mm2 (např. CYKY) bez ukončení uloženého pevně</t>
  </si>
  <si>
    <t>826568690</t>
  </si>
  <si>
    <t>https://podminky.urs.cz/item/CS_URS_2022_01/210813043</t>
  </si>
  <si>
    <t>34113128</t>
  </si>
  <si>
    <t>kabel silový jádro Cu izolace PVC plášť PVC 0,6/1kV (1-CYKY) 4x70mm2</t>
  </si>
  <si>
    <t>-1255272726</t>
  </si>
  <si>
    <t>741122031</t>
  </si>
  <si>
    <t>Montáž kabel Cu bez ukončení uložený pod omítku plný kulatý 5x1,5 až 2,5 mm2 (např. CYKY)</t>
  </si>
  <si>
    <t>-1438161134</t>
  </si>
  <si>
    <t>https://podminky.urs.cz/item/CS_URS_2022_01/741122031</t>
  </si>
  <si>
    <t>34111090</t>
  </si>
  <si>
    <t>kabel instalační jádro Cu plné izolace PVC plášť PVC 450/750V (CYKY) 5x1,5mm2</t>
  </si>
  <si>
    <t>257002897</t>
  </si>
  <si>
    <t>34111584</t>
  </si>
  <si>
    <t>kabel silový oheň retardující bezhalogenový s funkčností při požáru 180min a P60-R reakce na oheň B2cas1d1a1 jádro Cu 0,6/1kV (1-CSKH-V) 5x1,5mm2</t>
  </si>
  <si>
    <t>-85147561</t>
  </si>
  <si>
    <t>741122032</t>
  </si>
  <si>
    <t>Montáž kabel Cu bez ukončení uložený pod omítku plný kulatý 5x4 až 6 mm2 (např. CYKY)</t>
  </si>
  <si>
    <t>-439352414</t>
  </si>
  <si>
    <t>https://podminky.urs.cz/item/CS_URS_2022_01/741122032</t>
  </si>
  <si>
    <t>34111098</t>
  </si>
  <si>
    <t>kabel instalační jádro Cu plné izolace PVC plášť PVC 450/750V (CYKY) 5x4mm2</t>
  </si>
  <si>
    <t>525107065</t>
  </si>
  <si>
    <t>34111586</t>
  </si>
  <si>
    <t>kabel silový oheň retardující bezhalogenový s funkčností při požáru 180min a P60-R reakce na oheň B2cas1d1a1 jádro Cu 0,6/1kV (1-CSKH-V) 5x4mm2</t>
  </si>
  <si>
    <t>-319692486</t>
  </si>
  <si>
    <t>34111587</t>
  </si>
  <si>
    <t>kabel silový oheň retardující bezhalogenový s funkčností při požáru 180min a P60-R reakce na oheň B2cas1d1a1 jádro Cu 0,6/1kV (1-CSKH-V) 5x6mm2</t>
  </si>
  <si>
    <t>-209852668</t>
  </si>
  <si>
    <t>741122033</t>
  </si>
  <si>
    <t>Montáž kabel Cu bez ukončení uložený pod omítku plný kulatý 5x10 mm2 (např. CYKY)</t>
  </si>
  <si>
    <t>738868870</t>
  </si>
  <si>
    <t>https://podminky.urs.cz/item/CS_URS_2022_01/741122033</t>
  </si>
  <si>
    <t>34111588</t>
  </si>
  <si>
    <t>kabel silový oheň retardující bezhalogenový s funkčností při požáru 180min a P60-R reakce na oheň B2cas1d1a1 jádro Cu 0,6/1kV (1-CSKH-V) 5x10mm2</t>
  </si>
  <si>
    <t>1292077355</t>
  </si>
  <si>
    <t>741122644</t>
  </si>
  <si>
    <t>Montáž kabel Cu plný kulatý žíla 5x16 mm2 uložený pevně (např. CYKY)</t>
  </si>
  <si>
    <t>-91786259</t>
  </si>
  <si>
    <t>https://podminky.urs.cz/item/CS_URS_2022_01/741122644</t>
  </si>
  <si>
    <t>34111589</t>
  </si>
  <si>
    <t>kabel silový oheň retardující bezhalogenový s funkčností při požáru 180min a P60-R reakce na oheň B2cas1d1a1 jádro Cu 0,6/1kV (1-CSKH-V) 5x16mm2</t>
  </si>
  <si>
    <t>-1532525515</t>
  </si>
  <si>
    <t>34111590</t>
  </si>
  <si>
    <t>kabel silový oheň retardující bezhalogenový s funkčností při požáru 180min a P60-R reakce na oheň B2cas1d1a1 jádro Cu 0,6/1kV (1-CSKH-V) 5x25mm2</t>
  </si>
  <si>
    <t>1674446079</t>
  </si>
  <si>
    <t>741120003</t>
  </si>
  <si>
    <t>Montáž vodič Cu izolovaný plný a laněný žíla 10-16 mm2 pod omítku (např. CY)</t>
  </si>
  <si>
    <t>-2053829120</t>
  </si>
  <si>
    <t>https://podminky.urs.cz/item/CS_URS_2022_01/741120003</t>
  </si>
  <si>
    <t>CY 16ZŽ</t>
  </si>
  <si>
    <t>H07V-U 16 zž (CY)</t>
  </si>
  <si>
    <t>-608927715</t>
  </si>
  <si>
    <t>741110063</t>
  </si>
  <si>
    <t>Montáž trubka plastová ohebná D přes 35 mm uložená pod omítku</t>
  </si>
  <si>
    <t>851689998</t>
  </si>
  <si>
    <t>https://podminky.urs.cz/item/CS_URS_2022_01/741110063</t>
  </si>
  <si>
    <t>34571076</t>
  </si>
  <si>
    <t>trubka elektroinstalační ohebná z PVC (EN) 2350</t>
  </si>
  <si>
    <t>-1285605178</t>
  </si>
  <si>
    <t>741110061</t>
  </si>
  <si>
    <t>Montáž trubka plastová ohebná D přes 11 do 23 mm uložená pod omítku</t>
  </si>
  <si>
    <t>-1886554518</t>
  </si>
  <si>
    <t>https://podminky.urs.cz/item/CS_URS_2022_01/741110061</t>
  </si>
  <si>
    <t>34571063</t>
  </si>
  <si>
    <t>trubka elektroinstalační ohebná z PVC (ČSN) 2323</t>
  </si>
  <si>
    <t>1355688986</t>
  </si>
  <si>
    <t>220280206</t>
  </si>
  <si>
    <t>Montáž kabelu bytového uloženého v trubkách nebo lištách SEKU, SYKY do D 7 mm</t>
  </si>
  <si>
    <t>1860975341</t>
  </si>
  <si>
    <t>2305100201</t>
  </si>
  <si>
    <t>Kabel koaxiální</t>
  </si>
  <si>
    <t>775609742</t>
  </si>
  <si>
    <t>220280221</t>
  </si>
  <si>
    <t>Montáž kabelu bytového uloženého v trubkách nebo lištách SYKFY 5 x 2 x 0,5 mm</t>
  </si>
  <si>
    <t>-1603906405</t>
  </si>
  <si>
    <t>26000021</t>
  </si>
  <si>
    <t>CAT6 UTP Dca-s2,d2,a1</t>
  </si>
  <si>
    <t>-289168469</t>
  </si>
  <si>
    <t>Pol55</t>
  </si>
  <si>
    <t>FTP kabel Cat5e B2ca-s1,d1</t>
  </si>
  <si>
    <t>1221475924</t>
  </si>
  <si>
    <t>741124731</t>
  </si>
  <si>
    <t>Montáž kabel Cu stíněný ovládací žíly 2 až 19x0,8 mm2 uložený pevně (např. JYTY)</t>
  </si>
  <si>
    <t>1090040125</t>
  </si>
  <si>
    <t>https://podminky.urs.cz/item/CS_URS_2022_01/741124731</t>
  </si>
  <si>
    <t>34113150</t>
  </si>
  <si>
    <t>kabel ovládací průmyslový stíněný laminovanou Al fólií s příložným Cu drátem jádro Cu plné izolace PVC plášť PVC 250V (JYTY) 4x1,00mm2</t>
  </si>
  <si>
    <t>-257207874</t>
  </si>
  <si>
    <t>741410022</t>
  </si>
  <si>
    <t>Montáž vodič uzemňovací pásek průřezu do 120 mm2 v průmyslové výstavbě v zemi</t>
  </si>
  <si>
    <t>-817707824</t>
  </si>
  <si>
    <t>https://podminky.urs.cz/item/CS_URS_2022_01/741410022</t>
  </si>
  <si>
    <t>35442062</t>
  </si>
  <si>
    <t>pás zemnící 30x4mm FeZn</t>
  </si>
  <si>
    <t>-189246819</t>
  </si>
  <si>
    <t>741420022</t>
  </si>
  <si>
    <t>Montáž svorka hromosvodná se 3 a více šrouby</t>
  </si>
  <si>
    <t>-1732914197</t>
  </si>
  <si>
    <t>https://podminky.urs.cz/item/CS_URS_2022_01/741420022</t>
  </si>
  <si>
    <t>35441986</t>
  </si>
  <si>
    <t>svorka odbočovací a spojovací pro pásek 30x4 mm, FeZn</t>
  </si>
  <si>
    <t>-883076381</t>
  </si>
  <si>
    <t>35431024</t>
  </si>
  <si>
    <t>svorka uzemnění FeZn křížová pro vodič D 6- 10 mm s mezideskou</t>
  </si>
  <si>
    <t>-205946568</t>
  </si>
  <si>
    <t>741420001</t>
  </si>
  <si>
    <t>Montáž drát nebo lano hromosvodné svodové D do 10 mm s podpěrou</t>
  </si>
  <si>
    <t>-672275819</t>
  </si>
  <si>
    <t>https://podminky.urs.cz/item/CS_URS_2022_01/741420001</t>
  </si>
  <si>
    <t>35442135</t>
  </si>
  <si>
    <t>drát D 10/13 mm FeZn + PVC</t>
  </si>
  <si>
    <t>1552982647</t>
  </si>
  <si>
    <t>35441925</t>
  </si>
  <si>
    <t>svorka zkušební pro lano D 6-12mm, FeZn</t>
  </si>
  <si>
    <t>-233055945</t>
  </si>
  <si>
    <t>741420083</t>
  </si>
  <si>
    <t>Montáž vedení hromosvodné-štítek k označení svodu</t>
  </si>
  <si>
    <t>947401212</t>
  </si>
  <si>
    <t>https://podminky.urs.cz/item/CS_URS_2022_01/741420083</t>
  </si>
  <si>
    <t>Pol34a</t>
  </si>
  <si>
    <t>číslo svodu</t>
  </si>
  <si>
    <t>-1766052521</t>
  </si>
  <si>
    <t>Pol36</t>
  </si>
  <si>
    <t>Montáž podpůrná trubka 1955 mm</t>
  </si>
  <si>
    <t>304899668</t>
  </si>
  <si>
    <t>Pol36a</t>
  </si>
  <si>
    <t>Podpůrná trubka 1955 mm</t>
  </si>
  <si>
    <t>-718280482</t>
  </si>
  <si>
    <t>741430004</t>
  </si>
  <si>
    <t>Montáž tyč jímací délky do 3 m na střešní hřeben</t>
  </si>
  <si>
    <t>-990972470</t>
  </si>
  <si>
    <t>https://podminky.urs.cz/item/CS_URS_2022_01/741430004</t>
  </si>
  <si>
    <t>35442169</t>
  </si>
  <si>
    <t>tyč jímací s rovným koncem 40/18 5500 (3000/2500)mm AlMgSi - trubka</t>
  </si>
  <si>
    <t>298487661</t>
  </si>
  <si>
    <t>35442258</t>
  </si>
  <si>
    <t>držák vedení univerzální, clip, nerez 30mm</t>
  </si>
  <si>
    <t>-423295683</t>
  </si>
  <si>
    <t>35441077</t>
  </si>
  <si>
    <t>drát D 8mm AlMgSi</t>
  </si>
  <si>
    <t>-902958401</t>
  </si>
  <si>
    <t>Pol40</t>
  </si>
  <si>
    <t>držák vedení pro střechy s falcem</t>
  </si>
  <si>
    <t>1677923319</t>
  </si>
  <si>
    <t>Pol41</t>
  </si>
  <si>
    <t>držák vedení na hřeben</t>
  </si>
  <si>
    <t>-1130719172</t>
  </si>
  <si>
    <t>Pol35</t>
  </si>
  <si>
    <t>Montáž HVI</t>
  </si>
  <si>
    <t>1421167581</t>
  </si>
  <si>
    <t>105325</t>
  </si>
  <si>
    <t>Podpůrná trubka D 50mm L 3200mm GFK/Al SR D50 3200 FS1000 IP SA HVI GFK AL s jímačem D 10mm L 1000mm, s bočním vývodem</t>
  </si>
  <si>
    <t>1852989196</t>
  </si>
  <si>
    <t>105490</t>
  </si>
  <si>
    <t>Čtyřramenný stativ sklopný pro trubku D 50 mm VBS KB D50 HS RA600 V2A s otvorem B 35 mm, rádius 600 mm, náklon do 5°, nerez</t>
  </si>
  <si>
    <t>842712366</t>
  </si>
  <si>
    <t>102012</t>
  </si>
  <si>
    <t>Betonový podstavec B55 17kg D 337mm BES 17KG KT16 D337 s madlem</t>
  </si>
  <si>
    <t>924119154</t>
  </si>
  <si>
    <t>102050</t>
  </si>
  <si>
    <t>Podložka plast D 370mm černá ULP KS D370 SW</t>
  </si>
  <si>
    <t>-57039443</t>
  </si>
  <si>
    <t>253229</t>
  </si>
  <si>
    <t>Podpěra vedení se základnou DLH ZS 20 23 V2A 4.7KG BES180 GP300 K a betonem pro vodič HVI 20-23mm -SET-</t>
  </si>
  <si>
    <t>-740373038</t>
  </si>
  <si>
    <t>819145</t>
  </si>
  <si>
    <t>Připojovací členy + montážní materiál HVI LO ASS RIV 20 pro vodič HVI-long, D 20mm černý</t>
  </si>
  <si>
    <t>1358654872</t>
  </si>
  <si>
    <t>123</t>
  </si>
  <si>
    <t>819131</t>
  </si>
  <si>
    <t>Vodič HVI long, D 20mm, černý HVI LO 75 20 L... SW M volitelná délky v rozsahu 6 - 70 m, po 0,5 m</t>
  </si>
  <si>
    <t>-1433933479</t>
  </si>
  <si>
    <t>275259</t>
  </si>
  <si>
    <t>Podpěra vedení pro vodiče HVI/CUI LH ZS 20 23 KS H10 V2A D 20-23mm s plastovou základnou nerez</t>
  </si>
  <si>
    <t>-1603447378</t>
  </si>
  <si>
    <t>742310006</t>
  </si>
  <si>
    <t>Montáž domácího nástěnného audio/video telefonu</t>
  </si>
  <si>
    <t>2008022095</t>
  </si>
  <si>
    <t>https://podminky.urs.cz/item/CS_URS_2022_01/742310006</t>
  </si>
  <si>
    <t>Pol9</t>
  </si>
  <si>
    <t>PoE video telefon</t>
  </si>
  <si>
    <t>-359731256</t>
  </si>
  <si>
    <t>742320051</t>
  </si>
  <si>
    <t>Montáž dveřního komunikačního tabla</t>
  </si>
  <si>
    <t>-631860832</t>
  </si>
  <si>
    <t>https://podminky.urs.cz/item/CS_URS_2022_01/742320051</t>
  </si>
  <si>
    <t>PoE</t>
  </si>
  <si>
    <t>PoE video intercom</t>
  </si>
  <si>
    <t>791012663</t>
  </si>
  <si>
    <t>742320001</t>
  </si>
  <si>
    <t>Montáž elektrického zámku s mechanickým přepínačem otevřeno/zavřeno</t>
  </si>
  <si>
    <t>-2056427313</t>
  </si>
  <si>
    <t>https://podminky.urs.cz/item/CS_URS_2022_01/742320001</t>
  </si>
  <si>
    <t>Ez</t>
  </si>
  <si>
    <t>Elektrický zámek</t>
  </si>
  <si>
    <t>-1791834012</t>
  </si>
  <si>
    <t>742240001</t>
  </si>
  <si>
    <t>Montáž čtečky karet k elektronické kontrole vstupu</t>
  </si>
  <si>
    <t>799571126</t>
  </si>
  <si>
    <t>https://podminky.urs.cz/item/CS_URS_2022_01/742240001</t>
  </si>
  <si>
    <t>Čt</t>
  </si>
  <si>
    <t>Čtečka karet</t>
  </si>
  <si>
    <t>-1903644376</t>
  </si>
  <si>
    <t>133</t>
  </si>
  <si>
    <t>74224000R</t>
  </si>
  <si>
    <t>Nastavení a zprovoznění systému</t>
  </si>
  <si>
    <t>-1943949345</t>
  </si>
  <si>
    <t>741810003</t>
  </si>
  <si>
    <t>Celková prohlídka elektrického rozvodu a zařízení přes 0,5 do 1 milionu Kč</t>
  </si>
  <si>
    <t>-1059569226</t>
  </si>
  <si>
    <t>https://podminky.urs.cz/item/CS_URS_2022_01/741810003</t>
  </si>
  <si>
    <t>011464000</t>
  </si>
  <si>
    <t>Měření (monitoring) úrovně osvětlení</t>
  </si>
  <si>
    <t>784229957</t>
  </si>
  <si>
    <t>https://podminky.urs.cz/item/CS_URS_2022_01/011464000</t>
  </si>
  <si>
    <t>741210102</t>
  </si>
  <si>
    <t>Montáž rozváděčů litinových, hliníkových nebo plastových sestava do 100 kg</t>
  </si>
  <si>
    <t>297679613</t>
  </si>
  <si>
    <t>https://podminky.urs.cz/item/CS_URS_2022_01/741210102</t>
  </si>
  <si>
    <t>Pol1RACK</t>
  </si>
  <si>
    <t>Montáž rozvaděč RACK</t>
  </si>
  <si>
    <t>296251099</t>
  </si>
  <si>
    <t>Rozvaděč RACK - včetně vybavení dle požadavku investora</t>
  </si>
  <si>
    <t>-636502675</t>
  </si>
  <si>
    <t>HR</t>
  </si>
  <si>
    <t>Rozváděč - HR</t>
  </si>
  <si>
    <t>168351</t>
  </si>
  <si>
    <t>Skříň 400/15-EIS IP40</t>
  </si>
  <si>
    <t>-1962228729</t>
  </si>
  <si>
    <t>112288</t>
  </si>
  <si>
    <t>Bočnice rámu</t>
  </si>
  <si>
    <t>-1356052444</t>
  </si>
  <si>
    <t>114809</t>
  </si>
  <si>
    <t>Deska montážní</t>
  </si>
  <si>
    <t>1118214450</t>
  </si>
  <si>
    <t>293597</t>
  </si>
  <si>
    <t>Lišta  přístrojová</t>
  </si>
  <si>
    <t>1070851290</t>
  </si>
  <si>
    <t>275430</t>
  </si>
  <si>
    <t>Nástavec</t>
  </si>
  <si>
    <t>PÁR</t>
  </si>
  <si>
    <t>294647565</t>
  </si>
  <si>
    <t>275200</t>
  </si>
  <si>
    <t>Příchytka upevňovací vodivá</t>
  </si>
  <si>
    <t>-135545710</t>
  </si>
  <si>
    <t>275199</t>
  </si>
  <si>
    <t>Příchytka upevňovací izolační</t>
  </si>
  <si>
    <t>953974445</t>
  </si>
  <si>
    <t>289868</t>
  </si>
  <si>
    <t>Držák  sběrnic</t>
  </si>
  <si>
    <t>-2031997677</t>
  </si>
  <si>
    <t>102475</t>
  </si>
  <si>
    <t>Deska  montážní</t>
  </si>
  <si>
    <t>-2090558363</t>
  </si>
  <si>
    <t>108396</t>
  </si>
  <si>
    <t>Deska  krycí</t>
  </si>
  <si>
    <t>2113267546</t>
  </si>
  <si>
    <t>293532</t>
  </si>
  <si>
    <t>93962012</t>
  </si>
  <si>
    <t>134202</t>
  </si>
  <si>
    <t>265505179</t>
  </si>
  <si>
    <t>293526</t>
  </si>
  <si>
    <t>-1787490562</t>
  </si>
  <si>
    <t>275413</t>
  </si>
  <si>
    <t>112217283</t>
  </si>
  <si>
    <t>PDE23S0160SNNS</t>
  </si>
  <si>
    <t>Vypínač, 3pól, In=160A, Icw(1s)=3.6kA, šroub.svorky Vypínač, 3pól, In=160A, Icw(1s)=3.6kA, šroub.svorky</t>
  </si>
  <si>
    <t>1973219466</t>
  </si>
  <si>
    <t>PDG2XST250ACDCT</t>
  </si>
  <si>
    <t>Vypínací spoušť pro PDE2, 200-240V AC, 250V DC, šroub.svorky Vypínací spoušť pro PDE2, 200-240V AC, 250V DC, šroub.svorky</t>
  </si>
  <si>
    <t>841458061</t>
  </si>
  <si>
    <t>158330</t>
  </si>
  <si>
    <t>Svodič přepětí I.+II. st. 280/3 12,5kA</t>
  </si>
  <si>
    <t>-1373625652</t>
  </si>
  <si>
    <t>264839</t>
  </si>
  <si>
    <t>Jistič 2B/1</t>
  </si>
  <si>
    <t>-430313360</t>
  </si>
  <si>
    <t>262674</t>
  </si>
  <si>
    <t>Jistič 10B/1</t>
  </si>
  <si>
    <t>-1727972672</t>
  </si>
  <si>
    <t>263435</t>
  </si>
  <si>
    <t>Chránič 10B/1N/0,03-A</t>
  </si>
  <si>
    <t>-1433361886</t>
  </si>
  <si>
    <t>101066</t>
  </si>
  <si>
    <t>Automat schodišťový</t>
  </si>
  <si>
    <t>-723716750</t>
  </si>
  <si>
    <t>248855</t>
  </si>
  <si>
    <t>Stykač 230/40-20 230VAC</t>
  </si>
  <si>
    <t>-315313358</t>
  </si>
  <si>
    <t>263535</t>
  </si>
  <si>
    <t>Chránič 16B/1N/0,03-A</t>
  </si>
  <si>
    <t>1885139419</t>
  </si>
  <si>
    <t>262676</t>
  </si>
  <si>
    <t>Jistič 16B/1</t>
  </si>
  <si>
    <t>827568001</t>
  </si>
  <si>
    <t>262673</t>
  </si>
  <si>
    <t>Jistič 6B/1</t>
  </si>
  <si>
    <t>1127542168</t>
  </si>
  <si>
    <t>272485</t>
  </si>
  <si>
    <t>Zvonkový transformátor Un2=12/24V, 63VA, bezpeč.</t>
  </si>
  <si>
    <t>-177229738</t>
  </si>
  <si>
    <t>263389</t>
  </si>
  <si>
    <t>Jistič 16B/3</t>
  </si>
  <si>
    <t>820350638</t>
  </si>
  <si>
    <t>263392</t>
  </si>
  <si>
    <t>Jistič 32B/3</t>
  </si>
  <si>
    <t>1047097419</t>
  </si>
  <si>
    <t>263390</t>
  </si>
  <si>
    <t>Jistič 20B/3</t>
  </si>
  <si>
    <t>343036177</t>
  </si>
  <si>
    <t>HRP</t>
  </si>
  <si>
    <t>Podružný materiál  Podružný materiál</t>
  </si>
  <si>
    <t>-1160938382</t>
  </si>
  <si>
    <t>HRM</t>
  </si>
  <si>
    <t>Montáže a protokoly Montáže a protokoly</t>
  </si>
  <si>
    <t>-1597870027</t>
  </si>
  <si>
    <t>R1.1</t>
  </si>
  <si>
    <t>Rozváděč - R1.1</t>
  </si>
  <si>
    <t>168333</t>
  </si>
  <si>
    <t>Skříň 400/7-EIS IP40</t>
  </si>
  <si>
    <t>-1285651456</t>
  </si>
  <si>
    <t>112285</t>
  </si>
  <si>
    <t>1458875131</t>
  </si>
  <si>
    <t>293594</t>
  </si>
  <si>
    <t>511541648</t>
  </si>
  <si>
    <t>-466112332</t>
  </si>
  <si>
    <t>1979578576</t>
  </si>
  <si>
    <t>286678</t>
  </si>
  <si>
    <t>-1776541915</t>
  </si>
  <si>
    <t>286675</t>
  </si>
  <si>
    <t>Deska krycí</t>
  </si>
  <si>
    <t>-835010285</t>
  </si>
  <si>
    <t>759419419</t>
  </si>
  <si>
    <t>276260</t>
  </si>
  <si>
    <t>Spínač IS-20/3 3TE</t>
  </si>
  <si>
    <t>-1608846273</t>
  </si>
  <si>
    <t>158332</t>
  </si>
  <si>
    <t>Svodič II. st 280/3</t>
  </si>
  <si>
    <t>893644217</t>
  </si>
  <si>
    <t>-1754693747</t>
  </si>
  <si>
    <t>1334815335</t>
  </si>
  <si>
    <t>-175553056</t>
  </si>
  <si>
    <t>1400190941</t>
  </si>
  <si>
    <t>808614132</t>
  </si>
  <si>
    <t>R1.1P</t>
  </si>
  <si>
    <t>56548918</t>
  </si>
  <si>
    <t>R1.1M</t>
  </si>
  <si>
    <t>2023277755</t>
  </si>
  <si>
    <t>R1.2</t>
  </si>
  <si>
    <t>Rozváděč - R1.2</t>
  </si>
  <si>
    <t>168337</t>
  </si>
  <si>
    <t>Skříň 600/7-EIS IP44</t>
  </si>
  <si>
    <t>-803380614</t>
  </si>
  <si>
    <t>2035691517</t>
  </si>
  <si>
    <t>293595</t>
  </si>
  <si>
    <t>Lišta přístrojová</t>
  </si>
  <si>
    <t>1949830897</t>
  </si>
  <si>
    <t>275200.1</t>
  </si>
  <si>
    <t>Příchytka  upevňovací vodivá</t>
  </si>
  <si>
    <t>747099853</t>
  </si>
  <si>
    <t>-1111048073</t>
  </si>
  <si>
    <t>286684</t>
  </si>
  <si>
    <t>-133479973</t>
  </si>
  <si>
    <t>286681</t>
  </si>
  <si>
    <t>-690912744</t>
  </si>
  <si>
    <t>1790321912</t>
  </si>
  <si>
    <t>276260.1</t>
  </si>
  <si>
    <t>Spínač IS-20/3</t>
  </si>
  <si>
    <t>-8090569</t>
  </si>
  <si>
    <t>158332.1</t>
  </si>
  <si>
    <t>Svodič II.st 280/3</t>
  </si>
  <si>
    <t>530919847</t>
  </si>
  <si>
    <t>-1999141854</t>
  </si>
  <si>
    <t>-1322917449</t>
  </si>
  <si>
    <t>120853</t>
  </si>
  <si>
    <t>Stykač 230/1/25-20 230VAC</t>
  </si>
  <si>
    <t>-98813821</t>
  </si>
  <si>
    <t>1203105301</t>
  </si>
  <si>
    <t>2145267825</t>
  </si>
  <si>
    <t>-801076226</t>
  </si>
  <si>
    <t>550846195</t>
  </si>
  <si>
    <t>-1761109644</t>
  </si>
  <si>
    <t>R1.2P</t>
  </si>
  <si>
    <t>1525053742</t>
  </si>
  <si>
    <t>R1.2M</t>
  </si>
  <si>
    <t>498577789</t>
  </si>
  <si>
    <t>R2.1</t>
  </si>
  <si>
    <t>Rozváděč - R2.1</t>
  </si>
  <si>
    <t>168338</t>
  </si>
  <si>
    <t>Skříň 600/10-EIS IP40</t>
  </si>
  <si>
    <t>-806607663</t>
  </si>
  <si>
    <t>112286</t>
  </si>
  <si>
    <t>309505263</t>
  </si>
  <si>
    <t>293595.1</t>
  </si>
  <si>
    <t>-278100783</t>
  </si>
  <si>
    <t>-796085567</t>
  </si>
  <si>
    <t>-187839194</t>
  </si>
  <si>
    <t>286684.1</t>
  </si>
  <si>
    <t>-356711489</t>
  </si>
  <si>
    <t>1827482679</t>
  </si>
  <si>
    <t>583607266</t>
  </si>
  <si>
    <t>276268</t>
  </si>
  <si>
    <t>Spínač IS-32/3</t>
  </si>
  <si>
    <t>1350785104</t>
  </si>
  <si>
    <t>1377291396</t>
  </si>
  <si>
    <t>1445464255</t>
  </si>
  <si>
    <t>1481483505</t>
  </si>
  <si>
    <t>1378562039</t>
  </si>
  <si>
    <t>1747566857</t>
  </si>
  <si>
    <t>262716</t>
  </si>
  <si>
    <t>Jistič 16D/1</t>
  </si>
  <si>
    <t>1851151246</t>
  </si>
  <si>
    <t>R2.1P</t>
  </si>
  <si>
    <t>1268131547</t>
  </si>
  <si>
    <t>R2.1M</t>
  </si>
  <si>
    <t>-1749988906</t>
  </si>
  <si>
    <t>46-M</t>
  </si>
  <si>
    <t>Stavební a zemní práce při extr.mont.pracích</t>
  </si>
  <si>
    <t>468091311</t>
  </si>
  <si>
    <t>Vysekání kapes a výklenků ve zdivu cihelném pro krabice 7x7x5 cm</t>
  </si>
  <si>
    <t>-1171726237</t>
  </si>
  <si>
    <t>https://podminky.urs.cz/item/CS_URS_2022_01/468091311</t>
  </si>
  <si>
    <t>460161172</t>
  </si>
  <si>
    <t>Hloubení kabelových rýh ručně š 35 cm hl 80 cm v hornině tř I skupiny 3</t>
  </si>
  <si>
    <t>179582886</t>
  </si>
  <si>
    <t>https://podminky.urs.cz/item/CS_URS_2022_01/460161172</t>
  </si>
  <si>
    <t>460431182</t>
  </si>
  <si>
    <t>Zásyp kabelových rýh ručně se zhutněním š 35 cm hl 80 cm z horniny tř I skupiny 3</t>
  </si>
  <si>
    <t>342059216</t>
  </si>
  <si>
    <t>https://podminky.urs.cz/item/CS_URS_2022_01/460431182</t>
  </si>
  <si>
    <t>141R00</t>
  </si>
  <si>
    <t>Přirážka za podružný materiál</t>
  </si>
  <si>
    <t>-1309476690</t>
  </si>
  <si>
    <t>013254000</t>
  </si>
  <si>
    <t>Dokumentace skutečného provedení stavby</t>
  </si>
  <si>
    <t>951908692</t>
  </si>
  <si>
    <t>https://podminky.urs.cz/item/CS_URS_2022_01/013254000</t>
  </si>
  <si>
    <t>0132540R</t>
  </si>
  <si>
    <t>Požární ucpávky</t>
  </si>
  <si>
    <t>-1963460073</t>
  </si>
  <si>
    <t>945421110</t>
  </si>
  <si>
    <t>Hydraulická zvedací plošina na automobilovém podvozku výška zdvihu do 18 m včetně obsluhy</t>
  </si>
  <si>
    <t>-2019190565</t>
  </si>
  <si>
    <t>034002000</t>
  </si>
  <si>
    <t>Zabezpečení staveniště</t>
  </si>
  <si>
    <t>-1328336399</t>
  </si>
  <si>
    <t>https://podminky.urs.cz/item/CS_URS_2022_01/034002000</t>
  </si>
  <si>
    <t>065002000</t>
  </si>
  <si>
    <t>Mimostaveništní doprava materiálů</t>
  </si>
  <si>
    <t>-1072801219</t>
  </si>
  <si>
    <t>https://podminky.urs.cz/item/CS_URS_2022_01/065002000</t>
  </si>
  <si>
    <t>071103000</t>
  </si>
  <si>
    <t>Provoz investora</t>
  </si>
  <si>
    <t>-463593264</t>
  </si>
  <si>
    <t>https://podminky.urs.cz/item/CS_URS_2022_01/071103000</t>
  </si>
  <si>
    <t>201R00</t>
  </si>
  <si>
    <t>Podíl přidružených výkonů</t>
  </si>
  <si>
    <t>-1720641386</t>
  </si>
  <si>
    <t>202R00</t>
  </si>
  <si>
    <t>Zednické výpomoci</t>
  </si>
  <si>
    <t>2128774206</t>
  </si>
  <si>
    <t>00R00</t>
  </si>
  <si>
    <t>Likvidace odpadu, odvoz suti a vybouraných hmot na skládku,</t>
  </si>
  <si>
    <t>693822839</t>
  </si>
  <si>
    <t>SO 03 - Kanalizace a vodovod</t>
  </si>
  <si>
    <t>0 - Přípravné a pomocné práce</t>
  </si>
  <si>
    <t>800-1 - Zemní práce</t>
  </si>
  <si>
    <t>822-1 - Komunikace - opravy venkovních ploch - napojení kanalizací</t>
  </si>
  <si>
    <t>801-3 - Bourání a podchycování konstrukcí</t>
  </si>
  <si>
    <t>800-2 - Stavební práce</t>
  </si>
  <si>
    <t>870-711 - Izolace proti vlhkosti a vodě</t>
  </si>
  <si>
    <t>827 - Trubní vedení -venkovní prostor - kanalizace a venkovní vodovod</t>
  </si>
  <si>
    <t>800-721– A01 - Zdravotně technické instalace – vnitřní kanalizace</t>
  </si>
  <si>
    <t>800-721-A02 - Zdravotně technické instalace – vnitřní vodovod</t>
  </si>
  <si>
    <t>800-724 - Zdravotně technické instalace – strojní vybavení</t>
  </si>
  <si>
    <t>800-725 - Zdravotně technické instalace – zařizovací předměty</t>
  </si>
  <si>
    <t>767 - Konstrukce zámečnické</t>
  </si>
  <si>
    <t>800-721-A03 - Zdravotně technické instalace – vnitřní plynovod</t>
  </si>
  <si>
    <t>823-1 - Plochy a úprava území</t>
  </si>
  <si>
    <t>Přípravné a pomocné práce</t>
  </si>
  <si>
    <t>005211030R</t>
  </si>
  <si>
    <t>Zřízení zábran kolem výkopů potrubí, zařízení staveniště</t>
  </si>
  <si>
    <t>kp.</t>
  </si>
  <si>
    <t>-2061924881</t>
  </si>
  <si>
    <t>005111020R</t>
  </si>
  <si>
    <t>Skutečné zaměření trasy potrubí venkovního dešťové a splaškové kanalizace, předání materiálu v dgn</t>
  </si>
  <si>
    <t>-1185928556</t>
  </si>
  <si>
    <t>004111020R00</t>
  </si>
  <si>
    <t>Dokumentace skutečného provedení části ZTI a venkovní kanalizace</t>
  </si>
  <si>
    <t>-2073332011</t>
  </si>
  <si>
    <t>800-1</t>
  </si>
  <si>
    <t>139601102R00</t>
  </si>
  <si>
    <t>Ruční výkop jam, rýh a šachet v zemině třídy těžitelnosti 3</t>
  </si>
  <si>
    <t>1888916705</t>
  </si>
  <si>
    <t>139711101R00</t>
  </si>
  <si>
    <t>Vykopávka v uzavřených prostorách třídy těžitelnosti 1-4</t>
  </si>
  <si>
    <t>-1328867929</t>
  </si>
  <si>
    <t>162201203R00a</t>
  </si>
  <si>
    <t>Vodorovné přemístění výkopku z objektu, kolečko do vzdálenosti 10m</t>
  </si>
  <si>
    <t>124568421</t>
  </si>
  <si>
    <t>162201210R00a</t>
  </si>
  <si>
    <t>Příplatek za vodorovné přemístění výkopku z vnitřních prostor, kolečko 10m</t>
  </si>
  <si>
    <t>170245002</t>
  </si>
  <si>
    <t>132201210R00</t>
  </si>
  <si>
    <t>Hloubení rýh šířky do 200cm v zemině třídy těžitelnosti tř.3, v úsecích do 50m3, naložení na dopravní prostředek či uložení do 3m od osy rýhy</t>
  </si>
  <si>
    <t>-705005210</t>
  </si>
  <si>
    <t>131201112R00</t>
  </si>
  <si>
    <t>Hloubení nezapažených jam v hornině třídy těžitelnosti 3 strojně, do 1000m3, naložení na dopravní prostředek či uložení do 3m od osy rýhy</t>
  </si>
  <si>
    <t>-1691830851</t>
  </si>
  <si>
    <t>161101101R00</t>
  </si>
  <si>
    <t>Svislé přemístění výkopku z hornin tř.1-4 do hloubky 2,5m</t>
  </si>
  <si>
    <t>350951708</t>
  </si>
  <si>
    <t>132201219R00</t>
  </si>
  <si>
    <t>Příplatek za lepivost při hloubení rýh šířky do 200cm v zemině třídy 3</t>
  </si>
  <si>
    <t>-358784336</t>
  </si>
  <si>
    <t>131201119R00</t>
  </si>
  <si>
    <t>Příplatek za lepivost při hloubení jam v zemině třídy 3</t>
  </si>
  <si>
    <t>1510646816</t>
  </si>
  <si>
    <t>130001101R00</t>
  </si>
  <si>
    <t>Příplatek – ztížené vykopávky v blízkosti podzemních vedení</t>
  </si>
  <si>
    <t>303232261</t>
  </si>
  <si>
    <t>151101101R00</t>
  </si>
  <si>
    <t>Pažení a rozepření stěn rýh - příložné - hl. do 2,0m</t>
  </si>
  <si>
    <t>1031491044</t>
  </si>
  <si>
    <t>151101111R00</t>
  </si>
  <si>
    <t>Odstranění pažení a rozepření stěn rýh - příložné - hl. do 2,0m</t>
  </si>
  <si>
    <t>706577432</t>
  </si>
  <si>
    <t>175101101R00</t>
  </si>
  <si>
    <t>Obsyp potrubí kanalizace kopaným pískem nebo materiálem uloženým vedle výkopu ve vzdálenosti do 3m, pro jakoukoliv hloubku výkopu a pro jakoukoliv míru zhutnění, bez prohození sypaniny – štěrkopískový obsyp potrubí vně objektu + zásyp celkový v objektu</t>
  </si>
  <si>
    <t>1452572336</t>
  </si>
  <si>
    <t>451572111R00</t>
  </si>
  <si>
    <t>Lože pro potrubí kanalizace ze štěrkopísku 0-4mm (uvnitř a vně objektu) + podsyp pod jímky</t>
  </si>
  <si>
    <t>-10324436</t>
  </si>
  <si>
    <t>P</t>
  </si>
  <si>
    <t>Poznámka k položce:_x000D_
Obsyp potrubí kanalizace kopaným pískem nebo materiálem uloženým vedle výkopu ve vzdálenosti do 3m, pro jakoukoliv hloubku výkopu a pro jakoukoliv míru zhutnění, bez prohození sypaniny – štěrkopískový obsyp potrubí vně objektu + zásyp celkový v objektu</t>
  </si>
  <si>
    <t>58337330R</t>
  </si>
  <si>
    <t>Štěrkopísek pro obsyp potrubí včetně dovozu na staveniště</t>
  </si>
  <si>
    <t>-1735051601</t>
  </si>
  <si>
    <t>583418024R</t>
  </si>
  <si>
    <t>Kamenivo drcené frakce 0/4 a 4/16 pro podsyp pro usazení dešťových jímek</t>
  </si>
  <si>
    <t>-1100284275</t>
  </si>
  <si>
    <t>162201203R00b</t>
  </si>
  <si>
    <t>Vodorovné přemístění písku/štěrkopísku pro podsyp a obsyp z centrální skládky, kolečko do vzdálenosti 10m (podsyp a obsyp uvnitř objektu)</t>
  </si>
  <si>
    <t>1994154114</t>
  </si>
  <si>
    <t>162201210R00b</t>
  </si>
  <si>
    <t>Příplatek za vodorovné přemístění písku/štěrkopísku pro podsyp a obsyp z centrální skládky, kolečko 10m</t>
  </si>
  <si>
    <t>-1394930694</t>
  </si>
  <si>
    <t>174101102R00</t>
  </si>
  <si>
    <t>Ruční zásyp jam, rýh a šachet se zhutněním</t>
  </si>
  <si>
    <t>1906128741</t>
  </si>
  <si>
    <t>174101101R00</t>
  </si>
  <si>
    <t>Strojní zásyp rýh a jam zeminou vedle výkopku se zhutněním</t>
  </si>
  <si>
    <t>650390248</t>
  </si>
  <si>
    <t>167101101R00</t>
  </si>
  <si>
    <t>Nakládání výkopku z hornin tř. 1-4 do 100 m3 pro odvoz na skládku</t>
  </si>
  <si>
    <t>1216914241</t>
  </si>
  <si>
    <t>162701105R00</t>
  </si>
  <si>
    <t>Vodorovné přemístění výkopku z hornin tř. 1-4 do 10 000m na skládku</t>
  </si>
  <si>
    <t>-814009582</t>
  </si>
  <si>
    <t>171 20</t>
  </si>
  <si>
    <t>Poplatek za skládku (zemina bez nebezpečných látek typ 170504)</t>
  </si>
  <si>
    <t>-1848813196</t>
  </si>
  <si>
    <t>822-1</t>
  </si>
  <si>
    <t>Komunikace - opravy venkovních ploch - napojení kanalizací</t>
  </si>
  <si>
    <t>113151119R00</t>
  </si>
  <si>
    <t>Frézování a odstranění AB krytu do šířky 75cm a plochy do 500m2 v tl.10cm</t>
  </si>
  <si>
    <t>-1302226653</t>
  </si>
  <si>
    <t>564861111R00</t>
  </si>
  <si>
    <t>Podklad ze štěrkodrti frakce 0/32, tl.200mm včetně hutnění</t>
  </si>
  <si>
    <t>1583161358</t>
  </si>
  <si>
    <t>567122114R00</t>
  </si>
  <si>
    <t>Podklad z kameniva zpevněného cementem tl.15cm</t>
  </si>
  <si>
    <t>-950649424</t>
  </si>
  <si>
    <t>573191111R00</t>
  </si>
  <si>
    <t>Postřik infiltrační 1,2kg/m2</t>
  </si>
  <si>
    <t>-1038685386</t>
  </si>
  <si>
    <t>565161211R00</t>
  </si>
  <si>
    <t>Podklad z obalového kameniva ACP 16+ tl.80mm</t>
  </si>
  <si>
    <t>-1189036677</t>
  </si>
  <si>
    <t>573211111R00</t>
  </si>
  <si>
    <t>Postřik živičný spojovací z asfaltu 0,5-0,7kg/m2</t>
  </si>
  <si>
    <t>671715608</t>
  </si>
  <si>
    <t>577131111R00</t>
  </si>
  <si>
    <t>Beton asfaltový ACO 11+, obrusný tl.40mm</t>
  </si>
  <si>
    <t>1056628882</t>
  </si>
  <si>
    <t>113202111R00</t>
  </si>
  <si>
    <t>vytrhání obrub obrubníků silničních</t>
  </si>
  <si>
    <t>-1742807248</t>
  </si>
  <si>
    <t>917862111RT8</t>
  </si>
  <si>
    <t>Osazení stojat. obrub.bet. s opěrou,lože z C 12/15 včetně obrubníku 100/15/30</t>
  </si>
  <si>
    <t>-653807025</t>
  </si>
  <si>
    <t>998225111R00</t>
  </si>
  <si>
    <t>Přesun hmot pro komunikace s krytem živičným</t>
  </si>
  <si>
    <t>-1641579767</t>
  </si>
  <si>
    <t>979081111R00</t>
  </si>
  <si>
    <t>Odvoz vybouraných hmot a suti na skládku do vzdálenosti 1km</t>
  </si>
  <si>
    <t>473220539</t>
  </si>
  <si>
    <t>979081121R00</t>
  </si>
  <si>
    <t>Odvoz vybouraných hmot a suti na skládku - příplatek za každý další km (celkem 9km*4,5t)</t>
  </si>
  <si>
    <t>794571198</t>
  </si>
  <si>
    <t>979 99</t>
  </si>
  <si>
    <t>Poplatek za skládku - recyklace (asfalt - kód 170302)</t>
  </si>
  <si>
    <t>-1499360929</t>
  </si>
  <si>
    <t>801-3</t>
  </si>
  <si>
    <t>Bourání a podchycování konstrukcí</t>
  </si>
  <si>
    <t>113153119R00</t>
  </si>
  <si>
    <t>Odstranění betonové podlahy nad hydroizolací tl.10cm frézováním (pro pokládku kanalizace)</t>
  </si>
  <si>
    <t>1422661953</t>
  </si>
  <si>
    <t>113153150R00</t>
  </si>
  <si>
    <t>Odstranění podkladního betonu tl.15cm frézováním pro kanalizaci (95m2 vnitřek)</t>
  </si>
  <si>
    <t>-766799483</t>
  </si>
  <si>
    <t>974031142R00</t>
  </si>
  <si>
    <t>Vysekání rýh ve zdivu cihelném 7x7cm pro kanalizaci (nové a staré potrubí)</t>
  </si>
  <si>
    <t>1478830735</t>
  </si>
  <si>
    <t>974031153R00</t>
  </si>
  <si>
    <t>Vysekání rýh ve zdivu cihelném 10x10cm pro kanalizaci (nové a staré potrubí)</t>
  </si>
  <si>
    <t>2080926234</t>
  </si>
  <si>
    <t>974031164R00</t>
  </si>
  <si>
    <t>Vysekání rýh ve zdivu cihelném 15x15cm pro kanalizaci (nové a staré potrubí)</t>
  </si>
  <si>
    <t>2002454983</t>
  </si>
  <si>
    <t>974031133R00</t>
  </si>
  <si>
    <t>Vysekání rýh ve zdivu cihelném 5x10cm pro vodovod (nové a staré potrubí)</t>
  </si>
  <si>
    <t>-237851809</t>
  </si>
  <si>
    <t>974049164R00</t>
  </si>
  <si>
    <t>Vysekání rýh ve zdivu betonovém (základu) 15x15cm pro kanalizaci</t>
  </si>
  <si>
    <t>-1841747863</t>
  </si>
  <si>
    <t>972054141R00</t>
  </si>
  <si>
    <t>Vybourání otvorů plochy do 0.0225m2 v železobetonových stropech</t>
  </si>
  <si>
    <t>-767408254</t>
  </si>
  <si>
    <t>971033231R00</t>
  </si>
  <si>
    <t>Vybourání otvorů zeď cihelná plocha do 0,025m2, hloubka 15cm (nové a staré potrubí)</t>
  </si>
  <si>
    <t>726553053</t>
  </si>
  <si>
    <t>971033241R00</t>
  </si>
  <si>
    <t>Vybourání otvorů zeď cihelná plocha do 0,025m2, hloubka 30cm (nové a staré potrubí)</t>
  </si>
  <si>
    <t>-2077742124</t>
  </si>
  <si>
    <t>971033251R00</t>
  </si>
  <si>
    <t>Vybourání otvorů zeď cihelná plocha do 0,025m2, hloubka 45cm (nové a staré potrubí)</t>
  </si>
  <si>
    <t>803370718</t>
  </si>
  <si>
    <t>971033261R00</t>
  </si>
  <si>
    <t>Vybourání otvorů zeď cihelná plocha do 0,025m2, hloubka 60cm (nové a staré potrubí)</t>
  </si>
  <si>
    <t>1949660793</t>
  </si>
  <si>
    <t>971100041RAE</t>
  </si>
  <si>
    <t>Vybourání otvorů do základu kamenného/betonového hloubky 60cm</t>
  </si>
  <si>
    <t>1239843742</t>
  </si>
  <si>
    <t>970041250R00</t>
  </si>
  <si>
    <t>Jádrové vrtání do betonu prostého D250mm - prostupy základy</t>
  </si>
  <si>
    <t>-581054329</t>
  </si>
  <si>
    <t>970044250R00</t>
  </si>
  <si>
    <t>Jádrové vrtání do betonu prostého D250mm, příplatek vodorovné vrtání</t>
  </si>
  <si>
    <t>-888177175</t>
  </si>
  <si>
    <t>970055250R00</t>
  </si>
  <si>
    <t>Jádrové vrtání do betonu prostého D250mm, příplatek šikmé vrtání</t>
  </si>
  <si>
    <t>-1389360780</t>
  </si>
  <si>
    <t>970047250R00</t>
  </si>
  <si>
    <t>Jádrové vrtání do betonu prostého D250mm, příplatek za časté přemístění stroje</t>
  </si>
  <si>
    <t>2095545024</t>
  </si>
  <si>
    <t>970041160R00</t>
  </si>
  <si>
    <t>Vyvrtání otvoru průměru do 160mm do stěny šachty kanalizace</t>
  </si>
  <si>
    <t>690361332</t>
  </si>
  <si>
    <t>979082111R00</t>
  </si>
  <si>
    <t>Vnitrostaveništní přeprava suti do 10m uvnitř objektu</t>
  </si>
  <si>
    <t>-6945094</t>
  </si>
  <si>
    <t>979082121R00</t>
  </si>
  <si>
    <t>Vnitrostaveništní přeprava suti za každých dalších 5m (2x5m)</t>
  </si>
  <si>
    <t>1865026530</t>
  </si>
  <si>
    <t>536551532</t>
  </si>
  <si>
    <t>979081121R00.1</t>
  </si>
  <si>
    <t>Odvoz vybouraných hmot a suti na skládku - příplatek za každý další km (57,5*9km)</t>
  </si>
  <si>
    <t>-893254401</t>
  </si>
  <si>
    <t>979 99.1</t>
  </si>
  <si>
    <t>Poplatek za skládku - recyklace (beton armovaný, příměsi do 30% 170101 )</t>
  </si>
  <si>
    <t>1326141445</t>
  </si>
  <si>
    <t>800-2</t>
  </si>
  <si>
    <t>Stavební práce</t>
  </si>
  <si>
    <t>612403385R00</t>
  </si>
  <si>
    <t>Hrubá výplň rýh maltou, rozměr cca 7x7cm - zaplentování kanalizačního potrubí (nové i rýhy po demontáži)</t>
  </si>
  <si>
    <t>-185522891</t>
  </si>
  <si>
    <t>612403386R00</t>
  </si>
  <si>
    <t>Hrubá výplň rýh maltou, rozměr cca 10x10cm - zaplentování kanalizačního potrubí</t>
  </si>
  <si>
    <t>897512392</t>
  </si>
  <si>
    <t>612403388R00</t>
  </si>
  <si>
    <t>Hrubá výplň rýh maltou, rozměr cca 15x15cm - zaplentování kanalizačního potrubí</t>
  </si>
  <si>
    <t>-86739189</t>
  </si>
  <si>
    <t>612403385R00.1</t>
  </si>
  <si>
    <t>Hrubá výplň rýh maltou, rozměr cca 5x10cm zaplentování vodovodního potrubí (nové i rýhy po demontáži)</t>
  </si>
  <si>
    <t>-1013186195</t>
  </si>
  <si>
    <t>411387531R00</t>
  </si>
  <si>
    <t>Úprava otvorů ve stropech po prostupech – doplnění stropu, plocha 0.25m2 (staré prostupy)</t>
  </si>
  <si>
    <t>-1176163370</t>
  </si>
  <si>
    <t>340235212R00</t>
  </si>
  <si>
    <t>Zazdívka otvorů v příčkách a stěnách cihlami do plochy 0.025m2, tl. zdi nad 10cm</t>
  </si>
  <si>
    <t>1547862680</t>
  </si>
  <si>
    <t>612423531R00</t>
  </si>
  <si>
    <t>Omítka MV rýh stěn a prostupů šířky do 50cm - štuková (potrubí ve stávajících zdech mimo obklad)</t>
  </si>
  <si>
    <t>1342514829</t>
  </si>
  <si>
    <t>611401111R00</t>
  </si>
  <si>
    <t>Oprava štukových omítek na stropech po nových prostupech o ploše do 0.09m2</t>
  </si>
  <si>
    <t>2031220104</t>
  </si>
  <si>
    <t>273321321R00</t>
  </si>
  <si>
    <t>Beton základových desek železový C20/25 - oprava podkladního betonu přívod vody (jednopodlažní část )</t>
  </si>
  <si>
    <t>250853917</t>
  </si>
  <si>
    <t>274361221R00</t>
  </si>
  <si>
    <t>Výztuž základové desky z oceli 10216 - Kari sítě 6/6/150/150 - u doplnění podkladního betonu</t>
  </si>
  <si>
    <t>393810126</t>
  </si>
  <si>
    <t>953981103R00</t>
  </si>
  <si>
    <t>Chemické kotvy do betonu, hl. 110mm, M12, ampule včetně provedení otvoru - propojení nového a starého podkladního betonu</t>
  </si>
  <si>
    <t>-1615791793</t>
  </si>
  <si>
    <t>13285035R</t>
  </si>
  <si>
    <t>Tyč ocelová žebírková do betonu OC 10425 D12 - kotevní výztuž</t>
  </si>
  <si>
    <t>-967510977</t>
  </si>
  <si>
    <t>631315621R00</t>
  </si>
  <si>
    <t>Mazanina betonová tl. 200mm, beton C20/25 - doplnění venkovní plochy u vstupu, oprava zídek</t>
  </si>
  <si>
    <t>699959931</t>
  </si>
  <si>
    <t>Autodoprava jímek z výrobny na stavbu</t>
  </si>
  <si>
    <t>soub.</t>
  </si>
  <si>
    <t>724095838</t>
  </si>
  <si>
    <t>Přistavení jeřábu a osazení jímek jeřábem</t>
  </si>
  <si>
    <t>1632411368</t>
  </si>
  <si>
    <t>800-1-1</t>
  </si>
  <si>
    <t>Jímka dešťové vody - železobetonová nádrž o rozměru 4,28x2,28x2,85m, víko žlb, prostupy, vstupní otvor</t>
  </si>
  <si>
    <t>865256317</t>
  </si>
  <si>
    <t>273313611R00</t>
  </si>
  <si>
    <t>Beton základových desek prostý C 16/20 podbetonovávka patečních kolen, dobetonování dna šachty</t>
  </si>
  <si>
    <t>-1252648553</t>
  </si>
  <si>
    <t>894215111R00</t>
  </si>
  <si>
    <t>šachtice domovní kanalizační (revizní) se základovou deskou (dnem) z betonu, se stěnami z betonu, s obetonováním potrubí ve stěnách a nade dnem, s cementovým potěrem ve spádu k čistící vložce , montáž poklopu(1ks výška 1,0m, 2ks výška 1,4m)</t>
  </si>
  <si>
    <t>1111655326</t>
  </si>
  <si>
    <t>953-17-0001</t>
  </si>
  <si>
    <t>Poklop hliníkový k zadláždění 715x1015mm, 5t, vodotěsný, plynotěsný</t>
  </si>
  <si>
    <t>-1592871942</t>
  </si>
  <si>
    <t>998012021R00</t>
  </si>
  <si>
    <t>Přesun hmot pro objekty zděné do výšky 6m</t>
  </si>
  <si>
    <t>-545567857</t>
  </si>
  <si>
    <t>870-711</t>
  </si>
  <si>
    <t>Izolace proti vlhkosti a vodě</t>
  </si>
  <si>
    <t>711111002R00</t>
  </si>
  <si>
    <t>Asfaltový lak ALP - 1 vrstva</t>
  </si>
  <si>
    <t>-1573048999</t>
  </si>
  <si>
    <t>711141559RZ1</t>
  </si>
  <si>
    <t>Izolace proti vodě asfaltovým pásem dvojnásobný - revizní šachty</t>
  </si>
  <si>
    <t>-53019548</t>
  </si>
  <si>
    <t>998711101R00</t>
  </si>
  <si>
    <t>Přesun izolací proti vodě do 6m</t>
  </si>
  <si>
    <t>187172217</t>
  </si>
  <si>
    <t>827</t>
  </si>
  <si>
    <t>Trubní vedení -venkovní prostor - kanalizace a venkovní vodovod</t>
  </si>
  <si>
    <t>721110806R00</t>
  </si>
  <si>
    <t>Demontáž kameninových trub do DN200 v otevřeném výkopu</t>
  </si>
  <si>
    <t>-105925392</t>
  </si>
  <si>
    <t>871353121R00</t>
  </si>
  <si>
    <t>Montáž trub z tvrdého PVC do D200, gumový kroužek</t>
  </si>
  <si>
    <t>256836598</t>
  </si>
  <si>
    <t>871 35-0001</t>
  </si>
  <si>
    <t>PVC KG potrubí hladké SN4, D 110</t>
  </si>
  <si>
    <t>-1974283009</t>
  </si>
  <si>
    <t>871 35-0002</t>
  </si>
  <si>
    <t>PVC KG potrubí hladké SN4, D 125</t>
  </si>
  <si>
    <t>614107460</t>
  </si>
  <si>
    <t>871 35-0003</t>
  </si>
  <si>
    <t>PVC KG potrubí hladké SN4, D 160</t>
  </si>
  <si>
    <t>440373654</t>
  </si>
  <si>
    <t>871 35-0004</t>
  </si>
  <si>
    <t>PVC KG potrubí hladké SN8, D 200</t>
  </si>
  <si>
    <t>-576874035</t>
  </si>
  <si>
    <t>877353123R00</t>
  </si>
  <si>
    <t>Montáž tvarovek jednoosých z PVC KG do D200</t>
  </si>
  <si>
    <t>-660912752</t>
  </si>
  <si>
    <t>877 31-1001</t>
  </si>
  <si>
    <t>PVC koleno KG d125-45.st</t>
  </si>
  <si>
    <t>1432753014</t>
  </si>
  <si>
    <t>877 31-1002</t>
  </si>
  <si>
    <t>PVC koleno KG d160-15.st</t>
  </si>
  <si>
    <t>1957659840</t>
  </si>
  <si>
    <t>877 31-1003</t>
  </si>
  <si>
    <t>PVC koleno KG d160-45.st</t>
  </si>
  <si>
    <t>-1152667320</t>
  </si>
  <si>
    <t>877 31-1004</t>
  </si>
  <si>
    <t>PVC koleno KG d200-30.st</t>
  </si>
  <si>
    <t>1888582371</t>
  </si>
  <si>
    <t>877 31-1005</t>
  </si>
  <si>
    <t>PVC koleno KG d200/45.st</t>
  </si>
  <si>
    <t>-16036560</t>
  </si>
  <si>
    <t>877 31-1006</t>
  </si>
  <si>
    <t>PVC KG redukce 125/110</t>
  </si>
  <si>
    <t>-590907757</t>
  </si>
  <si>
    <t>877 31-1007</t>
  </si>
  <si>
    <t>PVC KG redukce 160/125</t>
  </si>
  <si>
    <t>-658552224</t>
  </si>
  <si>
    <t>831362121</t>
  </si>
  <si>
    <t>Montáž potrubí z trub kameninových hrdlových s integrovaným těsněním v otevřeném výkopu ve sklonu do 20 % DN 250</t>
  </si>
  <si>
    <t>585862086</t>
  </si>
  <si>
    <t>59710705</t>
  </si>
  <si>
    <t>trouba kameninová glazovaná DN 250 dl 2,50m spojovací systém C Třída 240</t>
  </si>
  <si>
    <t>-605046261</t>
  </si>
  <si>
    <t>77*1,015 "Přepočtené koeficientem množství</t>
  </si>
  <si>
    <t>877 31-4001</t>
  </si>
  <si>
    <t>šachtová vložka pro potrubí d200 a stěnu tl. 120Mm</t>
  </si>
  <si>
    <t>-159461997</t>
  </si>
  <si>
    <t>877 41-5001</t>
  </si>
  <si>
    <t>Odvětrávací komínek do DN160, vsakovací prostor</t>
  </si>
  <si>
    <t>786760589</t>
  </si>
  <si>
    <t>877353121R00</t>
  </si>
  <si>
    <t>Montáž tvarovek odbočných z PVC KG do D200</t>
  </si>
  <si>
    <t>-2146623721</t>
  </si>
  <si>
    <t>876 35-1101</t>
  </si>
  <si>
    <t>Odbočka PVC KG D 160/125-45.st</t>
  </si>
  <si>
    <t>18160141</t>
  </si>
  <si>
    <t>876 35-1102</t>
  </si>
  <si>
    <t>Odbočka PVC KG D 200/125-45.st</t>
  </si>
  <si>
    <t>-1253781863</t>
  </si>
  <si>
    <t>876 35-1103</t>
  </si>
  <si>
    <t>Odbočka PVC KG D 200/160-45.st</t>
  </si>
  <si>
    <t>-30386361</t>
  </si>
  <si>
    <t>827-1</t>
  </si>
  <si>
    <t>Montáž a dodávka filtru deš´tové vody DN200 pro střechu do 1300m2, účinnost 97%, výtok do Aku jímky a výtok proplachu, nerez síto</t>
  </si>
  <si>
    <t>431587373</t>
  </si>
  <si>
    <t>899101111R00</t>
  </si>
  <si>
    <t>Osazení poklopu s rámem do 50kg</t>
  </si>
  <si>
    <t>-550765322</t>
  </si>
  <si>
    <t>899 10-0001</t>
  </si>
  <si>
    <t>Poklop betonový pro šachtu D425, kruh , 7t</t>
  </si>
  <si>
    <t>1266449216</t>
  </si>
  <si>
    <t>899 10-1002</t>
  </si>
  <si>
    <t>Betonový konus pod poklop D425 - podkladní</t>
  </si>
  <si>
    <t>-555517975</t>
  </si>
  <si>
    <t>899102111R00</t>
  </si>
  <si>
    <t>Osazení poklopu s rámem do 100kg</t>
  </si>
  <si>
    <t>1335014457</t>
  </si>
  <si>
    <t>55340322R</t>
  </si>
  <si>
    <t>Poklop pr.600mm třída zatížení B125 s rámem -  bet. výplň, bez odvětrání</t>
  </si>
  <si>
    <t>323503387</t>
  </si>
  <si>
    <t>899 10-1003</t>
  </si>
  <si>
    <t>Betonový konus pod poklop D600 - podkladní</t>
  </si>
  <si>
    <t>1852571882</t>
  </si>
  <si>
    <t>894432112R00</t>
  </si>
  <si>
    <t>Osazení plastové šachty do DN450</t>
  </si>
  <si>
    <t>-275004440</t>
  </si>
  <si>
    <t>894 43-0001</t>
  </si>
  <si>
    <t>Šachtové dno Wavin Tegra D425/160 průtočné</t>
  </si>
  <si>
    <t>-889151478</t>
  </si>
  <si>
    <t>894 43-0002</t>
  </si>
  <si>
    <t>Šachtové dno Wavin Tegra D425/200 s přítokem</t>
  </si>
  <si>
    <t>1044551887</t>
  </si>
  <si>
    <t>894 43-0003</t>
  </si>
  <si>
    <t>Šachtová roura D425 – délka 1,5m</t>
  </si>
  <si>
    <t>-1206112328</t>
  </si>
  <si>
    <t>894431112R00</t>
  </si>
  <si>
    <t>Osazení plastové šachty do DN600</t>
  </si>
  <si>
    <t>574758409</t>
  </si>
  <si>
    <t>894 43-1001</t>
  </si>
  <si>
    <t>Śachtové dno Wavin Tegra D600, typ průtočné</t>
  </si>
  <si>
    <t>-314910300</t>
  </si>
  <si>
    <t>894 43-1002</t>
  </si>
  <si>
    <t>Śachtové dno Wavin Tegra D600, typ T</t>
  </si>
  <si>
    <t>1333682044</t>
  </si>
  <si>
    <t>894 43-1003</t>
  </si>
  <si>
    <t>Śachtová roura DN600 - délka 1,0m</t>
  </si>
  <si>
    <t>-61141050</t>
  </si>
  <si>
    <t>894 43-1002.1</t>
  </si>
  <si>
    <t>Śachtová roura DN600 - délka 2,0m</t>
  </si>
  <si>
    <t>-196938083</t>
  </si>
  <si>
    <t>894414111</t>
  </si>
  <si>
    <t>Osazení betonových nebo železobetonových dílců pro šachty skruží základových (dno)</t>
  </si>
  <si>
    <t>-228208438</t>
  </si>
  <si>
    <t>59224337</t>
  </si>
  <si>
    <t>dno betonové šachty kanalizační přímé 100x60x40cm</t>
  </si>
  <si>
    <t>444258679</t>
  </si>
  <si>
    <t>894423111R00</t>
  </si>
  <si>
    <t>Osazení železobetonových dílců šachet na kroužek do 2t</t>
  </si>
  <si>
    <t>1124556930</t>
  </si>
  <si>
    <t>59224172R</t>
  </si>
  <si>
    <t>Přechodová skruž TBR-Q 600/1000x625/120 SPK</t>
  </si>
  <si>
    <t>-1046582217</t>
  </si>
  <si>
    <t>59224152R</t>
  </si>
  <si>
    <t>skruž přímá TBS Q 1000/500/120 SP - výška 0.5m</t>
  </si>
  <si>
    <t>-1369767443</t>
  </si>
  <si>
    <t>892581111R00</t>
  </si>
  <si>
    <t>Zkouška kanalizace vodou do DN300</t>
  </si>
  <si>
    <t>-117353962</t>
  </si>
  <si>
    <t>871211121R00</t>
  </si>
  <si>
    <t>Montáž trubek polyetylenových do D63 v otevřeném výkopu</t>
  </si>
  <si>
    <t>1947679608</t>
  </si>
  <si>
    <t>286134604R</t>
  </si>
  <si>
    <t>Polyetylenové vodovodní potrubí PE100 RC SDR11 63x5,8 s PP pláštěm typ-2- výtlak dešťové vody a dopojení pitné vody do objektu</t>
  </si>
  <si>
    <t>720130134</t>
  </si>
  <si>
    <t>871251111R00</t>
  </si>
  <si>
    <t>Montáž trubek polyetylenových do D110 v otevřeném výkopu</t>
  </si>
  <si>
    <t>-1079958975</t>
  </si>
  <si>
    <t>3457114705R</t>
  </si>
  <si>
    <t>Trubka kabelová chránička ohebná 09110</t>
  </si>
  <si>
    <t>2087948818</t>
  </si>
  <si>
    <t>877212121R00</t>
  </si>
  <si>
    <t>Spoje elektrotvarovkami z PE SDR11 do d63 a svěrné spoje, 1 spoj</t>
  </si>
  <si>
    <t>442720568</t>
  </si>
  <si>
    <t>877 16-0001</t>
  </si>
  <si>
    <t>Přechodka PE/ocel (elektrotvarovka) SDR11 PE100 d63/ocel DN50</t>
  </si>
  <si>
    <t>-454882166</t>
  </si>
  <si>
    <t>877 16-0002</t>
  </si>
  <si>
    <t>Eklektrokoleno PE d63-90.st</t>
  </si>
  <si>
    <t>1176215718</t>
  </si>
  <si>
    <t>877 16-0003</t>
  </si>
  <si>
    <t>PE integrovaný lemový nákružek s přírubou</t>
  </si>
  <si>
    <t>426140357</t>
  </si>
  <si>
    <t>877 16-0004</t>
  </si>
  <si>
    <t>PE zaslepení stávajícího přívodu vody PE d63</t>
  </si>
  <si>
    <t>-515538395</t>
  </si>
  <si>
    <t>891247111R00</t>
  </si>
  <si>
    <t>Montáž hydrantu podzemního do DN80</t>
  </si>
  <si>
    <t>633226835</t>
  </si>
  <si>
    <t>891-201</t>
  </si>
  <si>
    <t>Proplachovací souprava DN50 s uzávěrem a výstupní spojkou C52</t>
  </si>
  <si>
    <t>396774624</t>
  </si>
  <si>
    <t>891211111R00</t>
  </si>
  <si>
    <t>Montáž vodovodních šoupat DN50 ve výkopu</t>
  </si>
  <si>
    <t>1708989593</t>
  </si>
  <si>
    <t>891-1</t>
  </si>
  <si>
    <t>Zemní šoupě litinové s ISO hrdly pro PE d63</t>
  </si>
  <si>
    <t>431085145</t>
  </si>
  <si>
    <t>899401112R00</t>
  </si>
  <si>
    <t>osazení poklopu litinových šoupátkových</t>
  </si>
  <si>
    <t>586106506</t>
  </si>
  <si>
    <t>899-1002</t>
  </si>
  <si>
    <t>Poklop tuhý pro šoupě</t>
  </si>
  <si>
    <t>616344315</t>
  </si>
  <si>
    <t>899-1003</t>
  </si>
  <si>
    <t>Podkladová deska pro poklop</t>
  </si>
  <si>
    <t>-557829664</t>
  </si>
  <si>
    <t>899401113R00</t>
  </si>
  <si>
    <t>Osazení poklopů litinových hydrantových</t>
  </si>
  <si>
    <t>-937260287</t>
  </si>
  <si>
    <t>899-1001</t>
  </si>
  <si>
    <t>Poklop hydrantový</t>
  </si>
  <si>
    <t>635053305</t>
  </si>
  <si>
    <t>899-1004</t>
  </si>
  <si>
    <t>Podkladová deska pro poklop hydrantový</t>
  </si>
  <si>
    <t>500257689</t>
  </si>
  <si>
    <t>722219191R00</t>
  </si>
  <si>
    <t>Montáž souprav zemních</t>
  </si>
  <si>
    <t>-1743567276</t>
  </si>
  <si>
    <t>722-1</t>
  </si>
  <si>
    <t>Teleskopická zemní souprava pro šoupě</t>
  </si>
  <si>
    <t>-2060008298</t>
  </si>
  <si>
    <t>892271111R00</t>
  </si>
  <si>
    <t>Tlaková zkouška vodovodního venkovního potrubí - výtlak dešťové vody</t>
  </si>
  <si>
    <t>-904391705</t>
  </si>
  <si>
    <t>722290234R00</t>
  </si>
  <si>
    <t>Proplach a dezinfekce potrubí do DN80 včetně části starého potrubí</t>
  </si>
  <si>
    <t>1032921146</t>
  </si>
  <si>
    <t>899711122R00</t>
  </si>
  <si>
    <t>Montáž a dodávka výstražné folie pro kanalizaci a vodovod</t>
  </si>
  <si>
    <t>405501344</t>
  </si>
  <si>
    <t>998276101R00</t>
  </si>
  <si>
    <t>Přesun hmot pro kanalizaci z trub plastových, otevřený výkop</t>
  </si>
  <si>
    <t>-593750497</t>
  </si>
  <si>
    <t>998275101</t>
  </si>
  <si>
    <t>Přesun hmot pro trubní vedení hloubené z trub kameninových pro kanalizace v otevřeném výkopu dopravní vzdálenost do 15 m</t>
  </si>
  <si>
    <t>150891006</t>
  </si>
  <si>
    <t>800-721– A01</t>
  </si>
  <si>
    <t>Zdravotně technické instalace – vnitřní kanalizace</t>
  </si>
  <si>
    <t>721171803R00</t>
  </si>
  <si>
    <t>Demontáž potrubí novodurového do d75</t>
  </si>
  <si>
    <t>-486510788</t>
  </si>
  <si>
    <t>721171808R00</t>
  </si>
  <si>
    <t>Demontáž potrubí novodurového do d110</t>
  </si>
  <si>
    <t>361795111</t>
  </si>
  <si>
    <t>721210814R00</t>
  </si>
  <si>
    <t>Demontáž potrubí z litiny do DN100</t>
  </si>
  <si>
    <t>1263104373</t>
  </si>
  <si>
    <t>721110806R00.1</t>
  </si>
  <si>
    <t>Demontáž potrubí z kameniny do DN200</t>
  </si>
  <si>
    <t>-986055782</t>
  </si>
  <si>
    <t>721210818R00</t>
  </si>
  <si>
    <t>Demontáž vpusti vanové DN100</t>
  </si>
  <si>
    <t>-669917468</t>
  </si>
  <si>
    <t>721242804R00</t>
  </si>
  <si>
    <t>Demontáž lapačů střešních splavenin</t>
  </si>
  <si>
    <t>-944096480</t>
  </si>
  <si>
    <t>721176222R00</t>
  </si>
  <si>
    <t>Potrubí KG do D110 ležaté, vedené v zemi</t>
  </si>
  <si>
    <t>-1611211205</t>
  </si>
  <si>
    <t>721176223R00</t>
  </si>
  <si>
    <t>Potrubí KG D125 ležaté, vedené v zemi</t>
  </si>
  <si>
    <t>131657056</t>
  </si>
  <si>
    <t>721176224R00</t>
  </si>
  <si>
    <t>Potrubí KG D160 ležaté, vedené v zemi</t>
  </si>
  <si>
    <t>-1383706465</t>
  </si>
  <si>
    <t>721176114R00</t>
  </si>
  <si>
    <t>Potrubí HT d75 odpadní svislé a pod stropem</t>
  </si>
  <si>
    <t>798056907</t>
  </si>
  <si>
    <t>721176115R00</t>
  </si>
  <si>
    <t>Potrubí HT d110 odpadní svislé a pod stropem</t>
  </si>
  <si>
    <t>-184282365</t>
  </si>
  <si>
    <t>721176116R00</t>
  </si>
  <si>
    <t>Potrubí HT d125 odpadní svislé a pod stropem</t>
  </si>
  <si>
    <t>-384901527</t>
  </si>
  <si>
    <t>721176101R00</t>
  </si>
  <si>
    <t>Potrubí HT D32 připojovací</t>
  </si>
  <si>
    <t>-377681224</t>
  </si>
  <si>
    <t>721176102R00</t>
  </si>
  <si>
    <t>Potrubí HT D40 připojovací</t>
  </si>
  <si>
    <t>549077974</t>
  </si>
  <si>
    <t>721176103R00</t>
  </si>
  <si>
    <t>Potrubí HT D50 připojovací</t>
  </si>
  <si>
    <t>579003548</t>
  </si>
  <si>
    <t>721176104R00</t>
  </si>
  <si>
    <t>Potrubí HT D75 připojovací</t>
  </si>
  <si>
    <t>2085481837</t>
  </si>
  <si>
    <t>721176105R00</t>
  </si>
  <si>
    <t>Potrubí HT D110 připojovací</t>
  </si>
  <si>
    <t>-719121739</t>
  </si>
  <si>
    <t>764773317R00</t>
  </si>
  <si>
    <t>Zhotovení prostupů střešní krytinou z plechu – osazení systémových větracích komínků do DN100</t>
  </si>
  <si>
    <t>-443395904</t>
  </si>
  <si>
    <t>721 17-0001</t>
  </si>
  <si>
    <t>Flexi manžeta DN100 pro napojení větracího komínku</t>
  </si>
  <si>
    <t>-1339373384</t>
  </si>
  <si>
    <t>721194104R00</t>
  </si>
  <si>
    <t>Vyvedení odpadních výpustek do D40</t>
  </si>
  <si>
    <t>-411513583</t>
  </si>
  <si>
    <t>721194105R00</t>
  </si>
  <si>
    <t>Vyvedení odpadních výpustek D50</t>
  </si>
  <si>
    <t>-1723083536</t>
  </si>
  <si>
    <t>721194109R00</t>
  </si>
  <si>
    <t>Vyvedení odpadních výpustek D110</t>
  </si>
  <si>
    <t>-429199123</t>
  </si>
  <si>
    <t>721223423RT2</t>
  </si>
  <si>
    <t>Vpust podlahová s krycí nerezovou mřížkou s vodní uzávěrou a pachotěsným uzávěrem při vyschnutí vody, odtok svislý d 75/110</t>
  </si>
  <si>
    <t>-1534993314</t>
  </si>
  <si>
    <t>721223427RT1</t>
  </si>
  <si>
    <t>Vpust podlahová sprchová s krycí nerezovou mřížkou s vodní uzávěrou odtok vodorovný d 50/75</t>
  </si>
  <si>
    <t>-1907226689</t>
  </si>
  <si>
    <t>342668111R00</t>
  </si>
  <si>
    <t>Těsnění styku kanalizačního potrubí a chráničky PUR pěnou a opracování prostupu hydroizolací</t>
  </si>
  <si>
    <t>-1579528083</t>
  </si>
  <si>
    <t>722182006R00</t>
  </si>
  <si>
    <t>Montáž izolačních skruží na potrubí do DN80</t>
  </si>
  <si>
    <t>-1052862210</t>
  </si>
  <si>
    <t>722 18-0001</t>
  </si>
  <si>
    <t>Akustická izolace na kanalizační potrubí Mirelon Protect tl.3mm do D50</t>
  </si>
  <si>
    <t>-1746730183</t>
  </si>
  <si>
    <t>722182008RT1</t>
  </si>
  <si>
    <t>Montáž izolačních skruží na potrubí do DN110</t>
  </si>
  <si>
    <t>-292405112</t>
  </si>
  <si>
    <t>722 18-1001</t>
  </si>
  <si>
    <t>Akustická izolace na kanalizační potrubí Akustik 75/5mm</t>
  </si>
  <si>
    <t>-586951185</t>
  </si>
  <si>
    <t>722 18-1002</t>
  </si>
  <si>
    <t>Akustická izolace na kanalizační potrubí Akustik 110/5mm</t>
  </si>
  <si>
    <t>-701710753</t>
  </si>
  <si>
    <t>721273180R00</t>
  </si>
  <si>
    <t>Přivzdušňovací ventil DN75 s průtokem vzduchu 15l/s</t>
  </si>
  <si>
    <t>-1038968283</t>
  </si>
  <si>
    <t>721273150R00</t>
  </si>
  <si>
    <t>Přivzdušňovací ventil DN110 s průtokem vzduchu 36l/s</t>
  </si>
  <si>
    <t>965852556</t>
  </si>
  <si>
    <t>721242111RT1</t>
  </si>
  <si>
    <t>Lapač střešních splavenin plastový DN100 a DN125</t>
  </si>
  <si>
    <t>599220168</t>
  </si>
  <si>
    <t>713571115R00</t>
  </si>
  <si>
    <t>Požárně ochranná manžeta hloubky 60mm EI 90, D110, se zajištěním přístupu pro revizi</t>
  </si>
  <si>
    <t>1539916782</t>
  </si>
  <si>
    <t>721290112R00</t>
  </si>
  <si>
    <t>Zkouška těsnosti svodné kanalizace vodou do DN200</t>
  </si>
  <si>
    <t>1533370374</t>
  </si>
  <si>
    <t>998721101R00</t>
  </si>
  <si>
    <t>Přesun hmot pro vnitřní kanalizaci do 6m</t>
  </si>
  <si>
    <t>-1015005669</t>
  </si>
  <si>
    <t>800-721-A02</t>
  </si>
  <si>
    <t>Zdravotně technické instalace – vnitřní vodovod</t>
  </si>
  <si>
    <t>722190901R00</t>
  </si>
  <si>
    <t>Otevření/uzavření vodovodního potrubí při opravách</t>
  </si>
  <si>
    <t>1012017282</t>
  </si>
  <si>
    <t>722130801R00</t>
  </si>
  <si>
    <t>Demontáž trub ocelových závitových do DN25 včetně armatur</t>
  </si>
  <si>
    <t>1069609001</t>
  </si>
  <si>
    <t>722130803R00</t>
  </si>
  <si>
    <t>Demontáž trub ocelových závitových do DN50 včetně armatur</t>
  </si>
  <si>
    <t>1424312022</t>
  </si>
  <si>
    <t>722181812R00</t>
  </si>
  <si>
    <t>Demontáž plstěných pásů a izolace z trubek ocelových do D50</t>
  </si>
  <si>
    <t>-1171585710</t>
  </si>
  <si>
    <t>722254110R00</t>
  </si>
  <si>
    <t>Demontáž hydrantových skříní D25 s příslušenstvím</t>
  </si>
  <si>
    <t>399517788</t>
  </si>
  <si>
    <t>722132215R00</t>
  </si>
  <si>
    <t>Potrubí ocel.vni/vně pozink. 28x1,5 mm včetně tvarovek</t>
  </si>
  <si>
    <t>-1862805302</t>
  </si>
  <si>
    <t>722132216R00</t>
  </si>
  <si>
    <t>Potrubí ocel.vni/vně pozink. 35x1,5 mm včetně tvarovek</t>
  </si>
  <si>
    <t>66620458</t>
  </si>
  <si>
    <t>722130236R00</t>
  </si>
  <si>
    <t>Potrubí z trub.závit.pozink.svařovan. 11343,DN 50</t>
  </si>
  <si>
    <t>521755000</t>
  </si>
  <si>
    <t>722178711R00</t>
  </si>
  <si>
    <t>Rozvod vody z vícevrstvého plastového potrubí PP-RCT/PP-RCT+BF/PP-RCT průměr D20, tlaková řada S3.2, kotvení</t>
  </si>
  <si>
    <t>937318912</t>
  </si>
  <si>
    <t>722178712R00</t>
  </si>
  <si>
    <t>Rozvod vody z vícevrstvého plastového potrubí PP-RCT/PP-RCT+BF/PP-RCT průměr D25, tlaková řada S3.2, kotvení</t>
  </si>
  <si>
    <t>-194381479</t>
  </si>
  <si>
    <t>722178713R00</t>
  </si>
  <si>
    <t>Rozvod vody z vícevrstvého plastového potrubí PP-RCT/PP-RCT+BF/PP-RCT průměr D32, tlaková řada S3.2, kotvení</t>
  </si>
  <si>
    <t>1143311096</t>
  </si>
  <si>
    <t>722178714R00</t>
  </si>
  <si>
    <t>Rozvod vody z vícevrstvého plastového potrubí PP-RCT/PP-RCT+BF/PP-RCT průměr D40, tlaková řada S3.2, kotvení</t>
  </si>
  <si>
    <t>-795154975</t>
  </si>
  <si>
    <t>722178715R00</t>
  </si>
  <si>
    <t>Rozvod vody z vícevrstvého plastového potrubí PP-RCT/PP-RCT+BF/PP-RCT průměr D50, tlaková řada S3.2, kotvení</t>
  </si>
  <si>
    <t>-798653649</t>
  </si>
  <si>
    <t>722178716R00</t>
  </si>
  <si>
    <t>Rozvod vody z vícevrstvého plastového potrubí PP-RCT/PP-RCT+BF/PP-RCT průměr D63, tlaková řada S3.2, kotvení</t>
  </si>
  <si>
    <t>-508652377</t>
  </si>
  <si>
    <t>722182004RT1</t>
  </si>
  <si>
    <t>Montáž izolačních skruží na potrubí do DN50</t>
  </si>
  <si>
    <t>1336704529</t>
  </si>
  <si>
    <t>283771025R</t>
  </si>
  <si>
    <t>Izolační hadice Mirelon tl.6mm, vnitřní průměr 20mm</t>
  </si>
  <si>
    <t>-2031590093</t>
  </si>
  <si>
    <t>283771091R</t>
  </si>
  <si>
    <t>Izolační hadice Mirelon tl.6mm, vnitřní průměr 25mm</t>
  </si>
  <si>
    <t>-2139543110</t>
  </si>
  <si>
    <t>283771125R</t>
  </si>
  <si>
    <t>Izolační hadice  tl.6mm, vnitřní průměr 32mm</t>
  </si>
  <si>
    <t>-1908129539</t>
  </si>
  <si>
    <t>283771027R</t>
  </si>
  <si>
    <t>Izolační hadice Mirelon tl.13mm, vnitřní průměr do 20mm</t>
  </si>
  <si>
    <t>-981240372</t>
  </si>
  <si>
    <t>283771029R</t>
  </si>
  <si>
    <t>Izolační hadice Mirelon tl.13mm, vnitřní průměr 25mm</t>
  </si>
  <si>
    <t>1123614707</t>
  </si>
  <si>
    <t>283771127R</t>
  </si>
  <si>
    <t>Izolační hadice Mirelon tl.13mm, vnitřní průměr 32mm</t>
  </si>
  <si>
    <t>-2135734685</t>
  </si>
  <si>
    <t>2837711523R</t>
  </si>
  <si>
    <t>Izolační hadice Mirelon tl.13mm, vnitřní průměr 40mm</t>
  </si>
  <si>
    <t>1080721517</t>
  </si>
  <si>
    <t>283771166R</t>
  </si>
  <si>
    <t>Izolační hadice Mirelon tl.13mm, vnitřní průměr 50mm</t>
  </si>
  <si>
    <t>-52935696</t>
  </si>
  <si>
    <t>283771186R</t>
  </si>
  <si>
    <t>Izolační hadice Mirelon tl.13mm, vnitřní průměr 63mm</t>
  </si>
  <si>
    <t>1668615305</t>
  </si>
  <si>
    <t>722 18-0001.1</t>
  </si>
  <si>
    <t>Izolační pouzdro z MV s Al polepem tl.30mm, vnitřní průměr do 20mm</t>
  </si>
  <si>
    <t>977561871</t>
  </si>
  <si>
    <t>722 18-0002</t>
  </si>
  <si>
    <t>Izolační pouzdro z MV s Al polepem tl.30mm, vnitřní průměr 25mm</t>
  </si>
  <si>
    <t>-327789973</t>
  </si>
  <si>
    <t>722 18-0003</t>
  </si>
  <si>
    <t>Izolační pouzdro z MV s Al polepem tl.40mm, vnitřní průměr 32mm</t>
  </si>
  <si>
    <t>-420082549</t>
  </si>
  <si>
    <t>722 18-0004</t>
  </si>
  <si>
    <t>Izolační pouzdro z MV s Al polepem tl.40mm, vnitřní průměr 40mm</t>
  </si>
  <si>
    <t>1363383688</t>
  </si>
  <si>
    <t>722 18-0005</t>
  </si>
  <si>
    <t>Izolační pouzdro z MV s Al polepem tl.40mm, vnitřní průměr 50mm</t>
  </si>
  <si>
    <t>949017837</t>
  </si>
  <si>
    <t>722 18-0006</t>
  </si>
  <si>
    <t>Izolační pouzdro z MV s Al polepem tl.40mm, vnitřní průměr 63mm</t>
  </si>
  <si>
    <t>-1067379943</t>
  </si>
  <si>
    <t>722190401R00</t>
  </si>
  <si>
    <t>Vyvedení a upevnění výpustek do DN15</t>
  </si>
  <si>
    <t>-1914254604</t>
  </si>
  <si>
    <t>722220121R00</t>
  </si>
  <si>
    <t>Nástěnka pro vodovodní baterii</t>
  </si>
  <si>
    <t>670392773</t>
  </si>
  <si>
    <t>722 229101R00</t>
  </si>
  <si>
    <t>Montáž armatur závitových z jedním závitem DN15</t>
  </si>
  <si>
    <t>2025481140</t>
  </si>
  <si>
    <t>722 22-0001</t>
  </si>
  <si>
    <t>Výtokový kulový kohout DN15</t>
  </si>
  <si>
    <t>1417812901</t>
  </si>
  <si>
    <t>55111863R</t>
  </si>
  <si>
    <t>venkovní nezámrzný ventil POLAR II Set  1/2" chrom, zkracovatelný, s přivzdušňovačem potrubí</t>
  </si>
  <si>
    <t>-1147144541</t>
  </si>
  <si>
    <t>722 229103R00</t>
  </si>
  <si>
    <t>Montáž armatur závitových z jedním závitem DN25</t>
  </si>
  <si>
    <t>-327736882</t>
  </si>
  <si>
    <t>722 22-1001</t>
  </si>
  <si>
    <t>Pojistný ventil pro TV DN25 Potv=7bar</t>
  </si>
  <si>
    <t>2020351160</t>
  </si>
  <si>
    <t>722239101R00</t>
  </si>
  <si>
    <t>Montáž vodovodních armatur, 2 závity do DN15</t>
  </si>
  <si>
    <t>783154273</t>
  </si>
  <si>
    <t>722 23-0001</t>
  </si>
  <si>
    <t>Kulový kohout DN15 s páčkou</t>
  </si>
  <si>
    <t>-1119265357</t>
  </si>
  <si>
    <t>722 23-0002</t>
  </si>
  <si>
    <t>Vyvažovací ventil s uzaváráním pro rozvody TV DN15</t>
  </si>
  <si>
    <t>2005393349</t>
  </si>
  <si>
    <t>722239102R00</t>
  </si>
  <si>
    <t>Montáž vodovodních armatur, 2 závity DN20</t>
  </si>
  <si>
    <t>702675583</t>
  </si>
  <si>
    <t>722 23-1001</t>
  </si>
  <si>
    <t>Kulový kohout DN20 s páčkou</t>
  </si>
  <si>
    <t>1993956177</t>
  </si>
  <si>
    <t>722 23-1002</t>
  </si>
  <si>
    <t>Termostatický směšovač TV DN20, Kvs=2,3m3/hod, s integrovanými zpětnými ventily afiltračními sítky</t>
  </si>
  <si>
    <t>550382687</t>
  </si>
  <si>
    <t>722239103R00</t>
  </si>
  <si>
    <t>Montáž vodovodních armatur, 2 závity DN25</t>
  </si>
  <si>
    <t>637579236</t>
  </si>
  <si>
    <t>722 23-2001</t>
  </si>
  <si>
    <t>Kulový kohout DN25 s páčkou pro vodu, PN20</t>
  </si>
  <si>
    <t>1081268551</t>
  </si>
  <si>
    <t>722 23-2002</t>
  </si>
  <si>
    <t>Zpětný ventil DN25</t>
  </si>
  <si>
    <t>-640193846</t>
  </si>
  <si>
    <t>722 23-2003</t>
  </si>
  <si>
    <t>Termostatický směšovač TV DN25, Kvs=4,3m3/hod, s integrovanými zpětnými ventily afiltračními sítky</t>
  </si>
  <si>
    <t>234751073</t>
  </si>
  <si>
    <t>722239104R00</t>
  </si>
  <si>
    <t>Montáž vodovodních armatur, 2 závity DN32</t>
  </si>
  <si>
    <t>-1832618297</t>
  </si>
  <si>
    <t>722 23-3001</t>
  </si>
  <si>
    <t>Kulový kohout DN32 s páčkou pro vodu, PN20</t>
  </si>
  <si>
    <t>2102435824</t>
  </si>
  <si>
    <t>722 23-3002</t>
  </si>
  <si>
    <t>Zpětný ventil DN32</t>
  </si>
  <si>
    <t>1909406360</t>
  </si>
  <si>
    <t>722239106R00</t>
  </si>
  <si>
    <t>Montáž vodovodních armatur, 2 závity DN50</t>
  </si>
  <si>
    <t>-963679806</t>
  </si>
  <si>
    <t>722 23-5001</t>
  </si>
  <si>
    <t>Kulový kohout DN50 s páčkou pro vodu, PN20</t>
  </si>
  <si>
    <t>-361357803</t>
  </si>
  <si>
    <t>722 23-5002</t>
  </si>
  <si>
    <t>Zpětný ventil DN50</t>
  </si>
  <si>
    <t>132891420</t>
  </si>
  <si>
    <t>722 23-3002.1</t>
  </si>
  <si>
    <t>Tlakový redukční ventil DN50 s manometrem a nastavitelným výstupním tlakem 1-6bar</t>
  </si>
  <si>
    <t>1709648789</t>
  </si>
  <si>
    <t>722254201RT3</t>
  </si>
  <si>
    <t>Hadicový systém D25/30 - skříň s výzbrojí, výchozí revize</t>
  </si>
  <si>
    <t>785252944</t>
  </si>
  <si>
    <t>734429101R00</t>
  </si>
  <si>
    <t>Tlakoměr deformační se smyčkou a kohoutem 0-10bar</t>
  </si>
  <si>
    <t>-1970334939</t>
  </si>
  <si>
    <t>722280108R00</t>
  </si>
  <si>
    <t>Tlaková zkouška potrubí závitového do DN50</t>
  </si>
  <si>
    <t>-779488572</t>
  </si>
  <si>
    <t>1133129106</t>
  </si>
  <si>
    <t>998722101R00</t>
  </si>
  <si>
    <t>Přesun hmot pro vnitřní vodovod do 6m</t>
  </si>
  <si>
    <t>-1822709771</t>
  </si>
  <si>
    <t>800-724</t>
  </si>
  <si>
    <t>Zdravotně technické instalace – strojní vybavení</t>
  </si>
  <si>
    <t>732429112R00</t>
  </si>
  <si>
    <t>Montáž čerpadel oběhových do DN40 + elektrické zapojení</t>
  </si>
  <si>
    <t>1539767624</t>
  </si>
  <si>
    <t>732 42-0001</t>
  </si>
  <si>
    <t>cirkulační čerpadlo nerezové provedení Q=0,4m3/hod při deltaP=20kPa, tři stupně otáček</t>
  </si>
  <si>
    <t>1716859015</t>
  </si>
  <si>
    <t>732339105R00</t>
  </si>
  <si>
    <t>Montáž tlakové expanzní nádoby do 80l</t>
  </si>
  <si>
    <t>-1753179034</t>
  </si>
  <si>
    <t>722 33-0001</t>
  </si>
  <si>
    <t>Expanzní nádrž na pitnou vodu o objemu 60l, stojatá + průtočná armatura</t>
  </si>
  <si>
    <t>1738210917</t>
  </si>
  <si>
    <t>724-1</t>
  </si>
  <si>
    <t>Dodávka a montáž čerpadla dešťové vody o parametrech 15m3/hod při H=10m. Výtlak DN50, vodící tyč a spouštěcí zařízení, závěs bez elektrického zapojení, zpětná klapka a vypouštěcí ventil DN25, prodloužení kabelu o 20m navíc (čerpadlo Al.21.5NF - 13300, 3900 spoutcí zař, tyč 870, řetěz 870, prodloužení kabelu 1800, zpětná klapka 2200, kohout 1000)</t>
  </si>
  <si>
    <t>825585435</t>
  </si>
  <si>
    <t>734 20-0003</t>
  </si>
  <si>
    <t>Dodávka a montáž Automatická dopouštěcí armatura dle ČSN EN 1717 obsahující BA ventil, tlakový redukční ventil, uzávěr, filtr referenční výrobek caleffi 580 (caleffi automatické dopouštění)</t>
  </si>
  <si>
    <t>-1566145868</t>
  </si>
  <si>
    <t>998724101R00</t>
  </si>
  <si>
    <t>Přesun hmot pro strojní vybavení do H=6m</t>
  </si>
  <si>
    <t>1102899059</t>
  </si>
  <si>
    <t>800-725</t>
  </si>
  <si>
    <t>Zdravotně technické instalace – zařizovací předměty</t>
  </si>
  <si>
    <t>725820801R00</t>
  </si>
  <si>
    <t>Demontáž baterie nástěnné/stojánkové do G 3/4</t>
  </si>
  <si>
    <t>774112903</t>
  </si>
  <si>
    <t>725210821R00</t>
  </si>
  <si>
    <t>demontáž umyvadel na šrouby</t>
  </si>
  <si>
    <t>-572233464</t>
  </si>
  <si>
    <t>725110811R00</t>
  </si>
  <si>
    <t>demontáž klozetových mís splachovacích</t>
  </si>
  <si>
    <t>-2045949827</t>
  </si>
  <si>
    <t>725122817r00</t>
  </si>
  <si>
    <t>demontáž pisoáru bez nádrže</t>
  </si>
  <si>
    <t>-989442003</t>
  </si>
  <si>
    <t>725220841R00</t>
  </si>
  <si>
    <t>demontáž vany ocelové sprchové</t>
  </si>
  <si>
    <t>-1615947206</t>
  </si>
  <si>
    <t>725530826R00</t>
  </si>
  <si>
    <t>demontáž zásobníku elektrického/plynového do 800l</t>
  </si>
  <si>
    <t>943096705</t>
  </si>
  <si>
    <t>726212321R00</t>
  </si>
  <si>
    <t>Předstěnový modul pro závěsné WC pro lehké příčky H=112cm</t>
  </si>
  <si>
    <t>-1697174360</t>
  </si>
  <si>
    <t>28696756R</t>
  </si>
  <si>
    <t>Tlačítko pro ovládání splachování do předstěnového systému, plastové, 2 nožství vody</t>
  </si>
  <si>
    <t>357619564</t>
  </si>
  <si>
    <t>725119306R00</t>
  </si>
  <si>
    <t>Montáž klozetu závěsného</t>
  </si>
  <si>
    <t>-60591939</t>
  </si>
  <si>
    <t>642400531R</t>
  </si>
  <si>
    <t>Závěsný klozet L=530mm, barva bílá</t>
  </si>
  <si>
    <t>-1748085965</t>
  </si>
  <si>
    <t>551673931R</t>
  </si>
  <si>
    <t>Sedátko bílé pro závěsný klozet,  duroplast</t>
  </si>
  <si>
    <t>-1939701107</t>
  </si>
  <si>
    <t>725013173R00</t>
  </si>
  <si>
    <t>Kombinovaný klozet typu délky 715mm včetně nádržky, vario odpad, barva bílá</t>
  </si>
  <si>
    <t>1790011275</t>
  </si>
  <si>
    <t>551674064R</t>
  </si>
  <si>
    <t>Sedátko duroplast pro WC handicap</t>
  </si>
  <si>
    <t>427607699</t>
  </si>
  <si>
    <t>725-02</t>
  </si>
  <si>
    <t>Vario koleno k WC handicap</t>
  </si>
  <si>
    <t>572162945</t>
  </si>
  <si>
    <t>726212341R00</t>
  </si>
  <si>
    <t>Modul-pisoár Universal, AP, h 112-130 cm</t>
  </si>
  <si>
    <t>915207689</t>
  </si>
  <si>
    <t>725016125R00</t>
  </si>
  <si>
    <t>Pisoár keramický, antivandal se síťovým napájením včetně příslušenství</t>
  </si>
  <si>
    <t>-1285967635</t>
  </si>
  <si>
    <t>726211313R00</t>
  </si>
  <si>
    <t>Modul-umyvadlo pro předstěnový systém h 112 cm</t>
  </si>
  <si>
    <t>899427411</t>
  </si>
  <si>
    <t>725219201R00</t>
  </si>
  <si>
    <t>Montáž umyvadla včetně dodávky zápachové uzavírky</t>
  </si>
  <si>
    <t>-1832117235</t>
  </si>
  <si>
    <t>642144751R</t>
  </si>
  <si>
    <t>Umyvadlo 600x420mm, bílé, otvor pro baterii</t>
  </si>
  <si>
    <t>1502189221</t>
  </si>
  <si>
    <t>64291560R</t>
  </si>
  <si>
    <t>Polosloup barva bílá k umyvadlu</t>
  </si>
  <si>
    <t>774681786</t>
  </si>
  <si>
    <t>64221370R</t>
  </si>
  <si>
    <t>Umyvátko bílé 40x37cm, otvor pro baterii</t>
  </si>
  <si>
    <t>849285148</t>
  </si>
  <si>
    <t>64214484R</t>
  </si>
  <si>
    <t>Umyvadlo zdravotní MIO 64x55 cm otv. pro baterii bílé</t>
  </si>
  <si>
    <t>1185405033</t>
  </si>
  <si>
    <t>642-01</t>
  </si>
  <si>
    <t>Podomítkový sifon pro ZTP umyvadlo</t>
  </si>
  <si>
    <t>666858794</t>
  </si>
  <si>
    <t>726212367R00</t>
  </si>
  <si>
    <t>Předstěnový systém pro závěsnou výlevku</t>
  </si>
  <si>
    <t>-1949068895</t>
  </si>
  <si>
    <t>725019103R00</t>
  </si>
  <si>
    <t>Výlevka kermická, závěsná, barva bílá s plastovou mřížkou</t>
  </si>
  <si>
    <t>163572376</t>
  </si>
  <si>
    <t>725019111R00</t>
  </si>
  <si>
    <t>Výlevka plastová s mříží a předním panelem, závěsná</t>
  </si>
  <si>
    <t>-258641395</t>
  </si>
  <si>
    <t>725319101R00</t>
  </si>
  <si>
    <t>Montáž dřezů jednoduchých – napojení, dodávka zápachové uzavírky</t>
  </si>
  <si>
    <t>-1289921591</t>
  </si>
  <si>
    <t>55231080R</t>
  </si>
  <si>
    <t>Dřez nerezový jednodílný sodkládací plochou</t>
  </si>
  <si>
    <t>1933806391</t>
  </si>
  <si>
    <t>725334301R00</t>
  </si>
  <si>
    <t>Nálevka se sifonem HL.21</t>
  </si>
  <si>
    <t>966152501</t>
  </si>
  <si>
    <t>725869204R00</t>
  </si>
  <si>
    <t>Montáž zápachových uzavírek D40 pro napojení VZT jednotek</t>
  </si>
  <si>
    <t>2003391017</t>
  </si>
  <si>
    <t>28654741R</t>
  </si>
  <si>
    <t>Sifon zápachový s kuličkou D40 pro klimatizaci</t>
  </si>
  <si>
    <t>-411670</t>
  </si>
  <si>
    <t>725-86-0001</t>
  </si>
  <si>
    <t>Zápustný podomítkový sifon d32 s kuličkou pro napojení klima</t>
  </si>
  <si>
    <t>1185072910</t>
  </si>
  <si>
    <t>725291136R00</t>
  </si>
  <si>
    <t>Madlo sklopné dvojité pro WC ZTP</t>
  </si>
  <si>
    <t>-78988038</t>
  </si>
  <si>
    <t>725291132R00</t>
  </si>
  <si>
    <t>Madlo rovné dvojité k WC, L=844mm</t>
  </si>
  <si>
    <t>-2025510190</t>
  </si>
  <si>
    <t>725819401R00</t>
  </si>
  <si>
    <t>Montáž rohového ventilu s hadičkou pro WC a umyvadla</t>
  </si>
  <si>
    <t>-1491791802</t>
  </si>
  <si>
    <t>55141101R</t>
  </si>
  <si>
    <t>Rohový ventil DN15-3/8“</t>
  </si>
  <si>
    <t>916570575</t>
  </si>
  <si>
    <t>55141104R</t>
  </si>
  <si>
    <t>Rohový ventil DN15-3/8“ se zpětným ventilem a filtrem</t>
  </si>
  <si>
    <t>656881604</t>
  </si>
  <si>
    <t>55110061R</t>
  </si>
  <si>
    <t>Hadice sanitární k napojení nádržek WC</t>
  </si>
  <si>
    <t>329600809</t>
  </si>
  <si>
    <t>725829301R00</t>
  </si>
  <si>
    <t>Montáž stojánkové umyvadlové, dřezové či bidetové pákové baterie</t>
  </si>
  <si>
    <t>2124677955</t>
  </si>
  <si>
    <t>55144202R</t>
  </si>
  <si>
    <t>Páková stojánková baterie pro umyvadla, chrom, propojovací hadičky k roháčkům</t>
  </si>
  <si>
    <t>-1089177977</t>
  </si>
  <si>
    <t>725 82-0001</t>
  </si>
  <si>
    <t>Páková baterie typu  s prodlouženým raménkem, propojovací hadičky k roháčkům</t>
  </si>
  <si>
    <t>-165033329</t>
  </si>
  <si>
    <t>55145041R</t>
  </si>
  <si>
    <t>Páková stojánková baterie pro dřez, chrom, propojovací hadičky k roháčkům</t>
  </si>
  <si>
    <t>54270801</t>
  </si>
  <si>
    <t>725829201R00</t>
  </si>
  <si>
    <t>Montáž umyvadlové,dřezové a nástěnné baterie chromové, montáž baterie pro výlevku</t>
  </si>
  <si>
    <t>895697302</t>
  </si>
  <si>
    <t>55144210R</t>
  </si>
  <si>
    <t>Nástěnná páková baterie Suzan 022/150 pro výlevku</t>
  </si>
  <si>
    <t>-1371613894</t>
  </si>
  <si>
    <t>725849205R00</t>
  </si>
  <si>
    <t>Montáž sprchové baterie podomítkové</t>
  </si>
  <si>
    <t>317548853</t>
  </si>
  <si>
    <t>725 84-0001</t>
  </si>
  <si>
    <t>Podomítkový tlačný sprchový ventil 9l/min při 3 barech, časovač, samočisticí mechanismus, instalační krabice, krycí nerezová deska</t>
  </si>
  <si>
    <t>725529923</t>
  </si>
  <si>
    <t>725 84-0002</t>
  </si>
  <si>
    <t>Pevná výtoková sprchová růžice naklápěcí, antivandal</t>
  </si>
  <si>
    <t>1938046978</t>
  </si>
  <si>
    <t>725989101R00</t>
  </si>
  <si>
    <t>Montáž dvířek kovových i z PH</t>
  </si>
  <si>
    <t>1799032784</t>
  </si>
  <si>
    <t>28349010R</t>
  </si>
  <si>
    <t>Dvířka revizní se zámkem, barva bílá, rozměr 150/250mm, 200/20mm, 150/150mm</t>
  </si>
  <si>
    <t>-699624720</t>
  </si>
  <si>
    <t>55347523R</t>
  </si>
  <si>
    <t>Dvířka revizní se zámkem, barva bílá, rozměr 300/300mm</t>
  </si>
  <si>
    <t>-432937941</t>
  </si>
  <si>
    <t>28349015R</t>
  </si>
  <si>
    <t>Dvířka revizní se zámkem, barva bílá, rozměr 400/400mm</t>
  </si>
  <si>
    <t>811040513</t>
  </si>
  <si>
    <t>Poznámka k položce:_x000D_
Přesun hmot pro zařizovací předměty do 6m</t>
  </si>
  <si>
    <t>767871110R00</t>
  </si>
  <si>
    <t>Montáž podpěrné konstrukce pro ležaté potrubí vody</t>
  </si>
  <si>
    <t>61333640</t>
  </si>
  <si>
    <t>767 87-0001</t>
  </si>
  <si>
    <t>podpůrný žlab pozink pro potrubí průměru 20mm, délka 2m</t>
  </si>
  <si>
    <t>-1617529613</t>
  </si>
  <si>
    <t>767 87-0002</t>
  </si>
  <si>
    <t>podpůrný žlab pozink pro potrubí průměru 25mm, délka 2m</t>
  </si>
  <si>
    <t>-739336636</t>
  </si>
  <si>
    <t>767 87-0003</t>
  </si>
  <si>
    <t>podpůrný žlab pozink pro potrubí průměru 32mm, délka 2m</t>
  </si>
  <si>
    <t>-834073670</t>
  </si>
  <si>
    <t>767 87-0004</t>
  </si>
  <si>
    <t>podpůrný žlab pozink pro potrubí průměru 40mm, délka 2m</t>
  </si>
  <si>
    <t>-2127778393</t>
  </si>
  <si>
    <t>767 87-0005</t>
  </si>
  <si>
    <t>podpůrný žlab pozink pro potrubí průměru 50mm, délka 2m</t>
  </si>
  <si>
    <t>414459694</t>
  </si>
  <si>
    <t>767 87-0006</t>
  </si>
  <si>
    <t>podpůrný žlab pozink pro potrubí průměru 63mm, délka 2m</t>
  </si>
  <si>
    <t>1794875785</t>
  </si>
  <si>
    <t>767 87-0007</t>
  </si>
  <si>
    <t>podpůrný nosník 38/40 pozink na závitových tyčích M12, hmoždinky</t>
  </si>
  <si>
    <t>-1742113395</t>
  </si>
  <si>
    <t>998767101R00</t>
  </si>
  <si>
    <t>Přesun hmot pro zámečnické konstrukce v objektech s H=6m</t>
  </si>
  <si>
    <t>-1511383751</t>
  </si>
  <si>
    <t>800-721-A03</t>
  </si>
  <si>
    <t>Zdravotně technické instalace – vnitřní plynovod</t>
  </si>
  <si>
    <t>723190901R00</t>
  </si>
  <si>
    <t>Uzavření nebo otevření vnitřního plynovodu</t>
  </si>
  <si>
    <t>-1230375798</t>
  </si>
  <si>
    <t>723190907R00</t>
  </si>
  <si>
    <t>Odplynění plynovodu dle příslušných TPG</t>
  </si>
  <si>
    <t>-722785185</t>
  </si>
  <si>
    <t>723-1</t>
  </si>
  <si>
    <t>Demontáž stávající vybavení plynoměrného pilíře až do vzdálenosti 2m od objektu, zavaření stávajícího konce potrubí a zaizolování, odpojení potrubí za HUP a zazátkování HUP, informační tabule, zákres zavařeného konce potrubí</t>
  </si>
  <si>
    <t>648378743</t>
  </si>
  <si>
    <t>823-1</t>
  </si>
  <si>
    <t>Plochy a úprava území</t>
  </si>
  <si>
    <t>180402111R00</t>
  </si>
  <si>
    <t>Založení trávníku parkového výsevem v rovině</t>
  </si>
  <si>
    <t>-427768801</t>
  </si>
  <si>
    <t>SO 04 - Přípojka vody</t>
  </si>
  <si>
    <t>822-1 - Komunikace - opravy venkovních ploch mimo areál</t>
  </si>
  <si>
    <t>Zřízení zábran kolem výkopů potrubí</t>
  </si>
  <si>
    <t>-989017977</t>
  </si>
  <si>
    <t>005121020R</t>
  </si>
  <si>
    <t>Zařízení staveniště</t>
  </si>
  <si>
    <t>-1227037053</t>
  </si>
  <si>
    <t>005211030R.1</t>
  </si>
  <si>
    <t>Provedení a povolení dočasné částečné dopravní uzavírky</t>
  </si>
  <si>
    <t>-138603522</t>
  </si>
  <si>
    <t>005111021R</t>
  </si>
  <si>
    <t>vytyčení podzemních inženýrských sítí v místě stavby</t>
  </si>
  <si>
    <t>706069771</t>
  </si>
  <si>
    <t>Skutečné zaměření trasy potrubí přípojky vody a domovního vodovodu, předání dgn formátu</t>
  </si>
  <si>
    <t>762755342</t>
  </si>
  <si>
    <t>-661460714</t>
  </si>
  <si>
    <t>-1052688295</t>
  </si>
  <si>
    <t>132201212R00</t>
  </si>
  <si>
    <t>Hloubení rýh šířky do 200cm v zemině třídy těžitelnosti tř.3, v úsecích do 1000m3, naložení na dopravní prostředek či uložení do 3m od osy rýhy: 10,8*0,8*1,6+198*0,8*1,6</t>
  </si>
  <si>
    <t>2102904508</t>
  </si>
  <si>
    <t>131201110R00</t>
  </si>
  <si>
    <t>Hloubení nezapažených jam v hornině třídy těžitelnosti 3 strojně, do 50m3, naložení na dopravní prostředek či uložení do 3m od osy rýhy: 4,9*2,6*1,95</t>
  </si>
  <si>
    <t>1526866123</t>
  </si>
  <si>
    <t>-698698588</t>
  </si>
  <si>
    <t>-1964886149</t>
  </si>
  <si>
    <t>-73892563</t>
  </si>
  <si>
    <t>1591123827</t>
  </si>
  <si>
    <t>Lože pro potrubí ze štěrkopísku 0-4mm: 167m2*0,1</t>
  </si>
  <si>
    <t>-509581363</t>
  </si>
  <si>
    <t>Obsyp potrubí kopaným pískem nebo materiálem uloženým vedle výkopu ve vzdálenosti do 3m, pro jakoukoliv hloubku výkopu a pro jakoukoliv míru zhutnění, bez prohození sypaniny – štěrkopískový obsyp potrubí vně objektu: obsyp: 167m2*(0,08+0,2)m + výměna 15% vykopané nepoužitelné zeminy t.j. 40m3</t>
  </si>
  <si>
    <t>1838966100</t>
  </si>
  <si>
    <t>862567275</t>
  </si>
  <si>
    <t>-1689619973</t>
  </si>
  <si>
    <t>-68958860</t>
  </si>
  <si>
    <t>-795288230</t>
  </si>
  <si>
    <t>162701109R00</t>
  </si>
  <si>
    <t>Příplatek k vod. přemístění hor.1-4 za další 1 km: 7km*115m3</t>
  </si>
  <si>
    <t>-1968254395</t>
  </si>
  <si>
    <t>807589505</t>
  </si>
  <si>
    <t>Komunikace - opravy venkovních ploch mimo areál</t>
  </si>
  <si>
    <t>-1189645398</t>
  </si>
  <si>
    <t>-1850708354</t>
  </si>
  <si>
    <t>-404824245</t>
  </si>
  <si>
    <t>-666519119</t>
  </si>
  <si>
    <t>-59594027</t>
  </si>
  <si>
    <t>-249767372</t>
  </si>
  <si>
    <t>1609939287</t>
  </si>
  <si>
    <t>-1228793932</t>
  </si>
  <si>
    <t>-1500134398</t>
  </si>
  <si>
    <t>2085836561</t>
  </si>
  <si>
    <t>1573705757</t>
  </si>
  <si>
    <t>Odvoz vybouraných hmot a suti na skládku - příplatek za každý další km (celkem 16km*22,1t)</t>
  </si>
  <si>
    <t>-1589699804</t>
  </si>
  <si>
    <t>-730596570</t>
  </si>
  <si>
    <t>Beton základových desek železový C20/25 - podkladní beton vodoměrné šachty+ strop: 1,8x4,1x0,2 + 1,6x3,9*0,2</t>
  </si>
  <si>
    <t>-1267565515</t>
  </si>
  <si>
    <t>Výztuž základové desky a stropu z oceli 10216 - Kari sítě - podklad u obou povrchů + přesah do stěny 4kg/m2*22m2, strop: 5,5kg/m*m2</t>
  </si>
  <si>
    <t>178332649</t>
  </si>
  <si>
    <t>279321312R00</t>
  </si>
  <si>
    <t>Železobeton základových zdí C 20/25: 9,8*1,5*0,2</t>
  </si>
  <si>
    <t>-1379443454</t>
  </si>
  <si>
    <t>279361921R00</t>
  </si>
  <si>
    <t>Výztuž základový zdí z oceli 10216 - Kari sítě 5,5kg/m2*33m2</t>
  </si>
  <si>
    <t>554808689</t>
  </si>
  <si>
    <t>894502101R00</t>
  </si>
  <si>
    <t>Bednění stěn šachet pravoúhlých jednostranné včetně demontáže</t>
  </si>
  <si>
    <t>2074438727</t>
  </si>
  <si>
    <t>893151111R00</t>
  </si>
  <si>
    <t>Montáž šachty vodoměrné a revizní plastové kruhové</t>
  </si>
  <si>
    <t>-2105540589</t>
  </si>
  <si>
    <t>839-0001</t>
  </si>
  <si>
    <t>Plastová šachta k obetonování 3,5x1,2x1,5m s komínkem 0,6x0,6x0,3m, stupadla, průchodky, autodoprava</t>
  </si>
  <si>
    <t>511326503</t>
  </si>
  <si>
    <t>839-0002</t>
  </si>
  <si>
    <t>Pomocná ocelová konstrukce - podpěry potrubí z L 60/60 - rámová kce kotvená k podlaze</t>
  </si>
  <si>
    <t>-1668752691</t>
  </si>
  <si>
    <t>1642561478</t>
  </si>
  <si>
    <t>28697452R</t>
  </si>
  <si>
    <t>Poklop kompozitní  600S 600x600x50 mm  třída B125, uzamykatelný s těsněním</t>
  </si>
  <si>
    <t>334221377</t>
  </si>
  <si>
    <t>Beton základových desek prostý C 16/20 obetonovávka komínku šachty, dno jímky ve spádu</t>
  </si>
  <si>
    <t>-1070460712</t>
  </si>
  <si>
    <t>-103905516</t>
  </si>
  <si>
    <t>Odstavení řadu vodovodu v ul. Jandečkova včetně administrativní činnosti a montážní práce - vsazení T-kusu a šoupěte bez materiálu, napuštění a odkalení řadu</t>
  </si>
  <si>
    <t>soub</t>
  </si>
  <si>
    <t>-1015326431</t>
  </si>
  <si>
    <t>827-1-01</t>
  </si>
  <si>
    <t>Napojení - T-kus z tvárné litiny DN80/80 přírubový PN16</t>
  </si>
  <si>
    <t>-1876476968</t>
  </si>
  <si>
    <t>827-1-02</t>
  </si>
  <si>
    <t>Napojení -Svěrné příruby pro LT potrubí DN80</t>
  </si>
  <si>
    <t>-1429982397</t>
  </si>
  <si>
    <t>827-1-03</t>
  </si>
  <si>
    <t>Napojení -Zemní šoupě krátké DN80 a přírubovým spojem</t>
  </si>
  <si>
    <t>-358854238</t>
  </si>
  <si>
    <t>827-1-04</t>
  </si>
  <si>
    <t>Napojení -Zemní souprava pro přípojkové šoupě teleskopická 1,05-1,8m</t>
  </si>
  <si>
    <t>-2072333380</t>
  </si>
  <si>
    <t>827-1-05</t>
  </si>
  <si>
    <t>Napojení -Litinový tuhý poklop pro šoupě</t>
  </si>
  <si>
    <t>1971346496</t>
  </si>
  <si>
    <t>827-1-06</t>
  </si>
  <si>
    <t>Napojení -Podkladní deska pod poklop</t>
  </si>
  <si>
    <t>992872650</t>
  </si>
  <si>
    <t>851651101R00</t>
  </si>
  <si>
    <t>Montáž potrubí litinového,jištěný spoj BLS, DN 80</t>
  </si>
  <si>
    <t>-582364867</t>
  </si>
  <si>
    <t>851-0001</t>
  </si>
  <si>
    <t>Litinová trubka DN80, vnitřní cementace, vnější obal pozink + cementace</t>
  </si>
  <si>
    <t>1007538571</t>
  </si>
  <si>
    <t>871241121R00</t>
  </si>
  <si>
    <t>Montáž trubek polyetylenových D90 v otevřeném výkopu</t>
  </si>
  <si>
    <t>1967941015</t>
  </si>
  <si>
    <t>286136701R</t>
  </si>
  <si>
    <t>Trubka PE RC voda SDR11 90x8,2 mm L=100 m  PE100 RC dvouvrstvé potrubí, barva modrá</t>
  </si>
  <si>
    <t>1942682027</t>
  </si>
  <si>
    <t>857601102R00</t>
  </si>
  <si>
    <t>Montáž tvarovek litinových jednoosých DN100 - přírubové i pružný spoj</t>
  </si>
  <si>
    <t>-880173084</t>
  </si>
  <si>
    <t>891241221R00</t>
  </si>
  <si>
    <t>Montáž vodovod. šoupátek šacht. kolečko DN 80</t>
  </si>
  <si>
    <t>1348701750</t>
  </si>
  <si>
    <t>891244121R00</t>
  </si>
  <si>
    <t>Montáž kompenzátorů, montážních vložek DN 80</t>
  </si>
  <si>
    <t>750755736</t>
  </si>
  <si>
    <t>891245321R00</t>
  </si>
  <si>
    <t>Montáž zpětných klapek DN 80</t>
  </si>
  <si>
    <t>1870686440</t>
  </si>
  <si>
    <t>857-01</t>
  </si>
  <si>
    <t>F-kus DN80 PN16</t>
  </si>
  <si>
    <t>392190799</t>
  </si>
  <si>
    <t>857-02</t>
  </si>
  <si>
    <t>MK Kus DN80 22,5.st PN16</t>
  </si>
  <si>
    <t>438546598</t>
  </si>
  <si>
    <t>857-03</t>
  </si>
  <si>
    <t>MMQ Kus DN80 90.st PN16</t>
  </si>
  <si>
    <t>1821745040</t>
  </si>
  <si>
    <t>857-04</t>
  </si>
  <si>
    <t>EU Kus DN80 PN16</t>
  </si>
  <si>
    <t>-952601031</t>
  </si>
  <si>
    <t>857-05</t>
  </si>
  <si>
    <t>Krátké šoupě DN80, přírubové, PN16, L=200mm</t>
  </si>
  <si>
    <t>1067882149</t>
  </si>
  <si>
    <t>875-06</t>
  </si>
  <si>
    <t>Ovládací kolečko šoupětě DN80</t>
  </si>
  <si>
    <t>-1224713512</t>
  </si>
  <si>
    <t>875-07</t>
  </si>
  <si>
    <t>Přírubová redukce DN80/50, PN16, L=200mm</t>
  </si>
  <si>
    <t>-391599053</t>
  </si>
  <si>
    <t>875-08</t>
  </si>
  <si>
    <t>Závitová příruba DN80/2"</t>
  </si>
  <si>
    <t>347590858</t>
  </si>
  <si>
    <t>875-09</t>
  </si>
  <si>
    <t>Závitová příruba DN50/1"</t>
  </si>
  <si>
    <t>2113485345</t>
  </si>
  <si>
    <t>875-10</t>
  </si>
  <si>
    <t>Montážní vložka DN80 PN16, L=200mm</t>
  </si>
  <si>
    <t>1545607956</t>
  </si>
  <si>
    <t>875-11</t>
  </si>
  <si>
    <t>Přírubová zpětná klapka DN80, PN16, l=260mm</t>
  </si>
  <si>
    <t>1734831918</t>
  </si>
  <si>
    <t>875-12</t>
  </si>
  <si>
    <t>Pateční koleno pro hydrant DN80</t>
  </si>
  <si>
    <t>klus</t>
  </si>
  <si>
    <t>973793641</t>
  </si>
  <si>
    <t>875-100</t>
  </si>
  <si>
    <t>Těsnění ploché DN50</t>
  </si>
  <si>
    <t>1416367510</t>
  </si>
  <si>
    <t>875-101</t>
  </si>
  <si>
    <t>Těsnění ploché DN80</t>
  </si>
  <si>
    <t>-719325171</t>
  </si>
  <si>
    <t>875-102</t>
  </si>
  <si>
    <t>BLS jištění spoje pro LT DN80</t>
  </si>
  <si>
    <t>-641364951</t>
  </si>
  <si>
    <t>857-103</t>
  </si>
  <si>
    <t>Śroub s maticí nerez, M16-70mm</t>
  </si>
  <si>
    <t>958859604</t>
  </si>
  <si>
    <t>857-104</t>
  </si>
  <si>
    <t>Podložka nerez M16</t>
  </si>
  <si>
    <t>1311578782</t>
  </si>
  <si>
    <t>857701102R00</t>
  </si>
  <si>
    <t>Montáž tvarovek litinových odbočných do DN100 - přírubové i pružný spoj</t>
  </si>
  <si>
    <t>-434472437</t>
  </si>
  <si>
    <t>857-21</t>
  </si>
  <si>
    <t>Přírubový T-kus DN 80/50 PN16</t>
  </si>
  <si>
    <t>578832937</t>
  </si>
  <si>
    <t>891261111R00</t>
  </si>
  <si>
    <t>Montáž vodovodních šoupat do DN100 ve výkopu</t>
  </si>
  <si>
    <t>-615115920</t>
  </si>
  <si>
    <t>891-101</t>
  </si>
  <si>
    <t>Zemní šoupě litinové krátké přírubové DN80 , PN10 - před hydrant</t>
  </si>
  <si>
    <t>2057170264</t>
  </si>
  <si>
    <t>-20753768</t>
  </si>
  <si>
    <t>Teleskopická zemní souprava pro šoupě DN80</t>
  </si>
  <si>
    <t>379766609</t>
  </si>
  <si>
    <t>1519222646</t>
  </si>
  <si>
    <t>1009607681</t>
  </si>
  <si>
    <t>-829431627</t>
  </si>
  <si>
    <t>-1796512572</t>
  </si>
  <si>
    <t>-814942417</t>
  </si>
  <si>
    <t>-169429979</t>
  </si>
  <si>
    <t>-1010088752</t>
  </si>
  <si>
    <t>Podzemní hydrant litinový DN80m, krytí 1,50m</t>
  </si>
  <si>
    <t>150176580</t>
  </si>
  <si>
    <t>877242121R00</t>
  </si>
  <si>
    <t>Spoje elektrotvarovkami z PE SDR11 do d90, 1 spoj</t>
  </si>
  <si>
    <t>1855602902</t>
  </si>
  <si>
    <t>Eklektrokoleno PE d90-45.st, SDR11</t>
  </si>
  <si>
    <t>-499490606</t>
  </si>
  <si>
    <t>Eklektrokoleno PE d90-90.st, SDR11</t>
  </si>
  <si>
    <t>-1778898635</t>
  </si>
  <si>
    <t>Eklektroobjímka - spojka PE d63, SDR11</t>
  </si>
  <si>
    <t>1567116253</t>
  </si>
  <si>
    <t>Eklektroobjímka - spojka PE d90, SDR11</t>
  </si>
  <si>
    <t>-861890474</t>
  </si>
  <si>
    <t>877 16-0005</t>
  </si>
  <si>
    <t>PE integrovaný lemový nákružek s přírubou d90/DN80, SDR11</t>
  </si>
  <si>
    <t>1039412463</t>
  </si>
  <si>
    <t>877 16-0006</t>
  </si>
  <si>
    <t>PE T-kus D90/63, SDR11</t>
  </si>
  <si>
    <t>1657391021</t>
  </si>
  <si>
    <t>-1379154496</t>
  </si>
  <si>
    <t>-1525369154</t>
  </si>
  <si>
    <t>Montáž a dodávka výstražné folie pro vodovod</t>
  </si>
  <si>
    <t>-1538127721</t>
  </si>
  <si>
    <t>899731112R00</t>
  </si>
  <si>
    <t>Vodič signalizační CYY 2,5 mm2</t>
  </si>
  <si>
    <t>-796731080</t>
  </si>
  <si>
    <t>Přesun hmot pro kanalizaci a vodovod z trub plastových, otevřený výkop</t>
  </si>
  <si>
    <t>1556447741</t>
  </si>
  <si>
    <t>-204363925</t>
  </si>
  <si>
    <t>-1676554454</t>
  </si>
  <si>
    <t>Zátka DN25, vnější závit</t>
  </si>
  <si>
    <t>-604021862</t>
  </si>
  <si>
    <t>536553575</t>
  </si>
  <si>
    <t>-1200653150</t>
  </si>
  <si>
    <t>1611890550</t>
  </si>
  <si>
    <t>Śroubení vodovodní DN50</t>
  </si>
  <si>
    <t>643312982</t>
  </si>
  <si>
    <t>722266213R00</t>
  </si>
  <si>
    <t>Vodoměr průmysl. závitový.FLOSTAR-M DN 50x300mm,Qn 15</t>
  </si>
  <si>
    <t>398335953</t>
  </si>
  <si>
    <t>2000232301</t>
  </si>
  <si>
    <t>-476575009</t>
  </si>
  <si>
    <t>SO 05 - Sklad</t>
  </si>
  <si>
    <t xml:space="preserve">    VRN1 - Průzkumné, geodetické a projektové práce</t>
  </si>
  <si>
    <t xml:space="preserve">    VRN3 - Zařízení staveniště</t>
  </si>
  <si>
    <t>139751101</t>
  </si>
  <si>
    <t>Vykopávka v uzavřených prostorech ručně v hornině třídy těžitelnosti I skupiny 1 až 3</t>
  </si>
  <si>
    <t>-572226164</t>
  </si>
  <si>
    <t>https://podminky.urs.cz/item/CS_URS_2021_02/139751101</t>
  </si>
  <si>
    <t>13,20*1,3*0,1</t>
  </si>
  <si>
    <t>6,10*1,3*0,1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</si>
  <si>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</si>
  <si>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</si>
  <si>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-128399404</t>
  </si>
  <si>
    <t>https://podminky.urs.cz/item/CS_URS_2021_02/162211311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</si>
  <si>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</si>
  <si>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</si>
  <si>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43106732</t>
  </si>
  <si>
    <t>https://podminky.urs.cz/item/CS_URS_2021_02/162211319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</si>
  <si>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</si>
  <si>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</si>
  <si>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-1612519473</t>
  </si>
  <si>
    <t>https://podminky.urs.cz/item/CS_URS_2021_02/162751117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</si>
  <si>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</si>
  <si>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</si>
  <si>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637414518</t>
  </si>
  <si>
    <t>https://podminky.urs.cz/item/CS_URS_2021_02/162751119</t>
  </si>
  <si>
    <t>4,225*5 "Přepočtené koeficientem množství</t>
  </si>
  <si>
    <t>167111101</t>
  </si>
  <si>
    <t>Nakládání, skládání a překládání neulehlého výkopku nebo sypaniny ručně nakládání, z hornin třídy těžitelnosti I, skupiny 1 až 3</t>
  </si>
  <si>
    <t>1084895434</t>
  </si>
  <si>
    <t>https://podminky.urs.cz/item/CS_URS_2021_02/167111101</t>
  </si>
  <si>
    <t>167111121</t>
  </si>
  <si>
    <t>Nakládání, skládání a překládání neulehlého výkopku nebo sypaniny ručně skládání nebo překládání, z hornin třídy těžitelnosti I, skupiny 1 až 3</t>
  </si>
  <si>
    <t>779419322</t>
  </si>
  <si>
    <t>https://podminky.urs.cz/item/CS_URS_2021_02/167111121</t>
  </si>
  <si>
    <t>171201221</t>
  </si>
  <si>
    <t>Poplatek za uložení stavebního odpadu na skládce (skládkovné) zeminy a kamení zatříděného do Katalogu odpadů pod kódem 17 05 04</t>
  </si>
  <si>
    <t>1311777834</t>
  </si>
  <si>
    <t>https://podminky.urs.cz/item/CS_URS_2021_02/171201221</t>
  </si>
  <si>
    <t>4,225*2 "Přepočtené koeficientem množství</t>
  </si>
  <si>
    <t>171251201</t>
  </si>
  <si>
    <t>Uložení sypaniny na skládky nebo meziskládky bez hutnění s upravením uložené sypaniny do předepsaného tvaru</t>
  </si>
  <si>
    <t>-2105128822</t>
  </si>
  <si>
    <t>https://podminky.urs.cz/item/CS_URS_2021_02/171251201</t>
  </si>
  <si>
    <t>273313611</t>
  </si>
  <si>
    <t>Základy z betonu prostého desky z betonu kamenem neprokládaného tř. C 16/20</t>
  </si>
  <si>
    <t>-282604249</t>
  </si>
  <si>
    <t>https://podminky.urs.cz/item/CS_URS_2021_02/273313611</t>
  </si>
  <si>
    <t>"podkladní beton"</t>
  </si>
  <si>
    <t>13,20*1,3*0,05</t>
  </si>
  <si>
    <t>6,10*1,3*0,05</t>
  </si>
  <si>
    <t>311351911.1</t>
  </si>
  <si>
    <t>Bednění opěrných zdí Příplatek k cenám bednění za pohledový beton</t>
  </si>
  <si>
    <t>148429981</t>
  </si>
  <si>
    <t>13,0*3,0*2</t>
  </si>
  <si>
    <t>8,6*3,0</t>
  </si>
  <si>
    <t>327324131</t>
  </si>
  <si>
    <t>Opěrné zdi a valy z betonu železového odolný proti agresivnímu prostředí tř. C 35/45</t>
  </si>
  <si>
    <t>1805842772</t>
  </si>
  <si>
    <t>https://podminky.urs.cz/item/CS_URS_2021_02/327324131</t>
  </si>
  <si>
    <t>13,00*1,7*0,3</t>
  </si>
  <si>
    <t>6,5*1,5*0,3</t>
  </si>
  <si>
    <t>12,7*3,0*0,25</t>
  </si>
  <si>
    <t>9,1*3,0*0,25</t>
  </si>
  <si>
    <t>327351211</t>
  </si>
  <si>
    <t>Bednění opěrných zdí a valů svislých i skloněných, výšky do 20 m zřízení</t>
  </si>
  <si>
    <t>-758124556</t>
  </si>
  <si>
    <t>https://podminky.urs.cz/item/CS_URS_2021_02/327351211</t>
  </si>
  <si>
    <t>327351221</t>
  </si>
  <si>
    <t>Bednění opěrných zdí a valů svislých i skloněných, výšky do 20 m odstranění</t>
  </si>
  <si>
    <t>457947979</t>
  </si>
  <si>
    <t>https://podminky.urs.cz/item/CS_URS_2021_02/327351221</t>
  </si>
  <si>
    <t>327361006</t>
  </si>
  <si>
    <t>Výztuž opěrných zdí a valů průměru do 12 mm, z oceli 10 505 (R) nebo BSt 500</t>
  </si>
  <si>
    <t>-2063076834</t>
  </si>
  <si>
    <t>https://podminky.urs.cz/item/CS_URS_2021_02/327361006</t>
  </si>
  <si>
    <t>"D10" (1,05+3,30)*6,0*(13,0+8,6+13,0)*0,62*0,001</t>
  </si>
  <si>
    <t>"D6" (1,05+3,30)/0,4*(13,0+8,6+13,0)*0,22*0,001</t>
  </si>
  <si>
    <t>0,643*1,15 "Přepočtené koeficientem množství</t>
  </si>
  <si>
    <t>622143005</t>
  </si>
  <si>
    <t>Montáž omítkových profilů plastových, pozinkovaných nebo dřevěných upevněných vtlačením do podkladní vrstvy nebo přibitím omítníků</t>
  </si>
  <si>
    <t>-1512926989</t>
  </si>
  <si>
    <t>https://podminky.urs.cz/item/CS_URS_2021_02/622143005</t>
  </si>
  <si>
    <t>13,0+0,25+12,7+8,6+12,7+0,25+13,0</t>
  </si>
  <si>
    <t>SPCM001</t>
  </si>
  <si>
    <t>15/15/21 - trojúhelníková lišta</t>
  </si>
  <si>
    <t>-151895761</t>
  </si>
  <si>
    <t>646171111</t>
  </si>
  <si>
    <t>Montáž prosvětlovacích pásů stěn ocelových konstrukcí z ocelových rámů, s výplní polykarbonátovou deskou, plochy otvoru do 5 m2</t>
  </si>
  <si>
    <t>1636191645</t>
  </si>
  <si>
    <t>https://podminky.urs.cz/item/CS_URS_2021_02/646171111</t>
  </si>
  <si>
    <t>"O1" 3,0*1,5</t>
  </si>
  <si>
    <t>28318771R</t>
  </si>
  <si>
    <t>deska plná PC s UV ochranou čirá tl 16mm</t>
  </si>
  <si>
    <t>1893091518</t>
  </si>
  <si>
    <t>646171112</t>
  </si>
  <si>
    <t>Montáž prosvětlovacích pásů stěn ocelových konstrukcí z ocelových rámů, s výplní polykarbonátovou deskou, plochy otvoru přes 5 do 10 m2</t>
  </si>
  <si>
    <t>-1757524908</t>
  </si>
  <si>
    <t>https://podminky.urs.cz/item/CS_URS_2021_02/646171112</t>
  </si>
  <si>
    <t>"O2" 4,0*1,5*2</t>
  </si>
  <si>
    <t>-563881373</t>
  </si>
  <si>
    <t>28318589</t>
  </si>
  <si>
    <t>profil ukončovací PC tvar U 16mm na komůrkové desky</t>
  </si>
  <si>
    <t>-604394604</t>
  </si>
  <si>
    <t>"O1" (3,0+1,5)*2</t>
  </si>
  <si>
    <t>"O2" (4,0+1,5)*2*2</t>
  </si>
  <si>
    <t>28318017</t>
  </si>
  <si>
    <t>páska Al samolepicí plná š 25mm</t>
  </si>
  <si>
    <t>2140003474</t>
  </si>
  <si>
    <t>946112113</t>
  </si>
  <si>
    <t>Montáž pojízdných věží trubkových nebo dílcových s maximálním zatížením podlahy do 200 kg/m2 šířky přes 0,9 do 1,6 m, délky do 3,2 m, výšky přes 2,5 m do 3,5 m</t>
  </si>
  <si>
    <t>-2124434617</t>
  </si>
  <si>
    <t>https://podminky.urs.cz/item/CS_URS_2021_02/946112113</t>
  </si>
  <si>
    <t>946112213</t>
  </si>
  <si>
    <t>Montáž pojízdných věží trubkových nebo dílcových s maximálním zatížením podlahy do 200 kg/m2 Příplatek za první a každý další den použití pojízdného lešení k ceně -2113</t>
  </si>
  <si>
    <t>-747301486</t>
  </si>
  <si>
    <t>https://podminky.urs.cz/item/CS_URS_2021_02/946112213</t>
  </si>
  <si>
    <t>946112813</t>
  </si>
  <si>
    <t>Demontáž pojízdných věží trubkových nebo dílcových s maximálním zatížením podlahy do 200 kg/m2 šířky přes 0,9 do 1,6 m, délky do 3,2 m, výšky přes 2,5 m do 3,5 m</t>
  </si>
  <si>
    <t>1498594132</t>
  </si>
  <si>
    <t>https://podminky.urs.cz/item/CS_URS_2021_02/946112813</t>
  </si>
  <si>
    <t>-1508633397</t>
  </si>
  <si>
    <t>"X" 4</t>
  </si>
  <si>
    <t>1138947418</t>
  </si>
  <si>
    <t>953946121</t>
  </si>
  <si>
    <t>Montáž atypických ocelových konstrukcí profilů hmotnosti přes 13 do 30 kg/m, hmotnosti konstrukce do 1 t</t>
  </si>
  <si>
    <t>1831019065</t>
  </si>
  <si>
    <t>https://podminky.urs.cz/item/CS_URS_2021_02/953946121</t>
  </si>
  <si>
    <t xml:space="preserve">"Z1" </t>
  </si>
  <si>
    <t>(0,4+4,0+5,84)*18,8*0,001</t>
  </si>
  <si>
    <t>13010822R</t>
  </si>
  <si>
    <t>výroba a dodávka zámečnické konstrukce včetně povrchové úpravy</t>
  </si>
  <si>
    <t>-49816290</t>
  </si>
  <si>
    <t>"Z1" 0,193*1,1</t>
  </si>
  <si>
    <t>0,212*1,1 "Přepočtené koeficientem množství</t>
  </si>
  <si>
    <t>962042320</t>
  </si>
  <si>
    <t>Bourání zdiva z betonu prostého nadzákladového objemu do 1 m3</t>
  </si>
  <si>
    <t>565056280</t>
  </si>
  <si>
    <t>https://podminky.urs.cz/item/CS_URS_2021_02/962042320</t>
  </si>
  <si>
    <t>"podezdívka" 1,09*0,75*0,2</t>
  </si>
  <si>
    <t>578072470</t>
  </si>
  <si>
    <t>13,20*1,7*0,25</t>
  </si>
  <si>
    <t>6,10*1,5*0,25</t>
  </si>
  <si>
    <t>965049112</t>
  </si>
  <si>
    <t>Bourání mazanin Příplatek k cenám za bourání mazanin betonových se svařovanou sítí, tl. přes 100 mm</t>
  </si>
  <si>
    <t>1002785434</t>
  </si>
  <si>
    <t>https://podminky.urs.cz/item/CS_URS_2021_02/965049112</t>
  </si>
  <si>
    <t>966071111</t>
  </si>
  <si>
    <t>Demontáž ocelových konstrukcí profilů hmotnosti do 13 kg/m, hmotnosti konstrukce do 5 t</t>
  </si>
  <si>
    <t>-1124752919</t>
  </si>
  <si>
    <t>https://podminky.urs.cz/item/CS_URS_2021_02/966071111</t>
  </si>
  <si>
    <t>"část OK vedle západních vrat" 7,0*13,0*0,001</t>
  </si>
  <si>
    <t>966072121</t>
  </si>
  <si>
    <t>Demontáž opláštění stěn ocelové konstrukce z tvarovaných ocelových plechů, výšky budovy do 6 m</t>
  </si>
  <si>
    <t>-481926342</t>
  </si>
  <si>
    <t>https://podminky.urs.cz/item/CS_URS_2021_02/966072121</t>
  </si>
  <si>
    <t>"část OK vedle západních vrat" 1,15*3,26</t>
  </si>
  <si>
    <t>966074111</t>
  </si>
  <si>
    <t>Demontáž prosvětlovacích pásů stěn ocelových konstrukcí z ocelových rámů, s výplní polykarbonátovou deskou, plochy otvoru do 5 m2</t>
  </si>
  <si>
    <t>-1712621691</t>
  </si>
  <si>
    <t>https://podminky.urs.cz/item/CS_URS_2021_02/966074111</t>
  </si>
  <si>
    <t>2,8*1,3</t>
  </si>
  <si>
    <t>3,8*1,3*2</t>
  </si>
  <si>
    <t>975024121.1</t>
  </si>
  <si>
    <t>Zřízení podepření uvolněného zdiva dřevěnou výztuhou, při tloušťce zdiva přes 150 do 300 mm</t>
  </si>
  <si>
    <t>-307483159</t>
  </si>
  <si>
    <t>"Zapření stěny" 12,3*3,0</t>
  </si>
  <si>
    <t>975024221</t>
  </si>
  <si>
    <t>Odstranění podepření uvolněného zdiva dřevenými výztuhami, při tloušťce zdiva přes 150 do 300 mm</t>
  </si>
  <si>
    <t>243048135</t>
  </si>
  <si>
    <t>https://podminky.urs.cz/item/CS_URS_2021_02/975024221</t>
  </si>
  <si>
    <t>977312114</t>
  </si>
  <si>
    <t>Řezání stávajících betonových mazanin s vyztužením hloubky přes 150 do 200 mm</t>
  </si>
  <si>
    <t>-1137100005</t>
  </si>
  <si>
    <t>https://podminky.urs.cz/item/CS_URS_2021_02/977312114</t>
  </si>
  <si>
    <t>13,20+9,5+13,20+1,7+11,65+6,10+11,65+1,7</t>
  </si>
  <si>
    <t>985331212</t>
  </si>
  <si>
    <t>Dodatečné vlepování betonářské výztuže včetně vyvrtání a vyčištění otvoru chemickou maltou průměr výztuže 10 mm</t>
  </si>
  <si>
    <t>-688834353</t>
  </si>
  <si>
    <t>https://podminky.urs.cz/item/CS_URS_2021_02/985331212</t>
  </si>
  <si>
    <t>(13,20+6,10+13,20)/0,3*0,50</t>
  </si>
  <si>
    <t>13021012</t>
  </si>
  <si>
    <t>tyč ocelová kruhová žebírková DIN 488 jakost B500B (10 505) výztuž do betonu D 10mm</t>
  </si>
  <si>
    <t>1377910687</t>
  </si>
  <si>
    <t>54,167*0,00064 "Přepočtené koeficientem množství</t>
  </si>
  <si>
    <t>985331911</t>
  </si>
  <si>
    <t>Dodatečné vlepování betonářské výztuže Příplatek k cenám za práci ve stísněném prostoru</t>
  </si>
  <si>
    <t>-453340381</t>
  </si>
  <si>
    <t>https://podminky.urs.cz/item/CS_URS_2021_02/985331911</t>
  </si>
  <si>
    <t>985331912</t>
  </si>
  <si>
    <t>Dodatečné vlepování betonářské výztuže Příplatek k cenám za délku do 1 m jednotlivě</t>
  </si>
  <si>
    <t>775867743</t>
  </si>
  <si>
    <t>https://podminky.urs.cz/item/CS_URS_2021_02/985331912</t>
  </si>
  <si>
    <t>54,167</t>
  </si>
  <si>
    <t>997013211</t>
  </si>
  <si>
    <t>Vnitrostaveništní doprava suti a vybouraných hmot vodorovně do 50 m svisle ručně pro budovy a haly výšky do 6 m</t>
  </si>
  <si>
    <t>-1422711947</t>
  </si>
  <si>
    <t>https://podminky.urs.cz/item/CS_URS_2021_02/997013211</t>
  </si>
  <si>
    <t>38616785</t>
  </si>
  <si>
    <t>607571444</t>
  </si>
  <si>
    <t>31,432*14 "Přepočtené koeficientem množství</t>
  </si>
  <si>
    <t>997013602</t>
  </si>
  <si>
    <t>Poplatek za uložení stavebního odpadu na skládce (skládkovné) z armovaného betonu zatříděného do Katalogu odpadů pod kódem 17 01 01</t>
  </si>
  <si>
    <t>1720630987</t>
  </si>
  <si>
    <t>https://podminky.urs.cz/item/CS_URS_2021_02/997013602</t>
  </si>
  <si>
    <t>30,109</t>
  </si>
  <si>
    <t>997013813</t>
  </si>
  <si>
    <t>Poplatek za uložení stavebního odpadu na skládce (skládkovné) z plastických hmot zatříděného do Katalogu odpadů pod kódem 17 02 03</t>
  </si>
  <si>
    <t>1577281344</t>
  </si>
  <si>
    <t>https://podminky.urs.cz/item/CS_URS_2021_02/997013813</t>
  </si>
  <si>
    <t>998153211</t>
  </si>
  <si>
    <t>Přesun hmot ruční pro zdi a valy samostatné se svislou nosnou konstrukcí zděnou nebo monolitickou betonovou vodorovná dopravní vzdálenost do 50 m, pro zdi výšky do 12 m</t>
  </si>
  <si>
    <t>2040334431</t>
  </si>
  <si>
    <t>https://podminky.urs.cz/item/CS_URS_2021_02/998153211</t>
  </si>
  <si>
    <t>713131145</t>
  </si>
  <si>
    <t>Montáž tepelné izolace stěn rohožemi, pásy, deskami, dílci, bloky (izolační materiál ve specifikaci) lepením bodově</t>
  </si>
  <si>
    <t>-1383452611</t>
  </si>
  <si>
    <t>https://podminky.urs.cz/item/CS_URS_2021_02/713131145</t>
  </si>
  <si>
    <t>"dilatace vnitřní stěny"</t>
  </si>
  <si>
    <t>9,1*3,0</t>
  </si>
  <si>
    <t>28375933</t>
  </si>
  <si>
    <t>deska EPS 70 fasádní λ=0,039 tl 50mm</t>
  </si>
  <si>
    <t>1235539553</t>
  </si>
  <si>
    <t>27,3*1,05 "Přepočtené koeficientem množství</t>
  </si>
  <si>
    <t>998713201</t>
  </si>
  <si>
    <t>Přesun hmot pro izolace tepelné stanovený procentní sazbou (%) z ceny vodorovná dopravní vzdálenost do 50 m v objektech výšky do 6 m</t>
  </si>
  <si>
    <t>573138451</t>
  </si>
  <si>
    <t>https://podminky.urs.cz/item/CS_URS_2021_02/998713201</t>
  </si>
  <si>
    <t>767651823</t>
  </si>
  <si>
    <t>Demontáž garážových a průmyslových vrat otvíravých, plochy přes 9 do 13 m2</t>
  </si>
  <si>
    <t>-1028976970</t>
  </si>
  <si>
    <t>https://podminky.urs.cz/item/CS_URS_2021_02/767651823</t>
  </si>
  <si>
    <t>"západní plechová vrata" 1,0</t>
  </si>
  <si>
    <t>767652240</t>
  </si>
  <si>
    <t>Montáž vrat garážových nebo průmyslových otvíravých do ocelové konstrukce, plochy přes 13 m2</t>
  </si>
  <si>
    <t>739845377</t>
  </si>
  <si>
    <t>https://podminky.urs.cz/item/CS_URS_2021_02/767652240</t>
  </si>
  <si>
    <t>"V1" 1</t>
  </si>
  <si>
    <t>55341920R</t>
  </si>
  <si>
    <t>vrata ocelová 4,69x4,0m D dvoukřídlá oboustranně opláštěná se vstupními dveřmi</t>
  </si>
  <si>
    <t>147803782</t>
  </si>
  <si>
    <t>998767201</t>
  </si>
  <si>
    <t>Přesun hmot pro zámečnické konstrukce stanovený procentní sazbou (%) z ceny vodorovná dopravní vzdálenost do 50 m v objektech výšky do 6 m</t>
  </si>
  <si>
    <t>-1230912909</t>
  </si>
  <si>
    <t>https://podminky.urs.cz/item/CS_URS_2021_02/998767201</t>
  </si>
  <si>
    <t>789121153</t>
  </si>
  <si>
    <t>Úpravy povrchů pod nátěry ocelových konstrukcí třídy I odstranění rzi a nečistot pomocí ručního nářadí stupeň přípravy St 2, stupeň zrezivění D</t>
  </si>
  <si>
    <t>-924756808</t>
  </si>
  <si>
    <t>https://podminky.urs.cz/item/CS_URS_2021_02/789121153</t>
  </si>
  <si>
    <t>"sloupy" (0,15+0,26)*2*3,7*17</t>
  </si>
  <si>
    <t>"vodorovné profily" 0,06*4,0*(27,31+12,35+27,31+12,35)*3</t>
  </si>
  <si>
    <t>"střešní konstrukce" 27,255*14,0*0,439</t>
  </si>
  <si>
    <t>"ostatní profily" 100,0</t>
  </si>
  <si>
    <t>789325311</t>
  </si>
  <si>
    <t>Nátěr ocelových konstrukcí třídy I dvousložkový polyuretanový základní, tloušťky do 80 μm</t>
  </si>
  <si>
    <t>236753546</t>
  </si>
  <si>
    <t>https://podminky.urs.cz/item/CS_URS_2021_02/789325311</t>
  </si>
  <si>
    <t>789325316</t>
  </si>
  <si>
    <t>Nátěr ocelových konstrukcí třídy I dvousložkový polyuretanový mezivrstva, tloušťky do 80 μm</t>
  </si>
  <si>
    <t>-128925541</t>
  </si>
  <si>
    <t>https://podminky.urs.cz/item/CS_URS_2021_02/789325316</t>
  </si>
  <si>
    <t>789325321</t>
  </si>
  <si>
    <t>Nátěr ocelových konstrukcí třídy I dvousložkový polyuretanový krycí (vrchní), tloušťky do 80 μm</t>
  </si>
  <si>
    <t>1744288750</t>
  </si>
  <si>
    <t>https://podminky.urs.cz/item/CS_URS_2021_02/789325321</t>
  </si>
  <si>
    <t>HZS2231</t>
  </si>
  <si>
    <t>Hodinové zúčtovací sazby profesí PSV provádění stavebních instalací elektrikář</t>
  </si>
  <si>
    <t>-603342750</t>
  </si>
  <si>
    <t>https://podminky.urs.cz/item/CS_URS_2021_02/HZS2231</t>
  </si>
  <si>
    <t>"Demontáž stávající elektroinstalace" 100,0</t>
  </si>
  <si>
    <t>VRN1</t>
  </si>
  <si>
    <t>Průzkumné, geodetické a projektové práce</t>
  </si>
  <si>
    <t>011114000</t>
  </si>
  <si>
    <t>Inženýrsko-geologický průzkum</t>
  </si>
  <si>
    <t>Nh</t>
  </si>
  <si>
    <t>1992525712</t>
  </si>
  <si>
    <t>https://podminky.urs.cz/item/CS_URS_2021_02/011114000</t>
  </si>
  <si>
    <t>"posouzení stavu základové spáry" 5,0</t>
  </si>
  <si>
    <t>013244000</t>
  </si>
  <si>
    <t>Dokumentace pro provádění stavby</t>
  </si>
  <si>
    <t>-521409428</t>
  </si>
  <si>
    <t>https://podminky.urs.cz/item/CS_URS_2021_02/013244000</t>
  </si>
  <si>
    <t>"výkresy tvaru a výztuže OS" 1</t>
  </si>
  <si>
    <t>"dílenský výkres vrat a doplnění rámu okolo vrat" 1</t>
  </si>
  <si>
    <t>VRN3</t>
  </si>
  <si>
    <t>030001000</t>
  </si>
  <si>
    <t>-336913972</t>
  </si>
  <si>
    <t>https://podminky.urs.cz/item/CS_URS_2021_02/030001000</t>
  </si>
  <si>
    <t>SO 05.1 - Elektroinstalace sklad</t>
  </si>
  <si>
    <t>HR - Rozvaděč HR</t>
  </si>
  <si>
    <t>Pol28</t>
  </si>
  <si>
    <t>Úprava napájecího místa</t>
  </si>
  <si>
    <t>-1377741946</t>
  </si>
  <si>
    <t>-913918405</t>
  </si>
  <si>
    <t>Svítidlo B - 33W, 4000K, teplotní rozsah -40 °C až +65 °C, životnost 50.000hodin L80B10</t>
  </si>
  <si>
    <t>-1160155193</t>
  </si>
  <si>
    <t>741910301</t>
  </si>
  <si>
    <t>Montáž rošt a lávka typová se stojinou,výložníky a odbočkami pozinkovaná jednostranná</t>
  </si>
  <si>
    <t>1825452664</t>
  </si>
  <si>
    <t>https://podminky.urs.cz/item/CS_URS_2022_01/741910301</t>
  </si>
  <si>
    <t>ARK-211220</t>
  </si>
  <si>
    <t>Žlab 150/100 M2 galvanický zinek</t>
  </si>
  <si>
    <t>289710427</t>
  </si>
  <si>
    <t>ARK-213010</t>
  </si>
  <si>
    <t>Spojka žlabu SZM 1 M2 galvanický zinek</t>
  </si>
  <si>
    <t>659768093</t>
  </si>
  <si>
    <t>ARK-214050</t>
  </si>
  <si>
    <t>Držák DZM 5 GZ</t>
  </si>
  <si>
    <t>-419844190</t>
  </si>
  <si>
    <t>ARK-214010</t>
  </si>
  <si>
    <t>Držák DZM 1 GZ</t>
  </si>
  <si>
    <t>995221675</t>
  </si>
  <si>
    <t>ARK-216015</t>
  </si>
  <si>
    <t>Podpěra PZM 150 GZ</t>
  </si>
  <si>
    <t>-2058099289</t>
  </si>
  <si>
    <t>ARK-219022</t>
  </si>
  <si>
    <t>GZ Závitová tyč 8mm/2m</t>
  </si>
  <si>
    <t>1507282057</t>
  </si>
  <si>
    <t>ARK-213040</t>
  </si>
  <si>
    <t>Spojka SZM 4 GZ</t>
  </si>
  <si>
    <t>439701161</t>
  </si>
  <si>
    <t>ARK-219103</t>
  </si>
  <si>
    <t>GZ  Šroub vratový M6/16 (Bal = 100 Ks)</t>
  </si>
  <si>
    <t>-662383594</t>
  </si>
  <si>
    <t>ARK-219411</t>
  </si>
  <si>
    <t>GZ  Matice M6 límcová (Bal = 100 Ks)</t>
  </si>
  <si>
    <t>-30887306</t>
  </si>
  <si>
    <t>ARK-219981</t>
  </si>
  <si>
    <t>Sprej zinkový - zinek 98% 400ml</t>
  </si>
  <si>
    <t>-1865738</t>
  </si>
  <si>
    <t>741310001</t>
  </si>
  <si>
    <t>Montáž spínač nástěnný 1-jednopólový prostředí normální se zapojením vodičů</t>
  </si>
  <si>
    <t>-284028474</t>
  </si>
  <si>
    <t>https://podminky.urs.cz/item/CS_URS_2022_01/741310001</t>
  </si>
  <si>
    <t>34535015</t>
  </si>
  <si>
    <t>spínač nástěnný jednopólový, řazení 1, IP44, šroubové svorky</t>
  </si>
  <si>
    <t>535789712</t>
  </si>
  <si>
    <t>1647565192</t>
  </si>
  <si>
    <t>-1079679958</t>
  </si>
  <si>
    <t>741112111</t>
  </si>
  <si>
    <t>Montáž rozvodka nástěnná plastová čtyřhranná vodič D do 4 mm2</t>
  </si>
  <si>
    <t>2099196450</t>
  </si>
  <si>
    <t>https://podminky.urs.cz/item/CS_URS_2022_01/741112111</t>
  </si>
  <si>
    <t>34571485</t>
  </si>
  <si>
    <t>krabice v uzavřeném provedení PVC s krytím IP 40 čtvercová 80x80mm</t>
  </si>
  <si>
    <t>419729880</t>
  </si>
  <si>
    <t>741122211</t>
  </si>
  <si>
    <t>Montáž kabel Cu plný kulatý žíla 3x1,5 až 6 mm2 uložený volně (např. CYKY)</t>
  </si>
  <si>
    <t>-1343824515</t>
  </si>
  <si>
    <t>https://podminky.urs.cz/item/CS_URS_2022_01/741122211</t>
  </si>
  <si>
    <t>1251410175</t>
  </si>
  <si>
    <t>741122233</t>
  </si>
  <si>
    <t>Montáž kabel Cu plný kulatý žíla 5x10 mm2 uložený volně (např. CYKY)</t>
  </si>
  <si>
    <t>711502620</t>
  </si>
  <si>
    <t>https://podminky.urs.cz/item/CS_URS_2022_01/741122233</t>
  </si>
  <si>
    <t>34113034</t>
  </si>
  <si>
    <t>kabel instalační jádro Cu plné izolace PVC plášť PVC 450/750V (CYKY) 5x10mm2</t>
  </si>
  <si>
    <t>312760919</t>
  </si>
  <si>
    <t>741120201</t>
  </si>
  <si>
    <t>Montáž vodič Cu izolovaný plný a laněný s PVC pláštěm žíla 1,5-16 mm2 volně (např. CY, CHAH-V)</t>
  </si>
  <si>
    <t>-1687884926</t>
  </si>
  <si>
    <t>https://podminky.urs.cz/item/CS_URS_2022_01/741120201</t>
  </si>
  <si>
    <t>34141029</t>
  </si>
  <si>
    <t>vodič propojovací flexibilní jádro Cu lanované izolace PVC 450/750V (H07V-K) 1x16mm2</t>
  </si>
  <si>
    <t>1878236013</t>
  </si>
  <si>
    <t>741110001</t>
  </si>
  <si>
    <t>Montáž trubka plastová tuhá D přes 16 do 23 mm uložená pevně</t>
  </si>
  <si>
    <t>-1582451830</t>
  </si>
  <si>
    <t>https://podminky.urs.cz/item/CS_URS_2022_01/741110001</t>
  </si>
  <si>
    <t>8595057617018</t>
  </si>
  <si>
    <t>Trubka pevná 4020 pr.20 750N tm.šedá</t>
  </si>
  <si>
    <t>-824934059</t>
  </si>
  <si>
    <t>8595057617957</t>
  </si>
  <si>
    <t>Příchytka 5320 LB PVC</t>
  </si>
  <si>
    <t>1264704121</t>
  </si>
  <si>
    <t>741110002</t>
  </si>
  <si>
    <t>Montáž trubka plastová tuhá D přes 23 do 35 mm uložená pevně</t>
  </si>
  <si>
    <t>-1778356344</t>
  </si>
  <si>
    <t>https://podminky.urs.cz/item/CS_URS_2022_01/741110002</t>
  </si>
  <si>
    <t>8595057617001</t>
  </si>
  <si>
    <t>Trubka pevná 4032 pr.32 750N tm.šedá</t>
  </si>
  <si>
    <t>1188345843</t>
  </si>
  <si>
    <t>8595057617971</t>
  </si>
  <si>
    <t>Příchytka 5332 LB PVC</t>
  </si>
  <si>
    <t>1098303240</t>
  </si>
  <si>
    <t>-1239918923</t>
  </si>
  <si>
    <t>Pol34</t>
  </si>
  <si>
    <t>Zásuvková skříň - dle TS</t>
  </si>
  <si>
    <t>-611944617</t>
  </si>
  <si>
    <t>1521569541</t>
  </si>
  <si>
    <t>-1901888053</t>
  </si>
  <si>
    <t>Pol72</t>
  </si>
  <si>
    <t>Demontáže stávajícího zařízení</t>
  </si>
  <si>
    <t>1846327289</t>
  </si>
  <si>
    <t>-2074628497</t>
  </si>
  <si>
    <t>Rozvaděč HR</t>
  </si>
  <si>
    <t>174192</t>
  </si>
  <si>
    <t>IKA-3/36-ST-UVRozvodnice NA omítku IP65 pro venkovní použití, průhledné dveře, 3 řady, 36 modulů</t>
  </si>
  <si>
    <t>-440881884</t>
  </si>
  <si>
    <t>NBP-1000Zaslepovací pás max. délka 1m, pro výřezy 45mm, šedý</t>
  </si>
  <si>
    <t>352765609</t>
  </si>
  <si>
    <t>276276</t>
  </si>
  <si>
    <t>IS-63/3Hlavní vypínač, 3-pól, In=63A</t>
  </si>
  <si>
    <t>-473138837</t>
  </si>
  <si>
    <t>SPBT12-280/3Svodič přepětí třídy T1+T2 (B+C), 3-pól sada pro TN-C</t>
  </si>
  <si>
    <t>1648014264</t>
  </si>
  <si>
    <t>PL7-B10/1Jistič PL7, char B, 1-pólový, Icn=10kA, In=10A</t>
  </si>
  <si>
    <t>96478289</t>
  </si>
  <si>
    <t>263393</t>
  </si>
  <si>
    <t>PL7-B40/3Jistič PL7, char B, 3-pólový, Icn=10kA, In=40A</t>
  </si>
  <si>
    <t>-1103243864</t>
  </si>
  <si>
    <t>HRHP</t>
  </si>
  <si>
    <t>Podružný materiál</t>
  </si>
  <si>
    <t>900410793</t>
  </si>
  <si>
    <t>PODMAT</t>
  </si>
  <si>
    <t>Závitové tyče</t>
  </si>
  <si>
    <t>-588186518</t>
  </si>
  <si>
    <t>HRHM</t>
  </si>
  <si>
    <t>Montáže a protokoly</t>
  </si>
  <si>
    <t>504560361</t>
  </si>
  <si>
    <t>945412111</t>
  </si>
  <si>
    <t>Teleskopická hydraulická montážní plošina výška zdvihu do 8 m</t>
  </si>
  <si>
    <t>den</t>
  </si>
  <si>
    <t>1946458695</t>
  </si>
  <si>
    <t>https://podminky.urs.cz/item/CS_URS_2022_01/945412111</t>
  </si>
  <si>
    <t>2101064371</t>
  </si>
  <si>
    <t>-15993010</t>
  </si>
  <si>
    <t>-1776813880</t>
  </si>
  <si>
    <t>1893683789</t>
  </si>
  <si>
    <t>-191474404</t>
  </si>
  <si>
    <t>-2079478292</t>
  </si>
  <si>
    <t>46606064</t>
  </si>
  <si>
    <t>1208316596</t>
  </si>
  <si>
    <t xml:space="preserve">SO 06 - VZT, vytápění </t>
  </si>
  <si>
    <t>D1 - Vzduchotechnika a klimatizace</t>
  </si>
  <si>
    <t xml:space="preserve">    728.1 - Zarízení 1 - vetrání šaten</t>
  </si>
  <si>
    <t xml:space="preserve">    728.2 - Zarízení 2 - sociální zázemí VPP</t>
  </si>
  <si>
    <t xml:space="preserve">    728.3 - Zarízení 3 - WC muži, ženy</t>
  </si>
  <si>
    <t xml:space="preserve">    728.4 - Zarízení K1 - chlazení kancelárí</t>
  </si>
  <si>
    <t xml:space="preserve">    728.5 - Zarízení K2 - chlazení serveru</t>
  </si>
  <si>
    <t xml:space="preserve">    728.6 - Ostatní</t>
  </si>
  <si>
    <t>D2 - Vytápení</t>
  </si>
  <si>
    <t xml:space="preserve">    61 - Úprava povrchu vnitrní</t>
  </si>
  <si>
    <t xml:space="preserve">    97 - Prorážení otvoru a ostatní bourací práce</t>
  </si>
  <si>
    <t xml:space="preserve">    99 - Presun hmot</t>
  </si>
  <si>
    <t xml:space="preserve">    S - Presuny sutí</t>
  </si>
  <si>
    <t xml:space="preserve">    731 - Kotelny</t>
  </si>
  <si>
    <t xml:space="preserve">    732 - Strojovny</t>
  </si>
  <si>
    <t xml:space="preserve">    733 - Rozvod potrubí</t>
  </si>
  <si>
    <t xml:space="preserve">    734 - Armatury</t>
  </si>
  <si>
    <t xml:space="preserve">    735 - Otopná telesa</t>
  </si>
  <si>
    <t xml:space="preserve">    736 - Podlahové vytápení</t>
  </si>
  <si>
    <t xml:space="preserve">    M22 - Montáže sdìlovací a zabezpeèovací techniky</t>
  </si>
  <si>
    <t>D1</t>
  </si>
  <si>
    <t>Vzduchotechnika a klimatizace</t>
  </si>
  <si>
    <t>728.1</t>
  </si>
  <si>
    <t>Zarízení 1 - vetrání šaten</t>
  </si>
  <si>
    <t>728111118R0R</t>
  </si>
  <si>
    <t>Montáž potrubí plechového ctyrhranného do obvodu 1050</t>
  </si>
  <si>
    <t>odvozeno od RTS</t>
  </si>
  <si>
    <t>-1884780171</t>
  </si>
  <si>
    <t>728111119R0R</t>
  </si>
  <si>
    <t>Montáž potrubí plechového ctyrhranného do obvodu 1500</t>
  </si>
  <si>
    <t>-16300469</t>
  </si>
  <si>
    <t>728111120R0R</t>
  </si>
  <si>
    <t>Montáž potrubí plechového ctyrhranného do obvodu 1890</t>
  </si>
  <si>
    <t>-238209946</t>
  </si>
  <si>
    <t>728111121R0R</t>
  </si>
  <si>
    <t>Montáž potrubí plechového ctyrhranného do obvodu 2630</t>
  </si>
  <si>
    <t>-1449712251</t>
  </si>
  <si>
    <t>42985101R</t>
  </si>
  <si>
    <t>Ctyrhranné potrubí sk. I, pozink, do obvodu 1050, 30% tvarovek</t>
  </si>
  <si>
    <t>-1248554800</t>
  </si>
  <si>
    <t>42985102R</t>
  </si>
  <si>
    <t>Ctyrhranné potrubí sk. I, pozink, do obvodu 1500, 30% tvarovek</t>
  </si>
  <si>
    <t>-492222287</t>
  </si>
  <si>
    <t>42985103R</t>
  </si>
  <si>
    <t>Ctyrhranné potrubí sk. I, pozink, do obvodu 1890, 30% tvarovek</t>
  </si>
  <si>
    <t>1287706185</t>
  </si>
  <si>
    <t>42985104R</t>
  </si>
  <si>
    <t>Ctyrhranné potrubí sk. I, pozink, do obvodu 2630, 30% tvarovek</t>
  </si>
  <si>
    <t>1972219500</t>
  </si>
  <si>
    <t>728112111R00</t>
  </si>
  <si>
    <t>Montáž potrubí plechového kruhového do d 100 mm</t>
  </si>
  <si>
    <t>RTS II / 2021</t>
  </si>
  <si>
    <t>982890441</t>
  </si>
  <si>
    <t>728112112R00</t>
  </si>
  <si>
    <t>Montáž potrubí plechového kruhového do d 200 mm</t>
  </si>
  <si>
    <t>-252747208</t>
  </si>
  <si>
    <t>Poznámka k položce:_x000D_
10+5+25</t>
  </si>
  <si>
    <t>728112113R00</t>
  </si>
  <si>
    <t>Montáž potrubí plechového kruhového do d 300 mm</t>
  </si>
  <si>
    <t>138485894</t>
  </si>
  <si>
    <t>728112115R00</t>
  </si>
  <si>
    <t>Montáž potrubí plechového kruhového do d 500 mm</t>
  </si>
  <si>
    <t>889268333</t>
  </si>
  <si>
    <t>42981161R</t>
  </si>
  <si>
    <t>Potrubí SPIRO pr. 100, 50% tvarovek</t>
  </si>
  <si>
    <t>1719521390</t>
  </si>
  <si>
    <t>42981162R</t>
  </si>
  <si>
    <t>Potrubí SPIRO pr. 125, 20% tvarovek</t>
  </si>
  <si>
    <t>-1787621349</t>
  </si>
  <si>
    <t>42981163R</t>
  </si>
  <si>
    <t>Potrubí SPIRO pr. 160, 40% tvarovek</t>
  </si>
  <si>
    <t>-851954373</t>
  </si>
  <si>
    <t>42981164R</t>
  </si>
  <si>
    <t>Potrubí SPIRO pr. 200, 10% tvarovek</t>
  </si>
  <si>
    <t>-719620178</t>
  </si>
  <si>
    <t>42981165R</t>
  </si>
  <si>
    <t>Potrubí SPIRO pr. 250, 30% tvarovek</t>
  </si>
  <si>
    <t>1675306018</t>
  </si>
  <si>
    <t>42981166R</t>
  </si>
  <si>
    <t>Potrubí SPIRO pr. 450</t>
  </si>
  <si>
    <t>1772820376</t>
  </si>
  <si>
    <t>728313111R0R</t>
  </si>
  <si>
    <t>Montáž vzduchotechnické jednotky vc. zprovoznení</t>
  </si>
  <si>
    <t>dle cen.v.</t>
  </si>
  <si>
    <t>-556233461</t>
  </si>
  <si>
    <t>428100251R</t>
  </si>
  <si>
    <t>Vzduchotechnická jednotka, vnitrní TOP provedení, vc. príslušenství</t>
  </si>
  <si>
    <t>-533952289</t>
  </si>
  <si>
    <t>Poznámka k položce:_x000D_
- prívod: pružná manžeta, klapka se servopohonem, filtr F7, deskový výmeník ZZT s obtokem (min. úcinnost ZZT 86 %), vodní ohrívac (Qt=7,8kW) se smešovacím uzlem, ventilátor s EC motorem (3200 m3/h, 350 Pa) - odvod: pružná manžeta, klapka se servopohonem, filtr M5, deskový výmeník ZZT, ventilátor (3360 m3/h, 350 Pa), pružná manžeta Merení a regulace (soucást dodávky vzduchotechnické jednotky): Požadavky: - ovládání ventilátoru pro prívod a odvod vzduchu            - plynulá zmena otácek, regulace na promenný prutok vzduchu - regulace teploty privádeného vzduchu (cidlo teploty za jednotkou) "           - plynulé ovládání a regulace trícestného ventilu vodního výmeníku s                konstantním prutokem vody v registru na základe prostorového cidla a              ovládání obehového cerpadla " - ovládání servopohonu klapek (vcetne dodávky servopohonu)            - prívod vzduchu - zavreno / otevreno            - odvod vzduchu - zavreno / otevreno            - obtok výmeníku ZZT - zavreno / otevreno dle provozních režimu zima/léto - signalizace znecištení filtru - prívod vzduchu, odvod vzduchu                                                                                                        - signalizace poruchy ventilátoru                                                                                                               - dálkové ovládání jednotky                                                                                                             - vypnutí jednotky v prípade výskytu zplodin horení v jejím nasávacím potrubí</t>
  </si>
  <si>
    <t>728313112R0R</t>
  </si>
  <si>
    <t>Montáž cidla propojení</t>
  </si>
  <si>
    <t>1752838451</t>
  </si>
  <si>
    <t>428100201R</t>
  </si>
  <si>
    <t>Cidlo teploty do prostoru šaten</t>
  </si>
  <si>
    <t>82045690</t>
  </si>
  <si>
    <t>Poznámka k položce:_x000D_
Ovládání bypassu ci ohrevu dle teploty v prostoru šaten</t>
  </si>
  <si>
    <t>728313113R0R</t>
  </si>
  <si>
    <t>Montáž cidla koure a propojení</t>
  </si>
  <si>
    <t>501438012</t>
  </si>
  <si>
    <t>428100202R</t>
  </si>
  <si>
    <t>Cidlo koure do nasávacího potrubí vc. potrebné kabeláže</t>
  </si>
  <si>
    <t>-835179781</t>
  </si>
  <si>
    <t>Poznámka k položce:_x000D_
Zav?eno - VZT b?ží, otev?eno - ?idlo hlásí kou? a jednotka se vypíná</t>
  </si>
  <si>
    <t>728313114R0R</t>
  </si>
  <si>
    <t>Montáž sacího a výfukového kusu (príp. stríšky)</t>
  </si>
  <si>
    <t>-1015339885</t>
  </si>
  <si>
    <t>428100203R</t>
  </si>
  <si>
    <t>Nasávací a výfukový kus 500x500, vc. síta z tahokovu</t>
  </si>
  <si>
    <t>-579634204</t>
  </si>
  <si>
    <t>728312112R00</t>
  </si>
  <si>
    <t>Montáž tlumice hluku ctyrhranného do 0,3 m2</t>
  </si>
  <si>
    <t>-1957193496</t>
  </si>
  <si>
    <t>428420005R</t>
  </si>
  <si>
    <t>Tlumic hluku 500x500 dl. 1000 sestavený z tlumících bunek 250x500x1000 (2ks)</t>
  </si>
  <si>
    <t>-551938784</t>
  </si>
  <si>
    <t>728412221R00</t>
  </si>
  <si>
    <t>Montáž anemostatu kruhového vírivého s boxem do d 300 mm</t>
  </si>
  <si>
    <t>-1049562551</t>
  </si>
  <si>
    <t>728412222R00</t>
  </si>
  <si>
    <t>Montáž anemostatu kruhového vírivého s boxem do d 400 mm</t>
  </si>
  <si>
    <t>2105119220</t>
  </si>
  <si>
    <t>428420006R</t>
  </si>
  <si>
    <t>Kruhový anemostat s výrivým efektem a pevnými lamelami pr. 315</t>
  </si>
  <si>
    <t>-1520182107</t>
  </si>
  <si>
    <t>428420006Ra</t>
  </si>
  <si>
    <t>Prívodní plenum box 400x400</t>
  </si>
  <si>
    <t>-1755996442</t>
  </si>
  <si>
    <t>428420007R</t>
  </si>
  <si>
    <t>Kruhový anemostat s výrivým efektem a pevnými lamelami pr. 250</t>
  </si>
  <si>
    <t>2019172611</t>
  </si>
  <si>
    <t>428420007Ra</t>
  </si>
  <si>
    <t>Prívodní plenum box 350x350</t>
  </si>
  <si>
    <t>491860097</t>
  </si>
  <si>
    <t>428420008R</t>
  </si>
  <si>
    <t>Kruhový anemostat s výrivým efektem a pevnými lamelami pr. 200</t>
  </si>
  <si>
    <t>1017043877</t>
  </si>
  <si>
    <t>428420008Ra</t>
  </si>
  <si>
    <t>Prívodní plenum box 300x300</t>
  </si>
  <si>
    <t>-1628236576</t>
  </si>
  <si>
    <t>728212412R00</t>
  </si>
  <si>
    <t>Montáž klapky kruhové do d 200 mm</t>
  </si>
  <si>
    <t>206163729</t>
  </si>
  <si>
    <t>728212414R00</t>
  </si>
  <si>
    <t>Montáž klapky kruhové do d 400 mm</t>
  </si>
  <si>
    <t>1491293404</t>
  </si>
  <si>
    <t>42971078</t>
  </si>
  <si>
    <t>Klapka kruhová pr.200, ovl.rucní</t>
  </si>
  <si>
    <t>206658744</t>
  </si>
  <si>
    <t>42971082</t>
  </si>
  <si>
    <t>Klapka kruhová pr.315, ovl.rucní</t>
  </si>
  <si>
    <t>110015900</t>
  </si>
  <si>
    <t>728413521R00</t>
  </si>
  <si>
    <t>Montáž talírového ventilu kruhového do d 100 mm</t>
  </si>
  <si>
    <t>583812267</t>
  </si>
  <si>
    <t>728413522R00</t>
  </si>
  <si>
    <t>Montáž talírového ventilu kruhového do d 200 mm</t>
  </si>
  <si>
    <t>825241287</t>
  </si>
  <si>
    <t>42971099R</t>
  </si>
  <si>
    <t>Talírový ventil plastový univerzální pr. 100, vc. montážního rámecku</t>
  </si>
  <si>
    <t>-1972564523</t>
  </si>
  <si>
    <t>42971100R</t>
  </si>
  <si>
    <t>Talírový ventil plastový univerzální pr. 125, vc. montážního rámecku</t>
  </si>
  <si>
    <t>1380985734</t>
  </si>
  <si>
    <t>728115412R00</t>
  </si>
  <si>
    <t>Montáž potrubí ohebného izolovan. do d 200 mm</t>
  </si>
  <si>
    <t>-1832370218</t>
  </si>
  <si>
    <t>Poznámka k položce:_x000D_
20+10+5</t>
  </si>
  <si>
    <t>728115413R00</t>
  </si>
  <si>
    <t>Montáž potrubí ohebného izolovan. do d 300 mm</t>
  </si>
  <si>
    <t>1679144292</t>
  </si>
  <si>
    <t>4298150101R</t>
  </si>
  <si>
    <t>Ohebná akusticky izolovaná hadice pr. 102</t>
  </si>
  <si>
    <t>-1772087416</t>
  </si>
  <si>
    <t>4298150102R</t>
  </si>
  <si>
    <t>Ohebná akusticky izolovaná hadice pr. 127</t>
  </si>
  <si>
    <t>1152103191</t>
  </si>
  <si>
    <t>4298150103R</t>
  </si>
  <si>
    <t>Ohebná akusticky izolovaná hadice pr. 162</t>
  </si>
  <si>
    <t>230483903</t>
  </si>
  <si>
    <t>4298150104R</t>
  </si>
  <si>
    <t>Ohebná akusticky izolovaná hadice pr. 203</t>
  </si>
  <si>
    <t>1736918235</t>
  </si>
  <si>
    <t>713411111R00</t>
  </si>
  <si>
    <t>Izolace tepelná potrubí</t>
  </si>
  <si>
    <t>-865183759</t>
  </si>
  <si>
    <t>713411111R00.1</t>
  </si>
  <si>
    <t>Izolace požární potrubí</t>
  </si>
  <si>
    <t>-1813920938</t>
  </si>
  <si>
    <t>283771001R</t>
  </si>
  <si>
    <t>Tepelná izolace vnitrní, minerální, tl. 40 mm, Al folie</t>
  </si>
  <si>
    <t>-2121623543</t>
  </si>
  <si>
    <t>283771002R</t>
  </si>
  <si>
    <t>Požární izolace EI 40</t>
  </si>
  <si>
    <t>-37590167</t>
  </si>
  <si>
    <t>728.2</t>
  </si>
  <si>
    <t>Zarízení 2 - sociální zázemí VPP</t>
  </si>
  <si>
    <t>728616212R00</t>
  </si>
  <si>
    <t>Mtž ventilátoru diagon. potrub.do d 200mm</t>
  </si>
  <si>
    <t>-233862644</t>
  </si>
  <si>
    <t>4291201R</t>
  </si>
  <si>
    <t>Diagonální ventilátor do kruhového potrubí pr. 160 (350~450m3/h, 130-160 Pa)</t>
  </si>
  <si>
    <t>-499661985</t>
  </si>
  <si>
    <t>Poznámka k položce:_x000D_
Skrín  i obežné kolo ventilátoru z plastu. Strídavý motor s  dvojím vinutím s tepelnou pojistkou. Krytí IP44.  Bude dodáno vc.zpetné klapky pr. 160 a pružných manžet 2ks.</t>
  </si>
  <si>
    <t>728314111R00</t>
  </si>
  <si>
    <t>Montáž protidešt. žaluzie ctyrhranné do 0,15 m2</t>
  </si>
  <si>
    <t>-1986476693</t>
  </si>
  <si>
    <t>4295330122</t>
  </si>
  <si>
    <t>Žaluzie protideštová 400x200 hliník se sítem</t>
  </si>
  <si>
    <t>122786085</t>
  </si>
  <si>
    <t>1429223958</t>
  </si>
  <si>
    <t>-2041438508</t>
  </si>
  <si>
    <t>-708853942</t>
  </si>
  <si>
    <t>969662225</t>
  </si>
  <si>
    <t>-1152186511</t>
  </si>
  <si>
    <t>1642466721</t>
  </si>
  <si>
    <t>-1530431206</t>
  </si>
  <si>
    <t>-1423628908</t>
  </si>
  <si>
    <t>1525760419</t>
  </si>
  <si>
    <t>425672973</t>
  </si>
  <si>
    <t>-1154852902</t>
  </si>
  <si>
    <t>1200248666</t>
  </si>
  <si>
    <t>277751561</t>
  </si>
  <si>
    <t>42981161R.1</t>
  </si>
  <si>
    <t>Potrubí SPIRO pr. 100, 20% tvarovek</t>
  </si>
  <si>
    <t>-1170125734</t>
  </si>
  <si>
    <t>42981162R.1</t>
  </si>
  <si>
    <t>Potrubí SPIRO pr. 125, 30% tvarovek</t>
  </si>
  <si>
    <t>-1059988793</t>
  </si>
  <si>
    <t>42981163R.1</t>
  </si>
  <si>
    <t>Potrubí SPIRO pr. 160, 20% tvarovek</t>
  </si>
  <si>
    <t>1759780788</t>
  </si>
  <si>
    <t>713411121R00</t>
  </si>
  <si>
    <t>-2060458619</t>
  </si>
  <si>
    <t>283771003R</t>
  </si>
  <si>
    <t>Tepelná izolace vnitrní, samolep tl. 25mm, Al folie</t>
  </si>
  <si>
    <t>-490722912</t>
  </si>
  <si>
    <t>728.3</t>
  </si>
  <si>
    <t>Zarízení 3 - WC muži, ženy</t>
  </si>
  <si>
    <t>-1028186821</t>
  </si>
  <si>
    <t>4291201R.1</t>
  </si>
  <si>
    <t>Diagonální ventilátor do kruhového potrubí pr. 125 (200 m3/h, 80 Pa)</t>
  </si>
  <si>
    <t>1718944475</t>
  </si>
  <si>
    <t>Poznámka k položce:_x000D_
Skrín  i obežné kolo ventilátoru z plastu. Strídavý motor s  dvojím vinutím s tepelnou pojistkou. Krytí IP44.  Bude dodáno vc.zpetné klapky pr. 125 a pružných manžet 2ks.</t>
  </si>
  <si>
    <t>728212712R00</t>
  </si>
  <si>
    <t>Montáž stríšky nebo hlavice plech.kruh.do d 200 mm</t>
  </si>
  <si>
    <t>-1748981305</t>
  </si>
  <si>
    <t>42972150</t>
  </si>
  <si>
    <t>Hlavice strešní velikost 125</t>
  </si>
  <si>
    <t>-496382356</t>
  </si>
  <si>
    <t>650457589</t>
  </si>
  <si>
    <t>-1996353393</t>
  </si>
  <si>
    <t>115540974</t>
  </si>
  <si>
    <t>776020529</t>
  </si>
  <si>
    <t>434431539</t>
  </si>
  <si>
    <t>-1320170494</t>
  </si>
  <si>
    <t>651723112</t>
  </si>
  <si>
    <t>386654779</t>
  </si>
  <si>
    <t>442941454</t>
  </si>
  <si>
    <t>-838279632</t>
  </si>
  <si>
    <t>1007101985</t>
  </si>
  <si>
    <t>1744736344</t>
  </si>
  <si>
    <t>1047677699</t>
  </si>
  <si>
    <t>728.4</t>
  </si>
  <si>
    <t>Zarízení K1 - chlazení kancelárí</t>
  </si>
  <si>
    <t>728313112R0R.1</t>
  </si>
  <si>
    <t>Montáž venkovní klimatizacní jednotky</t>
  </si>
  <si>
    <t>dle cen.dod.</t>
  </si>
  <si>
    <t>431388513</t>
  </si>
  <si>
    <t>428100252R</t>
  </si>
  <si>
    <t>Venkovní klimatizacní jednotka systému VRV</t>
  </si>
  <si>
    <t>-99848369</t>
  </si>
  <si>
    <t>Poznámka k položce:_x000D_
Vnejší jednotka systému VRV, chladicí výkon 56 kW, topný výkon 63 kW, príkon -  14,71 kW, napetí 400 V</t>
  </si>
  <si>
    <t>728313113R0R.1</t>
  </si>
  <si>
    <t>Montáž vnitrní klimatizacní jednotky</t>
  </si>
  <si>
    <t>118733281</t>
  </si>
  <si>
    <t>428100253R</t>
  </si>
  <si>
    <t>Vnitrní kazetová jednotka systému VRV, Qch 2,7 kW, Qt 3,2 kW vc. dekoracního panelu a ovládace</t>
  </si>
  <si>
    <t>-1190923264</t>
  </si>
  <si>
    <t>428100254R</t>
  </si>
  <si>
    <t>Vnitrní kazetová jednotka systému VRV, Qch 3,5 kW, Qt 4,0 kW vc. dekoracního panelu a ovládace</t>
  </si>
  <si>
    <t>1196429292</t>
  </si>
  <si>
    <t>428100255R</t>
  </si>
  <si>
    <t>Vnitrní kazetová jednotka systému VRV, Qch 4,4 kW, Qt 5,0 kW vc. dekoracního panelu a ovládace</t>
  </si>
  <si>
    <t>1595555938</t>
  </si>
  <si>
    <t>728313114R0R.1</t>
  </si>
  <si>
    <t>Montáž panelu</t>
  </si>
  <si>
    <t>1564736324</t>
  </si>
  <si>
    <t>428100256R</t>
  </si>
  <si>
    <t>Plochý dekoracní panel bílý</t>
  </si>
  <si>
    <t>-780531777</t>
  </si>
  <si>
    <t>728313115R0R</t>
  </si>
  <si>
    <t>Montáž dálkového kabelového ovladace</t>
  </si>
  <si>
    <t>-991639431</t>
  </si>
  <si>
    <t>428100257R</t>
  </si>
  <si>
    <t>Dálkový kabelový ovladac</t>
  </si>
  <si>
    <t>-1550433092</t>
  </si>
  <si>
    <t>728313116R0R</t>
  </si>
  <si>
    <t>Montáž ovladace</t>
  </si>
  <si>
    <t>-1923576133</t>
  </si>
  <si>
    <t>428100258R</t>
  </si>
  <si>
    <t>Centrální ovladac ON/OFF</t>
  </si>
  <si>
    <t>-68453616</t>
  </si>
  <si>
    <t>728313117R0R</t>
  </si>
  <si>
    <t>Montáž rozbocky chladiva</t>
  </si>
  <si>
    <t>1948065307</t>
  </si>
  <si>
    <t>428100259R</t>
  </si>
  <si>
    <t>Rozbocka chladiva Refnet pro 2-trubkový systém, výkonový index do 200</t>
  </si>
  <si>
    <t>-566333253</t>
  </si>
  <si>
    <t>728313118R0R</t>
  </si>
  <si>
    <t>-1729856949</t>
  </si>
  <si>
    <t>428100260R</t>
  </si>
  <si>
    <t>Rozbocka chladiva Refnet pro 2-trubkový systém, výkonový index 201-290</t>
  </si>
  <si>
    <t>1676704098</t>
  </si>
  <si>
    <t>728313119R0R</t>
  </si>
  <si>
    <t>-545148719</t>
  </si>
  <si>
    <t>428100261R</t>
  </si>
  <si>
    <t>Rozbocka chladiva Refnet pro 2-trubkový systém, výkonový index nad 290</t>
  </si>
  <si>
    <t>-1581597591</t>
  </si>
  <si>
    <t>728115413R00.1</t>
  </si>
  <si>
    <t>Montáž potrubí chladiva</t>
  </si>
  <si>
    <t>-818280863</t>
  </si>
  <si>
    <t>428100262R</t>
  </si>
  <si>
    <t>Potrubí chladiva vc. tepelné izolace a propojovacího kabelu</t>
  </si>
  <si>
    <t>1692667270</t>
  </si>
  <si>
    <t>728.5</t>
  </si>
  <si>
    <t>Zarízení K2 - chlazení serveru</t>
  </si>
  <si>
    <t>728313120R0R</t>
  </si>
  <si>
    <t>-1741357274</t>
  </si>
  <si>
    <t>428100263R</t>
  </si>
  <si>
    <t>Venkovní klimatizacní jednotka systému split</t>
  </si>
  <si>
    <t>1420950326</t>
  </si>
  <si>
    <t>Poznámka k položce:_x000D_
Vnejší jednotka systému VRV, chladicí výkon 56 kW, topný výkon 63 kW, pr?íkon -  14,71 kW, napetí 400 V                                                                                                 - vypnutí jednotky v prípade výskytu zplodin horení v jejím nasávacím potrubí</t>
  </si>
  <si>
    <t>728313121R0R</t>
  </si>
  <si>
    <t>-255903797</t>
  </si>
  <si>
    <t>428100264R</t>
  </si>
  <si>
    <t>Vnitrní nástenná jednotka systému split, Qch 3,5 kW, Qt 4,0 kW</t>
  </si>
  <si>
    <t>-1244706065</t>
  </si>
  <si>
    <t>727548415</t>
  </si>
  <si>
    <t>-1941631372</t>
  </si>
  <si>
    <t>728.6</t>
  </si>
  <si>
    <t>728313122R0R</t>
  </si>
  <si>
    <t>Montážní a spojovací materiál - montáž</t>
  </si>
  <si>
    <t>-819160598</t>
  </si>
  <si>
    <t>428100265R</t>
  </si>
  <si>
    <t>Montážní a spojovací materiál</t>
  </si>
  <si>
    <t>-1217826122</t>
  </si>
  <si>
    <t>728313123R0R</t>
  </si>
  <si>
    <t>Doprava, presun hmot, výškové práce</t>
  </si>
  <si>
    <t>-612787684</t>
  </si>
  <si>
    <t>900      R24</t>
  </si>
  <si>
    <t>h</t>
  </si>
  <si>
    <t>1752438525</t>
  </si>
  <si>
    <t>Poznámka k položce:_x000D_
Znacení vzduchotechnického zarízení a potrubí dle platných CSN</t>
  </si>
  <si>
    <t>905      R01</t>
  </si>
  <si>
    <t>Hzs-revize provoz.souboru a st.obj.</t>
  </si>
  <si>
    <t>-613159667</t>
  </si>
  <si>
    <t>Poznámka k položce:_x000D_
Revize úniku chladiva dle narízení evropského parlamentu a rady (ES) c. 1005/2009 vc. zavedení nové evidencní knihy chladícího zarízení</t>
  </si>
  <si>
    <t>1789282121</t>
  </si>
  <si>
    <t>Poznámka k položce:_x000D_
Revize kabelových pripojení vc. komunikacních kabelu</t>
  </si>
  <si>
    <t>904      R00</t>
  </si>
  <si>
    <t>Hzs-zkousky v ramci montaz.praci</t>
  </si>
  <si>
    <t>-1260306237</t>
  </si>
  <si>
    <t>Poznámka k položce:_x000D_
Zprovoznení, komplexní zkouška, zaregulování VZT jednotky, merení prutoku chladiva</t>
  </si>
  <si>
    <t>908      R0R</t>
  </si>
  <si>
    <t>Predávací dokumentace, zaškolení obsluhy</t>
  </si>
  <si>
    <t>-1578597938</t>
  </si>
  <si>
    <t>D2</t>
  </si>
  <si>
    <t>Vytápení</t>
  </si>
  <si>
    <t>Úprava povrchu vnitrní</t>
  </si>
  <si>
    <t>Hrubá výpln rýh ve stenách</t>
  </si>
  <si>
    <t>2031770113</t>
  </si>
  <si>
    <t>Prorážení otvoru a ostatní bourací práce</t>
  </si>
  <si>
    <t>Vysekání rýh ve zdivu</t>
  </si>
  <si>
    <t>1104127141</t>
  </si>
  <si>
    <t>970031060R00</t>
  </si>
  <si>
    <t>Vrtání jádrové do zdiva cihelného do D 60 mm</t>
  </si>
  <si>
    <t>-1585077178</t>
  </si>
  <si>
    <t>Poznámka k položce:_x000D_
20*0,3</t>
  </si>
  <si>
    <t>Presun hmot</t>
  </si>
  <si>
    <t>999281108R00</t>
  </si>
  <si>
    <t>Presun hmot pro opravy a údržbu do výšky 12 m</t>
  </si>
  <si>
    <t>-1594157708</t>
  </si>
  <si>
    <t>S</t>
  </si>
  <si>
    <t>Presuny sutí</t>
  </si>
  <si>
    <t>Odvoz suti a vybour. hmot na skládku do 1 km</t>
  </si>
  <si>
    <t>-629179710</t>
  </si>
  <si>
    <t>Príplatek k odvozu za každý další 1 km</t>
  </si>
  <si>
    <t>872844150</t>
  </si>
  <si>
    <t>Poznámka k položce:_x000D_
7,42654*19</t>
  </si>
  <si>
    <t>979990107R00</t>
  </si>
  <si>
    <t>Poplatek za uložení suti - smes</t>
  </si>
  <si>
    <t>-1188578430</t>
  </si>
  <si>
    <t>731</t>
  </si>
  <si>
    <t>Kotelny</t>
  </si>
  <si>
    <t>731249322R00</t>
  </si>
  <si>
    <t>Invertorové tepelné cerpadlo vzduch voda s integrovaným elektrokotlem, výkon 20,6 kW pri A/W - 15/35, výkon elektrokotle 2x7,5kW v každém tc</t>
  </si>
  <si>
    <t>RTS II / 2021+Heckl</t>
  </si>
  <si>
    <t>1487962591</t>
  </si>
  <si>
    <t>998731202R00</t>
  </si>
  <si>
    <t>Presun hmot pro kotelny, výšky do 12 m</t>
  </si>
  <si>
    <t>1335983765</t>
  </si>
  <si>
    <t>732</t>
  </si>
  <si>
    <t>Strojovny</t>
  </si>
  <si>
    <t>732321115R00</t>
  </si>
  <si>
    <t>Nádoba expanzní 140l, 6bar, bílá</t>
  </si>
  <si>
    <t>1234066663</t>
  </si>
  <si>
    <t>732429114R00</t>
  </si>
  <si>
    <t>Montáž cerpadel obehových</t>
  </si>
  <si>
    <t>-897445453</t>
  </si>
  <si>
    <t>42640301R</t>
  </si>
  <si>
    <t>Obehové cerpadlo s autoadaptivní funkcí 2,0 m3/hod, 25 kPa, 230V, 45W</t>
  </si>
  <si>
    <t>cen.prod. Heckl</t>
  </si>
  <si>
    <t>131078002</t>
  </si>
  <si>
    <t>42640302R</t>
  </si>
  <si>
    <t>Obehové cerpadlo s elektronickou regulací otácek 5,5 m3/hod, 30 kPa, 230V, 111W</t>
  </si>
  <si>
    <t>-1450761411</t>
  </si>
  <si>
    <t>42640303R</t>
  </si>
  <si>
    <t>Obehové cerpadlo nerez pro TV 3,0 m3/hod, 30 kPa, 230V, 70W</t>
  </si>
  <si>
    <t>-1181725016</t>
  </si>
  <si>
    <t>725539108R00</t>
  </si>
  <si>
    <t>Akumulacní zásobník topné vody, 500 litru</t>
  </si>
  <si>
    <t>1058463487</t>
  </si>
  <si>
    <t>725539109R00</t>
  </si>
  <si>
    <t>Akumulacní zásobník teplén vody bez teplosmenné plochy s revizní prírubou, objem 2000litru vcetne tepelné izolace</t>
  </si>
  <si>
    <t>-1616027855</t>
  </si>
  <si>
    <t>732229611R00</t>
  </si>
  <si>
    <t>Výmeník tepla, deskový neret, pájený, hrdla 1"</t>
  </si>
  <si>
    <t>1338033215</t>
  </si>
  <si>
    <t>998732202R00</t>
  </si>
  <si>
    <t>Presun hmot pro strojovny, výšky do 12 m</t>
  </si>
  <si>
    <t>1032904447</t>
  </si>
  <si>
    <t>733</t>
  </si>
  <si>
    <t>Rozvod potrubí</t>
  </si>
  <si>
    <t>733163102R00</t>
  </si>
  <si>
    <t>Potrubí z medených trubek vytápení D 15 x 1,0 mm, komplet vc. kotvení</t>
  </si>
  <si>
    <t>1215682221</t>
  </si>
  <si>
    <t>733163103R00</t>
  </si>
  <si>
    <t>Potrubí z medených trubek vytápení D 18 x 1,0 mm, komplet vc. kotvení</t>
  </si>
  <si>
    <t>1477466687</t>
  </si>
  <si>
    <t>733163104R00</t>
  </si>
  <si>
    <t>Potrubí z medených trubek vytápení D 22 x 1,0 mm, komplet vc. kotvení</t>
  </si>
  <si>
    <t>324681603</t>
  </si>
  <si>
    <t>733163105R00</t>
  </si>
  <si>
    <t>Potrubí z medených trubek vytápení D 28 x 1,0 mm, komplet vc. kotvení</t>
  </si>
  <si>
    <t>1978747523</t>
  </si>
  <si>
    <t>733163106R00</t>
  </si>
  <si>
    <t>Potrubí z medených trubek vytápení D 35 x 1,2 mm, komplet vc. kotvení</t>
  </si>
  <si>
    <t>867888189</t>
  </si>
  <si>
    <t>733163107R00</t>
  </si>
  <si>
    <t>Potrubí z medených trubek vytápení D 42 x 1,2 mm, komplet vc. kotvení</t>
  </si>
  <si>
    <t>-306788503</t>
  </si>
  <si>
    <t>733163108R00</t>
  </si>
  <si>
    <t>Potrubí z medených trubek vytápení D 54 x 1,5 mm, komplet vc. kotvení</t>
  </si>
  <si>
    <t>1921660541</t>
  </si>
  <si>
    <t>722181214RT5</t>
  </si>
  <si>
    <t>Izolace návleková PE tl. steny 15 mm</t>
  </si>
  <si>
    <t>2116469167</t>
  </si>
  <si>
    <t>Poznámka k položce:_x000D_
vnitrní prumer 15 mm</t>
  </si>
  <si>
    <t>722181214RT6</t>
  </si>
  <si>
    <t>-1399775869</t>
  </si>
  <si>
    <t>Poznámka k položce:_x000D_
vnitrní prumer 18 mm</t>
  </si>
  <si>
    <t>722182001RT2</t>
  </si>
  <si>
    <t>Montáž izol.vinutých pouzder na potrubí do DN 25, Al. páska</t>
  </si>
  <si>
    <t>1118051080</t>
  </si>
  <si>
    <t>Poznámka k položce:_x000D_
60+50+83</t>
  </si>
  <si>
    <t>631433001R</t>
  </si>
  <si>
    <t>Pouzdro potrubní vinuté - min. vlna s hliníkovou folií 15x20</t>
  </si>
  <si>
    <t>cen.pr.Heckl</t>
  </si>
  <si>
    <t>-152047644</t>
  </si>
  <si>
    <t>631433002R</t>
  </si>
  <si>
    <t>Pouzdro potrubní vinuté - min. vlna s hliníkovou folií 18x20</t>
  </si>
  <si>
    <t>-556348361</t>
  </si>
  <si>
    <t>631433003R</t>
  </si>
  <si>
    <t>Pouzdro potrubní vinuté - min. vlna s hliníkovou folií 22x20</t>
  </si>
  <si>
    <t>1619514088</t>
  </si>
  <si>
    <t>722182004R00</t>
  </si>
  <si>
    <t>Montáž izol.vinutých pouzder na potrubí do DN 40, Al. páska</t>
  </si>
  <si>
    <t>-834645909</t>
  </si>
  <si>
    <t>Poznámka k položce:_x000D_
66+102</t>
  </si>
  <si>
    <t>631433004R</t>
  </si>
  <si>
    <t>Pouzdro potrubní vinuté - min. vlna s hliníkovou folií 28x20</t>
  </si>
  <si>
    <t>1869918502</t>
  </si>
  <si>
    <t>631433005R</t>
  </si>
  <si>
    <t>Pouzdro potrubní vinuté - min. vlna s hliníkovou folií 35x20</t>
  </si>
  <si>
    <t>16251303</t>
  </si>
  <si>
    <t>Montáž izol.vinutých pouzder na potrubí do DN 80, Al. páska</t>
  </si>
  <si>
    <t>1531876155</t>
  </si>
  <si>
    <t>Poznámka k položce:_x000D_
22+22</t>
  </si>
  <si>
    <t>631433006R</t>
  </si>
  <si>
    <t>Pouzdro potrubní vinuté - min. vlna s hliníkovou folií 42x20</t>
  </si>
  <si>
    <t>118276817</t>
  </si>
  <si>
    <t>631433007R</t>
  </si>
  <si>
    <t>Pouzdro potrubní vinuté - min. vlna s hliníkovou folií 54x20</t>
  </si>
  <si>
    <t>481396454</t>
  </si>
  <si>
    <t>733190306R00</t>
  </si>
  <si>
    <t>Tlaková zkouška Cu potrubí do D 35</t>
  </si>
  <si>
    <t>1584697668</t>
  </si>
  <si>
    <t>Poznámka k položce:_x000D_
332+94+86+64+100</t>
  </si>
  <si>
    <t>733190307R00</t>
  </si>
  <si>
    <t>Tlaková zkouška Cu potrubí do D 64</t>
  </si>
  <si>
    <t>-1168038402</t>
  </si>
  <si>
    <t>733171130R00</t>
  </si>
  <si>
    <t>Kompaktní rozdelovace - montáž</t>
  </si>
  <si>
    <t>-1182788034</t>
  </si>
  <si>
    <t>28600553R</t>
  </si>
  <si>
    <t>Kompaktní rozdelovace – sberace, PN6, modul 120</t>
  </si>
  <si>
    <t>683090206</t>
  </si>
  <si>
    <t>28600554R</t>
  </si>
  <si>
    <t>Upevnovací sada</t>
  </si>
  <si>
    <t>-1683312163</t>
  </si>
  <si>
    <t>733164105R0R</t>
  </si>
  <si>
    <t>Propojovací potrubí s venkovní jednotkou 28+12mm, 10m</t>
  </si>
  <si>
    <t>-612868130</t>
  </si>
  <si>
    <t>733164106R0R</t>
  </si>
  <si>
    <t>Propojovací potrubí s venkovní jednotkou 28+12mm, 5m</t>
  </si>
  <si>
    <t>-225747674</t>
  </si>
  <si>
    <t>713552111R00</t>
  </si>
  <si>
    <t>Protipož. trubní ucpávka - protipožární tmel</t>
  </si>
  <si>
    <t>-256180622</t>
  </si>
  <si>
    <t>998733203R00</t>
  </si>
  <si>
    <t>Presun hmot pro rozvody potrubí, výšky do 24 m</t>
  </si>
  <si>
    <t>-246108213</t>
  </si>
  <si>
    <t>734</t>
  </si>
  <si>
    <t>Armatury</t>
  </si>
  <si>
    <t>734215133R00</t>
  </si>
  <si>
    <t>Bezpecnostní ventil MK1</t>
  </si>
  <si>
    <t>1722985671</t>
  </si>
  <si>
    <t>734295112R00</t>
  </si>
  <si>
    <t>Trojcestný ventil DN 25 VRG131 kvs=6,3</t>
  </si>
  <si>
    <t>1480288416</t>
  </si>
  <si>
    <t>734295113R00</t>
  </si>
  <si>
    <t>Trojcestný prepínací ventil DN 32, 230V</t>
  </si>
  <si>
    <t>-516643959</t>
  </si>
  <si>
    <t>734263314R00</t>
  </si>
  <si>
    <t>Šroubení topenárské, prímé DN 25</t>
  </si>
  <si>
    <t>-1995743948</t>
  </si>
  <si>
    <t>734263315R00</t>
  </si>
  <si>
    <t>Šroubení topenárské, prímé DN 32</t>
  </si>
  <si>
    <t>711448789</t>
  </si>
  <si>
    <t>734263316R00</t>
  </si>
  <si>
    <t>Šroubení topenárské, prímé DN 40</t>
  </si>
  <si>
    <t>-540168538</t>
  </si>
  <si>
    <t>734263317R00</t>
  </si>
  <si>
    <t>Šroubení topenárské, prímé DN 50</t>
  </si>
  <si>
    <t>701029730</t>
  </si>
  <si>
    <t>734432124R00</t>
  </si>
  <si>
    <t>Prostorový termostat (ref. v. Rehau Nea H)</t>
  </si>
  <si>
    <t>-1229677865</t>
  </si>
  <si>
    <t>734263723R00</t>
  </si>
  <si>
    <t>Šroubení sverné na PEX 17x2 mm</t>
  </si>
  <si>
    <t>-748620328</t>
  </si>
  <si>
    <t>734255111R00</t>
  </si>
  <si>
    <t>Ventil pojistný PV1 DN15/20-2,5bar</t>
  </si>
  <si>
    <t>1393931418</t>
  </si>
  <si>
    <t>734255115R00</t>
  </si>
  <si>
    <t>Ventil pojistný PV2 DN15/20-6bar</t>
  </si>
  <si>
    <t>-357251655</t>
  </si>
  <si>
    <t>734235223R00</t>
  </si>
  <si>
    <t>Kohout vod.kul.,2xvnitrní záv. DN 25</t>
  </si>
  <si>
    <t>1685709253</t>
  </si>
  <si>
    <t>734235224R00</t>
  </si>
  <si>
    <t>Kohout vod.kul.,2xvnitrní záv. DN 32</t>
  </si>
  <si>
    <t>-1067913294</t>
  </si>
  <si>
    <t>734235225R00</t>
  </si>
  <si>
    <t>Kohout vod.kul.,2xvnitrní záv. DN 40</t>
  </si>
  <si>
    <t>331133806</t>
  </si>
  <si>
    <t>734235226R00</t>
  </si>
  <si>
    <t>Kohout vod.kul.,2xvnitrní záv. DN 50</t>
  </si>
  <si>
    <t>1975781971</t>
  </si>
  <si>
    <t>734245123R00</t>
  </si>
  <si>
    <t>Ventil zpetný,2xvnitrní závit s pružinou DN 25</t>
  </si>
  <si>
    <t>-1156755825</t>
  </si>
  <si>
    <t>734245124R00</t>
  </si>
  <si>
    <t>Ventil zpetný,2xvnitrní závit s pružinou DN 32</t>
  </si>
  <si>
    <t>1175029264</t>
  </si>
  <si>
    <t>734245125R00</t>
  </si>
  <si>
    <t>Ventil zpetný,2xvnitrní závit s pružinou DN 40</t>
  </si>
  <si>
    <t>121292161</t>
  </si>
  <si>
    <t>734295214R00</t>
  </si>
  <si>
    <t>Filtr, vnitrní-vnitrní z. DN 32</t>
  </si>
  <si>
    <t>813138217</t>
  </si>
  <si>
    <t>734215133R00.1</t>
  </si>
  <si>
    <t>Ventil odvzdušnovací automat.s klapkou DN 15</t>
  </si>
  <si>
    <t>-657407667</t>
  </si>
  <si>
    <t>734295321R00</t>
  </si>
  <si>
    <t>Kohout kul.vypouštecí,komplet DN 15</t>
  </si>
  <si>
    <t>399140769</t>
  </si>
  <si>
    <t>734295321R00.1</t>
  </si>
  <si>
    <t>Napouštecí automatický ventil, manom. DN 15</t>
  </si>
  <si>
    <t>1703842879</t>
  </si>
  <si>
    <t>734413122R00</t>
  </si>
  <si>
    <t>Teplomer axiální s jímkou -120C D63,L50,1/2"</t>
  </si>
  <si>
    <t>2006855033</t>
  </si>
  <si>
    <t>734330212R00</t>
  </si>
  <si>
    <t>Manometr rdiální 0-4 bary</t>
  </si>
  <si>
    <t>46660709</t>
  </si>
  <si>
    <t>734330213R00</t>
  </si>
  <si>
    <t>Manometr rdiální 0-10 baru</t>
  </si>
  <si>
    <t>-399520714</t>
  </si>
  <si>
    <t>734245420R00</t>
  </si>
  <si>
    <t>Klapka zpetná pro manometry 1/4"Fx1/2"M</t>
  </si>
  <si>
    <t>1255552327</t>
  </si>
  <si>
    <t>734263315R00.1</t>
  </si>
  <si>
    <t>Šroubení k cerpadlu DN 32, 5/4"x2" mosaz</t>
  </si>
  <si>
    <t>1489634547</t>
  </si>
  <si>
    <t>734263316R00.1</t>
  </si>
  <si>
    <t>601877688</t>
  </si>
  <si>
    <t>734431212R00</t>
  </si>
  <si>
    <t>Pojistný termostat 20 - 90°C (príložný, ochrana PDL vytápení)</t>
  </si>
  <si>
    <t>676292255</t>
  </si>
  <si>
    <t>734291973R00</t>
  </si>
  <si>
    <t>Termostatická hlavice M30x1,5</t>
  </si>
  <si>
    <t>-917849760</t>
  </si>
  <si>
    <t>Poznámka k položce:_x000D_
13+21+10</t>
  </si>
  <si>
    <t>734266422R00</t>
  </si>
  <si>
    <t>Šroubení uz.dvoutr.s vyp.prímé DN15</t>
  </si>
  <si>
    <t>1402060650</t>
  </si>
  <si>
    <t>Poznámka k položce:_x000D_
13+21</t>
  </si>
  <si>
    <t>734266222R00</t>
  </si>
  <si>
    <t>Šroubení reg.prmé,vnitr.z. vypouštecí DN 15</t>
  </si>
  <si>
    <t>438646413</t>
  </si>
  <si>
    <t>734223113RT2</t>
  </si>
  <si>
    <t>Šroubení s ventilem, komplet bílý M30x1,5 s termostatickou hlavicí v cene</t>
  </si>
  <si>
    <t>612449129</t>
  </si>
  <si>
    <t>Poznámka k položce:_x000D_
s termostatickou hlavicí IVAR.T 5000</t>
  </si>
  <si>
    <t>738119532R00</t>
  </si>
  <si>
    <t>Šroubení sverné na med 3/4"</t>
  </si>
  <si>
    <t>-507816136</t>
  </si>
  <si>
    <t>Poznámka k položce:_x000D_
13+16+42</t>
  </si>
  <si>
    <t>738119533R00</t>
  </si>
  <si>
    <t>Šroubení sverné na med Rp1/2-15</t>
  </si>
  <si>
    <t>-227720523</t>
  </si>
  <si>
    <t>734312114R00</t>
  </si>
  <si>
    <t>Vypouštecí prípravek 3/4"</t>
  </si>
  <si>
    <t>-526707685</t>
  </si>
  <si>
    <t>738119544R00</t>
  </si>
  <si>
    <t>Plastová krytka šroubení bílá</t>
  </si>
  <si>
    <t>-1060023212</t>
  </si>
  <si>
    <t>734266224R00</t>
  </si>
  <si>
    <t>V-exact II, ventil kv=0.025-0.67 1/2" prímý zkr.</t>
  </si>
  <si>
    <t>-965351605</t>
  </si>
  <si>
    <t>738119533R00.1</t>
  </si>
  <si>
    <t>Závitové šroubení výmeníku, pár DN32/25</t>
  </si>
  <si>
    <t>-195549007</t>
  </si>
  <si>
    <t>-559317461</t>
  </si>
  <si>
    <t>998734203R00</t>
  </si>
  <si>
    <t>Presun hmot pro armatury, výšky do 24 m</t>
  </si>
  <si>
    <t>937386975</t>
  </si>
  <si>
    <t>735</t>
  </si>
  <si>
    <t>Otopná telesa</t>
  </si>
  <si>
    <t>735157240R00</t>
  </si>
  <si>
    <t>Otopná tel.panel.VKM8 500/ 400 332W</t>
  </si>
  <si>
    <t>-386821434</t>
  </si>
  <si>
    <t>735151162R00</t>
  </si>
  <si>
    <t>Otopná tel.panel. 600/ 600 601W</t>
  </si>
  <si>
    <t>1751866337</t>
  </si>
  <si>
    <t>735157540R00</t>
  </si>
  <si>
    <t>Otopná tel.panel.VKM8 500/ 400 447W</t>
  </si>
  <si>
    <t>693788409</t>
  </si>
  <si>
    <t>735156560R00</t>
  </si>
  <si>
    <t>Otopná telesa panelová 600/ 400 515W</t>
  </si>
  <si>
    <t>1885036082</t>
  </si>
  <si>
    <t>735157560R00</t>
  </si>
  <si>
    <t>Otopná tel.panel.VKM8 600/ 400 518W</t>
  </si>
  <si>
    <t>1889347086</t>
  </si>
  <si>
    <t>735156561R00</t>
  </si>
  <si>
    <t>Otopná telesa panelová 600/ 500 644W</t>
  </si>
  <si>
    <t>1217508902</t>
  </si>
  <si>
    <t>735157561R00</t>
  </si>
  <si>
    <t>Otopná tel.panel.VKM8 600/ 500 647W</t>
  </si>
  <si>
    <t>-1940358095</t>
  </si>
  <si>
    <t>735157562R00</t>
  </si>
  <si>
    <t>Otopná tel.panel.VKM8 600/ 600 776W</t>
  </si>
  <si>
    <t>217272224</t>
  </si>
  <si>
    <t>735157563R00</t>
  </si>
  <si>
    <t>Otopná tel.panel.VKM8 600/ 700 906W</t>
  </si>
  <si>
    <t>1776940086</t>
  </si>
  <si>
    <t>735156567R00</t>
  </si>
  <si>
    <t>Otopná telesa panelová 600/ 1200 1546W</t>
  </si>
  <si>
    <t>2031834601</t>
  </si>
  <si>
    <t>735157569R00</t>
  </si>
  <si>
    <t>Otopná tel.panel.VKM8 600/ 1400 1812W</t>
  </si>
  <si>
    <t>1342169998</t>
  </si>
  <si>
    <t>735156569R00</t>
  </si>
  <si>
    <t>Otopná telesa panelová 600/ 1600 2061W</t>
  </si>
  <si>
    <t>1713354606</t>
  </si>
  <si>
    <t>735157570R00</t>
  </si>
  <si>
    <t>Otopná tel.panel.VKM8 600/ 1600 2070W</t>
  </si>
  <si>
    <t>-1096180136</t>
  </si>
  <si>
    <t>735157629R00</t>
  </si>
  <si>
    <t>Otopná tel.panel.VKM8 400/ 1400 1686W</t>
  </si>
  <si>
    <t>1434069824</t>
  </si>
  <si>
    <t>735157630R00</t>
  </si>
  <si>
    <t>Otopná tel.panel.VKM8 400/1600 1926W</t>
  </si>
  <si>
    <t>2088253395</t>
  </si>
  <si>
    <t>735157631R00</t>
  </si>
  <si>
    <t>Otopná tel.panel.VKM8 400/1800 2167W</t>
  </si>
  <si>
    <t>-856857877</t>
  </si>
  <si>
    <t>735157632R00</t>
  </si>
  <si>
    <t>Otopná tel.panel.VKM8 400/2000 2408W</t>
  </si>
  <si>
    <t>22174802</t>
  </si>
  <si>
    <t>735157662R00</t>
  </si>
  <si>
    <t>Otopná tel.panel.VKM8 600/ 600 1008W</t>
  </si>
  <si>
    <t>1339064783</t>
  </si>
  <si>
    <t>735151363R00</t>
  </si>
  <si>
    <t>Otopná telesa panelová 600/ 700 1175W</t>
  </si>
  <si>
    <t>905456814</t>
  </si>
  <si>
    <t>735157666R00</t>
  </si>
  <si>
    <t>Otopná tel.panel.VKM8 600/1000 1680W</t>
  </si>
  <si>
    <t>348456538</t>
  </si>
  <si>
    <t>735157670R00</t>
  </si>
  <si>
    <t>Otopná tel.panel.VKM8 600/1600 2688W</t>
  </si>
  <si>
    <t>-1514043718</t>
  </si>
  <si>
    <t>735157671R00</t>
  </si>
  <si>
    <t>Otopná tel.panel.VKM8 600/1800 3024W</t>
  </si>
  <si>
    <t>-679866586</t>
  </si>
  <si>
    <t>735157686R00</t>
  </si>
  <si>
    <t>Otopná tel.panel.VKM8 700/1000 1905W</t>
  </si>
  <si>
    <t>-2133810378</t>
  </si>
  <si>
    <t>735156681R00</t>
  </si>
  <si>
    <t>Otopná telesa panelová 900/ 500 1157W</t>
  </si>
  <si>
    <t>-1033983070</t>
  </si>
  <si>
    <t>735156684R00</t>
  </si>
  <si>
    <t>Otopná telesa panelová 900/ 800 1850W</t>
  </si>
  <si>
    <t>329570833</t>
  </si>
  <si>
    <t>735156685R00</t>
  </si>
  <si>
    <t>Otopná telesa panelová 900/ 900 2082W</t>
  </si>
  <si>
    <t>-1333228176</t>
  </si>
  <si>
    <t>735157729R00</t>
  </si>
  <si>
    <t>Otopná tel.panel. VKM8 400/1400 2402W</t>
  </si>
  <si>
    <t>-317751453</t>
  </si>
  <si>
    <t>735157730R00</t>
  </si>
  <si>
    <t>Otopná tel.panel.VKM8 400/1600 2746W</t>
  </si>
  <si>
    <t>-1985678220</t>
  </si>
  <si>
    <t>735157769R00</t>
  </si>
  <si>
    <t>Otopná tel.panel. VKM8 600/1400 3375W</t>
  </si>
  <si>
    <t>1850391733</t>
  </si>
  <si>
    <t>735171328R00</t>
  </si>
  <si>
    <t>Teleso trub.koupelnové 1220.600 736W</t>
  </si>
  <si>
    <t>-22368564</t>
  </si>
  <si>
    <t>735171331R00</t>
  </si>
  <si>
    <t>Teleso trub.koupelnové 1500.600 906W</t>
  </si>
  <si>
    <t>-1585370905</t>
  </si>
  <si>
    <t>735171335R00</t>
  </si>
  <si>
    <t>Teleso trub.koupelnové 1820.750 1367W</t>
  </si>
  <si>
    <t>529321153</t>
  </si>
  <si>
    <t>735223633R00</t>
  </si>
  <si>
    <t>Trubkové clánkové dvousloupkové laserem svarované ot. teleso 14/2800/65 2730W</t>
  </si>
  <si>
    <t>485884627</t>
  </si>
  <si>
    <t>998735202R00</t>
  </si>
  <si>
    <t>Presun hmot pro otopná telesa, výšky do 12 m</t>
  </si>
  <si>
    <t>-1448195938</t>
  </si>
  <si>
    <t>736</t>
  </si>
  <si>
    <t>Podlahové vytápení</t>
  </si>
  <si>
    <t>736323115RT3</t>
  </si>
  <si>
    <t>Potrubí PE-Xa S,D 17x2 mm, do desky</t>
  </si>
  <si>
    <t>1361610684</t>
  </si>
  <si>
    <t>736322111R00</t>
  </si>
  <si>
    <t>Systém. deska s kroc. Izolací</t>
  </si>
  <si>
    <t>-864919445</t>
  </si>
  <si>
    <t>736323912R00</t>
  </si>
  <si>
    <t>Ochranná trubka PE pro trubku 17 x 2,0 mm</t>
  </si>
  <si>
    <t>-1448939876</t>
  </si>
  <si>
    <t>736332911R00</t>
  </si>
  <si>
    <t>Profilovaná dilatacní páska</t>
  </si>
  <si>
    <t>-1984653958</t>
  </si>
  <si>
    <t>736326823R00</t>
  </si>
  <si>
    <t>Skrín rozdelovace pod omítku 6-8 okruhu</t>
  </si>
  <si>
    <t>-674782858</t>
  </si>
  <si>
    <t>736326824R00</t>
  </si>
  <si>
    <t>Skøín rozdelovace pod omítku 9-12 okruhu</t>
  </si>
  <si>
    <t>166842224</t>
  </si>
  <si>
    <t>736326305R00</t>
  </si>
  <si>
    <t>Sestava rozd./sberac, 6cest.bez skríne</t>
  </si>
  <si>
    <t>1559400198</t>
  </si>
  <si>
    <t>736326308R00</t>
  </si>
  <si>
    <t>Sestava rozd./sberac, 9cest.bez skríne</t>
  </si>
  <si>
    <t>-1965402990</t>
  </si>
  <si>
    <t>222410003R00</t>
  </si>
  <si>
    <t>Termopohon UNI</t>
  </si>
  <si>
    <t>-2024042970</t>
  </si>
  <si>
    <t>998736202R00</t>
  </si>
  <si>
    <t>Presun hmot pro podlahové vytápení, výšky do 12 m</t>
  </si>
  <si>
    <t>1930261174</t>
  </si>
  <si>
    <t>M22</t>
  </si>
  <si>
    <t>Montáže sdìlovací a zabezpeèovací techniky</t>
  </si>
  <si>
    <t>222611211R00</t>
  </si>
  <si>
    <t>Montáž pohonu</t>
  </si>
  <si>
    <t>2061821743</t>
  </si>
  <si>
    <t>551380801R</t>
  </si>
  <si>
    <t>Pohon proporcionální 24V typ 92P, 30/60/120s</t>
  </si>
  <si>
    <t>-1538922324</t>
  </si>
  <si>
    <t>NUS</t>
  </si>
  <si>
    <t>-597256964</t>
  </si>
  <si>
    <t>090001000</t>
  </si>
  <si>
    <t>-843839960</t>
  </si>
  <si>
    <t xml:space="preserve">SO 07 - Kanalizační přípojka </t>
  </si>
  <si>
    <t>D1 - Kanalizacní prípojka</t>
  </si>
  <si>
    <t xml:space="preserve">    11 - Prípravné a pøidružené práce</t>
  </si>
  <si>
    <t xml:space="preserve">    13 - Hloubené vykopávky</t>
  </si>
  <si>
    <t xml:space="preserve">    15 - Roubení</t>
  </si>
  <si>
    <t xml:space="preserve">    17 - Konstrukce ze zemin</t>
  </si>
  <si>
    <t xml:space="preserve">    18 - Povrchové úpravy terénu</t>
  </si>
  <si>
    <t xml:space="preserve">    45 - Podkladní a vedlejší konstrukce (krome vozovek a železnicního svršku)</t>
  </si>
  <si>
    <t xml:space="preserve">    57 - Kryty pozemních komunikací, letišt a ploch z kameniva nebo živicné</t>
  </si>
  <si>
    <t xml:space="preserve">    87 - Potrubí z trub plastických, sklenìných a èedièových</t>
  </si>
  <si>
    <t xml:space="preserve">    89 - Ostatní konstrukce a práce na trubním vedení</t>
  </si>
  <si>
    <t xml:space="preserve">    M46 - Zemní práce pri montážích</t>
  </si>
  <si>
    <t xml:space="preserve">    5 - Komunikace pozemní</t>
  </si>
  <si>
    <t xml:space="preserve">    VRN4 - Inženýrská činnost</t>
  </si>
  <si>
    <t>Kanalizacní prípojka</t>
  </si>
  <si>
    <t>Prípravné a pøidružené práce</t>
  </si>
  <si>
    <t>113107550R00</t>
  </si>
  <si>
    <t>Odstranení podkladu pl. 50 m2,kam.drcené tl.50 cm</t>
  </si>
  <si>
    <t>-625356356</t>
  </si>
  <si>
    <t>64*0,7</t>
  </si>
  <si>
    <t>113108308R00</t>
  </si>
  <si>
    <t>Odstranení asfaltové vrstvy a obrus. vrstev pl. do 50 m2, tl. do 8 cm</t>
  </si>
  <si>
    <t>-1056680105</t>
  </si>
  <si>
    <t>113107642R00</t>
  </si>
  <si>
    <t>Odstranìní podkladu nad 50 m2,kam.drcené tl. do 42 cm</t>
  </si>
  <si>
    <t>1440184705</t>
  </si>
  <si>
    <t>187*0,7</t>
  </si>
  <si>
    <t>(450-(187+40,6+64))*0,7</t>
  </si>
  <si>
    <t>2,54*4,14</t>
  </si>
  <si>
    <t>113109325R00</t>
  </si>
  <si>
    <t>Odstranìní podkladu pl.50 m2, bet.prostý tl.25 cm</t>
  </si>
  <si>
    <t>1808065840</t>
  </si>
  <si>
    <t>Hloubené vykopávky</t>
  </si>
  <si>
    <t>133201101R00</t>
  </si>
  <si>
    <t>Hloubení šachet v hor.3 do 100 m3</t>
  </si>
  <si>
    <t>-762262633</t>
  </si>
  <si>
    <t>23,682</t>
  </si>
  <si>
    <t>133201109R00</t>
  </si>
  <si>
    <t>Príplatek za lepivost - hloubení šachet v hor.3</t>
  </si>
  <si>
    <t>-990596202</t>
  </si>
  <si>
    <t>23,682*0,5</t>
  </si>
  <si>
    <t>132201112R00</t>
  </si>
  <si>
    <t>Hloubení rýh š.do 60 cm v hor.3 nad 100 m3,STROJNE</t>
  </si>
  <si>
    <t>-1476821413</t>
  </si>
  <si>
    <t>132201119R00</t>
  </si>
  <si>
    <t>Prípl.za lepivost,hloubení rýh 60 cm,hor.3,STROJNE</t>
  </si>
  <si>
    <t>236847744</t>
  </si>
  <si>
    <t>318,9445*0,5</t>
  </si>
  <si>
    <t>Roubení</t>
  </si>
  <si>
    <t>Pažení a rozeprení sten rýh - príložné - hl.do 2 m</t>
  </si>
  <si>
    <t>-1219518177</t>
  </si>
  <si>
    <t>(((1,1+1,4)/2)*141,5+((1,4+1,73)/2)*116,5+((2,12+1,3)/2)*192)*2+0,6*(1,1+1,3)</t>
  </si>
  <si>
    <t>Odstranení pažení sten rýh - príložné - hl. do 2 m</t>
  </si>
  <si>
    <t>-1184670593</t>
  </si>
  <si>
    <t>151101202R00</t>
  </si>
  <si>
    <t>Pažení sten výkopu - príložné - hloubky do 8 m</t>
  </si>
  <si>
    <t>266598875</t>
  </si>
  <si>
    <t>1,27*6*5,21+1,0*2,0*2+1,0*0,9</t>
  </si>
  <si>
    <t>151101212R00</t>
  </si>
  <si>
    <t>Odstranení pažení sten - príložné - hl. do 8 m</t>
  </si>
  <si>
    <t>1917888520</t>
  </si>
  <si>
    <t>151101302R00</t>
  </si>
  <si>
    <t>Rozeprení sten pažení - príložné - hl. do 8 m</t>
  </si>
  <si>
    <t>592145380</t>
  </si>
  <si>
    <t>151101312R00</t>
  </si>
  <si>
    <t>Odstranení rozeprení sten - príložné - hl. do 8 m</t>
  </si>
  <si>
    <t>1546472488</t>
  </si>
  <si>
    <t>Konstrukce ze zemin</t>
  </si>
  <si>
    <t>175100020RAD</t>
  </si>
  <si>
    <t>Obsyp potrubí šterkopískem</t>
  </si>
  <si>
    <t>-2137858454</t>
  </si>
  <si>
    <t>vc. dovozu šterkopísku</t>
  </si>
  <si>
    <t>450*0,6*0,363</t>
  </si>
  <si>
    <t>Zásyp jam, rýh, šachet se zhutnením</t>
  </si>
  <si>
    <t>1801279146</t>
  </si>
  <si>
    <t>23,682+318,9445-(98,01+27+0,84+0,63+3,14*0,885*0,885*4,0)</t>
  </si>
  <si>
    <t>64,0*0,6*0,33</t>
  </si>
  <si>
    <t>Povrchové úpravy terénu</t>
  </si>
  <si>
    <t>181301102R00</t>
  </si>
  <si>
    <t>Rozprostrení ornice, rovina, tl. 10-15 cm,do 500m2</t>
  </si>
  <si>
    <t>1398332879</t>
  </si>
  <si>
    <t>Podkladní a vedlejší konstrukce (krome vozovek a železnicního svršku)</t>
  </si>
  <si>
    <t>Lože pod potrubí z kameniva teženého 0 - 4 mm</t>
  </si>
  <si>
    <t>-1132266288</t>
  </si>
  <si>
    <t>0,6*450*0,1</t>
  </si>
  <si>
    <t>452311141R00</t>
  </si>
  <si>
    <t>Desky podkladní z betonu C 16/20</t>
  </si>
  <si>
    <t>1189616513</t>
  </si>
  <si>
    <t>4,2*0,2</t>
  </si>
  <si>
    <t>451575111R00</t>
  </si>
  <si>
    <t>Podkladní vrstva tl. do 25 cm ze šterkopísku</t>
  </si>
  <si>
    <t>-590555842</t>
  </si>
  <si>
    <t>4,2*0,15</t>
  </si>
  <si>
    <t>Kryty pozemních komunikací, letišt a ploch z kameniva nebo živicné</t>
  </si>
  <si>
    <t>566901232</t>
  </si>
  <si>
    <t>Vyspravení podkladu po překopech inženýrských sítí plochy přes 15 m2 s rozprostřením a zhutněním štěrkodrtí tl. 150 mm</t>
  </si>
  <si>
    <t>-186541868</t>
  </si>
  <si>
    <t>https://podminky.urs.cz/item/CS_URS_2021_02/566901232</t>
  </si>
  <si>
    <t>450,00*1,2</t>
  </si>
  <si>
    <t>566901242</t>
  </si>
  <si>
    <t>Vyspravení podkladu po překopech inženýrských sítí plochy přes 15 m2 s rozprostřením a zhutněním kamenivem hrubým drceným tl. 150 mm</t>
  </si>
  <si>
    <t>1272404986</t>
  </si>
  <si>
    <t>https://podminky.urs.cz/item/CS_URS_2021_02/566901242</t>
  </si>
  <si>
    <t>566901262</t>
  </si>
  <si>
    <t>Vyspravení podkladu po překopech inženýrských sítí plochy přes 15 m2 s rozprostřením a zhutněním obalovaným kamenivem ACP (OK) tl. 150 mm</t>
  </si>
  <si>
    <t>-1935100775</t>
  </si>
  <si>
    <t>https://podminky.urs.cz/item/CS_URS_2021_02/566901262</t>
  </si>
  <si>
    <t>Potrubí z trub plastických, sklenìných a èedièových</t>
  </si>
  <si>
    <t>871511101R00</t>
  </si>
  <si>
    <t>Montáž plast.potrubí spoj. elektrotvarovkami do DN 150 mm</t>
  </si>
  <si>
    <t>-1401220948</t>
  </si>
  <si>
    <t>286135206</t>
  </si>
  <si>
    <t>Trubka kanal. PE100RC+SDR17 d 63</t>
  </si>
  <si>
    <t>1600653817</t>
  </si>
  <si>
    <t>871512101R00</t>
  </si>
  <si>
    <t>Prirážka za 1 spoj elektrotvarovky do DN 150</t>
  </si>
  <si>
    <t>2062634182</t>
  </si>
  <si>
    <t>286538005</t>
  </si>
  <si>
    <t>Elektrotvarovka - spojka d63</t>
  </si>
  <si>
    <t>276975901</t>
  </si>
  <si>
    <t>Ostatní konstrukce a práce na trubním vedení</t>
  </si>
  <si>
    <t>Fólie výstražná z PVC</t>
  </si>
  <si>
    <t>1939624708</t>
  </si>
  <si>
    <t>892573111R00</t>
  </si>
  <si>
    <t>Zabezpecení koncu kanal. potrubí DN do 200, vodou</t>
  </si>
  <si>
    <t>úsek</t>
  </si>
  <si>
    <t>1570713666</t>
  </si>
  <si>
    <t>899731114R00</t>
  </si>
  <si>
    <t>Vodic signalizacní</t>
  </si>
  <si>
    <t>854527105</t>
  </si>
  <si>
    <t>892561111R00</t>
  </si>
  <si>
    <t>Zkouška tesnosti kanalizace DN do 125, vodou</t>
  </si>
  <si>
    <t>-217649101</t>
  </si>
  <si>
    <t>Proplach potrubí do DN 80</t>
  </si>
  <si>
    <t>-331040269</t>
  </si>
  <si>
    <t>115201301R0R</t>
  </si>
  <si>
    <t>M+D - Cerpací stanice (ref. v. ASIO - AS-PUMP 1770/3000 EO/PB), kompletní provedení vc. jímky, vystrojení, rozvadece, a veškerých komponentu a</t>
  </si>
  <si>
    <t>dle cen ASIO</t>
  </si>
  <si>
    <t>-1761856801</t>
  </si>
  <si>
    <t>115201302R0R</t>
  </si>
  <si>
    <t>Napojení nové kanalizace do stávajícího radu, vc. zajištění veškerých povolení a zkoušek</t>
  </si>
  <si>
    <t>-845879336</t>
  </si>
  <si>
    <t>115201303R0R</t>
  </si>
  <si>
    <t>Príplatek za krízení sítí</t>
  </si>
  <si>
    <t>-464368107</t>
  </si>
  <si>
    <t>Presun hmot, trubní vedení plastová, otevr. výkop</t>
  </si>
  <si>
    <t>1524923318</t>
  </si>
  <si>
    <t>979082318R00</t>
  </si>
  <si>
    <t>Vodorovná doprava suti a hmot po suchu do 6000 m</t>
  </si>
  <si>
    <t>-1633984501</t>
  </si>
  <si>
    <t>979082319R00</t>
  </si>
  <si>
    <t>Príplatek k vodor.doprave po suchu, dalších 1000 m</t>
  </si>
  <si>
    <t>-1499028431</t>
  </si>
  <si>
    <t>366,11128*14</t>
  </si>
  <si>
    <t>979087212R00</t>
  </si>
  <si>
    <t>Nakládání suti na dopravní prostredky - komunikace</t>
  </si>
  <si>
    <t>2072444358</t>
  </si>
  <si>
    <t>979990112R00</t>
  </si>
  <si>
    <t>Poplatek za uložení suti - obal. kamenivo, asfalt, skupina odpadu 170302</t>
  </si>
  <si>
    <t>142526186</t>
  </si>
  <si>
    <t>979990103R00</t>
  </si>
  <si>
    <t>Poplatek za uložení suti - beton, skupina odpadu 170101</t>
  </si>
  <si>
    <t>-1836585624</t>
  </si>
  <si>
    <t>979999971R00</t>
  </si>
  <si>
    <t>Poplatek za uložení suti - kamenivo</t>
  </si>
  <si>
    <t>1521890158</t>
  </si>
  <si>
    <t>366,11128-(52,28883+26,88)</t>
  </si>
  <si>
    <t>M46</t>
  </si>
  <si>
    <t>Zemní práce pri montážích</t>
  </si>
  <si>
    <t>460030011R00</t>
  </si>
  <si>
    <t>Sejmutí drnu</t>
  </si>
  <si>
    <t>-1280171251</t>
  </si>
  <si>
    <t>40,6*0,6</t>
  </si>
  <si>
    <t>460030006R00</t>
  </si>
  <si>
    <t>Sejmutí ornice vrstvy do 15 cm</t>
  </si>
  <si>
    <t>-643219657</t>
  </si>
  <si>
    <t>40,6*0,6*0,15</t>
  </si>
  <si>
    <t>460620006RT1</t>
  </si>
  <si>
    <t>Osetí povrchu trávou</t>
  </si>
  <si>
    <t>1209411950</t>
  </si>
  <si>
    <t>vcetne dodávky osiva</t>
  </si>
  <si>
    <t>Komunikace pozemní</t>
  </si>
  <si>
    <t xml:space="preserve">NUS - náklady na umístění stavby </t>
  </si>
  <si>
    <t xml:space="preserve">soubor </t>
  </si>
  <si>
    <t>1146962210</t>
  </si>
  <si>
    <t>VRN4</t>
  </si>
  <si>
    <t>Inženýrská činnost</t>
  </si>
  <si>
    <t>043154000</t>
  </si>
  <si>
    <t>Zkoušky hutnicí</t>
  </si>
  <si>
    <t>…</t>
  </si>
  <si>
    <t>-972494262</t>
  </si>
  <si>
    <t>https://podminky.urs.cz/item/CS_URS_2021_02/043154000</t>
  </si>
  <si>
    <t xml:space="preserve">Ostatní náklady - ORN </t>
  </si>
  <si>
    <t>927681537</t>
  </si>
  <si>
    <t>SO 08 - Zpevněné plochy</t>
  </si>
  <si>
    <t>112101105</t>
  </si>
  <si>
    <t>Odstranění stromů s odřezáním kmene a s odvětvením listnatých, průměru kmene přes 900 do 1100 mm</t>
  </si>
  <si>
    <t>-580570820</t>
  </si>
  <si>
    <t>https://podminky.urs.cz/item/CS_URS_2021_02/112101105</t>
  </si>
  <si>
    <t>112251105</t>
  </si>
  <si>
    <t>Odstranění pařezů strojně s jejich vykopáním, vytrháním nebo odstřelením průměru přes 900 do 1100 mm</t>
  </si>
  <si>
    <t>533020308</t>
  </si>
  <si>
    <t>https://podminky.urs.cz/item/CS_URS_2021_02/112251105</t>
  </si>
  <si>
    <t>113106121</t>
  </si>
  <si>
    <t>Rozebrání dlažeb komunikací pro pěší s přemístěním hmot na skládku na vzdálenost do 3 m nebo s naložením na dopravní prostředek s ložem z kameniva nebo živice a s jakoukoliv výplní spár ručně z betonových nebo kameninových dlaždic, desek nebo tvarovek</t>
  </si>
  <si>
    <t>766853671</t>
  </si>
  <si>
    <t>https://podminky.urs.cz/item/CS_URS_2021_02/113106121</t>
  </si>
  <si>
    <t>113107111</t>
  </si>
  <si>
    <t>Odstranění podkladů nebo krytů ručně s přemístěním hmot na skládku na vzdálenost do 3 m nebo s naložením na dopravní prostředek z kameniva těženého, o tl. vrstvy do 100 mm</t>
  </si>
  <si>
    <t>-1853917225</t>
  </si>
  <si>
    <t>https://podminky.urs.cz/item/CS_URS_2021_02/113107111</t>
  </si>
  <si>
    <t>113107112</t>
  </si>
  <si>
    <t>Odstranění podkladů nebo krytů ručně s přemístěním hmot na skládku na vzdálenost do 3 m nebo s naložením na dopravní prostředek z kameniva těženého, o tl. vrstvy přes 100 do 200 mm</t>
  </si>
  <si>
    <t>1037216669</t>
  </si>
  <si>
    <t>https://podminky.urs.cz/item/CS_URS_2021_02/113107112</t>
  </si>
  <si>
    <t>5,03</t>
  </si>
  <si>
    <t>113107130</t>
  </si>
  <si>
    <t>Odstranění podkladů nebo krytů ručně s přemístěním hmot na skládku na vzdálenost do 3 m nebo s naložením na dopravní prostředek z betonu prostého, o tl. vrstvy do 100 mm</t>
  </si>
  <si>
    <t>-1121947855</t>
  </si>
  <si>
    <t>https://podminky.urs.cz/item/CS_URS_2021_02/113107130</t>
  </si>
  <si>
    <t>113107177</t>
  </si>
  <si>
    <t>Odstranění podkladů nebo krytů strojně plochy jednotlivě přes 50 m2 do 200 m2 s přemístěním hmot na skládku na vzdálenost do 20 m nebo s naložením na dopravní prostředek z betonu vyztuženého sítěmi, o tl. vrstvy přes 150 do 300 mm</t>
  </si>
  <si>
    <t>-1813751119</t>
  </si>
  <si>
    <t>https://podminky.urs.cz/item/CS_URS_2021_02/113107177</t>
  </si>
  <si>
    <t xml:space="preserve">"panelové plochy </t>
  </si>
  <si>
    <t>67,15</t>
  </si>
  <si>
    <t>113107185</t>
  </si>
  <si>
    <t>Odstranění podkladů nebo krytů strojně plochy jednotlivě přes 50 m2 do 200 m2 s přemístěním hmot na skládku na vzdálenost do 20 m nebo s naložením na dopravní prostředek živičných, o tl. vrstvy přes 200 do 250 mm</t>
  </si>
  <si>
    <t>2006963621</t>
  </si>
  <si>
    <t>https://podminky.urs.cz/item/CS_URS_2021_02/113107185</t>
  </si>
  <si>
    <t>113107232</t>
  </si>
  <si>
    <t>Odstranění podkladů nebo krytů strojně plochy jednotlivě přes 200 m2 s přemístěním hmot na skládku na vzdálenost do 20 m nebo s naložením na dopravní prostředek z betonu prostého, o tl. vrstvy přes 150 do 300 mm</t>
  </si>
  <si>
    <t>1170729857</t>
  </si>
  <si>
    <t>https://podminky.urs.cz/item/CS_URS_2021_02/113107232</t>
  </si>
  <si>
    <t>113154364</t>
  </si>
  <si>
    <t>Frézování živičného podkladu nebo krytu s naložením na dopravní prostředek plochy přes 1 000 do 10 000 m2 s překážkami v trase pruhu šířky přes 1 m do 2 m, tloušťky vrstvy 100 mm</t>
  </si>
  <si>
    <t>-1140290389</t>
  </si>
  <si>
    <t>https://podminky.urs.cz/item/CS_URS_2021_02/113154364</t>
  </si>
  <si>
    <t>113201112</t>
  </si>
  <si>
    <t>Vytrhání obrub s vybouráním lože, s přemístěním hmot na skládku na vzdálenost do 3 m nebo s naložením na dopravní prostředek silničních ležatých</t>
  </si>
  <si>
    <t>563665621</t>
  </si>
  <si>
    <t>https://podminky.urs.cz/item/CS_URS_2021_02/113201112</t>
  </si>
  <si>
    <t>168,54</t>
  </si>
  <si>
    <t>121112003</t>
  </si>
  <si>
    <t>Sejmutí ornice ručně při souvislé ploše, tl. vrstvy do 200 mm</t>
  </si>
  <si>
    <t>-1978531719</t>
  </si>
  <si>
    <t>https://podminky.urs.cz/item/CS_URS_2021_02/121112003</t>
  </si>
  <si>
    <t>305,6</t>
  </si>
  <si>
    <t>-1626112110</t>
  </si>
  <si>
    <t xml:space="preserve">"okapový chodník </t>
  </si>
  <si>
    <t>0,7*0,7*(22,47+23,05+(0,3*7)+18,93+3,9+18+0,45+0,55+13,95+0,55+13,03+6,3+0,96+6,2+0,3+0,3+0,3)</t>
  </si>
  <si>
    <t>"značka</t>
  </si>
  <si>
    <t>0,5*0,3*0,3</t>
  </si>
  <si>
    <t>"odvodnění</t>
  </si>
  <si>
    <t>5,6+7,4</t>
  </si>
  <si>
    <t>-613458307</t>
  </si>
  <si>
    <t xml:space="preserve">"odvoz </t>
  </si>
  <si>
    <t>305,6*0,15</t>
  </si>
  <si>
    <t xml:space="preserve">"dovoz </t>
  </si>
  <si>
    <t>23,27</t>
  </si>
  <si>
    <t>"odvoz</t>
  </si>
  <si>
    <t>1,85</t>
  </si>
  <si>
    <t>-367185562</t>
  </si>
  <si>
    <t>75,56</t>
  </si>
  <si>
    <t>75,56*9 "Přepočtené koeficientem množství</t>
  </si>
  <si>
    <t>10364101</t>
  </si>
  <si>
    <t>zemina pro terénní úpravy -  ornice</t>
  </si>
  <si>
    <t>614897109</t>
  </si>
  <si>
    <t>23,27*1,8</t>
  </si>
  <si>
    <t>171151101</t>
  </si>
  <si>
    <t>Hutnění boků násypů z hornin soudržných a sypkých pro jakýkoliv sklon, délku a míru zhutnění svahu</t>
  </si>
  <si>
    <t>254269267</t>
  </si>
  <si>
    <t>https://podminky.urs.cz/item/CS_URS_2021_02/171151101</t>
  </si>
  <si>
    <t>-2046930317</t>
  </si>
  <si>
    <t>52,29*1,8</t>
  </si>
  <si>
    <t>860936215</t>
  </si>
  <si>
    <t>64,357</t>
  </si>
  <si>
    <t>-(0,04*47,5)</t>
  </si>
  <si>
    <t>-47,5*0,05</t>
  </si>
  <si>
    <t>2,8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</si>
  <si>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</si>
  <si>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</si>
  <si>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-2024060250</t>
  </si>
  <si>
    <t>https://podminky.urs.cz/item/CS_URS_2021_02/175111101</t>
  </si>
  <si>
    <t>4,3</t>
  </si>
  <si>
    <t>3,75</t>
  </si>
  <si>
    <t>58337302</t>
  </si>
  <si>
    <t>štěrkopísek frakce 0/16</t>
  </si>
  <si>
    <t>1296327315</t>
  </si>
  <si>
    <t>8,05*2</t>
  </si>
  <si>
    <t>16,1*2 "Přepočtené koeficientem množství</t>
  </si>
  <si>
    <t>181151311</t>
  </si>
  <si>
    <t>Plošná úprava terénu v zemině skupiny 1 až 4 s urovnáním povrchu bez doplnění ornice souvislé plochy přes 500 m2 při nerovnostech terénu přes 50 do 100 mm v rovině nebo na svahu do 1:5</t>
  </si>
  <si>
    <t>-1917539208</t>
  </si>
  <si>
    <t>https://podminky.urs.cz/item/CS_URS_2021_02/181151311</t>
  </si>
  <si>
    <t>181451131</t>
  </si>
  <si>
    <t>Založení trávníku na půdě předem připravené plochy přes 1000 m2 výsevem včetně utažení parkového v rovině nebo na svahu do 1:5</t>
  </si>
  <si>
    <t>-83917668</t>
  </si>
  <si>
    <t>https://podminky.urs.cz/item/CS_URS_2021_02/181451131</t>
  </si>
  <si>
    <t>00572410</t>
  </si>
  <si>
    <t>osivo směs travní parková</t>
  </si>
  <si>
    <t>-1992377017</t>
  </si>
  <si>
    <t>442,32*0,035 "Přepočtené koeficientem množství</t>
  </si>
  <si>
    <t>184818234</t>
  </si>
  <si>
    <t>Ochrana kmene bedněním před poškozením stavebním provozem zřízení včetně odstranění výšky bednění do 2 m průměru kmene přes 700 do 900 mm</t>
  </si>
  <si>
    <t>1359585674</t>
  </si>
  <si>
    <t>https://podminky.urs.cz/item/CS_URS_2021_02/184818234</t>
  </si>
  <si>
    <t>185851121</t>
  </si>
  <si>
    <t>Dovoz vody pro zálivku rostlin na vzdálenost do 1000 m</t>
  </si>
  <si>
    <t>865294359</t>
  </si>
  <si>
    <t>https://podminky.urs.cz/item/CS_URS_2021_02/185851121</t>
  </si>
  <si>
    <t>442,320*0,015</t>
  </si>
  <si>
    <t>212755213</t>
  </si>
  <si>
    <t>Trativody bez lože z drenážních trubek plastových flexibilních D 80 mm</t>
  </si>
  <si>
    <t>773172599</t>
  </si>
  <si>
    <t>https://podminky.urs.cz/item/CS_URS_2021_02/212755213</t>
  </si>
  <si>
    <t>275311611</t>
  </si>
  <si>
    <t>Základy z betonu prostého patky a bloky z betonu kamenem prokládaného tř. C 16/20</t>
  </si>
  <si>
    <t>2009058741</t>
  </si>
  <si>
    <t>https://podminky.urs.cz/item/CS_URS_2021_02/275311611</t>
  </si>
  <si>
    <t>564851111</t>
  </si>
  <si>
    <t>Podklad ze štěrkodrti ŠD s rozprostřením a zhutněním, po zhutnění tl. 150 mm</t>
  </si>
  <si>
    <t>1896540707</t>
  </si>
  <si>
    <t>https://podminky.urs.cz/item/CS_URS_2021_02/564851111</t>
  </si>
  <si>
    <t>173,4</t>
  </si>
  <si>
    <t>564871111</t>
  </si>
  <si>
    <t>Podklad ze štěrkodrti ŠD s rozprostřením a zhutněním, po zhutnění tl. 250 mm</t>
  </si>
  <si>
    <t>1463768534</t>
  </si>
  <si>
    <t>https://podminky.urs.cz/item/CS_URS_2021_02/564871111</t>
  </si>
  <si>
    <t>564952113</t>
  </si>
  <si>
    <t>Podklad z mechanicky zpevněného kameniva MZK (minerální beton) s rozprostřením a s hutněním, po zhutnění tl. 170 mm</t>
  </si>
  <si>
    <t>-852181076</t>
  </si>
  <si>
    <t>https://podminky.urs.cz/item/CS_URS_2021_02/564952113</t>
  </si>
  <si>
    <t>565135101</t>
  </si>
  <si>
    <t>Asfaltový beton vrstva podkladní ACP 16 (obalované kamenivo střednězrnné - OKS) s rozprostřením a zhutněním v pruhu šířky do 1,5 m, po zhutnění tl. 50 mm</t>
  </si>
  <si>
    <t>2001753925</t>
  </si>
  <si>
    <t>https://podminky.urs.cz/item/CS_URS_2021_02/565135101</t>
  </si>
  <si>
    <t>565145101</t>
  </si>
  <si>
    <t>Asfaltový beton vrstva podkladní ACP 16 (obalované kamenivo střednězrnné - OKS) s rozprostřením a zhutněním v pruhu šířky do 1,5 m, po zhutnění tl. 60 mm</t>
  </si>
  <si>
    <t>773730150</t>
  </si>
  <si>
    <t>https://podminky.urs.cz/item/CS_URS_2021_02/565145101</t>
  </si>
  <si>
    <t>571908111</t>
  </si>
  <si>
    <t>Kryt vymývaným dekoračním kamenivem (kačírkem) tl. 200 mm</t>
  </si>
  <si>
    <t>-1812107223</t>
  </si>
  <si>
    <t>https://podminky.urs.cz/item/CS_URS_2021_02/571908111</t>
  </si>
  <si>
    <t>573231108</t>
  </si>
  <si>
    <t>Postřik spojovací PS bez posypu kamenivem ze silniční emulze, v množství 0,50 kg/m2</t>
  </si>
  <si>
    <t>1199250495</t>
  </si>
  <si>
    <t>https://podminky.urs.cz/item/CS_URS_2021_02/573231108</t>
  </si>
  <si>
    <t>382,670*2</t>
  </si>
  <si>
    <t>573231112</t>
  </si>
  <si>
    <t>Postřik spojovací PS bez posypu kamenivem ze silniční emulze, v množství 0,80 kg/m2</t>
  </si>
  <si>
    <t>-1555616119</t>
  </si>
  <si>
    <t>https://podminky.urs.cz/item/CS_URS_2021_02/573231112</t>
  </si>
  <si>
    <t>577134111</t>
  </si>
  <si>
    <t>Asfaltový beton vrstva obrusná ACO 11 (ABS) s rozprostřením a se zhutněním z nemodifikovaného asfaltu v pruhu šířky do 3 m tř. I, po zhutnění tl. 40 mm</t>
  </si>
  <si>
    <t>-240640674</t>
  </si>
  <si>
    <t>https://podminky.urs.cz/item/CS_URS_2021_02/577134111</t>
  </si>
  <si>
    <t>577144111</t>
  </si>
  <si>
    <t>Asfaltový beton vrstva obrusná ACO 11 (ABS) s rozprostřením a se zhutněním z nemodifikovaného asfaltu v pruhu šířky do 3 m tř. I, po zhutnění tl. 50 mm</t>
  </si>
  <si>
    <t>-1229475485</t>
  </si>
  <si>
    <t>https://podminky.urs.cz/item/CS_URS_2021_02/577144111</t>
  </si>
  <si>
    <t>2297,58</t>
  </si>
  <si>
    <t>596211112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</si>
  <si>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60 mm skupiny A, pro plochy přes 100 do 300 m2</t>
  </si>
  <si>
    <t>-145113889</t>
  </si>
  <si>
    <t>https://podminky.urs.cz/item/CS_URS_2021_02/596211112</t>
  </si>
  <si>
    <t>166,65</t>
  </si>
  <si>
    <t>59245018</t>
  </si>
  <si>
    <t>dlažba tvar obdélník betonová 200x100x60mm přírodní</t>
  </si>
  <si>
    <t>-312146069</t>
  </si>
  <si>
    <t>166,65*1,05 "Přepočtené koeficientem množství</t>
  </si>
  <si>
    <t>59245019</t>
  </si>
  <si>
    <t>dlažba tvar obdélník betonová pro nevidomé 200x100x60mm přírodní</t>
  </si>
  <si>
    <t>208485584</t>
  </si>
  <si>
    <t>6,75*1,05 "Přepočtené koeficientem množství</t>
  </si>
  <si>
    <t>637211121</t>
  </si>
  <si>
    <t>Okapový chodník z dlaždic betonových se zalitím spár cementovou maltou do písku, tl. dlaždic 40 mm</t>
  </si>
  <si>
    <t>-1698498534</t>
  </si>
  <si>
    <t>https://podminky.urs.cz/item/CS_URS_2021_02/637211121</t>
  </si>
  <si>
    <t>637311122</t>
  </si>
  <si>
    <t>Okapový chodník z obrubníků betonových chodníkových, se zalitím spár cementovou maltou do lože z betonu prostého, z obrubníků stojatých</t>
  </si>
  <si>
    <t>1377562969</t>
  </si>
  <si>
    <t>https://podminky.urs.cz/item/CS_URS_2021_02/637311122</t>
  </si>
  <si>
    <t>871315221</t>
  </si>
  <si>
    <t>Kanalizační potrubí z tvrdého PVC v otevřeném výkopu ve sklonu do 20 %, hladkého plnostěnného jednovrstvého, tuhost třídy SN 8 DN 160</t>
  </si>
  <si>
    <t>790039739</t>
  </si>
  <si>
    <t>https://podminky.urs.cz/item/CS_URS_2021_02/871315221</t>
  </si>
  <si>
    <t>895941111</t>
  </si>
  <si>
    <t>Zřízení vpusti kanalizační uliční z betonových dílců typ UV-50 normální</t>
  </si>
  <si>
    <t>-624014991</t>
  </si>
  <si>
    <t>https://podminky.urs.cz/item/CS_URS_2021_02/895941111</t>
  </si>
  <si>
    <t>59223858</t>
  </si>
  <si>
    <t>skruž pro uliční vpusť horní betonová 450x570x50mm</t>
  </si>
  <si>
    <t>-1145501756</t>
  </si>
  <si>
    <t>28661789</t>
  </si>
  <si>
    <t>koš kalový ocelový pro silniční vpusť 425mm vč. madla</t>
  </si>
  <si>
    <t>-510866364</t>
  </si>
  <si>
    <t>59223864</t>
  </si>
  <si>
    <t>prstenec pro uliční vpusť vyrovnávací betonový 390x60x130mm</t>
  </si>
  <si>
    <t>-499291795</t>
  </si>
  <si>
    <t>55242320</t>
  </si>
  <si>
    <t>mříž vtoková litinová plochá 500x500mm</t>
  </si>
  <si>
    <t>-796943056</t>
  </si>
  <si>
    <t>59223822</t>
  </si>
  <si>
    <t>vpusť uliční dno s výtokem betonové 626x495x50mm</t>
  </si>
  <si>
    <t>840435776</t>
  </si>
  <si>
    <t>914111121</t>
  </si>
  <si>
    <t>Montáž svislé dopravní značky základní velikosti do 2 m2 objímkami na sloupky nebo konzoly</t>
  </si>
  <si>
    <t>2070240875</t>
  </si>
  <si>
    <t>https://podminky.urs.cz/item/CS_URS_2021_02/914111121</t>
  </si>
  <si>
    <t>40445625</t>
  </si>
  <si>
    <t>informativní značky provozní IP8, IP9, IP11-IP13 500x700mm</t>
  </si>
  <si>
    <t>145354975</t>
  </si>
  <si>
    <t>914511111</t>
  </si>
  <si>
    <t>Montáž sloupku dopravních značek délky do 3,5 m do betonového základu</t>
  </si>
  <si>
    <t>-354656808</t>
  </si>
  <si>
    <t>https://podminky.urs.cz/item/CS_URS_2021_02/914511111</t>
  </si>
  <si>
    <t>40445225</t>
  </si>
  <si>
    <t>sloupek pro dopravní značku Zn D 60mm v 3,5m</t>
  </si>
  <si>
    <t>-2063121043</t>
  </si>
  <si>
    <t>915211112</t>
  </si>
  <si>
    <t>Vodorovné dopravní značení stříkaným plastem dělící čára šířky 125 mm souvislá bílá retroreflexní</t>
  </si>
  <si>
    <t>714430565</t>
  </si>
  <si>
    <t>https://podminky.urs.cz/item/CS_URS_2021_02/915211112</t>
  </si>
  <si>
    <t>62,3</t>
  </si>
  <si>
    <t>915231112</t>
  </si>
  <si>
    <t>Vodorovné dopravní značení stříkaným plastem přechody pro chodce, šipky, symboly nápisy bílé retroreflexní</t>
  </si>
  <si>
    <t>1314839969</t>
  </si>
  <si>
    <t>https://podminky.urs.cz/item/CS_URS_2021_02/915231112</t>
  </si>
  <si>
    <t>916131213</t>
  </si>
  <si>
    <t>Osazení silničního obrubníku betonového se zřízením lože, s vyplněním a zatřením spár cementovou maltou stojatého s boční opěrou z betonu prostého, do lože z betonu prostého</t>
  </si>
  <si>
    <t>-1236687123</t>
  </si>
  <si>
    <t>https://podminky.urs.cz/item/CS_URS_2021_02/916131213</t>
  </si>
  <si>
    <t>209,84</t>
  </si>
  <si>
    <t>6,24</t>
  </si>
  <si>
    <t>190,9</t>
  </si>
  <si>
    <t>59217031</t>
  </si>
  <si>
    <t>obrubník betonový silniční 1000x150x250mm</t>
  </si>
  <si>
    <t>-769867489</t>
  </si>
  <si>
    <t>209,84*1,02 "Přepočtené koeficientem množství</t>
  </si>
  <si>
    <t>59217035</t>
  </si>
  <si>
    <t>obrubník betonový obloukový vnější 780x150x250mm</t>
  </si>
  <si>
    <t>1413717932</t>
  </si>
  <si>
    <t>59217030</t>
  </si>
  <si>
    <t>obrubník betonový silniční přechodový 1000x150x150-250mm</t>
  </si>
  <si>
    <t>-823921908</t>
  </si>
  <si>
    <t>59217029</t>
  </si>
  <si>
    <t>obrubník betonový silniční nájezdový 1000x150x150mm</t>
  </si>
  <si>
    <t>495786197</t>
  </si>
  <si>
    <t>916231113</t>
  </si>
  <si>
    <t>Osazení chodníkového obrubníku betonového se zřízením lože, s vyplněním a zatřením spár cementovou maltou ležatého s boční opěrou z betonu prostého, do lože z betonu prostého</t>
  </si>
  <si>
    <t>1963535696</t>
  </si>
  <si>
    <t>https://podminky.urs.cz/item/CS_URS_2021_02/916231113</t>
  </si>
  <si>
    <t>186,78</t>
  </si>
  <si>
    <t>22,35</t>
  </si>
  <si>
    <t>59217037</t>
  </si>
  <si>
    <t>obrubník betonový parkový přírodní 500x50x200mm</t>
  </si>
  <si>
    <t>410154101</t>
  </si>
  <si>
    <t>209,13*1,1 "Přepočtené koeficientem množství</t>
  </si>
  <si>
    <t>916991121</t>
  </si>
  <si>
    <t>Lože pod obrubníky, krajníky nebo obruby z dlažebních kostek z betonu prostého</t>
  </si>
  <si>
    <t>1453021725</t>
  </si>
  <si>
    <t>https://podminky.urs.cz/item/CS_URS_2021_02/916991121</t>
  </si>
  <si>
    <t>419,98*0,3*0,1</t>
  </si>
  <si>
    <t>186,78*0,3*0,1</t>
  </si>
  <si>
    <t>919721231</t>
  </si>
  <si>
    <t>Geomříž pro vyztužení asfaltového povrchu ze skelných vláken s geotextilií, podélná pevnost v tahu 25 kN/m</t>
  </si>
  <si>
    <t>-22855491</t>
  </si>
  <si>
    <t>https://podminky.urs.cz/item/CS_URS_2021_02/919721231</t>
  </si>
  <si>
    <t>919726122</t>
  </si>
  <si>
    <t>Geotextilie netkaná pro ochranu, separaci nebo filtraci měrná hmotnost přes 200 do 300 g/m2</t>
  </si>
  <si>
    <t>242399979</t>
  </si>
  <si>
    <t>https://podminky.urs.cz/item/CS_URS_2021_02/919726122</t>
  </si>
  <si>
    <t>935111111</t>
  </si>
  <si>
    <t>Osazení betonového příkopového žlabu s vyplněním a zatřením spár cementovou maltou s ložem tl. 100 mm z kameniva těženého nebo štěrkopísku z betonových příkopových tvárnic šířky do 500 mm</t>
  </si>
  <si>
    <t>-474217584</t>
  </si>
  <si>
    <t>https://podminky.urs.cz/item/CS_URS_2021_02/935111111</t>
  </si>
  <si>
    <t>96*0,5</t>
  </si>
  <si>
    <t>PFB.2220201</t>
  </si>
  <si>
    <t>Žlab odvodňovací TBZ 50/50/13</t>
  </si>
  <si>
    <t>-560696037</t>
  </si>
  <si>
    <t>966008212</t>
  </si>
  <si>
    <t>Bourání odvodňovacího žlabu s odklizením a uložením vybouraného materiálu na skládku na vzdálenost do 10 m nebo s naložením na dopravní prostředek z betonových příkopových tvárnic nebo desek šířky přes 500 do 800 mm</t>
  </si>
  <si>
    <t>-1945129952</t>
  </si>
  <si>
    <t>https://podminky.urs.cz/item/CS_URS_2021_02/966008212</t>
  </si>
  <si>
    <t>997221551</t>
  </si>
  <si>
    <t>Vodorovná doprava suti bez naložení, ale se složením a s hrubým urovnáním ze sypkých materiálů, na vzdálenost do 1 km</t>
  </si>
  <si>
    <t>-2121310008</t>
  </si>
  <si>
    <t>https://podminky.urs.cz/item/CS_URS_2021_02/997221551</t>
  </si>
  <si>
    <t>997221559</t>
  </si>
  <si>
    <t>Vodorovná doprava suti bez naložení, ale se složením a s hrubým urovnáním Příplatek k ceně za každý další i započatý 1 km přes 1 km</t>
  </si>
  <si>
    <t>1598720181</t>
  </si>
  <si>
    <t>https://podminky.urs.cz/item/CS_URS_2021_02/997221559</t>
  </si>
  <si>
    <t>915,16*14 "Přepočtené koeficientem množství</t>
  </si>
  <si>
    <t>997221615</t>
  </si>
  <si>
    <t>Poplatek za uložení stavebního odpadu na skládce (skládkovné) z prostého betonu zatříděného do Katalogu odpadů pod kódem 17 01 01</t>
  </si>
  <si>
    <t>-1726072655</t>
  </si>
  <si>
    <t>https://podminky.urs.cz/item/CS_URS_2021_02/997221615</t>
  </si>
  <si>
    <t>915,16</t>
  </si>
  <si>
    <t>-548,244</t>
  </si>
  <si>
    <t>997221645</t>
  </si>
  <si>
    <t>Poplatek za uložení stavebního odpadu na skládce (skládkovné) asfaltového bez obsahu dehtu zatříděného do Katalogu odpadů pod kódem 17 03 02</t>
  </si>
  <si>
    <t>-1658650293</t>
  </si>
  <si>
    <t>https://podminky.urs.cz/item/CS_URS_2021_02/997221645</t>
  </si>
  <si>
    <t>998225111</t>
  </si>
  <si>
    <t>Přesun hmot pro komunikace s krytem z kameniva, monolitickým betonovým nebo živičným dopravní vzdálenost do 200 m jakékoliv délky objektu</t>
  </si>
  <si>
    <t>-1894108558</t>
  </si>
  <si>
    <t>https://podminky.urs.cz/item/CS_URS_2021_02/998225111</t>
  </si>
  <si>
    <t>767161811</t>
  </si>
  <si>
    <t>Demontáž zábradlí do suti rovného rozebíratelný spoj hmotnosti 1 m zábradlí do 20 kg</t>
  </si>
  <si>
    <t>-1829266762</t>
  </si>
  <si>
    <t>https://podminky.urs.cz/item/CS_URS_2021_02/767161811</t>
  </si>
  <si>
    <t xml:space="preserve">SO 09 - Rekonstrukce požární nádrže </t>
  </si>
  <si>
    <t>952905111.1</t>
  </si>
  <si>
    <t>Čištění objektů- čerpání vody</t>
  </si>
  <si>
    <t>1451487749</t>
  </si>
  <si>
    <t>952905131</t>
  </si>
  <si>
    <t>Čištění objektů po zatopení nebo záplavách vyklizení bahna z objektů s vodorovným přemístěním do 10 m</t>
  </si>
  <si>
    <t>647561065</t>
  </si>
  <si>
    <t>https://podminky.urs.cz/item/CS_URS_2021_02/952905131</t>
  </si>
  <si>
    <t>9,5*8*0,3</t>
  </si>
  <si>
    <t>952905212</t>
  </si>
  <si>
    <t>Čištění objektů po zatopení nebo záplavách očištění od nánosu bahna mechanické podlah</t>
  </si>
  <si>
    <t>-1426187040</t>
  </si>
  <si>
    <t>https://podminky.urs.cz/item/CS_URS_2021_02/952905212</t>
  </si>
  <si>
    <t>8*9,5</t>
  </si>
  <si>
    <t>952905221</t>
  </si>
  <si>
    <t>Čištění objektů po zatopení nebo záplavách očištění od nánosu bahna tlakovou vodou stěn nebo podlah</t>
  </si>
  <si>
    <t>-756448632</t>
  </si>
  <si>
    <t>https://podminky.urs.cz/item/CS_URS_2021_02/952905221</t>
  </si>
  <si>
    <t>3,5*(8+8+9,5+9,5)</t>
  </si>
  <si>
    <t>985311111</t>
  </si>
  <si>
    <t>Reprofilace betonu sanačními maltami na cementové bázi ručně stěn, tloušťky do 10 mm</t>
  </si>
  <si>
    <t>-1816497181</t>
  </si>
  <si>
    <t>https://podminky.urs.cz/item/CS_URS_2021_02/985311111</t>
  </si>
  <si>
    <t xml:space="preserve">"předpoklad upřesněno po očištění a odčerpání </t>
  </si>
  <si>
    <t>((8+8+9,5+9,5)*3,5)/100*20</t>
  </si>
  <si>
    <t>985311311</t>
  </si>
  <si>
    <t>Reprofilace betonu sanačními maltami na cementové bázi ručně rubu kleneb a podlah, tloušťky do 10 mm</t>
  </si>
  <si>
    <t>-1238935884</t>
  </si>
  <si>
    <t>https://podminky.urs.cz/item/CS_URS_2021_02/985311311</t>
  </si>
  <si>
    <t>"předpoklad upřesněno po odčerpání</t>
  </si>
  <si>
    <t>(8*9,5)/100*20</t>
  </si>
  <si>
    <t>985312111</t>
  </si>
  <si>
    <t>Stěrka k vyrovnání ploch reprofilovaného betonu stěn, tloušťky do 2 mm</t>
  </si>
  <si>
    <t>-411448843</t>
  </si>
  <si>
    <t>https://podminky.urs.cz/item/CS_URS_2021_02/985312111</t>
  </si>
  <si>
    <t>9,5*3,5*2</t>
  </si>
  <si>
    <t>8*3,5*2</t>
  </si>
  <si>
    <t>985422113</t>
  </si>
  <si>
    <t>Injektáž trhlin v betonových nebo železobetonových konstrukcích nízkotlaká do 0,6 MP s injektážními jehlami vloženými do vrtů včetně jejich vyvrtání epoxidovou injektážní hmotou šířka trhlin do 0,5 mm tloušťka konstrukce přes 200 do 300 mm</t>
  </si>
  <si>
    <t>610926400</t>
  </si>
  <si>
    <t>https://podminky.urs.cz/item/CS_URS_2021_02/985422113</t>
  </si>
  <si>
    <t xml:space="preserve">"předpoklad - bude upřesněno po vyklizení </t>
  </si>
  <si>
    <t>711471301</t>
  </si>
  <si>
    <t>Provedení dvojitého hydroizolačního systému pro izolaci spodní stavby proti povrchové a podpovrchové tlakové vodě na ploše vodorovné V fólií z mPVC kladených volně jednovrstvá s horkovzdušným navařením jednotlivých segmentů</t>
  </si>
  <si>
    <t>373993818</t>
  </si>
  <si>
    <t>https://podminky.urs.cz/item/CS_URS_2021_02/711471301</t>
  </si>
  <si>
    <t>8,5*9,5</t>
  </si>
  <si>
    <t>8*0,5*2</t>
  </si>
  <si>
    <t>9,5*0,5*2</t>
  </si>
  <si>
    <t>711472301</t>
  </si>
  <si>
    <t>Provedení dvojitého hydroizolačního systému pro izolaci spodní stavby proti povrchové a podpovrchové tlakové vodě na ploše svislé S fólií z mPVC kladených volně jednovrstvá s horkovzdušným navařením jednotlivých segmentů</t>
  </si>
  <si>
    <t>-1438871767</t>
  </si>
  <si>
    <t>https://podminky.urs.cz/item/CS_URS_2021_02/711472301</t>
  </si>
  <si>
    <t>28322005</t>
  </si>
  <si>
    <t>fólie hydroizolační pro spodní stavbu mPVC tl 2mm</t>
  </si>
  <si>
    <t>-157093043</t>
  </si>
  <si>
    <t>98,25</t>
  </si>
  <si>
    <t>174,25*1,15 "Přepočtené koeficientem množství</t>
  </si>
  <si>
    <t>711472301R01</t>
  </si>
  <si>
    <t>Montáž a dodání PVC lišt - rohové, spojovací</t>
  </si>
  <si>
    <t>941509108</t>
  </si>
  <si>
    <t>998711201</t>
  </si>
  <si>
    <t>Přesun hmot pro izolace proti vodě, vlhkosti a plynům stanovený procentní sazbou (%) z ceny vodorovná dopravní vzdálenost do 50 m v objektech výšky do 6 m</t>
  </si>
  <si>
    <t>449093205</t>
  </si>
  <si>
    <t>https://podminky.urs.cz/item/CS_URS_2021_02/998711201</t>
  </si>
  <si>
    <t>1368628576</t>
  </si>
  <si>
    <t>(8+8+9,5+9,5)</t>
  </si>
  <si>
    <t>14011010.R01</t>
  </si>
  <si>
    <t>ocelové pozinkované zábradlí</t>
  </si>
  <si>
    <t>973411650</t>
  </si>
  <si>
    <t>-941940846</t>
  </si>
  <si>
    <t>767995111</t>
  </si>
  <si>
    <t>Montáž ostatních atypických zámečnických konstrukcí hmotnosti do 5 kg</t>
  </si>
  <si>
    <t>-367845934</t>
  </si>
  <si>
    <t>https://podminky.urs.cz/item/CS_URS_2021_02/767995111</t>
  </si>
  <si>
    <t>""požární nádrž</t>
  </si>
  <si>
    <t>"výškové značení objemu nádrže</t>
  </si>
  <si>
    <t>5*3</t>
  </si>
  <si>
    <t>651651R01</t>
  </si>
  <si>
    <t>Označení 'požární nádrž'</t>
  </si>
  <si>
    <t>-64660631</t>
  </si>
  <si>
    <t>651651R02</t>
  </si>
  <si>
    <t>Výškové značky značící objem vody v nádrži</t>
  </si>
  <si>
    <t>-573316308</t>
  </si>
  <si>
    <t>1137700525</t>
  </si>
  <si>
    <t>SO 10 - Úprava stávající šachty</t>
  </si>
  <si>
    <t xml:space="preserve"> </t>
  </si>
  <si>
    <t>356932031</t>
  </si>
  <si>
    <t>Stokové vložky kameninové osazované na cementovou maltu MC 10 dodatečně ve stoce ze železobetonu jednopásové DN 200</t>
  </si>
  <si>
    <t>https://podminky.urs.cz/item/CS_URS_2021_02/356932031</t>
  </si>
  <si>
    <t>617633112</t>
  </si>
  <si>
    <t>Vnitřní úprava povrchu betonových šachet stěrkou z těsnící cementové malty dvouvrstvou, šachet válcových a kuželových</t>
  </si>
  <si>
    <t>https://podminky.urs.cz/item/CS_URS_2021_02/617633112</t>
  </si>
  <si>
    <t>0,3*2</t>
  </si>
  <si>
    <t>617633192</t>
  </si>
  <si>
    <t>Vnitřní úprava povrchu betonových šachet stěrkou z těsnící cementové malty dvouvrstvou, šachet Příplatek k cenám za každou další vrstvu stěrky, šachet válcových a kuželových</t>
  </si>
  <si>
    <t>https://podminky.urs.cz/item/CS_URS_2021_02/617633192</t>
  </si>
  <si>
    <t>899104211</t>
  </si>
  <si>
    <t>Demontáž poklopů litinových a ocelových včetně rámů, hmotnosti jednotlivě přes 150 Kg</t>
  </si>
  <si>
    <t>https://podminky.urs.cz/item/CS_URS_2021_02/899104211</t>
  </si>
  <si>
    <t>938901131</t>
  </si>
  <si>
    <t>Čištění nádrží, ploch dřevěných nebo betonových konstrukcí, potrubí vyklizení bahna z nádrže</t>
  </si>
  <si>
    <t>https://podminky.urs.cz/item/CS_URS_2021_02/938901131</t>
  </si>
  <si>
    <t>0,05*2</t>
  </si>
  <si>
    <t>977151126</t>
  </si>
  <si>
    <t>Jádrové vrty diamantovými korunkami do stavebních materiálů (železobetonu, betonu, cihel, obkladů, dlažeb, kamene) průměru přes 200 do 225 mm</t>
  </si>
  <si>
    <t>https://podminky.urs.cz/item/CS_URS_2021_02/977151126</t>
  </si>
  <si>
    <t>4*0,2</t>
  </si>
  <si>
    <t>985324211R</t>
  </si>
  <si>
    <t>Ochranný nátěr betonu kyselinovzdorný dvojnásobný s impregnací</t>
  </si>
  <si>
    <t>1,6*2</t>
  </si>
  <si>
    <t>985324911</t>
  </si>
  <si>
    <t>Ochranný nátěr betonu Příplatek k cenám za práci ve stísněném prostoru</t>
  </si>
  <si>
    <t>https://podminky.urs.cz/item/CS_URS_2021_02/985324911</t>
  </si>
  <si>
    <t>985324912</t>
  </si>
  <si>
    <t>Ochranný nátěr betonu Příplatek k cenám za plochu do 10 m2 jednotlivě</t>
  </si>
  <si>
    <t>https://podminky.urs.cz/item/CS_URS_2021_02/985324912</t>
  </si>
  <si>
    <t>0,435*14 "Přepočtené koeficientem množství</t>
  </si>
  <si>
    <t>010001000</t>
  </si>
  <si>
    <t>-1419000706</t>
  </si>
  <si>
    <t>https://podminky.urs.cz/item/CS_URS_2021_02/010001000</t>
  </si>
  <si>
    <t>-383636606</t>
  </si>
  <si>
    <t>043002000</t>
  </si>
  <si>
    <t>Zkoušky a ostatní měření</t>
  </si>
  <si>
    <t>-1558129010</t>
  </si>
  <si>
    <t>https://podminky.urs.cz/item/CS_URS_2021_02/043002000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</si>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</sst>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D274"/>
      </patternFill>
    </fill>
    <fill>
      <patternFill patternType="solid">
        <fgColor rgb="FFFF9086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9" fillId="0" borderId="0" applyNumberFormat="0" applyFill="0" applyBorder="0" applyAlignment="0" applyProtection="0"/>
  </cellStyleXfs>
  <cellXfs count="40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1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2" fillId="0" borderId="13" xfId="0" applyNumberFormat="1" applyFont="1" applyBorder="1" applyAlignment="1" applyProtection="1"/>
    <xf numFmtId="166" fontId="32" fillId="0" borderId="14" xfId="0" applyNumberFormat="1" applyFont="1" applyBorder="1" applyAlignment="1" applyProtection="1"/>
    <xf numFmtId="4" fontId="33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4" fillId="0" borderId="0" xfId="0" applyFont="1" applyAlignment="1" applyProtection="1">
      <alignment horizontal="left" vertical="center"/>
    </xf>
    <xf numFmtId="0" fontId="35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6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7" fillId="0" borderId="23" xfId="0" applyFont="1" applyBorder="1" applyAlignment="1" applyProtection="1">
      <alignment horizontal="center" vertical="center"/>
    </xf>
    <xf numFmtId="49" fontId="37" fillId="0" borderId="23" xfId="0" applyNumberFormat="1" applyFont="1" applyBorder="1" applyAlignment="1" applyProtection="1">
      <alignment horizontal="left" vertical="center" wrapText="1"/>
    </xf>
    <xf numFmtId="0" fontId="37" fillId="0" borderId="23" xfId="0" applyFont="1" applyBorder="1" applyAlignment="1" applyProtection="1">
      <alignment horizontal="left" vertical="center" wrapText="1"/>
    </xf>
    <xf numFmtId="0" fontId="37" fillId="0" borderId="23" xfId="0" applyFont="1" applyBorder="1" applyAlignment="1" applyProtection="1">
      <alignment horizontal="center" vertical="center" wrapText="1"/>
    </xf>
    <xf numFmtId="167" fontId="37" fillId="0" borderId="23" xfId="0" applyNumberFormat="1" applyFont="1" applyBorder="1" applyAlignment="1" applyProtection="1">
      <alignment vertical="center"/>
    </xf>
    <xf numFmtId="4" fontId="37" fillId="2" borderId="23" xfId="0" applyNumberFormat="1" applyFont="1" applyFill="1" applyBorder="1" applyAlignment="1" applyProtection="1">
      <alignment vertical="center"/>
      <protection locked="0"/>
    </xf>
    <xf numFmtId="4" fontId="37" fillId="0" borderId="23" xfId="0" applyNumberFormat="1" applyFont="1" applyBorder="1" applyAlignment="1" applyProtection="1">
      <alignment vertical="center"/>
    </xf>
    <xf numFmtId="0" fontId="38" fillId="0" borderId="4" xfId="0" applyFont="1" applyBorder="1" applyAlignment="1">
      <alignment vertical="center"/>
    </xf>
    <xf numFmtId="0" fontId="37" fillId="2" borderId="15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 applyProtection="1">
      <alignment horizontal="center" vertical="center"/>
    </xf>
    <xf numFmtId="0" fontId="37" fillId="5" borderId="23" xfId="0" applyFont="1" applyFill="1" applyBorder="1" applyAlignment="1" applyProtection="1">
      <alignment horizontal="center" vertical="center"/>
    </xf>
    <xf numFmtId="0" fontId="37" fillId="6" borderId="23" xfId="0" applyFont="1" applyFill="1" applyBorder="1" applyAlignment="1" applyProtection="1">
      <alignment horizontal="center"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2" fillId="6" borderId="23" xfId="0" applyFont="1" applyFill="1" applyBorder="1" applyAlignment="1" applyProtection="1">
      <alignment horizontal="center"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167" fontId="37" fillId="2" borderId="23" xfId="0" applyNumberFormat="1" applyFont="1" applyFill="1" applyBorder="1" applyAlignment="1" applyProtection="1">
      <alignment vertical="center"/>
      <protection locked="0"/>
    </xf>
    <xf numFmtId="0" fontId="39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3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center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 applyAlignment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7" fillId="0" borderId="0" xfId="0" applyFont="1" applyAlignment="1" applyProtection="1">
      <alignment horizontal="left" vertical="center" wrapText="1"/>
    </xf>
    <xf numFmtId="0" fontId="22" fillId="4" borderId="8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9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4" fontId="28" fillId="0" borderId="0" xfId="0" applyNumberFormat="1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right"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4" fontId="24" fillId="0" borderId="0" xfId="0" applyNumberFormat="1" applyFont="1" applyAlignment="1" applyProtection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left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left" vertical="center" wrapText="1"/>
    </xf>
    <xf numFmtId="0" fontId="42" fillId="0" borderId="29" xfId="0" applyFont="1" applyBorder="1" applyAlignment="1">
      <alignment horizontal="left" wrapText="1"/>
    </xf>
    <xf numFmtId="49" fontId="43" fillId="0" borderId="1" xfId="0" applyNumberFormat="1" applyFont="1" applyBorder="1" applyAlignment="1">
      <alignment horizontal="left" vertical="center" wrapText="1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podminky.urs.cz/item/CS_URS_2021_02/566901262" TargetMode="External"/><Relationship Id="rId2" Type="http://schemas.openxmlformats.org/officeDocument/2006/relationships/hyperlink" Target="https://podminky.urs.cz/item/CS_URS_2021_02/566901242" TargetMode="External"/><Relationship Id="rId1" Type="http://schemas.openxmlformats.org/officeDocument/2006/relationships/hyperlink" Target="https://podminky.urs.cz/item/CS_URS_2021_02/566901232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https://podminky.urs.cz/item/CS_URS_2021_02/043154000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132212111" TargetMode="External"/><Relationship Id="rId18" Type="http://schemas.openxmlformats.org/officeDocument/2006/relationships/hyperlink" Target="https://podminky.urs.cz/item/CS_URS_2021_02/174111101" TargetMode="External"/><Relationship Id="rId26" Type="http://schemas.openxmlformats.org/officeDocument/2006/relationships/hyperlink" Target="https://podminky.urs.cz/item/CS_URS_2021_02/564851111" TargetMode="External"/><Relationship Id="rId39" Type="http://schemas.openxmlformats.org/officeDocument/2006/relationships/hyperlink" Target="https://podminky.urs.cz/item/CS_URS_2021_02/871315221" TargetMode="External"/><Relationship Id="rId21" Type="http://schemas.openxmlformats.org/officeDocument/2006/relationships/hyperlink" Target="https://podminky.urs.cz/item/CS_URS_2021_02/181451131" TargetMode="External"/><Relationship Id="rId34" Type="http://schemas.openxmlformats.org/officeDocument/2006/relationships/hyperlink" Target="https://podminky.urs.cz/item/CS_URS_2021_02/577134111" TargetMode="External"/><Relationship Id="rId42" Type="http://schemas.openxmlformats.org/officeDocument/2006/relationships/hyperlink" Target="https://podminky.urs.cz/item/CS_URS_2021_02/914511111" TargetMode="External"/><Relationship Id="rId47" Type="http://schemas.openxmlformats.org/officeDocument/2006/relationships/hyperlink" Target="https://podminky.urs.cz/item/CS_URS_2021_02/916991121" TargetMode="External"/><Relationship Id="rId50" Type="http://schemas.openxmlformats.org/officeDocument/2006/relationships/hyperlink" Target="https://podminky.urs.cz/item/CS_URS_2021_02/935111111" TargetMode="External"/><Relationship Id="rId55" Type="http://schemas.openxmlformats.org/officeDocument/2006/relationships/hyperlink" Target="https://podminky.urs.cz/item/CS_URS_2021_02/997221645" TargetMode="External"/><Relationship Id="rId7" Type="http://schemas.openxmlformats.org/officeDocument/2006/relationships/hyperlink" Target="https://podminky.urs.cz/item/CS_URS_2021_02/113107177" TargetMode="External"/><Relationship Id="rId2" Type="http://schemas.openxmlformats.org/officeDocument/2006/relationships/hyperlink" Target="https://podminky.urs.cz/item/CS_URS_2021_02/112251105" TargetMode="External"/><Relationship Id="rId16" Type="http://schemas.openxmlformats.org/officeDocument/2006/relationships/hyperlink" Target="https://podminky.urs.cz/item/CS_URS_2021_02/171151101" TargetMode="External"/><Relationship Id="rId29" Type="http://schemas.openxmlformats.org/officeDocument/2006/relationships/hyperlink" Target="https://podminky.urs.cz/item/CS_URS_2021_02/565135101" TargetMode="External"/><Relationship Id="rId11" Type="http://schemas.openxmlformats.org/officeDocument/2006/relationships/hyperlink" Target="https://podminky.urs.cz/item/CS_URS_2021_02/113201112" TargetMode="External"/><Relationship Id="rId24" Type="http://schemas.openxmlformats.org/officeDocument/2006/relationships/hyperlink" Target="https://podminky.urs.cz/item/CS_URS_2021_02/212755213" TargetMode="External"/><Relationship Id="rId32" Type="http://schemas.openxmlformats.org/officeDocument/2006/relationships/hyperlink" Target="https://podminky.urs.cz/item/CS_URS_2021_02/573231108" TargetMode="External"/><Relationship Id="rId37" Type="http://schemas.openxmlformats.org/officeDocument/2006/relationships/hyperlink" Target="https://podminky.urs.cz/item/CS_URS_2021_02/637211121" TargetMode="External"/><Relationship Id="rId40" Type="http://schemas.openxmlformats.org/officeDocument/2006/relationships/hyperlink" Target="https://podminky.urs.cz/item/CS_URS_2021_02/895941111" TargetMode="External"/><Relationship Id="rId45" Type="http://schemas.openxmlformats.org/officeDocument/2006/relationships/hyperlink" Target="https://podminky.urs.cz/item/CS_URS_2021_02/916131213" TargetMode="External"/><Relationship Id="rId53" Type="http://schemas.openxmlformats.org/officeDocument/2006/relationships/hyperlink" Target="https://podminky.urs.cz/item/CS_URS_2021_02/997221559" TargetMode="External"/><Relationship Id="rId58" Type="http://schemas.openxmlformats.org/officeDocument/2006/relationships/drawing" Target="../drawings/drawing11.xml"/><Relationship Id="rId5" Type="http://schemas.openxmlformats.org/officeDocument/2006/relationships/hyperlink" Target="https://podminky.urs.cz/item/CS_URS_2021_02/113107112" TargetMode="External"/><Relationship Id="rId19" Type="http://schemas.openxmlformats.org/officeDocument/2006/relationships/hyperlink" Target="https://podminky.urs.cz/item/CS_URS_2021_02/175111101" TargetMode="External"/><Relationship Id="rId4" Type="http://schemas.openxmlformats.org/officeDocument/2006/relationships/hyperlink" Target="https://podminky.urs.cz/item/CS_URS_2021_02/113107111" TargetMode="External"/><Relationship Id="rId9" Type="http://schemas.openxmlformats.org/officeDocument/2006/relationships/hyperlink" Target="https://podminky.urs.cz/item/CS_URS_2021_02/113107232" TargetMode="External"/><Relationship Id="rId14" Type="http://schemas.openxmlformats.org/officeDocument/2006/relationships/hyperlink" Target="https://podminky.urs.cz/item/CS_URS_2021_02/162751117" TargetMode="External"/><Relationship Id="rId22" Type="http://schemas.openxmlformats.org/officeDocument/2006/relationships/hyperlink" Target="https://podminky.urs.cz/item/CS_URS_2021_02/184818234" TargetMode="External"/><Relationship Id="rId27" Type="http://schemas.openxmlformats.org/officeDocument/2006/relationships/hyperlink" Target="https://podminky.urs.cz/item/CS_URS_2021_02/564871111" TargetMode="External"/><Relationship Id="rId30" Type="http://schemas.openxmlformats.org/officeDocument/2006/relationships/hyperlink" Target="https://podminky.urs.cz/item/CS_URS_2021_02/565145101" TargetMode="External"/><Relationship Id="rId35" Type="http://schemas.openxmlformats.org/officeDocument/2006/relationships/hyperlink" Target="https://podminky.urs.cz/item/CS_URS_2021_02/577144111" TargetMode="External"/><Relationship Id="rId43" Type="http://schemas.openxmlformats.org/officeDocument/2006/relationships/hyperlink" Target="https://podminky.urs.cz/item/CS_URS_2021_02/915211112" TargetMode="External"/><Relationship Id="rId48" Type="http://schemas.openxmlformats.org/officeDocument/2006/relationships/hyperlink" Target="https://podminky.urs.cz/item/CS_URS_2021_02/919721231" TargetMode="External"/><Relationship Id="rId56" Type="http://schemas.openxmlformats.org/officeDocument/2006/relationships/hyperlink" Target="https://podminky.urs.cz/item/CS_URS_2021_02/998225111" TargetMode="External"/><Relationship Id="rId8" Type="http://schemas.openxmlformats.org/officeDocument/2006/relationships/hyperlink" Target="https://podminky.urs.cz/item/CS_URS_2021_02/113107185" TargetMode="External"/><Relationship Id="rId51" Type="http://schemas.openxmlformats.org/officeDocument/2006/relationships/hyperlink" Target="https://podminky.urs.cz/item/CS_URS_2021_02/966008212" TargetMode="External"/><Relationship Id="rId3" Type="http://schemas.openxmlformats.org/officeDocument/2006/relationships/hyperlink" Target="https://podminky.urs.cz/item/CS_URS_2021_02/113106121" TargetMode="External"/><Relationship Id="rId12" Type="http://schemas.openxmlformats.org/officeDocument/2006/relationships/hyperlink" Target="https://podminky.urs.cz/item/CS_URS_2021_02/121112003" TargetMode="External"/><Relationship Id="rId17" Type="http://schemas.openxmlformats.org/officeDocument/2006/relationships/hyperlink" Target="https://podminky.urs.cz/item/CS_URS_2021_02/171201221" TargetMode="External"/><Relationship Id="rId25" Type="http://schemas.openxmlformats.org/officeDocument/2006/relationships/hyperlink" Target="https://podminky.urs.cz/item/CS_URS_2021_02/275311611" TargetMode="External"/><Relationship Id="rId33" Type="http://schemas.openxmlformats.org/officeDocument/2006/relationships/hyperlink" Target="https://podminky.urs.cz/item/CS_URS_2021_02/573231112" TargetMode="External"/><Relationship Id="rId38" Type="http://schemas.openxmlformats.org/officeDocument/2006/relationships/hyperlink" Target="https://podminky.urs.cz/item/CS_URS_2021_02/637311122" TargetMode="External"/><Relationship Id="rId46" Type="http://schemas.openxmlformats.org/officeDocument/2006/relationships/hyperlink" Target="https://podminky.urs.cz/item/CS_URS_2021_02/916231113" TargetMode="External"/><Relationship Id="rId20" Type="http://schemas.openxmlformats.org/officeDocument/2006/relationships/hyperlink" Target="https://podminky.urs.cz/item/CS_URS_2021_02/181151311" TargetMode="External"/><Relationship Id="rId41" Type="http://schemas.openxmlformats.org/officeDocument/2006/relationships/hyperlink" Target="https://podminky.urs.cz/item/CS_URS_2021_02/914111121" TargetMode="External"/><Relationship Id="rId54" Type="http://schemas.openxmlformats.org/officeDocument/2006/relationships/hyperlink" Target="https://podminky.urs.cz/item/CS_URS_2021_02/997221615" TargetMode="External"/><Relationship Id="rId1" Type="http://schemas.openxmlformats.org/officeDocument/2006/relationships/hyperlink" Target="https://podminky.urs.cz/item/CS_URS_2021_02/112101105" TargetMode="External"/><Relationship Id="rId6" Type="http://schemas.openxmlformats.org/officeDocument/2006/relationships/hyperlink" Target="https://podminky.urs.cz/item/CS_URS_2021_02/113107130" TargetMode="External"/><Relationship Id="rId15" Type="http://schemas.openxmlformats.org/officeDocument/2006/relationships/hyperlink" Target="https://podminky.urs.cz/item/CS_URS_2021_02/162751119" TargetMode="External"/><Relationship Id="rId23" Type="http://schemas.openxmlformats.org/officeDocument/2006/relationships/hyperlink" Target="https://podminky.urs.cz/item/CS_URS_2021_02/185851121" TargetMode="External"/><Relationship Id="rId28" Type="http://schemas.openxmlformats.org/officeDocument/2006/relationships/hyperlink" Target="https://podminky.urs.cz/item/CS_URS_2021_02/564952113" TargetMode="External"/><Relationship Id="rId36" Type="http://schemas.openxmlformats.org/officeDocument/2006/relationships/hyperlink" Target="https://podminky.urs.cz/item/CS_URS_2021_02/596211112" TargetMode="External"/><Relationship Id="rId49" Type="http://schemas.openxmlformats.org/officeDocument/2006/relationships/hyperlink" Target="https://podminky.urs.cz/item/CS_URS_2021_02/919726122" TargetMode="External"/><Relationship Id="rId57" Type="http://schemas.openxmlformats.org/officeDocument/2006/relationships/hyperlink" Target="https://podminky.urs.cz/item/CS_URS_2021_02/767161811" TargetMode="External"/><Relationship Id="rId10" Type="http://schemas.openxmlformats.org/officeDocument/2006/relationships/hyperlink" Target="https://podminky.urs.cz/item/CS_URS_2021_02/113154364" TargetMode="External"/><Relationship Id="rId31" Type="http://schemas.openxmlformats.org/officeDocument/2006/relationships/hyperlink" Target="https://podminky.urs.cz/item/CS_URS_2021_02/571908111" TargetMode="External"/><Relationship Id="rId44" Type="http://schemas.openxmlformats.org/officeDocument/2006/relationships/hyperlink" Target="https://podminky.urs.cz/item/CS_URS_2021_02/915231112" TargetMode="External"/><Relationship Id="rId52" Type="http://schemas.openxmlformats.org/officeDocument/2006/relationships/hyperlink" Target="https://podminky.urs.cz/item/CS_URS_2021_02/997221551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711471301" TargetMode="External"/><Relationship Id="rId13" Type="http://schemas.openxmlformats.org/officeDocument/2006/relationships/hyperlink" Target="https://podminky.urs.cz/item/CS_URS_2021_02/767995111" TargetMode="External"/><Relationship Id="rId3" Type="http://schemas.openxmlformats.org/officeDocument/2006/relationships/hyperlink" Target="https://podminky.urs.cz/item/CS_URS_2021_02/952905221" TargetMode="External"/><Relationship Id="rId7" Type="http://schemas.openxmlformats.org/officeDocument/2006/relationships/hyperlink" Target="https://podminky.urs.cz/item/CS_URS_2021_02/985422113" TargetMode="External"/><Relationship Id="rId12" Type="http://schemas.openxmlformats.org/officeDocument/2006/relationships/hyperlink" Target="https://podminky.urs.cz/item/CS_URS_2021_02/767161811" TargetMode="External"/><Relationship Id="rId2" Type="http://schemas.openxmlformats.org/officeDocument/2006/relationships/hyperlink" Target="https://podminky.urs.cz/item/CS_URS_2021_02/952905212" TargetMode="External"/><Relationship Id="rId1" Type="http://schemas.openxmlformats.org/officeDocument/2006/relationships/hyperlink" Target="https://podminky.urs.cz/item/CS_URS_2021_02/952905131" TargetMode="External"/><Relationship Id="rId6" Type="http://schemas.openxmlformats.org/officeDocument/2006/relationships/hyperlink" Target="https://podminky.urs.cz/item/CS_URS_2021_02/985312111" TargetMode="External"/><Relationship Id="rId11" Type="http://schemas.openxmlformats.org/officeDocument/2006/relationships/hyperlink" Target="https://podminky.urs.cz/item/CS_URS_2021_02/767161111" TargetMode="External"/><Relationship Id="rId5" Type="http://schemas.openxmlformats.org/officeDocument/2006/relationships/hyperlink" Target="https://podminky.urs.cz/item/CS_URS_2021_02/985311311" TargetMode="External"/><Relationship Id="rId15" Type="http://schemas.openxmlformats.org/officeDocument/2006/relationships/drawing" Target="../drawings/drawing12.xml"/><Relationship Id="rId10" Type="http://schemas.openxmlformats.org/officeDocument/2006/relationships/hyperlink" Target="https://podminky.urs.cz/item/CS_URS_2021_02/998711201" TargetMode="External"/><Relationship Id="rId4" Type="http://schemas.openxmlformats.org/officeDocument/2006/relationships/hyperlink" Target="https://podminky.urs.cz/item/CS_URS_2021_02/985311111" TargetMode="External"/><Relationship Id="rId9" Type="http://schemas.openxmlformats.org/officeDocument/2006/relationships/hyperlink" Target="https://podminky.urs.cz/item/CS_URS_2021_02/711472301" TargetMode="External"/><Relationship Id="rId14" Type="http://schemas.openxmlformats.org/officeDocument/2006/relationships/hyperlink" Target="https://podminky.urs.cz/item/CS_URS_2021_02/998767201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1_02/985324911" TargetMode="External"/><Relationship Id="rId13" Type="http://schemas.openxmlformats.org/officeDocument/2006/relationships/hyperlink" Target="https://podminky.urs.cz/item/CS_URS_2021_02/997013631" TargetMode="External"/><Relationship Id="rId3" Type="http://schemas.openxmlformats.org/officeDocument/2006/relationships/hyperlink" Target="https://podminky.urs.cz/item/CS_URS_2021_02/617633192" TargetMode="External"/><Relationship Id="rId7" Type="http://schemas.openxmlformats.org/officeDocument/2006/relationships/hyperlink" Target="https://podminky.urs.cz/item/CS_URS_2021_02/977151126" TargetMode="External"/><Relationship Id="rId12" Type="http://schemas.openxmlformats.org/officeDocument/2006/relationships/hyperlink" Target="https://podminky.urs.cz/item/CS_URS_2021_02/997013509" TargetMode="External"/><Relationship Id="rId2" Type="http://schemas.openxmlformats.org/officeDocument/2006/relationships/hyperlink" Target="https://podminky.urs.cz/item/CS_URS_2021_02/617633112" TargetMode="External"/><Relationship Id="rId1" Type="http://schemas.openxmlformats.org/officeDocument/2006/relationships/hyperlink" Target="https://podminky.urs.cz/item/CS_URS_2021_02/356932031" TargetMode="External"/><Relationship Id="rId6" Type="http://schemas.openxmlformats.org/officeDocument/2006/relationships/hyperlink" Target="https://podminky.urs.cz/item/CS_URS_2021_02/938901131" TargetMode="External"/><Relationship Id="rId11" Type="http://schemas.openxmlformats.org/officeDocument/2006/relationships/hyperlink" Target="https://podminky.urs.cz/item/CS_URS_2021_02/997013501" TargetMode="External"/><Relationship Id="rId5" Type="http://schemas.openxmlformats.org/officeDocument/2006/relationships/hyperlink" Target="https://podminky.urs.cz/item/CS_URS_2021_02/899104211" TargetMode="External"/><Relationship Id="rId10" Type="http://schemas.openxmlformats.org/officeDocument/2006/relationships/hyperlink" Target="https://podminky.urs.cz/item/CS_URS_2021_02/997013152" TargetMode="External"/><Relationship Id="rId4" Type="http://schemas.openxmlformats.org/officeDocument/2006/relationships/hyperlink" Target="https://podminky.urs.cz/item/CS_URS_2021_02/899104112" TargetMode="External"/><Relationship Id="rId9" Type="http://schemas.openxmlformats.org/officeDocument/2006/relationships/hyperlink" Target="https://podminky.urs.cz/item/CS_URS_2021_02/985324912" TargetMode="External"/><Relationship Id="rId1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podminky.urs.cz/item/CS_URS_2021_02/043002000" TargetMode="External"/><Relationship Id="rId2" Type="http://schemas.openxmlformats.org/officeDocument/2006/relationships/hyperlink" Target="https://podminky.urs.cz/item/CS_URS_2021_02/030001000" TargetMode="External"/><Relationship Id="rId1" Type="http://schemas.openxmlformats.org/officeDocument/2006/relationships/hyperlink" Target="https://podminky.urs.cz/item/CS_URS_2021_02/010001000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1_02/763131712" TargetMode="External"/><Relationship Id="rId21" Type="http://schemas.openxmlformats.org/officeDocument/2006/relationships/hyperlink" Target="https://podminky.urs.cz/item/CS_URS_2021_02/431351121" TargetMode="External"/><Relationship Id="rId42" Type="http://schemas.openxmlformats.org/officeDocument/2006/relationships/hyperlink" Target="https://podminky.urs.cz/item/CS_URS_2021_02/622511112" TargetMode="External"/><Relationship Id="rId63" Type="http://schemas.openxmlformats.org/officeDocument/2006/relationships/hyperlink" Target="https://podminky.urs.cz/item/CS_URS_2021_02/944511111" TargetMode="External"/><Relationship Id="rId84" Type="http://schemas.openxmlformats.org/officeDocument/2006/relationships/hyperlink" Target="https://podminky.urs.cz/item/CS_URS_2021_02/712771611" TargetMode="External"/><Relationship Id="rId138" Type="http://schemas.openxmlformats.org/officeDocument/2006/relationships/hyperlink" Target="https://podminky.urs.cz/item/CS_URS_2021_02/764541303" TargetMode="External"/><Relationship Id="rId159" Type="http://schemas.openxmlformats.org/officeDocument/2006/relationships/hyperlink" Target="https://podminky.urs.cz/item/CS_URS_2021_02/766660713" TargetMode="External"/><Relationship Id="rId170" Type="http://schemas.openxmlformats.org/officeDocument/2006/relationships/hyperlink" Target="https://podminky.urs.cz/item/CS_URS_2021_02/766694122" TargetMode="External"/><Relationship Id="rId191" Type="http://schemas.openxmlformats.org/officeDocument/2006/relationships/hyperlink" Target="https://podminky.urs.cz/item/CS_URS_2021_02/767834111" TargetMode="External"/><Relationship Id="rId205" Type="http://schemas.openxmlformats.org/officeDocument/2006/relationships/hyperlink" Target="https://podminky.urs.cz/item/CS_URS_2021_02/771592011" TargetMode="External"/><Relationship Id="rId226" Type="http://schemas.openxmlformats.org/officeDocument/2006/relationships/hyperlink" Target="https://podminky.urs.cz/item/CS_URS_2021_02/783813101" TargetMode="External"/><Relationship Id="rId107" Type="http://schemas.openxmlformats.org/officeDocument/2006/relationships/hyperlink" Target="https://podminky.urs.cz/item/CS_URS_2021_02/762341250" TargetMode="External"/><Relationship Id="rId11" Type="http://schemas.openxmlformats.org/officeDocument/2006/relationships/hyperlink" Target="https://podminky.urs.cz/item/CS_URS_2021_02/317168012" TargetMode="External"/><Relationship Id="rId32" Type="http://schemas.openxmlformats.org/officeDocument/2006/relationships/hyperlink" Target="https://podminky.urs.cz/item/CS_URS_2021_02/622131101" TargetMode="External"/><Relationship Id="rId53" Type="http://schemas.openxmlformats.org/officeDocument/2006/relationships/hyperlink" Target="https://podminky.urs.cz/item/CS_URS_2021_02/634911112" TargetMode="External"/><Relationship Id="rId74" Type="http://schemas.openxmlformats.org/officeDocument/2006/relationships/hyperlink" Target="https://podminky.urs.cz/item/CS_URS_2021_02/985563213" TargetMode="External"/><Relationship Id="rId128" Type="http://schemas.openxmlformats.org/officeDocument/2006/relationships/hyperlink" Target="https://podminky.urs.cz/item/CS_URS_2021_02/764211615" TargetMode="External"/><Relationship Id="rId149" Type="http://schemas.openxmlformats.org/officeDocument/2006/relationships/hyperlink" Target="https://podminky.urs.cz/item/CS_URS_2021_02/766622132" TargetMode="External"/><Relationship Id="rId5" Type="http://schemas.openxmlformats.org/officeDocument/2006/relationships/hyperlink" Target="https://podminky.urs.cz/item/CS_URS_2021_02/291111115" TargetMode="External"/><Relationship Id="rId95" Type="http://schemas.openxmlformats.org/officeDocument/2006/relationships/hyperlink" Target="https://podminky.urs.cz/item/CS_URS_2021_02/713191132" TargetMode="External"/><Relationship Id="rId160" Type="http://schemas.openxmlformats.org/officeDocument/2006/relationships/hyperlink" Target="https://podminky.urs.cz/item/CS_URS_2021_02/766660717" TargetMode="External"/><Relationship Id="rId181" Type="http://schemas.openxmlformats.org/officeDocument/2006/relationships/hyperlink" Target="https://podminky.urs.cz/item/CS_URS_2021_02/767610216" TargetMode="External"/><Relationship Id="rId216" Type="http://schemas.openxmlformats.org/officeDocument/2006/relationships/hyperlink" Target="https://podminky.urs.cz/item/CS_URS_2021_02/781474164" TargetMode="External"/><Relationship Id="rId237" Type="http://schemas.openxmlformats.org/officeDocument/2006/relationships/drawing" Target="../drawings/drawing2.xml"/><Relationship Id="rId22" Type="http://schemas.openxmlformats.org/officeDocument/2006/relationships/hyperlink" Target="https://podminky.urs.cz/item/CS_URS_2021_02/431351122" TargetMode="External"/><Relationship Id="rId43" Type="http://schemas.openxmlformats.org/officeDocument/2006/relationships/hyperlink" Target="https://podminky.urs.cz/item/CS_URS_2021_02/622531022" TargetMode="External"/><Relationship Id="rId64" Type="http://schemas.openxmlformats.org/officeDocument/2006/relationships/hyperlink" Target="https://podminky.urs.cz/item/CS_URS_2021_02/944511211" TargetMode="External"/><Relationship Id="rId118" Type="http://schemas.openxmlformats.org/officeDocument/2006/relationships/hyperlink" Target="https://podminky.urs.cz/item/CS_URS_2021_02/763131714" TargetMode="External"/><Relationship Id="rId139" Type="http://schemas.openxmlformats.org/officeDocument/2006/relationships/hyperlink" Target="https://podminky.urs.cz/item/CS_URS_2021_02/764541307" TargetMode="External"/><Relationship Id="rId85" Type="http://schemas.openxmlformats.org/officeDocument/2006/relationships/hyperlink" Target="https://podminky.urs.cz/item/CS_URS_2021_02/998712202" TargetMode="External"/><Relationship Id="rId150" Type="http://schemas.openxmlformats.org/officeDocument/2006/relationships/hyperlink" Target="https://podminky.urs.cz/item/CS_URS_2021_02/766622133" TargetMode="External"/><Relationship Id="rId171" Type="http://schemas.openxmlformats.org/officeDocument/2006/relationships/hyperlink" Target="https://podminky.urs.cz/item/CS_URS_2021_02/766694123" TargetMode="External"/><Relationship Id="rId192" Type="http://schemas.openxmlformats.org/officeDocument/2006/relationships/hyperlink" Target="https://podminky.urs.cz/item/CS_URS_2021_02/767893126" TargetMode="External"/><Relationship Id="rId206" Type="http://schemas.openxmlformats.org/officeDocument/2006/relationships/hyperlink" Target="https://podminky.urs.cz/item/CS_URS_2021_02/998771202" TargetMode="External"/><Relationship Id="rId227" Type="http://schemas.openxmlformats.org/officeDocument/2006/relationships/hyperlink" Target="https://podminky.urs.cz/item/CS_URS_2021_02/783817401" TargetMode="External"/><Relationship Id="rId12" Type="http://schemas.openxmlformats.org/officeDocument/2006/relationships/hyperlink" Target="https://podminky.urs.cz/item/CS_URS_2021_02/317168022" TargetMode="External"/><Relationship Id="rId33" Type="http://schemas.openxmlformats.org/officeDocument/2006/relationships/hyperlink" Target="https://podminky.urs.cz/item/CS_URS_2021_02/622135001" TargetMode="External"/><Relationship Id="rId108" Type="http://schemas.openxmlformats.org/officeDocument/2006/relationships/hyperlink" Target="https://podminky.urs.cz/item/CS_URS_2021_02/762342214" TargetMode="External"/><Relationship Id="rId129" Type="http://schemas.openxmlformats.org/officeDocument/2006/relationships/hyperlink" Target="https://podminky.urs.cz/item/CS_URS_2021_02/764212611" TargetMode="External"/><Relationship Id="rId54" Type="http://schemas.openxmlformats.org/officeDocument/2006/relationships/hyperlink" Target="https://podminky.urs.cz/item/CS_URS_2021_02/635111242" TargetMode="External"/><Relationship Id="rId75" Type="http://schemas.openxmlformats.org/officeDocument/2006/relationships/hyperlink" Target="https://podminky.urs.cz/item/CS_URS_2021_02/998017002" TargetMode="External"/><Relationship Id="rId96" Type="http://schemas.openxmlformats.org/officeDocument/2006/relationships/hyperlink" Target="https://podminky.urs.cz/item/CS_URS_2021_02/713191133" TargetMode="External"/><Relationship Id="rId140" Type="http://schemas.openxmlformats.org/officeDocument/2006/relationships/hyperlink" Target="https://podminky.urs.cz/item/CS_URS_2021_02/764541344" TargetMode="External"/><Relationship Id="rId161" Type="http://schemas.openxmlformats.org/officeDocument/2006/relationships/hyperlink" Target="https://podminky.urs.cz/item/CS_URS_2021_02/766660720" TargetMode="External"/><Relationship Id="rId182" Type="http://schemas.openxmlformats.org/officeDocument/2006/relationships/hyperlink" Target="https://podminky.urs.cz/item/CS_URS_2021_02/767620718" TargetMode="External"/><Relationship Id="rId217" Type="http://schemas.openxmlformats.org/officeDocument/2006/relationships/hyperlink" Target="https://podminky.urs.cz/item/CS_URS_2021_02/781477114" TargetMode="External"/><Relationship Id="rId6" Type="http://schemas.openxmlformats.org/officeDocument/2006/relationships/hyperlink" Target="https://podminky.urs.cz/item/CS_URS_2021_02/310231055" TargetMode="External"/><Relationship Id="rId23" Type="http://schemas.openxmlformats.org/officeDocument/2006/relationships/hyperlink" Target="https://podminky.urs.cz/item/CS_URS_2021_02/612131101" TargetMode="External"/><Relationship Id="rId119" Type="http://schemas.openxmlformats.org/officeDocument/2006/relationships/hyperlink" Target="https://podminky.urs.cz/item/CS_URS_2021_02/763131751" TargetMode="External"/><Relationship Id="rId44" Type="http://schemas.openxmlformats.org/officeDocument/2006/relationships/hyperlink" Target="https://podminky.urs.cz/item/CS_URS_2021_02/623135001" TargetMode="External"/><Relationship Id="rId65" Type="http://schemas.openxmlformats.org/officeDocument/2006/relationships/hyperlink" Target="https://podminky.urs.cz/item/CS_URS_2021_02/944511811" TargetMode="External"/><Relationship Id="rId86" Type="http://schemas.openxmlformats.org/officeDocument/2006/relationships/hyperlink" Target="https://podminky.urs.cz/item/CS_URS_2021_02/713121111" TargetMode="External"/><Relationship Id="rId130" Type="http://schemas.openxmlformats.org/officeDocument/2006/relationships/hyperlink" Target="https://podminky.urs.cz/item/CS_URS_2021_02/764212621" TargetMode="External"/><Relationship Id="rId151" Type="http://schemas.openxmlformats.org/officeDocument/2006/relationships/hyperlink" Target="https://podminky.urs.cz/item/CS_URS_2021_02/766622216" TargetMode="External"/><Relationship Id="rId172" Type="http://schemas.openxmlformats.org/officeDocument/2006/relationships/hyperlink" Target="https://podminky.urs.cz/item/CS_URS_2021_02/998766202" TargetMode="External"/><Relationship Id="rId193" Type="http://schemas.openxmlformats.org/officeDocument/2006/relationships/hyperlink" Target="https://podminky.urs.cz/item/CS_URS_2021_02/767893192" TargetMode="External"/><Relationship Id="rId207" Type="http://schemas.openxmlformats.org/officeDocument/2006/relationships/hyperlink" Target="https://podminky.urs.cz/item/CS_URS_2021_02/776111116" TargetMode="External"/><Relationship Id="rId228" Type="http://schemas.openxmlformats.org/officeDocument/2006/relationships/hyperlink" Target="https://podminky.urs.cz/item/CS_URS_2021_02/784181101" TargetMode="External"/><Relationship Id="rId13" Type="http://schemas.openxmlformats.org/officeDocument/2006/relationships/hyperlink" Target="https://podminky.urs.cz/item/CS_URS_2021_02/317168054" TargetMode="External"/><Relationship Id="rId109" Type="http://schemas.openxmlformats.org/officeDocument/2006/relationships/hyperlink" Target="https://podminky.urs.cz/item/CS_URS_2021_02/762342441" TargetMode="External"/><Relationship Id="rId34" Type="http://schemas.openxmlformats.org/officeDocument/2006/relationships/hyperlink" Target="https://podminky.urs.cz/item/CS_URS_2021_02/622135091" TargetMode="External"/><Relationship Id="rId55" Type="http://schemas.openxmlformats.org/officeDocument/2006/relationships/hyperlink" Target="https://podminky.urs.cz/item/CS_URS_2021_02/636311122" TargetMode="External"/><Relationship Id="rId76" Type="http://schemas.openxmlformats.org/officeDocument/2006/relationships/hyperlink" Target="https://podminky.urs.cz/item/CS_URS_2021_02/711111002" TargetMode="External"/><Relationship Id="rId97" Type="http://schemas.openxmlformats.org/officeDocument/2006/relationships/hyperlink" Target="https://podminky.urs.cz/item/CS_URS_2021_02/998713202" TargetMode="External"/><Relationship Id="rId120" Type="http://schemas.openxmlformats.org/officeDocument/2006/relationships/hyperlink" Target="https://podminky.urs.cz/item/CS_URS_2021_02/763131752" TargetMode="External"/><Relationship Id="rId141" Type="http://schemas.openxmlformats.org/officeDocument/2006/relationships/hyperlink" Target="https://podminky.urs.cz/item/CS_URS_2021_02/764548322" TargetMode="External"/><Relationship Id="rId7" Type="http://schemas.openxmlformats.org/officeDocument/2006/relationships/hyperlink" Target="https://podminky.urs.cz/item/CS_URS_2021_02/311113144" TargetMode="External"/><Relationship Id="rId162" Type="http://schemas.openxmlformats.org/officeDocument/2006/relationships/hyperlink" Target="https://podminky.urs.cz/item/CS_URS_2021_02/766660728" TargetMode="External"/><Relationship Id="rId183" Type="http://schemas.openxmlformats.org/officeDocument/2006/relationships/hyperlink" Target="https://podminky.urs.cz/item/CS_URS_2021_02/767627306" TargetMode="External"/><Relationship Id="rId218" Type="http://schemas.openxmlformats.org/officeDocument/2006/relationships/hyperlink" Target="https://podminky.urs.cz/item/CS_URS_2021_02/781477115" TargetMode="External"/><Relationship Id="rId24" Type="http://schemas.openxmlformats.org/officeDocument/2006/relationships/hyperlink" Target="https://podminky.urs.cz/item/CS_URS_2021_02/612142001" TargetMode="External"/><Relationship Id="rId45" Type="http://schemas.openxmlformats.org/officeDocument/2006/relationships/hyperlink" Target="https://podminky.urs.cz/item/CS_URS_2021_02/623135091" TargetMode="External"/><Relationship Id="rId66" Type="http://schemas.openxmlformats.org/officeDocument/2006/relationships/hyperlink" Target="https://podminky.urs.cz/item/CS_URS_2021_02/949101112" TargetMode="External"/><Relationship Id="rId87" Type="http://schemas.openxmlformats.org/officeDocument/2006/relationships/hyperlink" Target="https://podminky.urs.cz/item/CS_URS_2021_02/713121121" TargetMode="External"/><Relationship Id="rId110" Type="http://schemas.openxmlformats.org/officeDocument/2006/relationships/hyperlink" Target="https://podminky.urs.cz/item/CS_URS_2021_02/762382011" TargetMode="External"/><Relationship Id="rId131" Type="http://schemas.openxmlformats.org/officeDocument/2006/relationships/hyperlink" Target="https://podminky.urs.cz/item/CS_URS_2021_02/764212634" TargetMode="External"/><Relationship Id="rId152" Type="http://schemas.openxmlformats.org/officeDocument/2006/relationships/hyperlink" Target="https://podminky.urs.cz/item/CS_URS_2021_02/766660001" TargetMode="External"/><Relationship Id="rId173" Type="http://schemas.openxmlformats.org/officeDocument/2006/relationships/hyperlink" Target="https://podminky.urs.cz/item/CS_URS_2021_02/767161111" TargetMode="External"/><Relationship Id="rId194" Type="http://schemas.openxmlformats.org/officeDocument/2006/relationships/hyperlink" Target="https://podminky.urs.cz/item/CS_URS_2021_02/767995115" TargetMode="External"/><Relationship Id="rId208" Type="http://schemas.openxmlformats.org/officeDocument/2006/relationships/hyperlink" Target="https://podminky.urs.cz/item/CS_URS_2021_02/776111311" TargetMode="External"/><Relationship Id="rId229" Type="http://schemas.openxmlformats.org/officeDocument/2006/relationships/hyperlink" Target="https://podminky.urs.cz/item/CS_URS_2021_02/784211101" TargetMode="External"/><Relationship Id="rId14" Type="http://schemas.openxmlformats.org/officeDocument/2006/relationships/hyperlink" Target="https://podminky.urs.cz/item/CS_URS_2021_02/317168055" TargetMode="External"/><Relationship Id="rId35" Type="http://schemas.openxmlformats.org/officeDocument/2006/relationships/hyperlink" Target="https://podminky.urs.cz/item/CS_URS_2021_02/622151001" TargetMode="External"/><Relationship Id="rId56" Type="http://schemas.openxmlformats.org/officeDocument/2006/relationships/hyperlink" Target="https://podminky.urs.cz/item/CS_URS_2021_02/642942611" TargetMode="External"/><Relationship Id="rId77" Type="http://schemas.openxmlformats.org/officeDocument/2006/relationships/hyperlink" Target="https://podminky.urs.cz/item/CS_URS_2021_02/711112002" TargetMode="External"/><Relationship Id="rId100" Type="http://schemas.openxmlformats.org/officeDocument/2006/relationships/hyperlink" Target="https://podminky.urs.cz/item/CS_URS_2021_02/751792004" TargetMode="External"/><Relationship Id="rId8" Type="http://schemas.openxmlformats.org/officeDocument/2006/relationships/hyperlink" Target="https://podminky.urs.cz/item/CS_URS_2021_02/311234251" TargetMode="External"/><Relationship Id="rId98" Type="http://schemas.openxmlformats.org/officeDocument/2006/relationships/hyperlink" Target="https://podminky.urs.cz/item/CS_URS_2021_02/721273153" TargetMode="External"/><Relationship Id="rId121" Type="http://schemas.openxmlformats.org/officeDocument/2006/relationships/hyperlink" Target="https://podminky.urs.cz/item/CS_URS_2021_02/763131771" TargetMode="External"/><Relationship Id="rId142" Type="http://schemas.openxmlformats.org/officeDocument/2006/relationships/hyperlink" Target="https://podminky.urs.cz/item/CS_URS_2021_02/764548323" TargetMode="External"/><Relationship Id="rId163" Type="http://schemas.openxmlformats.org/officeDocument/2006/relationships/hyperlink" Target="https://podminky.urs.cz/item/CS_URS_2021_02/766660729" TargetMode="External"/><Relationship Id="rId184" Type="http://schemas.openxmlformats.org/officeDocument/2006/relationships/hyperlink" Target="https://podminky.urs.cz/item/CS_URS_2021_02/767627307" TargetMode="External"/><Relationship Id="rId219" Type="http://schemas.openxmlformats.org/officeDocument/2006/relationships/hyperlink" Target="https://podminky.urs.cz/item/CS_URS_2021_02/998781202" TargetMode="External"/><Relationship Id="rId230" Type="http://schemas.openxmlformats.org/officeDocument/2006/relationships/hyperlink" Target="https://podminky.urs.cz/item/CS_URS_2021_02/786626121" TargetMode="External"/><Relationship Id="rId25" Type="http://schemas.openxmlformats.org/officeDocument/2006/relationships/hyperlink" Target="https://podminky.urs.cz/item/CS_URS_2021_02/612311131" TargetMode="External"/><Relationship Id="rId46" Type="http://schemas.openxmlformats.org/officeDocument/2006/relationships/hyperlink" Target="https://podminky.urs.cz/item/CS_URS_2021_02/629991012" TargetMode="External"/><Relationship Id="rId67" Type="http://schemas.openxmlformats.org/officeDocument/2006/relationships/hyperlink" Target="https://podminky.urs.cz/item/CS_URS_2021_02/953943211" TargetMode="External"/><Relationship Id="rId88" Type="http://schemas.openxmlformats.org/officeDocument/2006/relationships/hyperlink" Target="https://podminky.urs.cz/item/CS_URS_2021_02/713121211" TargetMode="External"/><Relationship Id="rId111" Type="http://schemas.openxmlformats.org/officeDocument/2006/relationships/hyperlink" Target="https://podminky.urs.cz/item/CS_URS_2021_02/998762202" TargetMode="External"/><Relationship Id="rId132" Type="http://schemas.openxmlformats.org/officeDocument/2006/relationships/hyperlink" Target="https://podminky.urs.cz/item/CS_URS_2021_02/764212662" TargetMode="External"/><Relationship Id="rId153" Type="http://schemas.openxmlformats.org/officeDocument/2006/relationships/hyperlink" Target="https://podminky.urs.cz/item/CS_URS_2021_02/766660002" TargetMode="External"/><Relationship Id="rId174" Type="http://schemas.openxmlformats.org/officeDocument/2006/relationships/hyperlink" Target="https://podminky.urs.cz/item/CS_URS_2021_02/767163201" TargetMode="External"/><Relationship Id="rId195" Type="http://schemas.openxmlformats.org/officeDocument/2006/relationships/hyperlink" Target="https://podminky.urs.cz/item/CS_URS_2021_02/998767202" TargetMode="External"/><Relationship Id="rId209" Type="http://schemas.openxmlformats.org/officeDocument/2006/relationships/hyperlink" Target="https://podminky.urs.cz/item/CS_URS_2021_02/776141111" TargetMode="External"/><Relationship Id="rId190" Type="http://schemas.openxmlformats.org/officeDocument/2006/relationships/hyperlink" Target="https://podminky.urs.cz/item/CS_URS_2021_02/767832101" TargetMode="External"/><Relationship Id="rId204" Type="http://schemas.openxmlformats.org/officeDocument/2006/relationships/hyperlink" Target="https://podminky.urs.cz/item/CS_URS_2021_02/771591237" TargetMode="External"/><Relationship Id="rId220" Type="http://schemas.openxmlformats.org/officeDocument/2006/relationships/hyperlink" Target="https://podminky.urs.cz/item/CS_URS_2021_02/783314201" TargetMode="External"/><Relationship Id="rId225" Type="http://schemas.openxmlformats.org/officeDocument/2006/relationships/hyperlink" Target="https://podminky.urs.cz/item/CS_URS_2021_02/783327101" TargetMode="External"/><Relationship Id="rId15" Type="http://schemas.openxmlformats.org/officeDocument/2006/relationships/hyperlink" Target="https://podminky.urs.cz/item/CS_URS_2021_02/317944323" TargetMode="External"/><Relationship Id="rId36" Type="http://schemas.openxmlformats.org/officeDocument/2006/relationships/hyperlink" Target="https://podminky.urs.cz/item/CS_URS_2021_02/622151021" TargetMode="External"/><Relationship Id="rId57" Type="http://schemas.openxmlformats.org/officeDocument/2006/relationships/hyperlink" Target="https://podminky.urs.cz/item/CS_URS_2021_02/642945111" TargetMode="External"/><Relationship Id="rId106" Type="http://schemas.openxmlformats.org/officeDocument/2006/relationships/hyperlink" Target="https://podminky.urs.cz/item/CS_URS_2021_02/762341017" TargetMode="External"/><Relationship Id="rId127" Type="http://schemas.openxmlformats.org/officeDocument/2006/relationships/hyperlink" Target="https://podminky.urs.cz/item/CS_URS_2021_02/764101131" TargetMode="External"/><Relationship Id="rId10" Type="http://schemas.openxmlformats.org/officeDocument/2006/relationships/hyperlink" Target="https://podminky.urs.cz/item/CS_URS_2021_02/317142442" TargetMode="External"/><Relationship Id="rId31" Type="http://schemas.openxmlformats.org/officeDocument/2006/relationships/hyperlink" Target="https://podminky.urs.cz/item/CS_URS_2021_02/619995001" TargetMode="External"/><Relationship Id="rId52" Type="http://schemas.openxmlformats.org/officeDocument/2006/relationships/hyperlink" Target="https://podminky.urs.cz/item/CS_URS_2021_02/634663111" TargetMode="External"/><Relationship Id="rId73" Type="http://schemas.openxmlformats.org/officeDocument/2006/relationships/hyperlink" Target="https://podminky.urs.cz/item/CS_URS_2021_02/985323111" TargetMode="External"/><Relationship Id="rId78" Type="http://schemas.openxmlformats.org/officeDocument/2006/relationships/hyperlink" Target="https://podminky.urs.cz/item/CS_URS_2021_02/711141559" TargetMode="External"/><Relationship Id="rId94" Type="http://schemas.openxmlformats.org/officeDocument/2006/relationships/hyperlink" Target="https://podminky.urs.cz/item/CS_URS_2021_02/713141336" TargetMode="External"/><Relationship Id="rId99" Type="http://schemas.openxmlformats.org/officeDocument/2006/relationships/hyperlink" Target="https://podminky.urs.cz/item/CS_URS_2021_02/998721202" TargetMode="External"/><Relationship Id="rId101" Type="http://schemas.openxmlformats.org/officeDocument/2006/relationships/hyperlink" Target="https://podminky.urs.cz/item/CS_URS_2021_02/998751201" TargetMode="External"/><Relationship Id="rId122" Type="http://schemas.openxmlformats.org/officeDocument/2006/relationships/hyperlink" Target="https://podminky.urs.cz/item/CS_URS_2021_02/763132931" TargetMode="External"/><Relationship Id="rId143" Type="http://schemas.openxmlformats.org/officeDocument/2006/relationships/hyperlink" Target="https://podminky.urs.cz/item/CS_URS_2021_02/764548324" TargetMode="External"/><Relationship Id="rId148" Type="http://schemas.openxmlformats.org/officeDocument/2006/relationships/hyperlink" Target="https://podminky.urs.cz/item/CS_URS_2021_02/766622131" TargetMode="External"/><Relationship Id="rId164" Type="http://schemas.openxmlformats.org/officeDocument/2006/relationships/hyperlink" Target="https://podminky.urs.cz/item/CS_URS_2021_02/766660731" TargetMode="External"/><Relationship Id="rId169" Type="http://schemas.openxmlformats.org/officeDocument/2006/relationships/hyperlink" Target="https://podminky.urs.cz/item/CS_URS_2021_02/766694121" TargetMode="External"/><Relationship Id="rId185" Type="http://schemas.openxmlformats.org/officeDocument/2006/relationships/hyperlink" Target="https://podminky.urs.cz/item/CS_URS_2021_02/767640111" TargetMode="External"/><Relationship Id="rId4" Type="http://schemas.openxmlformats.org/officeDocument/2006/relationships/hyperlink" Target="https://podminky.urs.cz/item/CS_URS_2021_02/275351122" TargetMode="External"/><Relationship Id="rId9" Type="http://schemas.openxmlformats.org/officeDocument/2006/relationships/hyperlink" Target="https://podminky.urs.cz/item/CS_URS_2021_02/317142422" TargetMode="External"/><Relationship Id="rId180" Type="http://schemas.openxmlformats.org/officeDocument/2006/relationships/hyperlink" Target="https://podminky.urs.cz/item/CS_URS_2021_02/767610116" TargetMode="External"/><Relationship Id="rId210" Type="http://schemas.openxmlformats.org/officeDocument/2006/relationships/hyperlink" Target="https://podminky.urs.cz/item/CS_URS_2021_02/776231111" TargetMode="External"/><Relationship Id="rId215" Type="http://schemas.openxmlformats.org/officeDocument/2006/relationships/hyperlink" Target="https://podminky.urs.cz/item/CS_URS_2021_02/781131207" TargetMode="External"/><Relationship Id="rId236" Type="http://schemas.openxmlformats.org/officeDocument/2006/relationships/hyperlink" Target="https://podminky.urs.cz/item/CS_URS_2021_02/HZS2112" TargetMode="External"/><Relationship Id="rId26" Type="http://schemas.openxmlformats.org/officeDocument/2006/relationships/hyperlink" Target="https://podminky.urs.cz/item/CS_URS_2021_02/612315422" TargetMode="External"/><Relationship Id="rId231" Type="http://schemas.openxmlformats.org/officeDocument/2006/relationships/hyperlink" Target="https://podminky.urs.cz/item/CS_URS_2021_02/998786202" TargetMode="External"/><Relationship Id="rId47" Type="http://schemas.openxmlformats.org/officeDocument/2006/relationships/hyperlink" Target="https://podminky.urs.cz/item/CS_URS_2021_02/631311125" TargetMode="External"/><Relationship Id="rId68" Type="http://schemas.openxmlformats.org/officeDocument/2006/relationships/hyperlink" Target="https://podminky.urs.cz/item/CS_URS_2021_02/977151125" TargetMode="External"/><Relationship Id="rId89" Type="http://schemas.openxmlformats.org/officeDocument/2006/relationships/hyperlink" Target="https://podminky.urs.cz/item/CS_URS_2021_02/713131121" TargetMode="External"/><Relationship Id="rId112" Type="http://schemas.openxmlformats.org/officeDocument/2006/relationships/hyperlink" Target="https://podminky.urs.cz/item/CS_URS_2021_02/763121413" TargetMode="External"/><Relationship Id="rId133" Type="http://schemas.openxmlformats.org/officeDocument/2006/relationships/hyperlink" Target="https://podminky.urs.cz/item/CS_URS_2021_02/764212664" TargetMode="External"/><Relationship Id="rId154" Type="http://schemas.openxmlformats.org/officeDocument/2006/relationships/hyperlink" Target="https://podminky.urs.cz/item/CS_URS_2021_02/766660021" TargetMode="External"/><Relationship Id="rId175" Type="http://schemas.openxmlformats.org/officeDocument/2006/relationships/hyperlink" Target="https://podminky.urs.cz/item/CS_URS_2021_02/767165111" TargetMode="External"/><Relationship Id="rId196" Type="http://schemas.openxmlformats.org/officeDocument/2006/relationships/hyperlink" Target="https://podminky.urs.cz/item/CS_URS_2021_02/771121011" TargetMode="External"/><Relationship Id="rId200" Type="http://schemas.openxmlformats.org/officeDocument/2006/relationships/hyperlink" Target="https://podminky.urs.cz/item/CS_URS_2021_02/771574224" TargetMode="External"/><Relationship Id="rId16" Type="http://schemas.openxmlformats.org/officeDocument/2006/relationships/hyperlink" Target="https://podminky.urs.cz/item/CS_URS_2021_02/342272225" TargetMode="External"/><Relationship Id="rId221" Type="http://schemas.openxmlformats.org/officeDocument/2006/relationships/hyperlink" Target="https://podminky.urs.cz/item/CS_URS_2021_02/783315101" TargetMode="External"/><Relationship Id="rId37" Type="http://schemas.openxmlformats.org/officeDocument/2006/relationships/hyperlink" Target="https://podminky.urs.cz/item/CS_URS_2021_02/622211041" TargetMode="External"/><Relationship Id="rId58" Type="http://schemas.openxmlformats.org/officeDocument/2006/relationships/hyperlink" Target="https://podminky.urs.cz/item/CS_URS_2021_02/644941112" TargetMode="External"/><Relationship Id="rId79" Type="http://schemas.openxmlformats.org/officeDocument/2006/relationships/hyperlink" Target="https://podminky.urs.cz/item/CS_URS_2021_02/711142559" TargetMode="External"/><Relationship Id="rId102" Type="http://schemas.openxmlformats.org/officeDocument/2006/relationships/hyperlink" Target="https://podminky.urs.cz/item/CS_URS_2021_02/762123110" TargetMode="External"/><Relationship Id="rId123" Type="http://schemas.openxmlformats.org/officeDocument/2006/relationships/hyperlink" Target="https://podminky.urs.cz/item/CS_URS_2021_02/763135102" TargetMode="External"/><Relationship Id="rId144" Type="http://schemas.openxmlformats.org/officeDocument/2006/relationships/hyperlink" Target="https://podminky.urs.cz/item/CS_URS_2021_02/998764202" TargetMode="External"/><Relationship Id="rId90" Type="http://schemas.openxmlformats.org/officeDocument/2006/relationships/hyperlink" Target="https://podminky.urs.cz/item/CS_URS_2021_02/713131141" TargetMode="External"/><Relationship Id="rId165" Type="http://schemas.openxmlformats.org/officeDocument/2006/relationships/hyperlink" Target="https://podminky.urs.cz/item/CS_URS_2021_02/766660733" TargetMode="External"/><Relationship Id="rId186" Type="http://schemas.openxmlformats.org/officeDocument/2006/relationships/hyperlink" Target="https://podminky.urs.cz/item/CS_URS_2021_02/767640114" TargetMode="External"/><Relationship Id="rId211" Type="http://schemas.openxmlformats.org/officeDocument/2006/relationships/hyperlink" Target="https://podminky.urs.cz/item/CS_URS_2021_02/776411111" TargetMode="External"/><Relationship Id="rId232" Type="http://schemas.openxmlformats.org/officeDocument/2006/relationships/hyperlink" Target="https://podminky.urs.cz/item/CS_URS_2021_02/787911111" TargetMode="External"/><Relationship Id="rId27" Type="http://schemas.openxmlformats.org/officeDocument/2006/relationships/hyperlink" Target="https://podminky.urs.cz/item/CS_URS_2021_02/612322111" TargetMode="External"/><Relationship Id="rId48" Type="http://schemas.openxmlformats.org/officeDocument/2006/relationships/hyperlink" Target="https://podminky.urs.cz/item/CS_URS_2021_02/631311135" TargetMode="External"/><Relationship Id="rId69" Type="http://schemas.openxmlformats.org/officeDocument/2006/relationships/hyperlink" Target="https://podminky.urs.cz/item/CS_URS_2021_02/985131111" TargetMode="External"/><Relationship Id="rId113" Type="http://schemas.openxmlformats.org/officeDocument/2006/relationships/hyperlink" Target="https://podminky.urs.cz/item/CS_URS_2021_02/763121424" TargetMode="External"/><Relationship Id="rId134" Type="http://schemas.openxmlformats.org/officeDocument/2006/relationships/hyperlink" Target="https://podminky.urs.cz/item/CS_URS_2021_02/764223452" TargetMode="External"/><Relationship Id="rId80" Type="http://schemas.openxmlformats.org/officeDocument/2006/relationships/hyperlink" Target="https://podminky.urs.cz/item/CS_URS_2021_02/711161273" TargetMode="External"/><Relationship Id="rId155" Type="http://schemas.openxmlformats.org/officeDocument/2006/relationships/hyperlink" Target="https://podminky.urs.cz/item/CS_URS_2021_02/766660171" TargetMode="External"/><Relationship Id="rId176" Type="http://schemas.openxmlformats.org/officeDocument/2006/relationships/hyperlink" Target="https://podminky.urs.cz/item/CS_URS_2021_02/767220120" TargetMode="External"/><Relationship Id="rId197" Type="http://schemas.openxmlformats.org/officeDocument/2006/relationships/hyperlink" Target="https://podminky.urs.cz/item/CS_URS_2021_02/771151011" TargetMode="External"/><Relationship Id="rId201" Type="http://schemas.openxmlformats.org/officeDocument/2006/relationships/hyperlink" Target="https://podminky.urs.cz/item/CS_URS_2021_02/771577114" TargetMode="External"/><Relationship Id="rId222" Type="http://schemas.openxmlformats.org/officeDocument/2006/relationships/hyperlink" Target="https://podminky.urs.cz/item/CS_URS_2021_02/783317101" TargetMode="External"/><Relationship Id="rId17" Type="http://schemas.openxmlformats.org/officeDocument/2006/relationships/hyperlink" Target="https://podminky.urs.cz/item/CS_URS_2021_02/342272235" TargetMode="External"/><Relationship Id="rId38" Type="http://schemas.openxmlformats.org/officeDocument/2006/relationships/hyperlink" Target="https://podminky.urs.cz/item/CS_URS_2021_02/622212001" TargetMode="External"/><Relationship Id="rId59" Type="http://schemas.openxmlformats.org/officeDocument/2006/relationships/hyperlink" Target="https://podminky.urs.cz/item/CS_URS_2021_02/899104112" TargetMode="External"/><Relationship Id="rId103" Type="http://schemas.openxmlformats.org/officeDocument/2006/relationships/hyperlink" Target="https://podminky.urs.cz/item/CS_URS_2021_02/762321901" TargetMode="External"/><Relationship Id="rId124" Type="http://schemas.openxmlformats.org/officeDocument/2006/relationships/hyperlink" Target="https://podminky.urs.cz/item/CS_URS_2021_02/763172353" TargetMode="External"/><Relationship Id="rId70" Type="http://schemas.openxmlformats.org/officeDocument/2006/relationships/hyperlink" Target="https://podminky.urs.cz/item/CS_URS_2021_02/985311312" TargetMode="External"/><Relationship Id="rId91" Type="http://schemas.openxmlformats.org/officeDocument/2006/relationships/hyperlink" Target="https://podminky.urs.cz/item/CS_URS_2021_02/713141136" TargetMode="External"/><Relationship Id="rId145" Type="http://schemas.openxmlformats.org/officeDocument/2006/relationships/hyperlink" Target="https://podminky.urs.cz/item/CS_URS_2021_02/765191001" TargetMode="External"/><Relationship Id="rId166" Type="http://schemas.openxmlformats.org/officeDocument/2006/relationships/hyperlink" Target="https://podminky.urs.cz/item/CS_URS_2021_02/766660734" TargetMode="External"/><Relationship Id="rId187" Type="http://schemas.openxmlformats.org/officeDocument/2006/relationships/hyperlink" Target="https://podminky.urs.cz/item/CS_URS_2021_02/767640222" TargetMode="External"/><Relationship Id="rId1" Type="http://schemas.openxmlformats.org/officeDocument/2006/relationships/hyperlink" Target="https://podminky.urs.cz/item/CS_URS_2021_02/132212111" TargetMode="External"/><Relationship Id="rId212" Type="http://schemas.openxmlformats.org/officeDocument/2006/relationships/hyperlink" Target="https://podminky.urs.cz/item/CS_URS_2021_02/998776102" TargetMode="External"/><Relationship Id="rId233" Type="http://schemas.openxmlformats.org/officeDocument/2006/relationships/hyperlink" Target="https://podminky.urs.cz/item/CS_URS_2021_02/787911115" TargetMode="External"/><Relationship Id="rId28" Type="http://schemas.openxmlformats.org/officeDocument/2006/relationships/hyperlink" Target="https://podminky.urs.cz/item/CS_URS_2021_02/612322141" TargetMode="External"/><Relationship Id="rId49" Type="http://schemas.openxmlformats.org/officeDocument/2006/relationships/hyperlink" Target="https://podminky.urs.cz/item/CS_URS_2021_02/631362021" TargetMode="External"/><Relationship Id="rId114" Type="http://schemas.openxmlformats.org/officeDocument/2006/relationships/hyperlink" Target="https://podminky.urs.cz/item/CS_URS_2021_02/763121448" TargetMode="External"/><Relationship Id="rId60" Type="http://schemas.openxmlformats.org/officeDocument/2006/relationships/hyperlink" Target="https://podminky.urs.cz/item/CS_URS_2021_02/941211111" TargetMode="External"/><Relationship Id="rId81" Type="http://schemas.openxmlformats.org/officeDocument/2006/relationships/hyperlink" Target="https://podminky.urs.cz/item/CS_URS_2021_02/998711202" TargetMode="External"/><Relationship Id="rId135" Type="http://schemas.openxmlformats.org/officeDocument/2006/relationships/hyperlink" Target="https://podminky.urs.cz/item/CS_URS_2021_02/764244308" TargetMode="External"/><Relationship Id="rId156" Type="http://schemas.openxmlformats.org/officeDocument/2006/relationships/hyperlink" Target="https://podminky.urs.cz/item/CS_URS_2021_02/766660411" TargetMode="External"/><Relationship Id="rId177" Type="http://schemas.openxmlformats.org/officeDocument/2006/relationships/hyperlink" Target="https://podminky.urs.cz/item/CS_URS_2021_02/767391112" TargetMode="External"/><Relationship Id="rId198" Type="http://schemas.openxmlformats.org/officeDocument/2006/relationships/hyperlink" Target="https://podminky.urs.cz/item/CS_URS_2021_02/771161023" TargetMode="External"/><Relationship Id="rId202" Type="http://schemas.openxmlformats.org/officeDocument/2006/relationships/hyperlink" Target="https://podminky.urs.cz/item/CS_URS_2021_02/771577115" TargetMode="External"/><Relationship Id="rId223" Type="http://schemas.openxmlformats.org/officeDocument/2006/relationships/hyperlink" Target="https://podminky.urs.cz/item/CS_URS_2021_02/783324101" TargetMode="External"/><Relationship Id="rId18" Type="http://schemas.openxmlformats.org/officeDocument/2006/relationships/hyperlink" Target="https://podminky.urs.cz/item/CS_URS_2021_02/342272245" TargetMode="External"/><Relationship Id="rId39" Type="http://schemas.openxmlformats.org/officeDocument/2006/relationships/hyperlink" Target="https://podminky.urs.cz/item/CS_URS_2021_02/622251101" TargetMode="External"/><Relationship Id="rId50" Type="http://schemas.openxmlformats.org/officeDocument/2006/relationships/hyperlink" Target="https://podminky.urs.cz/item/CS_URS_2021_02/632451214" TargetMode="External"/><Relationship Id="rId104" Type="http://schemas.openxmlformats.org/officeDocument/2006/relationships/hyperlink" Target="https://podminky.urs.cz/item/CS_URS_2021_02/762331911" TargetMode="External"/><Relationship Id="rId125" Type="http://schemas.openxmlformats.org/officeDocument/2006/relationships/hyperlink" Target="https://podminky.urs.cz/item/CS_URS_2021_02/763411111" TargetMode="External"/><Relationship Id="rId146" Type="http://schemas.openxmlformats.org/officeDocument/2006/relationships/hyperlink" Target="https://podminky.urs.cz/item/CS_URS_2021_02/998765202" TargetMode="External"/><Relationship Id="rId167" Type="http://schemas.openxmlformats.org/officeDocument/2006/relationships/hyperlink" Target="https://podminky.urs.cz/item/CS_URS_2021_02/766682111" TargetMode="External"/><Relationship Id="rId188" Type="http://schemas.openxmlformats.org/officeDocument/2006/relationships/hyperlink" Target="https://podminky.urs.cz/item/CS_URS_2021_02/767648511" TargetMode="External"/><Relationship Id="rId71" Type="http://schemas.openxmlformats.org/officeDocument/2006/relationships/hyperlink" Target="https://podminky.urs.cz/item/CS_URS_2021_02/985311313" TargetMode="External"/><Relationship Id="rId92" Type="http://schemas.openxmlformats.org/officeDocument/2006/relationships/hyperlink" Target="https://podminky.urs.cz/item/CS_URS_2021_02/713141151" TargetMode="External"/><Relationship Id="rId213" Type="http://schemas.openxmlformats.org/officeDocument/2006/relationships/hyperlink" Target="https://podminky.urs.cz/item/CS_URS_2021_02/998776181" TargetMode="External"/><Relationship Id="rId234" Type="http://schemas.openxmlformats.org/officeDocument/2006/relationships/hyperlink" Target="https://podminky.urs.cz/item/CS_URS_2021_02/998787202" TargetMode="External"/><Relationship Id="rId2" Type="http://schemas.openxmlformats.org/officeDocument/2006/relationships/hyperlink" Target="https://podminky.urs.cz/item/CS_URS_2021_02/275313611" TargetMode="External"/><Relationship Id="rId29" Type="http://schemas.openxmlformats.org/officeDocument/2006/relationships/hyperlink" Target="https://podminky.urs.cz/item/CS_URS_2021_02/612322191" TargetMode="External"/><Relationship Id="rId40" Type="http://schemas.openxmlformats.org/officeDocument/2006/relationships/hyperlink" Target="https://podminky.urs.cz/item/CS_URS_2021_02/622252001" TargetMode="External"/><Relationship Id="rId115" Type="http://schemas.openxmlformats.org/officeDocument/2006/relationships/hyperlink" Target="https://podminky.urs.cz/item/CS_URS_2021_02/763131411" TargetMode="External"/><Relationship Id="rId136" Type="http://schemas.openxmlformats.org/officeDocument/2006/relationships/hyperlink" Target="https://podminky.urs.cz/item/CS_URS_2021_02/764311614" TargetMode="External"/><Relationship Id="rId157" Type="http://schemas.openxmlformats.org/officeDocument/2006/relationships/hyperlink" Target="https://podminky.urs.cz/item/CS_URS_2021_02/766660411" TargetMode="External"/><Relationship Id="rId178" Type="http://schemas.openxmlformats.org/officeDocument/2006/relationships/hyperlink" Target="https://podminky.urs.cz/item/CS_URS_2021_02/767531111" TargetMode="External"/><Relationship Id="rId61" Type="http://schemas.openxmlformats.org/officeDocument/2006/relationships/hyperlink" Target="https://podminky.urs.cz/item/CS_URS_2021_02/941211211" TargetMode="External"/><Relationship Id="rId82" Type="http://schemas.openxmlformats.org/officeDocument/2006/relationships/hyperlink" Target="https://podminky.urs.cz/item/CS_URS_2021_02/712331111" TargetMode="External"/><Relationship Id="rId199" Type="http://schemas.openxmlformats.org/officeDocument/2006/relationships/hyperlink" Target="https://podminky.urs.cz/item/CS_URS_2021_02/771474113" TargetMode="External"/><Relationship Id="rId203" Type="http://schemas.openxmlformats.org/officeDocument/2006/relationships/hyperlink" Target="https://podminky.urs.cz/item/CS_URS_2021_02/771591207" TargetMode="External"/><Relationship Id="rId19" Type="http://schemas.openxmlformats.org/officeDocument/2006/relationships/hyperlink" Target="https://podminky.urs.cz/item/CS_URS_2021_02/430321515" TargetMode="External"/><Relationship Id="rId224" Type="http://schemas.openxmlformats.org/officeDocument/2006/relationships/hyperlink" Target="https://podminky.urs.cz/item/CS_URS_2021_02/783325101" TargetMode="External"/><Relationship Id="rId30" Type="http://schemas.openxmlformats.org/officeDocument/2006/relationships/hyperlink" Target="https://podminky.urs.cz/item/CS_URS_2021_02/612325302" TargetMode="External"/><Relationship Id="rId105" Type="http://schemas.openxmlformats.org/officeDocument/2006/relationships/hyperlink" Target="https://podminky.urs.cz/item/CS_URS_2021_02/762332921" TargetMode="External"/><Relationship Id="rId126" Type="http://schemas.openxmlformats.org/officeDocument/2006/relationships/hyperlink" Target="https://podminky.urs.cz/item/CS_URS_2021_02/998763201" TargetMode="External"/><Relationship Id="rId147" Type="http://schemas.openxmlformats.org/officeDocument/2006/relationships/hyperlink" Target="https://podminky.urs.cz/item/CS_URS_2021_02/766231113" TargetMode="External"/><Relationship Id="rId168" Type="http://schemas.openxmlformats.org/officeDocument/2006/relationships/hyperlink" Target="https://podminky.urs.cz/item/CS_URS_2021_02/766694112" TargetMode="External"/><Relationship Id="rId51" Type="http://schemas.openxmlformats.org/officeDocument/2006/relationships/hyperlink" Target="https://podminky.urs.cz/item/CS_URS_2021_02/632451291" TargetMode="External"/><Relationship Id="rId72" Type="http://schemas.openxmlformats.org/officeDocument/2006/relationships/hyperlink" Target="https://podminky.urs.cz/item/CS_URS_2021_02/985321112" TargetMode="External"/><Relationship Id="rId93" Type="http://schemas.openxmlformats.org/officeDocument/2006/relationships/hyperlink" Target="https://podminky.urs.cz/item/CS_URS_2021_02/713141263" TargetMode="External"/><Relationship Id="rId189" Type="http://schemas.openxmlformats.org/officeDocument/2006/relationships/hyperlink" Target="https://podminky.urs.cz/item/CS_URS_2021_02/767649194" TargetMode="External"/><Relationship Id="rId3" Type="http://schemas.openxmlformats.org/officeDocument/2006/relationships/hyperlink" Target="https://podminky.urs.cz/item/CS_URS_2021_02/275351121" TargetMode="External"/><Relationship Id="rId214" Type="http://schemas.openxmlformats.org/officeDocument/2006/relationships/hyperlink" Target="https://podminky.urs.cz/item/CS_URS_2021_02/781121011" TargetMode="External"/><Relationship Id="rId235" Type="http://schemas.openxmlformats.org/officeDocument/2006/relationships/hyperlink" Target="https://podminky.urs.cz/item/CS_URS_2021_02/789421512" TargetMode="External"/><Relationship Id="rId116" Type="http://schemas.openxmlformats.org/officeDocument/2006/relationships/hyperlink" Target="https://podminky.urs.cz/item/CS_URS_2021_02/763131451" TargetMode="External"/><Relationship Id="rId137" Type="http://schemas.openxmlformats.org/officeDocument/2006/relationships/hyperlink" Target="https://podminky.urs.cz/item/CS_URS_2021_02/764314612" TargetMode="External"/><Relationship Id="rId158" Type="http://schemas.openxmlformats.org/officeDocument/2006/relationships/hyperlink" Target="https://podminky.urs.cz/item/CS_URS_2021_02/766660421" TargetMode="External"/><Relationship Id="rId20" Type="http://schemas.openxmlformats.org/officeDocument/2006/relationships/hyperlink" Target="https://podminky.urs.cz/item/CS_URS_2021_02/430361821" TargetMode="External"/><Relationship Id="rId41" Type="http://schemas.openxmlformats.org/officeDocument/2006/relationships/hyperlink" Target="https://podminky.urs.cz/item/CS_URS_2021_02/622252002" TargetMode="External"/><Relationship Id="rId62" Type="http://schemas.openxmlformats.org/officeDocument/2006/relationships/hyperlink" Target="https://podminky.urs.cz/item/CS_URS_2021_02/941211811" TargetMode="External"/><Relationship Id="rId83" Type="http://schemas.openxmlformats.org/officeDocument/2006/relationships/hyperlink" Target="https://podminky.urs.cz/item/CS_URS_2021_02/712341559" TargetMode="External"/><Relationship Id="rId179" Type="http://schemas.openxmlformats.org/officeDocument/2006/relationships/hyperlink" Target="https://podminky.urs.cz/item/CS_URS_2021_02/767531121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968082017" TargetMode="External"/><Relationship Id="rId18" Type="http://schemas.openxmlformats.org/officeDocument/2006/relationships/hyperlink" Target="https://podminky.urs.cz/item/CS_URS_2021_02/978011191" TargetMode="External"/><Relationship Id="rId26" Type="http://schemas.openxmlformats.org/officeDocument/2006/relationships/hyperlink" Target="https://podminky.urs.cz/item/CS_URS_2021_02/997013501" TargetMode="External"/><Relationship Id="rId39" Type="http://schemas.openxmlformats.org/officeDocument/2006/relationships/hyperlink" Target="https://podminky.urs.cz/item/CS_URS_2021_02/763135812" TargetMode="External"/><Relationship Id="rId21" Type="http://schemas.openxmlformats.org/officeDocument/2006/relationships/hyperlink" Target="https://podminky.urs.cz/item/CS_URS_2021_02/978015391" TargetMode="External"/><Relationship Id="rId34" Type="http://schemas.openxmlformats.org/officeDocument/2006/relationships/hyperlink" Target="https://podminky.urs.cz/item/CS_URS_2021_02/713130851" TargetMode="External"/><Relationship Id="rId42" Type="http://schemas.openxmlformats.org/officeDocument/2006/relationships/hyperlink" Target="https://podminky.urs.cz/item/CS_URS_2021_02/764002861" TargetMode="External"/><Relationship Id="rId47" Type="http://schemas.openxmlformats.org/officeDocument/2006/relationships/hyperlink" Target="https://podminky.urs.cz/item/CS_URS_2021_02/766411821" TargetMode="External"/><Relationship Id="rId50" Type="http://schemas.openxmlformats.org/officeDocument/2006/relationships/hyperlink" Target="https://podminky.urs.cz/item/CS_URS_2021_02/766421822" TargetMode="External"/><Relationship Id="rId55" Type="http://schemas.openxmlformats.org/officeDocument/2006/relationships/hyperlink" Target="https://podminky.urs.cz/item/CS_URS_2021_02/767661811" TargetMode="External"/><Relationship Id="rId63" Type="http://schemas.openxmlformats.org/officeDocument/2006/relationships/hyperlink" Target="https://podminky.urs.cz/item/CS_URS_2021_02/HZS2221" TargetMode="External"/><Relationship Id="rId7" Type="http://schemas.openxmlformats.org/officeDocument/2006/relationships/hyperlink" Target="https://podminky.urs.cz/item/CS_URS_2021_02/962081141" TargetMode="External"/><Relationship Id="rId2" Type="http://schemas.openxmlformats.org/officeDocument/2006/relationships/hyperlink" Target="https://podminky.urs.cz/item/CS_URS_2021_02/174111101" TargetMode="External"/><Relationship Id="rId16" Type="http://schemas.openxmlformats.org/officeDocument/2006/relationships/hyperlink" Target="https://podminky.urs.cz/item/CS_URS_2021_02/971035661" TargetMode="External"/><Relationship Id="rId29" Type="http://schemas.openxmlformats.org/officeDocument/2006/relationships/hyperlink" Target="https://podminky.urs.cz/item/CS_URS_2021_02/998017002" TargetMode="External"/><Relationship Id="rId11" Type="http://schemas.openxmlformats.org/officeDocument/2006/relationships/hyperlink" Target="https://podminky.urs.cz/item/CS_URS_2021_02/968072455" TargetMode="External"/><Relationship Id="rId24" Type="http://schemas.openxmlformats.org/officeDocument/2006/relationships/hyperlink" Target="https://podminky.urs.cz/item/CS_URS_2021_02/985421154" TargetMode="External"/><Relationship Id="rId32" Type="http://schemas.openxmlformats.org/officeDocument/2006/relationships/hyperlink" Target="https://podminky.urs.cz/item/CS_URS_2021_02/998711202" TargetMode="External"/><Relationship Id="rId37" Type="http://schemas.openxmlformats.org/officeDocument/2006/relationships/hyperlink" Target="https://podminky.urs.cz/item/CS_URS_2021_02/763121811" TargetMode="External"/><Relationship Id="rId40" Type="http://schemas.openxmlformats.org/officeDocument/2006/relationships/hyperlink" Target="https://podminky.urs.cz/item/CS_URS_2021_02/764001821" TargetMode="External"/><Relationship Id="rId45" Type="http://schemas.openxmlformats.org/officeDocument/2006/relationships/hyperlink" Target="https://podminky.urs.cz/item/CS_URS_2021_02/765121801" TargetMode="External"/><Relationship Id="rId53" Type="http://schemas.openxmlformats.org/officeDocument/2006/relationships/hyperlink" Target="https://podminky.urs.cz/item/CS_URS_2021_02/767161823" TargetMode="External"/><Relationship Id="rId58" Type="http://schemas.openxmlformats.org/officeDocument/2006/relationships/hyperlink" Target="https://podminky.urs.cz/item/CS_URS_2021_02/771571810" TargetMode="External"/><Relationship Id="rId5" Type="http://schemas.openxmlformats.org/officeDocument/2006/relationships/hyperlink" Target="https://podminky.urs.cz/item/CS_URS_2021_02/962031133" TargetMode="External"/><Relationship Id="rId61" Type="http://schemas.openxmlformats.org/officeDocument/2006/relationships/hyperlink" Target="https://podminky.urs.cz/item/CS_URS_2021_02/HZS1291" TargetMode="External"/><Relationship Id="rId19" Type="http://schemas.openxmlformats.org/officeDocument/2006/relationships/hyperlink" Target="https://podminky.urs.cz/item/CS_URS_2021_02/978013141" TargetMode="External"/><Relationship Id="rId14" Type="http://schemas.openxmlformats.org/officeDocument/2006/relationships/hyperlink" Target="https://podminky.urs.cz/item/CS_URS_2021_02/968082022" TargetMode="External"/><Relationship Id="rId22" Type="http://schemas.openxmlformats.org/officeDocument/2006/relationships/hyperlink" Target="https://podminky.urs.cz/item/CS_URS_2021_02/981011311" TargetMode="External"/><Relationship Id="rId27" Type="http://schemas.openxmlformats.org/officeDocument/2006/relationships/hyperlink" Target="https://podminky.urs.cz/item/CS_URS_2021_02/997013509" TargetMode="External"/><Relationship Id="rId30" Type="http://schemas.openxmlformats.org/officeDocument/2006/relationships/hyperlink" Target="https://podminky.urs.cz/item/CS_URS_2021_02/711112051" TargetMode="External"/><Relationship Id="rId35" Type="http://schemas.openxmlformats.org/officeDocument/2006/relationships/hyperlink" Target="https://podminky.urs.cz/item/CS_URS_2021_02/762342811" TargetMode="External"/><Relationship Id="rId43" Type="http://schemas.openxmlformats.org/officeDocument/2006/relationships/hyperlink" Target="https://podminky.urs.cz/item/CS_URS_2021_02/764004801" TargetMode="External"/><Relationship Id="rId48" Type="http://schemas.openxmlformats.org/officeDocument/2006/relationships/hyperlink" Target="https://podminky.urs.cz/item/CS_URS_2021_02/766411822" TargetMode="External"/><Relationship Id="rId56" Type="http://schemas.openxmlformats.org/officeDocument/2006/relationships/hyperlink" Target="https://podminky.urs.cz/item/CS_URS_2021_02/767832802" TargetMode="External"/><Relationship Id="rId64" Type="http://schemas.openxmlformats.org/officeDocument/2006/relationships/drawing" Target="../drawings/drawing3.xml"/><Relationship Id="rId8" Type="http://schemas.openxmlformats.org/officeDocument/2006/relationships/hyperlink" Target="https://podminky.urs.cz/item/CS_URS_2021_02/965042141" TargetMode="External"/><Relationship Id="rId51" Type="http://schemas.openxmlformats.org/officeDocument/2006/relationships/hyperlink" Target="https://podminky.urs.cz/item/CS_URS_2021_02/766691914" TargetMode="External"/><Relationship Id="rId3" Type="http://schemas.openxmlformats.org/officeDocument/2006/relationships/hyperlink" Target="https://podminky.urs.cz/item/CS_URS_2021_02/961055111" TargetMode="External"/><Relationship Id="rId12" Type="http://schemas.openxmlformats.org/officeDocument/2006/relationships/hyperlink" Target="https://podminky.urs.cz/item/CS_URS_2021_02/968082015" TargetMode="External"/><Relationship Id="rId17" Type="http://schemas.openxmlformats.org/officeDocument/2006/relationships/hyperlink" Target="https://podminky.urs.cz/item/CS_URS_2021_02/973031513" TargetMode="External"/><Relationship Id="rId25" Type="http://schemas.openxmlformats.org/officeDocument/2006/relationships/hyperlink" Target="https://podminky.urs.cz/item/CS_URS_2021_02/997013152" TargetMode="External"/><Relationship Id="rId33" Type="http://schemas.openxmlformats.org/officeDocument/2006/relationships/hyperlink" Target="https://podminky.urs.cz/item/CS_URS_2021_02/713120813" TargetMode="External"/><Relationship Id="rId38" Type="http://schemas.openxmlformats.org/officeDocument/2006/relationships/hyperlink" Target="https://podminky.urs.cz/item/CS_URS_2021_02/763131831" TargetMode="External"/><Relationship Id="rId46" Type="http://schemas.openxmlformats.org/officeDocument/2006/relationships/hyperlink" Target="https://podminky.urs.cz/item/CS_URS_2021_02/765191901" TargetMode="External"/><Relationship Id="rId59" Type="http://schemas.openxmlformats.org/officeDocument/2006/relationships/hyperlink" Target="https://podminky.urs.cz/item/CS_URS_2021_02/776201812" TargetMode="External"/><Relationship Id="rId20" Type="http://schemas.openxmlformats.org/officeDocument/2006/relationships/hyperlink" Target="https://podminky.urs.cz/item/CS_URS_2021_02/978013191" TargetMode="External"/><Relationship Id="rId41" Type="http://schemas.openxmlformats.org/officeDocument/2006/relationships/hyperlink" Target="https://podminky.urs.cz/item/CS_URS_2021_02/764002851" TargetMode="External"/><Relationship Id="rId54" Type="http://schemas.openxmlformats.org/officeDocument/2006/relationships/hyperlink" Target="https://podminky.urs.cz/item/CS_URS_2021_02/767591801" TargetMode="External"/><Relationship Id="rId62" Type="http://schemas.openxmlformats.org/officeDocument/2006/relationships/hyperlink" Target="https://podminky.urs.cz/item/CS_URS_2021_02/HZS2211" TargetMode="External"/><Relationship Id="rId1" Type="http://schemas.openxmlformats.org/officeDocument/2006/relationships/hyperlink" Target="https://podminky.urs.cz/item/CS_URS_2021_02/131313101" TargetMode="External"/><Relationship Id="rId6" Type="http://schemas.openxmlformats.org/officeDocument/2006/relationships/hyperlink" Target="https://podminky.urs.cz/item/CS_URS_2021_02/962052211" TargetMode="External"/><Relationship Id="rId15" Type="http://schemas.openxmlformats.org/officeDocument/2006/relationships/hyperlink" Target="https://podminky.urs.cz/item/CS_URS_2021_02/971035561" TargetMode="External"/><Relationship Id="rId23" Type="http://schemas.openxmlformats.org/officeDocument/2006/relationships/hyperlink" Target="https://podminky.urs.cz/item/CS_URS_2021_02/981011316" TargetMode="External"/><Relationship Id="rId28" Type="http://schemas.openxmlformats.org/officeDocument/2006/relationships/hyperlink" Target="https://podminky.urs.cz/item/CS_URS_2021_02/997013631" TargetMode="External"/><Relationship Id="rId36" Type="http://schemas.openxmlformats.org/officeDocument/2006/relationships/hyperlink" Target="https://podminky.urs.cz/item/CS_URS_2021_02/763101856" TargetMode="External"/><Relationship Id="rId49" Type="http://schemas.openxmlformats.org/officeDocument/2006/relationships/hyperlink" Target="https://podminky.urs.cz/item/CS_URS_2021_02/766421821" TargetMode="External"/><Relationship Id="rId57" Type="http://schemas.openxmlformats.org/officeDocument/2006/relationships/hyperlink" Target="https://podminky.urs.cz/item/CS_URS_2021_02/771551810" TargetMode="External"/><Relationship Id="rId10" Type="http://schemas.openxmlformats.org/officeDocument/2006/relationships/hyperlink" Target="https://podminky.urs.cz/item/CS_URS_2021_02/965043441" TargetMode="External"/><Relationship Id="rId31" Type="http://schemas.openxmlformats.org/officeDocument/2006/relationships/hyperlink" Target="https://podminky.urs.cz/item/CS_URS_2021_02/711199101" TargetMode="External"/><Relationship Id="rId44" Type="http://schemas.openxmlformats.org/officeDocument/2006/relationships/hyperlink" Target="https://podminky.urs.cz/item/CS_URS_2021_02/764004861" TargetMode="External"/><Relationship Id="rId52" Type="http://schemas.openxmlformats.org/officeDocument/2006/relationships/hyperlink" Target="https://podminky.urs.cz/item/CS_URS_2021_02/766691915" TargetMode="External"/><Relationship Id="rId60" Type="http://schemas.openxmlformats.org/officeDocument/2006/relationships/hyperlink" Target="https://podminky.urs.cz/item/CS_URS_2021_02/781471810" TargetMode="External"/><Relationship Id="rId4" Type="http://schemas.openxmlformats.org/officeDocument/2006/relationships/hyperlink" Target="https://podminky.urs.cz/item/CS_URS_2021_02/962031132" TargetMode="External"/><Relationship Id="rId9" Type="http://schemas.openxmlformats.org/officeDocument/2006/relationships/hyperlink" Target="https://podminky.urs.cz/item/CS_URS_2021_02/965042241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2_01/741112072" TargetMode="External"/><Relationship Id="rId18" Type="http://schemas.openxmlformats.org/officeDocument/2006/relationships/hyperlink" Target="https://podminky.urs.cz/item/CS_URS_2022_01/741122016" TargetMode="External"/><Relationship Id="rId26" Type="http://schemas.openxmlformats.org/officeDocument/2006/relationships/hyperlink" Target="https://podminky.urs.cz/item/CS_URS_2022_01/741110061" TargetMode="External"/><Relationship Id="rId39" Type="http://schemas.openxmlformats.org/officeDocument/2006/relationships/hyperlink" Target="https://podminky.urs.cz/item/CS_URS_2022_01/741210102" TargetMode="External"/><Relationship Id="rId21" Type="http://schemas.openxmlformats.org/officeDocument/2006/relationships/hyperlink" Target="https://podminky.urs.cz/item/CS_URS_2022_01/741122032" TargetMode="External"/><Relationship Id="rId34" Type="http://schemas.openxmlformats.org/officeDocument/2006/relationships/hyperlink" Target="https://podminky.urs.cz/item/CS_URS_2022_01/742320051" TargetMode="External"/><Relationship Id="rId42" Type="http://schemas.openxmlformats.org/officeDocument/2006/relationships/hyperlink" Target="https://podminky.urs.cz/item/CS_URS_2022_01/460431182" TargetMode="External"/><Relationship Id="rId47" Type="http://schemas.openxmlformats.org/officeDocument/2006/relationships/drawing" Target="../drawings/drawing4.xml"/><Relationship Id="rId7" Type="http://schemas.openxmlformats.org/officeDocument/2006/relationships/hyperlink" Target="https://podminky.urs.cz/item/CS_URS_2022_01/741313005" TargetMode="External"/><Relationship Id="rId2" Type="http://schemas.openxmlformats.org/officeDocument/2006/relationships/hyperlink" Target="https://podminky.urs.cz/item/CS_URS_2022_01/741372061" TargetMode="External"/><Relationship Id="rId16" Type="http://schemas.openxmlformats.org/officeDocument/2006/relationships/hyperlink" Target="https://podminky.urs.cz/item/CS_URS_2022_01/741122011" TargetMode="External"/><Relationship Id="rId29" Type="http://schemas.openxmlformats.org/officeDocument/2006/relationships/hyperlink" Target="https://podminky.urs.cz/item/CS_URS_2022_01/741420022" TargetMode="External"/><Relationship Id="rId1" Type="http://schemas.openxmlformats.org/officeDocument/2006/relationships/hyperlink" Target="https://podminky.urs.cz/item/CS_URS_2022_01/741372062" TargetMode="External"/><Relationship Id="rId6" Type="http://schemas.openxmlformats.org/officeDocument/2006/relationships/hyperlink" Target="https://podminky.urs.cz/item/CS_URS_2022_01/741313002" TargetMode="External"/><Relationship Id="rId11" Type="http://schemas.openxmlformats.org/officeDocument/2006/relationships/hyperlink" Target="https://podminky.urs.cz/item/CS_URS_2021_01/741311004" TargetMode="External"/><Relationship Id="rId24" Type="http://schemas.openxmlformats.org/officeDocument/2006/relationships/hyperlink" Target="https://podminky.urs.cz/item/CS_URS_2022_01/741120003" TargetMode="External"/><Relationship Id="rId32" Type="http://schemas.openxmlformats.org/officeDocument/2006/relationships/hyperlink" Target="https://podminky.urs.cz/item/CS_URS_2022_01/741430004" TargetMode="External"/><Relationship Id="rId37" Type="http://schemas.openxmlformats.org/officeDocument/2006/relationships/hyperlink" Target="https://podminky.urs.cz/item/CS_URS_2022_01/741810003" TargetMode="External"/><Relationship Id="rId40" Type="http://schemas.openxmlformats.org/officeDocument/2006/relationships/hyperlink" Target="https://podminky.urs.cz/item/CS_URS_2022_01/468091311" TargetMode="External"/><Relationship Id="rId45" Type="http://schemas.openxmlformats.org/officeDocument/2006/relationships/hyperlink" Target="https://podminky.urs.cz/item/CS_URS_2022_01/065002000" TargetMode="External"/><Relationship Id="rId5" Type="http://schemas.openxmlformats.org/officeDocument/2006/relationships/hyperlink" Target="https://podminky.urs.cz/item/CS_URS_2022_01/741310112" TargetMode="External"/><Relationship Id="rId15" Type="http://schemas.openxmlformats.org/officeDocument/2006/relationships/hyperlink" Target="https://podminky.urs.cz/item/CS_URS_2022_01/460710033" TargetMode="External"/><Relationship Id="rId23" Type="http://schemas.openxmlformats.org/officeDocument/2006/relationships/hyperlink" Target="https://podminky.urs.cz/item/CS_URS_2022_01/741122644" TargetMode="External"/><Relationship Id="rId28" Type="http://schemas.openxmlformats.org/officeDocument/2006/relationships/hyperlink" Target="https://podminky.urs.cz/item/CS_URS_2022_01/741410022" TargetMode="External"/><Relationship Id="rId36" Type="http://schemas.openxmlformats.org/officeDocument/2006/relationships/hyperlink" Target="https://podminky.urs.cz/item/CS_URS_2022_01/742240001" TargetMode="External"/><Relationship Id="rId10" Type="http://schemas.openxmlformats.org/officeDocument/2006/relationships/hyperlink" Target="https://podminky.urs.cz/item/CS_URS_2022_01/742420121" TargetMode="External"/><Relationship Id="rId19" Type="http://schemas.openxmlformats.org/officeDocument/2006/relationships/hyperlink" Target="https://podminky.urs.cz/item/CS_URS_2022_01/210813043" TargetMode="External"/><Relationship Id="rId31" Type="http://schemas.openxmlformats.org/officeDocument/2006/relationships/hyperlink" Target="https://podminky.urs.cz/item/CS_URS_2022_01/741420083" TargetMode="External"/><Relationship Id="rId44" Type="http://schemas.openxmlformats.org/officeDocument/2006/relationships/hyperlink" Target="https://podminky.urs.cz/item/CS_URS_2022_01/034002000" TargetMode="External"/><Relationship Id="rId4" Type="http://schemas.openxmlformats.org/officeDocument/2006/relationships/hyperlink" Target="https://podminky.urs.cz/item/CS_URS_2022_01/741310122" TargetMode="External"/><Relationship Id="rId9" Type="http://schemas.openxmlformats.org/officeDocument/2006/relationships/hyperlink" Target="https://podminky.urs.cz/item/CS_URS_2022_01/741313004" TargetMode="External"/><Relationship Id="rId14" Type="http://schemas.openxmlformats.org/officeDocument/2006/relationships/hyperlink" Target="https://podminky.urs.cz/item/CS_URS_2022_01/468101413" TargetMode="External"/><Relationship Id="rId22" Type="http://schemas.openxmlformats.org/officeDocument/2006/relationships/hyperlink" Target="https://podminky.urs.cz/item/CS_URS_2022_01/741122033" TargetMode="External"/><Relationship Id="rId27" Type="http://schemas.openxmlformats.org/officeDocument/2006/relationships/hyperlink" Target="https://podminky.urs.cz/item/CS_URS_2022_01/741124731" TargetMode="External"/><Relationship Id="rId30" Type="http://schemas.openxmlformats.org/officeDocument/2006/relationships/hyperlink" Target="https://podminky.urs.cz/item/CS_URS_2022_01/741420001" TargetMode="External"/><Relationship Id="rId35" Type="http://schemas.openxmlformats.org/officeDocument/2006/relationships/hyperlink" Target="https://podminky.urs.cz/item/CS_URS_2022_01/742320001" TargetMode="External"/><Relationship Id="rId43" Type="http://schemas.openxmlformats.org/officeDocument/2006/relationships/hyperlink" Target="https://podminky.urs.cz/item/CS_URS_2022_01/013254000" TargetMode="External"/><Relationship Id="rId8" Type="http://schemas.openxmlformats.org/officeDocument/2006/relationships/hyperlink" Target="https://podminky.urs.cz/item/CS_URS_2022_01/220490847" TargetMode="External"/><Relationship Id="rId3" Type="http://schemas.openxmlformats.org/officeDocument/2006/relationships/hyperlink" Target="https://podminky.urs.cz/item/CS_URS_2022_01/741310101" TargetMode="External"/><Relationship Id="rId12" Type="http://schemas.openxmlformats.org/officeDocument/2006/relationships/hyperlink" Target="https://podminky.urs.cz/item/CS_URS_2022_01/751614111" TargetMode="External"/><Relationship Id="rId17" Type="http://schemas.openxmlformats.org/officeDocument/2006/relationships/hyperlink" Target="https://podminky.urs.cz/item/CS_URS_2022_01/741122015" TargetMode="External"/><Relationship Id="rId25" Type="http://schemas.openxmlformats.org/officeDocument/2006/relationships/hyperlink" Target="https://podminky.urs.cz/item/CS_URS_2022_01/741110063" TargetMode="External"/><Relationship Id="rId33" Type="http://schemas.openxmlformats.org/officeDocument/2006/relationships/hyperlink" Target="https://podminky.urs.cz/item/CS_URS_2022_01/742310006" TargetMode="External"/><Relationship Id="rId38" Type="http://schemas.openxmlformats.org/officeDocument/2006/relationships/hyperlink" Target="https://podminky.urs.cz/item/CS_URS_2022_01/011464000" TargetMode="External"/><Relationship Id="rId46" Type="http://schemas.openxmlformats.org/officeDocument/2006/relationships/hyperlink" Target="https://podminky.urs.cz/item/CS_URS_2022_01/071103000" TargetMode="External"/><Relationship Id="rId20" Type="http://schemas.openxmlformats.org/officeDocument/2006/relationships/hyperlink" Target="https://podminky.urs.cz/item/CS_URS_2022_01/741122031" TargetMode="External"/><Relationship Id="rId41" Type="http://schemas.openxmlformats.org/officeDocument/2006/relationships/hyperlink" Target="https://podminky.urs.cz/item/CS_URS_2022_01/460161172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1_02/327351221" TargetMode="External"/><Relationship Id="rId18" Type="http://schemas.openxmlformats.org/officeDocument/2006/relationships/hyperlink" Target="https://podminky.urs.cz/item/CS_URS_2021_02/946112113" TargetMode="External"/><Relationship Id="rId26" Type="http://schemas.openxmlformats.org/officeDocument/2006/relationships/hyperlink" Target="https://podminky.urs.cz/item/CS_URS_2021_02/966071111" TargetMode="External"/><Relationship Id="rId39" Type="http://schemas.openxmlformats.org/officeDocument/2006/relationships/hyperlink" Target="https://podminky.urs.cz/item/CS_URS_2021_02/998153211" TargetMode="External"/><Relationship Id="rId21" Type="http://schemas.openxmlformats.org/officeDocument/2006/relationships/hyperlink" Target="https://podminky.urs.cz/item/CS_URS_2021_02/953943211" TargetMode="External"/><Relationship Id="rId34" Type="http://schemas.openxmlformats.org/officeDocument/2006/relationships/hyperlink" Target="https://podminky.urs.cz/item/CS_URS_2021_02/997013211" TargetMode="External"/><Relationship Id="rId42" Type="http://schemas.openxmlformats.org/officeDocument/2006/relationships/hyperlink" Target="https://podminky.urs.cz/item/CS_URS_2021_02/767651823" TargetMode="External"/><Relationship Id="rId47" Type="http://schemas.openxmlformats.org/officeDocument/2006/relationships/hyperlink" Target="https://podminky.urs.cz/item/CS_URS_2021_02/789325316" TargetMode="External"/><Relationship Id="rId50" Type="http://schemas.openxmlformats.org/officeDocument/2006/relationships/hyperlink" Target="https://podminky.urs.cz/item/CS_URS_2021_02/011114000" TargetMode="External"/><Relationship Id="rId7" Type="http://schemas.openxmlformats.org/officeDocument/2006/relationships/hyperlink" Target="https://podminky.urs.cz/item/CS_URS_2021_02/167111121" TargetMode="External"/><Relationship Id="rId2" Type="http://schemas.openxmlformats.org/officeDocument/2006/relationships/hyperlink" Target="https://podminky.urs.cz/item/CS_URS_2021_02/162211311" TargetMode="External"/><Relationship Id="rId16" Type="http://schemas.openxmlformats.org/officeDocument/2006/relationships/hyperlink" Target="https://podminky.urs.cz/item/CS_URS_2021_02/646171111" TargetMode="External"/><Relationship Id="rId29" Type="http://schemas.openxmlformats.org/officeDocument/2006/relationships/hyperlink" Target="https://podminky.urs.cz/item/CS_URS_2021_02/975024221" TargetMode="External"/><Relationship Id="rId11" Type="http://schemas.openxmlformats.org/officeDocument/2006/relationships/hyperlink" Target="https://podminky.urs.cz/item/CS_URS_2021_02/327324131" TargetMode="External"/><Relationship Id="rId24" Type="http://schemas.openxmlformats.org/officeDocument/2006/relationships/hyperlink" Target="https://podminky.urs.cz/item/CS_URS_2021_02/965042241" TargetMode="External"/><Relationship Id="rId32" Type="http://schemas.openxmlformats.org/officeDocument/2006/relationships/hyperlink" Target="https://podminky.urs.cz/item/CS_URS_2021_02/985331911" TargetMode="External"/><Relationship Id="rId37" Type="http://schemas.openxmlformats.org/officeDocument/2006/relationships/hyperlink" Target="https://podminky.urs.cz/item/CS_URS_2021_02/997013602" TargetMode="External"/><Relationship Id="rId40" Type="http://schemas.openxmlformats.org/officeDocument/2006/relationships/hyperlink" Target="https://podminky.urs.cz/item/CS_URS_2021_02/713131145" TargetMode="External"/><Relationship Id="rId45" Type="http://schemas.openxmlformats.org/officeDocument/2006/relationships/hyperlink" Target="https://podminky.urs.cz/item/CS_URS_2021_02/789121153" TargetMode="External"/><Relationship Id="rId53" Type="http://schemas.openxmlformats.org/officeDocument/2006/relationships/drawing" Target="../drawings/drawing7.xml"/><Relationship Id="rId5" Type="http://schemas.openxmlformats.org/officeDocument/2006/relationships/hyperlink" Target="https://podminky.urs.cz/item/CS_URS_2021_02/162751119" TargetMode="External"/><Relationship Id="rId10" Type="http://schemas.openxmlformats.org/officeDocument/2006/relationships/hyperlink" Target="https://podminky.urs.cz/item/CS_URS_2021_02/273313611" TargetMode="External"/><Relationship Id="rId19" Type="http://schemas.openxmlformats.org/officeDocument/2006/relationships/hyperlink" Target="https://podminky.urs.cz/item/CS_URS_2021_02/946112213" TargetMode="External"/><Relationship Id="rId31" Type="http://schemas.openxmlformats.org/officeDocument/2006/relationships/hyperlink" Target="https://podminky.urs.cz/item/CS_URS_2021_02/985331212" TargetMode="External"/><Relationship Id="rId44" Type="http://schemas.openxmlformats.org/officeDocument/2006/relationships/hyperlink" Target="https://podminky.urs.cz/item/CS_URS_2021_02/998767201" TargetMode="External"/><Relationship Id="rId52" Type="http://schemas.openxmlformats.org/officeDocument/2006/relationships/hyperlink" Target="https://podminky.urs.cz/item/CS_URS_2021_02/030001000" TargetMode="External"/><Relationship Id="rId4" Type="http://schemas.openxmlformats.org/officeDocument/2006/relationships/hyperlink" Target="https://podminky.urs.cz/item/CS_URS_2021_02/162751117" TargetMode="External"/><Relationship Id="rId9" Type="http://schemas.openxmlformats.org/officeDocument/2006/relationships/hyperlink" Target="https://podminky.urs.cz/item/CS_URS_2021_02/171251201" TargetMode="External"/><Relationship Id="rId14" Type="http://schemas.openxmlformats.org/officeDocument/2006/relationships/hyperlink" Target="https://podminky.urs.cz/item/CS_URS_2021_02/327361006" TargetMode="External"/><Relationship Id="rId22" Type="http://schemas.openxmlformats.org/officeDocument/2006/relationships/hyperlink" Target="https://podminky.urs.cz/item/CS_URS_2021_02/953946121" TargetMode="External"/><Relationship Id="rId27" Type="http://schemas.openxmlformats.org/officeDocument/2006/relationships/hyperlink" Target="https://podminky.urs.cz/item/CS_URS_2021_02/966072121" TargetMode="External"/><Relationship Id="rId30" Type="http://schemas.openxmlformats.org/officeDocument/2006/relationships/hyperlink" Target="https://podminky.urs.cz/item/CS_URS_2021_02/977312114" TargetMode="External"/><Relationship Id="rId35" Type="http://schemas.openxmlformats.org/officeDocument/2006/relationships/hyperlink" Target="https://podminky.urs.cz/item/CS_URS_2021_02/997013501" TargetMode="External"/><Relationship Id="rId43" Type="http://schemas.openxmlformats.org/officeDocument/2006/relationships/hyperlink" Target="https://podminky.urs.cz/item/CS_URS_2021_02/767652240" TargetMode="External"/><Relationship Id="rId48" Type="http://schemas.openxmlformats.org/officeDocument/2006/relationships/hyperlink" Target="https://podminky.urs.cz/item/CS_URS_2021_02/789325321" TargetMode="External"/><Relationship Id="rId8" Type="http://schemas.openxmlformats.org/officeDocument/2006/relationships/hyperlink" Target="https://podminky.urs.cz/item/CS_URS_2021_02/171201221" TargetMode="External"/><Relationship Id="rId51" Type="http://schemas.openxmlformats.org/officeDocument/2006/relationships/hyperlink" Target="https://podminky.urs.cz/item/CS_URS_2021_02/013244000" TargetMode="External"/><Relationship Id="rId3" Type="http://schemas.openxmlformats.org/officeDocument/2006/relationships/hyperlink" Target="https://podminky.urs.cz/item/CS_URS_2021_02/162211319" TargetMode="External"/><Relationship Id="rId12" Type="http://schemas.openxmlformats.org/officeDocument/2006/relationships/hyperlink" Target="https://podminky.urs.cz/item/CS_URS_2021_02/327351211" TargetMode="External"/><Relationship Id="rId17" Type="http://schemas.openxmlformats.org/officeDocument/2006/relationships/hyperlink" Target="https://podminky.urs.cz/item/CS_URS_2021_02/646171112" TargetMode="External"/><Relationship Id="rId25" Type="http://schemas.openxmlformats.org/officeDocument/2006/relationships/hyperlink" Target="https://podminky.urs.cz/item/CS_URS_2021_02/965049112" TargetMode="External"/><Relationship Id="rId33" Type="http://schemas.openxmlformats.org/officeDocument/2006/relationships/hyperlink" Target="https://podminky.urs.cz/item/CS_URS_2021_02/985331912" TargetMode="External"/><Relationship Id="rId38" Type="http://schemas.openxmlformats.org/officeDocument/2006/relationships/hyperlink" Target="https://podminky.urs.cz/item/CS_URS_2021_02/997013813" TargetMode="External"/><Relationship Id="rId46" Type="http://schemas.openxmlformats.org/officeDocument/2006/relationships/hyperlink" Target="https://podminky.urs.cz/item/CS_URS_2021_02/789325311" TargetMode="External"/><Relationship Id="rId20" Type="http://schemas.openxmlformats.org/officeDocument/2006/relationships/hyperlink" Target="https://podminky.urs.cz/item/CS_URS_2021_02/946112813" TargetMode="External"/><Relationship Id="rId41" Type="http://schemas.openxmlformats.org/officeDocument/2006/relationships/hyperlink" Target="https://podminky.urs.cz/item/CS_URS_2021_02/998713201" TargetMode="External"/><Relationship Id="rId1" Type="http://schemas.openxmlformats.org/officeDocument/2006/relationships/hyperlink" Target="https://podminky.urs.cz/item/CS_URS_2021_02/139751101" TargetMode="External"/><Relationship Id="rId6" Type="http://schemas.openxmlformats.org/officeDocument/2006/relationships/hyperlink" Target="https://podminky.urs.cz/item/CS_URS_2021_02/167111101" TargetMode="External"/><Relationship Id="rId15" Type="http://schemas.openxmlformats.org/officeDocument/2006/relationships/hyperlink" Target="https://podminky.urs.cz/item/CS_URS_2021_02/622143005" TargetMode="External"/><Relationship Id="rId23" Type="http://schemas.openxmlformats.org/officeDocument/2006/relationships/hyperlink" Target="https://podminky.urs.cz/item/CS_URS_2021_02/962042320" TargetMode="External"/><Relationship Id="rId28" Type="http://schemas.openxmlformats.org/officeDocument/2006/relationships/hyperlink" Target="https://podminky.urs.cz/item/CS_URS_2021_02/966074111" TargetMode="External"/><Relationship Id="rId36" Type="http://schemas.openxmlformats.org/officeDocument/2006/relationships/hyperlink" Target="https://podminky.urs.cz/item/CS_URS_2021_02/997013509" TargetMode="External"/><Relationship Id="rId49" Type="http://schemas.openxmlformats.org/officeDocument/2006/relationships/hyperlink" Target="https://podminky.urs.cz/item/CS_URS_2021_02/HZS2231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2_01/741120201" TargetMode="External"/><Relationship Id="rId13" Type="http://schemas.openxmlformats.org/officeDocument/2006/relationships/hyperlink" Target="https://podminky.urs.cz/item/CS_URS_2022_01/945412111" TargetMode="External"/><Relationship Id="rId18" Type="http://schemas.openxmlformats.org/officeDocument/2006/relationships/drawing" Target="../drawings/drawing8.xml"/><Relationship Id="rId3" Type="http://schemas.openxmlformats.org/officeDocument/2006/relationships/hyperlink" Target="https://podminky.urs.cz/item/CS_URS_2022_01/741310001" TargetMode="External"/><Relationship Id="rId7" Type="http://schemas.openxmlformats.org/officeDocument/2006/relationships/hyperlink" Target="https://podminky.urs.cz/item/CS_URS_2022_01/741122233" TargetMode="External"/><Relationship Id="rId12" Type="http://schemas.openxmlformats.org/officeDocument/2006/relationships/hyperlink" Target="https://podminky.urs.cz/item/CS_URS_2022_01/011464000" TargetMode="External"/><Relationship Id="rId17" Type="http://schemas.openxmlformats.org/officeDocument/2006/relationships/hyperlink" Target="https://podminky.urs.cz/item/CS_URS_2022_01/071103000" TargetMode="External"/><Relationship Id="rId2" Type="http://schemas.openxmlformats.org/officeDocument/2006/relationships/hyperlink" Target="https://podminky.urs.cz/item/CS_URS_2022_01/741910301" TargetMode="External"/><Relationship Id="rId16" Type="http://schemas.openxmlformats.org/officeDocument/2006/relationships/hyperlink" Target="https://podminky.urs.cz/item/CS_URS_2022_01/065002000" TargetMode="External"/><Relationship Id="rId1" Type="http://schemas.openxmlformats.org/officeDocument/2006/relationships/hyperlink" Target="https://podminky.urs.cz/item/CS_URS_2022_01/741372062" TargetMode="External"/><Relationship Id="rId6" Type="http://schemas.openxmlformats.org/officeDocument/2006/relationships/hyperlink" Target="https://podminky.urs.cz/item/CS_URS_2022_01/741122211" TargetMode="External"/><Relationship Id="rId11" Type="http://schemas.openxmlformats.org/officeDocument/2006/relationships/hyperlink" Target="https://podminky.urs.cz/item/CS_URS_2022_01/741210102" TargetMode="External"/><Relationship Id="rId5" Type="http://schemas.openxmlformats.org/officeDocument/2006/relationships/hyperlink" Target="https://podminky.urs.cz/item/CS_URS_2022_01/741112111" TargetMode="External"/><Relationship Id="rId15" Type="http://schemas.openxmlformats.org/officeDocument/2006/relationships/hyperlink" Target="https://podminky.urs.cz/item/CS_URS_2022_01/034002000" TargetMode="External"/><Relationship Id="rId10" Type="http://schemas.openxmlformats.org/officeDocument/2006/relationships/hyperlink" Target="https://podminky.urs.cz/item/CS_URS_2022_01/741110002" TargetMode="External"/><Relationship Id="rId4" Type="http://schemas.openxmlformats.org/officeDocument/2006/relationships/hyperlink" Target="https://podminky.urs.cz/item/CS_URS_2022_01/741420001" TargetMode="External"/><Relationship Id="rId9" Type="http://schemas.openxmlformats.org/officeDocument/2006/relationships/hyperlink" Target="https://podminky.urs.cz/item/CS_URS_2022_01/741110001" TargetMode="External"/><Relationship Id="rId14" Type="http://schemas.openxmlformats.org/officeDocument/2006/relationships/hyperlink" Target="https://podminky.urs.cz/item/CS_URS_2022_01/01325400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69"/>
  <sheetViews>
    <sheetView showGridLines="0" tabSelected="1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pans="1:74" s="1" customFormat="1" ht="36.950000000000003" customHeight="1">
      <c r="AR2" s="371"/>
      <c r="AS2" s="371"/>
      <c r="AT2" s="371"/>
      <c r="AU2" s="371"/>
      <c r="AV2" s="371"/>
      <c r="AW2" s="371"/>
      <c r="AX2" s="371"/>
      <c r="AY2" s="371"/>
      <c r="AZ2" s="371"/>
      <c r="BA2" s="371"/>
      <c r="BB2" s="371"/>
      <c r="BC2" s="371"/>
      <c r="BD2" s="371"/>
      <c r="BE2" s="371"/>
      <c r="BS2" s="19" t="s">
        <v>6</v>
      </c>
      <c r="BT2" s="19" t="s">
        <v>7</v>
      </c>
    </row>
    <row r="3" spans="1:74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pans="1:74" s="1" customFormat="1" ht="24.95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pans="1:74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355" t="s">
        <v>14</v>
      </c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24"/>
      <c r="AQ5" s="24"/>
      <c r="AR5" s="22"/>
      <c r="BE5" s="352" t="s">
        <v>15</v>
      </c>
      <c r="BS5" s="19" t="s">
        <v>6</v>
      </c>
    </row>
    <row r="6" spans="1:74" s="1" customFormat="1" ht="36.950000000000003" customHeight="1">
      <c r="B6" s="23"/>
      <c r="C6" s="24"/>
      <c r="D6" s="30" t="s">
        <v>16</v>
      </c>
      <c r="E6" s="24"/>
      <c r="F6" s="24"/>
      <c r="G6" s="24"/>
      <c r="H6" s="24"/>
      <c r="I6" s="24"/>
      <c r="J6" s="24"/>
      <c r="K6" s="357" t="s">
        <v>17</v>
      </c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24"/>
      <c r="AQ6" s="24"/>
      <c r="AR6" s="22"/>
      <c r="BE6" s="353"/>
      <c r="BS6" s="19" t="s">
        <v>6</v>
      </c>
    </row>
    <row r="7" spans="1:74" s="1" customFormat="1" ht="12" customHeight="1">
      <c r="B7" s="23"/>
      <c r="C7" s="24"/>
      <c r="D7" s="31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1" t="s">
        <v>20</v>
      </c>
      <c r="AL7" s="24"/>
      <c r="AM7" s="24"/>
      <c r="AN7" s="29" t="s">
        <v>19</v>
      </c>
      <c r="AO7" s="24"/>
      <c r="AP7" s="24"/>
      <c r="AQ7" s="24"/>
      <c r="AR7" s="22"/>
      <c r="BE7" s="353"/>
      <c r="BS7" s="19" t="s">
        <v>6</v>
      </c>
    </row>
    <row r="8" spans="1:74" s="1" customFormat="1" ht="12" customHeight="1">
      <c r="B8" s="23"/>
      <c r="C8" s="24"/>
      <c r="D8" s="31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1" t="s">
        <v>23</v>
      </c>
      <c r="AL8" s="24"/>
      <c r="AM8" s="24"/>
      <c r="AN8" s="32" t="s">
        <v>24</v>
      </c>
      <c r="AO8" s="24"/>
      <c r="AP8" s="24"/>
      <c r="AQ8" s="24"/>
      <c r="AR8" s="22"/>
      <c r="BE8" s="353"/>
      <c r="BS8" s="19" t="s">
        <v>6</v>
      </c>
    </row>
    <row r="9" spans="1:74" s="1" customFormat="1" ht="14.45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53"/>
      <c r="BS9" s="19" t="s">
        <v>6</v>
      </c>
    </row>
    <row r="10" spans="1:74" s="1" customFormat="1" ht="12" customHeight="1">
      <c r="B10" s="23"/>
      <c r="C10" s="24"/>
      <c r="D10" s="31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1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53"/>
      <c r="BS10" s="19" t="s">
        <v>6</v>
      </c>
    </row>
    <row r="11" spans="1:74" s="1" customFormat="1" ht="18.399999999999999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1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53"/>
      <c r="BS11" s="19" t="s">
        <v>6</v>
      </c>
    </row>
    <row r="12" spans="1:74" s="1" customFormat="1" ht="6.95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53"/>
      <c r="BS12" s="19" t="s">
        <v>6</v>
      </c>
    </row>
    <row r="13" spans="1:74" s="1" customFormat="1" ht="12" customHeight="1">
      <c r="B13" s="23"/>
      <c r="C13" s="24"/>
      <c r="D13" s="31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1" t="s">
        <v>26</v>
      </c>
      <c r="AL13" s="24"/>
      <c r="AM13" s="24"/>
      <c r="AN13" s="33" t="s">
        <v>30</v>
      </c>
      <c r="AO13" s="24"/>
      <c r="AP13" s="24"/>
      <c r="AQ13" s="24"/>
      <c r="AR13" s="22"/>
      <c r="BE13" s="353"/>
      <c r="BS13" s="19" t="s">
        <v>6</v>
      </c>
    </row>
    <row r="14" spans="1:74" ht="12.75">
      <c r="B14" s="23"/>
      <c r="C14" s="24"/>
      <c r="D14" s="24"/>
      <c r="E14" s="358" t="s">
        <v>30</v>
      </c>
      <c r="F14" s="359"/>
      <c r="G14" s="359"/>
      <c r="H14" s="359"/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1" t="s">
        <v>28</v>
      </c>
      <c r="AL14" s="24"/>
      <c r="AM14" s="24"/>
      <c r="AN14" s="33" t="s">
        <v>30</v>
      </c>
      <c r="AO14" s="24"/>
      <c r="AP14" s="24"/>
      <c r="AQ14" s="24"/>
      <c r="AR14" s="22"/>
      <c r="BE14" s="353"/>
      <c r="BS14" s="19" t="s">
        <v>6</v>
      </c>
    </row>
    <row r="15" spans="1:74" s="1" customFormat="1" ht="6.95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53"/>
      <c r="BS15" s="19" t="s">
        <v>4</v>
      </c>
    </row>
    <row r="16" spans="1:74" s="1" customFormat="1" ht="12" customHeight="1">
      <c r="B16" s="23"/>
      <c r="C16" s="24"/>
      <c r="D16" s="31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1" t="s">
        <v>26</v>
      </c>
      <c r="AL16" s="24"/>
      <c r="AM16" s="24"/>
      <c r="AN16" s="29" t="s">
        <v>32</v>
      </c>
      <c r="AO16" s="24"/>
      <c r="AP16" s="24"/>
      <c r="AQ16" s="24"/>
      <c r="AR16" s="22"/>
      <c r="BE16" s="353"/>
      <c r="BS16" s="19" t="s">
        <v>4</v>
      </c>
    </row>
    <row r="17" spans="1:71" s="1" customFormat="1" ht="18.399999999999999" customHeight="1">
      <c r="B17" s="23"/>
      <c r="C17" s="24"/>
      <c r="D17" s="24"/>
      <c r="E17" s="29" t="s">
        <v>33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1" t="s">
        <v>28</v>
      </c>
      <c r="AL17" s="24"/>
      <c r="AM17" s="24"/>
      <c r="AN17" s="29" t="s">
        <v>34</v>
      </c>
      <c r="AO17" s="24"/>
      <c r="AP17" s="24"/>
      <c r="AQ17" s="24"/>
      <c r="AR17" s="22"/>
      <c r="BE17" s="353"/>
      <c r="BS17" s="19" t="s">
        <v>35</v>
      </c>
    </row>
    <row r="18" spans="1:71" s="1" customFormat="1" ht="6.95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53"/>
      <c r="BS18" s="19" t="s">
        <v>6</v>
      </c>
    </row>
    <row r="19" spans="1:71" s="1" customFormat="1" ht="12" customHeight="1">
      <c r="B19" s="23"/>
      <c r="C19" s="24"/>
      <c r="D19" s="31" t="s">
        <v>36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1" t="s">
        <v>26</v>
      </c>
      <c r="AL19" s="24"/>
      <c r="AM19" s="24"/>
      <c r="AN19" s="29" t="s">
        <v>37</v>
      </c>
      <c r="AO19" s="24"/>
      <c r="AP19" s="24"/>
      <c r="AQ19" s="24"/>
      <c r="AR19" s="22"/>
      <c r="BE19" s="353"/>
      <c r="BS19" s="19" t="s">
        <v>6</v>
      </c>
    </row>
    <row r="20" spans="1:71" s="1" customFormat="1" ht="18.399999999999999" customHeight="1">
      <c r="B20" s="23"/>
      <c r="C20" s="24"/>
      <c r="D20" s="24"/>
      <c r="E20" s="29" t="s">
        <v>38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1" t="s">
        <v>28</v>
      </c>
      <c r="AL20" s="24"/>
      <c r="AM20" s="24"/>
      <c r="AN20" s="29" t="s">
        <v>39</v>
      </c>
      <c r="AO20" s="24"/>
      <c r="AP20" s="24"/>
      <c r="AQ20" s="24"/>
      <c r="AR20" s="22"/>
      <c r="BE20" s="353"/>
      <c r="BS20" s="19" t="s">
        <v>4</v>
      </c>
    </row>
    <row r="21" spans="1:71" s="1" customFormat="1" ht="6.95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53"/>
    </row>
    <row r="22" spans="1:71" s="1" customFormat="1" ht="12" customHeight="1">
      <c r="B22" s="23"/>
      <c r="C22" s="24"/>
      <c r="D22" s="31" t="s">
        <v>40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53"/>
    </row>
    <row r="23" spans="1:71" s="1" customFormat="1" ht="47.25" customHeight="1">
      <c r="B23" s="23"/>
      <c r="C23" s="24"/>
      <c r="D23" s="24"/>
      <c r="E23" s="360" t="s">
        <v>41</v>
      </c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24"/>
      <c r="AP23" s="24"/>
      <c r="AQ23" s="24"/>
      <c r="AR23" s="22"/>
      <c r="BE23" s="353"/>
    </row>
    <row r="24" spans="1:71" s="1" customFormat="1" ht="6.95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53"/>
    </row>
    <row r="25" spans="1:71" s="1" customFormat="1" ht="6.95" customHeight="1">
      <c r="B25" s="23"/>
      <c r="C25" s="24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24"/>
      <c r="AQ25" s="24"/>
      <c r="AR25" s="22"/>
      <c r="BE25" s="353"/>
    </row>
    <row r="26" spans="1:71" s="2" customFormat="1" ht="25.9" customHeight="1">
      <c r="A26" s="36"/>
      <c r="B26" s="37"/>
      <c r="C26" s="38"/>
      <c r="D26" s="39" t="s">
        <v>42</v>
      </c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361">
        <f>ROUND(AG54,2)</f>
        <v>0</v>
      </c>
      <c r="AL26" s="362"/>
      <c r="AM26" s="362"/>
      <c r="AN26" s="362"/>
      <c r="AO26" s="362"/>
      <c r="AP26" s="38"/>
      <c r="AQ26" s="38"/>
      <c r="AR26" s="41"/>
      <c r="BE26" s="353"/>
    </row>
    <row r="27" spans="1:71" s="2" customFormat="1" ht="6.95" customHeight="1">
      <c r="A27" s="36"/>
      <c r="B27" s="37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41"/>
      <c r="BE27" s="353"/>
    </row>
    <row r="28" spans="1:71" s="2" customFormat="1" ht="12.75">
      <c r="A28" s="36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363" t="s">
        <v>43</v>
      </c>
      <c r="M28" s="363"/>
      <c r="N28" s="363"/>
      <c r="O28" s="363"/>
      <c r="P28" s="363"/>
      <c r="Q28" s="38"/>
      <c r="R28" s="38"/>
      <c r="S28" s="38"/>
      <c r="T28" s="38"/>
      <c r="U28" s="38"/>
      <c r="V28" s="38"/>
      <c r="W28" s="363" t="s">
        <v>44</v>
      </c>
      <c r="X28" s="363"/>
      <c r="Y28" s="363"/>
      <c r="Z28" s="363"/>
      <c r="AA28" s="363"/>
      <c r="AB28" s="363"/>
      <c r="AC28" s="363"/>
      <c r="AD28" s="363"/>
      <c r="AE28" s="363"/>
      <c r="AF28" s="38"/>
      <c r="AG28" s="38"/>
      <c r="AH28" s="38"/>
      <c r="AI28" s="38"/>
      <c r="AJ28" s="38"/>
      <c r="AK28" s="363" t="s">
        <v>45</v>
      </c>
      <c r="AL28" s="363"/>
      <c r="AM28" s="363"/>
      <c r="AN28" s="363"/>
      <c r="AO28" s="363"/>
      <c r="AP28" s="38"/>
      <c r="AQ28" s="38"/>
      <c r="AR28" s="41"/>
      <c r="BE28" s="353"/>
    </row>
    <row r="29" spans="1:71" s="3" customFormat="1" ht="14.45" customHeight="1">
      <c r="B29" s="42"/>
      <c r="C29" s="43"/>
      <c r="D29" s="31" t="s">
        <v>46</v>
      </c>
      <c r="E29" s="43"/>
      <c r="F29" s="31" t="s">
        <v>47</v>
      </c>
      <c r="G29" s="43"/>
      <c r="H29" s="43"/>
      <c r="I29" s="43"/>
      <c r="J29" s="43"/>
      <c r="K29" s="43"/>
      <c r="L29" s="366">
        <v>0.21</v>
      </c>
      <c r="M29" s="365"/>
      <c r="N29" s="365"/>
      <c r="O29" s="365"/>
      <c r="P29" s="365"/>
      <c r="Q29" s="43"/>
      <c r="R29" s="43"/>
      <c r="S29" s="43"/>
      <c r="T29" s="43"/>
      <c r="U29" s="43"/>
      <c r="V29" s="43"/>
      <c r="W29" s="364">
        <f>ROUND(AZ54, 2)</f>
        <v>0</v>
      </c>
      <c r="X29" s="365"/>
      <c r="Y29" s="365"/>
      <c r="Z29" s="365"/>
      <c r="AA29" s="365"/>
      <c r="AB29" s="365"/>
      <c r="AC29" s="365"/>
      <c r="AD29" s="365"/>
      <c r="AE29" s="365"/>
      <c r="AF29" s="43"/>
      <c r="AG29" s="43"/>
      <c r="AH29" s="43"/>
      <c r="AI29" s="43"/>
      <c r="AJ29" s="43"/>
      <c r="AK29" s="364">
        <f>ROUND(AV54, 2)</f>
        <v>0</v>
      </c>
      <c r="AL29" s="365"/>
      <c r="AM29" s="365"/>
      <c r="AN29" s="365"/>
      <c r="AO29" s="365"/>
      <c r="AP29" s="43"/>
      <c r="AQ29" s="43"/>
      <c r="AR29" s="44"/>
      <c r="BE29" s="354"/>
    </row>
    <row r="30" spans="1:71" s="3" customFormat="1" ht="14.45" customHeight="1">
      <c r="B30" s="42"/>
      <c r="C30" s="43"/>
      <c r="D30" s="43"/>
      <c r="E30" s="43"/>
      <c r="F30" s="31" t="s">
        <v>48</v>
      </c>
      <c r="G30" s="43"/>
      <c r="H30" s="43"/>
      <c r="I30" s="43"/>
      <c r="J30" s="43"/>
      <c r="K30" s="43"/>
      <c r="L30" s="366">
        <v>0.15</v>
      </c>
      <c r="M30" s="365"/>
      <c r="N30" s="365"/>
      <c r="O30" s="365"/>
      <c r="P30" s="365"/>
      <c r="Q30" s="43"/>
      <c r="R30" s="43"/>
      <c r="S30" s="43"/>
      <c r="T30" s="43"/>
      <c r="U30" s="43"/>
      <c r="V30" s="43"/>
      <c r="W30" s="364">
        <f>ROUND(BA54, 2)</f>
        <v>0</v>
      </c>
      <c r="X30" s="365"/>
      <c r="Y30" s="365"/>
      <c r="Z30" s="365"/>
      <c r="AA30" s="365"/>
      <c r="AB30" s="365"/>
      <c r="AC30" s="365"/>
      <c r="AD30" s="365"/>
      <c r="AE30" s="365"/>
      <c r="AF30" s="43"/>
      <c r="AG30" s="43"/>
      <c r="AH30" s="43"/>
      <c r="AI30" s="43"/>
      <c r="AJ30" s="43"/>
      <c r="AK30" s="364">
        <f>ROUND(AW54, 2)</f>
        <v>0</v>
      </c>
      <c r="AL30" s="365"/>
      <c r="AM30" s="365"/>
      <c r="AN30" s="365"/>
      <c r="AO30" s="365"/>
      <c r="AP30" s="43"/>
      <c r="AQ30" s="43"/>
      <c r="AR30" s="44"/>
      <c r="BE30" s="354"/>
    </row>
    <row r="31" spans="1:71" s="3" customFormat="1" ht="14.45" hidden="1" customHeight="1">
      <c r="B31" s="42"/>
      <c r="C31" s="43"/>
      <c r="D31" s="43"/>
      <c r="E31" s="43"/>
      <c r="F31" s="31" t="s">
        <v>49</v>
      </c>
      <c r="G31" s="43"/>
      <c r="H31" s="43"/>
      <c r="I31" s="43"/>
      <c r="J31" s="43"/>
      <c r="K31" s="43"/>
      <c r="L31" s="366">
        <v>0.21</v>
      </c>
      <c r="M31" s="365"/>
      <c r="N31" s="365"/>
      <c r="O31" s="365"/>
      <c r="P31" s="365"/>
      <c r="Q31" s="43"/>
      <c r="R31" s="43"/>
      <c r="S31" s="43"/>
      <c r="T31" s="43"/>
      <c r="U31" s="43"/>
      <c r="V31" s="43"/>
      <c r="W31" s="364">
        <f>ROUND(BB54, 2)</f>
        <v>0</v>
      </c>
      <c r="X31" s="365"/>
      <c r="Y31" s="365"/>
      <c r="Z31" s="365"/>
      <c r="AA31" s="365"/>
      <c r="AB31" s="365"/>
      <c r="AC31" s="365"/>
      <c r="AD31" s="365"/>
      <c r="AE31" s="365"/>
      <c r="AF31" s="43"/>
      <c r="AG31" s="43"/>
      <c r="AH31" s="43"/>
      <c r="AI31" s="43"/>
      <c r="AJ31" s="43"/>
      <c r="AK31" s="364">
        <v>0</v>
      </c>
      <c r="AL31" s="365"/>
      <c r="AM31" s="365"/>
      <c r="AN31" s="365"/>
      <c r="AO31" s="365"/>
      <c r="AP31" s="43"/>
      <c r="AQ31" s="43"/>
      <c r="AR31" s="44"/>
      <c r="BE31" s="354"/>
    </row>
    <row r="32" spans="1:71" s="3" customFormat="1" ht="14.45" hidden="1" customHeight="1">
      <c r="B32" s="42"/>
      <c r="C32" s="43"/>
      <c r="D32" s="43"/>
      <c r="E32" s="43"/>
      <c r="F32" s="31" t="s">
        <v>50</v>
      </c>
      <c r="G32" s="43"/>
      <c r="H32" s="43"/>
      <c r="I32" s="43"/>
      <c r="J32" s="43"/>
      <c r="K32" s="43"/>
      <c r="L32" s="366">
        <v>0.15</v>
      </c>
      <c r="M32" s="365"/>
      <c r="N32" s="365"/>
      <c r="O32" s="365"/>
      <c r="P32" s="365"/>
      <c r="Q32" s="43"/>
      <c r="R32" s="43"/>
      <c r="S32" s="43"/>
      <c r="T32" s="43"/>
      <c r="U32" s="43"/>
      <c r="V32" s="43"/>
      <c r="W32" s="364">
        <f>ROUND(BC54, 2)</f>
        <v>0</v>
      </c>
      <c r="X32" s="365"/>
      <c r="Y32" s="365"/>
      <c r="Z32" s="365"/>
      <c r="AA32" s="365"/>
      <c r="AB32" s="365"/>
      <c r="AC32" s="365"/>
      <c r="AD32" s="365"/>
      <c r="AE32" s="365"/>
      <c r="AF32" s="43"/>
      <c r="AG32" s="43"/>
      <c r="AH32" s="43"/>
      <c r="AI32" s="43"/>
      <c r="AJ32" s="43"/>
      <c r="AK32" s="364">
        <v>0</v>
      </c>
      <c r="AL32" s="365"/>
      <c r="AM32" s="365"/>
      <c r="AN32" s="365"/>
      <c r="AO32" s="365"/>
      <c r="AP32" s="43"/>
      <c r="AQ32" s="43"/>
      <c r="AR32" s="44"/>
      <c r="BE32" s="354"/>
    </row>
    <row r="33" spans="1:57" s="3" customFormat="1" ht="14.45" hidden="1" customHeight="1">
      <c r="B33" s="42"/>
      <c r="C33" s="43"/>
      <c r="D33" s="43"/>
      <c r="E33" s="43"/>
      <c r="F33" s="31" t="s">
        <v>51</v>
      </c>
      <c r="G33" s="43"/>
      <c r="H33" s="43"/>
      <c r="I33" s="43"/>
      <c r="J33" s="43"/>
      <c r="K33" s="43"/>
      <c r="L33" s="366">
        <v>0</v>
      </c>
      <c r="M33" s="365"/>
      <c r="N33" s="365"/>
      <c r="O33" s="365"/>
      <c r="P33" s="365"/>
      <c r="Q33" s="43"/>
      <c r="R33" s="43"/>
      <c r="S33" s="43"/>
      <c r="T33" s="43"/>
      <c r="U33" s="43"/>
      <c r="V33" s="43"/>
      <c r="W33" s="364">
        <f>ROUND(BD54, 2)</f>
        <v>0</v>
      </c>
      <c r="X33" s="365"/>
      <c r="Y33" s="365"/>
      <c r="Z33" s="365"/>
      <c r="AA33" s="365"/>
      <c r="AB33" s="365"/>
      <c r="AC33" s="365"/>
      <c r="AD33" s="365"/>
      <c r="AE33" s="365"/>
      <c r="AF33" s="43"/>
      <c r="AG33" s="43"/>
      <c r="AH33" s="43"/>
      <c r="AI33" s="43"/>
      <c r="AJ33" s="43"/>
      <c r="AK33" s="364">
        <v>0</v>
      </c>
      <c r="AL33" s="365"/>
      <c r="AM33" s="365"/>
      <c r="AN33" s="365"/>
      <c r="AO33" s="365"/>
      <c r="AP33" s="43"/>
      <c r="AQ33" s="43"/>
      <c r="AR33" s="44"/>
    </row>
    <row r="34" spans="1:57" s="2" customFormat="1" ht="6.95" customHeight="1">
      <c r="A34" s="36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41"/>
      <c r="BE34" s="36"/>
    </row>
    <row r="35" spans="1:57" s="2" customFormat="1" ht="25.9" customHeight="1">
      <c r="A35" s="36"/>
      <c r="B35" s="37"/>
      <c r="C35" s="45"/>
      <c r="D35" s="46" t="s">
        <v>52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8" t="s">
        <v>53</v>
      </c>
      <c r="U35" s="47"/>
      <c r="V35" s="47"/>
      <c r="W35" s="47"/>
      <c r="X35" s="370" t="s">
        <v>54</v>
      </c>
      <c r="Y35" s="368"/>
      <c r="Z35" s="368"/>
      <c r="AA35" s="368"/>
      <c r="AB35" s="368"/>
      <c r="AC35" s="47"/>
      <c r="AD35" s="47"/>
      <c r="AE35" s="47"/>
      <c r="AF35" s="47"/>
      <c r="AG35" s="47"/>
      <c r="AH35" s="47"/>
      <c r="AI35" s="47"/>
      <c r="AJ35" s="47"/>
      <c r="AK35" s="367">
        <f>SUM(AK26:AK33)</f>
        <v>0</v>
      </c>
      <c r="AL35" s="368"/>
      <c r="AM35" s="368"/>
      <c r="AN35" s="368"/>
      <c r="AO35" s="369"/>
      <c r="AP35" s="45"/>
      <c r="AQ35" s="45"/>
      <c r="AR35" s="41"/>
      <c r="BE35" s="36"/>
    </row>
    <row r="36" spans="1:57" s="2" customFormat="1" ht="6.95" customHeight="1">
      <c r="A36" s="36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41"/>
      <c r="BE36" s="36"/>
    </row>
    <row r="37" spans="1:57" s="2" customFormat="1" ht="6.95" customHeight="1">
      <c r="A37" s="36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41"/>
      <c r="BE37" s="36"/>
    </row>
    <row r="41" spans="1:57" s="2" customFormat="1" ht="6.95" customHeight="1">
      <c r="A41" s="36"/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41"/>
      <c r="BE41" s="36"/>
    </row>
    <row r="42" spans="1:57" s="2" customFormat="1" ht="24.95" customHeight="1">
      <c r="A42" s="36"/>
      <c r="B42" s="37"/>
      <c r="C42" s="25" t="s">
        <v>55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41"/>
      <c r="BE42" s="36"/>
    </row>
    <row r="43" spans="1:57" s="2" customFormat="1" ht="6.95" customHeight="1">
      <c r="A43" s="36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41"/>
      <c r="BE43" s="36"/>
    </row>
    <row r="44" spans="1:57" s="4" customFormat="1" ht="12" customHeight="1">
      <c r="B44" s="53"/>
      <c r="C44" s="31" t="s">
        <v>13</v>
      </c>
      <c r="D44" s="54"/>
      <c r="E44" s="54"/>
      <c r="F44" s="54"/>
      <c r="G44" s="54"/>
      <c r="H44" s="54"/>
      <c r="I44" s="54"/>
      <c r="J44" s="54"/>
      <c r="K44" s="54"/>
      <c r="L44" s="54" t="str">
        <f>K5</f>
        <v>2022-02-04_REV_5</v>
      </c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5"/>
    </row>
    <row r="45" spans="1:57" s="5" customFormat="1" ht="36.950000000000003" customHeight="1">
      <c r="B45" s="56"/>
      <c r="C45" s="57" t="s">
        <v>16</v>
      </c>
      <c r="D45" s="58"/>
      <c r="E45" s="58"/>
      <c r="F45" s="58"/>
      <c r="G45" s="58"/>
      <c r="H45" s="58"/>
      <c r="I45" s="58"/>
      <c r="J45" s="58"/>
      <c r="K45" s="58"/>
      <c r="L45" s="349" t="str">
        <f>K6</f>
        <v>Regenerace bývalého areálu kovošrotu v Hamru u litvínova - 1. etapa</v>
      </c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  <c r="AN45" s="350"/>
      <c r="AO45" s="350"/>
      <c r="AP45" s="58"/>
      <c r="AQ45" s="58"/>
      <c r="AR45" s="59"/>
    </row>
    <row r="46" spans="1:57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41"/>
      <c r="BE46" s="36"/>
    </row>
    <row r="47" spans="1:57" s="2" customFormat="1" ht="12" customHeight="1">
      <c r="A47" s="36"/>
      <c r="B47" s="37"/>
      <c r="C47" s="31" t="s">
        <v>21</v>
      </c>
      <c r="D47" s="38"/>
      <c r="E47" s="38"/>
      <c r="F47" s="38"/>
      <c r="G47" s="38"/>
      <c r="H47" s="38"/>
      <c r="I47" s="38"/>
      <c r="J47" s="38"/>
      <c r="K47" s="38"/>
      <c r="L47" s="60" t="str">
        <f>IF(K8="","",K8)</f>
        <v>Hamr u Litvínova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1" t="s">
        <v>23</v>
      </c>
      <c r="AJ47" s="38"/>
      <c r="AK47" s="38"/>
      <c r="AL47" s="38"/>
      <c r="AM47" s="375" t="str">
        <f>IF(AN8= "","",AN8)</f>
        <v>8. 8. 2022</v>
      </c>
      <c r="AN47" s="375"/>
      <c r="AO47" s="38"/>
      <c r="AP47" s="38"/>
      <c r="AQ47" s="38"/>
      <c r="AR47" s="41"/>
      <c r="BE47" s="36"/>
    </row>
    <row r="48" spans="1:57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41"/>
      <c r="BE48" s="36"/>
    </row>
    <row r="49" spans="1:91" s="2" customFormat="1" ht="15.2" customHeight="1">
      <c r="A49" s="36"/>
      <c r="B49" s="37"/>
      <c r="C49" s="31" t="s">
        <v>25</v>
      </c>
      <c r="D49" s="38"/>
      <c r="E49" s="38"/>
      <c r="F49" s="38"/>
      <c r="G49" s="38"/>
      <c r="H49" s="38"/>
      <c r="I49" s="38"/>
      <c r="J49" s="38"/>
      <c r="K49" s="38"/>
      <c r="L49" s="54" t="str">
        <f>IF(E11= "","",E11)</f>
        <v>Město Litvínov, náměstí Míru 11, Horní Litvínov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1" t="s">
        <v>31</v>
      </c>
      <c r="AJ49" s="38"/>
      <c r="AK49" s="38"/>
      <c r="AL49" s="38"/>
      <c r="AM49" s="376" t="str">
        <f>IF(E17="","",E17)</f>
        <v>A2-PORT s.r.o.</v>
      </c>
      <c r="AN49" s="377"/>
      <c r="AO49" s="377"/>
      <c r="AP49" s="377"/>
      <c r="AQ49" s="38"/>
      <c r="AR49" s="41"/>
      <c r="AS49" s="378" t="s">
        <v>56</v>
      </c>
      <c r="AT49" s="379"/>
      <c r="AU49" s="62"/>
      <c r="AV49" s="62"/>
      <c r="AW49" s="62"/>
      <c r="AX49" s="62"/>
      <c r="AY49" s="62"/>
      <c r="AZ49" s="62"/>
      <c r="BA49" s="62"/>
      <c r="BB49" s="62"/>
      <c r="BC49" s="62"/>
      <c r="BD49" s="63"/>
      <c r="BE49" s="36"/>
    </row>
    <row r="50" spans="1:91" s="2" customFormat="1" ht="25.7" customHeight="1">
      <c r="A50" s="36"/>
      <c r="B50" s="37"/>
      <c r="C50" s="31" t="s">
        <v>29</v>
      </c>
      <c r="D50" s="38"/>
      <c r="E50" s="38"/>
      <c r="F50" s="38"/>
      <c r="G50" s="38"/>
      <c r="H50" s="38"/>
      <c r="I50" s="38"/>
      <c r="J50" s="38"/>
      <c r="K50" s="38"/>
      <c r="L50" s="54" t="str">
        <f>IF(E14= "Vyplň údaj","",E14)</f>
        <v/>
      </c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1" t="s">
        <v>36</v>
      </c>
      <c r="AJ50" s="38"/>
      <c r="AK50" s="38"/>
      <c r="AL50" s="38"/>
      <c r="AM50" s="376" t="str">
        <f>IF(E20="","",E20)</f>
        <v>STAVEBNÍ ROZPOČTY s.r.o.</v>
      </c>
      <c r="AN50" s="377"/>
      <c r="AO50" s="377"/>
      <c r="AP50" s="377"/>
      <c r="AQ50" s="38"/>
      <c r="AR50" s="41"/>
      <c r="AS50" s="380"/>
      <c r="AT50" s="381"/>
      <c r="AU50" s="64"/>
      <c r="AV50" s="64"/>
      <c r="AW50" s="64"/>
      <c r="AX50" s="64"/>
      <c r="AY50" s="64"/>
      <c r="AZ50" s="64"/>
      <c r="BA50" s="64"/>
      <c r="BB50" s="64"/>
      <c r="BC50" s="64"/>
      <c r="BD50" s="65"/>
      <c r="BE50" s="36"/>
    </row>
    <row r="51" spans="1:91" s="2" customFormat="1" ht="10.9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41"/>
      <c r="AS51" s="382"/>
      <c r="AT51" s="383"/>
      <c r="AU51" s="66"/>
      <c r="AV51" s="66"/>
      <c r="AW51" s="66"/>
      <c r="AX51" s="66"/>
      <c r="AY51" s="66"/>
      <c r="AZ51" s="66"/>
      <c r="BA51" s="66"/>
      <c r="BB51" s="66"/>
      <c r="BC51" s="66"/>
      <c r="BD51" s="67"/>
      <c r="BE51" s="36"/>
    </row>
    <row r="52" spans="1:91" s="2" customFormat="1" ht="29.25" customHeight="1">
      <c r="A52" s="36"/>
      <c r="B52" s="37"/>
      <c r="C52" s="345" t="s">
        <v>57</v>
      </c>
      <c r="D52" s="346"/>
      <c r="E52" s="346"/>
      <c r="F52" s="346"/>
      <c r="G52" s="346"/>
      <c r="H52" s="68"/>
      <c r="I52" s="348" t="s">
        <v>58</v>
      </c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74" t="s">
        <v>59</v>
      </c>
      <c r="AH52" s="346"/>
      <c r="AI52" s="346"/>
      <c r="AJ52" s="346"/>
      <c r="AK52" s="346"/>
      <c r="AL52" s="346"/>
      <c r="AM52" s="346"/>
      <c r="AN52" s="348" t="s">
        <v>60</v>
      </c>
      <c r="AO52" s="346"/>
      <c r="AP52" s="346"/>
      <c r="AQ52" s="69" t="s">
        <v>61</v>
      </c>
      <c r="AR52" s="41"/>
      <c r="AS52" s="70" t="s">
        <v>62</v>
      </c>
      <c r="AT52" s="71" t="s">
        <v>63</v>
      </c>
      <c r="AU52" s="71" t="s">
        <v>64</v>
      </c>
      <c r="AV52" s="71" t="s">
        <v>65</v>
      </c>
      <c r="AW52" s="71" t="s">
        <v>66</v>
      </c>
      <c r="AX52" s="71" t="s">
        <v>67</v>
      </c>
      <c r="AY52" s="71" t="s">
        <v>68</v>
      </c>
      <c r="AZ52" s="71" t="s">
        <v>69</v>
      </c>
      <c r="BA52" s="71" t="s">
        <v>70</v>
      </c>
      <c r="BB52" s="71" t="s">
        <v>71</v>
      </c>
      <c r="BC52" s="71" t="s">
        <v>72</v>
      </c>
      <c r="BD52" s="72" t="s">
        <v>73</v>
      </c>
      <c r="BE52" s="36"/>
    </row>
    <row r="53" spans="1:91" s="2" customFormat="1" ht="10.9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41"/>
      <c r="AS53" s="73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5"/>
      <c r="BE53" s="36"/>
    </row>
    <row r="54" spans="1:91" s="6" customFormat="1" ht="32.450000000000003" customHeight="1">
      <c r="B54" s="76"/>
      <c r="C54" s="77" t="s">
        <v>74</v>
      </c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351">
        <f>ROUND(SUM(AG55:AG67),2)</f>
        <v>0</v>
      </c>
      <c r="AH54" s="351"/>
      <c r="AI54" s="351"/>
      <c r="AJ54" s="351"/>
      <c r="AK54" s="351"/>
      <c r="AL54" s="351"/>
      <c r="AM54" s="351"/>
      <c r="AN54" s="384">
        <f t="shared" ref="AN54:AN67" si="0">SUM(AG54,AT54)</f>
        <v>0</v>
      </c>
      <c r="AO54" s="384"/>
      <c r="AP54" s="384"/>
      <c r="AQ54" s="80" t="s">
        <v>19</v>
      </c>
      <c r="AR54" s="81"/>
      <c r="AS54" s="82">
        <f>ROUND(SUM(AS55:AS67),2)</f>
        <v>0</v>
      </c>
      <c r="AT54" s="83">
        <f t="shared" ref="AT54:AT67" si="1">ROUND(SUM(AV54:AW54),2)</f>
        <v>0</v>
      </c>
      <c r="AU54" s="84">
        <f>ROUND(SUM(AU55:AU67),5)</f>
        <v>0</v>
      </c>
      <c r="AV54" s="83">
        <f>ROUND(AZ54*L29,2)</f>
        <v>0</v>
      </c>
      <c r="AW54" s="83">
        <f>ROUND(BA54*L30,2)</f>
        <v>0</v>
      </c>
      <c r="AX54" s="83">
        <f>ROUND(BB54*L29,2)</f>
        <v>0</v>
      </c>
      <c r="AY54" s="83">
        <f>ROUND(BC54*L30,2)</f>
        <v>0</v>
      </c>
      <c r="AZ54" s="83">
        <f>ROUND(SUM(AZ55:AZ67),2)</f>
        <v>0</v>
      </c>
      <c r="BA54" s="83">
        <f>ROUND(SUM(BA55:BA67),2)</f>
        <v>0</v>
      </c>
      <c r="BB54" s="83">
        <f>ROUND(SUM(BB55:BB67),2)</f>
        <v>0</v>
      </c>
      <c r="BC54" s="83">
        <f>ROUND(SUM(BC55:BC67),2)</f>
        <v>0</v>
      </c>
      <c r="BD54" s="85">
        <f>ROUND(SUM(BD55:BD67),2)</f>
        <v>0</v>
      </c>
      <c r="BS54" s="86" t="s">
        <v>75</v>
      </c>
      <c r="BT54" s="86" t="s">
        <v>76</v>
      </c>
      <c r="BU54" s="87" t="s">
        <v>77</v>
      </c>
      <c r="BV54" s="86" t="s">
        <v>78</v>
      </c>
      <c r="BW54" s="86" t="s">
        <v>5</v>
      </c>
      <c r="BX54" s="86" t="s">
        <v>79</v>
      </c>
      <c r="CL54" s="86" t="s">
        <v>19</v>
      </c>
    </row>
    <row r="55" spans="1:91" s="7" customFormat="1" ht="16.5" customHeight="1">
      <c r="A55" s="88" t="s">
        <v>80</v>
      </c>
      <c r="B55" s="89"/>
      <c r="C55" s="90"/>
      <c r="D55" s="347" t="s">
        <v>81</v>
      </c>
      <c r="E55" s="347"/>
      <c r="F55" s="347"/>
      <c r="G55" s="347"/>
      <c r="H55" s="347"/>
      <c r="I55" s="91"/>
      <c r="J55" s="347" t="s">
        <v>82</v>
      </c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72">
        <f>'SO 01 - Budova AB'!J30</f>
        <v>0</v>
      </c>
      <c r="AH55" s="373"/>
      <c r="AI55" s="373"/>
      <c r="AJ55" s="373"/>
      <c r="AK55" s="373"/>
      <c r="AL55" s="373"/>
      <c r="AM55" s="373"/>
      <c r="AN55" s="372">
        <f t="shared" si="0"/>
        <v>0</v>
      </c>
      <c r="AO55" s="373"/>
      <c r="AP55" s="373"/>
      <c r="AQ55" s="92" t="s">
        <v>83</v>
      </c>
      <c r="AR55" s="93"/>
      <c r="AS55" s="94">
        <v>0</v>
      </c>
      <c r="AT55" s="95">
        <f t="shared" si="1"/>
        <v>0</v>
      </c>
      <c r="AU55" s="96">
        <f>'SO 01 - Budova AB'!P111</f>
        <v>0</v>
      </c>
      <c r="AV55" s="95">
        <f>'SO 01 - Budova AB'!J33</f>
        <v>0</v>
      </c>
      <c r="AW55" s="95">
        <f>'SO 01 - Budova AB'!J34</f>
        <v>0</v>
      </c>
      <c r="AX55" s="95">
        <f>'SO 01 - Budova AB'!J35</f>
        <v>0</v>
      </c>
      <c r="AY55" s="95">
        <f>'SO 01 - Budova AB'!J36</f>
        <v>0</v>
      </c>
      <c r="AZ55" s="95">
        <f>'SO 01 - Budova AB'!F33</f>
        <v>0</v>
      </c>
      <c r="BA55" s="95">
        <f>'SO 01 - Budova AB'!F34</f>
        <v>0</v>
      </c>
      <c r="BB55" s="95">
        <f>'SO 01 - Budova AB'!F35</f>
        <v>0</v>
      </c>
      <c r="BC55" s="95">
        <f>'SO 01 - Budova AB'!F36</f>
        <v>0</v>
      </c>
      <c r="BD55" s="97">
        <f>'SO 01 - Budova AB'!F37</f>
        <v>0</v>
      </c>
      <c r="BT55" s="98" t="s">
        <v>84</v>
      </c>
      <c r="BV55" s="98" t="s">
        <v>78</v>
      </c>
      <c r="BW55" s="98" t="s">
        <v>85</v>
      </c>
      <c r="BX55" s="98" t="s">
        <v>5</v>
      </c>
      <c r="CL55" s="98" t="s">
        <v>19</v>
      </c>
      <c r="CM55" s="98" t="s">
        <v>86</v>
      </c>
    </row>
    <row r="56" spans="1:91" s="7" customFormat="1" ht="24.75" customHeight="1">
      <c r="A56" s="88" t="s">
        <v>80</v>
      </c>
      <c r="B56" s="89"/>
      <c r="C56" s="90"/>
      <c r="D56" s="347" t="s">
        <v>87</v>
      </c>
      <c r="E56" s="347"/>
      <c r="F56" s="347"/>
      <c r="G56" s="347"/>
      <c r="H56" s="347"/>
      <c r="I56" s="91"/>
      <c r="J56" s="347" t="s">
        <v>88</v>
      </c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72">
        <f>'SO 01B - Bourání '!J30</f>
        <v>0</v>
      </c>
      <c r="AH56" s="373"/>
      <c r="AI56" s="373"/>
      <c r="AJ56" s="373"/>
      <c r="AK56" s="373"/>
      <c r="AL56" s="373"/>
      <c r="AM56" s="373"/>
      <c r="AN56" s="372">
        <f t="shared" si="0"/>
        <v>0</v>
      </c>
      <c r="AO56" s="373"/>
      <c r="AP56" s="373"/>
      <c r="AQ56" s="92" t="s">
        <v>83</v>
      </c>
      <c r="AR56" s="93"/>
      <c r="AS56" s="94">
        <v>0</v>
      </c>
      <c r="AT56" s="95">
        <f t="shared" si="1"/>
        <v>0</v>
      </c>
      <c r="AU56" s="96">
        <f>'SO 01B - Bourání '!P100</f>
        <v>0</v>
      </c>
      <c r="AV56" s="95">
        <f>'SO 01B - Bourání '!J33</f>
        <v>0</v>
      </c>
      <c r="AW56" s="95">
        <f>'SO 01B - Bourání '!J34</f>
        <v>0</v>
      </c>
      <c r="AX56" s="95">
        <f>'SO 01B - Bourání '!J35</f>
        <v>0</v>
      </c>
      <c r="AY56" s="95">
        <f>'SO 01B - Bourání '!J36</f>
        <v>0</v>
      </c>
      <c r="AZ56" s="95">
        <f>'SO 01B - Bourání '!F33</f>
        <v>0</v>
      </c>
      <c r="BA56" s="95">
        <f>'SO 01B - Bourání '!F34</f>
        <v>0</v>
      </c>
      <c r="BB56" s="95">
        <f>'SO 01B - Bourání '!F35</f>
        <v>0</v>
      </c>
      <c r="BC56" s="95">
        <f>'SO 01B - Bourání '!F36</f>
        <v>0</v>
      </c>
      <c r="BD56" s="97">
        <f>'SO 01B - Bourání '!F37</f>
        <v>0</v>
      </c>
      <c r="BT56" s="98" t="s">
        <v>84</v>
      </c>
      <c r="BV56" s="98" t="s">
        <v>78</v>
      </c>
      <c r="BW56" s="98" t="s">
        <v>89</v>
      </c>
      <c r="BX56" s="98" t="s">
        <v>5</v>
      </c>
      <c r="CL56" s="98" t="s">
        <v>19</v>
      </c>
      <c r="CM56" s="98" t="s">
        <v>86</v>
      </c>
    </row>
    <row r="57" spans="1:91" s="7" customFormat="1" ht="16.5" customHeight="1">
      <c r="A57" s="88" t="s">
        <v>80</v>
      </c>
      <c r="B57" s="89"/>
      <c r="C57" s="90"/>
      <c r="D57" s="347" t="s">
        <v>90</v>
      </c>
      <c r="E57" s="347"/>
      <c r="F57" s="347"/>
      <c r="G57" s="347"/>
      <c r="H57" s="347"/>
      <c r="I57" s="91"/>
      <c r="J57" s="347" t="s">
        <v>91</v>
      </c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72">
        <f>'SO 02 - Elektroinstalace'!J30</f>
        <v>0</v>
      </c>
      <c r="AH57" s="373"/>
      <c r="AI57" s="373"/>
      <c r="AJ57" s="373"/>
      <c r="AK57" s="373"/>
      <c r="AL57" s="373"/>
      <c r="AM57" s="373"/>
      <c r="AN57" s="372">
        <f t="shared" si="0"/>
        <v>0</v>
      </c>
      <c r="AO57" s="373"/>
      <c r="AP57" s="373"/>
      <c r="AQ57" s="92" t="s">
        <v>83</v>
      </c>
      <c r="AR57" s="93"/>
      <c r="AS57" s="94">
        <v>0</v>
      </c>
      <c r="AT57" s="95">
        <f t="shared" si="1"/>
        <v>0</v>
      </c>
      <c r="AU57" s="96">
        <f>'SO 02 - Elektroinstalace'!P86</f>
        <v>0</v>
      </c>
      <c r="AV57" s="95">
        <f>'SO 02 - Elektroinstalace'!J33</f>
        <v>0</v>
      </c>
      <c r="AW57" s="95">
        <f>'SO 02 - Elektroinstalace'!J34</f>
        <v>0</v>
      </c>
      <c r="AX57" s="95">
        <f>'SO 02 - Elektroinstalace'!J35</f>
        <v>0</v>
      </c>
      <c r="AY57" s="95">
        <f>'SO 02 - Elektroinstalace'!J36</f>
        <v>0</v>
      </c>
      <c r="AZ57" s="95">
        <f>'SO 02 - Elektroinstalace'!F33</f>
        <v>0</v>
      </c>
      <c r="BA57" s="95">
        <f>'SO 02 - Elektroinstalace'!F34</f>
        <v>0</v>
      </c>
      <c r="BB57" s="95">
        <f>'SO 02 - Elektroinstalace'!F35</f>
        <v>0</v>
      </c>
      <c r="BC57" s="95">
        <f>'SO 02 - Elektroinstalace'!F36</f>
        <v>0</v>
      </c>
      <c r="BD57" s="97">
        <f>'SO 02 - Elektroinstalace'!F37</f>
        <v>0</v>
      </c>
      <c r="BT57" s="98" t="s">
        <v>84</v>
      </c>
      <c r="BV57" s="98" t="s">
        <v>78</v>
      </c>
      <c r="BW57" s="98" t="s">
        <v>92</v>
      </c>
      <c r="BX57" s="98" t="s">
        <v>5</v>
      </c>
      <c r="CL57" s="98" t="s">
        <v>19</v>
      </c>
      <c r="CM57" s="98" t="s">
        <v>86</v>
      </c>
    </row>
    <row r="58" spans="1:91" s="7" customFormat="1" ht="16.5" customHeight="1">
      <c r="A58" s="88" t="s">
        <v>80</v>
      </c>
      <c r="B58" s="89"/>
      <c r="C58" s="90"/>
      <c r="D58" s="347" t="s">
        <v>93</v>
      </c>
      <c r="E58" s="347"/>
      <c r="F58" s="347"/>
      <c r="G58" s="347"/>
      <c r="H58" s="347"/>
      <c r="I58" s="91"/>
      <c r="J58" s="347" t="s">
        <v>94</v>
      </c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72">
        <f>'SO 03 - Kanalizace a vodovod'!J30</f>
        <v>0</v>
      </c>
      <c r="AH58" s="373"/>
      <c r="AI58" s="373"/>
      <c r="AJ58" s="373"/>
      <c r="AK58" s="373"/>
      <c r="AL58" s="373"/>
      <c r="AM58" s="373"/>
      <c r="AN58" s="372">
        <f t="shared" si="0"/>
        <v>0</v>
      </c>
      <c r="AO58" s="373"/>
      <c r="AP58" s="373"/>
      <c r="AQ58" s="92" t="s">
        <v>83</v>
      </c>
      <c r="AR58" s="93"/>
      <c r="AS58" s="94">
        <v>0</v>
      </c>
      <c r="AT58" s="95">
        <f t="shared" si="1"/>
        <v>0</v>
      </c>
      <c r="AU58" s="96">
        <f>'SO 03 - Kanalizace a vodovod'!P96</f>
        <v>0</v>
      </c>
      <c r="AV58" s="95">
        <f>'SO 03 - Kanalizace a vodovod'!J33</f>
        <v>0</v>
      </c>
      <c r="AW58" s="95">
        <f>'SO 03 - Kanalizace a vodovod'!J34</f>
        <v>0</v>
      </c>
      <c r="AX58" s="95">
        <f>'SO 03 - Kanalizace a vodovod'!J35</f>
        <v>0</v>
      </c>
      <c r="AY58" s="95">
        <f>'SO 03 - Kanalizace a vodovod'!J36</f>
        <v>0</v>
      </c>
      <c r="AZ58" s="95">
        <f>'SO 03 - Kanalizace a vodovod'!F33</f>
        <v>0</v>
      </c>
      <c r="BA58" s="95">
        <f>'SO 03 - Kanalizace a vodovod'!F34</f>
        <v>0</v>
      </c>
      <c r="BB58" s="95">
        <f>'SO 03 - Kanalizace a vodovod'!F35</f>
        <v>0</v>
      </c>
      <c r="BC58" s="95">
        <f>'SO 03 - Kanalizace a vodovod'!F36</f>
        <v>0</v>
      </c>
      <c r="BD58" s="97">
        <f>'SO 03 - Kanalizace a vodovod'!F37</f>
        <v>0</v>
      </c>
      <c r="BT58" s="98" t="s">
        <v>84</v>
      </c>
      <c r="BV58" s="98" t="s">
        <v>78</v>
      </c>
      <c r="BW58" s="98" t="s">
        <v>95</v>
      </c>
      <c r="BX58" s="98" t="s">
        <v>5</v>
      </c>
      <c r="CL58" s="98" t="s">
        <v>19</v>
      </c>
      <c r="CM58" s="98" t="s">
        <v>86</v>
      </c>
    </row>
    <row r="59" spans="1:91" s="7" customFormat="1" ht="16.5" customHeight="1">
      <c r="A59" s="88" t="s">
        <v>80</v>
      </c>
      <c r="B59" s="89"/>
      <c r="C59" s="90"/>
      <c r="D59" s="347" t="s">
        <v>96</v>
      </c>
      <c r="E59" s="347"/>
      <c r="F59" s="347"/>
      <c r="G59" s="347"/>
      <c r="H59" s="347"/>
      <c r="I59" s="91"/>
      <c r="J59" s="347" t="s">
        <v>97</v>
      </c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72">
        <f>'SO 04 - Přípojka vody'!J30</f>
        <v>0</v>
      </c>
      <c r="AH59" s="373"/>
      <c r="AI59" s="373"/>
      <c r="AJ59" s="373"/>
      <c r="AK59" s="373"/>
      <c r="AL59" s="373"/>
      <c r="AM59" s="373"/>
      <c r="AN59" s="372">
        <f t="shared" si="0"/>
        <v>0</v>
      </c>
      <c r="AO59" s="373"/>
      <c r="AP59" s="373"/>
      <c r="AQ59" s="92" t="s">
        <v>83</v>
      </c>
      <c r="AR59" s="93"/>
      <c r="AS59" s="94">
        <v>0</v>
      </c>
      <c r="AT59" s="95">
        <f t="shared" si="1"/>
        <v>0</v>
      </c>
      <c r="AU59" s="96">
        <f>'SO 04 - Přípojka vody'!P86</f>
        <v>0</v>
      </c>
      <c r="AV59" s="95">
        <f>'SO 04 - Přípojka vody'!J33</f>
        <v>0</v>
      </c>
      <c r="AW59" s="95">
        <f>'SO 04 - Přípojka vody'!J34</f>
        <v>0</v>
      </c>
      <c r="AX59" s="95">
        <f>'SO 04 - Přípojka vody'!J35</f>
        <v>0</v>
      </c>
      <c r="AY59" s="95">
        <f>'SO 04 - Přípojka vody'!J36</f>
        <v>0</v>
      </c>
      <c r="AZ59" s="95">
        <f>'SO 04 - Přípojka vody'!F33</f>
        <v>0</v>
      </c>
      <c r="BA59" s="95">
        <f>'SO 04 - Přípojka vody'!F34</f>
        <v>0</v>
      </c>
      <c r="BB59" s="95">
        <f>'SO 04 - Přípojka vody'!F35</f>
        <v>0</v>
      </c>
      <c r="BC59" s="95">
        <f>'SO 04 - Přípojka vody'!F36</f>
        <v>0</v>
      </c>
      <c r="BD59" s="97">
        <f>'SO 04 - Přípojka vody'!F37</f>
        <v>0</v>
      </c>
      <c r="BT59" s="98" t="s">
        <v>84</v>
      </c>
      <c r="BV59" s="98" t="s">
        <v>78</v>
      </c>
      <c r="BW59" s="98" t="s">
        <v>98</v>
      </c>
      <c r="BX59" s="98" t="s">
        <v>5</v>
      </c>
      <c r="CL59" s="98" t="s">
        <v>19</v>
      </c>
      <c r="CM59" s="98" t="s">
        <v>86</v>
      </c>
    </row>
    <row r="60" spans="1:91" s="7" customFormat="1" ht="16.5" customHeight="1">
      <c r="A60" s="88" t="s">
        <v>80</v>
      </c>
      <c r="B60" s="89"/>
      <c r="C60" s="90"/>
      <c r="D60" s="347" t="s">
        <v>99</v>
      </c>
      <c r="E60" s="347"/>
      <c r="F60" s="347"/>
      <c r="G60" s="347"/>
      <c r="H60" s="347"/>
      <c r="I60" s="91"/>
      <c r="J60" s="347" t="s">
        <v>100</v>
      </c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72">
        <f>'SO 05 - Sklad'!J30</f>
        <v>0</v>
      </c>
      <c r="AH60" s="373"/>
      <c r="AI60" s="373"/>
      <c r="AJ60" s="373"/>
      <c r="AK60" s="373"/>
      <c r="AL60" s="373"/>
      <c r="AM60" s="373"/>
      <c r="AN60" s="372">
        <f t="shared" si="0"/>
        <v>0</v>
      </c>
      <c r="AO60" s="373"/>
      <c r="AP60" s="373"/>
      <c r="AQ60" s="92" t="s">
        <v>83</v>
      </c>
      <c r="AR60" s="93"/>
      <c r="AS60" s="94">
        <v>0</v>
      </c>
      <c r="AT60" s="95">
        <f t="shared" si="1"/>
        <v>0</v>
      </c>
      <c r="AU60" s="96">
        <f>'SO 05 - Sklad'!P95</f>
        <v>0</v>
      </c>
      <c r="AV60" s="95">
        <f>'SO 05 - Sklad'!J33</f>
        <v>0</v>
      </c>
      <c r="AW60" s="95">
        <f>'SO 05 - Sklad'!J34</f>
        <v>0</v>
      </c>
      <c r="AX60" s="95">
        <f>'SO 05 - Sklad'!J35</f>
        <v>0</v>
      </c>
      <c r="AY60" s="95">
        <f>'SO 05 - Sklad'!J36</f>
        <v>0</v>
      </c>
      <c r="AZ60" s="95">
        <f>'SO 05 - Sklad'!F33</f>
        <v>0</v>
      </c>
      <c r="BA60" s="95">
        <f>'SO 05 - Sklad'!F34</f>
        <v>0</v>
      </c>
      <c r="BB60" s="95">
        <f>'SO 05 - Sklad'!F35</f>
        <v>0</v>
      </c>
      <c r="BC60" s="95">
        <f>'SO 05 - Sklad'!F36</f>
        <v>0</v>
      </c>
      <c r="BD60" s="97">
        <f>'SO 05 - Sklad'!F37</f>
        <v>0</v>
      </c>
      <c r="BT60" s="98" t="s">
        <v>84</v>
      </c>
      <c r="BV60" s="98" t="s">
        <v>78</v>
      </c>
      <c r="BW60" s="98" t="s">
        <v>101</v>
      </c>
      <c r="BX60" s="98" t="s">
        <v>5</v>
      </c>
      <c r="CL60" s="98" t="s">
        <v>19</v>
      </c>
      <c r="CM60" s="98" t="s">
        <v>86</v>
      </c>
    </row>
    <row r="61" spans="1:91" s="7" customFormat="1" ht="24.75" customHeight="1">
      <c r="A61" s="88" t="s">
        <v>80</v>
      </c>
      <c r="B61" s="89"/>
      <c r="C61" s="90"/>
      <c r="D61" s="347" t="s">
        <v>102</v>
      </c>
      <c r="E61" s="347"/>
      <c r="F61" s="347"/>
      <c r="G61" s="347"/>
      <c r="H61" s="347"/>
      <c r="I61" s="91"/>
      <c r="J61" s="347" t="s">
        <v>103</v>
      </c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72">
        <f>'SO 05.1 - Elektroinstalac...'!J30</f>
        <v>0</v>
      </c>
      <c r="AH61" s="373"/>
      <c r="AI61" s="373"/>
      <c r="AJ61" s="373"/>
      <c r="AK61" s="373"/>
      <c r="AL61" s="373"/>
      <c r="AM61" s="373"/>
      <c r="AN61" s="372">
        <f t="shared" si="0"/>
        <v>0</v>
      </c>
      <c r="AO61" s="373"/>
      <c r="AP61" s="373"/>
      <c r="AQ61" s="92" t="s">
        <v>83</v>
      </c>
      <c r="AR61" s="93"/>
      <c r="AS61" s="94">
        <v>0</v>
      </c>
      <c r="AT61" s="95">
        <f t="shared" si="1"/>
        <v>0</v>
      </c>
      <c r="AU61" s="96">
        <f>'SO 05.1 - Elektroinstalac...'!P82</f>
        <v>0</v>
      </c>
      <c r="AV61" s="95">
        <f>'SO 05.1 - Elektroinstalac...'!J33</f>
        <v>0</v>
      </c>
      <c r="AW61" s="95">
        <f>'SO 05.1 - Elektroinstalac...'!J34</f>
        <v>0</v>
      </c>
      <c r="AX61" s="95">
        <f>'SO 05.1 - Elektroinstalac...'!J35</f>
        <v>0</v>
      </c>
      <c r="AY61" s="95">
        <f>'SO 05.1 - Elektroinstalac...'!J36</f>
        <v>0</v>
      </c>
      <c r="AZ61" s="95">
        <f>'SO 05.1 - Elektroinstalac...'!F33</f>
        <v>0</v>
      </c>
      <c r="BA61" s="95">
        <f>'SO 05.1 - Elektroinstalac...'!F34</f>
        <v>0</v>
      </c>
      <c r="BB61" s="95">
        <f>'SO 05.1 - Elektroinstalac...'!F35</f>
        <v>0</v>
      </c>
      <c r="BC61" s="95">
        <f>'SO 05.1 - Elektroinstalac...'!F36</f>
        <v>0</v>
      </c>
      <c r="BD61" s="97">
        <f>'SO 05.1 - Elektroinstalac...'!F37</f>
        <v>0</v>
      </c>
      <c r="BT61" s="98" t="s">
        <v>84</v>
      </c>
      <c r="BV61" s="98" t="s">
        <v>78</v>
      </c>
      <c r="BW61" s="98" t="s">
        <v>104</v>
      </c>
      <c r="BX61" s="98" t="s">
        <v>5</v>
      </c>
      <c r="CL61" s="98" t="s">
        <v>19</v>
      </c>
      <c r="CM61" s="98" t="s">
        <v>86</v>
      </c>
    </row>
    <row r="62" spans="1:91" s="7" customFormat="1" ht="16.5" customHeight="1">
      <c r="A62" s="88" t="s">
        <v>80</v>
      </c>
      <c r="B62" s="89"/>
      <c r="C62" s="90"/>
      <c r="D62" s="347" t="s">
        <v>105</v>
      </c>
      <c r="E62" s="347"/>
      <c r="F62" s="347"/>
      <c r="G62" s="347"/>
      <c r="H62" s="347"/>
      <c r="I62" s="91"/>
      <c r="J62" s="347" t="s">
        <v>106</v>
      </c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  <c r="AB62" s="347"/>
      <c r="AC62" s="347"/>
      <c r="AD62" s="347"/>
      <c r="AE62" s="347"/>
      <c r="AF62" s="347"/>
      <c r="AG62" s="372">
        <f>'SO 06 - VZT, vytápění '!J30</f>
        <v>0</v>
      </c>
      <c r="AH62" s="373"/>
      <c r="AI62" s="373"/>
      <c r="AJ62" s="373"/>
      <c r="AK62" s="373"/>
      <c r="AL62" s="373"/>
      <c r="AM62" s="373"/>
      <c r="AN62" s="372">
        <f t="shared" si="0"/>
        <v>0</v>
      </c>
      <c r="AO62" s="373"/>
      <c r="AP62" s="373"/>
      <c r="AQ62" s="92" t="s">
        <v>83</v>
      </c>
      <c r="AR62" s="93"/>
      <c r="AS62" s="94">
        <v>0</v>
      </c>
      <c r="AT62" s="95">
        <f t="shared" si="1"/>
        <v>0</v>
      </c>
      <c r="AU62" s="96">
        <f>'SO 06 - VZT, vytápění '!P101</f>
        <v>0</v>
      </c>
      <c r="AV62" s="95">
        <f>'SO 06 - VZT, vytápění '!J33</f>
        <v>0</v>
      </c>
      <c r="AW62" s="95">
        <f>'SO 06 - VZT, vytápění '!J34</f>
        <v>0</v>
      </c>
      <c r="AX62" s="95">
        <f>'SO 06 - VZT, vytápění '!J35</f>
        <v>0</v>
      </c>
      <c r="AY62" s="95">
        <f>'SO 06 - VZT, vytápění '!J36</f>
        <v>0</v>
      </c>
      <c r="AZ62" s="95">
        <f>'SO 06 - VZT, vytápění '!F33</f>
        <v>0</v>
      </c>
      <c r="BA62" s="95">
        <f>'SO 06 - VZT, vytápění '!F34</f>
        <v>0</v>
      </c>
      <c r="BB62" s="95">
        <f>'SO 06 - VZT, vytápění '!F35</f>
        <v>0</v>
      </c>
      <c r="BC62" s="95">
        <f>'SO 06 - VZT, vytápění '!F36</f>
        <v>0</v>
      </c>
      <c r="BD62" s="97">
        <f>'SO 06 - VZT, vytápění '!F37</f>
        <v>0</v>
      </c>
      <c r="BT62" s="98" t="s">
        <v>84</v>
      </c>
      <c r="BV62" s="98" t="s">
        <v>78</v>
      </c>
      <c r="BW62" s="98" t="s">
        <v>107</v>
      </c>
      <c r="BX62" s="98" t="s">
        <v>5</v>
      </c>
      <c r="CL62" s="98" t="s">
        <v>19</v>
      </c>
      <c r="CM62" s="98" t="s">
        <v>86</v>
      </c>
    </row>
    <row r="63" spans="1:91" s="7" customFormat="1" ht="16.5" customHeight="1">
      <c r="A63" s="88" t="s">
        <v>80</v>
      </c>
      <c r="B63" s="89"/>
      <c r="C63" s="90"/>
      <c r="D63" s="347" t="s">
        <v>108</v>
      </c>
      <c r="E63" s="347"/>
      <c r="F63" s="347"/>
      <c r="G63" s="347"/>
      <c r="H63" s="347"/>
      <c r="I63" s="91"/>
      <c r="J63" s="347" t="s">
        <v>109</v>
      </c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  <c r="AB63" s="347"/>
      <c r="AC63" s="347"/>
      <c r="AD63" s="347"/>
      <c r="AE63" s="347"/>
      <c r="AF63" s="347"/>
      <c r="AG63" s="372">
        <f>'SO 07 - Kanalizační přípo...'!J30</f>
        <v>0</v>
      </c>
      <c r="AH63" s="373"/>
      <c r="AI63" s="373"/>
      <c r="AJ63" s="373"/>
      <c r="AK63" s="373"/>
      <c r="AL63" s="373"/>
      <c r="AM63" s="373"/>
      <c r="AN63" s="372">
        <f t="shared" si="0"/>
        <v>0</v>
      </c>
      <c r="AO63" s="373"/>
      <c r="AP63" s="373"/>
      <c r="AQ63" s="92" t="s">
        <v>83</v>
      </c>
      <c r="AR63" s="93"/>
      <c r="AS63" s="94">
        <v>0</v>
      </c>
      <c r="AT63" s="95">
        <f t="shared" si="1"/>
        <v>0</v>
      </c>
      <c r="AU63" s="96">
        <f>'SO 07 - Kanalizační přípo...'!P98</f>
        <v>0</v>
      </c>
      <c r="AV63" s="95">
        <f>'SO 07 - Kanalizační přípo...'!J33</f>
        <v>0</v>
      </c>
      <c r="AW63" s="95">
        <f>'SO 07 - Kanalizační přípo...'!J34</f>
        <v>0</v>
      </c>
      <c r="AX63" s="95">
        <f>'SO 07 - Kanalizační přípo...'!J35</f>
        <v>0</v>
      </c>
      <c r="AY63" s="95">
        <f>'SO 07 - Kanalizační přípo...'!J36</f>
        <v>0</v>
      </c>
      <c r="AZ63" s="95">
        <f>'SO 07 - Kanalizační přípo...'!F33</f>
        <v>0</v>
      </c>
      <c r="BA63" s="95">
        <f>'SO 07 - Kanalizační přípo...'!F34</f>
        <v>0</v>
      </c>
      <c r="BB63" s="95">
        <f>'SO 07 - Kanalizační přípo...'!F35</f>
        <v>0</v>
      </c>
      <c r="BC63" s="95">
        <f>'SO 07 - Kanalizační přípo...'!F36</f>
        <v>0</v>
      </c>
      <c r="BD63" s="97">
        <f>'SO 07 - Kanalizační přípo...'!F37</f>
        <v>0</v>
      </c>
      <c r="BT63" s="98" t="s">
        <v>84</v>
      </c>
      <c r="BV63" s="98" t="s">
        <v>78</v>
      </c>
      <c r="BW63" s="98" t="s">
        <v>110</v>
      </c>
      <c r="BX63" s="98" t="s">
        <v>5</v>
      </c>
      <c r="CL63" s="98" t="s">
        <v>19</v>
      </c>
      <c r="CM63" s="98" t="s">
        <v>86</v>
      </c>
    </row>
    <row r="64" spans="1:91" s="7" customFormat="1" ht="16.5" customHeight="1">
      <c r="A64" s="88" t="s">
        <v>80</v>
      </c>
      <c r="B64" s="89"/>
      <c r="C64" s="90"/>
      <c r="D64" s="347" t="s">
        <v>111</v>
      </c>
      <c r="E64" s="347"/>
      <c r="F64" s="347"/>
      <c r="G64" s="347"/>
      <c r="H64" s="347"/>
      <c r="I64" s="91"/>
      <c r="J64" s="347" t="s">
        <v>112</v>
      </c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  <c r="AG64" s="372">
        <f>'SO 08 - Zpevněné plochy'!J30</f>
        <v>0</v>
      </c>
      <c r="AH64" s="373"/>
      <c r="AI64" s="373"/>
      <c r="AJ64" s="373"/>
      <c r="AK64" s="373"/>
      <c r="AL64" s="373"/>
      <c r="AM64" s="373"/>
      <c r="AN64" s="372">
        <f t="shared" si="0"/>
        <v>0</v>
      </c>
      <c r="AO64" s="373"/>
      <c r="AP64" s="373"/>
      <c r="AQ64" s="92" t="s">
        <v>83</v>
      </c>
      <c r="AR64" s="93"/>
      <c r="AS64" s="94">
        <v>0</v>
      </c>
      <c r="AT64" s="95">
        <f t="shared" si="1"/>
        <v>0</v>
      </c>
      <c r="AU64" s="96">
        <f>'SO 08 - Zpevněné plochy'!P90</f>
        <v>0</v>
      </c>
      <c r="AV64" s="95">
        <f>'SO 08 - Zpevněné plochy'!J33</f>
        <v>0</v>
      </c>
      <c r="AW64" s="95">
        <f>'SO 08 - Zpevněné plochy'!J34</f>
        <v>0</v>
      </c>
      <c r="AX64" s="95">
        <f>'SO 08 - Zpevněné plochy'!J35</f>
        <v>0</v>
      </c>
      <c r="AY64" s="95">
        <f>'SO 08 - Zpevněné plochy'!J36</f>
        <v>0</v>
      </c>
      <c r="AZ64" s="95">
        <f>'SO 08 - Zpevněné plochy'!F33</f>
        <v>0</v>
      </c>
      <c r="BA64" s="95">
        <f>'SO 08 - Zpevněné plochy'!F34</f>
        <v>0</v>
      </c>
      <c r="BB64" s="95">
        <f>'SO 08 - Zpevněné plochy'!F35</f>
        <v>0</v>
      </c>
      <c r="BC64" s="95">
        <f>'SO 08 - Zpevněné plochy'!F36</f>
        <v>0</v>
      </c>
      <c r="BD64" s="97">
        <f>'SO 08 - Zpevněné plochy'!F37</f>
        <v>0</v>
      </c>
      <c r="BT64" s="98" t="s">
        <v>84</v>
      </c>
      <c r="BV64" s="98" t="s">
        <v>78</v>
      </c>
      <c r="BW64" s="98" t="s">
        <v>113</v>
      </c>
      <c r="BX64" s="98" t="s">
        <v>5</v>
      </c>
      <c r="CL64" s="98" t="s">
        <v>19</v>
      </c>
      <c r="CM64" s="98" t="s">
        <v>86</v>
      </c>
    </row>
    <row r="65" spans="1:91" s="7" customFormat="1" ht="16.5" customHeight="1">
      <c r="A65" s="88" t="s">
        <v>80</v>
      </c>
      <c r="B65" s="89"/>
      <c r="C65" s="90"/>
      <c r="D65" s="347" t="s">
        <v>114</v>
      </c>
      <c r="E65" s="347"/>
      <c r="F65" s="347"/>
      <c r="G65" s="347"/>
      <c r="H65" s="347"/>
      <c r="I65" s="91"/>
      <c r="J65" s="347" t="s">
        <v>115</v>
      </c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  <c r="AG65" s="372">
        <f>'SO 09 - Rekonstrukce požá...'!J30</f>
        <v>0</v>
      </c>
      <c r="AH65" s="373"/>
      <c r="AI65" s="373"/>
      <c r="AJ65" s="373"/>
      <c r="AK65" s="373"/>
      <c r="AL65" s="373"/>
      <c r="AM65" s="373"/>
      <c r="AN65" s="372">
        <f t="shared" si="0"/>
        <v>0</v>
      </c>
      <c r="AO65" s="373"/>
      <c r="AP65" s="373"/>
      <c r="AQ65" s="92" t="s">
        <v>83</v>
      </c>
      <c r="AR65" s="93"/>
      <c r="AS65" s="94">
        <v>0</v>
      </c>
      <c r="AT65" s="95">
        <f t="shared" si="1"/>
        <v>0</v>
      </c>
      <c r="AU65" s="96">
        <f>'SO 09 - Rekonstrukce požá...'!P84</f>
        <v>0</v>
      </c>
      <c r="AV65" s="95">
        <f>'SO 09 - Rekonstrukce požá...'!J33</f>
        <v>0</v>
      </c>
      <c r="AW65" s="95">
        <f>'SO 09 - Rekonstrukce požá...'!J34</f>
        <v>0</v>
      </c>
      <c r="AX65" s="95">
        <f>'SO 09 - Rekonstrukce požá...'!J35</f>
        <v>0</v>
      </c>
      <c r="AY65" s="95">
        <f>'SO 09 - Rekonstrukce požá...'!J36</f>
        <v>0</v>
      </c>
      <c r="AZ65" s="95">
        <f>'SO 09 - Rekonstrukce požá...'!F33</f>
        <v>0</v>
      </c>
      <c r="BA65" s="95">
        <f>'SO 09 - Rekonstrukce požá...'!F34</f>
        <v>0</v>
      </c>
      <c r="BB65" s="95">
        <f>'SO 09 - Rekonstrukce požá...'!F35</f>
        <v>0</v>
      </c>
      <c r="BC65" s="95">
        <f>'SO 09 - Rekonstrukce požá...'!F36</f>
        <v>0</v>
      </c>
      <c r="BD65" s="97">
        <f>'SO 09 - Rekonstrukce požá...'!F37</f>
        <v>0</v>
      </c>
      <c r="BT65" s="98" t="s">
        <v>84</v>
      </c>
      <c r="BV65" s="98" t="s">
        <v>78</v>
      </c>
      <c r="BW65" s="98" t="s">
        <v>116</v>
      </c>
      <c r="BX65" s="98" t="s">
        <v>5</v>
      </c>
      <c r="CL65" s="98" t="s">
        <v>19</v>
      </c>
      <c r="CM65" s="98" t="s">
        <v>86</v>
      </c>
    </row>
    <row r="66" spans="1:91" s="7" customFormat="1" ht="16.5" customHeight="1">
      <c r="A66" s="88" t="s">
        <v>80</v>
      </c>
      <c r="B66" s="89"/>
      <c r="C66" s="90"/>
      <c r="D66" s="347" t="s">
        <v>117</v>
      </c>
      <c r="E66" s="347"/>
      <c r="F66" s="347"/>
      <c r="G66" s="347"/>
      <c r="H66" s="347"/>
      <c r="I66" s="91"/>
      <c r="J66" s="347" t="s">
        <v>118</v>
      </c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  <c r="AG66" s="372">
        <f>'SO 10 - Úprava stávající ...'!J30</f>
        <v>0</v>
      </c>
      <c r="AH66" s="373"/>
      <c r="AI66" s="373"/>
      <c r="AJ66" s="373"/>
      <c r="AK66" s="373"/>
      <c r="AL66" s="373"/>
      <c r="AM66" s="373"/>
      <c r="AN66" s="372">
        <f t="shared" si="0"/>
        <v>0</v>
      </c>
      <c r="AO66" s="373"/>
      <c r="AP66" s="373"/>
      <c r="AQ66" s="92" t="s">
        <v>83</v>
      </c>
      <c r="AR66" s="93"/>
      <c r="AS66" s="94">
        <v>0</v>
      </c>
      <c r="AT66" s="95">
        <f t="shared" si="1"/>
        <v>0</v>
      </c>
      <c r="AU66" s="96">
        <f>'SO 10 - Úprava stávající ...'!P86</f>
        <v>0</v>
      </c>
      <c r="AV66" s="95">
        <f>'SO 10 - Úprava stávající ...'!J33</f>
        <v>0</v>
      </c>
      <c r="AW66" s="95">
        <f>'SO 10 - Úprava stávající ...'!J34</f>
        <v>0</v>
      </c>
      <c r="AX66" s="95">
        <f>'SO 10 - Úprava stávající ...'!J35</f>
        <v>0</v>
      </c>
      <c r="AY66" s="95">
        <f>'SO 10 - Úprava stávající ...'!J36</f>
        <v>0</v>
      </c>
      <c r="AZ66" s="95">
        <f>'SO 10 - Úprava stávající ...'!F33</f>
        <v>0</v>
      </c>
      <c r="BA66" s="95">
        <f>'SO 10 - Úprava stávající ...'!F34</f>
        <v>0</v>
      </c>
      <c r="BB66" s="95">
        <f>'SO 10 - Úprava stávající ...'!F35</f>
        <v>0</v>
      </c>
      <c r="BC66" s="95">
        <f>'SO 10 - Úprava stávající ...'!F36</f>
        <v>0</v>
      </c>
      <c r="BD66" s="97">
        <f>'SO 10 - Úprava stávající ...'!F37</f>
        <v>0</v>
      </c>
      <c r="BT66" s="98" t="s">
        <v>84</v>
      </c>
      <c r="BV66" s="98" t="s">
        <v>78</v>
      </c>
      <c r="BW66" s="98" t="s">
        <v>119</v>
      </c>
      <c r="BX66" s="98" t="s">
        <v>5</v>
      </c>
      <c r="CL66" s="98" t="s">
        <v>19</v>
      </c>
      <c r="CM66" s="98" t="s">
        <v>86</v>
      </c>
    </row>
    <row r="67" spans="1:91" s="7" customFormat="1" ht="16.5" customHeight="1">
      <c r="A67" s="88" t="s">
        <v>80</v>
      </c>
      <c r="B67" s="89"/>
      <c r="C67" s="90"/>
      <c r="D67" s="347" t="s">
        <v>120</v>
      </c>
      <c r="E67" s="347"/>
      <c r="F67" s="347"/>
      <c r="G67" s="347"/>
      <c r="H67" s="347"/>
      <c r="I67" s="91"/>
      <c r="J67" s="347" t="s">
        <v>121</v>
      </c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347"/>
      <c r="AG67" s="372">
        <f>'VRN - Vedlejší rozpočtové...'!J30</f>
        <v>0</v>
      </c>
      <c r="AH67" s="373"/>
      <c r="AI67" s="373"/>
      <c r="AJ67" s="373"/>
      <c r="AK67" s="373"/>
      <c r="AL67" s="373"/>
      <c r="AM67" s="373"/>
      <c r="AN67" s="372">
        <f t="shared" si="0"/>
        <v>0</v>
      </c>
      <c r="AO67" s="373"/>
      <c r="AP67" s="373"/>
      <c r="AQ67" s="92" t="s">
        <v>83</v>
      </c>
      <c r="AR67" s="93"/>
      <c r="AS67" s="99">
        <v>0</v>
      </c>
      <c r="AT67" s="100">
        <f t="shared" si="1"/>
        <v>0</v>
      </c>
      <c r="AU67" s="101">
        <f>'VRN - Vedlejší rozpočtové...'!P83</f>
        <v>0</v>
      </c>
      <c r="AV67" s="100">
        <f>'VRN - Vedlejší rozpočtové...'!J33</f>
        <v>0</v>
      </c>
      <c r="AW67" s="100">
        <f>'VRN - Vedlejší rozpočtové...'!J34</f>
        <v>0</v>
      </c>
      <c r="AX67" s="100">
        <f>'VRN - Vedlejší rozpočtové...'!J35</f>
        <v>0</v>
      </c>
      <c r="AY67" s="100">
        <f>'VRN - Vedlejší rozpočtové...'!J36</f>
        <v>0</v>
      </c>
      <c r="AZ67" s="100">
        <f>'VRN - Vedlejší rozpočtové...'!F33</f>
        <v>0</v>
      </c>
      <c r="BA67" s="100">
        <f>'VRN - Vedlejší rozpočtové...'!F34</f>
        <v>0</v>
      </c>
      <c r="BB67" s="100">
        <f>'VRN - Vedlejší rozpočtové...'!F35</f>
        <v>0</v>
      </c>
      <c r="BC67" s="100">
        <f>'VRN - Vedlejší rozpočtové...'!F36</f>
        <v>0</v>
      </c>
      <c r="BD67" s="102">
        <f>'VRN - Vedlejší rozpočtové...'!F37</f>
        <v>0</v>
      </c>
      <c r="BT67" s="98" t="s">
        <v>84</v>
      </c>
      <c r="BV67" s="98" t="s">
        <v>78</v>
      </c>
      <c r="BW67" s="98" t="s">
        <v>122</v>
      </c>
      <c r="BX67" s="98" t="s">
        <v>5</v>
      </c>
      <c r="CL67" s="98" t="s">
        <v>19</v>
      </c>
      <c r="CM67" s="98" t="s">
        <v>86</v>
      </c>
    </row>
    <row r="68" spans="1:91" s="2" customFormat="1" ht="30" customHeight="1">
      <c r="A68" s="36"/>
      <c r="B68" s="37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41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</row>
    <row r="69" spans="1:9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41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</row>
  </sheetData>
  <sheetProtection algorithmName="SHA-512" hashValue="n8hrL3owZKVtcvtOdpn0hUJyNbihqgPK45V8SOJwHqeZIUoESn1DhSv4LscCe/PXrNfCHV61zcKGr4NFrkVOQw==" saltValue="rq8sWkATJdv25iGuNrdSGIBdTyu++8eU3ZXjNQcXSKnqN+v5523P5WtYS7o33k3vmqmD1B9O7JY+TOz3lTTYSw==" spinCount="100000" sheet="1" objects="1" scenarios="1" formatColumns="0" formatRows="0"/>
  <mergeCells count="90">
    <mergeCell ref="AN67:AP67"/>
    <mergeCell ref="AG67:AM67"/>
    <mergeCell ref="AN54:AP54"/>
    <mergeCell ref="AN55:AP55"/>
    <mergeCell ref="AS49:AT51"/>
    <mergeCell ref="AN65:AP65"/>
    <mergeCell ref="AG65:AM65"/>
    <mergeCell ref="AN66:AP66"/>
    <mergeCell ref="AG66:AM66"/>
    <mergeCell ref="AK35:AO35"/>
    <mergeCell ref="X35:AB35"/>
    <mergeCell ref="AR2:BE2"/>
    <mergeCell ref="AG63:AM63"/>
    <mergeCell ref="AG62:AM62"/>
    <mergeCell ref="AG52:AM52"/>
    <mergeCell ref="AG60:AM60"/>
    <mergeCell ref="AG55:AM55"/>
    <mergeCell ref="AG59:AM59"/>
    <mergeCell ref="AG61:AM61"/>
    <mergeCell ref="AG57:AM57"/>
    <mergeCell ref="AG56:AM56"/>
    <mergeCell ref="AG58:AM58"/>
    <mergeCell ref="AM47:AN47"/>
    <mergeCell ref="AM49:AP49"/>
    <mergeCell ref="AM50:AP50"/>
    <mergeCell ref="AK32:AO32"/>
    <mergeCell ref="L32:P32"/>
    <mergeCell ref="W32:AE32"/>
    <mergeCell ref="AK33:AO33"/>
    <mergeCell ref="L33:P33"/>
    <mergeCell ref="W33:AE33"/>
    <mergeCell ref="L30:P30"/>
    <mergeCell ref="W30:AE30"/>
    <mergeCell ref="L31:P31"/>
    <mergeCell ref="W31:AE31"/>
    <mergeCell ref="AK31:AO31"/>
    <mergeCell ref="D67:H67"/>
    <mergeCell ref="J67:AF67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45:AO45"/>
    <mergeCell ref="D65:H65"/>
    <mergeCell ref="J65:AF65"/>
    <mergeCell ref="D66:H66"/>
    <mergeCell ref="J66:AF66"/>
    <mergeCell ref="AG64:AM64"/>
    <mergeCell ref="AN64:AP64"/>
    <mergeCell ref="AN63:AP63"/>
    <mergeCell ref="AN57:AP57"/>
    <mergeCell ref="AN52:AP52"/>
    <mergeCell ref="AN62:AP62"/>
    <mergeCell ref="AN61:AP61"/>
    <mergeCell ref="AN56:AP56"/>
    <mergeCell ref="AN60:AP60"/>
    <mergeCell ref="AN58:AP58"/>
    <mergeCell ref="AN59:AP59"/>
    <mergeCell ref="D62:H62"/>
    <mergeCell ref="D63:H63"/>
    <mergeCell ref="D64:H64"/>
    <mergeCell ref="I52:AF52"/>
    <mergeCell ref="J61:AF61"/>
    <mergeCell ref="J60:AF60"/>
    <mergeCell ref="J62:AF62"/>
    <mergeCell ref="J63:AF63"/>
    <mergeCell ref="J59:AF59"/>
    <mergeCell ref="J57:AF57"/>
    <mergeCell ref="J58:AF58"/>
    <mergeCell ref="J64:AF64"/>
    <mergeCell ref="J56:AF56"/>
    <mergeCell ref="J55:AF55"/>
    <mergeCell ref="C52:G52"/>
    <mergeCell ref="D61:H61"/>
    <mergeCell ref="D58:H58"/>
    <mergeCell ref="D55:H55"/>
    <mergeCell ref="D59:H59"/>
    <mergeCell ref="D60:H60"/>
    <mergeCell ref="D56:H56"/>
    <mergeCell ref="D57:H57"/>
  </mergeCells>
  <hyperlinks>
    <hyperlink ref="A55" location="'SO 01 - Budova AB'!C2" display="/" xr:uid="{00000000-0004-0000-0000-000000000000}"/>
    <hyperlink ref="A56" location="'SO 01B - Bourání '!C2" display="/" xr:uid="{00000000-0004-0000-0000-000001000000}"/>
    <hyperlink ref="A57" location="'SO 02 - Elektroinstalace'!C2" display="/" xr:uid="{00000000-0004-0000-0000-000002000000}"/>
    <hyperlink ref="A58" location="'SO 03 - Kanalizace a vodovod'!C2" display="/" xr:uid="{00000000-0004-0000-0000-000003000000}"/>
    <hyperlink ref="A59" location="'SO 04 - Přípojka vody'!C2" display="/" xr:uid="{00000000-0004-0000-0000-000004000000}"/>
    <hyperlink ref="A60" location="'SO 05 - Sklad'!C2" display="/" xr:uid="{00000000-0004-0000-0000-000005000000}"/>
    <hyperlink ref="A61" location="'SO 05.1 - Elektroinstalac...'!C2" display="/" xr:uid="{00000000-0004-0000-0000-000006000000}"/>
    <hyperlink ref="A62" location="'SO 06 - VZT, vytápění '!C2" display="/" xr:uid="{00000000-0004-0000-0000-000007000000}"/>
    <hyperlink ref="A63" location="'SO 07 - Kanalizační přípo...'!C2" display="/" xr:uid="{00000000-0004-0000-0000-000008000000}"/>
    <hyperlink ref="A64" location="'SO 08 - Zpevněné plochy'!C2" display="/" xr:uid="{00000000-0004-0000-0000-000009000000}"/>
    <hyperlink ref="A65" location="'SO 09 - Rekonstrukce požá...'!C2" display="/" xr:uid="{00000000-0004-0000-0000-00000A000000}"/>
    <hyperlink ref="A66" location="'SO 10 - Úprava stávající ...'!C2" display="/" xr:uid="{00000000-0004-0000-0000-00000B000000}"/>
    <hyperlink ref="A67" location="'VRN - Vedlejší rozpočtové...'!C2" display="/" xr:uid="{00000000-0004-0000-0000-00000C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1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110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6801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ROUND(J98,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ROUND((SUM(BE98:BE213)),  2)</f>
        <v>0</v>
      </c>
      <c r="G33" s="36"/>
      <c r="H33" s="36"/>
      <c r="I33" s="120">
        <v>0.21</v>
      </c>
      <c r="J33" s="119">
        <f>ROUND(((SUM(BE98:BE213))*I33),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ROUND((SUM(BF98:BF213)),  2)</f>
        <v>0</v>
      </c>
      <c r="G34" s="36"/>
      <c r="H34" s="36"/>
      <c r="I34" s="120">
        <v>0.15</v>
      </c>
      <c r="J34" s="119">
        <f>ROUND(((SUM(BF98:BF213))*I34),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ROUND((SUM(BG98:BG213)),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ROUND((SUM(BH98:BH213)),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ROUND((SUM(BI98:BI213)),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 xml:space="preserve">SO 07 - Kanalizační přípojka 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J98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6802</v>
      </c>
      <c r="E60" s="139"/>
      <c r="F60" s="139"/>
      <c r="G60" s="139"/>
      <c r="H60" s="139"/>
      <c r="I60" s="139"/>
      <c r="J60" s="140">
        <f>J99</f>
        <v>0</v>
      </c>
      <c r="K60" s="137"/>
      <c r="L60" s="141"/>
    </row>
    <row r="61" spans="1:47" s="10" customFormat="1" ht="19.899999999999999" customHeight="1">
      <c r="B61" s="142"/>
      <c r="C61" s="143"/>
      <c r="D61" s="144" t="s">
        <v>6803</v>
      </c>
      <c r="E61" s="145"/>
      <c r="F61" s="145"/>
      <c r="G61" s="145"/>
      <c r="H61" s="145"/>
      <c r="I61" s="145"/>
      <c r="J61" s="146">
        <f>J100</f>
        <v>0</v>
      </c>
      <c r="K61" s="143"/>
      <c r="L61" s="147"/>
    </row>
    <row r="62" spans="1:47" s="10" customFormat="1" ht="19.899999999999999" customHeight="1">
      <c r="B62" s="142"/>
      <c r="C62" s="143"/>
      <c r="D62" s="144" t="s">
        <v>6804</v>
      </c>
      <c r="E62" s="145"/>
      <c r="F62" s="145"/>
      <c r="G62" s="145"/>
      <c r="H62" s="145"/>
      <c r="I62" s="145"/>
      <c r="J62" s="146">
        <f>J113</f>
        <v>0</v>
      </c>
      <c r="K62" s="143"/>
      <c r="L62" s="147"/>
    </row>
    <row r="63" spans="1:47" s="10" customFormat="1" ht="19.899999999999999" customHeight="1">
      <c r="B63" s="142"/>
      <c r="C63" s="143"/>
      <c r="D63" s="144" t="s">
        <v>6805</v>
      </c>
      <c r="E63" s="145"/>
      <c r="F63" s="145"/>
      <c r="G63" s="145"/>
      <c r="H63" s="145"/>
      <c r="I63" s="145"/>
      <c r="J63" s="146">
        <f>J124</f>
        <v>0</v>
      </c>
      <c r="K63" s="143"/>
      <c r="L63" s="147"/>
    </row>
    <row r="64" spans="1:47" s="10" customFormat="1" ht="19.899999999999999" customHeight="1">
      <c r="B64" s="142"/>
      <c r="C64" s="143"/>
      <c r="D64" s="144" t="s">
        <v>6806</v>
      </c>
      <c r="E64" s="145"/>
      <c r="F64" s="145"/>
      <c r="G64" s="145"/>
      <c r="H64" s="145"/>
      <c r="I64" s="145"/>
      <c r="J64" s="146">
        <f>J135</f>
        <v>0</v>
      </c>
      <c r="K64" s="143"/>
      <c r="L64" s="147"/>
    </row>
    <row r="65" spans="1:31" s="10" customFormat="1" ht="19.899999999999999" customHeight="1">
      <c r="B65" s="142"/>
      <c r="C65" s="143"/>
      <c r="D65" s="144" t="s">
        <v>6807</v>
      </c>
      <c r="E65" s="145"/>
      <c r="F65" s="145"/>
      <c r="G65" s="145"/>
      <c r="H65" s="145"/>
      <c r="I65" s="145"/>
      <c r="J65" s="146">
        <f>J144</f>
        <v>0</v>
      </c>
      <c r="K65" s="143"/>
      <c r="L65" s="147"/>
    </row>
    <row r="66" spans="1:31" s="10" customFormat="1" ht="19.899999999999999" customHeight="1">
      <c r="B66" s="142"/>
      <c r="C66" s="143"/>
      <c r="D66" s="144" t="s">
        <v>6808</v>
      </c>
      <c r="E66" s="145"/>
      <c r="F66" s="145"/>
      <c r="G66" s="145"/>
      <c r="H66" s="145"/>
      <c r="I66" s="145"/>
      <c r="J66" s="146">
        <f>J146</f>
        <v>0</v>
      </c>
      <c r="K66" s="143"/>
      <c r="L66" s="147"/>
    </row>
    <row r="67" spans="1:31" s="10" customFormat="1" ht="19.899999999999999" customHeight="1">
      <c r="B67" s="142"/>
      <c r="C67" s="143"/>
      <c r="D67" s="144" t="s">
        <v>6809</v>
      </c>
      <c r="E67" s="145"/>
      <c r="F67" s="145"/>
      <c r="G67" s="145"/>
      <c r="H67" s="145"/>
      <c r="I67" s="145"/>
      <c r="J67" s="146">
        <f>J156</f>
        <v>0</v>
      </c>
      <c r="K67" s="143"/>
      <c r="L67" s="147"/>
    </row>
    <row r="68" spans="1:31" s="10" customFormat="1" ht="19.899999999999999" customHeight="1">
      <c r="B68" s="142"/>
      <c r="C68" s="143"/>
      <c r="D68" s="144" t="s">
        <v>6810</v>
      </c>
      <c r="E68" s="145"/>
      <c r="F68" s="145"/>
      <c r="G68" s="145"/>
      <c r="H68" s="145"/>
      <c r="I68" s="145"/>
      <c r="J68" s="146">
        <f>J166</f>
        <v>0</v>
      </c>
      <c r="K68" s="143"/>
      <c r="L68" s="147"/>
    </row>
    <row r="69" spans="1:31" s="10" customFormat="1" ht="19.899999999999999" customHeight="1">
      <c r="B69" s="142"/>
      <c r="C69" s="143"/>
      <c r="D69" s="144" t="s">
        <v>6811</v>
      </c>
      <c r="E69" s="145"/>
      <c r="F69" s="145"/>
      <c r="G69" s="145"/>
      <c r="H69" s="145"/>
      <c r="I69" s="145"/>
      <c r="J69" s="146">
        <f>J171</f>
        <v>0</v>
      </c>
      <c r="K69" s="143"/>
      <c r="L69" s="147"/>
    </row>
    <row r="70" spans="1:31" s="10" customFormat="1" ht="19.899999999999999" customHeight="1">
      <c r="B70" s="142"/>
      <c r="C70" s="143"/>
      <c r="D70" s="144" t="s">
        <v>6016</v>
      </c>
      <c r="E70" s="145"/>
      <c r="F70" s="145"/>
      <c r="G70" s="145"/>
      <c r="H70" s="145"/>
      <c r="I70" s="145"/>
      <c r="J70" s="146">
        <f>J180</f>
        <v>0</v>
      </c>
      <c r="K70" s="143"/>
      <c r="L70" s="147"/>
    </row>
    <row r="71" spans="1:31" s="10" customFormat="1" ht="19.899999999999999" customHeight="1">
      <c r="B71" s="142"/>
      <c r="C71" s="143"/>
      <c r="D71" s="144" t="s">
        <v>6017</v>
      </c>
      <c r="E71" s="145"/>
      <c r="F71" s="145"/>
      <c r="G71" s="145"/>
      <c r="H71" s="145"/>
      <c r="I71" s="145"/>
      <c r="J71" s="146">
        <f>J182</f>
        <v>0</v>
      </c>
      <c r="K71" s="143"/>
      <c r="L71" s="147"/>
    </row>
    <row r="72" spans="1:31" s="10" customFormat="1" ht="19.899999999999999" customHeight="1">
      <c r="B72" s="142"/>
      <c r="C72" s="143"/>
      <c r="D72" s="144" t="s">
        <v>6812</v>
      </c>
      <c r="E72" s="145"/>
      <c r="F72" s="145"/>
      <c r="G72" s="145"/>
      <c r="H72" s="145"/>
      <c r="I72" s="145"/>
      <c r="J72" s="146">
        <f>J193</f>
        <v>0</v>
      </c>
      <c r="K72" s="143"/>
      <c r="L72" s="147"/>
    </row>
    <row r="73" spans="1:31" s="9" customFormat="1" ht="24.95" customHeight="1">
      <c r="B73" s="136"/>
      <c r="C73" s="137"/>
      <c r="D73" s="138" t="s">
        <v>130</v>
      </c>
      <c r="E73" s="139"/>
      <c r="F73" s="139"/>
      <c r="G73" s="139"/>
      <c r="H73" s="139"/>
      <c r="I73" s="139"/>
      <c r="J73" s="140">
        <f>J204</f>
        <v>0</v>
      </c>
      <c r="K73" s="137"/>
      <c r="L73" s="141"/>
    </row>
    <row r="74" spans="1:31" s="10" customFormat="1" ht="19.899999999999999" customHeight="1">
      <c r="B74" s="142"/>
      <c r="C74" s="143"/>
      <c r="D74" s="144" t="s">
        <v>6813</v>
      </c>
      <c r="E74" s="145"/>
      <c r="F74" s="145"/>
      <c r="G74" s="145"/>
      <c r="H74" s="145"/>
      <c r="I74" s="145"/>
      <c r="J74" s="146">
        <f>J205</f>
        <v>0</v>
      </c>
      <c r="K74" s="143"/>
      <c r="L74" s="147"/>
    </row>
    <row r="75" spans="1:31" s="9" customFormat="1" ht="24.95" customHeight="1">
      <c r="B75" s="136"/>
      <c r="C75" s="137"/>
      <c r="D75" s="138" t="s">
        <v>3057</v>
      </c>
      <c r="E75" s="139"/>
      <c r="F75" s="139"/>
      <c r="G75" s="139"/>
      <c r="H75" s="139"/>
      <c r="I75" s="139"/>
      <c r="J75" s="140">
        <f>J206</f>
        <v>0</v>
      </c>
      <c r="K75" s="137"/>
      <c r="L75" s="141"/>
    </row>
    <row r="76" spans="1:31" s="10" customFormat="1" ht="19.899999999999999" customHeight="1">
      <c r="B76" s="142"/>
      <c r="C76" s="143"/>
      <c r="D76" s="144" t="s">
        <v>5575</v>
      </c>
      <c r="E76" s="145"/>
      <c r="F76" s="145"/>
      <c r="G76" s="145"/>
      <c r="H76" s="145"/>
      <c r="I76" s="145"/>
      <c r="J76" s="146">
        <f>J207</f>
        <v>0</v>
      </c>
      <c r="K76" s="143"/>
      <c r="L76" s="147"/>
    </row>
    <row r="77" spans="1:31" s="10" customFormat="1" ht="19.899999999999999" customHeight="1">
      <c r="B77" s="142"/>
      <c r="C77" s="143"/>
      <c r="D77" s="144" t="s">
        <v>6814</v>
      </c>
      <c r="E77" s="145"/>
      <c r="F77" s="145"/>
      <c r="G77" s="145"/>
      <c r="H77" s="145"/>
      <c r="I77" s="145"/>
      <c r="J77" s="146">
        <f>J209</f>
        <v>0</v>
      </c>
      <c r="K77" s="143"/>
      <c r="L77" s="147"/>
    </row>
    <row r="78" spans="1:31" s="10" customFormat="1" ht="19.899999999999999" customHeight="1">
      <c r="B78" s="142"/>
      <c r="C78" s="143"/>
      <c r="D78" s="144" t="s">
        <v>3058</v>
      </c>
      <c r="E78" s="145"/>
      <c r="F78" s="145"/>
      <c r="G78" s="145"/>
      <c r="H78" s="145"/>
      <c r="I78" s="145"/>
      <c r="J78" s="146">
        <f>J212</f>
        <v>0</v>
      </c>
      <c r="K78" s="143"/>
      <c r="L78" s="147"/>
    </row>
    <row r="79" spans="1:31" s="2" customFormat="1" ht="21.7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0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49"/>
      <c r="C80" s="50"/>
      <c r="D80" s="50"/>
      <c r="E80" s="50"/>
      <c r="F80" s="50"/>
      <c r="G80" s="50"/>
      <c r="H80" s="50"/>
      <c r="I80" s="50"/>
      <c r="J80" s="50"/>
      <c r="K80" s="50"/>
      <c r="L80" s="10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4" spans="1:31" s="2" customFormat="1" ht="6.95" customHeight="1">
      <c r="A84" s="36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10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31" s="2" customFormat="1" ht="24.95" customHeight="1">
      <c r="A85" s="36"/>
      <c r="B85" s="37"/>
      <c r="C85" s="25" t="s">
        <v>162</v>
      </c>
      <c r="D85" s="38"/>
      <c r="E85" s="38"/>
      <c r="F85" s="38"/>
      <c r="G85" s="38"/>
      <c r="H85" s="38"/>
      <c r="I85" s="38"/>
      <c r="J85" s="38"/>
      <c r="K85" s="38"/>
      <c r="L85" s="10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38"/>
      <c r="J86" s="38"/>
      <c r="K86" s="38"/>
      <c r="L86" s="10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31" s="2" customFormat="1" ht="12" customHeight="1">
      <c r="A87" s="36"/>
      <c r="B87" s="37"/>
      <c r="C87" s="31" t="s">
        <v>16</v>
      </c>
      <c r="D87" s="38"/>
      <c r="E87" s="38"/>
      <c r="F87" s="38"/>
      <c r="G87" s="38"/>
      <c r="H87" s="38"/>
      <c r="I87" s="38"/>
      <c r="J87" s="38"/>
      <c r="K87" s="38"/>
      <c r="L87" s="10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16.5" customHeight="1">
      <c r="A88" s="36"/>
      <c r="B88" s="37"/>
      <c r="C88" s="38"/>
      <c r="D88" s="38"/>
      <c r="E88" s="392" t="str">
        <f>E7</f>
        <v>Regenerace bývalého areálu kovošrotu v Hamru u litvínova - 1. etapa</v>
      </c>
      <c r="F88" s="393"/>
      <c r="G88" s="393"/>
      <c r="H88" s="393"/>
      <c r="I88" s="38"/>
      <c r="J88" s="38"/>
      <c r="K88" s="38"/>
      <c r="L88" s="10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12" customHeight="1">
      <c r="A89" s="36"/>
      <c r="B89" s="37"/>
      <c r="C89" s="31" t="s">
        <v>124</v>
      </c>
      <c r="D89" s="38"/>
      <c r="E89" s="38"/>
      <c r="F89" s="38"/>
      <c r="G89" s="38"/>
      <c r="H89" s="38"/>
      <c r="I89" s="38"/>
      <c r="J89" s="38"/>
      <c r="K89" s="38"/>
      <c r="L89" s="10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16.5" customHeight="1">
      <c r="A90" s="36"/>
      <c r="B90" s="37"/>
      <c r="C90" s="38"/>
      <c r="D90" s="38"/>
      <c r="E90" s="349" t="str">
        <f>E9</f>
        <v xml:space="preserve">SO 07 - Kanalizační přípojka </v>
      </c>
      <c r="F90" s="394"/>
      <c r="G90" s="394"/>
      <c r="H90" s="394"/>
      <c r="I90" s="38"/>
      <c r="J90" s="38"/>
      <c r="K90" s="38"/>
      <c r="L90" s="10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38"/>
      <c r="J91" s="38"/>
      <c r="K91" s="38"/>
      <c r="L91" s="10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12" customHeight="1">
      <c r="A92" s="36"/>
      <c r="B92" s="37"/>
      <c r="C92" s="31" t="s">
        <v>21</v>
      </c>
      <c r="D92" s="38"/>
      <c r="E92" s="38"/>
      <c r="F92" s="29" t="str">
        <f>F12</f>
        <v>Hamr u Litvínova</v>
      </c>
      <c r="G92" s="38"/>
      <c r="H92" s="38"/>
      <c r="I92" s="31" t="s">
        <v>23</v>
      </c>
      <c r="J92" s="61" t="str">
        <f>IF(J12="","",J12)</f>
        <v>8. 8. 2022</v>
      </c>
      <c r="K92" s="38"/>
      <c r="L92" s="10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6.95" customHeight="1">
      <c r="A93" s="36"/>
      <c r="B93" s="37"/>
      <c r="C93" s="38"/>
      <c r="D93" s="38"/>
      <c r="E93" s="38"/>
      <c r="F93" s="38"/>
      <c r="G93" s="38"/>
      <c r="H93" s="38"/>
      <c r="I93" s="38"/>
      <c r="J93" s="38"/>
      <c r="K93" s="38"/>
      <c r="L93" s="10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15.2" customHeight="1">
      <c r="A94" s="36"/>
      <c r="B94" s="37"/>
      <c r="C94" s="31" t="s">
        <v>25</v>
      </c>
      <c r="D94" s="38"/>
      <c r="E94" s="38"/>
      <c r="F94" s="29" t="str">
        <f>E15</f>
        <v>Město Litvínov, náměstí Míru 11, Horní Litvínov</v>
      </c>
      <c r="G94" s="38"/>
      <c r="H94" s="38"/>
      <c r="I94" s="31" t="s">
        <v>31</v>
      </c>
      <c r="J94" s="34" t="str">
        <f>E21</f>
        <v>A2-PORT s.r.o.</v>
      </c>
      <c r="K94" s="38"/>
      <c r="L94" s="10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25.7" customHeight="1">
      <c r="A95" s="36"/>
      <c r="B95" s="37"/>
      <c r="C95" s="31" t="s">
        <v>29</v>
      </c>
      <c r="D95" s="38"/>
      <c r="E95" s="38"/>
      <c r="F95" s="29" t="str">
        <f>IF(E18="","",E18)</f>
        <v>Vyplň údaj</v>
      </c>
      <c r="G95" s="38"/>
      <c r="H95" s="38"/>
      <c r="I95" s="31" t="s">
        <v>36</v>
      </c>
      <c r="J95" s="34" t="str">
        <f>E24</f>
        <v>STAVEBNÍ ROZPOČTY s.r.o.</v>
      </c>
      <c r="K95" s="38"/>
      <c r="L95" s="108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10.35" customHeight="1">
      <c r="A96" s="36"/>
      <c r="B96" s="37"/>
      <c r="C96" s="38"/>
      <c r="D96" s="38"/>
      <c r="E96" s="38"/>
      <c r="F96" s="38"/>
      <c r="G96" s="38"/>
      <c r="H96" s="38"/>
      <c r="I96" s="38"/>
      <c r="J96" s="38"/>
      <c r="K96" s="38"/>
      <c r="L96" s="108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11" customFormat="1" ht="29.25" customHeight="1">
      <c r="A97" s="148"/>
      <c r="B97" s="149"/>
      <c r="C97" s="150" t="s">
        <v>163</v>
      </c>
      <c r="D97" s="151" t="s">
        <v>61</v>
      </c>
      <c r="E97" s="151" t="s">
        <v>57</v>
      </c>
      <c r="F97" s="151" t="s">
        <v>58</v>
      </c>
      <c r="G97" s="151" t="s">
        <v>164</v>
      </c>
      <c r="H97" s="151" t="s">
        <v>165</v>
      </c>
      <c r="I97" s="151" t="s">
        <v>166</v>
      </c>
      <c r="J97" s="151" t="s">
        <v>128</v>
      </c>
      <c r="K97" s="152" t="s">
        <v>167</v>
      </c>
      <c r="L97" s="153"/>
      <c r="M97" s="70" t="s">
        <v>19</v>
      </c>
      <c r="N97" s="71" t="s">
        <v>46</v>
      </c>
      <c r="O97" s="71" t="s">
        <v>168</v>
      </c>
      <c r="P97" s="71" t="s">
        <v>169</v>
      </c>
      <c r="Q97" s="71" t="s">
        <v>170</v>
      </c>
      <c r="R97" s="71" t="s">
        <v>171</v>
      </c>
      <c r="S97" s="71" t="s">
        <v>172</v>
      </c>
      <c r="T97" s="72" t="s">
        <v>173</v>
      </c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</row>
    <row r="98" spans="1:65" s="2" customFormat="1" ht="22.9" customHeight="1">
      <c r="A98" s="36"/>
      <c r="B98" s="37"/>
      <c r="C98" s="77" t="s">
        <v>174</v>
      </c>
      <c r="D98" s="38"/>
      <c r="E98" s="38"/>
      <c r="F98" s="38"/>
      <c r="G98" s="38"/>
      <c r="H98" s="38"/>
      <c r="I98" s="38"/>
      <c r="J98" s="154">
        <f>BK98</f>
        <v>0</v>
      </c>
      <c r="K98" s="38"/>
      <c r="L98" s="41"/>
      <c r="M98" s="73"/>
      <c r="N98" s="155"/>
      <c r="O98" s="74"/>
      <c r="P98" s="156">
        <f>P99+P204+P206</f>
        <v>0</v>
      </c>
      <c r="Q98" s="74"/>
      <c r="R98" s="156">
        <f>R99+R204+R206</f>
        <v>553.82939999999996</v>
      </c>
      <c r="S98" s="74"/>
      <c r="T98" s="157">
        <f>T99+T204+T206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75</v>
      </c>
      <c r="AU98" s="19" t="s">
        <v>129</v>
      </c>
      <c r="BK98" s="158">
        <f>BK99+BK204+BK206</f>
        <v>0</v>
      </c>
    </row>
    <row r="99" spans="1:65" s="12" customFormat="1" ht="25.9" customHeight="1">
      <c r="B99" s="159"/>
      <c r="C99" s="160"/>
      <c r="D99" s="161" t="s">
        <v>75</v>
      </c>
      <c r="E99" s="162" t="s">
        <v>6025</v>
      </c>
      <c r="F99" s="162" t="s">
        <v>6815</v>
      </c>
      <c r="G99" s="160"/>
      <c r="H99" s="160"/>
      <c r="I99" s="163"/>
      <c r="J99" s="164">
        <f>BK99</f>
        <v>0</v>
      </c>
      <c r="K99" s="160"/>
      <c r="L99" s="165"/>
      <c r="M99" s="166"/>
      <c r="N99" s="167"/>
      <c r="O99" s="167"/>
      <c r="P99" s="168">
        <f>P100+P113+P124+P135+P144+P146+P156+P166+P171+P180+P182+P193</f>
        <v>0</v>
      </c>
      <c r="Q99" s="167"/>
      <c r="R99" s="168">
        <f>R100+R113+R124+R135+R144+R146+R156+R166+R171+R180+R182+R193</f>
        <v>553.82939999999996</v>
      </c>
      <c r="S99" s="167"/>
      <c r="T99" s="169">
        <f>T100+T113+T124+T135+T144+T146+T156+T166+T171+T180+T182+T193</f>
        <v>0</v>
      </c>
      <c r="AR99" s="170" t="s">
        <v>84</v>
      </c>
      <c r="AT99" s="171" t="s">
        <v>75</v>
      </c>
      <c r="AU99" s="171" t="s">
        <v>76</v>
      </c>
      <c r="AY99" s="170" t="s">
        <v>177</v>
      </c>
      <c r="BK99" s="172">
        <f>BK100+BK113+BK124+BK135+BK144+BK146+BK156+BK166+BK171+BK180+BK182+BK193</f>
        <v>0</v>
      </c>
    </row>
    <row r="100" spans="1:65" s="12" customFormat="1" ht="22.9" customHeight="1">
      <c r="B100" s="159"/>
      <c r="C100" s="160"/>
      <c r="D100" s="161" t="s">
        <v>75</v>
      </c>
      <c r="E100" s="173" t="s">
        <v>275</v>
      </c>
      <c r="F100" s="173" t="s">
        <v>6816</v>
      </c>
      <c r="G100" s="160"/>
      <c r="H100" s="160"/>
      <c r="I100" s="163"/>
      <c r="J100" s="174">
        <f>BK100</f>
        <v>0</v>
      </c>
      <c r="K100" s="160"/>
      <c r="L100" s="165"/>
      <c r="M100" s="166"/>
      <c r="N100" s="167"/>
      <c r="O100" s="167"/>
      <c r="P100" s="168">
        <f>SUM(P101:P112)</f>
        <v>0</v>
      </c>
      <c r="Q100" s="167"/>
      <c r="R100" s="168">
        <f>SUM(R101:R112)</f>
        <v>0</v>
      </c>
      <c r="S100" s="167"/>
      <c r="T100" s="169">
        <f>SUM(T101:T112)</f>
        <v>0</v>
      </c>
      <c r="AR100" s="170" t="s">
        <v>84</v>
      </c>
      <c r="AT100" s="171" t="s">
        <v>75</v>
      </c>
      <c r="AU100" s="171" t="s">
        <v>84</v>
      </c>
      <c r="AY100" s="170" t="s">
        <v>177</v>
      </c>
      <c r="BK100" s="172">
        <f>SUM(BK101:BK112)</f>
        <v>0</v>
      </c>
    </row>
    <row r="101" spans="1:65" s="2" customFormat="1" ht="16.5" customHeight="1">
      <c r="A101" s="36"/>
      <c r="B101" s="37"/>
      <c r="C101" s="175" t="s">
        <v>84</v>
      </c>
      <c r="D101" s="175" t="s">
        <v>179</v>
      </c>
      <c r="E101" s="176" t="s">
        <v>6817</v>
      </c>
      <c r="F101" s="177" t="s">
        <v>6818</v>
      </c>
      <c r="G101" s="178" t="s">
        <v>199</v>
      </c>
      <c r="H101" s="179">
        <v>44.8</v>
      </c>
      <c r="I101" s="180"/>
      <c r="J101" s="181">
        <f>ROUND(I101*H101,2)</f>
        <v>0</v>
      </c>
      <c r="K101" s="177" t="s">
        <v>6056</v>
      </c>
      <c r="L101" s="41"/>
      <c r="M101" s="182" t="s">
        <v>19</v>
      </c>
      <c r="N101" s="183" t="s">
        <v>47</v>
      </c>
      <c r="O101" s="66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86" t="s">
        <v>184</v>
      </c>
      <c r="AT101" s="186" t="s">
        <v>179</v>
      </c>
      <c r="AU101" s="186" t="s">
        <v>86</v>
      </c>
      <c r="AY101" s="19" t="s">
        <v>177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19" t="s">
        <v>84</v>
      </c>
      <c r="BK101" s="187">
        <f>ROUND(I101*H101,2)</f>
        <v>0</v>
      </c>
      <c r="BL101" s="19" t="s">
        <v>184</v>
      </c>
      <c r="BM101" s="186" t="s">
        <v>6819</v>
      </c>
    </row>
    <row r="102" spans="1:65" s="13" customFormat="1" ht="11.25">
      <c r="B102" s="193"/>
      <c r="C102" s="194"/>
      <c r="D102" s="195" t="s">
        <v>188</v>
      </c>
      <c r="E102" s="196" t="s">
        <v>19</v>
      </c>
      <c r="F102" s="197" t="s">
        <v>6820</v>
      </c>
      <c r="G102" s="194"/>
      <c r="H102" s="198">
        <v>44.8</v>
      </c>
      <c r="I102" s="199"/>
      <c r="J102" s="194"/>
      <c r="K102" s="194"/>
      <c r="L102" s="200"/>
      <c r="M102" s="201"/>
      <c r="N102" s="202"/>
      <c r="O102" s="202"/>
      <c r="P102" s="202"/>
      <c r="Q102" s="202"/>
      <c r="R102" s="202"/>
      <c r="S102" s="202"/>
      <c r="T102" s="203"/>
      <c r="AT102" s="204" t="s">
        <v>188</v>
      </c>
      <c r="AU102" s="204" t="s">
        <v>86</v>
      </c>
      <c r="AV102" s="13" t="s">
        <v>86</v>
      </c>
      <c r="AW102" s="13" t="s">
        <v>35</v>
      </c>
      <c r="AX102" s="13" t="s">
        <v>76</v>
      </c>
      <c r="AY102" s="204" t="s">
        <v>177</v>
      </c>
    </row>
    <row r="103" spans="1:65" s="14" customFormat="1" ht="11.25">
      <c r="B103" s="205"/>
      <c r="C103" s="206"/>
      <c r="D103" s="195" t="s">
        <v>188</v>
      </c>
      <c r="E103" s="207" t="s">
        <v>19</v>
      </c>
      <c r="F103" s="208" t="s">
        <v>190</v>
      </c>
      <c r="G103" s="206"/>
      <c r="H103" s="209">
        <v>44.8</v>
      </c>
      <c r="I103" s="210"/>
      <c r="J103" s="206"/>
      <c r="K103" s="206"/>
      <c r="L103" s="211"/>
      <c r="M103" s="212"/>
      <c r="N103" s="213"/>
      <c r="O103" s="213"/>
      <c r="P103" s="213"/>
      <c r="Q103" s="213"/>
      <c r="R103" s="213"/>
      <c r="S103" s="213"/>
      <c r="T103" s="214"/>
      <c r="AT103" s="215" t="s">
        <v>188</v>
      </c>
      <c r="AU103" s="215" t="s">
        <v>86</v>
      </c>
      <c r="AV103" s="14" t="s">
        <v>184</v>
      </c>
      <c r="AW103" s="14" t="s">
        <v>35</v>
      </c>
      <c r="AX103" s="14" t="s">
        <v>84</v>
      </c>
      <c r="AY103" s="215" t="s">
        <v>177</v>
      </c>
    </row>
    <row r="104" spans="1:65" s="2" customFormat="1" ht="16.5" customHeight="1">
      <c r="A104" s="36"/>
      <c r="B104" s="37"/>
      <c r="C104" s="175" t="s">
        <v>86</v>
      </c>
      <c r="D104" s="175" t="s">
        <v>179</v>
      </c>
      <c r="E104" s="176" t="s">
        <v>6821</v>
      </c>
      <c r="F104" s="177" t="s">
        <v>6822</v>
      </c>
      <c r="G104" s="178" t="s">
        <v>199</v>
      </c>
      <c r="H104" s="179">
        <v>297.096</v>
      </c>
      <c r="I104" s="180"/>
      <c r="J104" s="181">
        <f>ROUND(I104*H104,2)</f>
        <v>0</v>
      </c>
      <c r="K104" s="177" t="s">
        <v>6056</v>
      </c>
      <c r="L104" s="41"/>
      <c r="M104" s="182" t="s">
        <v>19</v>
      </c>
      <c r="N104" s="183" t="s">
        <v>47</v>
      </c>
      <c r="O104" s="66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86" t="s">
        <v>184</v>
      </c>
      <c r="AT104" s="186" t="s">
        <v>179</v>
      </c>
      <c r="AU104" s="186" t="s">
        <v>86</v>
      </c>
      <c r="AY104" s="19" t="s">
        <v>177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19" t="s">
        <v>84</v>
      </c>
      <c r="BK104" s="187">
        <f>ROUND(I104*H104,2)</f>
        <v>0</v>
      </c>
      <c r="BL104" s="19" t="s">
        <v>184</v>
      </c>
      <c r="BM104" s="186" t="s">
        <v>6823</v>
      </c>
    </row>
    <row r="105" spans="1:65" s="2" customFormat="1" ht="16.5" customHeight="1">
      <c r="A105" s="36"/>
      <c r="B105" s="37"/>
      <c r="C105" s="175" t="s">
        <v>196</v>
      </c>
      <c r="D105" s="175" t="s">
        <v>179</v>
      </c>
      <c r="E105" s="176" t="s">
        <v>6824</v>
      </c>
      <c r="F105" s="177" t="s">
        <v>6825</v>
      </c>
      <c r="G105" s="178" t="s">
        <v>199</v>
      </c>
      <c r="H105" s="179">
        <v>252.29599999999999</v>
      </c>
      <c r="I105" s="180"/>
      <c r="J105" s="181">
        <f>ROUND(I105*H105,2)</f>
        <v>0</v>
      </c>
      <c r="K105" s="177" t="s">
        <v>6056</v>
      </c>
      <c r="L105" s="41"/>
      <c r="M105" s="182" t="s">
        <v>19</v>
      </c>
      <c r="N105" s="183" t="s">
        <v>47</v>
      </c>
      <c r="O105" s="66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86" t="s">
        <v>184</v>
      </c>
      <c r="AT105" s="186" t="s">
        <v>179</v>
      </c>
      <c r="AU105" s="186" t="s">
        <v>86</v>
      </c>
      <c r="AY105" s="19" t="s">
        <v>177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19" t="s">
        <v>84</v>
      </c>
      <c r="BK105" s="187">
        <f>ROUND(I105*H105,2)</f>
        <v>0</v>
      </c>
      <c r="BL105" s="19" t="s">
        <v>184</v>
      </c>
      <c r="BM105" s="186" t="s">
        <v>6826</v>
      </c>
    </row>
    <row r="106" spans="1:65" s="13" customFormat="1" ht="11.25">
      <c r="B106" s="193"/>
      <c r="C106" s="194"/>
      <c r="D106" s="195" t="s">
        <v>188</v>
      </c>
      <c r="E106" s="196" t="s">
        <v>19</v>
      </c>
      <c r="F106" s="197" t="s">
        <v>6827</v>
      </c>
      <c r="G106" s="194"/>
      <c r="H106" s="198">
        <v>130.9</v>
      </c>
      <c r="I106" s="199"/>
      <c r="J106" s="194"/>
      <c r="K106" s="194"/>
      <c r="L106" s="200"/>
      <c r="M106" s="201"/>
      <c r="N106" s="202"/>
      <c r="O106" s="202"/>
      <c r="P106" s="202"/>
      <c r="Q106" s="202"/>
      <c r="R106" s="202"/>
      <c r="S106" s="202"/>
      <c r="T106" s="203"/>
      <c r="AT106" s="204" t="s">
        <v>188</v>
      </c>
      <c r="AU106" s="204" t="s">
        <v>86</v>
      </c>
      <c r="AV106" s="13" t="s">
        <v>86</v>
      </c>
      <c r="AW106" s="13" t="s">
        <v>35</v>
      </c>
      <c r="AX106" s="13" t="s">
        <v>76</v>
      </c>
      <c r="AY106" s="204" t="s">
        <v>177</v>
      </c>
    </row>
    <row r="107" spans="1:65" s="13" customFormat="1" ht="11.25">
      <c r="B107" s="193"/>
      <c r="C107" s="194"/>
      <c r="D107" s="195" t="s">
        <v>188</v>
      </c>
      <c r="E107" s="196" t="s">
        <v>19</v>
      </c>
      <c r="F107" s="197" t="s">
        <v>6828</v>
      </c>
      <c r="G107" s="194"/>
      <c r="H107" s="198">
        <v>110.88</v>
      </c>
      <c r="I107" s="199"/>
      <c r="J107" s="194"/>
      <c r="K107" s="194"/>
      <c r="L107" s="200"/>
      <c r="M107" s="201"/>
      <c r="N107" s="202"/>
      <c r="O107" s="202"/>
      <c r="P107" s="202"/>
      <c r="Q107" s="202"/>
      <c r="R107" s="202"/>
      <c r="S107" s="202"/>
      <c r="T107" s="203"/>
      <c r="AT107" s="204" t="s">
        <v>188</v>
      </c>
      <c r="AU107" s="204" t="s">
        <v>86</v>
      </c>
      <c r="AV107" s="13" t="s">
        <v>86</v>
      </c>
      <c r="AW107" s="13" t="s">
        <v>35</v>
      </c>
      <c r="AX107" s="13" t="s">
        <v>76</v>
      </c>
      <c r="AY107" s="204" t="s">
        <v>177</v>
      </c>
    </row>
    <row r="108" spans="1:65" s="13" customFormat="1" ht="11.25">
      <c r="B108" s="193"/>
      <c r="C108" s="194"/>
      <c r="D108" s="195" t="s">
        <v>188</v>
      </c>
      <c r="E108" s="196" t="s">
        <v>19</v>
      </c>
      <c r="F108" s="197" t="s">
        <v>6829</v>
      </c>
      <c r="G108" s="194"/>
      <c r="H108" s="198">
        <v>10.516</v>
      </c>
      <c r="I108" s="199"/>
      <c r="J108" s="194"/>
      <c r="K108" s="194"/>
      <c r="L108" s="200"/>
      <c r="M108" s="201"/>
      <c r="N108" s="202"/>
      <c r="O108" s="202"/>
      <c r="P108" s="202"/>
      <c r="Q108" s="202"/>
      <c r="R108" s="202"/>
      <c r="S108" s="202"/>
      <c r="T108" s="203"/>
      <c r="AT108" s="204" t="s">
        <v>188</v>
      </c>
      <c r="AU108" s="204" t="s">
        <v>86</v>
      </c>
      <c r="AV108" s="13" t="s">
        <v>86</v>
      </c>
      <c r="AW108" s="13" t="s">
        <v>35</v>
      </c>
      <c r="AX108" s="13" t="s">
        <v>76</v>
      </c>
      <c r="AY108" s="204" t="s">
        <v>177</v>
      </c>
    </row>
    <row r="109" spans="1:65" s="14" customFormat="1" ht="11.25">
      <c r="B109" s="205"/>
      <c r="C109" s="206"/>
      <c r="D109" s="195" t="s">
        <v>188</v>
      </c>
      <c r="E109" s="207" t="s">
        <v>19</v>
      </c>
      <c r="F109" s="208" t="s">
        <v>190</v>
      </c>
      <c r="G109" s="206"/>
      <c r="H109" s="209">
        <v>252.29599999999999</v>
      </c>
      <c r="I109" s="210"/>
      <c r="J109" s="206"/>
      <c r="K109" s="206"/>
      <c r="L109" s="211"/>
      <c r="M109" s="212"/>
      <c r="N109" s="213"/>
      <c r="O109" s="213"/>
      <c r="P109" s="213"/>
      <c r="Q109" s="213"/>
      <c r="R109" s="213"/>
      <c r="S109" s="213"/>
      <c r="T109" s="214"/>
      <c r="AT109" s="215" t="s">
        <v>188</v>
      </c>
      <c r="AU109" s="215" t="s">
        <v>86</v>
      </c>
      <c r="AV109" s="14" t="s">
        <v>184</v>
      </c>
      <c r="AW109" s="14" t="s">
        <v>35</v>
      </c>
      <c r="AX109" s="14" t="s">
        <v>84</v>
      </c>
      <c r="AY109" s="215" t="s">
        <v>177</v>
      </c>
    </row>
    <row r="110" spans="1:65" s="2" customFormat="1" ht="16.5" customHeight="1">
      <c r="A110" s="36"/>
      <c r="B110" s="37"/>
      <c r="C110" s="175" t="s">
        <v>184</v>
      </c>
      <c r="D110" s="175" t="s">
        <v>179</v>
      </c>
      <c r="E110" s="176" t="s">
        <v>6830</v>
      </c>
      <c r="F110" s="177" t="s">
        <v>6831</v>
      </c>
      <c r="G110" s="178" t="s">
        <v>199</v>
      </c>
      <c r="H110" s="179">
        <v>44.8</v>
      </c>
      <c r="I110" s="180"/>
      <c r="J110" s="181">
        <f>ROUND(I110*H110,2)</f>
        <v>0</v>
      </c>
      <c r="K110" s="177" t="s">
        <v>6056</v>
      </c>
      <c r="L110" s="41"/>
      <c r="M110" s="182" t="s">
        <v>19</v>
      </c>
      <c r="N110" s="183" t="s">
        <v>47</v>
      </c>
      <c r="O110" s="66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86" t="s">
        <v>184</v>
      </c>
      <c r="AT110" s="186" t="s">
        <v>179</v>
      </c>
      <c r="AU110" s="186" t="s">
        <v>86</v>
      </c>
      <c r="AY110" s="19" t="s">
        <v>177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19" t="s">
        <v>84</v>
      </c>
      <c r="BK110" s="187">
        <f>ROUND(I110*H110,2)</f>
        <v>0</v>
      </c>
      <c r="BL110" s="19" t="s">
        <v>184</v>
      </c>
      <c r="BM110" s="186" t="s">
        <v>6832</v>
      </c>
    </row>
    <row r="111" spans="1:65" s="13" customFormat="1" ht="11.25">
      <c r="B111" s="193"/>
      <c r="C111" s="194"/>
      <c r="D111" s="195" t="s">
        <v>188</v>
      </c>
      <c r="E111" s="196" t="s">
        <v>19</v>
      </c>
      <c r="F111" s="197" t="s">
        <v>6820</v>
      </c>
      <c r="G111" s="194"/>
      <c r="H111" s="198">
        <v>44.8</v>
      </c>
      <c r="I111" s="199"/>
      <c r="J111" s="194"/>
      <c r="K111" s="194"/>
      <c r="L111" s="200"/>
      <c r="M111" s="201"/>
      <c r="N111" s="202"/>
      <c r="O111" s="202"/>
      <c r="P111" s="202"/>
      <c r="Q111" s="202"/>
      <c r="R111" s="202"/>
      <c r="S111" s="202"/>
      <c r="T111" s="203"/>
      <c r="AT111" s="204" t="s">
        <v>188</v>
      </c>
      <c r="AU111" s="204" t="s">
        <v>86</v>
      </c>
      <c r="AV111" s="13" t="s">
        <v>86</v>
      </c>
      <c r="AW111" s="13" t="s">
        <v>35</v>
      </c>
      <c r="AX111" s="13" t="s">
        <v>76</v>
      </c>
      <c r="AY111" s="204" t="s">
        <v>177</v>
      </c>
    </row>
    <row r="112" spans="1:65" s="14" customFormat="1" ht="11.25">
      <c r="B112" s="205"/>
      <c r="C112" s="206"/>
      <c r="D112" s="195" t="s">
        <v>188</v>
      </c>
      <c r="E112" s="207" t="s">
        <v>19</v>
      </c>
      <c r="F112" s="208" t="s">
        <v>190</v>
      </c>
      <c r="G112" s="206"/>
      <c r="H112" s="209">
        <v>44.8</v>
      </c>
      <c r="I112" s="210"/>
      <c r="J112" s="206"/>
      <c r="K112" s="206"/>
      <c r="L112" s="211"/>
      <c r="M112" s="212"/>
      <c r="N112" s="213"/>
      <c r="O112" s="213"/>
      <c r="P112" s="213"/>
      <c r="Q112" s="213"/>
      <c r="R112" s="213"/>
      <c r="S112" s="213"/>
      <c r="T112" s="214"/>
      <c r="AT112" s="215" t="s">
        <v>188</v>
      </c>
      <c r="AU112" s="215" t="s">
        <v>86</v>
      </c>
      <c r="AV112" s="14" t="s">
        <v>184</v>
      </c>
      <c r="AW112" s="14" t="s">
        <v>35</v>
      </c>
      <c r="AX112" s="14" t="s">
        <v>84</v>
      </c>
      <c r="AY112" s="215" t="s">
        <v>177</v>
      </c>
    </row>
    <row r="113" spans="1:65" s="12" customFormat="1" ht="22.9" customHeight="1">
      <c r="B113" s="159"/>
      <c r="C113" s="160"/>
      <c r="D113" s="161" t="s">
        <v>75</v>
      </c>
      <c r="E113" s="173" t="s">
        <v>285</v>
      </c>
      <c r="F113" s="173" t="s">
        <v>6833</v>
      </c>
      <c r="G113" s="160"/>
      <c r="H113" s="160"/>
      <c r="I113" s="163"/>
      <c r="J113" s="174">
        <f>BK113</f>
        <v>0</v>
      </c>
      <c r="K113" s="160"/>
      <c r="L113" s="165"/>
      <c r="M113" s="166"/>
      <c r="N113" s="167"/>
      <c r="O113" s="167"/>
      <c r="P113" s="168">
        <f>SUM(P114:P123)</f>
        <v>0</v>
      </c>
      <c r="Q113" s="167"/>
      <c r="R113" s="168">
        <f>SUM(R114:R123)</f>
        <v>0</v>
      </c>
      <c r="S113" s="167"/>
      <c r="T113" s="169">
        <f>SUM(T114:T123)</f>
        <v>0</v>
      </c>
      <c r="AR113" s="170" t="s">
        <v>84</v>
      </c>
      <c r="AT113" s="171" t="s">
        <v>75</v>
      </c>
      <c r="AU113" s="171" t="s">
        <v>84</v>
      </c>
      <c r="AY113" s="170" t="s">
        <v>177</v>
      </c>
      <c r="BK113" s="172">
        <f>SUM(BK114:BK123)</f>
        <v>0</v>
      </c>
    </row>
    <row r="114" spans="1:65" s="2" customFormat="1" ht="16.5" customHeight="1">
      <c r="A114" s="36"/>
      <c r="B114" s="37"/>
      <c r="C114" s="175" t="s">
        <v>206</v>
      </c>
      <c r="D114" s="175" t="s">
        <v>179</v>
      </c>
      <c r="E114" s="176" t="s">
        <v>6834</v>
      </c>
      <c r="F114" s="177" t="s">
        <v>6835</v>
      </c>
      <c r="G114" s="178" t="s">
        <v>182</v>
      </c>
      <c r="H114" s="179">
        <v>23.681999999999999</v>
      </c>
      <c r="I114" s="180"/>
      <c r="J114" s="181">
        <f>ROUND(I114*H114,2)</f>
        <v>0</v>
      </c>
      <c r="K114" s="177" t="s">
        <v>6056</v>
      </c>
      <c r="L114" s="41"/>
      <c r="M114" s="182" t="s">
        <v>19</v>
      </c>
      <c r="N114" s="183" t="s">
        <v>47</v>
      </c>
      <c r="O114" s="66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184</v>
      </c>
      <c r="AT114" s="186" t="s">
        <v>179</v>
      </c>
      <c r="AU114" s="186" t="s">
        <v>86</v>
      </c>
      <c r="AY114" s="19" t="s">
        <v>177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19" t="s">
        <v>84</v>
      </c>
      <c r="BK114" s="187">
        <f>ROUND(I114*H114,2)</f>
        <v>0</v>
      </c>
      <c r="BL114" s="19" t="s">
        <v>184</v>
      </c>
      <c r="BM114" s="186" t="s">
        <v>6836</v>
      </c>
    </row>
    <row r="115" spans="1:65" s="13" customFormat="1" ht="11.25">
      <c r="B115" s="193"/>
      <c r="C115" s="194"/>
      <c r="D115" s="195" t="s">
        <v>188</v>
      </c>
      <c r="E115" s="196" t="s">
        <v>19</v>
      </c>
      <c r="F115" s="197" t="s">
        <v>6837</v>
      </c>
      <c r="G115" s="194"/>
      <c r="H115" s="198">
        <v>23.681999999999999</v>
      </c>
      <c r="I115" s="199"/>
      <c r="J115" s="194"/>
      <c r="K115" s="194"/>
      <c r="L115" s="200"/>
      <c r="M115" s="201"/>
      <c r="N115" s="202"/>
      <c r="O115" s="202"/>
      <c r="P115" s="202"/>
      <c r="Q115" s="202"/>
      <c r="R115" s="202"/>
      <c r="S115" s="202"/>
      <c r="T115" s="203"/>
      <c r="AT115" s="204" t="s">
        <v>188</v>
      </c>
      <c r="AU115" s="204" t="s">
        <v>86</v>
      </c>
      <c r="AV115" s="13" t="s">
        <v>86</v>
      </c>
      <c r="AW115" s="13" t="s">
        <v>35</v>
      </c>
      <c r="AX115" s="13" t="s">
        <v>76</v>
      </c>
      <c r="AY115" s="204" t="s">
        <v>177</v>
      </c>
    </row>
    <row r="116" spans="1:65" s="14" customFormat="1" ht="11.25">
      <c r="B116" s="205"/>
      <c r="C116" s="206"/>
      <c r="D116" s="195" t="s">
        <v>188</v>
      </c>
      <c r="E116" s="207" t="s">
        <v>19</v>
      </c>
      <c r="F116" s="208" t="s">
        <v>190</v>
      </c>
      <c r="G116" s="206"/>
      <c r="H116" s="209">
        <v>23.681999999999999</v>
      </c>
      <c r="I116" s="210"/>
      <c r="J116" s="206"/>
      <c r="K116" s="206"/>
      <c r="L116" s="211"/>
      <c r="M116" s="212"/>
      <c r="N116" s="213"/>
      <c r="O116" s="213"/>
      <c r="P116" s="213"/>
      <c r="Q116" s="213"/>
      <c r="R116" s="213"/>
      <c r="S116" s="213"/>
      <c r="T116" s="214"/>
      <c r="AT116" s="215" t="s">
        <v>188</v>
      </c>
      <c r="AU116" s="215" t="s">
        <v>86</v>
      </c>
      <c r="AV116" s="14" t="s">
        <v>184</v>
      </c>
      <c r="AW116" s="14" t="s">
        <v>35</v>
      </c>
      <c r="AX116" s="14" t="s">
        <v>84</v>
      </c>
      <c r="AY116" s="215" t="s">
        <v>177</v>
      </c>
    </row>
    <row r="117" spans="1:65" s="2" customFormat="1" ht="16.5" customHeight="1">
      <c r="A117" s="36"/>
      <c r="B117" s="37"/>
      <c r="C117" s="175" t="s">
        <v>216</v>
      </c>
      <c r="D117" s="175" t="s">
        <v>179</v>
      </c>
      <c r="E117" s="176" t="s">
        <v>6838</v>
      </c>
      <c r="F117" s="177" t="s">
        <v>6839</v>
      </c>
      <c r="G117" s="178" t="s">
        <v>182</v>
      </c>
      <c r="H117" s="179">
        <v>11.840999999999999</v>
      </c>
      <c r="I117" s="180"/>
      <c r="J117" s="181">
        <f>ROUND(I117*H117,2)</f>
        <v>0</v>
      </c>
      <c r="K117" s="177" t="s">
        <v>6056</v>
      </c>
      <c r="L117" s="41"/>
      <c r="M117" s="182" t="s">
        <v>19</v>
      </c>
      <c r="N117" s="183" t="s">
        <v>47</v>
      </c>
      <c r="O117" s="66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86" t="s">
        <v>184</v>
      </c>
      <c r="AT117" s="186" t="s">
        <v>179</v>
      </c>
      <c r="AU117" s="186" t="s">
        <v>86</v>
      </c>
      <c r="AY117" s="19" t="s">
        <v>177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19" t="s">
        <v>84</v>
      </c>
      <c r="BK117" s="187">
        <f>ROUND(I117*H117,2)</f>
        <v>0</v>
      </c>
      <c r="BL117" s="19" t="s">
        <v>184</v>
      </c>
      <c r="BM117" s="186" t="s">
        <v>6840</v>
      </c>
    </row>
    <row r="118" spans="1:65" s="13" customFormat="1" ht="11.25">
      <c r="B118" s="193"/>
      <c r="C118" s="194"/>
      <c r="D118" s="195" t="s">
        <v>188</v>
      </c>
      <c r="E118" s="196" t="s">
        <v>19</v>
      </c>
      <c r="F118" s="197" t="s">
        <v>6841</v>
      </c>
      <c r="G118" s="194"/>
      <c r="H118" s="198">
        <v>11.840999999999999</v>
      </c>
      <c r="I118" s="199"/>
      <c r="J118" s="194"/>
      <c r="K118" s="194"/>
      <c r="L118" s="200"/>
      <c r="M118" s="201"/>
      <c r="N118" s="202"/>
      <c r="O118" s="202"/>
      <c r="P118" s="202"/>
      <c r="Q118" s="202"/>
      <c r="R118" s="202"/>
      <c r="S118" s="202"/>
      <c r="T118" s="203"/>
      <c r="AT118" s="204" t="s">
        <v>188</v>
      </c>
      <c r="AU118" s="204" t="s">
        <v>86</v>
      </c>
      <c r="AV118" s="13" t="s">
        <v>86</v>
      </c>
      <c r="AW118" s="13" t="s">
        <v>35</v>
      </c>
      <c r="AX118" s="13" t="s">
        <v>76</v>
      </c>
      <c r="AY118" s="204" t="s">
        <v>177</v>
      </c>
    </row>
    <row r="119" spans="1:65" s="14" customFormat="1" ht="11.25">
      <c r="B119" s="205"/>
      <c r="C119" s="206"/>
      <c r="D119" s="195" t="s">
        <v>188</v>
      </c>
      <c r="E119" s="207" t="s">
        <v>19</v>
      </c>
      <c r="F119" s="208" t="s">
        <v>190</v>
      </c>
      <c r="G119" s="206"/>
      <c r="H119" s="209">
        <v>11.840999999999999</v>
      </c>
      <c r="I119" s="210"/>
      <c r="J119" s="206"/>
      <c r="K119" s="206"/>
      <c r="L119" s="211"/>
      <c r="M119" s="212"/>
      <c r="N119" s="213"/>
      <c r="O119" s="213"/>
      <c r="P119" s="213"/>
      <c r="Q119" s="213"/>
      <c r="R119" s="213"/>
      <c r="S119" s="213"/>
      <c r="T119" s="214"/>
      <c r="AT119" s="215" t="s">
        <v>188</v>
      </c>
      <c r="AU119" s="215" t="s">
        <v>86</v>
      </c>
      <c r="AV119" s="14" t="s">
        <v>184</v>
      </c>
      <c r="AW119" s="14" t="s">
        <v>35</v>
      </c>
      <c r="AX119" s="14" t="s">
        <v>84</v>
      </c>
      <c r="AY119" s="215" t="s">
        <v>177</v>
      </c>
    </row>
    <row r="120" spans="1:65" s="2" customFormat="1" ht="16.5" customHeight="1">
      <c r="A120" s="36"/>
      <c r="B120" s="37"/>
      <c r="C120" s="175" t="s">
        <v>225</v>
      </c>
      <c r="D120" s="175" t="s">
        <v>179</v>
      </c>
      <c r="E120" s="176" t="s">
        <v>6842</v>
      </c>
      <c r="F120" s="177" t="s">
        <v>6843</v>
      </c>
      <c r="G120" s="178" t="s">
        <v>182</v>
      </c>
      <c r="H120" s="179">
        <v>318.94499999999999</v>
      </c>
      <c r="I120" s="180"/>
      <c r="J120" s="181">
        <f>ROUND(I120*H120,2)</f>
        <v>0</v>
      </c>
      <c r="K120" s="177" t="s">
        <v>6056</v>
      </c>
      <c r="L120" s="41"/>
      <c r="M120" s="182" t="s">
        <v>19</v>
      </c>
      <c r="N120" s="183" t="s">
        <v>47</v>
      </c>
      <c r="O120" s="66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86" t="s">
        <v>184</v>
      </c>
      <c r="AT120" s="186" t="s">
        <v>179</v>
      </c>
      <c r="AU120" s="186" t="s">
        <v>86</v>
      </c>
      <c r="AY120" s="19" t="s">
        <v>177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19" t="s">
        <v>84</v>
      </c>
      <c r="BK120" s="187">
        <f>ROUND(I120*H120,2)</f>
        <v>0</v>
      </c>
      <c r="BL120" s="19" t="s">
        <v>184</v>
      </c>
      <c r="BM120" s="186" t="s">
        <v>6844</v>
      </c>
    </row>
    <row r="121" spans="1:65" s="2" customFormat="1" ht="16.5" customHeight="1">
      <c r="A121" s="36"/>
      <c r="B121" s="37"/>
      <c r="C121" s="175" t="s">
        <v>252</v>
      </c>
      <c r="D121" s="175" t="s">
        <v>179</v>
      </c>
      <c r="E121" s="176" t="s">
        <v>6845</v>
      </c>
      <c r="F121" s="177" t="s">
        <v>6846</v>
      </c>
      <c r="G121" s="178" t="s">
        <v>182</v>
      </c>
      <c r="H121" s="179">
        <v>159.47200000000001</v>
      </c>
      <c r="I121" s="180"/>
      <c r="J121" s="181">
        <f>ROUND(I121*H121,2)</f>
        <v>0</v>
      </c>
      <c r="K121" s="177" t="s">
        <v>6056</v>
      </c>
      <c r="L121" s="41"/>
      <c r="M121" s="182" t="s">
        <v>19</v>
      </c>
      <c r="N121" s="183" t="s">
        <v>47</v>
      </c>
      <c r="O121" s="66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86" t="s">
        <v>184</v>
      </c>
      <c r="AT121" s="186" t="s">
        <v>179</v>
      </c>
      <c r="AU121" s="186" t="s">
        <v>86</v>
      </c>
      <c r="AY121" s="19" t="s">
        <v>177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19" t="s">
        <v>84</v>
      </c>
      <c r="BK121" s="187">
        <f>ROUND(I121*H121,2)</f>
        <v>0</v>
      </c>
      <c r="BL121" s="19" t="s">
        <v>184</v>
      </c>
      <c r="BM121" s="186" t="s">
        <v>6847</v>
      </c>
    </row>
    <row r="122" spans="1:65" s="13" customFormat="1" ht="11.25">
      <c r="B122" s="193"/>
      <c r="C122" s="194"/>
      <c r="D122" s="195" t="s">
        <v>188</v>
      </c>
      <c r="E122" s="196" t="s">
        <v>19</v>
      </c>
      <c r="F122" s="197" t="s">
        <v>6848</v>
      </c>
      <c r="G122" s="194"/>
      <c r="H122" s="198">
        <v>159.47200000000001</v>
      </c>
      <c r="I122" s="199"/>
      <c r="J122" s="194"/>
      <c r="K122" s="194"/>
      <c r="L122" s="200"/>
      <c r="M122" s="201"/>
      <c r="N122" s="202"/>
      <c r="O122" s="202"/>
      <c r="P122" s="202"/>
      <c r="Q122" s="202"/>
      <c r="R122" s="202"/>
      <c r="S122" s="202"/>
      <c r="T122" s="203"/>
      <c r="AT122" s="204" t="s">
        <v>188</v>
      </c>
      <c r="AU122" s="204" t="s">
        <v>86</v>
      </c>
      <c r="AV122" s="13" t="s">
        <v>86</v>
      </c>
      <c r="AW122" s="13" t="s">
        <v>35</v>
      </c>
      <c r="AX122" s="13" t="s">
        <v>76</v>
      </c>
      <c r="AY122" s="204" t="s">
        <v>177</v>
      </c>
    </row>
    <row r="123" spans="1:65" s="14" customFormat="1" ht="11.25">
      <c r="B123" s="205"/>
      <c r="C123" s="206"/>
      <c r="D123" s="195" t="s">
        <v>188</v>
      </c>
      <c r="E123" s="207" t="s">
        <v>19</v>
      </c>
      <c r="F123" s="208" t="s">
        <v>190</v>
      </c>
      <c r="G123" s="206"/>
      <c r="H123" s="209">
        <v>159.47200000000001</v>
      </c>
      <c r="I123" s="210"/>
      <c r="J123" s="206"/>
      <c r="K123" s="206"/>
      <c r="L123" s="211"/>
      <c r="M123" s="212"/>
      <c r="N123" s="213"/>
      <c r="O123" s="213"/>
      <c r="P123" s="213"/>
      <c r="Q123" s="213"/>
      <c r="R123" s="213"/>
      <c r="S123" s="213"/>
      <c r="T123" s="214"/>
      <c r="AT123" s="215" t="s">
        <v>188</v>
      </c>
      <c r="AU123" s="215" t="s">
        <v>86</v>
      </c>
      <c r="AV123" s="14" t="s">
        <v>184</v>
      </c>
      <c r="AW123" s="14" t="s">
        <v>35</v>
      </c>
      <c r="AX123" s="14" t="s">
        <v>84</v>
      </c>
      <c r="AY123" s="215" t="s">
        <v>177</v>
      </c>
    </row>
    <row r="124" spans="1:65" s="12" customFormat="1" ht="22.9" customHeight="1">
      <c r="B124" s="159"/>
      <c r="C124" s="160"/>
      <c r="D124" s="161" t="s">
        <v>75</v>
      </c>
      <c r="E124" s="173" t="s">
        <v>8</v>
      </c>
      <c r="F124" s="173" t="s">
        <v>6849</v>
      </c>
      <c r="G124" s="160"/>
      <c r="H124" s="160"/>
      <c r="I124" s="163"/>
      <c r="J124" s="174">
        <f>BK124</f>
        <v>0</v>
      </c>
      <c r="K124" s="160"/>
      <c r="L124" s="165"/>
      <c r="M124" s="166"/>
      <c r="N124" s="167"/>
      <c r="O124" s="167"/>
      <c r="P124" s="168">
        <f>SUM(P125:P134)</f>
        <v>0</v>
      </c>
      <c r="Q124" s="167"/>
      <c r="R124" s="168">
        <f>SUM(R125:R134)</f>
        <v>0</v>
      </c>
      <c r="S124" s="167"/>
      <c r="T124" s="169">
        <f>SUM(T125:T134)</f>
        <v>0</v>
      </c>
      <c r="AR124" s="170" t="s">
        <v>84</v>
      </c>
      <c r="AT124" s="171" t="s">
        <v>75</v>
      </c>
      <c r="AU124" s="171" t="s">
        <v>84</v>
      </c>
      <c r="AY124" s="170" t="s">
        <v>177</v>
      </c>
      <c r="BK124" s="172">
        <f>SUM(BK125:BK134)</f>
        <v>0</v>
      </c>
    </row>
    <row r="125" spans="1:65" s="2" customFormat="1" ht="16.5" customHeight="1">
      <c r="A125" s="36"/>
      <c r="B125" s="37"/>
      <c r="C125" s="175" t="s">
        <v>259</v>
      </c>
      <c r="D125" s="175" t="s">
        <v>179</v>
      </c>
      <c r="E125" s="176" t="s">
        <v>4384</v>
      </c>
      <c r="F125" s="177" t="s">
        <v>6850</v>
      </c>
      <c r="G125" s="178" t="s">
        <v>199</v>
      </c>
      <c r="H125" s="179">
        <v>1376.4749999999999</v>
      </c>
      <c r="I125" s="180"/>
      <c r="J125" s="181">
        <f>ROUND(I125*H125,2)</f>
        <v>0</v>
      </c>
      <c r="K125" s="177" t="s">
        <v>6056</v>
      </c>
      <c r="L125" s="41"/>
      <c r="M125" s="182" t="s">
        <v>19</v>
      </c>
      <c r="N125" s="183" t="s">
        <v>47</v>
      </c>
      <c r="O125" s="66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86" t="s">
        <v>184</v>
      </c>
      <c r="AT125" s="186" t="s">
        <v>179</v>
      </c>
      <c r="AU125" s="186" t="s">
        <v>86</v>
      </c>
      <c r="AY125" s="19" t="s">
        <v>177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19" t="s">
        <v>84</v>
      </c>
      <c r="BK125" s="187">
        <f>ROUND(I125*H125,2)</f>
        <v>0</v>
      </c>
      <c r="BL125" s="19" t="s">
        <v>184</v>
      </c>
      <c r="BM125" s="186" t="s">
        <v>6851</v>
      </c>
    </row>
    <row r="126" spans="1:65" s="13" customFormat="1" ht="11.25">
      <c r="B126" s="193"/>
      <c r="C126" s="194"/>
      <c r="D126" s="195" t="s">
        <v>188</v>
      </c>
      <c r="E126" s="196" t="s">
        <v>19</v>
      </c>
      <c r="F126" s="197" t="s">
        <v>6852</v>
      </c>
      <c r="G126" s="194"/>
      <c r="H126" s="198">
        <v>1376.4749999999999</v>
      </c>
      <c r="I126" s="199"/>
      <c r="J126" s="194"/>
      <c r="K126" s="194"/>
      <c r="L126" s="200"/>
      <c r="M126" s="201"/>
      <c r="N126" s="202"/>
      <c r="O126" s="202"/>
      <c r="P126" s="202"/>
      <c r="Q126" s="202"/>
      <c r="R126" s="202"/>
      <c r="S126" s="202"/>
      <c r="T126" s="203"/>
      <c r="AT126" s="204" t="s">
        <v>188</v>
      </c>
      <c r="AU126" s="204" t="s">
        <v>86</v>
      </c>
      <c r="AV126" s="13" t="s">
        <v>86</v>
      </c>
      <c r="AW126" s="13" t="s">
        <v>35</v>
      </c>
      <c r="AX126" s="13" t="s">
        <v>76</v>
      </c>
      <c r="AY126" s="204" t="s">
        <v>177</v>
      </c>
    </row>
    <row r="127" spans="1:65" s="14" customFormat="1" ht="11.25">
      <c r="B127" s="205"/>
      <c r="C127" s="206"/>
      <c r="D127" s="195" t="s">
        <v>188</v>
      </c>
      <c r="E127" s="207" t="s">
        <v>19</v>
      </c>
      <c r="F127" s="208" t="s">
        <v>190</v>
      </c>
      <c r="G127" s="206"/>
      <c r="H127" s="209">
        <v>1376.4749999999999</v>
      </c>
      <c r="I127" s="210"/>
      <c r="J127" s="206"/>
      <c r="K127" s="206"/>
      <c r="L127" s="211"/>
      <c r="M127" s="212"/>
      <c r="N127" s="213"/>
      <c r="O127" s="213"/>
      <c r="P127" s="213"/>
      <c r="Q127" s="213"/>
      <c r="R127" s="213"/>
      <c r="S127" s="213"/>
      <c r="T127" s="214"/>
      <c r="AT127" s="215" t="s">
        <v>188</v>
      </c>
      <c r="AU127" s="215" t="s">
        <v>86</v>
      </c>
      <c r="AV127" s="14" t="s">
        <v>184</v>
      </c>
      <c r="AW127" s="14" t="s">
        <v>35</v>
      </c>
      <c r="AX127" s="14" t="s">
        <v>84</v>
      </c>
      <c r="AY127" s="215" t="s">
        <v>177</v>
      </c>
    </row>
    <row r="128" spans="1:65" s="2" customFormat="1" ht="16.5" customHeight="1">
      <c r="A128" s="36"/>
      <c r="B128" s="37"/>
      <c r="C128" s="175" t="s">
        <v>269</v>
      </c>
      <c r="D128" s="175" t="s">
        <v>179</v>
      </c>
      <c r="E128" s="176" t="s">
        <v>4387</v>
      </c>
      <c r="F128" s="177" t="s">
        <v>6853</v>
      </c>
      <c r="G128" s="178" t="s">
        <v>199</v>
      </c>
      <c r="H128" s="179">
        <v>1376.4749999999999</v>
      </c>
      <c r="I128" s="180"/>
      <c r="J128" s="181">
        <f>ROUND(I128*H128,2)</f>
        <v>0</v>
      </c>
      <c r="K128" s="177" t="s">
        <v>6056</v>
      </c>
      <c r="L128" s="41"/>
      <c r="M128" s="182" t="s">
        <v>19</v>
      </c>
      <c r="N128" s="183" t="s">
        <v>47</v>
      </c>
      <c r="O128" s="66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86" t="s">
        <v>184</v>
      </c>
      <c r="AT128" s="186" t="s">
        <v>179</v>
      </c>
      <c r="AU128" s="186" t="s">
        <v>86</v>
      </c>
      <c r="AY128" s="19" t="s">
        <v>177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19" t="s">
        <v>84</v>
      </c>
      <c r="BK128" s="187">
        <f>ROUND(I128*H128,2)</f>
        <v>0</v>
      </c>
      <c r="BL128" s="19" t="s">
        <v>184</v>
      </c>
      <c r="BM128" s="186" t="s">
        <v>6854</v>
      </c>
    </row>
    <row r="129" spans="1:65" s="2" customFormat="1" ht="16.5" customHeight="1">
      <c r="A129" s="36"/>
      <c r="B129" s="37"/>
      <c r="C129" s="175" t="s">
        <v>275</v>
      </c>
      <c r="D129" s="175" t="s">
        <v>179</v>
      </c>
      <c r="E129" s="176" t="s">
        <v>6855</v>
      </c>
      <c r="F129" s="177" t="s">
        <v>6856</v>
      </c>
      <c r="G129" s="178" t="s">
        <v>199</v>
      </c>
      <c r="H129" s="179">
        <v>44.6</v>
      </c>
      <c r="I129" s="180"/>
      <c r="J129" s="181">
        <f>ROUND(I129*H129,2)</f>
        <v>0</v>
      </c>
      <c r="K129" s="177" t="s">
        <v>6056</v>
      </c>
      <c r="L129" s="41"/>
      <c r="M129" s="182" t="s">
        <v>19</v>
      </c>
      <c r="N129" s="183" t="s">
        <v>47</v>
      </c>
      <c r="O129" s="66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86" t="s">
        <v>184</v>
      </c>
      <c r="AT129" s="186" t="s">
        <v>179</v>
      </c>
      <c r="AU129" s="186" t="s">
        <v>86</v>
      </c>
      <c r="AY129" s="19" t="s">
        <v>177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19" t="s">
        <v>84</v>
      </c>
      <c r="BK129" s="187">
        <f>ROUND(I129*H129,2)</f>
        <v>0</v>
      </c>
      <c r="BL129" s="19" t="s">
        <v>184</v>
      </c>
      <c r="BM129" s="186" t="s">
        <v>6857</v>
      </c>
    </row>
    <row r="130" spans="1:65" s="13" customFormat="1" ht="11.25">
      <c r="B130" s="193"/>
      <c r="C130" s="194"/>
      <c r="D130" s="195" t="s">
        <v>188</v>
      </c>
      <c r="E130" s="196" t="s">
        <v>19</v>
      </c>
      <c r="F130" s="197" t="s">
        <v>6858</v>
      </c>
      <c r="G130" s="194"/>
      <c r="H130" s="198">
        <v>44.6</v>
      </c>
      <c r="I130" s="199"/>
      <c r="J130" s="194"/>
      <c r="K130" s="194"/>
      <c r="L130" s="200"/>
      <c r="M130" s="201"/>
      <c r="N130" s="202"/>
      <c r="O130" s="202"/>
      <c r="P130" s="202"/>
      <c r="Q130" s="202"/>
      <c r="R130" s="202"/>
      <c r="S130" s="202"/>
      <c r="T130" s="203"/>
      <c r="AT130" s="204" t="s">
        <v>188</v>
      </c>
      <c r="AU130" s="204" t="s">
        <v>86</v>
      </c>
      <c r="AV130" s="13" t="s">
        <v>86</v>
      </c>
      <c r="AW130" s="13" t="s">
        <v>35</v>
      </c>
      <c r="AX130" s="13" t="s">
        <v>76</v>
      </c>
      <c r="AY130" s="204" t="s">
        <v>177</v>
      </c>
    </row>
    <row r="131" spans="1:65" s="14" customFormat="1" ht="11.25">
      <c r="B131" s="205"/>
      <c r="C131" s="206"/>
      <c r="D131" s="195" t="s">
        <v>188</v>
      </c>
      <c r="E131" s="207" t="s">
        <v>19</v>
      </c>
      <c r="F131" s="208" t="s">
        <v>190</v>
      </c>
      <c r="G131" s="206"/>
      <c r="H131" s="209">
        <v>44.6</v>
      </c>
      <c r="I131" s="210"/>
      <c r="J131" s="206"/>
      <c r="K131" s="206"/>
      <c r="L131" s="211"/>
      <c r="M131" s="212"/>
      <c r="N131" s="213"/>
      <c r="O131" s="213"/>
      <c r="P131" s="213"/>
      <c r="Q131" s="213"/>
      <c r="R131" s="213"/>
      <c r="S131" s="213"/>
      <c r="T131" s="214"/>
      <c r="AT131" s="215" t="s">
        <v>188</v>
      </c>
      <c r="AU131" s="215" t="s">
        <v>86</v>
      </c>
      <c r="AV131" s="14" t="s">
        <v>184</v>
      </c>
      <c r="AW131" s="14" t="s">
        <v>35</v>
      </c>
      <c r="AX131" s="14" t="s">
        <v>84</v>
      </c>
      <c r="AY131" s="215" t="s">
        <v>177</v>
      </c>
    </row>
    <row r="132" spans="1:65" s="2" customFormat="1" ht="16.5" customHeight="1">
      <c r="A132" s="36"/>
      <c r="B132" s="37"/>
      <c r="C132" s="175" t="s">
        <v>280</v>
      </c>
      <c r="D132" s="175" t="s">
        <v>179</v>
      </c>
      <c r="E132" s="176" t="s">
        <v>6859</v>
      </c>
      <c r="F132" s="177" t="s">
        <v>6860</v>
      </c>
      <c r="G132" s="178" t="s">
        <v>199</v>
      </c>
      <c r="H132" s="179">
        <v>44.6</v>
      </c>
      <c r="I132" s="180"/>
      <c r="J132" s="181">
        <f>ROUND(I132*H132,2)</f>
        <v>0</v>
      </c>
      <c r="K132" s="177" t="s">
        <v>6056</v>
      </c>
      <c r="L132" s="41"/>
      <c r="M132" s="182" t="s">
        <v>19</v>
      </c>
      <c r="N132" s="183" t="s">
        <v>47</v>
      </c>
      <c r="O132" s="66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86" t="s">
        <v>184</v>
      </c>
      <c r="AT132" s="186" t="s">
        <v>179</v>
      </c>
      <c r="AU132" s="186" t="s">
        <v>86</v>
      </c>
      <c r="AY132" s="19" t="s">
        <v>177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19" t="s">
        <v>84</v>
      </c>
      <c r="BK132" s="187">
        <f>ROUND(I132*H132,2)</f>
        <v>0</v>
      </c>
      <c r="BL132" s="19" t="s">
        <v>184</v>
      </c>
      <c r="BM132" s="186" t="s">
        <v>6861</v>
      </c>
    </row>
    <row r="133" spans="1:65" s="2" customFormat="1" ht="16.5" customHeight="1">
      <c r="A133" s="36"/>
      <c r="B133" s="37"/>
      <c r="C133" s="175" t="s">
        <v>285</v>
      </c>
      <c r="D133" s="175" t="s">
        <v>179</v>
      </c>
      <c r="E133" s="176" t="s">
        <v>6862</v>
      </c>
      <c r="F133" s="177" t="s">
        <v>6863</v>
      </c>
      <c r="G133" s="178" t="s">
        <v>182</v>
      </c>
      <c r="H133" s="179">
        <v>23.681999999999999</v>
      </c>
      <c r="I133" s="180"/>
      <c r="J133" s="181">
        <f>ROUND(I133*H133,2)</f>
        <v>0</v>
      </c>
      <c r="K133" s="177" t="s">
        <v>6056</v>
      </c>
      <c r="L133" s="41"/>
      <c r="M133" s="182" t="s">
        <v>19</v>
      </c>
      <c r="N133" s="183" t="s">
        <v>47</v>
      </c>
      <c r="O133" s="66"/>
      <c r="P133" s="184">
        <f>O133*H133</f>
        <v>0</v>
      </c>
      <c r="Q133" s="184">
        <v>0</v>
      </c>
      <c r="R133" s="184">
        <f>Q133*H133</f>
        <v>0</v>
      </c>
      <c r="S133" s="184">
        <v>0</v>
      </c>
      <c r="T133" s="185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86" t="s">
        <v>184</v>
      </c>
      <c r="AT133" s="186" t="s">
        <v>179</v>
      </c>
      <c r="AU133" s="186" t="s">
        <v>86</v>
      </c>
      <c r="AY133" s="19" t="s">
        <v>177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19" t="s">
        <v>84</v>
      </c>
      <c r="BK133" s="187">
        <f>ROUND(I133*H133,2)</f>
        <v>0</v>
      </c>
      <c r="BL133" s="19" t="s">
        <v>184</v>
      </c>
      <c r="BM133" s="186" t="s">
        <v>6864</v>
      </c>
    </row>
    <row r="134" spans="1:65" s="2" customFormat="1" ht="16.5" customHeight="1">
      <c r="A134" s="36"/>
      <c r="B134" s="37"/>
      <c r="C134" s="175" t="s">
        <v>290</v>
      </c>
      <c r="D134" s="175" t="s">
        <v>179</v>
      </c>
      <c r="E134" s="176" t="s">
        <v>6865</v>
      </c>
      <c r="F134" s="177" t="s">
        <v>6866</v>
      </c>
      <c r="G134" s="178" t="s">
        <v>182</v>
      </c>
      <c r="H134" s="179">
        <v>23.681999999999999</v>
      </c>
      <c r="I134" s="180"/>
      <c r="J134" s="181">
        <f>ROUND(I134*H134,2)</f>
        <v>0</v>
      </c>
      <c r="K134" s="177" t="s">
        <v>6056</v>
      </c>
      <c r="L134" s="41"/>
      <c r="M134" s="182" t="s">
        <v>19</v>
      </c>
      <c r="N134" s="183" t="s">
        <v>47</v>
      </c>
      <c r="O134" s="66"/>
      <c r="P134" s="184">
        <f>O134*H134</f>
        <v>0</v>
      </c>
      <c r="Q134" s="184">
        <v>0</v>
      </c>
      <c r="R134" s="184">
        <f>Q134*H134</f>
        <v>0</v>
      </c>
      <c r="S134" s="184">
        <v>0</v>
      </c>
      <c r="T134" s="185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86" t="s">
        <v>184</v>
      </c>
      <c r="AT134" s="186" t="s">
        <v>179</v>
      </c>
      <c r="AU134" s="186" t="s">
        <v>86</v>
      </c>
      <c r="AY134" s="19" t="s">
        <v>177</v>
      </c>
      <c r="BE134" s="187">
        <f>IF(N134="základní",J134,0)</f>
        <v>0</v>
      </c>
      <c r="BF134" s="187">
        <f>IF(N134="snížená",J134,0)</f>
        <v>0</v>
      </c>
      <c r="BG134" s="187">
        <f>IF(N134="zákl. přenesená",J134,0)</f>
        <v>0</v>
      </c>
      <c r="BH134" s="187">
        <f>IF(N134="sníž. přenesená",J134,0)</f>
        <v>0</v>
      </c>
      <c r="BI134" s="187">
        <f>IF(N134="nulová",J134,0)</f>
        <v>0</v>
      </c>
      <c r="BJ134" s="19" t="s">
        <v>84</v>
      </c>
      <c r="BK134" s="187">
        <f>ROUND(I134*H134,2)</f>
        <v>0</v>
      </c>
      <c r="BL134" s="19" t="s">
        <v>184</v>
      </c>
      <c r="BM134" s="186" t="s">
        <v>6867</v>
      </c>
    </row>
    <row r="135" spans="1:65" s="12" customFormat="1" ht="22.9" customHeight="1">
      <c r="B135" s="159"/>
      <c r="C135" s="160"/>
      <c r="D135" s="161" t="s">
        <v>75</v>
      </c>
      <c r="E135" s="173" t="s">
        <v>321</v>
      </c>
      <c r="F135" s="173" t="s">
        <v>6868</v>
      </c>
      <c r="G135" s="160"/>
      <c r="H135" s="160"/>
      <c r="I135" s="163"/>
      <c r="J135" s="174">
        <f>BK135</f>
        <v>0</v>
      </c>
      <c r="K135" s="160"/>
      <c r="L135" s="165"/>
      <c r="M135" s="166"/>
      <c r="N135" s="167"/>
      <c r="O135" s="167"/>
      <c r="P135" s="168">
        <f>SUM(P136:P143)</f>
        <v>0</v>
      </c>
      <c r="Q135" s="167"/>
      <c r="R135" s="168">
        <f>SUM(R136:R143)</f>
        <v>0</v>
      </c>
      <c r="S135" s="167"/>
      <c r="T135" s="169">
        <f>SUM(T136:T143)</f>
        <v>0</v>
      </c>
      <c r="AR135" s="170" t="s">
        <v>84</v>
      </c>
      <c r="AT135" s="171" t="s">
        <v>75</v>
      </c>
      <c r="AU135" s="171" t="s">
        <v>84</v>
      </c>
      <c r="AY135" s="170" t="s">
        <v>177</v>
      </c>
      <c r="BK135" s="172">
        <f>SUM(BK136:BK143)</f>
        <v>0</v>
      </c>
    </row>
    <row r="136" spans="1:65" s="2" customFormat="1" ht="16.5" customHeight="1">
      <c r="A136" s="36"/>
      <c r="B136" s="37"/>
      <c r="C136" s="175" t="s">
        <v>8</v>
      </c>
      <c r="D136" s="175" t="s">
        <v>179</v>
      </c>
      <c r="E136" s="176" t="s">
        <v>6869</v>
      </c>
      <c r="F136" s="177" t="s">
        <v>6870</v>
      </c>
      <c r="G136" s="178" t="s">
        <v>182</v>
      </c>
      <c r="H136" s="179">
        <v>98.01</v>
      </c>
      <c r="I136" s="180"/>
      <c r="J136" s="181">
        <f>ROUND(I136*H136,2)</f>
        <v>0</v>
      </c>
      <c r="K136" s="177" t="s">
        <v>6056</v>
      </c>
      <c r="L136" s="41"/>
      <c r="M136" s="182" t="s">
        <v>19</v>
      </c>
      <c r="N136" s="183" t="s">
        <v>47</v>
      </c>
      <c r="O136" s="66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86" t="s">
        <v>184</v>
      </c>
      <c r="AT136" s="186" t="s">
        <v>179</v>
      </c>
      <c r="AU136" s="186" t="s">
        <v>86</v>
      </c>
      <c r="AY136" s="19" t="s">
        <v>177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19" t="s">
        <v>84</v>
      </c>
      <c r="BK136" s="187">
        <f>ROUND(I136*H136,2)</f>
        <v>0</v>
      </c>
      <c r="BL136" s="19" t="s">
        <v>184</v>
      </c>
      <c r="BM136" s="186" t="s">
        <v>6871</v>
      </c>
    </row>
    <row r="137" spans="1:65" s="15" customFormat="1" ht="11.25">
      <c r="B137" s="216"/>
      <c r="C137" s="217"/>
      <c r="D137" s="195" t="s">
        <v>188</v>
      </c>
      <c r="E137" s="218" t="s">
        <v>19</v>
      </c>
      <c r="F137" s="219" t="s">
        <v>6872</v>
      </c>
      <c r="G137" s="217"/>
      <c r="H137" s="218" t="s">
        <v>19</v>
      </c>
      <c r="I137" s="220"/>
      <c r="J137" s="217"/>
      <c r="K137" s="217"/>
      <c r="L137" s="221"/>
      <c r="M137" s="222"/>
      <c r="N137" s="223"/>
      <c r="O137" s="223"/>
      <c r="P137" s="223"/>
      <c r="Q137" s="223"/>
      <c r="R137" s="223"/>
      <c r="S137" s="223"/>
      <c r="T137" s="224"/>
      <c r="AT137" s="225" t="s">
        <v>188</v>
      </c>
      <c r="AU137" s="225" t="s">
        <v>86</v>
      </c>
      <c r="AV137" s="15" t="s">
        <v>84</v>
      </c>
      <c r="AW137" s="15" t="s">
        <v>35</v>
      </c>
      <c r="AX137" s="15" t="s">
        <v>76</v>
      </c>
      <c r="AY137" s="225" t="s">
        <v>177</v>
      </c>
    </row>
    <row r="138" spans="1:65" s="13" customFormat="1" ht="11.25">
      <c r="B138" s="193"/>
      <c r="C138" s="194"/>
      <c r="D138" s="195" t="s">
        <v>188</v>
      </c>
      <c r="E138" s="196" t="s">
        <v>19</v>
      </c>
      <c r="F138" s="197" t="s">
        <v>6873</v>
      </c>
      <c r="G138" s="194"/>
      <c r="H138" s="198">
        <v>98.01</v>
      </c>
      <c r="I138" s="199"/>
      <c r="J138" s="194"/>
      <c r="K138" s="194"/>
      <c r="L138" s="200"/>
      <c r="M138" s="201"/>
      <c r="N138" s="202"/>
      <c r="O138" s="202"/>
      <c r="P138" s="202"/>
      <c r="Q138" s="202"/>
      <c r="R138" s="202"/>
      <c r="S138" s="202"/>
      <c r="T138" s="203"/>
      <c r="AT138" s="204" t="s">
        <v>188</v>
      </c>
      <c r="AU138" s="204" t="s">
        <v>86</v>
      </c>
      <c r="AV138" s="13" t="s">
        <v>86</v>
      </c>
      <c r="AW138" s="13" t="s">
        <v>35</v>
      </c>
      <c r="AX138" s="13" t="s">
        <v>76</v>
      </c>
      <c r="AY138" s="204" t="s">
        <v>177</v>
      </c>
    </row>
    <row r="139" spans="1:65" s="14" customFormat="1" ht="11.25">
      <c r="B139" s="205"/>
      <c r="C139" s="206"/>
      <c r="D139" s="195" t="s">
        <v>188</v>
      </c>
      <c r="E139" s="207" t="s">
        <v>19</v>
      </c>
      <c r="F139" s="208" t="s">
        <v>190</v>
      </c>
      <c r="G139" s="206"/>
      <c r="H139" s="209">
        <v>98.01</v>
      </c>
      <c r="I139" s="210"/>
      <c r="J139" s="206"/>
      <c r="K139" s="206"/>
      <c r="L139" s="211"/>
      <c r="M139" s="212"/>
      <c r="N139" s="213"/>
      <c r="O139" s="213"/>
      <c r="P139" s="213"/>
      <c r="Q139" s="213"/>
      <c r="R139" s="213"/>
      <c r="S139" s="213"/>
      <c r="T139" s="214"/>
      <c r="AT139" s="215" t="s">
        <v>188</v>
      </c>
      <c r="AU139" s="215" t="s">
        <v>86</v>
      </c>
      <c r="AV139" s="14" t="s">
        <v>184</v>
      </c>
      <c r="AW139" s="14" t="s">
        <v>35</v>
      </c>
      <c r="AX139" s="14" t="s">
        <v>84</v>
      </c>
      <c r="AY139" s="215" t="s">
        <v>177</v>
      </c>
    </row>
    <row r="140" spans="1:65" s="2" customFormat="1" ht="16.5" customHeight="1">
      <c r="A140" s="36"/>
      <c r="B140" s="37"/>
      <c r="C140" s="175" t="s">
        <v>301</v>
      </c>
      <c r="D140" s="175" t="s">
        <v>179</v>
      </c>
      <c r="E140" s="176" t="s">
        <v>4413</v>
      </c>
      <c r="F140" s="177" t="s">
        <v>6874</v>
      </c>
      <c r="G140" s="178" t="s">
        <v>182</v>
      </c>
      <c r="H140" s="179">
        <v>218.98099999999999</v>
      </c>
      <c r="I140" s="180"/>
      <c r="J140" s="181">
        <f>ROUND(I140*H140,2)</f>
        <v>0</v>
      </c>
      <c r="K140" s="177" t="s">
        <v>6056</v>
      </c>
      <c r="L140" s="41"/>
      <c r="M140" s="182" t="s">
        <v>19</v>
      </c>
      <c r="N140" s="183" t="s">
        <v>47</v>
      </c>
      <c r="O140" s="66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86" t="s">
        <v>184</v>
      </c>
      <c r="AT140" s="186" t="s">
        <v>179</v>
      </c>
      <c r="AU140" s="186" t="s">
        <v>86</v>
      </c>
      <c r="AY140" s="19" t="s">
        <v>177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19" t="s">
        <v>84</v>
      </c>
      <c r="BK140" s="187">
        <f>ROUND(I140*H140,2)</f>
        <v>0</v>
      </c>
      <c r="BL140" s="19" t="s">
        <v>184</v>
      </c>
      <c r="BM140" s="186" t="s">
        <v>6875</v>
      </c>
    </row>
    <row r="141" spans="1:65" s="13" customFormat="1" ht="11.25">
      <c r="B141" s="193"/>
      <c r="C141" s="194"/>
      <c r="D141" s="195" t="s">
        <v>188</v>
      </c>
      <c r="E141" s="196" t="s">
        <v>19</v>
      </c>
      <c r="F141" s="197" t="s">
        <v>6876</v>
      </c>
      <c r="G141" s="194"/>
      <c r="H141" s="198">
        <v>206.309</v>
      </c>
      <c r="I141" s="199"/>
      <c r="J141" s="194"/>
      <c r="K141" s="194"/>
      <c r="L141" s="200"/>
      <c r="M141" s="201"/>
      <c r="N141" s="202"/>
      <c r="O141" s="202"/>
      <c r="P141" s="202"/>
      <c r="Q141" s="202"/>
      <c r="R141" s="202"/>
      <c r="S141" s="202"/>
      <c r="T141" s="203"/>
      <c r="AT141" s="204" t="s">
        <v>188</v>
      </c>
      <c r="AU141" s="204" t="s">
        <v>86</v>
      </c>
      <c r="AV141" s="13" t="s">
        <v>86</v>
      </c>
      <c r="AW141" s="13" t="s">
        <v>35</v>
      </c>
      <c r="AX141" s="13" t="s">
        <v>76</v>
      </c>
      <c r="AY141" s="204" t="s">
        <v>177</v>
      </c>
    </row>
    <row r="142" spans="1:65" s="13" customFormat="1" ht="11.25">
      <c r="B142" s="193"/>
      <c r="C142" s="194"/>
      <c r="D142" s="195" t="s">
        <v>188</v>
      </c>
      <c r="E142" s="196" t="s">
        <v>19</v>
      </c>
      <c r="F142" s="197" t="s">
        <v>6877</v>
      </c>
      <c r="G142" s="194"/>
      <c r="H142" s="198">
        <v>12.672000000000001</v>
      </c>
      <c r="I142" s="199"/>
      <c r="J142" s="194"/>
      <c r="K142" s="194"/>
      <c r="L142" s="200"/>
      <c r="M142" s="201"/>
      <c r="N142" s="202"/>
      <c r="O142" s="202"/>
      <c r="P142" s="202"/>
      <c r="Q142" s="202"/>
      <c r="R142" s="202"/>
      <c r="S142" s="202"/>
      <c r="T142" s="203"/>
      <c r="AT142" s="204" t="s">
        <v>188</v>
      </c>
      <c r="AU142" s="204" t="s">
        <v>86</v>
      </c>
      <c r="AV142" s="13" t="s">
        <v>86</v>
      </c>
      <c r="AW142" s="13" t="s">
        <v>35</v>
      </c>
      <c r="AX142" s="13" t="s">
        <v>76</v>
      </c>
      <c r="AY142" s="204" t="s">
        <v>177</v>
      </c>
    </row>
    <row r="143" spans="1:65" s="14" customFormat="1" ht="11.25">
      <c r="B143" s="205"/>
      <c r="C143" s="206"/>
      <c r="D143" s="195" t="s">
        <v>188</v>
      </c>
      <c r="E143" s="207" t="s">
        <v>19</v>
      </c>
      <c r="F143" s="208" t="s">
        <v>190</v>
      </c>
      <c r="G143" s="206"/>
      <c r="H143" s="209">
        <v>218.98099999999999</v>
      </c>
      <c r="I143" s="210"/>
      <c r="J143" s="206"/>
      <c r="K143" s="206"/>
      <c r="L143" s="211"/>
      <c r="M143" s="212"/>
      <c r="N143" s="213"/>
      <c r="O143" s="213"/>
      <c r="P143" s="213"/>
      <c r="Q143" s="213"/>
      <c r="R143" s="213"/>
      <c r="S143" s="213"/>
      <c r="T143" s="214"/>
      <c r="AT143" s="215" t="s">
        <v>188</v>
      </c>
      <c r="AU143" s="215" t="s">
        <v>86</v>
      </c>
      <c r="AV143" s="14" t="s">
        <v>184</v>
      </c>
      <c r="AW143" s="14" t="s">
        <v>35</v>
      </c>
      <c r="AX143" s="14" t="s">
        <v>84</v>
      </c>
      <c r="AY143" s="215" t="s">
        <v>177</v>
      </c>
    </row>
    <row r="144" spans="1:65" s="12" customFormat="1" ht="22.9" customHeight="1">
      <c r="B144" s="159"/>
      <c r="C144" s="160"/>
      <c r="D144" s="161" t="s">
        <v>75</v>
      </c>
      <c r="E144" s="173" t="s">
        <v>339</v>
      </c>
      <c r="F144" s="173" t="s">
        <v>6878</v>
      </c>
      <c r="G144" s="160"/>
      <c r="H144" s="160"/>
      <c r="I144" s="163"/>
      <c r="J144" s="174">
        <f>BK144</f>
        <v>0</v>
      </c>
      <c r="K144" s="160"/>
      <c r="L144" s="165"/>
      <c r="M144" s="166"/>
      <c r="N144" s="167"/>
      <c r="O144" s="167"/>
      <c r="P144" s="168">
        <f>P145</f>
        <v>0</v>
      </c>
      <c r="Q144" s="167"/>
      <c r="R144" s="168">
        <f>R145</f>
        <v>0</v>
      </c>
      <c r="S144" s="167"/>
      <c r="T144" s="169">
        <f>T145</f>
        <v>0</v>
      </c>
      <c r="AR144" s="170" t="s">
        <v>84</v>
      </c>
      <c r="AT144" s="171" t="s">
        <v>75</v>
      </c>
      <c r="AU144" s="171" t="s">
        <v>84</v>
      </c>
      <c r="AY144" s="170" t="s">
        <v>177</v>
      </c>
      <c r="BK144" s="172">
        <f>BK145</f>
        <v>0</v>
      </c>
    </row>
    <row r="145" spans="1:65" s="2" customFormat="1" ht="16.5" customHeight="1">
      <c r="A145" s="36"/>
      <c r="B145" s="37"/>
      <c r="C145" s="175" t="s">
        <v>321</v>
      </c>
      <c r="D145" s="175" t="s">
        <v>179</v>
      </c>
      <c r="E145" s="176" t="s">
        <v>6879</v>
      </c>
      <c r="F145" s="177" t="s">
        <v>6880</v>
      </c>
      <c r="G145" s="178" t="s">
        <v>199</v>
      </c>
      <c r="H145" s="179">
        <v>24.36</v>
      </c>
      <c r="I145" s="180"/>
      <c r="J145" s="181">
        <f>ROUND(I145*H145,2)</f>
        <v>0</v>
      </c>
      <c r="K145" s="177" t="s">
        <v>6056</v>
      </c>
      <c r="L145" s="41"/>
      <c r="M145" s="182" t="s">
        <v>19</v>
      </c>
      <c r="N145" s="183" t="s">
        <v>47</v>
      </c>
      <c r="O145" s="66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86" t="s">
        <v>184</v>
      </c>
      <c r="AT145" s="186" t="s">
        <v>179</v>
      </c>
      <c r="AU145" s="186" t="s">
        <v>86</v>
      </c>
      <c r="AY145" s="19" t="s">
        <v>177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19" t="s">
        <v>84</v>
      </c>
      <c r="BK145" s="187">
        <f>ROUND(I145*H145,2)</f>
        <v>0</v>
      </c>
      <c r="BL145" s="19" t="s">
        <v>184</v>
      </c>
      <c r="BM145" s="186" t="s">
        <v>6881</v>
      </c>
    </row>
    <row r="146" spans="1:65" s="12" customFormat="1" ht="22.9" customHeight="1">
      <c r="B146" s="159"/>
      <c r="C146" s="160"/>
      <c r="D146" s="161" t="s">
        <v>75</v>
      </c>
      <c r="E146" s="173" t="s">
        <v>816</v>
      </c>
      <c r="F146" s="173" t="s">
        <v>6882</v>
      </c>
      <c r="G146" s="160"/>
      <c r="H146" s="160"/>
      <c r="I146" s="163"/>
      <c r="J146" s="174">
        <f>BK146</f>
        <v>0</v>
      </c>
      <c r="K146" s="160"/>
      <c r="L146" s="165"/>
      <c r="M146" s="166"/>
      <c r="N146" s="167"/>
      <c r="O146" s="167"/>
      <c r="P146" s="168">
        <f>SUM(P147:P155)</f>
        <v>0</v>
      </c>
      <c r="Q146" s="167"/>
      <c r="R146" s="168">
        <f>SUM(R147:R155)</f>
        <v>0</v>
      </c>
      <c r="S146" s="167"/>
      <c r="T146" s="169">
        <f>SUM(T147:T155)</f>
        <v>0</v>
      </c>
      <c r="AR146" s="170" t="s">
        <v>84</v>
      </c>
      <c r="AT146" s="171" t="s">
        <v>75</v>
      </c>
      <c r="AU146" s="171" t="s">
        <v>84</v>
      </c>
      <c r="AY146" s="170" t="s">
        <v>177</v>
      </c>
      <c r="BK146" s="172">
        <f>SUM(BK147:BK155)</f>
        <v>0</v>
      </c>
    </row>
    <row r="147" spans="1:65" s="2" customFormat="1" ht="16.5" customHeight="1">
      <c r="A147" s="36"/>
      <c r="B147" s="37"/>
      <c r="C147" s="175" t="s">
        <v>339</v>
      </c>
      <c r="D147" s="175" t="s">
        <v>179</v>
      </c>
      <c r="E147" s="176" t="s">
        <v>4393</v>
      </c>
      <c r="F147" s="177" t="s">
        <v>6883</v>
      </c>
      <c r="G147" s="178" t="s">
        <v>182</v>
      </c>
      <c r="H147" s="179">
        <v>27</v>
      </c>
      <c r="I147" s="180"/>
      <c r="J147" s="181">
        <f>ROUND(I147*H147,2)</f>
        <v>0</v>
      </c>
      <c r="K147" s="177" t="s">
        <v>6056</v>
      </c>
      <c r="L147" s="41"/>
      <c r="M147" s="182" t="s">
        <v>19</v>
      </c>
      <c r="N147" s="183" t="s">
        <v>47</v>
      </c>
      <c r="O147" s="66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86" t="s">
        <v>184</v>
      </c>
      <c r="AT147" s="186" t="s">
        <v>179</v>
      </c>
      <c r="AU147" s="186" t="s">
        <v>86</v>
      </c>
      <c r="AY147" s="19" t="s">
        <v>177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19" t="s">
        <v>84</v>
      </c>
      <c r="BK147" s="187">
        <f>ROUND(I147*H147,2)</f>
        <v>0</v>
      </c>
      <c r="BL147" s="19" t="s">
        <v>184</v>
      </c>
      <c r="BM147" s="186" t="s">
        <v>6884</v>
      </c>
    </row>
    <row r="148" spans="1:65" s="13" customFormat="1" ht="11.25">
      <c r="B148" s="193"/>
      <c r="C148" s="194"/>
      <c r="D148" s="195" t="s">
        <v>188</v>
      </c>
      <c r="E148" s="196" t="s">
        <v>19</v>
      </c>
      <c r="F148" s="197" t="s">
        <v>6885</v>
      </c>
      <c r="G148" s="194"/>
      <c r="H148" s="198">
        <v>27</v>
      </c>
      <c r="I148" s="199"/>
      <c r="J148" s="194"/>
      <c r="K148" s="194"/>
      <c r="L148" s="200"/>
      <c r="M148" s="201"/>
      <c r="N148" s="202"/>
      <c r="O148" s="202"/>
      <c r="P148" s="202"/>
      <c r="Q148" s="202"/>
      <c r="R148" s="202"/>
      <c r="S148" s="202"/>
      <c r="T148" s="203"/>
      <c r="AT148" s="204" t="s">
        <v>188</v>
      </c>
      <c r="AU148" s="204" t="s">
        <v>86</v>
      </c>
      <c r="AV148" s="13" t="s">
        <v>86</v>
      </c>
      <c r="AW148" s="13" t="s">
        <v>35</v>
      </c>
      <c r="AX148" s="13" t="s">
        <v>76</v>
      </c>
      <c r="AY148" s="204" t="s">
        <v>177</v>
      </c>
    </row>
    <row r="149" spans="1:65" s="14" customFormat="1" ht="11.25">
      <c r="B149" s="205"/>
      <c r="C149" s="206"/>
      <c r="D149" s="195" t="s">
        <v>188</v>
      </c>
      <c r="E149" s="207" t="s">
        <v>19</v>
      </c>
      <c r="F149" s="208" t="s">
        <v>190</v>
      </c>
      <c r="G149" s="206"/>
      <c r="H149" s="209">
        <v>27</v>
      </c>
      <c r="I149" s="210"/>
      <c r="J149" s="206"/>
      <c r="K149" s="206"/>
      <c r="L149" s="211"/>
      <c r="M149" s="212"/>
      <c r="N149" s="213"/>
      <c r="O149" s="213"/>
      <c r="P149" s="213"/>
      <c r="Q149" s="213"/>
      <c r="R149" s="213"/>
      <c r="S149" s="213"/>
      <c r="T149" s="214"/>
      <c r="AT149" s="215" t="s">
        <v>188</v>
      </c>
      <c r="AU149" s="215" t="s">
        <v>86</v>
      </c>
      <c r="AV149" s="14" t="s">
        <v>184</v>
      </c>
      <c r="AW149" s="14" t="s">
        <v>35</v>
      </c>
      <c r="AX149" s="14" t="s">
        <v>84</v>
      </c>
      <c r="AY149" s="215" t="s">
        <v>177</v>
      </c>
    </row>
    <row r="150" spans="1:65" s="2" customFormat="1" ht="16.5" customHeight="1">
      <c r="A150" s="36"/>
      <c r="B150" s="37"/>
      <c r="C150" s="175" t="s">
        <v>346</v>
      </c>
      <c r="D150" s="175" t="s">
        <v>179</v>
      </c>
      <c r="E150" s="176" t="s">
        <v>6886</v>
      </c>
      <c r="F150" s="177" t="s">
        <v>6887</v>
      </c>
      <c r="G150" s="178" t="s">
        <v>182</v>
      </c>
      <c r="H150" s="179">
        <v>0.84</v>
      </c>
      <c r="I150" s="180"/>
      <c r="J150" s="181">
        <f>ROUND(I150*H150,2)</f>
        <v>0</v>
      </c>
      <c r="K150" s="177" t="s">
        <v>6056</v>
      </c>
      <c r="L150" s="41"/>
      <c r="M150" s="182" t="s">
        <v>19</v>
      </c>
      <c r="N150" s="183" t="s">
        <v>47</v>
      </c>
      <c r="O150" s="66"/>
      <c r="P150" s="184">
        <f>O150*H150</f>
        <v>0</v>
      </c>
      <c r="Q150" s="184">
        <v>0</v>
      </c>
      <c r="R150" s="184">
        <f>Q150*H150</f>
        <v>0</v>
      </c>
      <c r="S150" s="184">
        <v>0</v>
      </c>
      <c r="T150" s="185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86" t="s">
        <v>184</v>
      </c>
      <c r="AT150" s="186" t="s">
        <v>179</v>
      </c>
      <c r="AU150" s="186" t="s">
        <v>86</v>
      </c>
      <c r="AY150" s="19" t="s">
        <v>177</v>
      </c>
      <c r="BE150" s="187">
        <f>IF(N150="základní",J150,0)</f>
        <v>0</v>
      </c>
      <c r="BF150" s="187">
        <f>IF(N150="snížená",J150,0)</f>
        <v>0</v>
      </c>
      <c r="BG150" s="187">
        <f>IF(N150="zákl. přenesená",J150,0)</f>
        <v>0</v>
      </c>
      <c r="BH150" s="187">
        <f>IF(N150="sníž. přenesená",J150,0)</f>
        <v>0</v>
      </c>
      <c r="BI150" s="187">
        <f>IF(N150="nulová",J150,0)</f>
        <v>0</v>
      </c>
      <c r="BJ150" s="19" t="s">
        <v>84</v>
      </c>
      <c r="BK150" s="187">
        <f>ROUND(I150*H150,2)</f>
        <v>0</v>
      </c>
      <c r="BL150" s="19" t="s">
        <v>184</v>
      </c>
      <c r="BM150" s="186" t="s">
        <v>6888</v>
      </c>
    </row>
    <row r="151" spans="1:65" s="13" customFormat="1" ht="11.25">
      <c r="B151" s="193"/>
      <c r="C151" s="194"/>
      <c r="D151" s="195" t="s">
        <v>188</v>
      </c>
      <c r="E151" s="196" t="s">
        <v>19</v>
      </c>
      <c r="F151" s="197" t="s">
        <v>6889</v>
      </c>
      <c r="G151" s="194"/>
      <c r="H151" s="198">
        <v>0.84</v>
      </c>
      <c r="I151" s="199"/>
      <c r="J151" s="194"/>
      <c r="K151" s="194"/>
      <c r="L151" s="200"/>
      <c r="M151" s="201"/>
      <c r="N151" s="202"/>
      <c r="O151" s="202"/>
      <c r="P151" s="202"/>
      <c r="Q151" s="202"/>
      <c r="R151" s="202"/>
      <c r="S151" s="202"/>
      <c r="T151" s="203"/>
      <c r="AT151" s="204" t="s">
        <v>188</v>
      </c>
      <c r="AU151" s="204" t="s">
        <v>86</v>
      </c>
      <c r="AV151" s="13" t="s">
        <v>86</v>
      </c>
      <c r="AW151" s="13" t="s">
        <v>35</v>
      </c>
      <c r="AX151" s="13" t="s">
        <v>76</v>
      </c>
      <c r="AY151" s="204" t="s">
        <v>177</v>
      </c>
    </row>
    <row r="152" spans="1:65" s="14" customFormat="1" ht="11.25">
      <c r="B152" s="205"/>
      <c r="C152" s="206"/>
      <c r="D152" s="195" t="s">
        <v>188</v>
      </c>
      <c r="E152" s="207" t="s">
        <v>19</v>
      </c>
      <c r="F152" s="208" t="s">
        <v>190</v>
      </c>
      <c r="G152" s="206"/>
      <c r="H152" s="209">
        <v>0.84</v>
      </c>
      <c r="I152" s="210"/>
      <c r="J152" s="206"/>
      <c r="K152" s="206"/>
      <c r="L152" s="211"/>
      <c r="M152" s="212"/>
      <c r="N152" s="213"/>
      <c r="O152" s="213"/>
      <c r="P152" s="213"/>
      <c r="Q152" s="213"/>
      <c r="R152" s="213"/>
      <c r="S152" s="213"/>
      <c r="T152" s="214"/>
      <c r="AT152" s="215" t="s">
        <v>188</v>
      </c>
      <c r="AU152" s="215" t="s">
        <v>86</v>
      </c>
      <c r="AV152" s="14" t="s">
        <v>184</v>
      </c>
      <c r="AW152" s="14" t="s">
        <v>35</v>
      </c>
      <c r="AX152" s="14" t="s">
        <v>84</v>
      </c>
      <c r="AY152" s="215" t="s">
        <v>177</v>
      </c>
    </row>
    <row r="153" spans="1:65" s="2" customFormat="1" ht="16.5" customHeight="1">
      <c r="A153" s="36"/>
      <c r="B153" s="37"/>
      <c r="C153" s="175" t="s">
        <v>368</v>
      </c>
      <c r="D153" s="175" t="s">
        <v>179</v>
      </c>
      <c r="E153" s="176" t="s">
        <v>6890</v>
      </c>
      <c r="F153" s="177" t="s">
        <v>6891</v>
      </c>
      <c r="G153" s="178" t="s">
        <v>182</v>
      </c>
      <c r="H153" s="179">
        <v>0.63</v>
      </c>
      <c r="I153" s="180"/>
      <c r="J153" s="181">
        <f>ROUND(I153*H153,2)</f>
        <v>0</v>
      </c>
      <c r="K153" s="177" t="s">
        <v>6056</v>
      </c>
      <c r="L153" s="41"/>
      <c r="M153" s="182" t="s">
        <v>19</v>
      </c>
      <c r="N153" s="183" t="s">
        <v>47</v>
      </c>
      <c r="O153" s="66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86" t="s">
        <v>184</v>
      </c>
      <c r="AT153" s="186" t="s">
        <v>179</v>
      </c>
      <c r="AU153" s="186" t="s">
        <v>86</v>
      </c>
      <c r="AY153" s="19" t="s">
        <v>177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19" t="s">
        <v>84</v>
      </c>
      <c r="BK153" s="187">
        <f>ROUND(I153*H153,2)</f>
        <v>0</v>
      </c>
      <c r="BL153" s="19" t="s">
        <v>184</v>
      </c>
      <c r="BM153" s="186" t="s">
        <v>6892</v>
      </c>
    </row>
    <row r="154" spans="1:65" s="13" customFormat="1" ht="11.25">
      <c r="B154" s="193"/>
      <c r="C154" s="194"/>
      <c r="D154" s="195" t="s">
        <v>188</v>
      </c>
      <c r="E154" s="196" t="s">
        <v>19</v>
      </c>
      <c r="F154" s="197" t="s">
        <v>6893</v>
      </c>
      <c r="G154" s="194"/>
      <c r="H154" s="198">
        <v>0.63</v>
      </c>
      <c r="I154" s="199"/>
      <c r="J154" s="194"/>
      <c r="K154" s="194"/>
      <c r="L154" s="200"/>
      <c r="M154" s="201"/>
      <c r="N154" s="202"/>
      <c r="O154" s="202"/>
      <c r="P154" s="202"/>
      <c r="Q154" s="202"/>
      <c r="R154" s="202"/>
      <c r="S154" s="202"/>
      <c r="T154" s="203"/>
      <c r="AT154" s="204" t="s">
        <v>188</v>
      </c>
      <c r="AU154" s="204" t="s">
        <v>86</v>
      </c>
      <c r="AV154" s="13" t="s">
        <v>86</v>
      </c>
      <c r="AW154" s="13" t="s">
        <v>35</v>
      </c>
      <c r="AX154" s="13" t="s">
        <v>76</v>
      </c>
      <c r="AY154" s="204" t="s">
        <v>177</v>
      </c>
    </row>
    <row r="155" spans="1:65" s="14" customFormat="1" ht="11.25">
      <c r="B155" s="205"/>
      <c r="C155" s="206"/>
      <c r="D155" s="195" t="s">
        <v>188</v>
      </c>
      <c r="E155" s="207" t="s">
        <v>19</v>
      </c>
      <c r="F155" s="208" t="s">
        <v>190</v>
      </c>
      <c r="G155" s="206"/>
      <c r="H155" s="209">
        <v>0.63</v>
      </c>
      <c r="I155" s="210"/>
      <c r="J155" s="206"/>
      <c r="K155" s="206"/>
      <c r="L155" s="211"/>
      <c r="M155" s="212"/>
      <c r="N155" s="213"/>
      <c r="O155" s="213"/>
      <c r="P155" s="213"/>
      <c r="Q155" s="213"/>
      <c r="R155" s="213"/>
      <c r="S155" s="213"/>
      <c r="T155" s="214"/>
      <c r="AT155" s="215" t="s">
        <v>188</v>
      </c>
      <c r="AU155" s="215" t="s">
        <v>86</v>
      </c>
      <c r="AV155" s="14" t="s">
        <v>184</v>
      </c>
      <c r="AW155" s="14" t="s">
        <v>35</v>
      </c>
      <c r="AX155" s="14" t="s">
        <v>84</v>
      </c>
      <c r="AY155" s="215" t="s">
        <v>177</v>
      </c>
    </row>
    <row r="156" spans="1:65" s="12" customFormat="1" ht="22.9" customHeight="1">
      <c r="B156" s="159"/>
      <c r="C156" s="160"/>
      <c r="D156" s="161" t="s">
        <v>75</v>
      </c>
      <c r="E156" s="173" t="s">
        <v>945</v>
      </c>
      <c r="F156" s="173" t="s">
        <v>6894</v>
      </c>
      <c r="G156" s="160"/>
      <c r="H156" s="160"/>
      <c r="I156" s="163"/>
      <c r="J156" s="174">
        <f>BK156</f>
        <v>0</v>
      </c>
      <c r="K156" s="160"/>
      <c r="L156" s="165"/>
      <c r="M156" s="166"/>
      <c r="N156" s="167"/>
      <c r="O156" s="167"/>
      <c r="P156" s="168">
        <f>SUM(P157:P165)</f>
        <v>0</v>
      </c>
      <c r="Q156" s="167"/>
      <c r="R156" s="168">
        <f>SUM(R157:R165)</f>
        <v>553.82939999999996</v>
      </c>
      <c r="S156" s="167"/>
      <c r="T156" s="169">
        <f>SUM(T157:T165)</f>
        <v>0</v>
      </c>
      <c r="AR156" s="170" t="s">
        <v>84</v>
      </c>
      <c r="AT156" s="171" t="s">
        <v>75</v>
      </c>
      <c r="AU156" s="171" t="s">
        <v>84</v>
      </c>
      <c r="AY156" s="170" t="s">
        <v>177</v>
      </c>
      <c r="BK156" s="172">
        <f>SUM(BK157:BK165)</f>
        <v>0</v>
      </c>
    </row>
    <row r="157" spans="1:65" s="2" customFormat="1" ht="24.2" customHeight="1">
      <c r="A157" s="36"/>
      <c r="B157" s="37"/>
      <c r="C157" s="175" t="s">
        <v>836</v>
      </c>
      <c r="D157" s="175" t="s">
        <v>179</v>
      </c>
      <c r="E157" s="176" t="s">
        <v>6895</v>
      </c>
      <c r="F157" s="177" t="s">
        <v>6896</v>
      </c>
      <c r="G157" s="178" t="s">
        <v>199</v>
      </c>
      <c r="H157" s="179">
        <v>540</v>
      </c>
      <c r="I157" s="180"/>
      <c r="J157" s="181">
        <f>ROUND(I157*H157,2)</f>
        <v>0</v>
      </c>
      <c r="K157" s="177" t="s">
        <v>183</v>
      </c>
      <c r="L157" s="41"/>
      <c r="M157" s="182" t="s">
        <v>19</v>
      </c>
      <c r="N157" s="183" t="s">
        <v>47</v>
      </c>
      <c r="O157" s="66"/>
      <c r="P157" s="184">
        <f>O157*H157</f>
        <v>0</v>
      </c>
      <c r="Q157" s="184">
        <v>0.34499999999999997</v>
      </c>
      <c r="R157" s="184">
        <f>Q157*H157</f>
        <v>186.29999999999998</v>
      </c>
      <c r="S157" s="184">
        <v>0</v>
      </c>
      <c r="T157" s="185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86" t="s">
        <v>184</v>
      </c>
      <c r="AT157" s="186" t="s">
        <v>179</v>
      </c>
      <c r="AU157" s="186" t="s">
        <v>86</v>
      </c>
      <c r="AY157" s="19" t="s">
        <v>177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19" t="s">
        <v>84</v>
      </c>
      <c r="BK157" s="187">
        <f>ROUND(I157*H157,2)</f>
        <v>0</v>
      </c>
      <c r="BL157" s="19" t="s">
        <v>184</v>
      </c>
      <c r="BM157" s="186" t="s">
        <v>6897</v>
      </c>
    </row>
    <row r="158" spans="1:65" s="2" customFormat="1" ht="11.25">
      <c r="A158" s="36"/>
      <c r="B158" s="37"/>
      <c r="C158" s="38"/>
      <c r="D158" s="188" t="s">
        <v>186</v>
      </c>
      <c r="E158" s="38"/>
      <c r="F158" s="189" t="s">
        <v>6898</v>
      </c>
      <c r="G158" s="38"/>
      <c r="H158" s="38"/>
      <c r="I158" s="190"/>
      <c r="J158" s="38"/>
      <c r="K158" s="38"/>
      <c r="L158" s="41"/>
      <c r="M158" s="191"/>
      <c r="N158" s="192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186</v>
      </c>
      <c r="AU158" s="19" t="s">
        <v>86</v>
      </c>
    </row>
    <row r="159" spans="1:65" s="13" customFormat="1" ht="11.25">
      <c r="B159" s="193"/>
      <c r="C159" s="194"/>
      <c r="D159" s="195" t="s">
        <v>188</v>
      </c>
      <c r="E159" s="196" t="s">
        <v>19</v>
      </c>
      <c r="F159" s="197" t="s">
        <v>6899</v>
      </c>
      <c r="G159" s="194"/>
      <c r="H159" s="198">
        <v>540</v>
      </c>
      <c r="I159" s="199"/>
      <c r="J159" s="194"/>
      <c r="K159" s="194"/>
      <c r="L159" s="200"/>
      <c r="M159" s="201"/>
      <c r="N159" s="202"/>
      <c r="O159" s="202"/>
      <c r="P159" s="202"/>
      <c r="Q159" s="202"/>
      <c r="R159" s="202"/>
      <c r="S159" s="202"/>
      <c r="T159" s="203"/>
      <c r="AT159" s="204" t="s">
        <v>188</v>
      </c>
      <c r="AU159" s="204" t="s">
        <v>86</v>
      </c>
      <c r="AV159" s="13" t="s">
        <v>86</v>
      </c>
      <c r="AW159" s="13" t="s">
        <v>35</v>
      </c>
      <c r="AX159" s="13" t="s">
        <v>84</v>
      </c>
      <c r="AY159" s="204" t="s">
        <v>177</v>
      </c>
    </row>
    <row r="160" spans="1:65" s="2" customFormat="1" ht="24.2" customHeight="1">
      <c r="A160" s="36"/>
      <c r="B160" s="37"/>
      <c r="C160" s="175" t="s">
        <v>861</v>
      </c>
      <c r="D160" s="175" t="s">
        <v>179</v>
      </c>
      <c r="E160" s="176" t="s">
        <v>6900</v>
      </c>
      <c r="F160" s="177" t="s">
        <v>6901</v>
      </c>
      <c r="G160" s="178" t="s">
        <v>199</v>
      </c>
      <c r="H160" s="179">
        <v>540</v>
      </c>
      <c r="I160" s="180"/>
      <c r="J160" s="181">
        <f>ROUND(I160*H160,2)</f>
        <v>0</v>
      </c>
      <c r="K160" s="177" t="s">
        <v>183</v>
      </c>
      <c r="L160" s="41"/>
      <c r="M160" s="182" t="s">
        <v>19</v>
      </c>
      <c r="N160" s="183" t="s">
        <v>47</v>
      </c>
      <c r="O160" s="66"/>
      <c r="P160" s="184">
        <f>O160*H160</f>
        <v>0</v>
      </c>
      <c r="Q160" s="184">
        <v>0.28499999999999998</v>
      </c>
      <c r="R160" s="184">
        <f>Q160*H160</f>
        <v>153.89999999999998</v>
      </c>
      <c r="S160" s="184">
        <v>0</v>
      </c>
      <c r="T160" s="185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86" t="s">
        <v>184</v>
      </c>
      <c r="AT160" s="186" t="s">
        <v>179</v>
      </c>
      <c r="AU160" s="186" t="s">
        <v>86</v>
      </c>
      <c r="AY160" s="19" t="s">
        <v>177</v>
      </c>
      <c r="BE160" s="187">
        <f>IF(N160="základní",J160,0)</f>
        <v>0</v>
      </c>
      <c r="BF160" s="187">
        <f>IF(N160="snížená",J160,0)</f>
        <v>0</v>
      </c>
      <c r="BG160" s="187">
        <f>IF(N160="zákl. přenesená",J160,0)</f>
        <v>0</v>
      </c>
      <c r="BH160" s="187">
        <f>IF(N160="sníž. přenesená",J160,0)</f>
        <v>0</v>
      </c>
      <c r="BI160" s="187">
        <f>IF(N160="nulová",J160,0)</f>
        <v>0</v>
      </c>
      <c r="BJ160" s="19" t="s">
        <v>84</v>
      </c>
      <c r="BK160" s="187">
        <f>ROUND(I160*H160,2)</f>
        <v>0</v>
      </c>
      <c r="BL160" s="19" t="s">
        <v>184</v>
      </c>
      <c r="BM160" s="186" t="s">
        <v>6902</v>
      </c>
    </row>
    <row r="161" spans="1:65" s="2" customFormat="1" ht="11.25">
      <c r="A161" s="36"/>
      <c r="B161" s="37"/>
      <c r="C161" s="38"/>
      <c r="D161" s="188" t="s">
        <v>186</v>
      </c>
      <c r="E161" s="38"/>
      <c r="F161" s="189" t="s">
        <v>6903</v>
      </c>
      <c r="G161" s="38"/>
      <c r="H161" s="38"/>
      <c r="I161" s="190"/>
      <c r="J161" s="38"/>
      <c r="K161" s="38"/>
      <c r="L161" s="41"/>
      <c r="M161" s="191"/>
      <c r="N161" s="192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186</v>
      </c>
      <c r="AU161" s="19" t="s">
        <v>86</v>
      </c>
    </row>
    <row r="162" spans="1:65" s="13" customFormat="1" ht="11.25">
      <c r="B162" s="193"/>
      <c r="C162" s="194"/>
      <c r="D162" s="195" t="s">
        <v>188</v>
      </c>
      <c r="E162" s="196" t="s">
        <v>19</v>
      </c>
      <c r="F162" s="197" t="s">
        <v>6899</v>
      </c>
      <c r="G162" s="194"/>
      <c r="H162" s="198">
        <v>540</v>
      </c>
      <c r="I162" s="199"/>
      <c r="J162" s="194"/>
      <c r="K162" s="194"/>
      <c r="L162" s="200"/>
      <c r="M162" s="201"/>
      <c r="N162" s="202"/>
      <c r="O162" s="202"/>
      <c r="P162" s="202"/>
      <c r="Q162" s="202"/>
      <c r="R162" s="202"/>
      <c r="S162" s="202"/>
      <c r="T162" s="203"/>
      <c r="AT162" s="204" t="s">
        <v>188</v>
      </c>
      <c r="AU162" s="204" t="s">
        <v>86</v>
      </c>
      <c r="AV162" s="13" t="s">
        <v>86</v>
      </c>
      <c r="AW162" s="13" t="s">
        <v>35</v>
      </c>
      <c r="AX162" s="13" t="s">
        <v>84</v>
      </c>
      <c r="AY162" s="204" t="s">
        <v>177</v>
      </c>
    </row>
    <row r="163" spans="1:65" s="2" customFormat="1" ht="24.2" customHeight="1">
      <c r="A163" s="36"/>
      <c r="B163" s="37"/>
      <c r="C163" s="175" t="s">
        <v>875</v>
      </c>
      <c r="D163" s="175" t="s">
        <v>179</v>
      </c>
      <c r="E163" s="176" t="s">
        <v>6904</v>
      </c>
      <c r="F163" s="177" t="s">
        <v>6905</v>
      </c>
      <c r="G163" s="178" t="s">
        <v>199</v>
      </c>
      <c r="H163" s="179">
        <v>540</v>
      </c>
      <c r="I163" s="180"/>
      <c r="J163" s="181">
        <f>ROUND(I163*H163,2)</f>
        <v>0</v>
      </c>
      <c r="K163" s="177" t="s">
        <v>183</v>
      </c>
      <c r="L163" s="41"/>
      <c r="M163" s="182" t="s">
        <v>19</v>
      </c>
      <c r="N163" s="183" t="s">
        <v>47</v>
      </c>
      <c r="O163" s="66"/>
      <c r="P163" s="184">
        <f>O163*H163</f>
        <v>0</v>
      </c>
      <c r="Q163" s="184">
        <v>0.39561000000000002</v>
      </c>
      <c r="R163" s="184">
        <f>Q163*H163</f>
        <v>213.6294</v>
      </c>
      <c r="S163" s="184">
        <v>0</v>
      </c>
      <c r="T163" s="185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86" t="s">
        <v>184</v>
      </c>
      <c r="AT163" s="186" t="s">
        <v>179</v>
      </c>
      <c r="AU163" s="186" t="s">
        <v>86</v>
      </c>
      <c r="AY163" s="19" t="s">
        <v>177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19" t="s">
        <v>84</v>
      </c>
      <c r="BK163" s="187">
        <f>ROUND(I163*H163,2)</f>
        <v>0</v>
      </c>
      <c r="BL163" s="19" t="s">
        <v>184</v>
      </c>
      <c r="BM163" s="186" t="s">
        <v>6906</v>
      </c>
    </row>
    <row r="164" spans="1:65" s="2" customFormat="1" ht="11.25">
      <c r="A164" s="36"/>
      <c r="B164" s="37"/>
      <c r="C164" s="38"/>
      <c r="D164" s="188" t="s">
        <v>186</v>
      </c>
      <c r="E164" s="38"/>
      <c r="F164" s="189" t="s">
        <v>6907</v>
      </c>
      <c r="G164" s="38"/>
      <c r="H164" s="38"/>
      <c r="I164" s="190"/>
      <c r="J164" s="38"/>
      <c r="K164" s="38"/>
      <c r="L164" s="41"/>
      <c r="M164" s="191"/>
      <c r="N164" s="192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186</v>
      </c>
      <c r="AU164" s="19" t="s">
        <v>86</v>
      </c>
    </row>
    <row r="165" spans="1:65" s="13" customFormat="1" ht="11.25">
      <c r="B165" s="193"/>
      <c r="C165" s="194"/>
      <c r="D165" s="195" t="s">
        <v>188</v>
      </c>
      <c r="E165" s="196" t="s">
        <v>19</v>
      </c>
      <c r="F165" s="197" t="s">
        <v>6899</v>
      </c>
      <c r="G165" s="194"/>
      <c r="H165" s="198">
        <v>540</v>
      </c>
      <c r="I165" s="199"/>
      <c r="J165" s="194"/>
      <c r="K165" s="194"/>
      <c r="L165" s="200"/>
      <c r="M165" s="201"/>
      <c r="N165" s="202"/>
      <c r="O165" s="202"/>
      <c r="P165" s="202"/>
      <c r="Q165" s="202"/>
      <c r="R165" s="202"/>
      <c r="S165" s="202"/>
      <c r="T165" s="203"/>
      <c r="AT165" s="204" t="s">
        <v>188</v>
      </c>
      <c r="AU165" s="204" t="s">
        <v>86</v>
      </c>
      <c r="AV165" s="13" t="s">
        <v>86</v>
      </c>
      <c r="AW165" s="13" t="s">
        <v>35</v>
      </c>
      <c r="AX165" s="13" t="s">
        <v>84</v>
      </c>
      <c r="AY165" s="204" t="s">
        <v>177</v>
      </c>
    </row>
    <row r="166" spans="1:65" s="12" customFormat="1" ht="22.9" customHeight="1">
      <c r="B166" s="159"/>
      <c r="C166" s="160"/>
      <c r="D166" s="161" t="s">
        <v>75</v>
      </c>
      <c r="E166" s="173" t="s">
        <v>1185</v>
      </c>
      <c r="F166" s="173" t="s">
        <v>6908</v>
      </c>
      <c r="G166" s="160"/>
      <c r="H166" s="160"/>
      <c r="I166" s="163"/>
      <c r="J166" s="174">
        <f>BK166</f>
        <v>0</v>
      </c>
      <c r="K166" s="160"/>
      <c r="L166" s="165"/>
      <c r="M166" s="166"/>
      <c r="N166" s="167"/>
      <c r="O166" s="167"/>
      <c r="P166" s="168">
        <f>SUM(P167:P170)</f>
        <v>0</v>
      </c>
      <c r="Q166" s="167"/>
      <c r="R166" s="168">
        <f>SUM(R167:R170)</f>
        <v>0</v>
      </c>
      <c r="S166" s="167"/>
      <c r="T166" s="169">
        <f>SUM(T167:T170)</f>
        <v>0</v>
      </c>
      <c r="AR166" s="170" t="s">
        <v>84</v>
      </c>
      <c r="AT166" s="171" t="s">
        <v>75</v>
      </c>
      <c r="AU166" s="171" t="s">
        <v>84</v>
      </c>
      <c r="AY166" s="170" t="s">
        <v>177</v>
      </c>
      <c r="BK166" s="172">
        <f>SUM(BK167:BK170)</f>
        <v>0</v>
      </c>
    </row>
    <row r="167" spans="1:65" s="2" customFormat="1" ht="16.5" customHeight="1">
      <c r="A167" s="36"/>
      <c r="B167" s="37"/>
      <c r="C167" s="175" t="s">
        <v>402</v>
      </c>
      <c r="D167" s="175" t="s">
        <v>179</v>
      </c>
      <c r="E167" s="176" t="s">
        <v>6909</v>
      </c>
      <c r="F167" s="177" t="s">
        <v>6910</v>
      </c>
      <c r="G167" s="178" t="s">
        <v>595</v>
      </c>
      <c r="H167" s="179">
        <v>374</v>
      </c>
      <c r="I167" s="180"/>
      <c r="J167" s="181">
        <f>ROUND(I167*H167,2)</f>
        <v>0</v>
      </c>
      <c r="K167" s="177" t="s">
        <v>6056</v>
      </c>
      <c r="L167" s="41"/>
      <c r="M167" s="182" t="s">
        <v>19</v>
      </c>
      <c r="N167" s="183" t="s">
        <v>47</v>
      </c>
      <c r="O167" s="66"/>
      <c r="P167" s="184">
        <f>O167*H167</f>
        <v>0</v>
      </c>
      <c r="Q167" s="184">
        <v>0</v>
      </c>
      <c r="R167" s="184">
        <f>Q167*H167</f>
        <v>0</v>
      </c>
      <c r="S167" s="184">
        <v>0</v>
      </c>
      <c r="T167" s="185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86" t="s">
        <v>184</v>
      </c>
      <c r="AT167" s="186" t="s">
        <v>179</v>
      </c>
      <c r="AU167" s="186" t="s">
        <v>86</v>
      </c>
      <c r="AY167" s="19" t="s">
        <v>177</v>
      </c>
      <c r="BE167" s="187">
        <f>IF(N167="základní",J167,0)</f>
        <v>0</v>
      </c>
      <c r="BF167" s="187">
        <f>IF(N167="snížená",J167,0)</f>
        <v>0</v>
      </c>
      <c r="BG167" s="187">
        <f>IF(N167="zákl. přenesená",J167,0)</f>
        <v>0</v>
      </c>
      <c r="BH167" s="187">
        <f>IF(N167="sníž. přenesená",J167,0)</f>
        <v>0</v>
      </c>
      <c r="BI167" s="187">
        <f>IF(N167="nulová",J167,0)</f>
        <v>0</v>
      </c>
      <c r="BJ167" s="19" t="s">
        <v>84</v>
      </c>
      <c r="BK167" s="187">
        <f>ROUND(I167*H167,2)</f>
        <v>0</v>
      </c>
      <c r="BL167" s="19" t="s">
        <v>184</v>
      </c>
      <c r="BM167" s="186" t="s">
        <v>6911</v>
      </c>
    </row>
    <row r="168" spans="1:65" s="2" customFormat="1" ht="16.5" customHeight="1">
      <c r="A168" s="36"/>
      <c r="B168" s="37"/>
      <c r="C168" s="175" t="s">
        <v>511</v>
      </c>
      <c r="D168" s="175" t="s">
        <v>179</v>
      </c>
      <c r="E168" s="176" t="s">
        <v>6912</v>
      </c>
      <c r="F168" s="177" t="s">
        <v>6913</v>
      </c>
      <c r="G168" s="178" t="s">
        <v>595</v>
      </c>
      <c r="H168" s="179">
        <v>374</v>
      </c>
      <c r="I168" s="180"/>
      <c r="J168" s="181">
        <f>ROUND(I168*H168,2)</f>
        <v>0</v>
      </c>
      <c r="K168" s="177" t="s">
        <v>6056</v>
      </c>
      <c r="L168" s="41"/>
      <c r="M168" s="182" t="s">
        <v>19</v>
      </c>
      <c r="N168" s="183" t="s">
        <v>47</v>
      </c>
      <c r="O168" s="66"/>
      <c r="P168" s="184">
        <f>O168*H168</f>
        <v>0</v>
      </c>
      <c r="Q168" s="184">
        <v>0</v>
      </c>
      <c r="R168" s="184">
        <f>Q168*H168</f>
        <v>0</v>
      </c>
      <c r="S168" s="184">
        <v>0</v>
      </c>
      <c r="T168" s="185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86" t="s">
        <v>184</v>
      </c>
      <c r="AT168" s="186" t="s">
        <v>179</v>
      </c>
      <c r="AU168" s="186" t="s">
        <v>86</v>
      </c>
      <c r="AY168" s="19" t="s">
        <v>177</v>
      </c>
      <c r="BE168" s="187">
        <f>IF(N168="základní",J168,0)</f>
        <v>0</v>
      </c>
      <c r="BF168" s="187">
        <f>IF(N168="snížená",J168,0)</f>
        <v>0</v>
      </c>
      <c r="BG168" s="187">
        <f>IF(N168="zákl. přenesená",J168,0)</f>
        <v>0</v>
      </c>
      <c r="BH168" s="187">
        <f>IF(N168="sníž. přenesená",J168,0)</f>
        <v>0</v>
      </c>
      <c r="BI168" s="187">
        <f>IF(N168="nulová",J168,0)</f>
        <v>0</v>
      </c>
      <c r="BJ168" s="19" t="s">
        <v>84</v>
      </c>
      <c r="BK168" s="187">
        <f>ROUND(I168*H168,2)</f>
        <v>0</v>
      </c>
      <c r="BL168" s="19" t="s">
        <v>184</v>
      </c>
      <c r="BM168" s="186" t="s">
        <v>6914</v>
      </c>
    </row>
    <row r="169" spans="1:65" s="2" customFormat="1" ht="16.5" customHeight="1">
      <c r="A169" s="36"/>
      <c r="B169" s="37"/>
      <c r="C169" s="175" t="s">
        <v>518</v>
      </c>
      <c r="D169" s="175" t="s">
        <v>179</v>
      </c>
      <c r="E169" s="176" t="s">
        <v>6915</v>
      </c>
      <c r="F169" s="177" t="s">
        <v>6916</v>
      </c>
      <c r="G169" s="178" t="s">
        <v>272</v>
      </c>
      <c r="H169" s="179">
        <v>4</v>
      </c>
      <c r="I169" s="180"/>
      <c r="J169" s="181">
        <f>ROUND(I169*H169,2)</f>
        <v>0</v>
      </c>
      <c r="K169" s="177" t="s">
        <v>6056</v>
      </c>
      <c r="L169" s="41"/>
      <c r="M169" s="182" t="s">
        <v>19</v>
      </c>
      <c r="N169" s="183" t="s">
        <v>47</v>
      </c>
      <c r="O169" s="66"/>
      <c r="P169" s="184">
        <f>O169*H169</f>
        <v>0</v>
      </c>
      <c r="Q169" s="184">
        <v>0</v>
      </c>
      <c r="R169" s="184">
        <f>Q169*H169</f>
        <v>0</v>
      </c>
      <c r="S169" s="184">
        <v>0</v>
      </c>
      <c r="T169" s="185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86" t="s">
        <v>184</v>
      </c>
      <c r="AT169" s="186" t="s">
        <v>179</v>
      </c>
      <c r="AU169" s="186" t="s">
        <v>86</v>
      </c>
      <c r="AY169" s="19" t="s">
        <v>177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19" t="s">
        <v>84</v>
      </c>
      <c r="BK169" s="187">
        <f>ROUND(I169*H169,2)</f>
        <v>0</v>
      </c>
      <c r="BL169" s="19" t="s">
        <v>184</v>
      </c>
      <c r="BM169" s="186" t="s">
        <v>6917</v>
      </c>
    </row>
    <row r="170" spans="1:65" s="2" customFormat="1" ht="16.5" customHeight="1">
      <c r="A170" s="36"/>
      <c r="B170" s="37"/>
      <c r="C170" s="175" t="s">
        <v>523</v>
      </c>
      <c r="D170" s="175" t="s">
        <v>179</v>
      </c>
      <c r="E170" s="176" t="s">
        <v>6918</v>
      </c>
      <c r="F170" s="177" t="s">
        <v>6919</v>
      </c>
      <c r="G170" s="178" t="s">
        <v>272</v>
      </c>
      <c r="H170" s="179">
        <v>4</v>
      </c>
      <c r="I170" s="180"/>
      <c r="J170" s="181">
        <f>ROUND(I170*H170,2)</f>
        <v>0</v>
      </c>
      <c r="K170" s="177" t="s">
        <v>6056</v>
      </c>
      <c r="L170" s="41"/>
      <c r="M170" s="182" t="s">
        <v>19</v>
      </c>
      <c r="N170" s="183" t="s">
        <v>47</v>
      </c>
      <c r="O170" s="66"/>
      <c r="P170" s="184">
        <f>O170*H170</f>
        <v>0</v>
      </c>
      <c r="Q170" s="184">
        <v>0</v>
      </c>
      <c r="R170" s="184">
        <f>Q170*H170</f>
        <v>0</v>
      </c>
      <c r="S170" s="184">
        <v>0</v>
      </c>
      <c r="T170" s="185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86" t="s">
        <v>184</v>
      </c>
      <c r="AT170" s="186" t="s">
        <v>179</v>
      </c>
      <c r="AU170" s="186" t="s">
        <v>86</v>
      </c>
      <c r="AY170" s="19" t="s">
        <v>177</v>
      </c>
      <c r="BE170" s="187">
        <f>IF(N170="základní",J170,0)</f>
        <v>0</v>
      </c>
      <c r="BF170" s="187">
        <f>IF(N170="snížená",J170,0)</f>
        <v>0</v>
      </c>
      <c r="BG170" s="187">
        <f>IF(N170="zákl. přenesená",J170,0)</f>
        <v>0</v>
      </c>
      <c r="BH170" s="187">
        <f>IF(N170="sníž. přenesená",J170,0)</f>
        <v>0</v>
      </c>
      <c r="BI170" s="187">
        <f>IF(N170="nulová",J170,0)</f>
        <v>0</v>
      </c>
      <c r="BJ170" s="19" t="s">
        <v>84</v>
      </c>
      <c r="BK170" s="187">
        <f>ROUND(I170*H170,2)</f>
        <v>0</v>
      </c>
      <c r="BL170" s="19" t="s">
        <v>184</v>
      </c>
      <c r="BM170" s="186" t="s">
        <v>6920</v>
      </c>
    </row>
    <row r="171" spans="1:65" s="12" customFormat="1" ht="22.9" customHeight="1">
      <c r="B171" s="159"/>
      <c r="C171" s="160"/>
      <c r="D171" s="161" t="s">
        <v>75</v>
      </c>
      <c r="E171" s="173" t="s">
        <v>1197</v>
      </c>
      <c r="F171" s="173" t="s">
        <v>6921</v>
      </c>
      <c r="G171" s="160"/>
      <c r="H171" s="160"/>
      <c r="I171" s="163"/>
      <c r="J171" s="174">
        <f>BK171</f>
        <v>0</v>
      </c>
      <c r="K171" s="160"/>
      <c r="L171" s="165"/>
      <c r="M171" s="166"/>
      <c r="N171" s="167"/>
      <c r="O171" s="167"/>
      <c r="P171" s="168">
        <f>SUM(P172:P179)</f>
        <v>0</v>
      </c>
      <c r="Q171" s="167"/>
      <c r="R171" s="168">
        <f>SUM(R172:R179)</f>
        <v>0</v>
      </c>
      <c r="S171" s="167"/>
      <c r="T171" s="169">
        <f>SUM(T172:T179)</f>
        <v>0</v>
      </c>
      <c r="AR171" s="170" t="s">
        <v>84</v>
      </c>
      <c r="AT171" s="171" t="s">
        <v>75</v>
      </c>
      <c r="AU171" s="171" t="s">
        <v>84</v>
      </c>
      <c r="AY171" s="170" t="s">
        <v>177</v>
      </c>
      <c r="BK171" s="172">
        <f>SUM(BK172:BK179)</f>
        <v>0</v>
      </c>
    </row>
    <row r="172" spans="1:65" s="2" customFormat="1" ht="16.5" customHeight="1">
      <c r="A172" s="36"/>
      <c r="B172" s="37"/>
      <c r="C172" s="175" t="s">
        <v>550</v>
      </c>
      <c r="D172" s="175" t="s">
        <v>179</v>
      </c>
      <c r="E172" s="176" t="s">
        <v>4811</v>
      </c>
      <c r="F172" s="177" t="s">
        <v>6922</v>
      </c>
      <c r="G172" s="178" t="s">
        <v>595</v>
      </c>
      <c r="H172" s="179">
        <v>450</v>
      </c>
      <c r="I172" s="180"/>
      <c r="J172" s="181">
        <f t="shared" ref="J172:J179" si="0">ROUND(I172*H172,2)</f>
        <v>0</v>
      </c>
      <c r="K172" s="177" t="s">
        <v>6056</v>
      </c>
      <c r="L172" s="41"/>
      <c r="M172" s="182" t="s">
        <v>19</v>
      </c>
      <c r="N172" s="183" t="s">
        <v>47</v>
      </c>
      <c r="O172" s="66"/>
      <c r="P172" s="184">
        <f t="shared" ref="P172:P179" si="1">O172*H172</f>
        <v>0</v>
      </c>
      <c r="Q172" s="184">
        <v>0</v>
      </c>
      <c r="R172" s="184">
        <f t="shared" ref="R172:R179" si="2">Q172*H172</f>
        <v>0</v>
      </c>
      <c r="S172" s="184">
        <v>0</v>
      </c>
      <c r="T172" s="185">
        <f t="shared" ref="T172:T179" si="3"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86" t="s">
        <v>184</v>
      </c>
      <c r="AT172" s="186" t="s">
        <v>179</v>
      </c>
      <c r="AU172" s="186" t="s">
        <v>86</v>
      </c>
      <c r="AY172" s="19" t="s">
        <v>177</v>
      </c>
      <c r="BE172" s="187">
        <f t="shared" ref="BE172:BE179" si="4">IF(N172="základní",J172,0)</f>
        <v>0</v>
      </c>
      <c r="BF172" s="187">
        <f t="shared" ref="BF172:BF179" si="5">IF(N172="snížená",J172,0)</f>
        <v>0</v>
      </c>
      <c r="BG172" s="187">
        <f t="shared" ref="BG172:BG179" si="6">IF(N172="zákl. přenesená",J172,0)</f>
        <v>0</v>
      </c>
      <c r="BH172" s="187">
        <f t="shared" ref="BH172:BH179" si="7">IF(N172="sníž. přenesená",J172,0)</f>
        <v>0</v>
      </c>
      <c r="BI172" s="187">
        <f t="shared" ref="BI172:BI179" si="8">IF(N172="nulová",J172,0)</f>
        <v>0</v>
      </c>
      <c r="BJ172" s="19" t="s">
        <v>84</v>
      </c>
      <c r="BK172" s="187">
        <f t="shared" ref="BK172:BK179" si="9">ROUND(I172*H172,2)</f>
        <v>0</v>
      </c>
      <c r="BL172" s="19" t="s">
        <v>184</v>
      </c>
      <c r="BM172" s="186" t="s">
        <v>6923</v>
      </c>
    </row>
    <row r="173" spans="1:65" s="2" customFormat="1" ht="16.5" customHeight="1">
      <c r="A173" s="36"/>
      <c r="B173" s="37"/>
      <c r="C173" s="175" t="s">
        <v>557</v>
      </c>
      <c r="D173" s="175" t="s">
        <v>179</v>
      </c>
      <c r="E173" s="176" t="s">
        <v>6924</v>
      </c>
      <c r="F173" s="177" t="s">
        <v>6925</v>
      </c>
      <c r="G173" s="178" t="s">
        <v>6926</v>
      </c>
      <c r="H173" s="179">
        <v>1</v>
      </c>
      <c r="I173" s="180"/>
      <c r="J173" s="181">
        <f t="shared" si="0"/>
        <v>0</v>
      </c>
      <c r="K173" s="177" t="s">
        <v>6056</v>
      </c>
      <c r="L173" s="41"/>
      <c r="M173" s="182" t="s">
        <v>19</v>
      </c>
      <c r="N173" s="183" t="s">
        <v>47</v>
      </c>
      <c r="O173" s="66"/>
      <c r="P173" s="184">
        <f t="shared" si="1"/>
        <v>0</v>
      </c>
      <c r="Q173" s="184">
        <v>0</v>
      </c>
      <c r="R173" s="184">
        <f t="shared" si="2"/>
        <v>0</v>
      </c>
      <c r="S173" s="184">
        <v>0</v>
      </c>
      <c r="T173" s="185">
        <f t="shared" si="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86" t="s">
        <v>184</v>
      </c>
      <c r="AT173" s="186" t="s">
        <v>179</v>
      </c>
      <c r="AU173" s="186" t="s">
        <v>86</v>
      </c>
      <c r="AY173" s="19" t="s">
        <v>177</v>
      </c>
      <c r="BE173" s="187">
        <f t="shared" si="4"/>
        <v>0</v>
      </c>
      <c r="BF173" s="187">
        <f t="shared" si="5"/>
        <v>0</v>
      </c>
      <c r="BG173" s="187">
        <f t="shared" si="6"/>
        <v>0</v>
      </c>
      <c r="BH173" s="187">
        <f t="shared" si="7"/>
        <v>0</v>
      </c>
      <c r="BI173" s="187">
        <f t="shared" si="8"/>
        <v>0</v>
      </c>
      <c r="BJ173" s="19" t="s">
        <v>84</v>
      </c>
      <c r="BK173" s="187">
        <f t="shared" si="9"/>
        <v>0</v>
      </c>
      <c r="BL173" s="19" t="s">
        <v>184</v>
      </c>
      <c r="BM173" s="186" t="s">
        <v>6927</v>
      </c>
    </row>
    <row r="174" spans="1:65" s="2" customFormat="1" ht="16.5" customHeight="1">
      <c r="A174" s="36"/>
      <c r="B174" s="37"/>
      <c r="C174" s="175" t="s">
        <v>564</v>
      </c>
      <c r="D174" s="175" t="s">
        <v>179</v>
      </c>
      <c r="E174" s="176" t="s">
        <v>6928</v>
      </c>
      <c r="F174" s="177" t="s">
        <v>6929</v>
      </c>
      <c r="G174" s="178" t="s">
        <v>595</v>
      </c>
      <c r="H174" s="179">
        <v>450</v>
      </c>
      <c r="I174" s="180"/>
      <c r="J174" s="181">
        <f t="shared" si="0"/>
        <v>0</v>
      </c>
      <c r="K174" s="177" t="s">
        <v>6056</v>
      </c>
      <c r="L174" s="41"/>
      <c r="M174" s="182" t="s">
        <v>19</v>
      </c>
      <c r="N174" s="183" t="s">
        <v>47</v>
      </c>
      <c r="O174" s="66"/>
      <c r="P174" s="184">
        <f t="shared" si="1"/>
        <v>0</v>
      </c>
      <c r="Q174" s="184">
        <v>0</v>
      </c>
      <c r="R174" s="184">
        <f t="shared" si="2"/>
        <v>0</v>
      </c>
      <c r="S174" s="184">
        <v>0</v>
      </c>
      <c r="T174" s="185">
        <f t="shared" si="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86" t="s">
        <v>184</v>
      </c>
      <c r="AT174" s="186" t="s">
        <v>179</v>
      </c>
      <c r="AU174" s="186" t="s">
        <v>86</v>
      </c>
      <c r="AY174" s="19" t="s">
        <v>177</v>
      </c>
      <c r="BE174" s="187">
        <f t="shared" si="4"/>
        <v>0</v>
      </c>
      <c r="BF174" s="187">
        <f t="shared" si="5"/>
        <v>0</v>
      </c>
      <c r="BG174" s="187">
        <f t="shared" si="6"/>
        <v>0</v>
      </c>
      <c r="BH174" s="187">
        <f t="shared" si="7"/>
        <v>0</v>
      </c>
      <c r="BI174" s="187">
        <f t="shared" si="8"/>
        <v>0</v>
      </c>
      <c r="BJ174" s="19" t="s">
        <v>84</v>
      </c>
      <c r="BK174" s="187">
        <f t="shared" si="9"/>
        <v>0</v>
      </c>
      <c r="BL174" s="19" t="s">
        <v>184</v>
      </c>
      <c r="BM174" s="186" t="s">
        <v>6930</v>
      </c>
    </row>
    <row r="175" spans="1:65" s="2" customFormat="1" ht="16.5" customHeight="1">
      <c r="A175" s="36"/>
      <c r="B175" s="37"/>
      <c r="C175" s="175" t="s">
        <v>570</v>
      </c>
      <c r="D175" s="175" t="s">
        <v>179</v>
      </c>
      <c r="E175" s="176" t="s">
        <v>6931</v>
      </c>
      <c r="F175" s="177" t="s">
        <v>6932</v>
      </c>
      <c r="G175" s="178" t="s">
        <v>595</v>
      </c>
      <c r="H175" s="179">
        <v>450</v>
      </c>
      <c r="I175" s="180"/>
      <c r="J175" s="181">
        <f t="shared" si="0"/>
        <v>0</v>
      </c>
      <c r="K175" s="177" t="s">
        <v>6056</v>
      </c>
      <c r="L175" s="41"/>
      <c r="M175" s="182" t="s">
        <v>19</v>
      </c>
      <c r="N175" s="183" t="s">
        <v>47</v>
      </c>
      <c r="O175" s="66"/>
      <c r="P175" s="184">
        <f t="shared" si="1"/>
        <v>0</v>
      </c>
      <c r="Q175" s="184">
        <v>0</v>
      </c>
      <c r="R175" s="184">
        <f t="shared" si="2"/>
        <v>0</v>
      </c>
      <c r="S175" s="184">
        <v>0</v>
      </c>
      <c r="T175" s="185">
        <f t="shared" si="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86" t="s">
        <v>184</v>
      </c>
      <c r="AT175" s="186" t="s">
        <v>179</v>
      </c>
      <c r="AU175" s="186" t="s">
        <v>86</v>
      </c>
      <c r="AY175" s="19" t="s">
        <v>177</v>
      </c>
      <c r="BE175" s="187">
        <f t="shared" si="4"/>
        <v>0</v>
      </c>
      <c r="BF175" s="187">
        <f t="shared" si="5"/>
        <v>0</v>
      </c>
      <c r="BG175" s="187">
        <f t="shared" si="6"/>
        <v>0</v>
      </c>
      <c r="BH175" s="187">
        <f t="shared" si="7"/>
        <v>0</v>
      </c>
      <c r="BI175" s="187">
        <f t="shared" si="8"/>
        <v>0</v>
      </c>
      <c r="BJ175" s="19" t="s">
        <v>84</v>
      </c>
      <c r="BK175" s="187">
        <f t="shared" si="9"/>
        <v>0</v>
      </c>
      <c r="BL175" s="19" t="s">
        <v>184</v>
      </c>
      <c r="BM175" s="186" t="s">
        <v>6933</v>
      </c>
    </row>
    <row r="176" spans="1:65" s="2" customFormat="1" ht="16.5" customHeight="1">
      <c r="A176" s="36"/>
      <c r="B176" s="37"/>
      <c r="C176" s="175" t="s">
        <v>592</v>
      </c>
      <c r="D176" s="175" t="s">
        <v>179</v>
      </c>
      <c r="E176" s="176" t="s">
        <v>4808</v>
      </c>
      <c r="F176" s="177" t="s">
        <v>6934</v>
      </c>
      <c r="G176" s="178" t="s">
        <v>595</v>
      </c>
      <c r="H176" s="179">
        <v>450</v>
      </c>
      <c r="I176" s="180"/>
      <c r="J176" s="181">
        <f t="shared" si="0"/>
        <v>0</v>
      </c>
      <c r="K176" s="177" t="s">
        <v>6056</v>
      </c>
      <c r="L176" s="41"/>
      <c r="M176" s="182" t="s">
        <v>19</v>
      </c>
      <c r="N176" s="183" t="s">
        <v>47</v>
      </c>
      <c r="O176" s="66"/>
      <c r="P176" s="184">
        <f t="shared" si="1"/>
        <v>0</v>
      </c>
      <c r="Q176" s="184">
        <v>0</v>
      </c>
      <c r="R176" s="184">
        <f t="shared" si="2"/>
        <v>0</v>
      </c>
      <c r="S176" s="184">
        <v>0</v>
      </c>
      <c r="T176" s="185">
        <f t="shared" si="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86" t="s">
        <v>184</v>
      </c>
      <c r="AT176" s="186" t="s">
        <v>179</v>
      </c>
      <c r="AU176" s="186" t="s">
        <v>86</v>
      </c>
      <c r="AY176" s="19" t="s">
        <v>177</v>
      </c>
      <c r="BE176" s="187">
        <f t="shared" si="4"/>
        <v>0</v>
      </c>
      <c r="BF176" s="187">
        <f t="shared" si="5"/>
        <v>0</v>
      </c>
      <c r="BG176" s="187">
        <f t="shared" si="6"/>
        <v>0</v>
      </c>
      <c r="BH176" s="187">
        <f t="shared" si="7"/>
        <v>0</v>
      </c>
      <c r="BI176" s="187">
        <f t="shared" si="8"/>
        <v>0</v>
      </c>
      <c r="BJ176" s="19" t="s">
        <v>84</v>
      </c>
      <c r="BK176" s="187">
        <f t="shared" si="9"/>
        <v>0</v>
      </c>
      <c r="BL176" s="19" t="s">
        <v>184</v>
      </c>
      <c r="BM176" s="186" t="s">
        <v>6935</v>
      </c>
    </row>
    <row r="177" spans="1:65" s="2" customFormat="1" ht="24.2" customHeight="1">
      <c r="A177" s="36"/>
      <c r="B177" s="37"/>
      <c r="C177" s="175" t="s">
        <v>619</v>
      </c>
      <c r="D177" s="175" t="s">
        <v>179</v>
      </c>
      <c r="E177" s="176" t="s">
        <v>6936</v>
      </c>
      <c r="F177" s="177" t="s">
        <v>6937</v>
      </c>
      <c r="G177" s="178" t="s">
        <v>272</v>
      </c>
      <c r="H177" s="179">
        <v>1</v>
      </c>
      <c r="I177" s="180"/>
      <c r="J177" s="181">
        <f t="shared" si="0"/>
        <v>0</v>
      </c>
      <c r="K177" s="177" t="s">
        <v>6938</v>
      </c>
      <c r="L177" s="41"/>
      <c r="M177" s="182" t="s">
        <v>19</v>
      </c>
      <c r="N177" s="183" t="s">
        <v>47</v>
      </c>
      <c r="O177" s="66"/>
      <c r="P177" s="184">
        <f t="shared" si="1"/>
        <v>0</v>
      </c>
      <c r="Q177" s="184">
        <v>0</v>
      </c>
      <c r="R177" s="184">
        <f t="shared" si="2"/>
        <v>0</v>
      </c>
      <c r="S177" s="184">
        <v>0</v>
      </c>
      <c r="T177" s="185">
        <f t="shared" si="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86" t="s">
        <v>184</v>
      </c>
      <c r="AT177" s="186" t="s">
        <v>179</v>
      </c>
      <c r="AU177" s="186" t="s">
        <v>86</v>
      </c>
      <c r="AY177" s="19" t="s">
        <v>177</v>
      </c>
      <c r="BE177" s="187">
        <f t="shared" si="4"/>
        <v>0</v>
      </c>
      <c r="BF177" s="187">
        <f t="shared" si="5"/>
        <v>0</v>
      </c>
      <c r="BG177" s="187">
        <f t="shared" si="6"/>
        <v>0</v>
      </c>
      <c r="BH177" s="187">
        <f t="shared" si="7"/>
        <v>0</v>
      </c>
      <c r="BI177" s="187">
        <f t="shared" si="8"/>
        <v>0</v>
      </c>
      <c r="BJ177" s="19" t="s">
        <v>84</v>
      </c>
      <c r="BK177" s="187">
        <f t="shared" si="9"/>
        <v>0</v>
      </c>
      <c r="BL177" s="19" t="s">
        <v>184</v>
      </c>
      <c r="BM177" s="186" t="s">
        <v>6939</v>
      </c>
    </row>
    <row r="178" spans="1:65" s="2" customFormat="1" ht="16.5" customHeight="1">
      <c r="A178" s="36"/>
      <c r="B178" s="37"/>
      <c r="C178" s="175" t="s">
        <v>708</v>
      </c>
      <c r="D178" s="175" t="s">
        <v>179</v>
      </c>
      <c r="E178" s="176" t="s">
        <v>6940</v>
      </c>
      <c r="F178" s="177" t="s">
        <v>6941</v>
      </c>
      <c r="G178" s="178" t="s">
        <v>272</v>
      </c>
      <c r="H178" s="179">
        <v>1</v>
      </c>
      <c r="I178" s="180"/>
      <c r="J178" s="181">
        <f t="shared" si="0"/>
        <v>0</v>
      </c>
      <c r="K178" s="177" t="s">
        <v>6938</v>
      </c>
      <c r="L178" s="41"/>
      <c r="M178" s="182" t="s">
        <v>19</v>
      </c>
      <c r="N178" s="183" t="s">
        <v>47</v>
      </c>
      <c r="O178" s="66"/>
      <c r="P178" s="184">
        <f t="shared" si="1"/>
        <v>0</v>
      </c>
      <c r="Q178" s="184">
        <v>0</v>
      </c>
      <c r="R178" s="184">
        <f t="shared" si="2"/>
        <v>0</v>
      </c>
      <c r="S178" s="184">
        <v>0</v>
      </c>
      <c r="T178" s="185">
        <f t="shared" si="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86" t="s">
        <v>184</v>
      </c>
      <c r="AT178" s="186" t="s">
        <v>179</v>
      </c>
      <c r="AU178" s="186" t="s">
        <v>86</v>
      </c>
      <c r="AY178" s="19" t="s">
        <v>177</v>
      </c>
      <c r="BE178" s="187">
        <f t="shared" si="4"/>
        <v>0</v>
      </c>
      <c r="BF178" s="187">
        <f t="shared" si="5"/>
        <v>0</v>
      </c>
      <c r="BG178" s="187">
        <f t="shared" si="6"/>
        <v>0</v>
      </c>
      <c r="BH178" s="187">
        <f t="shared" si="7"/>
        <v>0</v>
      </c>
      <c r="BI178" s="187">
        <f t="shared" si="8"/>
        <v>0</v>
      </c>
      <c r="BJ178" s="19" t="s">
        <v>84</v>
      </c>
      <c r="BK178" s="187">
        <f t="shared" si="9"/>
        <v>0</v>
      </c>
      <c r="BL178" s="19" t="s">
        <v>184</v>
      </c>
      <c r="BM178" s="186" t="s">
        <v>6942</v>
      </c>
    </row>
    <row r="179" spans="1:65" s="2" customFormat="1" ht="16.5" customHeight="1">
      <c r="A179" s="36"/>
      <c r="B179" s="37"/>
      <c r="C179" s="175" t="s">
        <v>713</v>
      </c>
      <c r="D179" s="175" t="s">
        <v>179</v>
      </c>
      <c r="E179" s="176" t="s">
        <v>6943</v>
      </c>
      <c r="F179" s="177" t="s">
        <v>6944</v>
      </c>
      <c r="G179" s="178" t="s">
        <v>272</v>
      </c>
      <c r="H179" s="179">
        <v>15</v>
      </c>
      <c r="I179" s="180"/>
      <c r="J179" s="181">
        <f t="shared" si="0"/>
        <v>0</v>
      </c>
      <c r="K179" s="177" t="s">
        <v>6938</v>
      </c>
      <c r="L179" s="41"/>
      <c r="M179" s="182" t="s">
        <v>19</v>
      </c>
      <c r="N179" s="183" t="s">
        <v>47</v>
      </c>
      <c r="O179" s="66"/>
      <c r="P179" s="184">
        <f t="shared" si="1"/>
        <v>0</v>
      </c>
      <c r="Q179" s="184">
        <v>0</v>
      </c>
      <c r="R179" s="184">
        <f t="shared" si="2"/>
        <v>0</v>
      </c>
      <c r="S179" s="184">
        <v>0</v>
      </c>
      <c r="T179" s="185">
        <f t="shared" si="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86" t="s">
        <v>184</v>
      </c>
      <c r="AT179" s="186" t="s">
        <v>179</v>
      </c>
      <c r="AU179" s="186" t="s">
        <v>86</v>
      </c>
      <c r="AY179" s="19" t="s">
        <v>177</v>
      </c>
      <c r="BE179" s="187">
        <f t="shared" si="4"/>
        <v>0</v>
      </c>
      <c r="BF179" s="187">
        <f t="shared" si="5"/>
        <v>0</v>
      </c>
      <c r="BG179" s="187">
        <f t="shared" si="6"/>
        <v>0</v>
      </c>
      <c r="BH179" s="187">
        <f t="shared" si="7"/>
        <v>0</v>
      </c>
      <c r="BI179" s="187">
        <f t="shared" si="8"/>
        <v>0</v>
      </c>
      <c r="BJ179" s="19" t="s">
        <v>84</v>
      </c>
      <c r="BK179" s="187">
        <f t="shared" si="9"/>
        <v>0</v>
      </c>
      <c r="BL179" s="19" t="s">
        <v>184</v>
      </c>
      <c r="BM179" s="186" t="s">
        <v>6945</v>
      </c>
    </row>
    <row r="180" spans="1:65" s="12" customFormat="1" ht="22.9" customHeight="1">
      <c r="B180" s="159"/>
      <c r="C180" s="160"/>
      <c r="D180" s="161" t="s">
        <v>75</v>
      </c>
      <c r="E180" s="173" t="s">
        <v>1256</v>
      </c>
      <c r="F180" s="173" t="s">
        <v>6383</v>
      </c>
      <c r="G180" s="160"/>
      <c r="H180" s="160"/>
      <c r="I180" s="163"/>
      <c r="J180" s="174">
        <f>BK180</f>
        <v>0</v>
      </c>
      <c r="K180" s="160"/>
      <c r="L180" s="165"/>
      <c r="M180" s="166"/>
      <c r="N180" s="167"/>
      <c r="O180" s="167"/>
      <c r="P180" s="168">
        <f>P181</f>
        <v>0</v>
      </c>
      <c r="Q180" s="167"/>
      <c r="R180" s="168">
        <f>R181</f>
        <v>0</v>
      </c>
      <c r="S180" s="167"/>
      <c r="T180" s="169">
        <f>T181</f>
        <v>0</v>
      </c>
      <c r="AR180" s="170" t="s">
        <v>84</v>
      </c>
      <c r="AT180" s="171" t="s">
        <v>75</v>
      </c>
      <c r="AU180" s="171" t="s">
        <v>84</v>
      </c>
      <c r="AY180" s="170" t="s">
        <v>177</v>
      </c>
      <c r="BK180" s="172">
        <f>BK181</f>
        <v>0</v>
      </c>
    </row>
    <row r="181" spans="1:65" s="2" customFormat="1" ht="16.5" customHeight="1">
      <c r="A181" s="36"/>
      <c r="B181" s="37"/>
      <c r="C181" s="175" t="s">
        <v>719</v>
      </c>
      <c r="D181" s="175" t="s">
        <v>179</v>
      </c>
      <c r="E181" s="176" t="s">
        <v>4814</v>
      </c>
      <c r="F181" s="177" t="s">
        <v>6946</v>
      </c>
      <c r="G181" s="178" t="s">
        <v>304</v>
      </c>
      <c r="H181" s="179">
        <v>550.14400000000001</v>
      </c>
      <c r="I181" s="180"/>
      <c r="J181" s="181">
        <f>ROUND(I181*H181,2)</f>
        <v>0</v>
      </c>
      <c r="K181" s="177" t="s">
        <v>6056</v>
      </c>
      <c r="L181" s="41"/>
      <c r="M181" s="182" t="s">
        <v>19</v>
      </c>
      <c r="N181" s="183" t="s">
        <v>47</v>
      </c>
      <c r="O181" s="66"/>
      <c r="P181" s="184">
        <f>O181*H181</f>
        <v>0</v>
      </c>
      <c r="Q181" s="184">
        <v>0</v>
      </c>
      <c r="R181" s="184">
        <f>Q181*H181</f>
        <v>0</v>
      </c>
      <c r="S181" s="184">
        <v>0</v>
      </c>
      <c r="T181" s="185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86" t="s">
        <v>184</v>
      </c>
      <c r="AT181" s="186" t="s">
        <v>179</v>
      </c>
      <c r="AU181" s="186" t="s">
        <v>86</v>
      </c>
      <c r="AY181" s="19" t="s">
        <v>177</v>
      </c>
      <c r="BE181" s="187">
        <f>IF(N181="základní",J181,0)</f>
        <v>0</v>
      </c>
      <c r="BF181" s="187">
        <f>IF(N181="snížená",J181,0)</f>
        <v>0</v>
      </c>
      <c r="BG181" s="187">
        <f>IF(N181="zákl. přenesená",J181,0)</f>
        <v>0</v>
      </c>
      <c r="BH181" s="187">
        <f>IF(N181="sníž. přenesená",J181,0)</f>
        <v>0</v>
      </c>
      <c r="BI181" s="187">
        <f>IF(N181="nulová",J181,0)</f>
        <v>0</v>
      </c>
      <c r="BJ181" s="19" t="s">
        <v>84</v>
      </c>
      <c r="BK181" s="187">
        <f>ROUND(I181*H181,2)</f>
        <v>0</v>
      </c>
      <c r="BL181" s="19" t="s">
        <v>184</v>
      </c>
      <c r="BM181" s="186" t="s">
        <v>6947</v>
      </c>
    </row>
    <row r="182" spans="1:65" s="12" customFormat="1" ht="22.9" customHeight="1">
      <c r="B182" s="159"/>
      <c r="C182" s="160"/>
      <c r="D182" s="161" t="s">
        <v>75</v>
      </c>
      <c r="E182" s="173" t="s">
        <v>6387</v>
      </c>
      <c r="F182" s="173" t="s">
        <v>6388</v>
      </c>
      <c r="G182" s="160"/>
      <c r="H182" s="160"/>
      <c r="I182" s="163"/>
      <c r="J182" s="174">
        <f>BK182</f>
        <v>0</v>
      </c>
      <c r="K182" s="160"/>
      <c r="L182" s="165"/>
      <c r="M182" s="166"/>
      <c r="N182" s="167"/>
      <c r="O182" s="167"/>
      <c r="P182" s="168">
        <f>SUM(P183:P192)</f>
        <v>0</v>
      </c>
      <c r="Q182" s="167"/>
      <c r="R182" s="168">
        <f>SUM(R183:R192)</f>
        <v>0</v>
      </c>
      <c r="S182" s="167"/>
      <c r="T182" s="169">
        <f>SUM(T183:T192)</f>
        <v>0</v>
      </c>
      <c r="AR182" s="170" t="s">
        <v>84</v>
      </c>
      <c r="AT182" s="171" t="s">
        <v>75</v>
      </c>
      <c r="AU182" s="171" t="s">
        <v>84</v>
      </c>
      <c r="AY182" s="170" t="s">
        <v>177</v>
      </c>
      <c r="BK182" s="172">
        <f>SUM(BK183:BK192)</f>
        <v>0</v>
      </c>
    </row>
    <row r="183" spans="1:65" s="2" customFormat="1" ht="16.5" customHeight="1">
      <c r="A183" s="36"/>
      <c r="B183" s="37"/>
      <c r="C183" s="175" t="s">
        <v>745</v>
      </c>
      <c r="D183" s="175" t="s">
        <v>179</v>
      </c>
      <c r="E183" s="176" t="s">
        <v>6948</v>
      </c>
      <c r="F183" s="177" t="s">
        <v>6949</v>
      </c>
      <c r="G183" s="178" t="s">
        <v>304</v>
      </c>
      <c r="H183" s="179">
        <v>366.11099999999999</v>
      </c>
      <c r="I183" s="180"/>
      <c r="J183" s="181">
        <f>ROUND(I183*H183,2)</f>
        <v>0</v>
      </c>
      <c r="K183" s="177" t="s">
        <v>6056</v>
      </c>
      <c r="L183" s="41"/>
      <c r="M183" s="182" t="s">
        <v>19</v>
      </c>
      <c r="N183" s="183" t="s">
        <v>47</v>
      </c>
      <c r="O183" s="66"/>
      <c r="P183" s="184">
        <f>O183*H183</f>
        <v>0</v>
      </c>
      <c r="Q183" s="184">
        <v>0</v>
      </c>
      <c r="R183" s="184">
        <f>Q183*H183</f>
        <v>0</v>
      </c>
      <c r="S183" s="184">
        <v>0</v>
      </c>
      <c r="T183" s="185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86" t="s">
        <v>184</v>
      </c>
      <c r="AT183" s="186" t="s">
        <v>179</v>
      </c>
      <c r="AU183" s="186" t="s">
        <v>86</v>
      </c>
      <c r="AY183" s="19" t="s">
        <v>177</v>
      </c>
      <c r="BE183" s="187">
        <f>IF(N183="základní",J183,0)</f>
        <v>0</v>
      </c>
      <c r="BF183" s="187">
        <f>IF(N183="snížená",J183,0)</f>
        <v>0</v>
      </c>
      <c r="BG183" s="187">
        <f>IF(N183="zákl. přenesená",J183,0)</f>
        <v>0</v>
      </c>
      <c r="BH183" s="187">
        <f>IF(N183="sníž. přenesená",J183,0)</f>
        <v>0</v>
      </c>
      <c r="BI183" s="187">
        <f>IF(N183="nulová",J183,0)</f>
        <v>0</v>
      </c>
      <c r="BJ183" s="19" t="s">
        <v>84</v>
      </c>
      <c r="BK183" s="187">
        <f>ROUND(I183*H183,2)</f>
        <v>0</v>
      </c>
      <c r="BL183" s="19" t="s">
        <v>184</v>
      </c>
      <c r="BM183" s="186" t="s">
        <v>6950</v>
      </c>
    </row>
    <row r="184" spans="1:65" s="2" customFormat="1" ht="16.5" customHeight="1">
      <c r="A184" s="36"/>
      <c r="B184" s="37"/>
      <c r="C184" s="175" t="s">
        <v>751</v>
      </c>
      <c r="D184" s="175" t="s">
        <v>179</v>
      </c>
      <c r="E184" s="176" t="s">
        <v>6951</v>
      </c>
      <c r="F184" s="177" t="s">
        <v>6952</v>
      </c>
      <c r="G184" s="178" t="s">
        <v>304</v>
      </c>
      <c r="H184" s="179">
        <v>5125.558</v>
      </c>
      <c r="I184" s="180"/>
      <c r="J184" s="181">
        <f>ROUND(I184*H184,2)</f>
        <v>0</v>
      </c>
      <c r="K184" s="177" t="s">
        <v>6056</v>
      </c>
      <c r="L184" s="41"/>
      <c r="M184" s="182" t="s">
        <v>19</v>
      </c>
      <c r="N184" s="183" t="s">
        <v>47</v>
      </c>
      <c r="O184" s="66"/>
      <c r="P184" s="184">
        <f>O184*H184</f>
        <v>0</v>
      </c>
      <c r="Q184" s="184">
        <v>0</v>
      </c>
      <c r="R184" s="184">
        <f>Q184*H184</f>
        <v>0</v>
      </c>
      <c r="S184" s="184">
        <v>0</v>
      </c>
      <c r="T184" s="185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86" t="s">
        <v>184</v>
      </c>
      <c r="AT184" s="186" t="s">
        <v>179</v>
      </c>
      <c r="AU184" s="186" t="s">
        <v>86</v>
      </c>
      <c r="AY184" s="19" t="s">
        <v>177</v>
      </c>
      <c r="BE184" s="187">
        <f>IF(N184="základní",J184,0)</f>
        <v>0</v>
      </c>
      <c r="BF184" s="187">
        <f>IF(N184="snížená",J184,0)</f>
        <v>0</v>
      </c>
      <c r="BG184" s="187">
        <f>IF(N184="zákl. přenesená",J184,0)</f>
        <v>0</v>
      </c>
      <c r="BH184" s="187">
        <f>IF(N184="sníž. přenesená",J184,0)</f>
        <v>0</v>
      </c>
      <c r="BI184" s="187">
        <f>IF(N184="nulová",J184,0)</f>
        <v>0</v>
      </c>
      <c r="BJ184" s="19" t="s">
        <v>84</v>
      </c>
      <c r="BK184" s="187">
        <f>ROUND(I184*H184,2)</f>
        <v>0</v>
      </c>
      <c r="BL184" s="19" t="s">
        <v>184</v>
      </c>
      <c r="BM184" s="186" t="s">
        <v>6953</v>
      </c>
    </row>
    <row r="185" spans="1:65" s="13" customFormat="1" ht="11.25">
      <c r="B185" s="193"/>
      <c r="C185" s="194"/>
      <c r="D185" s="195" t="s">
        <v>188</v>
      </c>
      <c r="E185" s="196" t="s">
        <v>19</v>
      </c>
      <c r="F185" s="197" t="s">
        <v>6954</v>
      </c>
      <c r="G185" s="194"/>
      <c r="H185" s="198">
        <v>5125.558</v>
      </c>
      <c r="I185" s="199"/>
      <c r="J185" s="194"/>
      <c r="K185" s="194"/>
      <c r="L185" s="200"/>
      <c r="M185" s="201"/>
      <c r="N185" s="202"/>
      <c r="O185" s="202"/>
      <c r="P185" s="202"/>
      <c r="Q185" s="202"/>
      <c r="R185" s="202"/>
      <c r="S185" s="202"/>
      <c r="T185" s="203"/>
      <c r="AT185" s="204" t="s">
        <v>188</v>
      </c>
      <c r="AU185" s="204" t="s">
        <v>86</v>
      </c>
      <c r="AV185" s="13" t="s">
        <v>86</v>
      </c>
      <c r="AW185" s="13" t="s">
        <v>35</v>
      </c>
      <c r="AX185" s="13" t="s">
        <v>76</v>
      </c>
      <c r="AY185" s="204" t="s">
        <v>177</v>
      </c>
    </row>
    <row r="186" spans="1:65" s="14" customFormat="1" ht="11.25">
      <c r="B186" s="205"/>
      <c r="C186" s="206"/>
      <c r="D186" s="195" t="s">
        <v>188</v>
      </c>
      <c r="E186" s="207" t="s">
        <v>19</v>
      </c>
      <c r="F186" s="208" t="s">
        <v>190</v>
      </c>
      <c r="G186" s="206"/>
      <c r="H186" s="209">
        <v>5125.558</v>
      </c>
      <c r="I186" s="210"/>
      <c r="J186" s="206"/>
      <c r="K186" s="206"/>
      <c r="L186" s="211"/>
      <c r="M186" s="212"/>
      <c r="N186" s="213"/>
      <c r="O186" s="213"/>
      <c r="P186" s="213"/>
      <c r="Q186" s="213"/>
      <c r="R186" s="213"/>
      <c r="S186" s="213"/>
      <c r="T186" s="214"/>
      <c r="AT186" s="215" t="s">
        <v>188</v>
      </c>
      <c r="AU186" s="215" t="s">
        <v>86</v>
      </c>
      <c r="AV186" s="14" t="s">
        <v>184</v>
      </c>
      <c r="AW186" s="14" t="s">
        <v>35</v>
      </c>
      <c r="AX186" s="14" t="s">
        <v>84</v>
      </c>
      <c r="AY186" s="215" t="s">
        <v>177</v>
      </c>
    </row>
    <row r="187" spans="1:65" s="2" customFormat="1" ht="16.5" customHeight="1">
      <c r="A187" s="36"/>
      <c r="B187" s="37"/>
      <c r="C187" s="175" t="s">
        <v>756</v>
      </c>
      <c r="D187" s="175" t="s">
        <v>179</v>
      </c>
      <c r="E187" s="176" t="s">
        <v>6955</v>
      </c>
      <c r="F187" s="177" t="s">
        <v>6956</v>
      </c>
      <c r="G187" s="178" t="s">
        <v>304</v>
      </c>
      <c r="H187" s="179">
        <v>366.11099999999999</v>
      </c>
      <c r="I187" s="180"/>
      <c r="J187" s="181">
        <f>ROUND(I187*H187,2)</f>
        <v>0</v>
      </c>
      <c r="K187" s="177" t="s">
        <v>6056</v>
      </c>
      <c r="L187" s="41"/>
      <c r="M187" s="182" t="s">
        <v>19</v>
      </c>
      <c r="N187" s="183" t="s">
        <v>47</v>
      </c>
      <c r="O187" s="66"/>
      <c r="P187" s="184">
        <f>O187*H187</f>
        <v>0</v>
      </c>
      <c r="Q187" s="184">
        <v>0</v>
      </c>
      <c r="R187" s="184">
        <f>Q187*H187</f>
        <v>0</v>
      </c>
      <c r="S187" s="184">
        <v>0</v>
      </c>
      <c r="T187" s="185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86" t="s">
        <v>184</v>
      </c>
      <c r="AT187" s="186" t="s">
        <v>179</v>
      </c>
      <c r="AU187" s="186" t="s">
        <v>86</v>
      </c>
      <c r="AY187" s="19" t="s">
        <v>177</v>
      </c>
      <c r="BE187" s="187">
        <f>IF(N187="základní",J187,0)</f>
        <v>0</v>
      </c>
      <c r="BF187" s="187">
        <f>IF(N187="snížená",J187,0)</f>
        <v>0</v>
      </c>
      <c r="BG187" s="187">
        <f>IF(N187="zákl. přenesená",J187,0)</f>
        <v>0</v>
      </c>
      <c r="BH187" s="187">
        <f>IF(N187="sníž. přenesená",J187,0)</f>
        <v>0</v>
      </c>
      <c r="BI187" s="187">
        <f>IF(N187="nulová",J187,0)</f>
        <v>0</v>
      </c>
      <c r="BJ187" s="19" t="s">
        <v>84</v>
      </c>
      <c r="BK187" s="187">
        <f>ROUND(I187*H187,2)</f>
        <v>0</v>
      </c>
      <c r="BL187" s="19" t="s">
        <v>184</v>
      </c>
      <c r="BM187" s="186" t="s">
        <v>6957</v>
      </c>
    </row>
    <row r="188" spans="1:65" s="2" customFormat="1" ht="16.5" customHeight="1">
      <c r="A188" s="36"/>
      <c r="B188" s="37"/>
      <c r="C188" s="175" t="s">
        <v>762</v>
      </c>
      <c r="D188" s="175" t="s">
        <v>179</v>
      </c>
      <c r="E188" s="176" t="s">
        <v>6958</v>
      </c>
      <c r="F188" s="177" t="s">
        <v>6959</v>
      </c>
      <c r="G188" s="178" t="s">
        <v>304</v>
      </c>
      <c r="H188" s="179">
        <v>52.289000000000001</v>
      </c>
      <c r="I188" s="180"/>
      <c r="J188" s="181">
        <f>ROUND(I188*H188,2)</f>
        <v>0</v>
      </c>
      <c r="K188" s="177" t="s">
        <v>6056</v>
      </c>
      <c r="L188" s="41"/>
      <c r="M188" s="182" t="s">
        <v>19</v>
      </c>
      <c r="N188" s="183" t="s">
        <v>47</v>
      </c>
      <c r="O188" s="66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86" t="s">
        <v>184</v>
      </c>
      <c r="AT188" s="186" t="s">
        <v>179</v>
      </c>
      <c r="AU188" s="186" t="s">
        <v>86</v>
      </c>
      <c r="AY188" s="19" t="s">
        <v>177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19" t="s">
        <v>84</v>
      </c>
      <c r="BK188" s="187">
        <f>ROUND(I188*H188,2)</f>
        <v>0</v>
      </c>
      <c r="BL188" s="19" t="s">
        <v>184</v>
      </c>
      <c r="BM188" s="186" t="s">
        <v>6960</v>
      </c>
    </row>
    <row r="189" spans="1:65" s="2" customFormat="1" ht="16.5" customHeight="1">
      <c r="A189" s="36"/>
      <c r="B189" s="37"/>
      <c r="C189" s="175" t="s">
        <v>767</v>
      </c>
      <c r="D189" s="175" t="s">
        <v>179</v>
      </c>
      <c r="E189" s="176" t="s">
        <v>6961</v>
      </c>
      <c r="F189" s="177" t="s">
        <v>6962</v>
      </c>
      <c r="G189" s="178" t="s">
        <v>304</v>
      </c>
      <c r="H189" s="179">
        <v>26.88</v>
      </c>
      <c r="I189" s="180"/>
      <c r="J189" s="181">
        <f>ROUND(I189*H189,2)</f>
        <v>0</v>
      </c>
      <c r="K189" s="177" t="s">
        <v>6056</v>
      </c>
      <c r="L189" s="41"/>
      <c r="M189" s="182" t="s">
        <v>19</v>
      </c>
      <c r="N189" s="183" t="s">
        <v>47</v>
      </c>
      <c r="O189" s="66"/>
      <c r="P189" s="184">
        <f>O189*H189</f>
        <v>0</v>
      </c>
      <c r="Q189" s="184">
        <v>0</v>
      </c>
      <c r="R189" s="184">
        <f>Q189*H189</f>
        <v>0</v>
      </c>
      <c r="S189" s="184">
        <v>0</v>
      </c>
      <c r="T189" s="185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86" t="s">
        <v>184</v>
      </c>
      <c r="AT189" s="186" t="s">
        <v>179</v>
      </c>
      <c r="AU189" s="186" t="s">
        <v>86</v>
      </c>
      <c r="AY189" s="19" t="s">
        <v>177</v>
      </c>
      <c r="BE189" s="187">
        <f>IF(N189="základní",J189,0)</f>
        <v>0</v>
      </c>
      <c r="BF189" s="187">
        <f>IF(N189="snížená",J189,0)</f>
        <v>0</v>
      </c>
      <c r="BG189" s="187">
        <f>IF(N189="zákl. přenesená",J189,0)</f>
        <v>0</v>
      </c>
      <c r="BH189" s="187">
        <f>IF(N189="sníž. přenesená",J189,0)</f>
        <v>0</v>
      </c>
      <c r="BI189" s="187">
        <f>IF(N189="nulová",J189,0)</f>
        <v>0</v>
      </c>
      <c r="BJ189" s="19" t="s">
        <v>84</v>
      </c>
      <c r="BK189" s="187">
        <f>ROUND(I189*H189,2)</f>
        <v>0</v>
      </c>
      <c r="BL189" s="19" t="s">
        <v>184</v>
      </c>
      <c r="BM189" s="186" t="s">
        <v>6963</v>
      </c>
    </row>
    <row r="190" spans="1:65" s="2" customFormat="1" ht="16.5" customHeight="1">
      <c r="A190" s="36"/>
      <c r="B190" s="37"/>
      <c r="C190" s="175" t="s">
        <v>795</v>
      </c>
      <c r="D190" s="175" t="s">
        <v>179</v>
      </c>
      <c r="E190" s="176" t="s">
        <v>6964</v>
      </c>
      <c r="F190" s="177" t="s">
        <v>6965</v>
      </c>
      <c r="G190" s="178" t="s">
        <v>304</v>
      </c>
      <c r="H190" s="179">
        <v>286.94200000000001</v>
      </c>
      <c r="I190" s="180"/>
      <c r="J190" s="181">
        <f>ROUND(I190*H190,2)</f>
        <v>0</v>
      </c>
      <c r="K190" s="177" t="s">
        <v>6056</v>
      </c>
      <c r="L190" s="41"/>
      <c r="M190" s="182" t="s">
        <v>19</v>
      </c>
      <c r="N190" s="183" t="s">
        <v>47</v>
      </c>
      <c r="O190" s="66"/>
      <c r="P190" s="184">
        <f>O190*H190</f>
        <v>0</v>
      </c>
      <c r="Q190" s="184">
        <v>0</v>
      </c>
      <c r="R190" s="184">
        <f>Q190*H190</f>
        <v>0</v>
      </c>
      <c r="S190" s="184">
        <v>0</v>
      </c>
      <c r="T190" s="185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86" t="s">
        <v>184</v>
      </c>
      <c r="AT190" s="186" t="s">
        <v>179</v>
      </c>
      <c r="AU190" s="186" t="s">
        <v>86</v>
      </c>
      <c r="AY190" s="19" t="s">
        <v>177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19" t="s">
        <v>84</v>
      </c>
      <c r="BK190" s="187">
        <f>ROUND(I190*H190,2)</f>
        <v>0</v>
      </c>
      <c r="BL190" s="19" t="s">
        <v>184</v>
      </c>
      <c r="BM190" s="186" t="s">
        <v>6966</v>
      </c>
    </row>
    <row r="191" spans="1:65" s="13" customFormat="1" ht="11.25">
      <c r="B191" s="193"/>
      <c r="C191" s="194"/>
      <c r="D191" s="195" t="s">
        <v>188</v>
      </c>
      <c r="E191" s="196" t="s">
        <v>19</v>
      </c>
      <c r="F191" s="197" t="s">
        <v>6967</v>
      </c>
      <c r="G191" s="194"/>
      <c r="H191" s="198">
        <v>286.94200000000001</v>
      </c>
      <c r="I191" s="199"/>
      <c r="J191" s="194"/>
      <c r="K191" s="194"/>
      <c r="L191" s="200"/>
      <c r="M191" s="201"/>
      <c r="N191" s="202"/>
      <c r="O191" s="202"/>
      <c r="P191" s="202"/>
      <c r="Q191" s="202"/>
      <c r="R191" s="202"/>
      <c r="S191" s="202"/>
      <c r="T191" s="203"/>
      <c r="AT191" s="204" t="s">
        <v>188</v>
      </c>
      <c r="AU191" s="204" t="s">
        <v>86</v>
      </c>
      <c r="AV191" s="13" t="s">
        <v>86</v>
      </c>
      <c r="AW191" s="13" t="s">
        <v>35</v>
      </c>
      <c r="AX191" s="13" t="s">
        <v>76</v>
      </c>
      <c r="AY191" s="204" t="s">
        <v>177</v>
      </c>
    </row>
    <row r="192" spans="1:65" s="14" customFormat="1" ht="11.25">
      <c r="B192" s="205"/>
      <c r="C192" s="206"/>
      <c r="D192" s="195" t="s">
        <v>188</v>
      </c>
      <c r="E192" s="207" t="s">
        <v>19</v>
      </c>
      <c r="F192" s="208" t="s">
        <v>190</v>
      </c>
      <c r="G192" s="206"/>
      <c r="H192" s="209">
        <v>286.94200000000001</v>
      </c>
      <c r="I192" s="210"/>
      <c r="J192" s="206"/>
      <c r="K192" s="206"/>
      <c r="L192" s="211"/>
      <c r="M192" s="212"/>
      <c r="N192" s="213"/>
      <c r="O192" s="213"/>
      <c r="P192" s="213"/>
      <c r="Q192" s="213"/>
      <c r="R192" s="213"/>
      <c r="S192" s="213"/>
      <c r="T192" s="214"/>
      <c r="AT192" s="215" t="s">
        <v>188</v>
      </c>
      <c r="AU192" s="215" t="s">
        <v>86</v>
      </c>
      <c r="AV192" s="14" t="s">
        <v>184</v>
      </c>
      <c r="AW192" s="14" t="s">
        <v>35</v>
      </c>
      <c r="AX192" s="14" t="s">
        <v>84</v>
      </c>
      <c r="AY192" s="215" t="s">
        <v>177</v>
      </c>
    </row>
    <row r="193" spans="1:65" s="12" customFormat="1" ht="22.9" customHeight="1">
      <c r="B193" s="159"/>
      <c r="C193" s="160"/>
      <c r="D193" s="161" t="s">
        <v>75</v>
      </c>
      <c r="E193" s="173" t="s">
        <v>6968</v>
      </c>
      <c r="F193" s="173" t="s">
        <v>6969</v>
      </c>
      <c r="G193" s="160"/>
      <c r="H193" s="160"/>
      <c r="I193" s="163"/>
      <c r="J193" s="174">
        <f>BK193</f>
        <v>0</v>
      </c>
      <c r="K193" s="160"/>
      <c r="L193" s="165"/>
      <c r="M193" s="166"/>
      <c r="N193" s="167"/>
      <c r="O193" s="167"/>
      <c r="P193" s="168">
        <f>SUM(P194:P203)</f>
        <v>0</v>
      </c>
      <c r="Q193" s="167"/>
      <c r="R193" s="168">
        <f>SUM(R194:R203)</f>
        <v>0</v>
      </c>
      <c r="S193" s="167"/>
      <c r="T193" s="169">
        <f>SUM(T194:T203)</f>
        <v>0</v>
      </c>
      <c r="AR193" s="170" t="s">
        <v>84</v>
      </c>
      <c r="AT193" s="171" t="s">
        <v>75</v>
      </c>
      <c r="AU193" s="171" t="s">
        <v>84</v>
      </c>
      <c r="AY193" s="170" t="s">
        <v>177</v>
      </c>
      <c r="BK193" s="172">
        <f>SUM(BK194:BK203)</f>
        <v>0</v>
      </c>
    </row>
    <row r="194" spans="1:65" s="2" customFormat="1" ht="16.5" customHeight="1">
      <c r="A194" s="36"/>
      <c r="B194" s="37"/>
      <c r="C194" s="175" t="s">
        <v>807</v>
      </c>
      <c r="D194" s="175" t="s">
        <v>179</v>
      </c>
      <c r="E194" s="176" t="s">
        <v>6970</v>
      </c>
      <c r="F194" s="177" t="s">
        <v>6971</v>
      </c>
      <c r="G194" s="178" t="s">
        <v>199</v>
      </c>
      <c r="H194" s="179">
        <v>24.36</v>
      </c>
      <c r="I194" s="180"/>
      <c r="J194" s="181">
        <f>ROUND(I194*H194,2)</f>
        <v>0</v>
      </c>
      <c r="K194" s="177" t="s">
        <v>6056</v>
      </c>
      <c r="L194" s="41"/>
      <c r="M194" s="182" t="s">
        <v>19</v>
      </c>
      <c r="N194" s="183" t="s">
        <v>47</v>
      </c>
      <c r="O194" s="66"/>
      <c r="P194" s="184">
        <f>O194*H194</f>
        <v>0</v>
      </c>
      <c r="Q194" s="184">
        <v>0</v>
      </c>
      <c r="R194" s="184">
        <f>Q194*H194</f>
        <v>0</v>
      </c>
      <c r="S194" s="184">
        <v>0</v>
      </c>
      <c r="T194" s="185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86" t="s">
        <v>184</v>
      </c>
      <c r="AT194" s="186" t="s">
        <v>179</v>
      </c>
      <c r="AU194" s="186" t="s">
        <v>86</v>
      </c>
      <c r="AY194" s="19" t="s">
        <v>177</v>
      </c>
      <c r="BE194" s="187">
        <f>IF(N194="základní",J194,0)</f>
        <v>0</v>
      </c>
      <c r="BF194" s="187">
        <f>IF(N194="snížená",J194,0)</f>
        <v>0</v>
      </c>
      <c r="BG194" s="187">
        <f>IF(N194="zákl. přenesená",J194,0)</f>
        <v>0</v>
      </c>
      <c r="BH194" s="187">
        <f>IF(N194="sníž. přenesená",J194,0)</f>
        <v>0</v>
      </c>
      <c r="BI194" s="187">
        <f>IF(N194="nulová",J194,0)</f>
        <v>0</v>
      </c>
      <c r="BJ194" s="19" t="s">
        <v>84</v>
      </c>
      <c r="BK194" s="187">
        <f>ROUND(I194*H194,2)</f>
        <v>0</v>
      </c>
      <c r="BL194" s="19" t="s">
        <v>184</v>
      </c>
      <c r="BM194" s="186" t="s">
        <v>6972</v>
      </c>
    </row>
    <row r="195" spans="1:65" s="13" customFormat="1" ht="11.25">
      <c r="B195" s="193"/>
      <c r="C195" s="194"/>
      <c r="D195" s="195" t="s">
        <v>188</v>
      </c>
      <c r="E195" s="196" t="s">
        <v>19</v>
      </c>
      <c r="F195" s="197" t="s">
        <v>6973</v>
      </c>
      <c r="G195" s="194"/>
      <c r="H195" s="198">
        <v>24.36</v>
      </c>
      <c r="I195" s="199"/>
      <c r="J195" s="194"/>
      <c r="K195" s="194"/>
      <c r="L195" s="200"/>
      <c r="M195" s="201"/>
      <c r="N195" s="202"/>
      <c r="O195" s="202"/>
      <c r="P195" s="202"/>
      <c r="Q195" s="202"/>
      <c r="R195" s="202"/>
      <c r="S195" s="202"/>
      <c r="T195" s="203"/>
      <c r="AT195" s="204" t="s">
        <v>188</v>
      </c>
      <c r="AU195" s="204" t="s">
        <v>86</v>
      </c>
      <c r="AV195" s="13" t="s">
        <v>86</v>
      </c>
      <c r="AW195" s="13" t="s">
        <v>35</v>
      </c>
      <c r="AX195" s="13" t="s">
        <v>76</v>
      </c>
      <c r="AY195" s="204" t="s">
        <v>177</v>
      </c>
    </row>
    <row r="196" spans="1:65" s="14" customFormat="1" ht="11.25">
      <c r="B196" s="205"/>
      <c r="C196" s="206"/>
      <c r="D196" s="195" t="s">
        <v>188</v>
      </c>
      <c r="E196" s="207" t="s">
        <v>19</v>
      </c>
      <c r="F196" s="208" t="s">
        <v>190</v>
      </c>
      <c r="G196" s="206"/>
      <c r="H196" s="209">
        <v>24.36</v>
      </c>
      <c r="I196" s="210"/>
      <c r="J196" s="206"/>
      <c r="K196" s="206"/>
      <c r="L196" s="211"/>
      <c r="M196" s="212"/>
      <c r="N196" s="213"/>
      <c r="O196" s="213"/>
      <c r="P196" s="213"/>
      <c r="Q196" s="213"/>
      <c r="R196" s="213"/>
      <c r="S196" s="213"/>
      <c r="T196" s="214"/>
      <c r="AT196" s="215" t="s">
        <v>188</v>
      </c>
      <c r="AU196" s="215" t="s">
        <v>86</v>
      </c>
      <c r="AV196" s="14" t="s">
        <v>184</v>
      </c>
      <c r="AW196" s="14" t="s">
        <v>35</v>
      </c>
      <c r="AX196" s="14" t="s">
        <v>84</v>
      </c>
      <c r="AY196" s="215" t="s">
        <v>177</v>
      </c>
    </row>
    <row r="197" spans="1:65" s="2" customFormat="1" ht="16.5" customHeight="1">
      <c r="A197" s="36"/>
      <c r="B197" s="37"/>
      <c r="C197" s="175" t="s">
        <v>812</v>
      </c>
      <c r="D197" s="175" t="s">
        <v>179</v>
      </c>
      <c r="E197" s="176" t="s">
        <v>6974</v>
      </c>
      <c r="F197" s="177" t="s">
        <v>6975</v>
      </c>
      <c r="G197" s="178" t="s">
        <v>182</v>
      </c>
      <c r="H197" s="179">
        <v>3.6539999999999999</v>
      </c>
      <c r="I197" s="180"/>
      <c r="J197" s="181">
        <f>ROUND(I197*H197,2)</f>
        <v>0</v>
      </c>
      <c r="K197" s="177" t="s">
        <v>6056</v>
      </c>
      <c r="L197" s="41"/>
      <c r="M197" s="182" t="s">
        <v>19</v>
      </c>
      <c r="N197" s="183" t="s">
        <v>47</v>
      </c>
      <c r="O197" s="66"/>
      <c r="P197" s="184">
        <f>O197*H197</f>
        <v>0</v>
      </c>
      <c r="Q197" s="184">
        <v>0</v>
      </c>
      <c r="R197" s="184">
        <f>Q197*H197</f>
        <v>0</v>
      </c>
      <c r="S197" s="184">
        <v>0</v>
      </c>
      <c r="T197" s="185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86" t="s">
        <v>184</v>
      </c>
      <c r="AT197" s="186" t="s">
        <v>179</v>
      </c>
      <c r="AU197" s="186" t="s">
        <v>86</v>
      </c>
      <c r="AY197" s="19" t="s">
        <v>177</v>
      </c>
      <c r="BE197" s="187">
        <f>IF(N197="základní",J197,0)</f>
        <v>0</v>
      </c>
      <c r="BF197" s="187">
        <f>IF(N197="snížená",J197,0)</f>
        <v>0</v>
      </c>
      <c r="BG197" s="187">
        <f>IF(N197="zákl. přenesená",J197,0)</f>
        <v>0</v>
      </c>
      <c r="BH197" s="187">
        <f>IF(N197="sníž. přenesená",J197,0)</f>
        <v>0</v>
      </c>
      <c r="BI197" s="187">
        <f>IF(N197="nulová",J197,0)</f>
        <v>0</v>
      </c>
      <c r="BJ197" s="19" t="s">
        <v>84</v>
      </c>
      <c r="BK197" s="187">
        <f>ROUND(I197*H197,2)</f>
        <v>0</v>
      </c>
      <c r="BL197" s="19" t="s">
        <v>184</v>
      </c>
      <c r="BM197" s="186" t="s">
        <v>6976</v>
      </c>
    </row>
    <row r="198" spans="1:65" s="13" customFormat="1" ht="11.25">
      <c r="B198" s="193"/>
      <c r="C198" s="194"/>
      <c r="D198" s="195" t="s">
        <v>188</v>
      </c>
      <c r="E198" s="196" t="s">
        <v>19</v>
      </c>
      <c r="F198" s="197" t="s">
        <v>6977</v>
      </c>
      <c r="G198" s="194"/>
      <c r="H198" s="198">
        <v>3.6539999999999999</v>
      </c>
      <c r="I198" s="199"/>
      <c r="J198" s="194"/>
      <c r="K198" s="194"/>
      <c r="L198" s="200"/>
      <c r="M198" s="201"/>
      <c r="N198" s="202"/>
      <c r="O198" s="202"/>
      <c r="P198" s="202"/>
      <c r="Q198" s="202"/>
      <c r="R198" s="202"/>
      <c r="S198" s="202"/>
      <c r="T198" s="203"/>
      <c r="AT198" s="204" t="s">
        <v>188</v>
      </c>
      <c r="AU198" s="204" t="s">
        <v>86</v>
      </c>
      <c r="AV198" s="13" t="s">
        <v>86</v>
      </c>
      <c r="AW198" s="13" t="s">
        <v>35</v>
      </c>
      <c r="AX198" s="13" t="s">
        <v>76</v>
      </c>
      <c r="AY198" s="204" t="s">
        <v>177</v>
      </c>
    </row>
    <row r="199" spans="1:65" s="14" customFormat="1" ht="11.25">
      <c r="B199" s="205"/>
      <c r="C199" s="206"/>
      <c r="D199" s="195" t="s">
        <v>188</v>
      </c>
      <c r="E199" s="207" t="s">
        <v>19</v>
      </c>
      <c r="F199" s="208" t="s">
        <v>190</v>
      </c>
      <c r="G199" s="206"/>
      <c r="H199" s="209">
        <v>3.6539999999999999</v>
      </c>
      <c r="I199" s="210"/>
      <c r="J199" s="206"/>
      <c r="K199" s="206"/>
      <c r="L199" s="211"/>
      <c r="M199" s="212"/>
      <c r="N199" s="213"/>
      <c r="O199" s="213"/>
      <c r="P199" s="213"/>
      <c r="Q199" s="213"/>
      <c r="R199" s="213"/>
      <c r="S199" s="213"/>
      <c r="T199" s="214"/>
      <c r="AT199" s="215" t="s">
        <v>188</v>
      </c>
      <c r="AU199" s="215" t="s">
        <v>86</v>
      </c>
      <c r="AV199" s="14" t="s">
        <v>184</v>
      </c>
      <c r="AW199" s="14" t="s">
        <v>35</v>
      </c>
      <c r="AX199" s="14" t="s">
        <v>84</v>
      </c>
      <c r="AY199" s="215" t="s">
        <v>177</v>
      </c>
    </row>
    <row r="200" spans="1:65" s="2" customFormat="1" ht="16.5" customHeight="1">
      <c r="A200" s="36"/>
      <c r="B200" s="37"/>
      <c r="C200" s="175" t="s">
        <v>816</v>
      </c>
      <c r="D200" s="175" t="s">
        <v>179</v>
      </c>
      <c r="E200" s="176" t="s">
        <v>6978</v>
      </c>
      <c r="F200" s="177" t="s">
        <v>6979</v>
      </c>
      <c r="G200" s="178" t="s">
        <v>199</v>
      </c>
      <c r="H200" s="179">
        <v>24.36</v>
      </c>
      <c r="I200" s="180"/>
      <c r="J200" s="181">
        <f>ROUND(I200*H200,2)</f>
        <v>0</v>
      </c>
      <c r="K200" s="177" t="s">
        <v>6056</v>
      </c>
      <c r="L200" s="41"/>
      <c r="M200" s="182" t="s">
        <v>19</v>
      </c>
      <c r="N200" s="183" t="s">
        <v>47</v>
      </c>
      <c r="O200" s="66"/>
      <c r="P200" s="184">
        <f>O200*H200</f>
        <v>0</v>
      </c>
      <c r="Q200" s="184">
        <v>0</v>
      </c>
      <c r="R200" s="184">
        <f>Q200*H200</f>
        <v>0</v>
      </c>
      <c r="S200" s="184">
        <v>0</v>
      </c>
      <c r="T200" s="185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86" t="s">
        <v>184</v>
      </c>
      <c r="AT200" s="186" t="s">
        <v>179</v>
      </c>
      <c r="AU200" s="186" t="s">
        <v>86</v>
      </c>
      <c r="AY200" s="19" t="s">
        <v>177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19" t="s">
        <v>84</v>
      </c>
      <c r="BK200" s="187">
        <f>ROUND(I200*H200,2)</f>
        <v>0</v>
      </c>
      <c r="BL200" s="19" t="s">
        <v>184</v>
      </c>
      <c r="BM200" s="186" t="s">
        <v>6980</v>
      </c>
    </row>
    <row r="201" spans="1:65" s="15" customFormat="1" ht="11.25">
      <c r="B201" s="216"/>
      <c r="C201" s="217"/>
      <c r="D201" s="195" t="s">
        <v>188</v>
      </c>
      <c r="E201" s="218" t="s">
        <v>19</v>
      </c>
      <c r="F201" s="219" t="s">
        <v>6981</v>
      </c>
      <c r="G201" s="217"/>
      <c r="H201" s="218" t="s">
        <v>19</v>
      </c>
      <c r="I201" s="220"/>
      <c r="J201" s="217"/>
      <c r="K201" s="217"/>
      <c r="L201" s="221"/>
      <c r="M201" s="222"/>
      <c r="N201" s="223"/>
      <c r="O201" s="223"/>
      <c r="P201" s="223"/>
      <c r="Q201" s="223"/>
      <c r="R201" s="223"/>
      <c r="S201" s="223"/>
      <c r="T201" s="224"/>
      <c r="AT201" s="225" t="s">
        <v>188</v>
      </c>
      <c r="AU201" s="225" t="s">
        <v>86</v>
      </c>
      <c r="AV201" s="15" t="s">
        <v>84</v>
      </c>
      <c r="AW201" s="15" t="s">
        <v>35</v>
      </c>
      <c r="AX201" s="15" t="s">
        <v>76</v>
      </c>
      <c r="AY201" s="225" t="s">
        <v>177</v>
      </c>
    </row>
    <row r="202" spans="1:65" s="13" customFormat="1" ht="11.25">
      <c r="B202" s="193"/>
      <c r="C202" s="194"/>
      <c r="D202" s="195" t="s">
        <v>188</v>
      </c>
      <c r="E202" s="196" t="s">
        <v>19</v>
      </c>
      <c r="F202" s="197" t="s">
        <v>6973</v>
      </c>
      <c r="G202" s="194"/>
      <c r="H202" s="198">
        <v>24.36</v>
      </c>
      <c r="I202" s="199"/>
      <c r="J202" s="194"/>
      <c r="K202" s="194"/>
      <c r="L202" s="200"/>
      <c r="M202" s="201"/>
      <c r="N202" s="202"/>
      <c r="O202" s="202"/>
      <c r="P202" s="202"/>
      <c r="Q202" s="202"/>
      <c r="R202" s="202"/>
      <c r="S202" s="202"/>
      <c r="T202" s="203"/>
      <c r="AT202" s="204" t="s">
        <v>188</v>
      </c>
      <c r="AU202" s="204" t="s">
        <v>86</v>
      </c>
      <c r="AV202" s="13" t="s">
        <v>86</v>
      </c>
      <c r="AW202" s="13" t="s">
        <v>35</v>
      </c>
      <c r="AX202" s="13" t="s">
        <v>76</v>
      </c>
      <c r="AY202" s="204" t="s">
        <v>177</v>
      </c>
    </row>
    <row r="203" spans="1:65" s="14" customFormat="1" ht="11.25">
      <c r="B203" s="205"/>
      <c r="C203" s="206"/>
      <c r="D203" s="195" t="s">
        <v>188</v>
      </c>
      <c r="E203" s="207" t="s">
        <v>19</v>
      </c>
      <c r="F203" s="208" t="s">
        <v>190</v>
      </c>
      <c r="G203" s="206"/>
      <c r="H203" s="209">
        <v>24.36</v>
      </c>
      <c r="I203" s="210"/>
      <c r="J203" s="206"/>
      <c r="K203" s="206"/>
      <c r="L203" s="211"/>
      <c r="M203" s="212"/>
      <c r="N203" s="213"/>
      <c r="O203" s="213"/>
      <c r="P203" s="213"/>
      <c r="Q203" s="213"/>
      <c r="R203" s="213"/>
      <c r="S203" s="213"/>
      <c r="T203" s="214"/>
      <c r="AT203" s="215" t="s">
        <v>188</v>
      </c>
      <c r="AU203" s="215" t="s">
        <v>86</v>
      </c>
      <c r="AV203" s="14" t="s">
        <v>184</v>
      </c>
      <c r="AW203" s="14" t="s">
        <v>35</v>
      </c>
      <c r="AX203" s="14" t="s">
        <v>84</v>
      </c>
      <c r="AY203" s="215" t="s">
        <v>177</v>
      </c>
    </row>
    <row r="204" spans="1:65" s="12" customFormat="1" ht="25.9" customHeight="1">
      <c r="B204" s="159"/>
      <c r="C204" s="160"/>
      <c r="D204" s="161" t="s">
        <v>75</v>
      </c>
      <c r="E204" s="162" t="s">
        <v>175</v>
      </c>
      <c r="F204" s="162" t="s">
        <v>176</v>
      </c>
      <c r="G204" s="160"/>
      <c r="H204" s="160"/>
      <c r="I204" s="163"/>
      <c r="J204" s="164">
        <f>BK204</f>
        <v>0</v>
      </c>
      <c r="K204" s="160"/>
      <c r="L204" s="165"/>
      <c r="M204" s="166"/>
      <c r="N204" s="167"/>
      <c r="O204" s="167"/>
      <c r="P204" s="168">
        <f>P205</f>
        <v>0</v>
      </c>
      <c r="Q204" s="167"/>
      <c r="R204" s="168">
        <f>R205</f>
        <v>0</v>
      </c>
      <c r="S204" s="167"/>
      <c r="T204" s="169">
        <f>T205</f>
        <v>0</v>
      </c>
      <c r="AR204" s="170" t="s">
        <v>84</v>
      </c>
      <c r="AT204" s="171" t="s">
        <v>75</v>
      </c>
      <c r="AU204" s="171" t="s">
        <v>76</v>
      </c>
      <c r="AY204" s="170" t="s">
        <v>177</v>
      </c>
      <c r="BK204" s="172">
        <f>BK205</f>
        <v>0</v>
      </c>
    </row>
    <row r="205" spans="1:65" s="12" customFormat="1" ht="22.9" customHeight="1">
      <c r="B205" s="159"/>
      <c r="C205" s="160"/>
      <c r="D205" s="161" t="s">
        <v>75</v>
      </c>
      <c r="E205" s="173" t="s">
        <v>206</v>
      </c>
      <c r="F205" s="173" t="s">
        <v>6982</v>
      </c>
      <c r="G205" s="160"/>
      <c r="H205" s="160"/>
      <c r="I205" s="163"/>
      <c r="J205" s="174">
        <f>BK205</f>
        <v>0</v>
      </c>
      <c r="K205" s="160"/>
      <c r="L205" s="165"/>
      <c r="M205" s="166"/>
      <c r="N205" s="167"/>
      <c r="O205" s="167"/>
      <c r="P205" s="168">
        <v>0</v>
      </c>
      <c r="Q205" s="167"/>
      <c r="R205" s="168">
        <v>0</v>
      </c>
      <c r="S205" s="167"/>
      <c r="T205" s="169">
        <v>0</v>
      </c>
      <c r="AR205" s="170" t="s">
        <v>84</v>
      </c>
      <c r="AT205" s="171" t="s">
        <v>75</v>
      </c>
      <c r="AU205" s="171" t="s">
        <v>84</v>
      </c>
      <c r="AY205" s="170" t="s">
        <v>177</v>
      </c>
      <c r="BK205" s="172">
        <v>0</v>
      </c>
    </row>
    <row r="206" spans="1:65" s="12" customFormat="1" ht="25.9" customHeight="1">
      <c r="B206" s="159"/>
      <c r="C206" s="160"/>
      <c r="D206" s="161" t="s">
        <v>75</v>
      </c>
      <c r="E206" s="162" t="s">
        <v>120</v>
      </c>
      <c r="F206" s="162" t="s">
        <v>121</v>
      </c>
      <c r="G206" s="160"/>
      <c r="H206" s="160"/>
      <c r="I206" s="163"/>
      <c r="J206" s="164">
        <f>BK206</f>
        <v>0</v>
      </c>
      <c r="K206" s="160"/>
      <c r="L206" s="165"/>
      <c r="M206" s="166"/>
      <c r="N206" s="167"/>
      <c r="O206" s="167"/>
      <c r="P206" s="168">
        <f>P207+P209+P212</f>
        <v>0</v>
      </c>
      <c r="Q206" s="167"/>
      <c r="R206" s="168">
        <f>R207+R209+R212</f>
        <v>0</v>
      </c>
      <c r="S206" s="167"/>
      <c r="T206" s="169">
        <f>T207+T209+T212</f>
        <v>0</v>
      </c>
      <c r="AR206" s="170" t="s">
        <v>206</v>
      </c>
      <c r="AT206" s="171" t="s">
        <v>75</v>
      </c>
      <c r="AU206" s="171" t="s">
        <v>76</v>
      </c>
      <c r="AY206" s="170" t="s">
        <v>177</v>
      </c>
      <c r="BK206" s="172">
        <f>BK207+BK209+BK212</f>
        <v>0</v>
      </c>
    </row>
    <row r="207" spans="1:65" s="12" customFormat="1" ht="22.9" customHeight="1">
      <c r="B207" s="159"/>
      <c r="C207" s="160"/>
      <c r="D207" s="161" t="s">
        <v>75</v>
      </c>
      <c r="E207" s="173" t="s">
        <v>5856</v>
      </c>
      <c r="F207" s="173" t="s">
        <v>5334</v>
      </c>
      <c r="G207" s="160"/>
      <c r="H207" s="160"/>
      <c r="I207" s="163"/>
      <c r="J207" s="174">
        <f>BK207</f>
        <v>0</v>
      </c>
      <c r="K207" s="160"/>
      <c r="L207" s="165"/>
      <c r="M207" s="166"/>
      <c r="N207" s="167"/>
      <c r="O207" s="167"/>
      <c r="P207" s="168">
        <f>P208</f>
        <v>0</v>
      </c>
      <c r="Q207" s="167"/>
      <c r="R207" s="168">
        <f>R208</f>
        <v>0</v>
      </c>
      <c r="S207" s="167"/>
      <c r="T207" s="169">
        <f>T208</f>
        <v>0</v>
      </c>
      <c r="AR207" s="170" t="s">
        <v>206</v>
      </c>
      <c r="AT207" s="171" t="s">
        <v>75</v>
      </c>
      <c r="AU207" s="171" t="s">
        <v>84</v>
      </c>
      <c r="AY207" s="170" t="s">
        <v>177</v>
      </c>
      <c r="BK207" s="172">
        <f>BK208</f>
        <v>0</v>
      </c>
    </row>
    <row r="208" spans="1:65" s="2" customFormat="1" ht="24.2" customHeight="1">
      <c r="A208" s="36"/>
      <c r="B208" s="37"/>
      <c r="C208" s="175" t="s">
        <v>825</v>
      </c>
      <c r="D208" s="175" t="s">
        <v>179</v>
      </c>
      <c r="E208" s="176" t="s">
        <v>5857</v>
      </c>
      <c r="F208" s="177" t="s">
        <v>6983</v>
      </c>
      <c r="G208" s="178" t="s">
        <v>6984</v>
      </c>
      <c r="H208" s="179">
        <v>1</v>
      </c>
      <c r="I208" s="180"/>
      <c r="J208" s="181">
        <f>ROUND(I208*H208,2)</f>
        <v>0</v>
      </c>
      <c r="K208" s="177" t="s">
        <v>804</v>
      </c>
      <c r="L208" s="41"/>
      <c r="M208" s="182" t="s">
        <v>19</v>
      </c>
      <c r="N208" s="183" t="s">
        <v>47</v>
      </c>
      <c r="O208" s="66"/>
      <c r="P208" s="184">
        <f>O208*H208</f>
        <v>0</v>
      </c>
      <c r="Q208" s="184">
        <v>0</v>
      </c>
      <c r="R208" s="184">
        <f>Q208*H208</f>
        <v>0</v>
      </c>
      <c r="S208" s="184">
        <v>0</v>
      </c>
      <c r="T208" s="185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86" t="s">
        <v>3621</v>
      </c>
      <c r="AT208" s="186" t="s">
        <v>179</v>
      </c>
      <c r="AU208" s="186" t="s">
        <v>86</v>
      </c>
      <c r="AY208" s="19" t="s">
        <v>177</v>
      </c>
      <c r="BE208" s="187">
        <f>IF(N208="základní",J208,0)</f>
        <v>0</v>
      </c>
      <c r="BF208" s="187">
        <f>IF(N208="snížená",J208,0)</f>
        <v>0</v>
      </c>
      <c r="BG208" s="187">
        <f>IF(N208="zákl. přenesená",J208,0)</f>
        <v>0</v>
      </c>
      <c r="BH208" s="187">
        <f>IF(N208="sníž. přenesená",J208,0)</f>
        <v>0</v>
      </c>
      <c r="BI208" s="187">
        <f>IF(N208="nulová",J208,0)</f>
        <v>0</v>
      </c>
      <c r="BJ208" s="19" t="s">
        <v>84</v>
      </c>
      <c r="BK208" s="187">
        <f>ROUND(I208*H208,2)</f>
        <v>0</v>
      </c>
      <c r="BL208" s="19" t="s">
        <v>3621</v>
      </c>
      <c r="BM208" s="186" t="s">
        <v>6985</v>
      </c>
    </row>
    <row r="209" spans="1:65" s="12" customFormat="1" ht="22.9" customHeight="1">
      <c r="B209" s="159"/>
      <c r="C209" s="160"/>
      <c r="D209" s="161" t="s">
        <v>75</v>
      </c>
      <c r="E209" s="173" t="s">
        <v>6986</v>
      </c>
      <c r="F209" s="173" t="s">
        <v>6987</v>
      </c>
      <c r="G209" s="160"/>
      <c r="H209" s="160"/>
      <c r="I209" s="163"/>
      <c r="J209" s="174">
        <f>BK209</f>
        <v>0</v>
      </c>
      <c r="K209" s="160"/>
      <c r="L209" s="165"/>
      <c r="M209" s="166"/>
      <c r="N209" s="167"/>
      <c r="O209" s="167"/>
      <c r="P209" s="168">
        <f>SUM(P210:P211)</f>
        <v>0</v>
      </c>
      <c r="Q209" s="167"/>
      <c r="R209" s="168">
        <f>SUM(R210:R211)</f>
        <v>0</v>
      </c>
      <c r="S209" s="167"/>
      <c r="T209" s="169">
        <f>SUM(T210:T211)</f>
        <v>0</v>
      </c>
      <c r="AR209" s="170" t="s">
        <v>206</v>
      </c>
      <c r="AT209" s="171" t="s">
        <v>75</v>
      </c>
      <c r="AU209" s="171" t="s">
        <v>84</v>
      </c>
      <c r="AY209" s="170" t="s">
        <v>177</v>
      </c>
      <c r="BK209" s="172">
        <f>SUM(BK210:BK211)</f>
        <v>0</v>
      </c>
    </row>
    <row r="210" spans="1:65" s="2" customFormat="1" ht="16.5" customHeight="1">
      <c r="A210" s="36"/>
      <c r="B210" s="37"/>
      <c r="C210" s="175" t="s">
        <v>896</v>
      </c>
      <c r="D210" s="175" t="s">
        <v>179</v>
      </c>
      <c r="E210" s="176" t="s">
        <v>6988</v>
      </c>
      <c r="F210" s="177" t="s">
        <v>6989</v>
      </c>
      <c r="G210" s="178" t="s">
        <v>6990</v>
      </c>
      <c r="H210" s="179">
        <v>1</v>
      </c>
      <c r="I210" s="180"/>
      <c r="J210" s="181">
        <f>ROUND(I210*H210,2)</f>
        <v>0</v>
      </c>
      <c r="K210" s="177" t="s">
        <v>183</v>
      </c>
      <c r="L210" s="41"/>
      <c r="M210" s="182" t="s">
        <v>19</v>
      </c>
      <c r="N210" s="183" t="s">
        <v>47</v>
      </c>
      <c r="O210" s="66"/>
      <c r="P210" s="184">
        <f>O210*H210</f>
        <v>0</v>
      </c>
      <c r="Q210" s="184">
        <v>0</v>
      </c>
      <c r="R210" s="184">
        <f>Q210*H210</f>
        <v>0</v>
      </c>
      <c r="S210" s="184">
        <v>0</v>
      </c>
      <c r="T210" s="185">
        <f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86" t="s">
        <v>3621</v>
      </c>
      <c r="AT210" s="186" t="s">
        <v>179</v>
      </c>
      <c r="AU210" s="186" t="s">
        <v>86</v>
      </c>
      <c r="AY210" s="19" t="s">
        <v>177</v>
      </c>
      <c r="BE210" s="187">
        <f>IF(N210="základní",J210,0)</f>
        <v>0</v>
      </c>
      <c r="BF210" s="187">
        <f>IF(N210="snížená",J210,0)</f>
        <v>0</v>
      </c>
      <c r="BG210" s="187">
        <f>IF(N210="zákl. přenesená",J210,0)</f>
        <v>0</v>
      </c>
      <c r="BH210" s="187">
        <f>IF(N210="sníž. přenesená",J210,0)</f>
        <v>0</v>
      </c>
      <c r="BI210" s="187">
        <f>IF(N210="nulová",J210,0)</f>
        <v>0</v>
      </c>
      <c r="BJ210" s="19" t="s">
        <v>84</v>
      </c>
      <c r="BK210" s="187">
        <f>ROUND(I210*H210,2)</f>
        <v>0</v>
      </c>
      <c r="BL210" s="19" t="s">
        <v>3621</v>
      </c>
      <c r="BM210" s="186" t="s">
        <v>6991</v>
      </c>
    </row>
    <row r="211" spans="1:65" s="2" customFormat="1" ht="11.25">
      <c r="A211" s="36"/>
      <c r="B211" s="37"/>
      <c r="C211" s="38"/>
      <c r="D211" s="188" t="s">
        <v>186</v>
      </c>
      <c r="E211" s="38"/>
      <c r="F211" s="189" t="s">
        <v>6992</v>
      </c>
      <c r="G211" s="38"/>
      <c r="H211" s="38"/>
      <c r="I211" s="190"/>
      <c r="J211" s="38"/>
      <c r="K211" s="38"/>
      <c r="L211" s="41"/>
      <c r="M211" s="191"/>
      <c r="N211" s="192"/>
      <c r="O211" s="66"/>
      <c r="P211" s="66"/>
      <c r="Q211" s="66"/>
      <c r="R211" s="66"/>
      <c r="S211" s="66"/>
      <c r="T211" s="67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T211" s="19" t="s">
        <v>186</v>
      </c>
      <c r="AU211" s="19" t="s">
        <v>86</v>
      </c>
    </row>
    <row r="212" spans="1:65" s="12" customFormat="1" ht="22.9" customHeight="1">
      <c r="B212" s="159"/>
      <c r="C212" s="160"/>
      <c r="D212" s="161" t="s">
        <v>75</v>
      </c>
      <c r="E212" s="173" t="s">
        <v>3617</v>
      </c>
      <c r="F212" s="173" t="s">
        <v>3618</v>
      </c>
      <c r="G212" s="160"/>
      <c r="H212" s="160"/>
      <c r="I212" s="163"/>
      <c r="J212" s="174">
        <f>BK212</f>
        <v>0</v>
      </c>
      <c r="K212" s="160"/>
      <c r="L212" s="165"/>
      <c r="M212" s="166"/>
      <c r="N212" s="167"/>
      <c r="O212" s="167"/>
      <c r="P212" s="168">
        <f>P213</f>
        <v>0</v>
      </c>
      <c r="Q212" s="167"/>
      <c r="R212" s="168">
        <f>R213</f>
        <v>0</v>
      </c>
      <c r="S212" s="167"/>
      <c r="T212" s="169">
        <f>T213</f>
        <v>0</v>
      </c>
      <c r="AR212" s="170" t="s">
        <v>206</v>
      </c>
      <c r="AT212" s="171" t="s">
        <v>75</v>
      </c>
      <c r="AU212" s="171" t="s">
        <v>84</v>
      </c>
      <c r="AY212" s="170" t="s">
        <v>177</v>
      </c>
      <c r="BK212" s="172">
        <f>BK213</f>
        <v>0</v>
      </c>
    </row>
    <row r="213" spans="1:65" s="2" customFormat="1" ht="24.2" customHeight="1">
      <c r="A213" s="36"/>
      <c r="B213" s="37"/>
      <c r="C213" s="175" t="s">
        <v>830</v>
      </c>
      <c r="D213" s="175" t="s">
        <v>179</v>
      </c>
      <c r="E213" s="176" t="s">
        <v>6799</v>
      </c>
      <c r="F213" s="177" t="s">
        <v>6993</v>
      </c>
      <c r="G213" s="178" t="s">
        <v>6984</v>
      </c>
      <c r="H213" s="179">
        <v>1</v>
      </c>
      <c r="I213" s="180"/>
      <c r="J213" s="181">
        <f>ROUND(I213*H213,2)</f>
        <v>0</v>
      </c>
      <c r="K213" s="177" t="s">
        <v>804</v>
      </c>
      <c r="L213" s="41"/>
      <c r="M213" s="251" t="s">
        <v>19</v>
      </c>
      <c r="N213" s="252" t="s">
        <v>47</v>
      </c>
      <c r="O213" s="253"/>
      <c r="P213" s="254">
        <f>O213*H213</f>
        <v>0</v>
      </c>
      <c r="Q213" s="254">
        <v>0</v>
      </c>
      <c r="R213" s="254">
        <f>Q213*H213</f>
        <v>0</v>
      </c>
      <c r="S213" s="254">
        <v>0</v>
      </c>
      <c r="T213" s="255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86" t="s">
        <v>3621</v>
      </c>
      <c r="AT213" s="186" t="s">
        <v>179</v>
      </c>
      <c r="AU213" s="186" t="s">
        <v>86</v>
      </c>
      <c r="AY213" s="19" t="s">
        <v>177</v>
      </c>
      <c r="BE213" s="187">
        <f>IF(N213="základní",J213,0)</f>
        <v>0</v>
      </c>
      <c r="BF213" s="187">
        <f>IF(N213="snížená",J213,0)</f>
        <v>0</v>
      </c>
      <c r="BG213" s="187">
        <f>IF(N213="zákl. přenesená",J213,0)</f>
        <v>0</v>
      </c>
      <c r="BH213" s="187">
        <f>IF(N213="sníž. přenesená",J213,0)</f>
        <v>0</v>
      </c>
      <c r="BI213" s="187">
        <f>IF(N213="nulová",J213,0)</f>
        <v>0</v>
      </c>
      <c r="BJ213" s="19" t="s">
        <v>84</v>
      </c>
      <c r="BK213" s="187">
        <f>ROUND(I213*H213,2)</f>
        <v>0</v>
      </c>
      <c r="BL213" s="19" t="s">
        <v>3621</v>
      </c>
      <c r="BM213" s="186" t="s">
        <v>6994</v>
      </c>
    </row>
    <row r="214" spans="1:65" s="2" customFormat="1" ht="6.95" customHeight="1">
      <c r="A214" s="36"/>
      <c r="B214" s="49"/>
      <c r="C214" s="50"/>
      <c r="D214" s="50"/>
      <c r="E214" s="50"/>
      <c r="F214" s="50"/>
      <c r="G214" s="50"/>
      <c r="H214" s="50"/>
      <c r="I214" s="50"/>
      <c r="J214" s="50"/>
      <c r="K214" s="50"/>
      <c r="L214" s="41"/>
      <c r="M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</sheetData>
  <sheetProtection algorithmName="SHA-512" hashValue="ccSIqhrj/KNLjlfh3si55WHDA4GNndd+7loKjrglM+hPv8RQ6z12YWEMbtdMxTAneHUK3YLhYOQteHKO4xp/Xw==" saltValue="B3Ub+8Hi+Bel+bqRwGtSFQavUlHuRSa6XStS/XcOI2h10xO49IAVZM+bS8tq5kXkwBtN0Jv/C1EdMiKp0W5KJA==" spinCount="100000" sheet="1" objects="1" scenarios="1" formatColumns="0" formatRows="0" autoFilter="0"/>
  <autoFilter ref="C97:K213" xr:uid="{00000000-0009-0000-0000-000009000000}"/>
  <mergeCells count="9">
    <mergeCell ref="E50:H50"/>
    <mergeCell ref="E88:H88"/>
    <mergeCell ref="E90:H90"/>
    <mergeCell ref="L2:V2"/>
    <mergeCell ref="E7:H7"/>
    <mergeCell ref="E9:H9"/>
    <mergeCell ref="E18:H18"/>
    <mergeCell ref="E27:H27"/>
    <mergeCell ref="E48:H48"/>
  </mergeCells>
  <hyperlinks>
    <hyperlink ref="F158" r:id="rId1" xr:uid="{00000000-0004-0000-0900-000000000000}"/>
    <hyperlink ref="F161" r:id="rId2" xr:uid="{00000000-0004-0000-0900-000001000000}"/>
    <hyperlink ref="F164" r:id="rId3" xr:uid="{00000000-0004-0000-0900-000002000000}"/>
    <hyperlink ref="F211" r:id="rId4" xr:uid="{00000000-0004-0000-0900-00000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32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113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6995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ROUND(J90,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ROUND((SUM(BE90:BE322)),  2)</f>
        <v>0</v>
      </c>
      <c r="G33" s="36"/>
      <c r="H33" s="36"/>
      <c r="I33" s="120">
        <v>0.21</v>
      </c>
      <c r="J33" s="119">
        <f>ROUND(((SUM(BE90:BE322))*I33),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ROUND((SUM(BF90:BF322)),  2)</f>
        <v>0</v>
      </c>
      <c r="G34" s="36"/>
      <c r="H34" s="36"/>
      <c r="I34" s="120">
        <v>0.15</v>
      </c>
      <c r="J34" s="119">
        <f>ROUND(((SUM(BF90:BF322))*I34),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ROUND((SUM(BG90:BG322)),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ROUND((SUM(BH90:BH322)),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ROUND((SUM(BI90:BI322)),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>SO 08 - Zpevněné plochy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J90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130</v>
      </c>
      <c r="E60" s="139"/>
      <c r="F60" s="139"/>
      <c r="G60" s="139"/>
      <c r="H60" s="139"/>
      <c r="I60" s="139"/>
      <c r="J60" s="140">
        <f>J91</f>
        <v>0</v>
      </c>
      <c r="K60" s="137"/>
      <c r="L60" s="141"/>
    </row>
    <row r="61" spans="1:47" s="10" customFormat="1" ht="19.899999999999999" customHeight="1">
      <c r="B61" s="142"/>
      <c r="C61" s="143"/>
      <c r="D61" s="144" t="s">
        <v>131</v>
      </c>
      <c r="E61" s="145"/>
      <c r="F61" s="145"/>
      <c r="G61" s="145"/>
      <c r="H61" s="145"/>
      <c r="I61" s="145"/>
      <c r="J61" s="146">
        <f>J92</f>
        <v>0</v>
      </c>
      <c r="K61" s="143"/>
      <c r="L61" s="147"/>
    </row>
    <row r="62" spans="1:47" s="10" customFormat="1" ht="19.899999999999999" customHeight="1">
      <c r="B62" s="142"/>
      <c r="C62" s="143"/>
      <c r="D62" s="144" t="s">
        <v>132</v>
      </c>
      <c r="E62" s="145"/>
      <c r="F62" s="145"/>
      <c r="G62" s="145"/>
      <c r="H62" s="145"/>
      <c r="I62" s="145"/>
      <c r="J62" s="146">
        <f>J188</f>
        <v>0</v>
      </c>
      <c r="K62" s="143"/>
      <c r="L62" s="147"/>
    </row>
    <row r="63" spans="1:47" s="10" customFormat="1" ht="19.899999999999999" customHeight="1">
      <c r="B63" s="142"/>
      <c r="C63" s="143"/>
      <c r="D63" s="144" t="s">
        <v>6813</v>
      </c>
      <c r="E63" s="145"/>
      <c r="F63" s="145"/>
      <c r="G63" s="145"/>
      <c r="H63" s="145"/>
      <c r="I63" s="145"/>
      <c r="J63" s="146">
        <f>J194</f>
        <v>0</v>
      </c>
      <c r="K63" s="143"/>
      <c r="L63" s="147"/>
    </row>
    <row r="64" spans="1:47" s="10" customFormat="1" ht="19.899999999999999" customHeight="1">
      <c r="B64" s="142"/>
      <c r="C64" s="143"/>
      <c r="D64" s="144" t="s">
        <v>135</v>
      </c>
      <c r="E64" s="145"/>
      <c r="F64" s="145"/>
      <c r="G64" s="145"/>
      <c r="H64" s="145"/>
      <c r="I64" s="145"/>
      <c r="J64" s="146">
        <f>J231</f>
        <v>0</v>
      </c>
      <c r="K64" s="143"/>
      <c r="L64" s="147"/>
    </row>
    <row r="65" spans="1:31" s="10" customFormat="1" ht="19.899999999999999" customHeight="1">
      <c r="B65" s="142"/>
      <c r="C65" s="143"/>
      <c r="D65" s="144" t="s">
        <v>136</v>
      </c>
      <c r="E65" s="145"/>
      <c r="F65" s="145"/>
      <c r="G65" s="145"/>
      <c r="H65" s="145"/>
      <c r="I65" s="145"/>
      <c r="J65" s="146">
        <f>J236</f>
        <v>0</v>
      </c>
      <c r="K65" s="143"/>
      <c r="L65" s="147"/>
    </row>
    <row r="66" spans="1:31" s="10" customFormat="1" ht="19.899999999999999" customHeight="1">
      <c r="B66" s="142"/>
      <c r="C66" s="143"/>
      <c r="D66" s="144" t="s">
        <v>137</v>
      </c>
      <c r="E66" s="145"/>
      <c r="F66" s="145"/>
      <c r="G66" s="145"/>
      <c r="H66" s="145"/>
      <c r="I66" s="145"/>
      <c r="J66" s="146">
        <f>J246</f>
        <v>0</v>
      </c>
      <c r="K66" s="143"/>
      <c r="L66" s="147"/>
    </row>
    <row r="67" spans="1:31" s="10" customFormat="1" ht="19.899999999999999" customHeight="1">
      <c r="B67" s="142"/>
      <c r="C67" s="143"/>
      <c r="D67" s="144" t="s">
        <v>3056</v>
      </c>
      <c r="E67" s="145"/>
      <c r="F67" s="145"/>
      <c r="G67" s="145"/>
      <c r="H67" s="145"/>
      <c r="I67" s="145"/>
      <c r="J67" s="146">
        <f>J303</f>
        <v>0</v>
      </c>
      <c r="K67" s="143"/>
      <c r="L67" s="147"/>
    </row>
    <row r="68" spans="1:31" s="10" customFormat="1" ht="19.899999999999999" customHeight="1">
      <c r="B68" s="142"/>
      <c r="C68" s="143"/>
      <c r="D68" s="144" t="s">
        <v>138</v>
      </c>
      <c r="E68" s="145"/>
      <c r="F68" s="145"/>
      <c r="G68" s="145"/>
      <c r="H68" s="145"/>
      <c r="I68" s="145"/>
      <c r="J68" s="146">
        <f>J316</f>
        <v>0</v>
      </c>
      <c r="K68" s="143"/>
      <c r="L68" s="147"/>
    </row>
    <row r="69" spans="1:31" s="9" customFormat="1" ht="24.95" customHeight="1">
      <c r="B69" s="136"/>
      <c r="C69" s="137"/>
      <c r="D69" s="138" t="s">
        <v>139</v>
      </c>
      <c r="E69" s="139"/>
      <c r="F69" s="139"/>
      <c r="G69" s="139"/>
      <c r="H69" s="139"/>
      <c r="I69" s="139"/>
      <c r="J69" s="140">
        <f>J319</f>
        <v>0</v>
      </c>
      <c r="K69" s="137"/>
      <c r="L69" s="141"/>
    </row>
    <row r="70" spans="1:31" s="10" customFormat="1" ht="19.899999999999999" customHeight="1">
      <c r="B70" s="142"/>
      <c r="C70" s="143"/>
      <c r="D70" s="144" t="s">
        <v>151</v>
      </c>
      <c r="E70" s="145"/>
      <c r="F70" s="145"/>
      <c r="G70" s="145"/>
      <c r="H70" s="145"/>
      <c r="I70" s="145"/>
      <c r="J70" s="146">
        <f>J320</f>
        <v>0</v>
      </c>
      <c r="K70" s="143"/>
      <c r="L70" s="147"/>
    </row>
    <row r="71" spans="1:31" s="2" customFormat="1" ht="21.75" customHeight="1">
      <c r="A71" s="36"/>
      <c r="B71" s="37"/>
      <c r="C71" s="38"/>
      <c r="D71" s="38"/>
      <c r="E71" s="38"/>
      <c r="F71" s="38"/>
      <c r="G71" s="38"/>
      <c r="H71" s="38"/>
      <c r="I71" s="38"/>
      <c r="J71" s="38"/>
      <c r="K71" s="38"/>
      <c r="L71" s="10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49"/>
      <c r="C72" s="50"/>
      <c r="D72" s="50"/>
      <c r="E72" s="50"/>
      <c r="F72" s="50"/>
      <c r="G72" s="50"/>
      <c r="H72" s="50"/>
      <c r="I72" s="50"/>
      <c r="J72" s="50"/>
      <c r="K72" s="50"/>
      <c r="L72" s="10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6" spans="1:31" s="2" customFormat="1" ht="6.95" customHeight="1">
      <c r="A76" s="36"/>
      <c r="B76" s="51"/>
      <c r="C76" s="52"/>
      <c r="D76" s="52"/>
      <c r="E76" s="52"/>
      <c r="F76" s="52"/>
      <c r="G76" s="52"/>
      <c r="H76" s="52"/>
      <c r="I76" s="52"/>
      <c r="J76" s="52"/>
      <c r="K76" s="52"/>
      <c r="L76" s="10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24.95" customHeight="1">
      <c r="A77" s="36"/>
      <c r="B77" s="37"/>
      <c r="C77" s="25" t="s">
        <v>162</v>
      </c>
      <c r="D77" s="38"/>
      <c r="E77" s="38"/>
      <c r="F77" s="38"/>
      <c r="G77" s="38"/>
      <c r="H77" s="38"/>
      <c r="I77" s="38"/>
      <c r="J77" s="38"/>
      <c r="K77" s="38"/>
      <c r="L77" s="10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37"/>
      <c r="C78" s="38"/>
      <c r="D78" s="38"/>
      <c r="E78" s="38"/>
      <c r="F78" s="38"/>
      <c r="G78" s="38"/>
      <c r="H78" s="38"/>
      <c r="I78" s="38"/>
      <c r="J78" s="38"/>
      <c r="K78" s="38"/>
      <c r="L78" s="10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16</v>
      </c>
      <c r="D79" s="38"/>
      <c r="E79" s="38"/>
      <c r="F79" s="38"/>
      <c r="G79" s="38"/>
      <c r="H79" s="38"/>
      <c r="I79" s="38"/>
      <c r="J79" s="38"/>
      <c r="K79" s="38"/>
      <c r="L79" s="10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392" t="str">
        <f>E7</f>
        <v>Regenerace bývalého areálu kovošrotu v Hamru u litvínova - 1. etapa</v>
      </c>
      <c r="F80" s="393"/>
      <c r="G80" s="393"/>
      <c r="H80" s="393"/>
      <c r="I80" s="38"/>
      <c r="J80" s="38"/>
      <c r="K80" s="38"/>
      <c r="L80" s="10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124</v>
      </c>
      <c r="D81" s="38"/>
      <c r="E81" s="38"/>
      <c r="F81" s="38"/>
      <c r="G81" s="38"/>
      <c r="H81" s="38"/>
      <c r="I81" s="38"/>
      <c r="J81" s="38"/>
      <c r="K81" s="38"/>
      <c r="L81" s="10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6.5" customHeight="1">
      <c r="A82" s="36"/>
      <c r="B82" s="37"/>
      <c r="C82" s="38"/>
      <c r="D82" s="38"/>
      <c r="E82" s="349" t="str">
        <f>E9</f>
        <v>SO 08 - Zpevněné plochy</v>
      </c>
      <c r="F82" s="394"/>
      <c r="G82" s="394"/>
      <c r="H82" s="394"/>
      <c r="I82" s="38"/>
      <c r="J82" s="38"/>
      <c r="K82" s="38"/>
      <c r="L82" s="10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0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2" customHeight="1">
      <c r="A84" s="36"/>
      <c r="B84" s="37"/>
      <c r="C84" s="31" t="s">
        <v>21</v>
      </c>
      <c r="D84" s="38"/>
      <c r="E84" s="38"/>
      <c r="F84" s="29" t="str">
        <f>F12</f>
        <v>Hamr u Litvínova</v>
      </c>
      <c r="G84" s="38"/>
      <c r="H84" s="38"/>
      <c r="I84" s="31" t="s">
        <v>23</v>
      </c>
      <c r="J84" s="61" t="str">
        <f>IF(J12="","",J12)</f>
        <v>8. 8. 2022</v>
      </c>
      <c r="K84" s="38"/>
      <c r="L84" s="10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38"/>
      <c r="J85" s="38"/>
      <c r="K85" s="38"/>
      <c r="L85" s="10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5.2" customHeight="1">
      <c r="A86" s="36"/>
      <c r="B86" s="37"/>
      <c r="C86" s="31" t="s">
        <v>25</v>
      </c>
      <c r="D86" s="38"/>
      <c r="E86" s="38"/>
      <c r="F86" s="29" t="str">
        <f>E15</f>
        <v>Město Litvínov, náměstí Míru 11, Horní Litvínov</v>
      </c>
      <c r="G86" s="38"/>
      <c r="H86" s="38"/>
      <c r="I86" s="31" t="s">
        <v>31</v>
      </c>
      <c r="J86" s="34" t="str">
        <f>E21</f>
        <v>A2-PORT s.r.o.</v>
      </c>
      <c r="K86" s="38"/>
      <c r="L86" s="10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25.7" customHeight="1">
      <c r="A87" s="36"/>
      <c r="B87" s="37"/>
      <c r="C87" s="31" t="s">
        <v>29</v>
      </c>
      <c r="D87" s="38"/>
      <c r="E87" s="38"/>
      <c r="F87" s="29" t="str">
        <f>IF(E18="","",E18)</f>
        <v>Vyplň údaj</v>
      </c>
      <c r="G87" s="38"/>
      <c r="H87" s="38"/>
      <c r="I87" s="31" t="s">
        <v>36</v>
      </c>
      <c r="J87" s="34" t="str">
        <f>E24</f>
        <v>STAVEBNÍ ROZPOČTY s.r.o.</v>
      </c>
      <c r="K87" s="38"/>
      <c r="L87" s="10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10.35" customHeight="1">
      <c r="A88" s="36"/>
      <c r="B88" s="37"/>
      <c r="C88" s="38"/>
      <c r="D88" s="38"/>
      <c r="E88" s="38"/>
      <c r="F88" s="38"/>
      <c r="G88" s="38"/>
      <c r="H88" s="38"/>
      <c r="I88" s="38"/>
      <c r="J88" s="38"/>
      <c r="K88" s="38"/>
      <c r="L88" s="10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11" customFormat="1" ht="29.25" customHeight="1">
      <c r="A89" s="148"/>
      <c r="B89" s="149"/>
      <c r="C89" s="150" t="s">
        <v>163</v>
      </c>
      <c r="D89" s="151" t="s">
        <v>61</v>
      </c>
      <c r="E89" s="151" t="s">
        <v>57</v>
      </c>
      <c r="F89" s="151" t="s">
        <v>58</v>
      </c>
      <c r="G89" s="151" t="s">
        <v>164</v>
      </c>
      <c r="H89" s="151" t="s">
        <v>165</v>
      </c>
      <c r="I89" s="151" t="s">
        <v>166</v>
      </c>
      <c r="J89" s="151" t="s">
        <v>128</v>
      </c>
      <c r="K89" s="152" t="s">
        <v>167</v>
      </c>
      <c r="L89" s="153"/>
      <c r="M89" s="70" t="s">
        <v>19</v>
      </c>
      <c r="N89" s="71" t="s">
        <v>46</v>
      </c>
      <c r="O89" s="71" t="s">
        <v>168</v>
      </c>
      <c r="P89" s="71" t="s">
        <v>169</v>
      </c>
      <c r="Q89" s="71" t="s">
        <v>170</v>
      </c>
      <c r="R89" s="71" t="s">
        <v>171</v>
      </c>
      <c r="S89" s="71" t="s">
        <v>172</v>
      </c>
      <c r="T89" s="72" t="s">
        <v>173</v>
      </c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</row>
    <row r="90" spans="1:65" s="2" customFormat="1" ht="22.9" customHeight="1">
      <c r="A90" s="36"/>
      <c r="B90" s="37"/>
      <c r="C90" s="77" t="s">
        <v>174</v>
      </c>
      <c r="D90" s="38"/>
      <c r="E90" s="38"/>
      <c r="F90" s="38"/>
      <c r="G90" s="38"/>
      <c r="H90" s="38"/>
      <c r="I90" s="38"/>
      <c r="J90" s="154">
        <f>BK90</f>
        <v>0</v>
      </c>
      <c r="K90" s="38"/>
      <c r="L90" s="41"/>
      <c r="M90" s="73"/>
      <c r="N90" s="155"/>
      <c r="O90" s="74"/>
      <c r="P90" s="156">
        <f>P91+P319</f>
        <v>0</v>
      </c>
      <c r="Q90" s="74"/>
      <c r="R90" s="156">
        <f>R91+R319</f>
        <v>1251.9147981799999</v>
      </c>
      <c r="S90" s="74"/>
      <c r="T90" s="157">
        <f>T91+T319</f>
        <v>915.16041000000007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75</v>
      </c>
      <c r="AU90" s="19" t="s">
        <v>129</v>
      </c>
      <c r="BK90" s="158">
        <f>BK91+BK319</f>
        <v>0</v>
      </c>
    </row>
    <row r="91" spans="1:65" s="12" customFormat="1" ht="25.9" customHeight="1">
      <c r="B91" s="159"/>
      <c r="C91" s="160"/>
      <c r="D91" s="161" t="s">
        <v>75</v>
      </c>
      <c r="E91" s="162" t="s">
        <v>175</v>
      </c>
      <c r="F91" s="162" t="s">
        <v>176</v>
      </c>
      <c r="G91" s="160"/>
      <c r="H91" s="160"/>
      <c r="I91" s="163"/>
      <c r="J91" s="164">
        <f>BK91</f>
        <v>0</v>
      </c>
      <c r="K91" s="160"/>
      <c r="L91" s="165"/>
      <c r="M91" s="166"/>
      <c r="N91" s="167"/>
      <c r="O91" s="167"/>
      <c r="P91" s="168">
        <f>P92+P188+P194+P231+P236+P246+P303+P316</f>
        <v>0</v>
      </c>
      <c r="Q91" s="167"/>
      <c r="R91" s="168">
        <f>R92+R188+R194+R231+R236+R246+R303+R316</f>
        <v>1251.9147981799999</v>
      </c>
      <c r="S91" s="167"/>
      <c r="T91" s="169">
        <f>T92+T188+T194+T231+T236+T246+T303+T316</f>
        <v>915.04521000000011</v>
      </c>
      <c r="AR91" s="170" t="s">
        <v>84</v>
      </c>
      <c r="AT91" s="171" t="s">
        <v>75</v>
      </c>
      <c r="AU91" s="171" t="s">
        <v>76</v>
      </c>
      <c r="AY91" s="170" t="s">
        <v>177</v>
      </c>
      <c r="BK91" s="172">
        <f>BK92+BK188+BK194+BK231+BK236+BK246+BK303+BK316</f>
        <v>0</v>
      </c>
    </row>
    <row r="92" spans="1:65" s="12" customFormat="1" ht="22.9" customHeight="1">
      <c r="B92" s="159"/>
      <c r="C92" s="160"/>
      <c r="D92" s="161" t="s">
        <v>75</v>
      </c>
      <c r="E92" s="173" t="s">
        <v>84</v>
      </c>
      <c r="F92" s="173" t="s">
        <v>178</v>
      </c>
      <c r="G92" s="160"/>
      <c r="H92" s="160"/>
      <c r="I92" s="163"/>
      <c r="J92" s="174">
        <f>BK92</f>
        <v>0</v>
      </c>
      <c r="K92" s="160"/>
      <c r="L92" s="165"/>
      <c r="M92" s="166"/>
      <c r="N92" s="167"/>
      <c r="O92" s="167"/>
      <c r="P92" s="168">
        <f>SUM(P93:P187)</f>
        <v>0</v>
      </c>
      <c r="Q92" s="167"/>
      <c r="R92" s="168">
        <f>SUM(R93:R187)</f>
        <v>75.251468200000005</v>
      </c>
      <c r="S92" s="167"/>
      <c r="T92" s="169">
        <f>SUM(T93:T187)</f>
        <v>885.64521000000013</v>
      </c>
      <c r="AR92" s="170" t="s">
        <v>84</v>
      </c>
      <c r="AT92" s="171" t="s">
        <v>75</v>
      </c>
      <c r="AU92" s="171" t="s">
        <v>84</v>
      </c>
      <c r="AY92" s="170" t="s">
        <v>177</v>
      </c>
      <c r="BK92" s="172">
        <f>SUM(BK93:BK187)</f>
        <v>0</v>
      </c>
    </row>
    <row r="93" spans="1:65" s="2" customFormat="1" ht="21.75" customHeight="1">
      <c r="A93" s="36"/>
      <c r="B93" s="37"/>
      <c r="C93" s="175" t="s">
        <v>84</v>
      </c>
      <c r="D93" s="175" t="s">
        <v>179</v>
      </c>
      <c r="E93" s="176" t="s">
        <v>6996</v>
      </c>
      <c r="F93" s="177" t="s">
        <v>6997</v>
      </c>
      <c r="G93" s="178" t="s">
        <v>272</v>
      </c>
      <c r="H93" s="179">
        <v>2</v>
      </c>
      <c r="I93" s="180"/>
      <c r="J93" s="181">
        <f>ROUND(I93*H93,2)</f>
        <v>0</v>
      </c>
      <c r="K93" s="177" t="s">
        <v>183</v>
      </c>
      <c r="L93" s="41"/>
      <c r="M93" s="182" t="s">
        <v>19</v>
      </c>
      <c r="N93" s="183" t="s">
        <v>47</v>
      </c>
      <c r="O93" s="66"/>
      <c r="P93" s="184">
        <f>O93*H93</f>
        <v>0</v>
      </c>
      <c r="Q93" s="184">
        <v>0</v>
      </c>
      <c r="R93" s="184">
        <f>Q93*H93</f>
        <v>0</v>
      </c>
      <c r="S93" s="184">
        <v>0</v>
      </c>
      <c r="T93" s="185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86" t="s">
        <v>184</v>
      </c>
      <c r="AT93" s="186" t="s">
        <v>179</v>
      </c>
      <c r="AU93" s="186" t="s">
        <v>86</v>
      </c>
      <c r="AY93" s="19" t="s">
        <v>177</v>
      </c>
      <c r="BE93" s="187">
        <f>IF(N93="základní",J93,0)</f>
        <v>0</v>
      </c>
      <c r="BF93" s="187">
        <f>IF(N93="snížená",J93,0)</f>
        <v>0</v>
      </c>
      <c r="BG93" s="187">
        <f>IF(N93="zákl. přenesená",J93,0)</f>
        <v>0</v>
      </c>
      <c r="BH93" s="187">
        <f>IF(N93="sníž. přenesená",J93,0)</f>
        <v>0</v>
      </c>
      <c r="BI93" s="187">
        <f>IF(N93="nulová",J93,0)</f>
        <v>0</v>
      </c>
      <c r="BJ93" s="19" t="s">
        <v>84</v>
      </c>
      <c r="BK93" s="187">
        <f>ROUND(I93*H93,2)</f>
        <v>0</v>
      </c>
      <c r="BL93" s="19" t="s">
        <v>184</v>
      </c>
      <c r="BM93" s="186" t="s">
        <v>6998</v>
      </c>
    </row>
    <row r="94" spans="1:65" s="2" customFormat="1" ht="11.25">
      <c r="A94" s="36"/>
      <c r="B94" s="37"/>
      <c r="C94" s="38"/>
      <c r="D94" s="188" t="s">
        <v>186</v>
      </c>
      <c r="E94" s="38"/>
      <c r="F94" s="189" t="s">
        <v>6999</v>
      </c>
      <c r="G94" s="38"/>
      <c r="H94" s="38"/>
      <c r="I94" s="190"/>
      <c r="J94" s="38"/>
      <c r="K94" s="38"/>
      <c r="L94" s="41"/>
      <c r="M94" s="191"/>
      <c r="N94" s="192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186</v>
      </c>
      <c r="AU94" s="19" t="s">
        <v>86</v>
      </c>
    </row>
    <row r="95" spans="1:65" s="2" customFormat="1" ht="21.75" customHeight="1">
      <c r="A95" s="36"/>
      <c r="B95" s="37"/>
      <c r="C95" s="175" t="s">
        <v>86</v>
      </c>
      <c r="D95" s="175" t="s">
        <v>179</v>
      </c>
      <c r="E95" s="176" t="s">
        <v>7000</v>
      </c>
      <c r="F95" s="177" t="s">
        <v>7001</v>
      </c>
      <c r="G95" s="178" t="s">
        <v>272</v>
      </c>
      <c r="H95" s="179">
        <v>2</v>
      </c>
      <c r="I95" s="180"/>
      <c r="J95" s="181">
        <f>ROUND(I95*H95,2)</f>
        <v>0</v>
      </c>
      <c r="K95" s="177" t="s">
        <v>183</v>
      </c>
      <c r="L95" s="41"/>
      <c r="M95" s="182" t="s">
        <v>19</v>
      </c>
      <c r="N95" s="183" t="s">
        <v>47</v>
      </c>
      <c r="O95" s="66"/>
      <c r="P95" s="184">
        <f>O95*H95</f>
        <v>0</v>
      </c>
      <c r="Q95" s="184">
        <v>0</v>
      </c>
      <c r="R95" s="184">
        <f>Q95*H95</f>
        <v>0</v>
      </c>
      <c r="S95" s="184">
        <v>0</v>
      </c>
      <c r="T95" s="185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86" t="s">
        <v>184</v>
      </c>
      <c r="AT95" s="186" t="s">
        <v>179</v>
      </c>
      <c r="AU95" s="186" t="s">
        <v>86</v>
      </c>
      <c r="AY95" s="19" t="s">
        <v>177</v>
      </c>
      <c r="BE95" s="187">
        <f>IF(N95="základní",J95,0)</f>
        <v>0</v>
      </c>
      <c r="BF95" s="187">
        <f>IF(N95="snížená",J95,0)</f>
        <v>0</v>
      </c>
      <c r="BG95" s="187">
        <f>IF(N95="zákl. přenesená",J95,0)</f>
        <v>0</v>
      </c>
      <c r="BH95" s="187">
        <f>IF(N95="sníž. přenesená",J95,0)</f>
        <v>0</v>
      </c>
      <c r="BI95" s="187">
        <f>IF(N95="nulová",J95,0)</f>
        <v>0</v>
      </c>
      <c r="BJ95" s="19" t="s">
        <v>84</v>
      </c>
      <c r="BK95" s="187">
        <f>ROUND(I95*H95,2)</f>
        <v>0</v>
      </c>
      <c r="BL95" s="19" t="s">
        <v>184</v>
      </c>
      <c r="BM95" s="186" t="s">
        <v>7002</v>
      </c>
    </row>
    <row r="96" spans="1:65" s="2" customFormat="1" ht="11.25">
      <c r="A96" s="36"/>
      <c r="B96" s="37"/>
      <c r="C96" s="38"/>
      <c r="D96" s="188" t="s">
        <v>186</v>
      </c>
      <c r="E96" s="38"/>
      <c r="F96" s="189" t="s">
        <v>7003</v>
      </c>
      <c r="G96" s="38"/>
      <c r="H96" s="38"/>
      <c r="I96" s="190"/>
      <c r="J96" s="38"/>
      <c r="K96" s="38"/>
      <c r="L96" s="41"/>
      <c r="M96" s="191"/>
      <c r="N96" s="192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186</v>
      </c>
      <c r="AU96" s="19" t="s">
        <v>86</v>
      </c>
    </row>
    <row r="97" spans="1:65" s="2" customFormat="1" ht="37.9" customHeight="1">
      <c r="A97" s="36"/>
      <c r="B97" s="37"/>
      <c r="C97" s="175" t="s">
        <v>196</v>
      </c>
      <c r="D97" s="175" t="s">
        <v>179</v>
      </c>
      <c r="E97" s="176" t="s">
        <v>7004</v>
      </c>
      <c r="F97" s="177" t="s">
        <v>7005</v>
      </c>
      <c r="G97" s="178" t="s">
        <v>199</v>
      </c>
      <c r="H97" s="179">
        <v>4.3</v>
      </c>
      <c r="I97" s="180"/>
      <c r="J97" s="181">
        <f>ROUND(I97*H97,2)</f>
        <v>0</v>
      </c>
      <c r="K97" s="177" t="s">
        <v>183</v>
      </c>
      <c r="L97" s="41"/>
      <c r="M97" s="182" t="s">
        <v>19</v>
      </c>
      <c r="N97" s="183" t="s">
        <v>47</v>
      </c>
      <c r="O97" s="66"/>
      <c r="P97" s="184">
        <f>O97*H97</f>
        <v>0</v>
      </c>
      <c r="Q97" s="184">
        <v>0</v>
      </c>
      <c r="R97" s="184">
        <f>Q97*H97</f>
        <v>0</v>
      </c>
      <c r="S97" s="184">
        <v>0.255</v>
      </c>
      <c r="T97" s="185">
        <f>S97*H97</f>
        <v>1.0965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86" t="s">
        <v>184</v>
      </c>
      <c r="AT97" s="186" t="s">
        <v>179</v>
      </c>
      <c r="AU97" s="186" t="s">
        <v>86</v>
      </c>
      <c r="AY97" s="19" t="s">
        <v>177</v>
      </c>
      <c r="BE97" s="187">
        <f>IF(N97="základní",J97,0)</f>
        <v>0</v>
      </c>
      <c r="BF97" s="187">
        <f>IF(N97="snížená",J97,0)</f>
        <v>0</v>
      </c>
      <c r="BG97" s="187">
        <f>IF(N97="zákl. přenesená",J97,0)</f>
        <v>0</v>
      </c>
      <c r="BH97" s="187">
        <f>IF(N97="sníž. přenesená",J97,0)</f>
        <v>0</v>
      </c>
      <c r="BI97" s="187">
        <f>IF(N97="nulová",J97,0)</f>
        <v>0</v>
      </c>
      <c r="BJ97" s="19" t="s">
        <v>84</v>
      </c>
      <c r="BK97" s="187">
        <f>ROUND(I97*H97,2)</f>
        <v>0</v>
      </c>
      <c r="BL97" s="19" t="s">
        <v>184</v>
      </c>
      <c r="BM97" s="186" t="s">
        <v>7006</v>
      </c>
    </row>
    <row r="98" spans="1:65" s="2" customFormat="1" ht="11.25">
      <c r="A98" s="36"/>
      <c r="B98" s="37"/>
      <c r="C98" s="38"/>
      <c r="D98" s="188" t="s">
        <v>186</v>
      </c>
      <c r="E98" s="38"/>
      <c r="F98" s="189" t="s">
        <v>7007</v>
      </c>
      <c r="G98" s="38"/>
      <c r="H98" s="38"/>
      <c r="I98" s="190"/>
      <c r="J98" s="38"/>
      <c r="K98" s="38"/>
      <c r="L98" s="41"/>
      <c r="M98" s="191"/>
      <c r="N98" s="192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186</v>
      </c>
      <c r="AU98" s="19" t="s">
        <v>86</v>
      </c>
    </row>
    <row r="99" spans="1:65" s="2" customFormat="1" ht="24.2" customHeight="1">
      <c r="A99" s="36"/>
      <c r="B99" s="37"/>
      <c r="C99" s="175" t="s">
        <v>184</v>
      </c>
      <c r="D99" s="175" t="s">
        <v>179</v>
      </c>
      <c r="E99" s="176" t="s">
        <v>7008</v>
      </c>
      <c r="F99" s="177" t="s">
        <v>7009</v>
      </c>
      <c r="G99" s="178" t="s">
        <v>199</v>
      </c>
      <c r="H99" s="179">
        <v>98.48</v>
      </c>
      <c r="I99" s="180"/>
      <c r="J99" s="181">
        <f>ROUND(I99*H99,2)</f>
        <v>0</v>
      </c>
      <c r="K99" s="177" t="s">
        <v>183</v>
      </c>
      <c r="L99" s="41"/>
      <c r="M99" s="182" t="s">
        <v>19</v>
      </c>
      <c r="N99" s="183" t="s">
        <v>47</v>
      </c>
      <c r="O99" s="66"/>
      <c r="P99" s="184">
        <f>O99*H99</f>
        <v>0</v>
      </c>
      <c r="Q99" s="184">
        <v>0</v>
      </c>
      <c r="R99" s="184">
        <f>Q99*H99</f>
        <v>0</v>
      </c>
      <c r="S99" s="184">
        <v>0.18</v>
      </c>
      <c r="T99" s="185">
        <f>S99*H99</f>
        <v>17.726400000000002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86" t="s">
        <v>184</v>
      </c>
      <c r="AT99" s="186" t="s">
        <v>179</v>
      </c>
      <c r="AU99" s="186" t="s">
        <v>86</v>
      </c>
      <c r="AY99" s="19" t="s">
        <v>177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19" t="s">
        <v>84</v>
      </c>
      <c r="BK99" s="187">
        <f>ROUND(I99*H99,2)</f>
        <v>0</v>
      </c>
      <c r="BL99" s="19" t="s">
        <v>184</v>
      </c>
      <c r="BM99" s="186" t="s">
        <v>7010</v>
      </c>
    </row>
    <row r="100" spans="1:65" s="2" customFormat="1" ht="11.25">
      <c r="A100" s="36"/>
      <c r="B100" s="37"/>
      <c r="C100" s="38"/>
      <c r="D100" s="188" t="s">
        <v>186</v>
      </c>
      <c r="E100" s="38"/>
      <c r="F100" s="189" t="s">
        <v>7011</v>
      </c>
      <c r="G100" s="38"/>
      <c r="H100" s="38"/>
      <c r="I100" s="190"/>
      <c r="J100" s="38"/>
      <c r="K100" s="38"/>
      <c r="L100" s="41"/>
      <c r="M100" s="191"/>
      <c r="N100" s="192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186</v>
      </c>
      <c r="AU100" s="19" t="s">
        <v>86</v>
      </c>
    </row>
    <row r="101" spans="1:65" s="2" customFormat="1" ht="33" customHeight="1">
      <c r="A101" s="36"/>
      <c r="B101" s="37"/>
      <c r="C101" s="175" t="s">
        <v>206</v>
      </c>
      <c r="D101" s="175" t="s">
        <v>179</v>
      </c>
      <c r="E101" s="176" t="s">
        <v>7012</v>
      </c>
      <c r="F101" s="177" t="s">
        <v>7013</v>
      </c>
      <c r="G101" s="178" t="s">
        <v>199</v>
      </c>
      <c r="H101" s="179">
        <v>5.03</v>
      </c>
      <c r="I101" s="180"/>
      <c r="J101" s="181">
        <f>ROUND(I101*H101,2)</f>
        <v>0</v>
      </c>
      <c r="K101" s="177" t="s">
        <v>183</v>
      </c>
      <c r="L101" s="41"/>
      <c r="M101" s="182" t="s">
        <v>19</v>
      </c>
      <c r="N101" s="183" t="s">
        <v>47</v>
      </c>
      <c r="O101" s="66"/>
      <c r="P101" s="184">
        <f>O101*H101</f>
        <v>0</v>
      </c>
      <c r="Q101" s="184">
        <v>0</v>
      </c>
      <c r="R101" s="184">
        <f>Q101*H101</f>
        <v>0</v>
      </c>
      <c r="S101" s="184">
        <v>0.3</v>
      </c>
      <c r="T101" s="185">
        <f>S101*H101</f>
        <v>1.5090000000000001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86" t="s">
        <v>184</v>
      </c>
      <c r="AT101" s="186" t="s">
        <v>179</v>
      </c>
      <c r="AU101" s="186" t="s">
        <v>86</v>
      </c>
      <c r="AY101" s="19" t="s">
        <v>177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19" t="s">
        <v>84</v>
      </c>
      <c r="BK101" s="187">
        <f>ROUND(I101*H101,2)</f>
        <v>0</v>
      </c>
      <c r="BL101" s="19" t="s">
        <v>184</v>
      </c>
      <c r="BM101" s="186" t="s">
        <v>7014</v>
      </c>
    </row>
    <row r="102" spans="1:65" s="2" customFormat="1" ht="11.25">
      <c r="A102" s="36"/>
      <c r="B102" s="37"/>
      <c r="C102" s="38"/>
      <c r="D102" s="188" t="s">
        <v>186</v>
      </c>
      <c r="E102" s="38"/>
      <c r="F102" s="189" t="s">
        <v>7015</v>
      </c>
      <c r="G102" s="38"/>
      <c r="H102" s="38"/>
      <c r="I102" s="190"/>
      <c r="J102" s="38"/>
      <c r="K102" s="38"/>
      <c r="L102" s="41"/>
      <c r="M102" s="191"/>
      <c r="N102" s="192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186</v>
      </c>
      <c r="AU102" s="19" t="s">
        <v>86</v>
      </c>
    </row>
    <row r="103" spans="1:65" s="13" customFormat="1" ht="11.25">
      <c r="B103" s="193"/>
      <c r="C103" s="194"/>
      <c r="D103" s="195" t="s">
        <v>188</v>
      </c>
      <c r="E103" s="196" t="s">
        <v>19</v>
      </c>
      <c r="F103" s="197" t="s">
        <v>7016</v>
      </c>
      <c r="G103" s="194"/>
      <c r="H103" s="198">
        <v>5.03</v>
      </c>
      <c r="I103" s="199"/>
      <c r="J103" s="194"/>
      <c r="K103" s="194"/>
      <c r="L103" s="200"/>
      <c r="M103" s="201"/>
      <c r="N103" s="202"/>
      <c r="O103" s="202"/>
      <c r="P103" s="202"/>
      <c r="Q103" s="202"/>
      <c r="R103" s="202"/>
      <c r="S103" s="202"/>
      <c r="T103" s="203"/>
      <c r="AT103" s="204" t="s">
        <v>188</v>
      </c>
      <c r="AU103" s="204" t="s">
        <v>86</v>
      </c>
      <c r="AV103" s="13" t="s">
        <v>86</v>
      </c>
      <c r="AW103" s="13" t="s">
        <v>35</v>
      </c>
      <c r="AX103" s="13" t="s">
        <v>76</v>
      </c>
      <c r="AY103" s="204" t="s">
        <v>177</v>
      </c>
    </row>
    <row r="104" spans="1:65" s="14" customFormat="1" ht="11.25">
      <c r="B104" s="205"/>
      <c r="C104" s="206"/>
      <c r="D104" s="195" t="s">
        <v>188</v>
      </c>
      <c r="E104" s="207" t="s">
        <v>19</v>
      </c>
      <c r="F104" s="208" t="s">
        <v>190</v>
      </c>
      <c r="G104" s="206"/>
      <c r="H104" s="209">
        <v>5.03</v>
      </c>
      <c r="I104" s="210"/>
      <c r="J104" s="206"/>
      <c r="K104" s="206"/>
      <c r="L104" s="211"/>
      <c r="M104" s="212"/>
      <c r="N104" s="213"/>
      <c r="O104" s="213"/>
      <c r="P104" s="213"/>
      <c r="Q104" s="213"/>
      <c r="R104" s="213"/>
      <c r="S104" s="213"/>
      <c r="T104" s="214"/>
      <c r="AT104" s="215" t="s">
        <v>188</v>
      </c>
      <c r="AU104" s="215" t="s">
        <v>86</v>
      </c>
      <c r="AV104" s="14" t="s">
        <v>184</v>
      </c>
      <c r="AW104" s="14" t="s">
        <v>35</v>
      </c>
      <c r="AX104" s="14" t="s">
        <v>84</v>
      </c>
      <c r="AY104" s="215" t="s">
        <v>177</v>
      </c>
    </row>
    <row r="105" spans="1:65" s="2" customFormat="1" ht="24.2" customHeight="1">
      <c r="A105" s="36"/>
      <c r="B105" s="37"/>
      <c r="C105" s="175" t="s">
        <v>216</v>
      </c>
      <c r="D105" s="175" t="s">
        <v>179</v>
      </c>
      <c r="E105" s="176" t="s">
        <v>7017</v>
      </c>
      <c r="F105" s="177" t="s">
        <v>7018</v>
      </c>
      <c r="G105" s="178" t="s">
        <v>199</v>
      </c>
      <c r="H105" s="179">
        <v>148.35</v>
      </c>
      <c r="I105" s="180"/>
      <c r="J105" s="181">
        <f>ROUND(I105*H105,2)</f>
        <v>0</v>
      </c>
      <c r="K105" s="177" t="s">
        <v>183</v>
      </c>
      <c r="L105" s="41"/>
      <c r="M105" s="182" t="s">
        <v>19</v>
      </c>
      <c r="N105" s="183" t="s">
        <v>47</v>
      </c>
      <c r="O105" s="66"/>
      <c r="P105" s="184">
        <f>O105*H105</f>
        <v>0</v>
      </c>
      <c r="Q105" s="184">
        <v>0</v>
      </c>
      <c r="R105" s="184">
        <f>Q105*H105</f>
        <v>0</v>
      </c>
      <c r="S105" s="184">
        <v>0.24</v>
      </c>
      <c r="T105" s="185">
        <f>S105*H105</f>
        <v>35.603999999999999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86" t="s">
        <v>184</v>
      </c>
      <c r="AT105" s="186" t="s">
        <v>179</v>
      </c>
      <c r="AU105" s="186" t="s">
        <v>86</v>
      </c>
      <c r="AY105" s="19" t="s">
        <v>177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19" t="s">
        <v>84</v>
      </c>
      <c r="BK105" s="187">
        <f>ROUND(I105*H105,2)</f>
        <v>0</v>
      </c>
      <c r="BL105" s="19" t="s">
        <v>184</v>
      </c>
      <c r="BM105" s="186" t="s">
        <v>7019</v>
      </c>
    </row>
    <row r="106" spans="1:65" s="2" customFormat="1" ht="11.25">
      <c r="A106" s="36"/>
      <c r="B106" s="37"/>
      <c r="C106" s="38"/>
      <c r="D106" s="188" t="s">
        <v>186</v>
      </c>
      <c r="E106" s="38"/>
      <c r="F106" s="189" t="s">
        <v>7020</v>
      </c>
      <c r="G106" s="38"/>
      <c r="H106" s="38"/>
      <c r="I106" s="190"/>
      <c r="J106" s="38"/>
      <c r="K106" s="38"/>
      <c r="L106" s="41"/>
      <c r="M106" s="191"/>
      <c r="N106" s="192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186</v>
      </c>
      <c r="AU106" s="19" t="s">
        <v>86</v>
      </c>
    </row>
    <row r="107" spans="1:65" s="2" customFormat="1" ht="37.9" customHeight="1">
      <c r="A107" s="36"/>
      <c r="B107" s="37"/>
      <c r="C107" s="175" t="s">
        <v>225</v>
      </c>
      <c r="D107" s="175" t="s">
        <v>179</v>
      </c>
      <c r="E107" s="176" t="s">
        <v>7021</v>
      </c>
      <c r="F107" s="177" t="s">
        <v>7022</v>
      </c>
      <c r="G107" s="178" t="s">
        <v>199</v>
      </c>
      <c r="H107" s="179">
        <v>67.150000000000006</v>
      </c>
      <c r="I107" s="180"/>
      <c r="J107" s="181">
        <f>ROUND(I107*H107,2)</f>
        <v>0</v>
      </c>
      <c r="K107" s="177" t="s">
        <v>183</v>
      </c>
      <c r="L107" s="41"/>
      <c r="M107" s="182" t="s">
        <v>19</v>
      </c>
      <c r="N107" s="183" t="s">
        <v>47</v>
      </c>
      <c r="O107" s="66"/>
      <c r="P107" s="184">
        <f>O107*H107</f>
        <v>0</v>
      </c>
      <c r="Q107" s="184">
        <v>0</v>
      </c>
      <c r="R107" s="184">
        <f>Q107*H107</f>
        <v>0</v>
      </c>
      <c r="S107" s="184">
        <v>0.63</v>
      </c>
      <c r="T107" s="185">
        <f>S107*H107</f>
        <v>42.304500000000004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86" t="s">
        <v>184</v>
      </c>
      <c r="AT107" s="186" t="s">
        <v>179</v>
      </c>
      <c r="AU107" s="186" t="s">
        <v>86</v>
      </c>
      <c r="AY107" s="19" t="s">
        <v>177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19" t="s">
        <v>84</v>
      </c>
      <c r="BK107" s="187">
        <f>ROUND(I107*H107,2)</f>
        <v>0</v>
      </c>
      <c r="BL107" s="19" t="s">
        <v>184</v>
      </c>
      <c r="BM107" s="186" t="s">
        <v>7023</v>
      </c>
    </row>
    <row r="108" spans="1:65" s="2" customFormat="1" ht="11.25">
      <c r="A108" s="36"/>
      <c r="B108" s="37"/>
      <c r="C108" s="38"/>
      <c r="D108" s="188" t="s">
        <v>186</v>
      </c>
      <c r="E108" s="38"/>
      <c r="F108" s="189" t="s">
        <v>7024</v>
      </c>
      <c r="G108" s="38"/>
      <c r="H108" s="38"/>
      <c r="I108" s="190"/>
      <c r="J108" s="38"/>
      <c r="K108" s="38"/>
      <c r="L108" s="41"/>
      <c r="M108" s="191"/>
      <c r="N108" s="192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186</v>
      </c>
      <c r="AU108" s="19" t="s">
        <v>86</v>
      </c>
    </row>
    <row r="109" spans="1:65" s="15" customFormat="1" ht="11.25">
      <c r="B109" s="216"/>
      <c r="C109" s="217"/>
      <c r="D109" s="195" t="s">
        <v>188</v>
      </c>
      <c r="E109" s="218" t="s">
        <v>19</v>
      </c>
      <c r="F109" s="219" t="s">
        <v>7025</v>
      </c>
      <c r="G109" s="217"/>
      <c r="H109" s="218" t="s">
        <v>19</v>
      </c>
      <c r="I109" s="220"/>
      <c r="J109" s="217"/>
      <c r="K109" s="217"/>
      <c r="L109" s="221"/>
      <c r="M109" s="222"/>
      <c r="N109" s="223"/>
      <c r="O109" s="223"/>
      <c r="P109" s="223"/>
      <c r="Q109" s="223"/>
      <c r="R109" s="223"/>
      <c r="S109" s="223"/>
      <c r="T109" s="224"/>
      <c r="AT109" s="225" t="s">
        <v>188</v>
      </c>
      <c r="AU109" s="225" t="s">
        <v>86</v>
      </c>
      <c r="AV109" s="15" t="s">
        <v>84</v>
      </c>
      <c r="AW109" s="15" t="s">
        <v>35</v>
      </c>
      <c r="AX109" s="15" t="s">
        <v>76</v>
      </c>
      <c r="AY109" s="225" t="s">
        <v>177</v>
      </c>
    </row>
    <row r="110" spans="1:65" s="13" customFormat="1" ht="11.25">
      <c r="B110" s="193"/>
      <c r="C110" s="194"/>
      <c r="D110" s="195" t="s">
        <v>188</v>
      </c>
      <c r="E110" s="196" t="s">
        <v>19</v>
      </c>
      <c r="F110" s="197" t="s">
        <v>7026</v>
      </c>
      <c r="G110" s="194"/>
      <c r="H110" s="198">
        <v>67.150000000000006</v>
      </c>
      <c r="I110" s="199"/>
      <c r="J110" s="194"/>
      <c r="K110" s="194"/>
      <c r="L110" s="200"/>
      <c r="M110" s="201"/>
      <c r="N110" s="202"/>
      <c r="O110" s="202"/>
      <c r="P110" s="202"/>
      <c r="Q110" s="202"/>
      <c r="R110" s="202"/>
      <c r="S110" s="202"/>
      <c r="T110" s="203"/>
      <c r="AT110" s="204" t="s">
        <v>188</v>
      </c>
      <c r="AU110" s="204" t="s">
        <v>86</v>
      </c>
      <c r="AV110" s="13" t="s">
        <v>86</v>
      </c>
      <c r="AW110" s="13" t="s">
        <v>35</v>
      </c>
      <c r="AX110" s="13" t="s">
        <v>76</v>
      </c>
      <c r="AY110" s="204" t="s">
        <v>177</v>
      </c>
    </row>
    <row r="111" spans="1:65" s="14" customFormat="1" ht="11.25">
      <c r="B111" s="205"/>
      <c r="C111" s="206"/>
      <c r="D111" s="195" t="s">
        <v>188</v>
      </c>
      <c r="E111" s="207" t="s">
        <v>19</v>
      </c>
      <c r="F111" s="208" t="s">
        <v>190</v>
      </c>
      <c r="G111" s="206"/>
      <c r="H111" s="209">
        <v>67.150000000000006</v>
      </c>
      <c r="I111" s="210"/>
      <c r="J111" s="206"/>
      <c r="K111" s="206"/>
      <c r="L111" s="211"/>
      <c r="M111" s="212"/>
      <c r="N111" s="213"/>
      <c r="O111" s="213"/>
      <c r="P111" s="213"/>
      <c r="Q111" s="213"/>
      <c r="R111" s="213"/>
      <c r="S111" s="213"/>
      <c r="T111" s="214"/>
      <c r="AT111" s="215" t="s">
        <v>188</v>
      </c>
      <c r="AU111" s="215" t="s">
        <v>86</v>
      </c>
      <c r="AV111" s="14" t="s">
        <v>184</v>
      </c>
      <c r="AW111" s="14" t="s">
        <v>35</v>
      </c>
      <c r="AX111" s="14" t="s">
        <v>84</v>
      </c>
      <c r="AY111" s="215" t="s">
        <v>177</v>
      </c>
    </row>
    <row r="112" spans="1:65" s="2" customFormat="1" ht="37.9" customHeight="1">
      <c r="A112" s="36"/>
      <c r="B112" s="37"/>
      <c r="C112" s="175" t="s">
        <v>252</v>
      </c>
      <c r="D112" s="175" t="s">
        <v>179</v>
      </c>
      <c r="E112" s="176" t="s">
        <v>7027</v>
      </c>
      <c r="F112" s="177" t="s">
        <v>7028</v>
      </c>
      <c r="G112" s="178" t="s">
        <v>199</v>
      </c>
      <c r="H112" s="179">
        <v>98.48</v>
      </c>
      <c r="I112" s="180"/>
      <c r="J112" s="181">
        <f>ROUND(I112*H112,2)</f>
        <v>0</v>
      </c>
      <c r="K112" s="177" t="s">
        <v>183</v>
      </c>
      <c r="L112" s="41"/>
      <c r="M112" s="182" t="s">
        <v>19</v>
      </c>
      <c r="N112" s="183" t="s">
        <v>47</v>
      </c>
      <c r="O112" s="66"/>
      <c r="P112" s="184">
        <f>O112*H112</f>
        <v>0</v>
      </c>
      <c r="Q112" s="184">
        <v>0</v>
      </c>
      <c r="R112" s="184">
        <f>Q112*H112</f>
        <v>0</v>
      </c>
      <c r="S112" s="184">
        <v>0.58199999999999996</v>
      </c>
      <c r="T112" s="185">
        <f>S112*H112</f>
        <v>57.315359999999998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86" t="s">
        <v>184</v>
      </c>
      <c r="AT112" s="186" t="s">
        <v>179</v>
      </c>
      <c r="AU112" s="186" t="s">
        <v>86</v>
      </c>
      <c r="AY112" s="19" t="s">
        <v>177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19" t="s">
        <v>84</v>
      </c>
      <c r="BK112" s="187">
        <f>ROUND(I112*H112,2)</f>
        <v>0</v>
      </c>
      <c r="BL112" s="19" t="s">
        <v>184</v>
      </c>
      <c r="BM112" s="186" t="s">
        <v>7029</v>
      </c>
    </row>
    <row r="113" spans="1:65" s="2" customFormat="1" ht="11.25">
      <c r="A113" s="36"/>
      <c r="B113" s="37"/>
      <c r="C113" s="38"/>
      <c r="D113" s="188" t="s">
        <v>186</v>
      </c>
      <c r="E113" s="38"/>
      <c r="F113" s="189" t="s">
        <v>7030</v>
      </c>
      <c r="G113" s="38"/>
      <c r="H113" s="38"/>
      <c r="I113" s="190"/>
      <c r="J113" s="38"/>
      <c r="K113" s="38"/>
      <c r="L113" s="41"/>
      <c r="M113" s="191"/>
      <c r="N113" s="192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186</v>
      </c>
      <c r="AU113" s="19" t="s">
        <v>86</v>
      </c>
    </row>
    <row r="114" spans="1:65" s="2" customFormat="1" ht="37.9" customHeight="1">
      <c r="A114" s="36"/>
      <c r="B114" s="37"/>
      <c r="C114" s="175" t="s">
        <v>259</v>
      </c>
      <c r="D114" s="175" t="s">
        <v>179</v>
      </c>
      <c r="E114" s="176" t="s">
        <v>7031</v>
      </c>
      <c r="F114" s="177" t="s">
        <v>7032</v>
      </c>
      <c r="G114" s="178" t="s">
        <v>199</v>
      </c>
      <c r="H114" s="179">
        <v>212.75</v>
      </c>
      <c r="I114" s="180"/>
      <c r="J114" s="181">
        <f>ROUND(I114*H114,2)</f>
        <v>0</v>
      </c>
      <c r="K114" s="177" t="s">
        <v>183</v>
      </c>
      <c r="L114" s="41"/>
      <c r="M114" s="182" t="s">
        <v>19</v>
      </c>
      <c r="N114" s="183" t="s">
        <v>47</v>
      </c>
      <c r="O114" s="66"/>
      <c r="P114" s="184">
        <f>O114*H114</f>
        <v>0</v>
      </c>
      <c r="Q114" s="184">
        <v>0</v>
      </c>
      <c r="R114" s="184">
        <f>Q114*H114</f>
        <v>0</v>
      </c>
      <c r="S114" s="184">
        <v>0.625</v>
      </c>
      <c r="T114" s="185">
        <f>S114*H114</f>
        <v>132.96875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184</v>
      </c>
      <c r="AT114" s="186" t="s">
        <v>179</v>
      </c>
      <c r="AU114" s="186" t="s">
        <v>86</v>
      </c>
      <c r="AY114" s="19" t="s">
        <v>177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19" t="s">
        <v>84</v>
      </c>
      <c r="BK114" s="187">
        <f>ROUND(I114*H114,2)</f>
        <v>0</v>
      </c>
      <c r="BL114" s="19" t="s">
        <v>184</v>
      </c>
      <c r="BM114" s="186" t="s">
        <v>7033</v>
      </c>
    </row>
    <row r="115" spans="1:65" s="2" customFormat="1" ht="11.25">
      <c r="A115" s="36"/>
      <c r="B115" s="37"/>
      <c r="C115" s="38"/>
      <c r="D115" s="188" t="s">
        <v>186</v>
      </c>
      <c r="E115" s="38"/>
      <c r="F115" s="189" t="s">
        <v>7034</v>
      </c>
      <c r="G115" s="38"/>
      <c r="H115" s="38"/>
      <c r="I115" s="190"/>
      <c r="J115" s="38"/>
      <c r="K115" s="38"/>
      <c r="L115" s="41"/>
      <c r="M115" s="191"/>
      <c r="N115" s="192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186</v>
      </c>
      <c r="AU115" s="19" t="s">
        <v>86</v>
      </c>
    </row>
    <row r="116" spans="1:65" s="2" customFormat="1" ht="24.2" customHeight="1">
      <c r="A116" s="36"/>
      <c r="B116" s="37"/>
      <c r="C116" s="175" t="s">
        <v>269</v>
      </c>
      <c r="D116" s="175" t="s">
        <v>179</v>
      </c>
      <c r="E116" s="176" t="s">
        <v>7035</v>
      </c>
      <c r="F116" s="177" t="s">
        <v>7036</v>
      </c>
      <c r="G116" s="178" t="s">
        <v>199</v>
      </c>
      <c r="H116" s="179">
        <v>2383.67</v>
      </c>
      <c r="I116" s="180"/>
      <c r="J116" s="181">
        <f>ROUND(I116*H116,2)</f>
        <v>0</v>
      </c>
      <c r="K116" s="177" t="s">
        <v>183</v>
      </c>
      <c r="L116" s="41"/>
      <c r="M116" s="182" t="s">
        <v>19</v>
      </c>
      <c r="N116" s="183" t="s">
        <v>47</v>
      </c>
      <c r="O116" s="66"/>
      <c r="P116" s="184">
        <f>O116*H116</f>
        <v>0</v>
      </c>
      <c r="Q116" s="184">
        <v>1.6000000000000001E-4</v>
      </c>
      <c r="R116" s="184">
        <f>Q116*H116</f>
        <v>0.38138720000000004</v>
      </c>
      <c r="S116" s="184">
        <v>0.23</v>
      </c>
      <c r="T116" s="185">
        <f>S116*H116</f>
        <v>548.2441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86" t="s">
        <v>184</v>
      </c>
      <c r="AT116" s="186" t="s">
        <v>179</v>
      </c>
      <c r="AU116" s="186" t="s">
        <v>86</v>
      </c>
      <c r="AY116" s="19" t="s">
        <v>177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19" t="s">
        <v>84</v>
      </c>
      <c r="BK116" s="187">
        <f>ROUND(I116*H116,2)</f>
        <v>0</v>
      </c>
      <c r="BL116" s="19" t="s">
        <v>184</v>
      </c>
      <c r="BM116" s="186" t="s">
        <v>7037</v>
      </c>
    </row>
    <row r="117" spans="1:65" s="2" customFormat="1" ht="11.25">
      <c r="A117" s="36"/>
      <c r="B117" s="37"/>
      <c r="C117" s="38"/>
      <c r="D117" s="188" t="s">
        <v>186</v>
      </c>
      <c r="E117" s="38"/>
      <c r="F117" s="189" t="s">
        <v>7038</v>
      </c>
      <c r="G117" s="38"/>
      <c r="H117" s="38"/>
      <c r="I117" s="190"/>
      <c r="J117" s="38"/>
      <c r="K117" s="38"/>
      <c r="L117" s="41"/>
      <c r="M117" s="191"/>
      <c r="N117" s="192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186</v>
      </c>
      <c r="AU117" s="19" t="s">
        <v>86</v>
      </c>
    </row>
    <row r="118" spans="1:65" s="2" customFormat="1" ht="24.2" customHeight="1">
      <c r="A118" s="36"/>
      <c r="B118" s="37"/>
      <c r="C118" s="175" t="s">
        <v>275</v>
      </c>
      <c r="D118" s="175" t="s">
        <v>179</v>
      </c>
      <c r="E118" s="176" t="s">
        <v>7039</v>
      </c>
      <c r="F118" s="177" t="s">
        <v>7040</v>
      </c>
      <c r="G118" s="178" t="s">
        <v>595</v>
      </c>
      <c r="H118" s="179">
        <v>168.54</v>
      </c>
      <c r="I118" s="180"/>
      <c r="J118" s="181">
        <f>ROUND(I118*H118,2)</f>
        <v>0</v>
      </c>
      <c r="K118" s="177" t="s">
        <v>183</v>
      </c>
      <c r="L118" s="41"/>
      <c r="M118" s="182" t="s">
        <v>19</v>
      </c>
      <c r="N118" s="183" t="s">
        <v>47</v>
      </c>
      <c r="O118" s="66"/>
      <c r="P118" s="184">
        <f>O118*H118</f>
        <v>0</v>
      </c>
      <c r="Q118" s="184">
        <v>0</v>
      </c>
      <c r="R118" s="184">
        <f>Q118*H118</f>
        <v>0</v>
      </c>
      <c r="S118" s="184">
        <v>0.28999999999999998</v>
      </c>
      <c r="T118" s="185">
        <f>S118*H118</f>
        <v>48.876599999999996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86" t="s">
        <v>184</v>
      </c>
      <c r="AT118" s="186" t="s">
        <v>179</v>
      </c>
      <c r="AU118" s="186" t="s">
        <v>86</v>
      </c>
      <c r="AY118" s="19" t="s">
        <v>177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19" t="s">
        <v>84</v>
      </c>
      <c r="BK118" s="187">
        <f>ROUND(I118*H118,2)</f>
        <v>0</v>
      </c>
      <c r="BL118" s="19" t="s">
        <v>184</v>
      </c>
      <c r="BM118" s="186" t="s">
        <v>7041</v>
      </c>
    </row>
    <row r="119" spans="1:65" s="2" customFormat="1" ht="11.25">
      <c r="A119" s="36"/>
      <c r="B119" s="37"/>
      <c r="C119" s="38"/>
      <c r="D119" s="188" t="s">
        <v>186</v>
      </c>
      <c r="E119" s="38"/>
      <c r="F119" s="189" t="s">
        <v>7042</v>
      </c>
      <c r="G119" s="38"/>
      <c r="H119" s="38"/>
      <c r="I119" s="190"/>
      <c r="J119" s="38"/>
      <c r="K119" s="38"/>
      <c r="L119" s="41"/>
      <c r="M119" s="191"/>
      <c r="N119" s="192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186</v>
      </c>
      <c r="AU119" s="19" t="s">
        <v>86</v>
      </c>
    </row>
    <row r="120" spans="1:65" s="13" customFormat="1" ht="11.25">
      <c r="B120" s="193"/>
      <c r="C120" s="194"/>
      <c r="D120" s="195" t="s">
        <v>188</v>
      </c>
      <c r="E120" s="196" t="s">
        <v>19</v>
      </c>
      <c r="F120" s="197" t="s">
        <v>7043</v>
      </c>
      <c r="G120" s="194"/>
      <c r="H120" s="198">
        <v>168.54</v>
      </c>
      <c r="I120" s="199"/>
      <c r="J120" s="194"/>
      <c r="K120" s="194"/>
      <c r="L120" s="200"/>
      <c r="M120" s="201"/>
      <c r="N120" s="202"/>
      <c r="O120" s="202"/>
      <c r="P120" s="202"/>
      <c r="Q120" s="202"/>
      <c r="R120" s="202"/>
      <c r="S120" s="202"/>
      <c r="T120" s="203"/>
      <c r="AT120" s="204" t="s">
        <v>188</v>
      </c>
      <c r="AU120" s="204" t="s">
        <v>86</v>
      </c>
      <c r="AV120" s="13" t="s">
        <v>86</v>
      </c>
      <c r="AW120" s="13" t="s">
        <v>35</v>
      </c>
      <c r="AX120" s="13" t="s">
        <v>76</v>
      </c>
      <c r="AY120" s="204" t="s">
        <v>177</v>
      </c>
    </row>
    <row r="121" spans="1:65" s="14" customFormat="1" ht="11.25">
      <c r="B121" s="205"/>
      <c r="C121" s="206"/>
      <c r="D121" s="195" t="s">
        <v>188</v>
      </c>
      <c r="E121" s="207" t="s">
        <v>19</v>
      </c>
      <c r="F121" s="208" t="s">
        <v>190</v>
      </c>
      <c r="G121" s="206"/>
      <c r="H121" s="209">
        <v>168.54</v>
      </c>
      <c r="I121" s="210"/>
      <c r="J121" s="206"/>
      <c r="K121" s="206"/>
      <c r="L121" s="211"/>
      <c r="M121" s="212"/>
      <c r="N121" s="213"/>
      <c r="O121" s="213"/>
      <c r="P121" s="213"/>
      <c r="Q121" s="213"/>
      <c r="R121" s="213"/>
      <c r="S121" s="213"/>
      <c r="T121" s="214"/>
      <c r="AT121" s="215" t="s">
        <v>188</v>
      </c>
      <c r="AU121" s="215" t="s">
        <v>86</v>
      </c>
      <c r="AV121" s="14" t="s">
        <v>184</v>
      </c>
      <c r="AW121" s="14" t="s">
        <v>35</v>
      </c>
      <c r="AX121" s="14" t="s">
        <v>84</v>
      </c>
      <c r="AY121" s="215" t="s">
        <v>177</v>
      </c>
    </row>
    <row r="122" spans="1:65" s="2" customFormat="1" ht="16.5" customHeight="1">
      <c r="A122" s="36"/>
      <c r="B122" s="37"/>
      <c r="C122" s="175" t="s">
        <v>280</v>
      </c>
      <c r="D122" s="175" t="s">
        <v>179</v>
      </c>
      <c r="E122" s="176" t="s">
        <v>7044</v>
      </c>
      <c r="F122" s="177" t="s">
        <v>7045</v>
      </c>
      <c r="G122" s="178" t="s">
        <v>199</v>
      </c>
      <c r="H122" s="179">
        <v>305.60000000000002</v>
      </c>
      <c r="I122" s="180"/>
      <c r="J122" s="181">
        <f>ROUND(I122*H122,2)</f>
        <v>0</v>
      </c>
      <c r="K122" s="177" t="s">
        <v>183</v>
      </c>
      <c r="L122" s="41"/>
      <c r="M122" s="182" t="s">
        <v>19</v>
      </c>
      <c r="N122" s="183" t="s">
        <v>47</v>
      </c>
      <c r="O122" s="66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86" t="s">
        <v>184</v>
      </c>
      <c r="AT122" s="186" t="s">
        <v>179</v>
      </c>
      <c r="AU122" s="186" t="s">
        <v>86</v>
      </c>
      <c r="AY122" s="19" t="s">
        <v>177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19" t="s">
        <v>84</v>
      </c>
      <c r="BK122" s="187">
        <f>ROUND(I122*H122,2)</f>
        <v>0</v>
      </c>
      <c r="BL122" s="19" t="s">
        <v>184</v>
      </c>
      <c r="BM122" s="186" t="s">
        <v>7046</v>
      </c>
    </row>
    <row r="123" spans="1:65" s="2" customFormat="1" ht="11.25">
      <c r="A123" s="36"/>
      <c r="B123" s="37"/>
      <c r="C123" s="38"/>
      <c r="D123" s="188" t="s">
        <v>186</v>
      </c>
      <c r="E123" s="38"/>
      <c r="F123" s="189" t="s">
        <v>7047</v>
      </c>
      <c r="G123" s="38"/>
      <c r="H123" s="38"/>
      <c r="I123" s="190"/>
      <c r="J123" s="38"/>
      <c r="K123" s="38"/>
      <c r="L123" s="41"/>
      <c r="M123" s="191"/>
      <c r="N123" s="192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186</v>
      </c>
      <c r="AU123" s="19" t="s">
        <v>86</v>
      </c>
    </row>
    <row r="124" spans="1:65" s="13" customFormat="1" ht="11.25">
      <c r="B124" s="193"/>
      <c r="C124" s="194"/>
      <c r="D124" s="195" t="s">
        <v>188</v>
      </c>
      <c r="E124" s="196" t="s">
        <v>19</v>
      </c>
      <c r="F124" s="197" t="s">
        <v>7048</v>
      </c>
      <c r="G124" s="194"/>
      <c r="H124" s="198">
        <v>305.60000000000002</v>
      </c>
      <c r="I124" s="199"/>
      <c r="J124" s="194"/>
      <c r="K124" s="194"/>
      <c r="L124" s="200"/>
      <c r="M124" s="201"/>
      <c r="N124" s="202"/>
      <c r="O124" s="202"/>
      <c r="P124" s="202"/>
      <c r="Q124" s="202"/>
      <c r="R124" s="202"/>
      <c r="S124" s="202"/>
      <c r="T124" s="203"/>
      <c r="AT124" s="204" t="s">
        <v>188</v>
      </c>
      <c r="AU124" s="204" t="s">
        <v>86</v>
      </c>
      <c r="AV124" s="13" t="s">
        <v>86</v>
      </c>
      <c r="AW124" s="13" t="s">
        <v>35</v>
      </c>
      <c r="AX124" s="13" t="s">
        <v>76</v>
      </c>
      <c r="AY124" s="204" t="s">
        <v>177</v>
      </c>
    </row>
    <row r="125" spans="1:65" s="14" customFormat="1" ht="11.25">
      <c r="B125" s="205"/>
      <c r="C125" s="206"/>
      <c r="D125" s="195" t="s">
        <v>188</v>
      </c>
      <c r="E125" s="207" t="s">
        <v>19</v>
      </c>
      <c r="F125" s="208" t="s">
        <v>190</v>
      </c>
      <c r="G125" s="206"/>
      <c r="H125" s="209">
        <v>305.60000000000002</v>
      </c>
      <c r="I125" s="210"/>
      <c r="J125" s="206"/>
      <c r="K125" s="206"/>
      <c r="L125" s="211"/>
      <c r="M125" s="212"/>
      <c r="N125" s="213"/>
      <c r="O125" s="213"/>
      <c r="P125" s="213"/>
      <c r="Q125" s="213"/>
      <c r="R125" s="213"/>
      <c r="S125" s="213"/>
      <c r="T125" s="214"/>
      <c r="AT125" s="215" t="s">
        <v>188</v>
      </c>
      <c r="AU125" s="215" t="s">
        <v>86</v>
      </c>
      <c r="AV125" s="14" t="s">
        <v>184</v>
      </c>
      <c r="AW125" s="14" t="s">
        <v>35</v>
      </c>
      <c r="AX125" s="14" t="s">
        <v>84</v>
      </c>
      <c r="AY125" s="215" t="s">
        <v>177</v>
      </c>
    </row>
    <row r="126" spans="1:65" s="2" customFormat="1" ht="24.2" customHeight="1">
      <c r="A126" s="36"/>
      <c r="B126" s="37"/>
      <c r="C126" s="175" t="s">
        <v>285</v>
      </c>
      <c r="D126" s="175" t="s">
        <v>179</v>
      </c>
      <c r="E126" s="176" t="s">
        <v>180</v>
      </c>
      <c r="F126" s="177" t="s">
        <v>181</v>
      </c>
      <c r="G126" s="178" t="s">
        <v>182</v>
      </c>
      <c r="H126" s="179">
        <v>77.402000000000001</v>
      </c>
      <c r="I126" s="180"/>
      <c r="J126" s="181">
        <f>ROUND(I126*H126,2)</f>
        <v>0</v>
      </c>
      <c r="K126" s="177" t="s">
        <v>183</v>
      </c>
      <c r="L126" s="41"/>
      <c r="M126" s="182" t="s">
        <v>19</v>
      </c>
      <c r="N126" s="183" t="s">
        <v>47</v>
      </c>
      <c r="O126" s="66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86" t="s">
        <v>184</v>
      </c>
      <c r="AT126" s="186" t="s">
        <v>179</v>
      </c>
      <c r="AU126" s="186" t="s">
        <v>86</v>
      </c>
      <c r="AY126" s="19" t="s">
        <v>177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19" t="s">
        <v>84</v>
      </c>
      <c r="BK126" s="187">
        <f>ROUND(I126*H126,2)</f>
        <v>0</v>
      </c>
      <c r="BL126" s="19" t="s">
        <v>184</v>
      </c>
      <c r="BM126" s="186" t="s">
        <v>7049</v>
      </c>
    </row>
    <row r="127" spans="1:65" s="2" customFormat="1" ht="11.25">
      <c r="A127" s="36"/>
      <c r="B127" s="37"/>
      <c r="C127" s="38"/>
      <c r="D127" s="188" t="s">
        <v>186</v>
      </c>
      <c r="E127" s="38"/>
      <c r="F127" s="189" t="s">
        <v>187</v>
      </c>
      <c r="G127" s="38"/>
      <c r="H127" s="38"/>
      <c r="I127" s="190"/>
      <c r="J127" s="38"/>
      <c r="K127" s="38"/>
      <c r="L127" s="41"/>
      <c r="M127" s="191"/>
      <c r="N127" s="192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186</v>
      </c>
      <c r="AU127" s="19" t="s">
        <v>86</v>
      </c>
    </row>
    <row r="128" spans="1:65" s="15" customFormat="1" ht="11.25">
      <c r="B128" s="216"/>
      <c r="C128" s="217"/>
      <c r="D128" s="195" t="s">
        <v>188</v>
      </c>
      <c r="E128" s="218" t="s">
        <v>19</v>
      </c>
      <c r="F128" s="219" t="s">
        <v>7050</v>
      </c>
      <c r="G128" s="217"/>
      <c r="H128" s="218" t="s">
        <v>19</v>
      </c>
      <c r="I128" s="220"/>
      <c r="J128" s="217"/>
      <c r="K128" s="217"/>
      <c r="L128" s="221"/>
      <c r="M128" s="222"/>
      <c r="N128" s="223"/>
      <c r="O128" s="223"/>
      <c r="P128" s="223"/>
      <c r="Q128" s="223"/>
      <c r="R128" s="223"/>
      <c r="S128" s="223"/>
      <c r="T128" s="224"/>
      <c r="AT128" s="225" t="s">
        <v>188</v>
      </c>
      <c r="AU128" s="225" t="s">
        <v>86</v>
      </c>
      <c r="AV128" s="15" t="s">
        <v>84</v>
      </c>
      <c r="AW128" s="15" t="s">
        <v>35</v>
      </c>
      <c r="AX128" s="15" t="s">
        <v>76</v>
      </c>
      <c r="AY128" s="225" t="s">
        <v>177</v>
      </c>
    </row>
    <row r="129" spans="1:65" s="13" customFormat="1" ht="11.25">
      <c r="B129" s="193"/>
      <c r="C129" s="194"/>
      <c r="D129" s="195" t="s">
        <v>188</v>
      </c>
      <c r="E129" s="196" t="s">
        <v>19</v>
      </c>
      <c r="F129" s="197" t="s">
        <v>7051</v>
      </c>
      <c r="G129" s="194"/>
      <c r="H129" s="198">
        <v>64.356999999999999</v>
      </c>
      <c r="I129" s="199"/>
      <c r="J129" s="194"/>
      <c r="K129" s="194"/>
      <c r="L129" s="200"/>
      <c r="M129" s="201"/>
      <c r="N129" s="202"/>
      <c r="O129" s="202"/>
      <c r="P129" s="202"/>
      <c r="Q129" s="202"/>
      <c r="R129" s="202"/>
      <c r="S129" s="202"/>
      <c r="T129" s="203"/>
      <c r="AT129" s="204" t="s">
        <v>188</v>
      </c>
      <c r="AU129" s="204" t="s">
        <v>86</v>
      </c>
      <c r="AV129" s="13" t="s">
        <v>86</v>
      </c>
      <c r="AW129" s="13" t="s">
        <v>35</v>
      </c>
      <c r="AX129" s="13" t="s">
        <v>76</v>
      </c>
      <c r="AY129" s="204" t="s">
        <v>177</v>
      </c>
    </row>
    <row r="130" spans="1:65" s="15" customFormat="1" ht="11.25">
      <c r="B130" s="216"/>
      <c r="C130" s="217"/>
      <c r="D130" s="195" t="s">
        <v>188</v>
      </c>
      <c r="E130" s="218" t="s">
        <v>19</v>
      </c>
      <c r="F130" s="219" t="s">
        <v>7052</v>
      </c>
      <c r="G130" s="217"/>
      <c r="H130" s="218" t="s">
        <v>19</v>
      </c>
      <c r="I130" s="220"/>
      <c r="J130" s="217"/>
      <c r="K130" s="217"/>
      <c r="L130" s="221"/>
      <c r="M130" s="222"/>
      <c r="N130" s="223"/>
      <c r="O130" s="223"/>
      <c r="P130" s="223"/>
      <c r="Q130" s="223"/>
      <c r="R130" s="223"/>
      <c r="S130" s="223"/>
      <c r="T130" s="224"/>
      <c r="AT130" s="225" t="s">
        <v>188</v>
      </c>
      <c r="AU130" s="225" t="s">
        <v>86</v>
      </c>
      <c r="AV130" s="15" t="s">
        <v>84</v>
      </c>
      <c r="AW130" s="15" t="s">
        <v>35</v>
      </c>
      <c r="AX130" s="15" t="s">
        <v>76</v>
      </c>
      <c r="AY130" s="225" t="s">
        <v>177</v>
      </c>
    </row>
    <row r="131" spans="1:65" s="13" customFormat="1" ht="11.25">
      <c r="B131" s="193"/>
      <c r="C131" s="194"/>
      <c r="D131" s="195" t="s">
        <v>188</v>
      </c>
      <c r="E131" s="196" t="s">
        <v>19</v>
      </c>
      <c r="F131" s="197" t="s">
        <v>7053</v>
      </c>
      <c r="G131" s="194"/>
      <c r="H131" s="198">
        <v>4.4999999999999998E-2</v>
      </c>
      <c r="I131" s="199"/>
      <c r="J131" s="194"/>
      <c r="K131" s="194"/>
      <c r="L131" s="200"/>
      <c r="M131" s="201"/>
      <c r="N131" s="202"/>
      <c r="O131" s="202"/>
      <c r="P131" s="202"/>
      <c r="Q131" s="202"/>
      <c r="R131" s="202"/>
      <c r="S131" s="202"/>
      <c r="T131" s="203"/>
      <c r="AT131" s="204" t="s">
        <v>188</v>
      </c>
      <c r="AU131" s="204" t="s">
        <v>86</v>
      </c>
      <c r="AV131" s="13" t="s">
        <v>86</v>
      </c>
      <c r="AW131" s="13" t="s">
        <v>35</v>
      </c>
      <c r="AX131" s="13" t="s">
        <v>76</v>
      </c>
      <c r="AY131" s="204" t="s">
        <v>177</v>
      </c>
    </row>
    <row r="132" spans="1:65" s="15" customFormat="1" ht="11.25">
      <c r="B132" s="216"/>
      <c r="C132" s="217"/>
      <c r="D132" s="195" t="s">
        <v>188</v>
      </c>
      <c r="E132" s="218" t="s">
        <v>19</v>
      </c>
      <c r="F132" s="219" t="s">
        <v>7054</v>
      </c>
      <c r="G132" s="217"/>
      <c r="H132" s="218" t="s">
        <v>19</v>
      </c>
      <c r="I132" s="220"/>
      <c r="J132" s="217"/>
      <c r="K132" s="217"/>
      <c r="L132" s="221"/>
      <c r="M132" s="222"/>
      <c r="N132" s="223"/>
      <c r="O132" s="223"/>
      <c r="P132" s="223"/>
      <c r="Q132" s="223"/>
      <c r="R132" s="223"/>
      <c r="S132" s="223"/>
      <c r="T132" s="224"/>
      <c r="AT132" s="225" t="s">
        <v>188</v>
      </c>
      <c r="AU132" s="225" t="s">
        <v>86</v>
      </c>
      <c r="AV132" s="15" t="s">
        <v>84</v>
      </c>
      <c r="AW132" s="15" t="s">
        <v>35</v>
      </c>
      <c r="AX132" s="15" t="s">
        <v>76</v>
      </c>
      <c r="AY132" s="225" t="s">
        <v>177</v>
      </c>
    </row>
    <row r="133" spans="1:65" s="13" customFormat="1" ht="11.25">
      <c r="B133" s="193"/>
      <c r="C133" s="194"/>
      <c r="D133" s="195" t="s">
        <v>188</v>
      </c>
      <c r="E133" s="196" t="s">
        <v>19</v>
      </c>
      <c r="F133" s="197" t="s">
        <v>7055</v>
      </c>
      <c r="G133" s="194"/>
      <c r="H133" s="198">
        <v>13</v>
      </c>
      <c r="I133" s="199"/>
      <c r="J133" s="194"/>
      <c r="K133" s="194"/>
      <c r="L133" s="200"/>
      <c r="M133" s="201"/>
      <c r="N133" s="202"/>
      <c r="O133" s="202"/>
      <c r="P133" s="202"/>
      <c r="Q133" s="202"/>
      <c r="R133" s="202"/>
      <c r="S133" s="202"/>
      <c r="T133" s="203"/>
      <c r="AT133" s="204" t="s">
        <v>188</v>
      </c>
      <c r="AU133" s="204" t="s">
        <v>86</v>
      </c>
      <c r="AV133" s="13" t="s">
        <v>86</v>
      </c>
      <c r="AW133" s="13" t="s">
        <v>35</v>
      </c>
      <c r="AX133" s="13" t="s">
        <v>76</v>
      </c>
      <c r="AY133" s="204" t="s">
        <v>177</v>
      </c>
    </row>
    <row r="134" spans="1:65" s="14" customFormat="1" ht="11.25">
      <c r="B134" s="205"/>
      <c r="C134" s="206"/>
      <c r="D134" s="195" t="s">
        <v>188</v>
      </c>
      <c r="E134" s="207" t="s">
        <v>19</v>
      </c>
      <c r="F134" s="208" t="s">
        <v>190</v>
      </c>
      <c r="G134" s="206"/>
      <c r="H134" s="209">
        <v>77.402000000000001</v>
      </c>
      <c r="I134" s="210"/>
      <c r="J134" s="206"/>
      <c r="K134" s="206"/>
      <c r="L134" s="211"/>
      <c r="M134" s="212"/>
      <c r="N134" s="213"/>
      <c r="O134" s="213"/>
      <c r="P134" s="213"/>
      <c r="Q134" s="213"/>
      <c r="R134" s="213"/>
      <c r="S134" s="213"/>
      <c r="T134" s="214"/>
      <c r="AT134" s="215" t="s">
        <v>188</v>
      </c>
      <c r="AU134" s="215" t="s">
        <v>86</v>
      </c>
      <c r="AV134" s="14" t="s">
        <v>184</v>
      </c>
      <c r="AW134" s="14" t="s">
        <v>35</v>
      </c>
      <c r="AX134" s="14" t="s">
        <v>84</v>
      </c>
      <c r="AY134" s="215" t="s">
        <v>177</v>
      </c>
    </row>
    <row r="135" spans="1:65" s="2" customFormat="1" ht="37.9" customHeight="1">
      <c r="A135" s="36"/>
      <c r="B135" s="37"/>
      <c r="C135" s="175" t="s">
        <v>290</v>
      </c>
      <c r="D135" s="175" t="s">
        <v>179</v>
      </c>
      <c r="E135" s="176" t="s">
        <v>5590</v>
      </c>
      <c r="F135" s="177" t="s">
        <v>5591</v>
      </c>
      <c r="G135" s="178" t="s">
        <v>182</v>
      </c>
      <c r="H135" s="179">
        <v>75.56</v>
      </c>
      <c r="I135" s="180"/>
      <c r="J135" s="181">
        <f>ROUND(I135*H135,2)</f>
        <v>0</v>
      </c>
      <c r="K135" s="177" t="s">
        <v>183</v>
      </c>
      <c r="L135" s="41"/>
      <c r="M135" s="182" t="s">
        <v>19</v>
      </c>
      <c r="N135" s="183" t="s">
        <v>47</v>
      </c>
      <c r="O135" s="66"/>
      <c r="P135" s="184">
        <f>O135*H135</f>
        <v>0</v>
      </c>
      <c r="Q135" s="184">
        <v>0</v>
      </c>
      <c r="R135" s="184">
        <f>Q135*H135</f>
        <v>0</v>
      </c>
      <c r="S135" s="184">
        <v>0</v>
      </c>
      <c r="T135" s="185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86" t="s">
        <v>184</v>
      </c>
      <c r="AT135" s="186" t="s">
        <v>179</v>
      </c>
      <c r="AU135" s="186" t="s">
        <v>86</v>
      </c>
      <c r="AY135" s="19" t="s">
        <v>177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19" t="s">
        <v>84</v>
      </c>
      <c r="BK135" s="187">
        <f>ROUND(I135*H135,2)</f>
        <v>0</v>
      </c>
      <c r="BL135" s="19" t="s">
        <v>184</v>
      </c>
      <c r="BM135" s="186" t="s">
        <v>7056</v>
      </c>
    </row>
    <row r="136" spans="1:65" s="2" customFormat="1" ht="11.25">
      <c r="A136" s="36"/>
      <c r="B136" s="37"/>
      <c r="C136" s="38"/>
      <c r="D136" s="188" t="s">
        <v>186</v>
      </c>
      <c r="E136" s="38"/>
      <c r="F136" s="189" t="s">
        <v>5593</v>
      </c>
      <c r="G136" s="38"/>
      <c r="H136" s="38"/>
      <c r="I136" s="190"/>
      <c r="J136" s="38"/>
      <c r="K136" s="38"/>
      <c r="L136" s="41"/>
      <c r="M136" s="191"/>
      <c r="N136" s="192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186</v>
      </c>
      <c r="AU136" s="19" t="s">
        <v>86</v>
      </c>
    </row>
    <row r="137" spans="1:65" s="15" customFormat="1" ht="11.25">
      <c r="B137" s="216"/>
      <c r="C137" s="217"/>
      <c r="D137" s="195" t="s">
        <v>188</v>
      </c>
      <c r="E137" s="218" t="s">
        <v>19</v>
      </c>
      <c r="F137" s="219" t="s">
        <v>7057</v>
      </c>
      <c r="G137" s="217"/>
      <c r="H137" s="218" t="s">
        <v>19</v>
      </c>
      <c r="I137" s="220"/>
      <c r="J137" s="217"/>
      <c r="K137" s="217"/>
      <c r="L137" s="221"/>
      <c r="M137" s="222"/>
      <c r="N137" s="223"/>
      <c r="O137" s="223"/>
      <c r="P137" s="223"/>
      <c r="Q137" s="223"/>
      <c r="R137" s="223"/>
      <c r="S137" s="223"/>
      <c r="T137" s="224"/>
      <c r="AT137" s="225" t="s">
        <v>188</v>
      </c>
      <c r="AU137" s="225" t="s">
        <v>86</v>
      </c>
      <c r="AV137" s="15" t="s">
        <v>84</v>
      </c>
      <c r="AW137" s="15" t="s">
        <v>35</v>
      </c>
      <c r="AX137" s="15" t="s">
        <v>76</v>
      </c>
      <c r="AY137" s="225" t="s">
        <v>177</v>
      </c>
    </row>
    <row r="138" spans="1:65" s="13" customFormat="1" ht="11.25">
      <c r="B138" s="193"/>
      <c r="C138" s="194"/>
      <c r="D138" s="195" t="s">
        <v>188</v>
      </c>
      <c r="E138" s="196" t="s">
        <v>19</v>
      </c>
      <c r="F138" s="197" t="s">
        <v>7058</v>
      </c>
      <c r="G138" s="194"/>
      <c r="H138" s="198">
        <v>45.84</v>
      </c>
      <c r="I138" s="199"/>
      <c r="J138" s="194"/>
      <c r="K138" s="194"/>
      <c r="L138" s="200"/>
      <c r="M138" s="201"/>
      <c r="N138" s="202"/>
      <c r="O138" s="202"/>
      <c r="P138" s="202"/>
      <c r="Q138" s="202"/>
      <c r="R138" s="202"/>
      <c r="S138" s="202"/>
      <c r="T138" s="203"/>
      <c r="AT138" s="204" t="s">
        <v>188</v>
      </c>
      <c r="AU138" s="204" t="s">
        <v>86</v>
      </c>
      <c r="AV138" s="13" t="s">
        <v>86</v>
      </c>
      <c r="AW138" s="13" t="s">
        <v>35</v>
      </c>
      <c r="AX138" s="13" t="s">
        <v>76</v>
      </c>
      <c r="AY138" s="204" t="s">
        <v>177</v>
      </c>
    </row>
    <row r="139" spans="1:65" s="15" customFormat="1" ht="11.25">
      <c r="B139" s="216"/>
      <c r="C139" s="217"/>
      <c r="D139" s="195" t="s">
        <v>188</v>
      </c>
      <c r="E139" s="218" t="s">
        <v>19</v>
      </c>
      <c r="F139" s="219" t="s">
        <v>7059</v>
      </c>
      <c r="G139" s="217"/>
      <c r="H139" s="218" t="s">
        <v>19</v>
      </c>
      <c r="I139" s="220"/>
      <c r="J139" s="217"/>
      <c r="K139" s="217"/>
      <c r="L139" s="221"/>
      <c r="M139" s="222"/>
      <c r="N139" s="223"/>
      <c r="O139" s="223"/>
      <c r="P139" s="223"/>
      <c r="Q139" s="223"/>
      <c r="R139" s="223"/>
      <c r="S139" s="223"/>
      <c r="T139" s="224"/>
      <c r="AT139" s="225" t="s">
        <v>188</v>
      </c>
      <c r="AU139" s="225" t="s">
        <v>86</v>
      </c>
      <c r="AV139" s="15" t="s">
        <v>84</v>
      </c>
      <c r="AW139" s="15" t="s">
        <v>35</v>
      </c>
      <c r="AX139" s="15" t="s">
        <v>76</v>
      </c>
      <c r="AY139" s="225" t="s">
        <v>177</v>
      </c>
    </row>
    <row r="140" spans="1:65" s="13" customFormat="1" ht="11.25">
      <c r="B140" s="193"/>
      <c r="C140" s="194"/>
      <c r="D140" s="195" t="s">
        <v>188</v>
      </c>
      <c r="E140" s="196" t="s">
        <v>19</v>
      </c>
      <c r="F140" s="197" t="s">
        <v>7060</v>
      </c>
      <c r="G140" s="194"/>
      <c r="H140" s="198">
        <v>23.27</v>
      </c>
      <c r="I140" s="199"/>
      <c r="J140" s="194"/>
      <c r="K140" s="194"/>
      <c r="L140" s="200"/>
      <c r="M140" s="201"/>
      <c r="N140" s="202"/>
      <c r="O140" s="202"/>
      <c r="P140" s="202"/>
      <c r="Q140" s="202"/>
      <c r="R140" s="202"/>
      <c r="S140" s="202"/>
      <c r="T140" s="203"/>
      <c r="AT140" s="204" t="s">
        <v>188</v>
      </c>
      <c r="AU140" s="204" t="s">
        <v>86</v>
      </c>
      <c r="AV140" s="13" t="s">
        <v>86</v>
      </c>
      <c r="AW140" s="13" t="s">
        <v>35</v>
      </c>
      <c r="AX140" s="13" t="s">
        <v>76</v>
      </c>
      <c r="AY140" s="204" t="s">
        <v>177</v>
      </c>
    </row>
    <row r="141" spans="1:65" s="15" customFormat="1" ht="11.25">
      <c r="B141" s="216"/>
      <c r="C141" s="217"/>
      <c r="D141" s="195" t="s">
        <v>188</v>
      </c>
      <c r="E141" s="218" t="s">
        <v>19</v>
      </c>
      <c r="F141" s="219" t="s">
        <v>7061</v>
      </c>
      <c r="G141" s="217"/>
      <c r="H141" s="218" t="s">
        <v>19</v>
      </c>
      <c r="I141" s="220"/>
      <c r="J141" s="217"/>
      <c r="K141" s="217"/>
      <c r="L141" s="221"/>
      <c r="M141" s="222"/>
      <c r="N141" s="223"/>
      <c r="O141" s="223"/>
      <c r="P141" s="223"/>
      <c r="Q141" s="223"/>
      <c r="R141" s="223"/>
      <c r="S141" s="223"/>
      <c r="T141" s="224"/>
      <c r="AT141" s="225" t="s">
        <v>188</v>
      </c>
      <c r="AU141" s="225" t="s">
        <v>86</v>
      </c>
      <c r="AV141" s="15" t="s">
        <v>84</v>
      </c>
      <c r="AW141" s="15" t="s">
        <v>35</v>
      </c>
      <c r="AX141" s="15" t="s">
        <v>76</v>
      </c>
      <c r="AY141" s="225" t="s">
        <v>177</v>
      </c>
    </row>
    <row r="142" spans="1:65" s="13" customFormat="1" ht="11.25">
      <c r="B142" s="193"/>
      <c r="C142" s="194"/>
      <c r="D142" s="195" t="s">
        <v>188</v>
      </c>
      <c r="E142" s="196" t="s">
        <v>19</v>
      </c>
      <c r="F142" s="197" t="s">
        <v>1821</v>
      </c>
      <c r="G142" s="194"/>
      <c r="H142" s="198">
        <v>4.5999999999999996</v>
      </c>
      <c r="I142" s="199"/>
      <c r="J142" s="194"/>
      <c r="K142" s="194"/>
      <c r="L142" s="200"/>
      <c r="M142" s="201"/>
      <c r="N142" s="202"/>
      <c r="O142" s="202"/>
      <c r="P142" s="202"/>
      <c r="Q142" s="202"/>
      <c r="R142" s="202"/>
      <c r="S142" s="202"/>
      <c r="T142" s="203"/>
      <c r="AT142" s="204" t="s">
        <v>188</v>
      </c>
      <c r="AU142" s="204" t="s">
        <v>86</v>
      </c>
      <c r="AV142" s="13" t="s">
        <v>86</v>
      </c>
      <c r="AW142" s="13" t="s">
        <v>35</v>
      </c>
      <c r="AX142" s="13" t="s">
        <v>76</v>
      </c>
      <c r="AY142" s="204" t="s">
        <v>177</v>
      </c>
    </row>
    <row r="143" spans="1:65" s="13" customFormat="1" ht="11.25">
      <c r="B143" s="193"/>
      <c r="C143" s="194"/>
      <c r="D143" s="195" t="s">
        <v>188</v>
      </c>
      <c r="E143" s="196" t="s">
        <v>19</v>
      </c>
      <c r="F143" s="197" t="s">
        <v>7062</v>
      </c>
      <c r="G143" s="194"/>
      <c r="H143" s="198">
        <v>1.85</v>
      </c>
      <c r="I143" s="199"/>
      <c r="J143" s="194"/>
      <c r="K143" s="194"/>
      <c r="L143" s="200"/>
      <c r="M143" s="201"/>
      <c r="N143" s="202"/>
      <c r="O143" s="202"/>
      <c r="P143" s="202"/>
      <c r="Q143" s="202"/>
      <c r="R143" s="202"/>
      <c r="S143" s="202"/>
      <c r="T143" s="203"/>
      <c r="AT143" s="204" t="s">
        <v>188</v>
      </c>
      <c r="AU143" s="204" t="s">
        <v>86</v>
      </c>
      <c r="AV143" s="13" t="s">
        <v>86</v>
      </c>
      <c r="AW143" s="13" t="s">
        <v>35</v>
      </c>
      <c r="AX143" s="13" t="s">
        <v>76</v>
      </c>
      <c r="AY143" s="204" t="s">
        <v>177</v>
      </c>
    </row>
    <row r="144" spans="1:65" s="14" customFormat="1" ht="11.25">
      <c r="B144" s="205"/>
      <c r="C144" s="206"/>
      <c r="D144" s="195" t="s">
        <v>188</v>
      </c>
      <c r="E144" s="207" t="s">
        <v>19</v>
      </c>
      <c r="F144" s="208" t="s">
        <v>190</v>
      </c>
      <c r="G144" s="206"/>
      <c r="H144" s="209">
        <v>75.559999999999988</v>
      </c>
      <c r="I144" s="210"/>
      <c r="J144" s="206"/>
      <c r="K144" s="206"/>
      <c r="L144" s="211"/>
      <c r="M144" s="212"/>
      <c r="N144" s="213"/>
      <c r="O144" s="213"/>
      <c r="P144" s="213"/>
      <c r="Q144" s="213"/>
      <c r="R144" s="213"/>
      <c r="S144" s="213"/>
      <c r="T144" s="214"/>
      <c r="AT144" s="215" t="s">
        <v>188</v>
      </c>
      <c r="AU144" s="215" t="s">
        <v>86</v>
      </c>
      <c r="AV144" s="14" t="s">
        <v>184</v>
      </c>
      <c r="AW144" s="14" t="s">
        <v>35</v>
      </c>
      <c r="AX144" s="14" t="s">
        <v>84</v>
      </c>
      <c r="AY144" s="215" t="s">
        <v>177</v>
      </c>
    </row>
    <row r="145" spans="1:65" s="2" customFormat="1" ht="37.9" customHeight="1">
      <c r="A145" s="36"/>
      <c r="B145" s="37"/>
      <c r="C145" s="175" t="s">
        <v>8</v>
      </c>
      <c r="D145" s="175" t="s">
        <v>179</v>
      </c>
      <c r="E145" s="176" t="s">
        <v>5594</v>
      </c>
      <c r="F145" s="177" t="s">
        <v>5595</v>
      </c>
      <c r="G145" s="178" t="s">
        <v>182</v>
      </c>
      <c r="H145" s="179">
        <v>680.04</v>
      </c>
      <c r="I145" s="180"/>
      <c r="J145" s="181">
        <f>ROUND(I145*H145,2)</f>
        <v>0</v>
      </c>
      <c r="K145" s="177" t="s">
        <v>183</v>
      </c>
      <c r="L145" s="41"/>
      <c r="M145" s="182" t="s">
        <v>19</v>
      </c>
      <c r="N145" s="183" t="s">
        <v>47</v>
      </c>
      <c r="O145" s="66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86" t="s">
        <v>184</v>
      </c>
      <c r="AT145" s="186" t="s">
        <v>179</v>
      </c>
      <c r="AU145" s="186" t="s">
        <v>86</v>
      </c>
      <c r="AY145" s="19" t="s">
        <v>177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19" t="s">
        <v>84</v>
      </c>
      <c r="BK145" s="187">
        <f>ROUND(I145*H145,2)</f>
        <v>0</v>
      </c>
      <c r="BL145" s="19" t="s">
        <v>184</v>
      </c>
      <c r="BM145" s="186" t="s">
        <v>7063</v>
      </c>
    </row>
    <row r="146" spans="1:65" s="2" customFormat="1" ht="11.25">
      <c r="A146" s="36"/>
      <c r="B146" s="37"/>
      <c r="C146" s="38"/>
      <c r="D146" s="188" t="s">
        <v>186</v>
      </c>
      <c r="E146" s="38"/>
      <c r="F146" s="189" t="s">
        <v>5597</v>
      </c>
      <c r="G146" s="38"/>
      <c r="H146" s="38"/>
      <c r="I146" s="190"/>
      <c r="J146" s="38"/>
      <c r="K146" s="38"/>
      <c r="L146" s="41"/>
      <c r="M146" s="191"/>
      <c r="N146" s="192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186</v>
      </c>
      <c r="AU146" s="19" t="s">
        <v>86</v>
      </c>
    </row>
    <row r="147" spans="1:65" s="13" customFormat="1" ht="11.25">
      <c r="B147" s="193"/>
      <c r="C147" s="194"/>
      <c r="D147" s="195" t="s">
        <v>188</v>
      </c>
      <c r="E147" s="196" t="s">
        <v>19</v>
      </c>
      <c r="F147" s="197" t="s">
        <v>7064</v>
      </c>
      <c r="G147" s="194"/>
      <c r="H147" s="198">
        <v>75.56</v>
      </c>
      <c r="I147" s="199"/>
      <c r="J147" s="194"/>
      <c r="K147" s="194"/>
      <c r="L147" s="200"/>
      <c r="M147" s="201"/>
      <c r="N147" s="202"/>
      <c r="O147" s="202"/>
      <c r="P147" s="202"/>
      <c r="Q147" s="202"/>
      <c r="R147" s="202"/>
      <c r="S147" s="202"/>
      <c r="T147" s="203"/>
      <c r="AT147" s="204" t="s">
        <v>188</v>
      </c>
      <c r="AU147" s="204" t="s">
        <v>86</v>
      </c>
      <c r="AV147" s="13" t="s">
        <v>86</v>
      </c>
      <c r="AW147" s="13" t="s">
        <v>35</v>
      </c>
      <c r="AX147" s="13" t="s">
        <v>76</v>
      </c>
      <c r="AY147" s="204" t="s">
        <v>177</v>
      </c>
    </row>
    <row r="148" spans="1:65" s="13" customFormat="1" ht="11.25">
      <c r="B148" s="193"/>
      <c r="C148" s="194"/>
      <c r="D148" s="195" t="s">
        <v>188</v>
      </c>
      <c r="E148" s="196" t="s">
        <v>19</v>
      </c>
      <c r="F148" s="197" t="s">
        <v>7065</v>
      </c>
      <c r="G148" s="194"/>
      <c r="H148" s="198">
        <v>680.04</v>
      </c>
      <c r="I148" s="199"/>
      <c r="J148" s="194"/>
      <c r="K148" s="194"/>
      <c r="L148" s="200"/>
      <c r="M148" s="201"/>
      <c r="N148" s="202"/>
      <c r="O148" s="202"/>
      <c r="P148" s="202"/>
      <c r="Q148" s="202"/>
      <c r="R148" s="202"/>
      <c r="S148" s="202"/>
      <c r="T148" s="203"/>
      <c r="AT148" s="204" t="s">
        <v>188</v>
      </c>
      <c r="AU148" s="204" t="s">
        <v>86</v>
      </c>
      <c r="AV148" s="13" t="s">
        <v>86</v>
      </c>
      <c r="AW148" s="13" t="s">
        <v>35</v>
      </c>
      <c r="AX148" s="13" t="s">
        <v>84</v>
      </c>
      <c r="AY148" s="204" t="s">
        <v>177</v>
      </c>
    </row>
    <row r="149" spans="1:65" s="2" customFormat="1" ht="16.5" customHeight="1">
      <c r="A149" s="36"/>
      <c r="B149" s="37"/>
      <c r="C149" s="237" t="s">
        <v>301</v>
      </c>
      <c r="D149" s="237" t="s">
        <v>757</v>
      </c>
      <c r="E149" s="238" t="s">
        <v>7066</v>
      </c>
      <c r="F149" s="239" t="s">
        <v>7067</v>
      </c>
      <c r="G149" s="240" t="s">
        <v>304</v>
      </c>
      <c r="H149" s="241">
        <v>41.886000000000003</v>
      </c>
      <c r="I149" s="242"/>
      <c r="J149" s="243">
        <f>ROUND(I149*H149,2)</f>
        <v>0</v>
      </c>
      <c r="K149" s="239" t="s">
        <v>183</v>
      </c>
      <c r="L149" s="244"/>
      <c r="M149" s="245" t="s">
        <v>19</v>
      </c>
      <c r="N149" s="246" t="s">
        <v>47</v>
      </c>
      <c r="O149" s="66"/>
      <c r="P149" s="184">
        <f>O149*H149</f>
        <v>0</v>
      </c>
      <c r="Q149" s="184">
        <v>1</v>
      </c>
      <c r="R149" s="184">
        <f>Q149*H149</f>
        <v>41.886000000000003</v>
      </c>
      <c r="S149" s="184">
        <v>0</v>
      </c>
      <c r="T149" s="185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86" t="s">
        <v>252</v>
      </c>
      <c r="AT149" s="186" t="s">
        <v>757</v>
      </c>
      <c r="AU149" s="186" t="s">
        <v>86</v>
      </c>
      <c r="AY149" s="19" t="s">
        <v>177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19" t="s">
        <v>84</v>
      </c>
      <c r="BK149" s="187">
        <f>ROUND(I149*H149,2)</f>
        <v>0</v>
      </c>
      <c r="BL149" s="19" t="s">
        <v>184</v>
      </c>
      <c r="BM149" s="186" t="s">
        <v>7068</v>
      </c>
    </row>
    <row r="150" spans="1:65" s="15" customFormat="1" ht="11.25">
      <c r="B150" s="216"/>
      <c r="C150" s="217"/>
      <c r="D150" s="195" t="s">
        <v>188</v>
      </c>
      <c r="E150" s="218" t="s">
        <v>19</v>
      </c>
      <c r="F150" s="219" t="s">
        <v>7059</v>
      </c>
      <c r="G150" s="217"/>
      <c r="H150" s="218" t="s">
        <v>19</v>
      </c>
      <c r="I150" s="220"/>
      <c r="J150" s="217"/>
      <c r="K150" s="217"/>
      <c r="L150" s="221"/>
      <c r="M150" s="222"/>
      <c r="N150" s="223"/>
      <c r="O150" s="223"/>
      <c r="P150" s="223"/>
      <c r="Q150" s="223"/>
      <c r="R150" s="223"/>
      <c r="S150" s="223"/>
      <c r="T150" s="224"/>
      <c r="AT150" s="225" t="s">
        <v>188</v>
      </c>
      <c r="AU150" s="225" t="s">
        <v>86</v>
      </c>
      <c r="AV150" s="15" t="s">
        <v>84</v>
      </c>
      <c r="AW150" s="15" t="s">
        <v>35</v>
      </c>
      <c r="AX150" s="15" t="s">
        <v>76</v>
      </c>
      <c r="AY150" s="225" t="s">
        <v>177</v>
      </c>
    </row>
    <row r="151" spans="1:65" s="13" customFormat="1" ht="11.25">
      <c r="B151" s="193"/>
      <c r="C151" s="194"/>
      <c r="D151" s="195" t="s">
        <v>188</v>
      </c>
      <c r="E151" s="196" t="s">
        <v>19</v>
      </c>
      <c r="F151" s="197" t="s">
        <v>7069</v>
      </c>
      <c r="G151" s="194"/>
      <c r="H151" s="198">
        <v>41.886000000000003</v>
      </c>
      <c r="I151" s="199"/>
      <c r="J151" s="194"/>
      <c r="K151" s="194"/>
      <c r="L151" s="200"/>
      <c r="M151" s="201"/>
      <c r="N151" s="202"/>
      <c r="O151" s="202"/>
      <c r="P151" s="202"/>
      <c r="Q151" s="202"/>
      <c r="R151" s="202"/>
      <c r="S151" s="202"/>
      <c r="T151" s="203"/>
      <c r="AT151" s="204" t="s">
        <v>188</v>
      </c>
      <c r="AU151" s="204" t="s">
        <v>86</v>
      </c>
      <c r="AV151" s="13" t="s">
        <v>86</v>
      </c>
      <c r="AW151" s="13" t="s">
        <v>35</v>
      </c>
      <c r="AX151" s="13" t="s">
        <v>84</v>
      </c>
      <c r="AY151" s="204" t="s">
        <v>177</v>
      </c>
    </row>
    <row r="152" spans="1:65" s="2" customFormat="1" ht="21.75" customHeight="1">
      <c r="A152" s="36"/>
      <c r="B152" s="37"/>
      <c r="C152" s="175" t="s">
        <v>321</v>
      </c>
      <c r="D152" s="175" t="s">
        <v>179</v>
      </c>
      <c r="E152" s="176" t="s">
        <v>7070</v>
      </c>
      <c r="F152" s="177" t="s">
        <v>7071</v>
      </c>
      <c r="G152" s="178" t="s">
        <v>199</v>
      </c>
      <c r="H152" s="179">
        <v>134</v>
      </c>
      <c r="I152" s="180"/>
      <c r="J152" s="181">
        <f>ROUND(I152*H152,2)</f>
        <v>0</v>
      </c>
      <c r="K152" s="177" t="s">
        <v>183</v>
      </c>
      <c r="L152" s="41"/>
      <c r="M152" s="182" t="s">
        <v>19</v>
      </c>
      <c r="N152" s="183" t="s">
        <v>47</v>
      </c>
      <c r="O152" s="66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86" t="s">
        <v>184</v>
      </c>
      <c r="AT152" s="186" t="s">
        <v>179</v>
      </c>
      <c r="AU152" s="186" t="s">
        <v>86</v>
      </c>
      <c r="AY152" s="19" t="s">
        <v>177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19" t="s">
        <v>84</v>
      </c>
      <c r="BK152" s="187">
        <f>ROUND(I152*H152,2)</f>
        <v>0</v>
      </c>
      <c r="BL152" s="19" t="s">
        <v>184</v>
      </c>
      <c r="BM152" s="186" t="s">
        <v>7072</v>
      </c>
    </row>
    <row r="153" spans="1:65" s="2" customFormat="1" ht="11.25">
      <c r="A153" s="36"/>
      <c r="B153" s="37"/>
      <c r="C153" s="38"/>
      <c r="D153" s="188" t="s">
        <v>186</v>
      </c>
      <c r="E153" s="38"/>
      <c r="F153" s="189" t="s">
        <v>7073</v>
      </c>
      <c r="G153" s="38"/>
      <c r="H153" s="38"/>
      <c r="I153" s="190"/>
      <c r="J153" s="38"/>
      <c r="K153" s="38"/>
      <c r="L153" s="41"/>
      <c r="M153" s="191"/>
      <c r="N153" s="192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186</v>
      </c>
      <c r="AU153" s="19" t="s">
        <v>86</v>
      </c>
    </row>
    <row r="154" spans="1:65" s="2" customFormat="1" ht="24.2" customHeight="1">
      <c r="A154" s="36"/>
      <c r="B154" s="37"/>
      <c r="C154" s="175" t="s">
        <v>339</v>
      </c>
      <c r="D154" s="175" t="s">
        <v>179</v>
      </c>
      <c r="E154" s="176" t="s">
        <v>5607</v>
      </c>
      <c r="F154" s="177" t="s">
        <v>5608</v>
      </c>
      <c r="G154" s="178" t="s">
        <v>304</v>
      </c>
      <c r="H154" s="179">
        <v>94.122</v>
      </c>
      <c r="I154" s="180"/>
      <c r="J154" s="181">
        <f>ROUND(I154*H154,2)</f>
        <v>0</v>
      </c>
      <c r="K154" s="177" t="s">
        <v>183</v>
      </c>
      <c r="L154" s="41"/>
      <c r="M154" s="182" t="s">
        <v>19</v>
      </c>
      <c r="N154" s="183" t="s">
        <v>47</v>
      </c>
      <c r="O154" s="66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86" t="s">
        <v>184</v>
      </c>
      <c r="AT154" s="186" t="s">
        <v>179</v>
      </c>
      <c r="AU154" s="186" t="s">
        <v>86</v>
      </c>
      <c r="AY154" s="19" t="s">
        <v>177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19" t="s">
        <v>84</v>
      </c>
      <c r="BK154" s="187">
        <f>ROUND(I154*H154,2)</f>
        <v>0</v>
      </c>
      <c r="BL154" s="19" t="s">
        <v>184</v>
      </c>
      <c r="BM154" s="186" t="s">
        <v>7074</v>
      </c>
    </row>
    <row r="155" spans="1:65" s="2" customFormat="1" ht="11.25">
      <c r="A155" s="36"/>
      <c r="B155" s="37"/>
      <c r="C155" s="38"/>
      <c r="D155" s="188" t="s">
        <v>186</v>
      </c>
      <c r="E155" s="38"/>
      <c r="F155" s="189" t="s">
        <v>5610</v>
      </c>
      <c r="G155" s="38"/>
      <c r="H155" s="38"/>
      <c r="I155" s="190"/>
      <c r="J155" s="38"/>
      <c r="K155" s="38"/>
      <c r="L155" s="41"/>
      <c r="M155" s="191"/>
      <c r="N155" s="192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186</v>
      </c>
      <c r="AU155" s="19" t="s">
        <v>86</v>
      </c>
    </row>
    <row r="156" spans="1:65" s="15" customFormat="1" ht="11.25">
      <c r="B156" s="216"/>
      <c r="C156" s="217"/>
      <c r="D156" s="195" t="s">
        <v>188</v>
      </c>
      <c r="E156" s="218" t="s">
        <v>19</v>
      </c>
      <c r="F156" s="219" t="s">
        <v>7057</v>
      </c>
      <c r="G156" s="217"/>
      <c r="H156" s="218" t="s">
        <v>19</v>
      </c>
      <c r="I156" s="220"/>
      <c r="J156" s="217"/>
      <c r="K156" s="217"/>
      <c r="L156" s="221"/>
      <c r="M156" s="222"/>
      <c r="N156" s="223"/>
      <c r="O156" s="223"/>
      <c r="P156" s="223"/>
      <c r="Q156" s="223"/>
      <c r="R156" s="223"/>
      <c r="S156" s="223"/>
      <c r="T156" s="224"/>
      <c r="AT156" s="225" t="s">
        <v>188</v>
      </c>
      <c r="AU156" s="225" t="s">
        <v>86</v>
      </c>
      <c r="AV156" s="15" t="s">
        <v>84</v>
      </c>
      <c r="AW156" s="15" t="s">
        <v>35</v>
      </c>
      <c r="AX156" s="15" t="s">
        <v>76</v>
      </c>
      <c r="AY156" s="225" t="s">
        <v>177</v>
      </c>
    </row>
    <row r="157" spans="1:65" s="13" customFormat="1" ht="11.25">
      <c r="B157" s="193"/>
      <c r="C157" s="194"/>
      <c r="D157" s="195" t="s">
        <v>188</v>
      </c>
      <c r="E157" s="196" t="s">
        <v>19</v>
      </c>
      <c r="F157" s="197" t="s">
        <v>7058</v>
      </c>
      <c r="G157" s="194"/>
      <c r="H157" s="198">
        <v>45.84</v>
      </c>
      <c r="I157" s="199"/>
      <c r="J157" s="194"/>
      <c r="K157" s="194"/>
      <c r="L157" s="200"/>
      <c r="M157" s="201"/>
      <c r="N157" s="202"/>
      <c r="O157" s="202"/>
      <c r="P157" s="202"/>
      <c r="Q157" s="202"/>
      <c r="R157" s="202"/>
      <c r="S157" s="202"/>
      <c r="T157" s="203"/>
      <c r="AT157" s="204" t="s">
        <v>188</v>
      </c>
      <c r="AU157" s="204" t="s">
        <v>86</v>
      </c>
      <c r="AV157" s="13" t="s">
        <v>86</v>
      </c>
      <c r="AW157" s="13" t="s">
        <v>35</v>
      </c>
      <c r="AX157" s="13" t="s">
        <v>76</v>
      </c>
      <c r="AY157" s="204" t="s">
        <v>177</v>
      </c>
    </row>
    <row r="158" spans="1:65" s="13" customFormat="1" ht="11.25">
      <c r="B158" s="193"/>
      <c r="C158" s="194"/>
      <c r="D158" s="195" t="s">
        <v>188</v>
      </c>
      <c r="E158" s="196" t="s">
        <v>19</v>
      </c>
      <c r="F158" s="197" t="s">
        <v>1821</v>
      </c>
      <c r="G158" s="194"/>
      <c r="H158" s="198">
        <v>4.5999999999999996</v>
      </c>
      <c r="I158" s="199"/>
      <c r="J158" s="194"/>
      <c r="K158" s="194"/>
      <c r="L158" s="200"/>
      <c r="M158" s="201"/>
      <c r="N158" s="202"/>
      <c r="O158" s="202"/>
      <c r="P158" s="202"/>
      <c r="Q158" s="202"/>
      <c r="R158" s="202"/>
      <c r="S158" s="202"/>
      <c r="T158" s="203"/>
      <c r="AT158" s="204" t="s">
        <v>188</v>
      </c>
      <c r="AU158" s="204" t="s">
        <v>86</v>
      </c>
      <c r="AV158" s="13" t="s">
        <v>86</v>
      </c>
      <c r="AW158" s="13" t="s">
        <v>35</v>
      </c>
      <c r="AX158" s="13" t="s">
        <v>76</v>
      </c>
      <c r="AY158" s="204" t="s">
        <v>177</v>
      </c>
    </row>
    <row r="159" spans="1:65" s="13" customFormat="1" ht="11.25">
      <c r="B159" s="193"/>
      <c r="C159" s="194"/>
      <c r="D159" s="195" t="s">
        <v>188</v>
      </c>
      <c r="E159" s="196" t="s">
        <v>19</v>
      </c>
      <c r="F159" s="197" t="s">
        <v>7062</v>
      </c>
      <c r="G159" s="194"/>
      <c r="H159" s="198">
        <v>1.85</v>
      </c>
      <c r="I159" s="199"/>
      <c r="J159" s="194"/>
      <c r="K159" s="194"/>
      <c r="L159" s="200"/>
      <c r="M159" s="201"/>
      <c r="N159" s="202"/>
      <c r="O159" s="202"/>
      <c r="P159" s="202"/>
      <c r="Q159" s="202"/>
      <c r="R159" s="202"/>
      <c r="S159" s="202"/>
      <c r="T159" s="203"/>
      <c r="AT159" s="204" t="s">
        <v>188</v>
      </c>
      <c r="AU159" s="204" t="s">
        <v>86</v>
      </c>
      <c r="AV159" s="13" t="s">
        <v>86</v>
      </c>
      <c r="AW159" s="13" t="s">
        <v>35</v>
      </c>
      <c r="AX159" s="13" t="s">
        <v>76</v>
      </c>
      <c r="AY159" s="204" t="s">
        <v>177</v>
      </c>
    </row>
    <row r="160" spans="1:65" s="14" customFormat="1" ht="11.25">
      <c r="B160" s="205"/>
      <c r="C160" s="206"/>
      <c r="D160" s="195" t="s">
        <v>188</v>
      </c>
      <c r="E160" s="207" t="s">
        <v>19</v>
      </c>
      <c r="F160" s="208" t="s">
        <v>190</v>
      </c>
      <c r="G160" s="206"/>
      <c r="H160" s="209">
        <v>52.290000000000006</v>
      </c>
      <c r="I160" s="210"/>
      <c r="J160" s="206"/>
      <c r="K160" s="206"/>
      <c r="L160" s="211"/>
      <c r="M160" s="212"/>
      <c r="N160" s="213"/>
      <c r="O160" s="213"/>
      <c r="P160" s="213"/>
      <c r="Q160" s="213"/>
      <c r="R160" s="213"/>
      <c r="S160" s="213"/>
      <c r="T160" s="214"/>
      <c r="AT160" s="215" t="s">
        <v>188</v>
      </c>
      <c r="AU160" s="215" t="s">
        <v>86</v>
      </c>
      <c r="AV160" s="14" t="s">
        <v>184</v>
      </c>
      <c r="AW160" s="14" t="s">
        <v>35</v>
      </c>
      <c r="AX160" s="14" t="s">
        <v>76</v>
      </c>
      <c r="AY160" s="215" t="s">
        <v>177</v>
      </c>
    </row>
    <row r="161" spans="1:65" s="13" customFormat="1" ht="11.25">
      <c r="B161" s="193"/>
      <c r="C161" s="194"/>
      <c r="D161" s="195" t="s">
        <v>188</v>
      </c>
      <c r="E161" s="196" t="s">
        <v>19</v>
      </c>
      <c r="F161" s="197" t="s">
        <v>7075</v>
      </c>
      <c r="G161" s="194"/>
      <c r="H161" s="198">
        <v>94.122</v>
      </c>
      <c r="I161" s="199"/>
      <c r="J161" s="194"/>
      <c r="K161" s="194"/>
      <c r="L161" s="200"/>
      <c r="M161" s="201"/>
      <c r="N161" s="202"/>
      <c r="O161" s="202"/>
      <c r="P161" s="202"/>
      <c r="Q161" s="202"/>
      <c r="R161" s="202"/>
      <c r="S161" s="202"/>
      <c r="T161" s="203"/>
      <c r="AT161" s="204" t="s">
        <v>188</v>
      </c>
      <c r="AU161" s="204" t="s">
        <v>86</v>
      </c>
      <c r="AV161" s="13" t="s">
        <v>86</v>
      </c>
      <c r="AW161" s="13" t="s">
        <v>35</v>
      </c>
      <c r="AX161" s="13" t="s">
        <v>84</v>
      </c>
      <c r="AY161" s="204" t="s">
        <v>177</v>
      </c>
    </row>
    <row r="162" spans="1:65" s="2" customFormat="1" ht="24.2" customHeight="1">
      <c r="A162" s="36"/>
      <c r="B162" s="37"/>
      <c r="C162" s="175" t="s">
        <v>346</v>
      </c>
      <c r="D162" s="175" t="s">
        <v>179</v>
      </c>
      <c r="E162" s="176" t="s">
        <v>3064</v>
      </c>
      <c r="F162" s="177" t="s">
        <v>3065</v>
      </c>
      <c r="G162" s="178" t="s">
        <v>182</v>
      </c>
      <c r="H162" s="179">
        <v>62.881999999999998</v>
      </c>
      <c r="I162" s="180"/>
      <c r="J162" s="181">
        <f>ROUND(I162*H162,2)</f>
        <v>0</v>
      </c>
      <c r="K162" s="177" t="s">
        <v>183</v>
      </c>
      <c r="L162" s="41"/>
      <c r="M162" s="182" t="s">
        <v>19</v>
      </c>
      <c r="N162" s="183" t="s">
        <v>47</v>
      </c>
      <c r="O162" s="66"/>
      <c r="P162" s="184">
        <f>O162*H162</f>
        <v>0</v>
      </c>
      <c r="Q162" s="184">
        <v>0</v>
      </c>
      <c r="R162" s="184">
        <f>Q162*H162</f>
        <v>0</v>
      </c>
      <c r="S162" s="184">
        <v>0</v>
      </c>
      <c r="T162" s="185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86" t="s">
        <v>184</v>
      </c>
      <c r="AT162" s="186" t="s">
        <v>179</v>
      </c>
      <c r="AU162" s="186" t="s">
        <v>86</v>
      </c>
      <c r="AY162" s="19" t="s">
        <v>177</v>
      </c>
      <c r="BE162" s="187">
        <f>IF(N162="základní",J162,0)</f>
        <v>0</v>
      </c>
      <c r="BF162" s="187">
        <f>IF(N162="snížená",J162,0)</f>
        <v>0</v>
      </c>
      <c r="BG162" s="187">
        <f>IF(N162="zákl. přenesená",J162,0)</f>
        <v>0</v>
      </c>
      <c r="BH162" s="187">
        <f>IF(N162="sníž. přenesená",J162,0)</f>
        <v>0</v>
      </c>
      <c r="BI162" s="187">
        <f>IF(N162="nulová",J162,0)</f>
        <v>0</v>
      </c>
      <c r="BJ162" s="19" t="s">
        <v>84</v>
      </c>
      <c r="BK162" s="187">
        <f>ROUND(I162*H162,2)</f>
        <v>0</v>
      </c>
      <c r="BL162" s="19" t="s">
        <v>184</v>
      </c>
      <c r="BM162" s="186" t="s">
        <v>7076</v>
      </c>
    </row>
    <row r="163" spans="1:65" s="2" customFormat="1" ht="11.25">
      <c r="A163" s="36"/>
      <c r="B163" s="37"/>
      <c r="C163" s="38"/>
      <c r="D163" s="188" t="s">
        <v>186</v>
      </c>
      <c r="E163" s="38"/>
      <c r="F163" s="189" t="s">
        <v>3067</v>
      </c>
      <c r="G163" s="38"/>
      <c r="H163" s="38"/>
      <c r="I163" s="190"/>
      <c r="J163" s="38"/>
      <c r="K163" s="38"/>
      <c r="L163" s="41"/>
      <c r="M163" s="191"/>
      <c r="N163" s="192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186</v>
      </c>
      <c r="AU163" s="19" t="s">
        <v>86</v>
      </c>
    </row>
    <row r="164" spans="1:65" s="13" customFormat="1" ht="11.25">
      <c r="B164" s="193"/>
      <c r="C164" s="194"/>
      <c r="D164" s="195" t="s">
        <v>188</v>
      </c>
      <c r="E164" s="196" t="s">
        <v>19</v>
      </c>
      <c r="F164" s="197" t="s">
        <v>7077</v>
      </c>
      <c r="G164" s="194"/>
      <c r="H164" s="198">
        <v>64.356999999999999</v>
      </c>
      <c r="I164" s="199"/>
      <c r="J164" s="194"/>
      <c r="K164" s="194"/>
      <c r="L164" s="200"/>
      <c r="M164" s="201"/>
      <c r="N164" s="202"/>
      <c r="O164" s="202"/>
      <c r="P164" s="202"/>
      <c r="Q164" s="202"/>
      <c r="R164" s="202"/>
      <c r="S164" s="202"/>
      <c r="T164" s="203"/>
      <c r="AT164" s="204" t="s">
        <v>188</v>
      </c>
      <c r="AU164" s="204" t="s">
        <v>86</v>
      </c>
      <c r="AV164" s="13" t="s">
        <v>86</v>
      </c>
      <c r="AW164" s="13" t="s">
        <v>35</v>
      </c>
      <c r="AX164" s="13" t="s">
        <v>76</v>
      </c>
      <c r="AY164" s="204" t="s">
        <v>177</v>
      </c>
    </row>
    <row r="165" spans="1:65" s="13" customFormat="1" ht="11.25">
      <c r="B165" s="193"/>
      <c r="C165" s="194"/>
      <c r="D165" s="195" t="s">
        <v>188</v>
      </c>
      <c r="E165" s="196" t="s">
        <v>19</v>
      </c>
      <c r="F165" s="197" t="s">
        <v>7078</v>
      </c>
      <c r="G165" s="194"/>
      <c r="H165" s="198">
        <v>-1.9</v>
      </c>
      <c r="I165" s="199"/>
      <c r="J165" s="194"/>
      <c r="K165" s="194"/>
      <c r="L165" s="200"/>
      <c r="M165" s="201"/>
      <c r="N165" s="202"/>
      <c r="O165" s="202"/>
      <c r="P165" s="202"/>
      <c r="Q165" s="202"/>
      <c r="R165" s="202"/>
      <c r="S165" s="202"/>
      <c r="T165" s="203"/>
      <c r="AT165" s="204" t="s">
        <v>188</v>
      </c>
      <c r="AU165" s="204" t="s">
        <v>86</v>
      </c>
      <c r="AV165" s="13" t="s">
        <v>86</v>
      </c>
      <c r="AW165" s="13" t="s">
        <v>35</v>
      </c>
      <c r="AX165" s="13" t="s">
        <v>76</v>
      </c>
      <c r="AY165" s="204" t="s">
        <v>177</v>
      </c>
    </row>
    <row r="166" spans="1:65" s="13" customFormat="1" ht="11.25">
      <c r="B166" s="193"/>
      <c r="C166" s="194"/>
      <c r="D166" s="195" t="s">
        <v>188</v>
      </c>
      <c r="E166" s="196" t="s">
        <v>19</v>
      </c>
      <c r="F166" s="197" t="s">
        <v>7079</v>
      </c>
      <c r="G166" s="194"/>
      <c r="H166" s="198">
        <v>-2.375</v>
      </c>
      <c r="I166" s="199"/>
      <c r="J166" s="194"/>
      <c r="K166" s="194"/>
      <c r="L166" s="200"/>
      <c r="M166" s="201"/>
      <c r="N166" s="202"/>
      <c r="O166" s="202"/>
      <c r="P166" s="202"/>
      <c r="Q166" s="202"/>
      <c r="R166" s="202"/>
      <c r="S166" s="202"/>
      <c r="T166" s="203"/>
      <c r="AT166" s="204" t="s">
        <v>188</v>
      </c>
      <c r="AU166" s="204" t="s">
        <v>86</v>
      </c>
      <c r="AV166" s="13" t="s">
        <v>86</v>
      </c>
      <c r="AW166" s="13" t="s">
        <v>35</v>
      </c>
      <c r="AX166" s="13" t="s">
        <v>76</v>
      </c>
      <c r="AY166" s="204" t="s">
        <v>177</v>
      </c>
    </row>
    <row r="167" spans="1:65" s="13" customFormat="1" ht="11.25">
      <c r="B167" s="193"/>
      <c r="C167" s="194"/>
      <c r="D167" s="195" t="s">
        <v>188</v>
      </c>
      <c r="E167" s="196" t="s">
        <v>19</v>
      </c>
      <c r="F167" s="197" t="s">
        <v>7080</v>
      </c>
      <c r="G167" s="194"/>
      <c r="H167" s="198">
        <v>2.8</v>
      </c>
      <c r="I167" s="199"/>
      <c r="J167" s="194"/>
      <c r="K167" s="194"/>
      <c r="L167" s="200"/>
      <c r="M167" s="201"/>
      <c r="N167" s="202"/>
      <c r="O167" s="202"/>
      <c r="P167" s="202"/>
      <c r="Q167" s="202"/>
      <c r="R167" s="202"/>
      <c r="S167" s="202"/>
      <c r="T167" s="203"/>
      <c r="AT167" s="204" t="s">
        <v>188</v>
      </c>
      <c r="AU167" s="204" t="s">
        <v>86</v>
      </c>
      <c r="AV167" s="13" t="s">
        <v>86</v>
      </c>
      <c r="AW167" s="13" t="s">
        <v>35</v>
      </c>
      <c r="AX167" s="13" t="s">
        <v>76</v>
      </c>
      <c r="AY167" s="204" t="s">
        <v>177</v>
      </c>
    </row>
    <row r="168" spans="1:65" s="14" customFormat="1" ht="11.25">
      <c r="B168" s="205"/>
      <c r="C168" s="206"/>
      <c r="D168" s="195" t="s">
        <v>188</v>
      </c>
      <c r="E168" s="207" t="s">
        <v>19</v>
      </c>
      <c r="F168" s="208" t="s">
        <v>190</v>
      </c>
      <c r="G168" s="206"/>
      <c r="H168" s="209">
        <v>62.881999999999998</v>
      </c>
      <c r="I168" s="210"/>
      <c r="J168" s="206"/>
      <c r="K168" s="206"/>
      <c r="L168" s="211"/>
      <c r="M168" s="212"/>
      <c r="N168" s="213"/>
      <c r="O168" s="213"/>
      <c r="P168" s="213"/>
      <c r="Q168" s="213"/>
      <c r="R168" s="213"/>
      <c r="S168" s="213"/>
      <c r="T168" s="214"/>
      <c r="AT168" s="215" t="s">
        <v>188</v>
      </c>
      <c r="AU168" s="215" t="s">
        <v>86</v>
      </c>
      <c r="AV168" s="14" t="s">
        <v>184</v>
      </c>
      <c r="AW168" s="14" t="s">
        <v>35</v>
      </c>
      <c r="AX168" s="14" t="s">
        <v>84</v>
      </c>
      <c r="AY168" s="215" t="s">
        <v>177</v>
      </c>
    </row>
    <row r="169" spans="1:65" s="2" customFormat="1" ht="37.9" customHeight="1">
      <c r="A169" s="36"/>
      <c r="B169" s="37"/>
      <c r="C169" s="175" t="s">
        <v>368</v>
      </c>
      <c r="D169" s="175" t="s">
        <v>179</v>
      </c>
      <c r="E169" s="176" t="s">
        <v>7081</v>
      </c>
      <c r="F169" s="177" t="s">
        <v>7082</v>
      </c>
      <c r="G169" s="178" t="s">
        <v>182</v>
      </c>
      <c r="H169" s="179">
        <v>8.0500000000000007</v>
      </c>
      <c r="I169" s="180"/>
      <c r="J169" s="181">
        <f>ROUND(I169*H169,2)</f>
        <v>0</v>
      </c>
      <c r="K169" s="177" t="s">
        <v>183</v>
      </c>
      <c r="L169" s="41"/>
      <c r="M169" s="182" t="s">
        <v>19</v>
      </c>
      <c r="N169" s="183" t="s">
        <v>47</v>
      </c>
      <c r="O169" s="66"/>
      <c r="P169" s="184">
        <f>O169*H169</f>
        <v>0</v>
      </c>
      <c r="Q169" s="184">
        <v>0</v>
      </c>
      <c r="R169" s="184">
        <f>Q169*H169</f>
        <v>0</v>
      </c>
      <c r="S169" s="184">
        <v>0</v>
      </c>
      <c r="T169" s="185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86" t="s">
        <v>184</v>
      </c>
      <c r="AT169" s="186" t="s">
        <v>179</v>
      </c>
      <c r="AU169" s="186" t="s">
        <v>86</v>
      </c>
      <c r="AY169" s="19" t="s">
        <v>177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19" t="s">
        <v>84</v>
      </c>
      <c r="BK169" s="187">
        <f>ROUND(I169*H169,2)</f>
        <v>0</v>
      </c>
      <c r="BL169" s="19" t="s">
        <v>184</v>
      </c>
      <c r="BM169" s="186" t="s">
        <v>7083</v>
      </c>
    </row>
    <row r="170" spans="1:65" s="2" customFormat="1" ht="11.25">
      <c r="A170" s="36"/>
      <c r="B170" s="37"/>
      <c r="C170" s="38"/>
      <c r="D170" s="188" t="s">
        <v>186</v>
      </c>
      <c r="E170" s="38"/>
      <c r="F170" s="189" t="s">
        <v>7084</v>
      </c>
      <c r="G170" s="38"/>
      <c r="H170" s="38"/>
      <c r="I170" s="190"/>
      <c r="J170" s="38"/>
      <c r="K170" s="38"/>
      <c r="L170" s="41"/>
      <c r="M170" s="191"/>
      <c r="N170" s="192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186</v>
      </c>
      <c r="AU170" s="19" t="s">
        <v>86</v>
      </c>
    </row>
    <row r="171" spans="1:65" s="13" customFormat="1" ht="11.25">
      <c r="B171" s="193"/>
      <c r="C171" s="194"/>
      <c r="D171" s="195" t="s">
        <v>188</v>
      </c>
      <c r="E171" s="196" t="s">
        <v>19</v>
      </c>
      <c r="F171" s="197" t="s">
        <v>7085</v>
      </c>
      <c r="G171" s="194"/>
      <c r="H171" s="198">
        <v>4.3</v>
      </c>
      <c r="I171" s="199"/>
      <c r="J171" s="194"/>
      <c r="K171" s="194"/>
      <c r="L171" s="200"/>
      <c r="M171" s="201"/>
      <c r="N171" s="202"/>
      <c r="O171" s="202"/>
      <c r="P171" s="202"/>
      <c r="Q171" s="202"/>
      <c r="R171" s="202"/>
      <c r="S171" s="202"/>
      <c r="T171" s="203"/>
      <c r="AT171" s="204" t="s">
        <v>188</v>
      </c>
      <c r="AU171" s="204" t="s">
        <v>86</v>
      </c>
      <c r="AV171" s="13" t="s">
        <v>86</v>
      </c>
      <c r="AW171" s="13" t="s">
        <v>35</v>
      </c>
      <c r="AX171" s="13" t="s">
        <v>76</v>
      </c>
      <c r="AY171" s="204" t="s">
        <v>177</v>
      </c>
    </row>
    <row r="172" spans="1:65" s="13" customFormat="1" ht="11.25">
      <c r="B172" s="193"/>
      <c r="C172" s="194"/>
      <c r="D172" s="195" t="s">
        <v>188</v>
      </c>
      <c r="E172" s="196" t="s">
        <v>19</v>
      </c>
      <c r="F172" s="197" t="s">
        <v>7086</v>
      </c>
      <c r="G172" s="194"/>
      <c r="H172" s="198">
        <v>3.75</v>
      </c>
      <c r="I172" s="199"/>
      <c r="J172" s="194"/>
      <c r="K172" s="194"/>
      <c r="L172" s="200"/>
      <c r="M172" s="201"/>
      <c r="N172" s="202"/>
      <c r="O172" s="202"/>
      <c r="P172" s="202"/>
      <c r="Q172" s="202"/>
      <c r="R172" s="202"/>
      <c r="S172" s="202"/>
      <c r="T172" s="203"/>
      <c r="AT172" s="204" t="s">
        <v>188</v>
      </c>
      <c r="AU172" s="204" t="s">
        <v>86</v>
      </c>
      <c r="AV172" s="13" t="s">
        <v>86</v>
      </c>
      <c r="AW172" s="13" t="s">
        <v>35</v>
      </c>
      <c r="AX172" s="13" t="s">
        <v>76</v>
      </c>
      <c r="AY172" s="204" t="s">
        <v>177</v>
      </c>
    </row>
    <row r="173" spans="1:65" s="14" customFormat="1" ht="11.25">
      <c r="B173" s="205"/>
      <c r="C173" s="206"/>
      <c r="D173" s="195" t="s">
        <v>188</v>
      </c>
      <c r="E173" s="207" t="s">
        <v>19</v>
      </c>
      <c r="F173" s="208" t="s">
        <v>190</v>
      </c>
      <c r="G173" s="206"/>
      <c r="H173" s="209">
        <v>8.0500000000000007</v>
      </c>
      <c r="I173" s="210"/>
      <c r="J173" s="206"/>
      <c r="K173" s="206"/>
      <c r="L173" s="211"/>
      <c r="M173" s="212"/>
      <c r="N173" s="213"/>
      <c r="O173" s="213"/>
      <c r="P173" s="213"/>
      <c r="Q173" s="213"/>
      <c r="R173" s="213"/>
      <c r="S173" s="213"/>
      <c r="T173" s="214"/>
      <c r="AT173" s="215" t="s">
        <v>188</v>
      </c>
      <c r="AU173" s="215" t="s">
        <v>86</v>
      </c>
      <c r="AV173" s="14" t="s">
        <v>184</v>
      </c>
      <c r="AW173" s="14" t="s">
        <v>35</v>
      </c>
      <c r="AX173" s="14" t="s">
        <v>84</v>
      </c>
      <c r="AY173" s="215" t="s">
        <v>177</v>
      </c>
    </row>
    <row r="174" spans="1:65" s="2" customFormat="1" ht="16.5" customHeight="1">
      <c r="A174" s="36"/>
      <c r="B174" s="37"/>
      <c r="C174" s="237" t="s">
        <v>7</v>
      </c>
      <c r="D174" s="237" t="s">
        <v>757</v>
      </c>
      <c r="E174" s="238" t="s">
        <v>7087</v>
      </c>
      <c r="F174" s="239" t="s">
        <v>7088</v>
      </c>
      <c r="G174" s="240" t="s">
        <v>304</v>
      </c>
      <c r="H174" s="241">
        <v>32.200000000000003</v>
      </c>
      <c r="I174" s="242"/>
      <c r="J174" s="243">
        <f>ROUND(I174*H174,2)</f>
        <v>0</v>
      </c>
      <c r="K174" s="239" t="s">
        <v>183</v>
      </c>
      <c r="L174" s="244"/>
      <c r="M174" s="245" t="s">
        <v>19</v>
      </c>
      <c r="N174" s="246" t="s">
        <v>47</v>
      </c>
      <c r="O174" s="66"/>
      <c r="P174" s="184">
        <f>O174*H174</f>
        <v>0</v>
      </c>
      <c r="Q174" s="184">
        <v>1</v>
      </c>
      <c r="R174" s="184">
        <f>Q174*H174</f>
        <v>32.200000000000003</v>
      </c>
      <c r="S174" s="184">
        <v>0</v>
      </c>
      <c r="T174" s="185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86" t="s">
        <v>252</v>
      </c>
      <c r="AT174" s="186" t="s">
        <v>757</v>
      </c>
      <c r="AU174" s="186" t="s">
        <v>86</v>
      </c>
      <c r="AY174" s="19" t="s">
        <v>177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19" t="s">
        <v>84</v>
      </c>
      <c r="BK174" s="187">
        <f>ROUND(I174*H174,2)</f>
        <v>0</v>
      </c>
      <c r="BL174" s="19" t="s">
        <v>184</v>
      </c>
      <c r="BM174" s="186" t="s">
        <v>7089</v>
      </c>
    </row>
    <row r="175" spans="1:65" s="13" customFormat="1" ht="11.25">
      <c r="B175" s="193"/>
      <c r="C175" s="194"/>
      <c r="D175" s="195" t="s">
        <v>188</v>
      </c>
      <c r="E175" s="196" t="s">
        <v>19</v>
      </c>
      <c r="F175" s="197" t="s">
        <v>7090</v>
      </c>
      <c r="G175" s="194"/>
      <c r="H175" s="198">
        <v>16.100000000000001</v>
      </c>
      <c r="I175" s="199"/>
      <c r="J175" s="194"/>
      <c r="K175" s="194"/>
      <c r="L175" s="200"/>
      <c r="M175" s="201"/>
      <c r="N175" s="202"/>
      <c r="O175" s="202"/>
      <c r="P175" s="202"/>
      <c r="Q175" s="202"/>
      <c r="R175" s="202"/>
      <c r="S175" s="202"/>
      <c r="T175" s="203"/>
      <c r="AT175" s="204" t="s">
        <v>188</v>
      </c>
      <c r="AU175" s="204" t="s">
        <v>86</v>
      </c>
      <c r="AV175" s="13" t="s">
        <v>86</v>
      </c>
      <c r="AW175" s="13" t="s">
        <v>35</v>
      </c>
      <c r="AX175" s="13" t="s">
        <v>76</v>
      </c>
      <c r="AY175" s="204" t="s">
        <v>177</v>
      </c>
    </row>
    <row r="176" spans="1:65" s="13" customFormat="1" ht="11.25">
      <c r="B176" s="193"/>
      <c r="C176" s="194"/>
      <c r="D176" s="195" t="s">
        <v>188</v>
      </c>
      <c r="E176" s="196" t="s">
        <v>19</v>
      </c>
      <c r="F176" s="197" t="s">
        <v>7091</v>
      </c>
      <c r="G176" s="194"/>
      <c r="H176" s="198">
        <v>32.200000000000003</v>
      </c>
      <c r="I176" s="199"/>
      <c r="J176" s="194"/>
      <c r="K176" s="194"/>
      <c r="L176" s="200"/>
      <c r="M176" s="201"/>
      <c r="N176" s="202"/>
      <c r="O176" s="202"/>
      <c r="P176" s="202"/>
      <c r="Q176" s="202"/>
      <c r="R176" s="202"/>
      <c r="S176" s="202"/>
      <c r="T176" s="203"/>
      <c r="AT176" s="204" t="s">
        <v>188</v>
      </c>
      <c r="AU176" s="204" t="s">
        <v>86</v>
      </c>
      <c r="AV176" s="13" t="s">
        <v>86</v>
      </c>
      <c r="AW176" s="13" t="s">
        <v>35</v>
      </c>
      <c r="AX176" s="13" t="s">
        <v>84</v>
      </c>
      <c r="AY176" s="204" t="s">
        <v>177</v>
      </c>
    </row>
    <row r="177" spans="1:65" s="2" customFormat="1" ht="33" customHeight="1">
      <c r="A177" s="36"/>
      <c r="B177" s="37"/>
      <c r="C177" s="175" t="s">
        <v>387</v>
      </c>
      <c r="D177" s="175" t="s">
        <v>179</v>
      </c>
      <c r="E177" s="176" t="s">
        <v>7092</v>
      </c>
      <c r="F177" s="177" t="s">
        <v>7093</v>
      </c>
      <c r="G177" s="178" t="s">
        <v>199</v>
      </c>
      <c r="H177" s="179">
        <v>442.32</v>
      </c>
      <c r="I177" s="180"/>
      <c r="J177" s="181">
        <f>ROUND(I177*H177,2)</f>
        <v>0</v>
      </c>
      <c r="K177" s="177" t="s">
        <v>183</v>
      </c>
      <c r="L177" s="41"/>
      <c r="M177" s="182" t="s">
        <v>19</v>
      </c>
      <c r="N177" s="183" t="s">
        <v>47</v>
      </c>
      <c r="O177" s="66"/>
      <c r="P177" s="184">
        <f>O177*H177</f>
        <v>0</v>
      </c>
      <c r="Q177" s="184">
        <v>0</v>
      </c>
      <c r="R177" s="184">
        <f>Q177*H177</f>
        <v>0</v>
      </c>
      <c r="S177" s="184">
        <v>0</v>
      </c>
      <c r="T177" s="185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86" t="s">
        <v>184</v>
      </c>
      <c r="AT177" s="186" t="s">
        <v>179</v>
      </c>
      <c r="AU177" s="186" t="s">
        <v>86</v>
      </c>
      <c r="AY177" s="19" t="s">
        <v>177</v>
      </c>
      <c r="BE177" s="187">
        <f>IF(N177="základní",J177,0)</f>
        <v>0</v>
      </c>
      <c r="BF177" s="187">
        <f>IF(N177="snížená",J177,0)</f>
        <v>0</v>
      </c>
      <c r="BG177" s="187">
        <f>IF(N177="zákl. přenesená",J177,0)</f>
        <v>0</v>
      </c>
      <c r="BH177" s="187">
        <f>IF(N177="sníž. přenesená",J177,0)</f>
        <v>0</v>
      </c>
      <c r="BI177" s="187">
        <f>IF(N177="nulová",J177,0)</f>
        <v>0</v>
      </c>
      <c r="BJ177" s="19" t="s">
        <v>84</v>
      </c>
      <c r="BK177" s="187">
        <f>ROUND(I177*H177,2)</f>
        <v>0</v>
      </c>
      <c r="BL177" s="19" t="s">
        <v>184</v>
      </c>
      <c r="BM177" s="186" t="s">
        <v>7094</v>
      </c>
    </row>
    <row r="178" spans="1:65" s="2" customFormat="1" ht="11.25">
      <c r="A178" s="36"/>
      <c r="B178" s="37"/>
      <c r="C178" s="38"/>
      <c r="D178" s="188" t="s">
        <v>186</v>
      </c>
      <c r="E178" s="38"/>
      <c r="F178" s="189" t="s">
        <v>7095</v>
      </c>
      <c r="G178" s="38"/>
      <c r="H178" s="38"/>
      <c r="I178" s="190"/>
      <c r="J178" s="38"/>
      <c r="K178" s="38"/>
      <c r="L178" s="41"/>
      <c r="M178" s="191"/>
      <c r="N178" s="192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186</v>
      </c>
      <c r="AU178" s="19" t="s">
        <v>86</v>
      </c>
    </row>
    <row r="179" spans="1:65" s="2" customFormat="1" ht="24.2" customHeight="1">
      <c r="A179" s="36"/>
      <c r="B179" s="37"/>
      <c r="C179" s="175" t="s">
        <v>396</v>
      </c>
      <c r="D179" s="175" t="s">
        <v>179</v>
      </c>
      <c r="E179" s="176" t="s">
        <v>7096</v>
      </c>
      <c r="F179" s="177" t="s">
        <v>7097</v>
      </c>
      <c r="G179" s="178" t="s">
        <v>199</v>
      </c>
      <c r="H179" s="179">
        <v>442.32</v>
      </c>
      <c r="I179" s="180"/>
      <c r="J179" s="181">
        <f>ROUND(I179*H179,2)</f>
        <v>0</v>
      </c>
      <c r="K179" s="177" t="s">
        <v>183</v>
      </c>
      <c r="L179" s="41"/>
      <c r="M179" s="182" t="s">
        <v>19</v>
      </c>
      <c r="N179" s="183" t="s">
        <v>47</v>
      </c>
      <c r="O179" s="66"/>
      <c r="P179" s="184">
        <f>O179*H179</f>
        <v>0</v>
      </c>
      <c r="Q179" s="184">
        <v>0</v>
      </c>
      <c r="R179" s="184">
        <f>Q179*H179</f>
        <v>0</v>
      </c>
      <c r="S179" s="184">
        <v>0</v>
      </c>
      <c r="T179" s="185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86" t="s">
        <v>184</v>
      </c>
      <c r="AT179" s="186" t="s">
        <v>179</v>
      </c>
      <c r="AU179" s="186" t="s">
        <v>86</v>
      </c>
      <c r="AY179" s="19" t="s">
        <v>177</v>
      </c>
      <c r="BE179" s="187">
        <f>IF(N179="základní",J179,0)</f>
        <v>0</v>
      </c>
      <c r="BF179" s="187">
        <f>IF(N179="snížená",J179,0)</f>
        <v>0</v>
      </c>
      <c r="BG179" s="187">
        <f>IF(N179="zákl. přenesená",J179,0)</f>
        <v>0</v>
      </c>
      <c r="BH179" s="187">
        <f>IF(N179="sníž. přenesená",J179,0)</f>
        <v>0</v>
      </c>
      <c r="BI179" s="187">
        <f>IF(N179="nulová",J179,0)</f>
        <v>0</v>
      </c>
      <c r="BJ179" s="19" t="s">
        <v>84</v>
      </c>
      <c r="BK179" s="187">
        <f>ROUND(I179*H179,2)</f>
        <v>0</v>
      </c>
      <c r="BL179" s="19" t="s">
        <v>184</v>
      </c>
      <c r="BM179" s="186" t="s">
        <v>7098</v>
      </c>
    </row>
    <row r="180" spans="1:65" s="2" customFormat="1" ht="11.25">
      <c r="A180" s="36"/>
      <c r="B180" s="37"/>
      <c r="C180" s="38"/>
      <c r="D180" s="188" t="s">
        <v>186</v>
      </c>
      <c r="E180" s="38"/>
      <c r="F180" s="189" t="s">
        <v>7099</v>
      </c>
      <c r="G180" s="38"/>
      <c r="H180" s="38"/>
      <c r="I180" s="190"/>
      <c r="J180" s="38"/>
      <c r="K180" s="38"/>
      <c r="L180" s="41"/>
      <c r="M180" s="191"/>
      <c r="N180" s="192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186</v>
      </c>
      <c r="AU180" s="19" t="s">
        <v>86</v>
      </c>
    </row>
    <row r="181" spans="1:65" s="2" customFormat="1" ht="16.5" customHeight="1">
      <c r="A181" s="36"/>
      <c r="B181" s="37"/>
      <c r="C181" s="237" t="s">
        <v>402</v>
      </c>
      <c r="D181" s="237" t="s">
        <v>757</v>
      </c>
      <c r="E181" s="238" t="s">
        <v>7100</v>
      </c>
      <c r="F181" s="239" t="s">
        <v>7101</v>
      </c>
      <c r="G181" s="240" t="s">
        <v>2583</v>
      </c>
      <c r="H181" s="241">
        <v>15.481</v>
      </c>
      <c r="I181" s="242"/>
      <c r="J181" s="243">
        <f>ROUND(I181*H181,2)</f>
        <v>0</v>
      </c>
      <c r="K181" s="239" t="s">
        <v>183</v>
      </c>
      <c r="L181" s="244"/>
      <c r="M181" s="245" t="s">
        <v>19</v>
      </c>
      <c r="N181" s="246" t="s">
        <v>47</v>
      </c>
      <c r="O181" s="66"/>
      <c r="P181" s="184">
        <f>O181*H181</f>
        <v>0</v>
      </c>
      <c r="Q181" s="184">
        <v>1E-3</v>
      </c>
      <c r="R181" s="184">
        <f>Q181*H181</f>
        <v>1.5481E-2</v>
      </c>
      <c r="S181" s="184">
        <v>0</v>
      </c>
      <c r="T181" s="185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86" t="s">
        <v>252</v>
      </c>
      <c r="AT181" s="186" t="s">
        <v>757</v>
      </c>
      <c r="AU181" s="186" t="s">
        <v>86</v>
      </c>
      <c r="AY181" s="19" t="s">
        <v>177</v>
      </c>
      <c r="BE181" s="187">
        <f>IF(N181="základní",J181,0)</f>
        <v>0</v>
      </c>
      <c r="BF181" s="187">
        <f>IF(N181="snížená",J181,0)</f>
        <v>0</v>
      </c>
      <c r="BG181" s="187">
        <f>IF(N181="zákl. přenesená",J181,0)</f>
        <v>0</v>
      </c>
      <c r="BH181" s="187">
        <f>IF(N181="sníž. přenesená",J181,0)</f>
        <v>0</v>
      </c>
      <c r="BI181" s="187">
        <f>IF(N181="nulová",J181,0)</f>
        <v>0</v>
      </c>
      <c r="BJ181" s="19" t="s">
        <v>84</v>
      </c>
      <c r="BK181" s="187">
        <f>ROUND(I181*H181,2)</f>
        <v>0</v>
      </c>
      <c r="BL181" s="19" t="s">
        <v>184</v>
      </c>
      <c r="BM181" s="186" t="s">
        <v>7102</v>
      </c>
    </row>
    <row r="182" spans="1:65" s="13" customFormat="1" ht="11.25">
      <c r="B182" s="193"/>
      <c r="C182" s="194"/>
      <c r="D182" s="195" t="s">
        <v>188</v>
      </c>
      <c r="E182" s="196" t="s">
        <v>19</v>
      </c>
      <c r="F182" s="197" t="s">
        <v>7103</v>
      </c>
      <c r="G182" s="194"/>
      <c r="H182" s="198">
        <v>15.481</v>
      </c>
      <c r="I182" s="199"/>
      <c r="J182" s="194"/>
      <c r="K182" s="194"/>
      <c r="L182" s="200"/>
      <c r="M182" s="201"/>
      <c r="N182" s="202"/>
      <c r="O182" s="202"/>
      <c r="P182" s="202"/>
      <c r="Q182" s="202"/>
      <c r="R182" s="202"/>
      <c r="S182" s="202"/>
      <c r="T182" s="203"/>
      <c r="AT182" s="204" t="s">
        <v>188</v>
      </c>
      <c r="AU182" s="204" t="s">
        <v>86</v>
      </c>
      <c r="AV182" s="13" t="s">
        <v>86</v>
      </c>
      <c r="AW182" s="13" t="s">
        <v>35</v>
      </c>
      <c r="AX182" s="13" t="s">
        <v>84</v>
      </c>
      <c r="AY182" s="204" t="s">
        <v>177</v>
      </c>
    </row>
    <row r="183" spans="1:65" s="2" customFormat="1" ht="24.2" customHeight="1">
      <c r="A183" s="36"/>
      <c r="B183" s="37"/>
      <c r="C183" s="175" t="s">
        <v>511</v>
      </c>
      <c r="D183" s="175" t="s">
        <v>179</v>
      </c>
      <c r="E183" s="176" t="s">
        <v>7104</v>
      </c>
      <c r="F183" s="177" t="s">
        <v>7105</v>
      </c>
      <c r="G183" s="178" t="s">
        <v>272</v>
      </c>
      <c r="H183" s="179">
        <v>20</v>
      </c>
      <c r="I183" s="180"/>
      <c r="J183" s="181">
        <f>ROUND(I183*H183,2)</f>
        <v>0</v>
      </c>
      <c r="K183" s="177" t="s">
        <v>183</v>
      </c>
      <c r="L183" s="41"/>
      <c r="M183" s="182" t="s">
        <v>19</v>
      </c>
      <c r="N183" s="183" t="s">
        <v>47</v>
      </c>
      <c r="O183" s="66"/>
      <c r="P183" s="184">
        <f>O183*H183</f>
        <v>0</v>
      </c>
      <c r="Q183" s="184">
        <v>3.8429999999999999E-2</v>
      </c>
      <c r="R183" s="184">
        <f>Q183*H183</f>
        <v>0.76859999999999995</v>
      </c>
      <c r="S183" s="184">
        <v>0</v>
      </c>
      <c r="T183" s="185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86" t="s">
        <v>184</v>
      </c>
      <c r="AT183" s="186" t="s">
        <v>179</v>
      </c>
      <c r="AU183" s="186" t="s">
        <v>86</v>
      </c>
      <c r="AY183" s="19" t="s">
        <v>177</v>
      </c>
      <c r="BE183" s="187">
        <f>IF(N183="základní",J183,0)</f>
        <v>0</v>
      </c>
      <c r="BF183" s="187">
        <f>IF(N183="snížená",J183,0)</f>
        <v>0</v>
      </c>
      <c r="BG183" s="187">
        <f>IF(N183="zákl. přenesená",J183,0)</f>
        <v>0</v>
      </c>
      <c r="BH183" s="187">
        <f>IF(N183="sníž. přenesená",J183,0)</f>
        <v>0</v>
      </c>
      <c r="BI183" s="187">
        <f>IF(N183="nulová",J183,0)</f>
        <v>0</v>
      </c>
      <c r="BJ183" s="19" t="s">
        <v>84</v>
      </c>
      <c r="BK183" s="187">
        <f>ROUND(I183*H183,2)</f>
        <v>0</v>
      </c>
      <c r="BL183" s="19" t="s">
        <v>184</v>
      </c>
      <c r="BM183" s="186" t="s">
        <v>7106</v>
      </c>
    </row>
    <row r="184" spans="1:65" s="2" customFormat="1" ht="11.25">
      <c r="A184" s="36"/>
      <c r="B184" s="37"/>
      <c r="C184" s="38"/>
      <c r="D184" s="188" t="s">
        <v>186</v>
      </c>
      <c r="E184" s="38"/>
      <c r="F184" s="189" t="s">
        <v>7107</v>
      </c>
      <c r="G184" s="38"/>
      <c r="H184" s="38"/>
      <c r="I184" s="190"/>
      <c r="J184" s="38"/>
      <c r="K184" s="38"/>
      <c r="L184" s="41"/>
      <c r="M184" s="191"/>
      <c r="N184" s="192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186</v>
      </c>
      <c r="AU184" s="19" t="s">
        <v>86</v>
      </c>
    </row>
    <row r="185" spans="1:65" s="2" customFormat="1" ht="16.5" customHeight="1">
      <c r="A185" s="36"/>
      <c r="B185" s="37"/>
      <c r="C185" s="175" t="s">
        <v>518</v>
      </c>
      <c r="D185" s="175" t="s">
        <v>179</v>
      </c>
      <c r="E185" s="176" t="s">
        <v>7108</v>
      </c>
      <c r="F185" s="177" t="s">
        <v>7109</v>
      </c>
      <c r="G185" s="178" t="s">
        <v>182</v>
      </c>
      <c r="H185" s="179">
        <v>6.6349999999999998</v>
      </c>
      <c r="I185" s="180"/>
      <c r="J185" s="181">
        <f>ROUND(I185*H185,2)</f>
        <v>0</v>
      </c>
      <c r="K185" s="177" t="s">
        <v>183</v>
      </c>
      <c r="L185" s="41"/>
      <c r="M185" s="182" t="s">
        <v>19</v>
      </c>
      <c r="N185" s="183" t="s">
        <v>47</v>
      </c>
      <c r="O185" s="66"/>
      <c r="P185" s="184">
        <f>O185*H185</f>
        <v>0</v>
      </c>
      <c r="Q185" s="184">
        <v>0</v>
      </c>
      <c r="R185" s="184">
        <f>Q185*H185</f>
        <v>0</v>
      </c>
      <c r="S185" s="184">
        <v>0</v>
      </c>
      <c r="T185" s="185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86" t="s">
        <v>184</v>
      </c>
      <c r="AT185" s="186" t="s">
        <v>179</v>
      </c>
      <c r="AU185" s="186" t="s">
        <v>86</v>
      </c>
      <c r="AY185" s="19" t="s">
        <v>177</v>
      </c>
      <c r="BE185" s="187">
        <f>IF(N185="základní",J185,0)</f>
        <v>0</v>
      </c>
      <c r="BF185" s="187">
        <f>IF(N185="snížená",J185,0)</f>
        <v>0</v>
      </c>
      <c r="BG185" s="187">
        <f>IF(N185="zákl. přenesená",J185,0)</f>
        <v>0</v>
      </c>
      <c r="BH185" s="187">
        <f>IF(N185="sníž. přenesená",J185,0)</f>
        <v>0</v>
      </c>
      <c r="BI185" s="187">
        <f>IF(N185="nulová",J185,0)</f>
        <v>0</v>
      </c>
      <c r="BJ185" s="19" t="s">
        <v>84</v>
      </c>
      <c r="BK185" s="187">
        <f>ROUND(I185*H185,2)</f>
        <v>0</v>
      </c>
      <c r="BL185" s="19" t="s">
        <v>184</v>
      </c>
      <c r="BM185" s="186" t="s">
        <v>7110</v>
      </c>
    </row>
    <row r="186" spans="1:65" s="2" customFormat="1" ht="11.25">
      <c r="A186" s="36"/>
      <c r="B186" s="37"/>
      <c r="C186" s="38"/>
      <c r="D186" s="188" t="s">
        <v>186</v>
      </c>
      <c r="E186" s="38"/>
      <c r="F186" s="189" t="s">
        <v>7111</v>
      </c>
      <c r="G186" s="38"/>
      <c r="H186" s="38"/>
      <c r="I186" s="190"/>
      <c r="J186" s="38"/>
      <c r="K186" s="38"/>
      <c r="L186" s="41"/>
      <c r="M186" s="191"/>
      <c r="N186" s="192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186</v>
      </c>
      <c r="AU186" s="19" t="s">
        <v>86</v>
      </c>
    </row>
    <row r="187" spans="1:65" s="13" customFormat="1" ht="11.25">
      <c r="B187" s="193"/>
      <c r="C187" s="194"/>
      <c r="D187" s="195" t="s">
        <v>188</v>
      </c>
      <c r="E187" s="196" t="s">
        <v>19</v>
      </c>
      <c r="F187" s="197" t="s">
        <v>7112</v>
      </c>
      <c r="G187" s="194"/>
      <c r="H187" s="198">
        <v>6.6349999999999998</v>
      </c>
      <c r="I187" s="199"/>
      <c r="J187" s="194"/>
      <c r="K187" s="194"/>
      <c r="L187" s="200"/>
      <c r="M187" s="201"/>
      <c r="N187" s="202"/>
      <c r="O187" s="202"/>
      <c r="P187" s="202"/>
      <c r="Q187" s="202"/>
      <c r="R187" s="202"/>
      <c r="S187" s="202"/>
      <c r="T187" s="203"/>
      <c r="AT187" s="204" t="s">
        <v>188</v>
      </c>
      <c r="AU187" s="204" t="s">
        <v>86</v>
      </c>
      <c r="AV187" s="13" t="s">
        <v>86</v>
      </c>
      <c r="AW187" s="13" t="s">
        <v>35</v>
      </c>
      <c r="AX187" s="13" t="s">
        <v>84</v>
      </c>
      <c r="AY187" s="204" t="s">
        <v>177</v>
      </c>
    </row>
    <row r="188" spans="1:65" s="12" customFormat="1" ht="22.9" customHeight="1">
      <c r="B188" s="159"/>
      <c r="C188" s="160"/>
      <c r="D188" s="161" t="s">
        <v>75</v>
      </c>
      <c r="E188" s="173" t="s">
        <v>86</v>
      </c>
      <c r="F188" s="173" t="s">
        <v>191</v>
      </c>
      <c r="G188" s="160"/>
      <c r="H188" s="160"/>
      <c r="I188" s="163"/>
      <c r="J188" s="174">
        <f>BK188</f>
        <v>0</v>
      </c>
      <c r="K188" s="160"/>
      <c r="L188" s="165"/>
      <c r="M188" s="166"/>
      <c r="N188" s="167"/>
      <c r="O188" s="167"/>
      <c r="P188" s="168">
        <f>SUM(P189:P193)</f>
        <v>0</v>
      </c>
      <c r="Q188" s="167"/>
      <c r="R188" s="168">
        <f>SUM(R189:R193)</f>
        <v>0.1227963</v>
      </c>
      <c r="S188" s="167"/>
      <c r="T188" s="169">
        <f>SUM(T189:T193)</f>
        <v>0</v>
      </c>
      <c r="AR188" s="170" t="s">
        <v>84</v>
      </c>
      <c r="AT188" s="171" t="s">
        <v>75</v>
      </c>
      <c r="AU188" s="171" t="s">
        <v>84</v>
      </c>
      <c r="AY188" s="170" t="s">
        <v>177</v>
      </c>
      <c r="BK188" s="172">
        <f>SUM(BK189:BK193)</f>
        <v>0</v>
      </c>
    </row>
    <row r="189" spans="1:65" s="2" customFormat="1" ht="16.5" customHeight="1">
      <c r="A189" s="36"/>
      <c r="B189" s="37"/>
      <c r="C189" s="175" t="s">
        <v>523</v>
      </c>
      <c r="D189" s="175" t="s">
        <v>179</v>
      </c>
      <c r="E189" s="176" t="s">
        <v>7113</v>
      </c>
      <c r="F189" s="177" t="s">
        <v>7114</v>
      </c>
      <c r="G189" s="178" t="s">
        <v>595</v>
      </c>
      <c r="H189" s="179">
        <v>35</v>
      </c>
      <c r="I189" s="180"/>
      <c r="J189" s="181">
        <f>ROUND(I189*H189,2)</f>
        <v>0</v>
      </c>
      <c r="K189" s="177" t="s">
        <v>183</v>
      </c>
      <c r="L189" s="41"/>
      <c r="M189" s="182" t="s">
        <v>19</v>
      </c>
      <c r="N189" s="183" t="s">
        <v>47</v>
      </c>
      <c r="O189" s="66"/>
      <c r="P189" s="184">
        <f>O189*H189</f>
        <v>0</v>
      </c>
      <c r="Q189" s="184">
        <v>3.3E-4</v>
      </c>
      <c r="R189" s="184">
        <f>Q189*H189</f>
        <v>1.155E-2</v>
      </c>
      <c r="S189" s="184">
        <v>0</v>
      </c>
      <c r="T189" s="185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86" t="s">
        <v>184</v>
      </c>
      <c r="AT189" s="186" t="s">
        <v>179</v>
      </c>
      <c r="AU189" s="186" t="s">
        <v>86</v>
      </c>
      <c r="AY189" s="19" t="s">
        <v>177</v>
      </c>
      <c r="BE189" s="187">
        <f>IF(N189="základní",J189,0)</f>
        <v>0</v>
      </c>
      <c r="BF189" s="187">
        <f>IF(N189="snížená",J189,0)</f>
        <v>0</v>
      </c>
      <c r="BG189" s="187">
        <f>IF(N189="zákl. přenesená",J189,0)</f>
        <v>0</v>
      </c>
      <c r="BH189" s="187">
        <f>IF(N189="sníž. přenesená",J189,0)</f>
        <v>0</v>
      </c>
      <c r="BI189" s="187">
        <f>IF(N189="nulová",J189,0)</f>
        <v>0</v>
      </c>
      <c r="BJ189" s="19" t="s">
        <v>84</v>
      </c>
      <c r="BK189" s="187">
        <f>ROUND(I189*H189,2)</f>
        <v>0</v>
      </c>
      <c r="BL189" s="19" t="s">
        <v>184</v>
      </c>
      <c r="BM189" s="186" t="s">
        <v>7115</v>
      </c>
    </row>
    <row r="190" spans="1:65" s="2" customFormat="1" ht="11.25">
      <c r="A190" s="36"/>
      <c r="B190" s="37"/>
      <c r="C190" s="38"/>
      <c r="D190" s="188" t="s">
        <v>186</v>
      </c>
      <c r="E190" s="38"/>
      <c r="F190" s="189" t="s">
        <v>7116</v>
      </c>
      <c r="G190" s="38"/>
      <c r="H190" s="38"/>
      <c r="I190" s="190"/>
      <c r="J190" s="38"/>
      <c r="K190" s="38"/>
      <c r="L190" s="41"/>
      <c r="M190" s="191"/>
      <c r="N190" s="192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186</v>
      </c>
      <c r="AU190" s="19" t="s">
        <v>86</v>
      </c>
    </row>
    <row r="191" spans="1:65" s="2" customFormat="1" ht="16.5" customHeight="1">
      <c r="A191" s="36"/>
      <c r="B191" s="37"/>
      <c r="C191" s="175" t="s">
        <v>550</v>
      </c>
      <c r="D191" s="175" t="s">
        <v>179</v>
      </c>
      <c r="E191" s="176" t="s">
        <v>7117</v>
      </c>
      <c r="F191" s="177" t="s">
        <v>7118</v>
      </c>
      <c r="G191" s="178" t="s">
        <v>182</v>
      </c>
      <c r="H191" s="179">
        <v>4.4999999999999998E-2</v>
      </c>
      <c r="I191" s="180"/>
      <c r="J191" s="181">
        <f>ROUND(I191*H191,2)</f>
        <v>0</v>
      </c>
      <c r="K191" s="177" t="s">
        <v>183</v>
      </c>
      <c r="L191" s="41"/>
      <c r="M191" s="182" t="s">
        <v>19</v>
      </c>
      <c r="N191" s="183" t="s">
        <v>47</v>
      </c>
      <c r="O191" s="66"/>
      <c r="P191" s="184">
        <f>O191*H191</f>
        <v>0</v>
      </c>
      <c r="Q191" s="184">
        <v>2.47214</v>
      </c>
      <c r="R191" s="184">
        <f>Q191*H191</f>
        <v>0.11124629999999999</v>
      </c>
      <c r="S191" s="184">
        <v>0</v>
      </c>
      <c r="T191" s="185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86" t="s">
        <v>184</v>
      </c>
      <c r="AT191" s="186" t="s">
        <v>179</v>
      </c>
      <c r="AU191" s="186" t="s">
        <v>86</v>
      </c>
      <c r="AY191" s="19" t="s">
        <v>177</v>
      </c>
      <c r="BE191" s="187">
        <f>IF(N191="základní",J191,0)</f>
        <v>0</v>
      </c>
      <c r="BF191" s="187">
        <f>IF(N191="snížená",J191,0)</f>
        <v>0</v>
      </c>
      <c r="BG191" s="187">
        <f>IF(N191="zákl. přenesená",J191,0)</f>
        <v>0</v>
      </c>
      <c r="BH191" s="187">
        <f>IF(N191="sníž. přenesená",J191,0)</f>
        <v>0</v>
      </c>
      <c r="BI191" s="187">
        <f>IF(N191="nulová",J191,0)</f>
        <v>0</v>
      </c>
      <c r="BJ191" s="19" t="s">
        <v>84</v>
      </c>
      <c r="BK191" s="187">
        <f>ROUND(I191*H191,2)</f>
        <v>0</v>
      </c>
      <c r="BL191" s="19" t="s">
        <v>184</v>
      </c>
      <c r="BM191" s="186" t="s">
        <v>7119</v>
      </c>
    </row>
    <row r="192" spans="1:65" s="2" customFormat="1" ht="11.25">
      <c r="A192" s="36"/>
      <c r="B192" s="37"/>
      <c r="C192" s="38"/>
      <c r="D192" s="188" t="s">
        <v>186</v>
      </c>
      <c r="E192" s="38"/>
      <c r="F192" s="189" t="s">
        <v>7120</v>
      </c>
      <c r="G192" s="38"/>
      <c r="H192" s="38"/>
      <c r="I192" s="190"/>
      <c r="J192" s="38"/>
      <c r="K192" s="38"/>
      <c r="L192" s="41"/>
      <c r="M192" s="191"/>
      <c r="N192" s="192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186</v>
      </c>
      <c r="AU192" s="19" t="s">
        <v>86</v>
      </c>
    </row>
    <row r="193" spans="1:65" s="13" customFormat="1" ht="11.25">
      <c r="B193" s="193"/>
      <c r="C193" s="194"/>
      <c r="D193" s="195" t="s">
        <v>188</v>
      </c>
      <c r="E193" s="196" t="s">
        <v>19</v>
      </c>
      <c r="F193" s="197" t="s">
        <v>7053</v>
      </c>
      <c r="G193" s="194"/>
      <c r="H193" s="198">
        <v>4.4999999999999998E-2</v>
      </c>
      <c r="I193" s="199"/>
      <c r="J193" s="194"/>
      <c r="K193" s="194"/>
      <c r="L193" s="200"/>
      <c r="M193" s="201"/>
      <c r="N193" s="202"/>
      <c r="O193" s="202"/>
      <c r="P193" s="202"/>
      <c r="Q193" s="202"/>
      <c r="R193" s="202"/>
      <c r="S193" s="202"/>
      <c r="T193" s="203"/>
      <c r="AT193" s="204" t="s">
        <v>188</v>
      </c>
      <c r="AU193" s="204" t="s">
        <v>86</v>
      </c>
      <c r="AV193" s="13" t="s">
        <v>86</v>
      </c>
      <c r="AW193" s="13" t="s">
        <v>35</v>
      </c>
      <c r="AX193" s="13" t="s">
        <v>84</v>
      </c>
      <c r="AY193" s="204" t="s">
        <v>177</v>
      </c>
    </row>
    <row r="194" spans="1:65" s="12" customFormat="1" ht="22.9" customHeight="1">
      <c r="B194" s="159"/>
      <c r="C194" s="160"/>
      <c r="D194" s="161" t="s">
        <v>75</v>
      </c>
      <c r="E194" s="173" t="s">
        <v>206</v>
      </c>
      <c r="F194" s="173" t="s">
        <v>6982</v>
      </c>
      <c r="G194" s="160"/>
      <c r="H194" s="160"/>
      <c r="I194" s="163"/>
      <c r="J194" s="174">
        <f>BK194</f>
        <v>0</v>
      </c>
      <c r="K194" s="160"/>
      <c r="L194" s="165"/>
      <c r="M194" s="166"/>
      <c r="N194" s="167"/>
      <c r="O194" s="167"/>
      <c r="P194" s="168">
        <f>SUM(P195:P230)</f>
        <v>0</v>
      </c>
      <c r="Q194" s="167"/>
      <c r="R194" s="168">
        <f>SUM(R195:R230)</f>
        <v>942.63524110000014</v>
      </c>
      <c r="S194" s="167"/>
      <c r="T194" s="169">
        <f>SUM(T195:T230)</f>
        <v>0</v>
      </c>
      <c r="AR194" s="170" t="s">
        <v>84</v>
      </c>
      <c r="AT194" s="171" t="s">
        <v>75</v>
      </c>
      <c r="AU194" s="171" t="s">
        <v>84</v>
      </c>
      <c r="AY194" s="170" t="s">
        <v>177</v>
      </c>
      <c r="BK194" s="172">
        <f>SUM(BK195:BK230)</f>
        <v>0</v>
      </c>
    </row>
    <row r="195" spans="1:65" s="2" customFormat="1" ht="16.5" customHeight="1">
      <c r="A195" s="36"/>
      <c r="B195" s="37"/>
      <c r="C195" s="175" t="s">
        <v>557</v>
      </c>
      <c r="D195" s="175" t="s">
        <v>179</v>
      </c>
      <c r="E195" s="176" t="s">
        <v>7121</v>
      </c>
      <c r="F195" s="177" t="s">
        <v>7122</v>
      </c>
      <c r="G195" s="178" t="s">
        <v>199</v>
      </c>
      <c r="H195" s="179">
        <v>173.4</v>
      </c>
      <c r="I195" s="180"/>
      <c r="J195" s="181">
        <f>ROUND(I195*H195,2)</f>
        <v>0</v>
      </c>
      <c r="K195" s="177" t="s">
        <v>183</v>
      </c>
      <c r="L195" s="41"/>
      <c r="M195" s="182" t="s">
        <v>19</v>
      </c>
      <c r="N195" s="183" t="s">
        <v>47</v>
      </c>
      <c r="O195" s="66"/>
      <c r="P195" s="184">
        <f>O195*H195</f>
        <v>0</v>
      </c>
      <c r="Q195" s="184">
        <v>0.34499999999999997</v>
      </c>
      <c r="R195" s="184">
        <f>Q195*H195</f>
        <v>59.823</v>
      </c>
      <c r="S195" s="184">
        <v>0</v>
      </c>
      <c r="T195" s="185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86" t="s">
        <v>184</v>
      </c>
      <c r="AT195" s="186" t="s">
        <v>179</v>
      </c>
      <c r="AU195" s="186" t="s">
        <v>86</v>
      </c>
      <c r="AY195" s="19" t="s">
        <v>177</v>
      </c>
      <c r="BE195" s="187">
        <f>IF(N195="základní",J195,0)</f>
        <v>0</v>
      </c>
      <c r="BF195" s="187">
        <f>IF(N195="snížená",J195,0)</f>
        <v>0</v>
      </c>
      <c r="BG195" s="187">
        <f>IF(N195="zákl. přenesená",J195,0)</f>
        <v>0</v>
      </c>
      <c r="BH195" s="187">
        <f>IF(N195="sníž. přenesená",J195,0)</f>
        <v>0</v>
      </c>
      <c r="BI195" s="187">
        <f>IF(N195="nulová",J195,0)</f>
        <v>0</v>
      </c>
      <c r="BJ195" s="19" t="s">
        <v>84</v>
      </c>
      <c r="BK195" s="187">
        <f>ROUND(I195*H195,2)</f>
        <v>0</v>
      </c>
      <c r="BL195" s="19" t="s">
        <v>184</v>
      </c>
      <c r="BM195" s="186" t="s">
        <v>7123</v>
      </c>
    </row>
    <row r="196" spans="1:65" s="2" customFormat="1" ht="11.25">
      <c r="A196" s="36"/>
      <c r="B196" s="37"/>
      <c r="C196" s="38"/>
      <c r="D196" s="188" t="s">
        <v>186</v>
      </c>
      <c r="E196" s="38"/>
      <c r="F196" s="189" t="s">
        <v>7124</v>
      </c>
      <c r="G196" s="38"/>
      <c r="H196" s="38"/>
      <c r="I196" s="190"/>
      <c r="J196" s="38"/>
      <c r="K196" s="38"/>
      <c r="L196" s="41"/>
      <c r="M196" s="191"/>
      <c r="N196" s="192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186</v>
      </c>
      <c r="AU196" s="19" t="s">
        <v>86</v>
      </c>
    </row>
    <row r="197" spans="1:65" s="13" customFormat="1" ht="11.25">
      <c r="B197" s="193"/>
      <c r="C197" s="194"/>
      <c r="D197" s="195" t="s">
        <v>188</v>
      </c>
      <c r="E197" s="196" t="s">
        <v>19</v>
      </c>
      <c r="F197" s="197" t="s">
        <v>7125</v>
      </c>
      <c r="G197" s="194"/>
      <c r="H197" s="198">
        <v>173.4</v>
      </c>
      <c r="I197" s="199"/>
      <c r="J197" s="194"/>
      <c r="K197" s="194"/>
      <c r="L197" s="200"/>
      <c r="M197" s="201"/>
      <c r="N197" s="202"/>
      <c r="O197" s="202"/>
      <c r="P197" s="202"/>
      <c r="Q197" s="202"/>
      <c r="R197" s="202"/>
      <c r="S197" s="202"/>
      <c r="T197" s="203"/>
      <c r="AT197" s="204" t="s">
        <v>188</v>
      </c>
      <c r="AU197" s="204" t="s">
        <v>86</v>
      </c>
      <c r="AV197" s="13" t="s">
        <v>86</v>
      </c>
      <c r="AW197" s="13" t="s">
        <v>35</v>
      </c>
      <c r="AX197" s="13" t="s">
        <v>84</v>
      </c>
      <c r="AY197" s="204" t="s">
        <v>177</v>
      </c>
    </row>
    <row r="198" spans="1:65" s="2" customFormat="1" ht="16.5" customHeight="1">
      <c r="A198" s="36"/>
      <c r="B198" s="37"/>
      <c r="C198" s="175" t="s">
        <v>564</v>
      </c>
      <c r="D198" s="175" t="s">
        <v>179</v>
      </c>
      <c r="E198" s="176" t="s">
        <v>7126</v>
      </c>
      <c r="F198" s="177" t="s">
        <v>7127</v>
      </c>
      <c r="G198" s="178" t="s">
        <v>199</v>
      </c>
      <c r="H198" s="179">
        <v>382.67</v>
      </c>
      <c r="I198" s="180"/>
      <c r="J198" s="181">
        <f>ROUND(I198*H198,2)</f>
        <v>0</v>
      </c>
      <c r="K198" s="177" t="s">
        <v>183</v>
      </c>
      <c r="L198" s="41"/>
      <c r="M198" s="182" t="s">
        <v>19</v>
      </c>
      <c r="N198" s="183" t="s">
        <v>47</v>
      </c>
      <c r="O198" s="66"/>
      <c r="P198" s="184">
        <f>O198*H198</f>
        <v>0</v>
      </c>
      <c r="Q198" s="184">
        <v>0.57499999999999996</v>
      </c>
      <c r="R198" s="184">
        <f>Q198*H198</f>
        <v>220.03524999999999</v>
      </c>
      <c r="S198" s="184">
        <v>0</v>
      </c>
      <c r="T198" s="185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86" t="s">
        <v>184</v>
      </c>
      <c r="AT198" s="186" t="s">
        <v>179</v>
      </c>
      <c r="AU198" s="186" t="s">
        <v>86</v>
      </c>
      <c r="AY198" s="19" t="s">
        <v>177</v>
      </c>
      <c r="BE198" s="187">
        <f>IF(N198="základní",J198,0)</f>
        <v>0</v>
      </c>
      <c r="BF198" s="187">
        <f>IF(N198="snížená",J198,0)</f>
        <v>0</v>
      </c>
      <c r="BG198" s="187">
        <f>IF(N198="zákl. přenesená",J198,0)</f>
        <v>0</v>
      </c>
      <c r="BH198" s="187">
        <f>IF(N198="sníž. přenesená",J198,0)</f>
        <v>0</v>
      </c>
      <c r="BI198" s="187">
        <f>IF(N198="nulová",J198,0)</f>
        <v>0</v>
      </c>
      <c r="BJ198" s="19" t="s">
        <v>84</v>
      </c>
      <c r="BK198" s="187">
        <f>ROUND(I198*H198,2)</f>
        <v>0</v>
      </c>
      <c r="BL198" s="19" t="s">
        <v>184</v>
      </c>
      <c r="BM198" s="186" t="s">
        <v>7128</v>
      </c>
    </row>
    <row r="199" spans="1:65" s="2" customFormat="1" ht="11.25">
      <c r="A199" s="36"/>
      <c r="B199" s="37"/>
      <c r="C199" s="38"/>
      <c r="D199" s="188" t="s">
        <v>186</v>
      </c>
      <c r="E199" s="38"/>
      <c r="F199" s="189" t="s">
        <v>7129</v>
      </c>
      <c r="G199" s="38"/>
      <c r="H199" s="38"/>
      <c r="I199" s="190"/>
      <c r="J199" s="38"/>
      <c r="K199" s="38"/>
      <c r="L199" s="41"/>
      <c r="M199" s="191"/>
      <c r="N199" s="192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186</v>
      </c>
      <c r="AU199" s="19" t="s">
        <v>86</v>
      </c>
    </row>
    <row r="200" spans="1:65" s="2" customFormat="1" ht="24.2" customHeight="1">
      <c r="A200" s="36"/>
      <c r="B200" s="37"/>
      <c r="C200" s="175" t="s">
        <v>570</v>
      </c>
      <c r="D200" s="175" t="s">
        <v>179</v>
      </c>
      <c r="E200" s="176" t="s">
        <v>7130</v>
      </c>
      <c r="F200" s="177" t="s">
        <v>7131</v>
      </c>
      <c r="G200" s="178" t="s">
        <v>199</v>
      </c>
      <c r="H200" s="179">
        <v>382.67</v>
      </c>
      <c r="I200" s="180"/>
      <c r="J200" s="181">
        <f>ROUND(I200*H200,2)</f>
        <v>0</v>
      </c>
      <c r="K200" s="177" t="s">
        <v>183</v>
      </c>
      <c r="L200" s="41"/>
      <c r="M200" s="182" t="s">
        <v>19</v>
      </c>
      <c r="N200" s="183" t="s">
        <v>47</v>
      </c>
      <c r="O200" s="66"/>
      <c r="P200" s="184">
        <f>O200*H200</f>
        <v>0</v>
      </c>
      <c r="Q200" s="184">
        <v>0.42148999999999998</v>
      </c>
      <c r="R200" s="184">
        <f>Q200*H200</f>
        <v>161.2915783</v>
      </c>
      <c r="S200" s="184">
        <v>0</v>
      </c>
      <c r="T200" s="185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86" t="s">
        <v>184</v>
      </c>
      <c r="AT200" s="186" t="s">
        <v>179</v>
      </c>
      <c r="AU200" s="186" t="s">
        <v>86</v>
      </c>
      <c r="AY200" s="19" t="s">
        <v>177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19" t="s">
        <v>84</v>
      </c>
      <c r="BK200" s="187">
        <f>ROUND(I200*H200,2)</f>
        <v>0</v>
      </c>
      <c r="BL200" s="19" t="s">
        <v>184</v>
      </c>
      <c r="BM200" s="186" t="s">
        <v>7132</v>
      </c>
    </row>
    <row r="201" spans="1:65" s="2" customFormat="1" ht="11.25">
      <c r="A201" s="36"/>
      <c r="B201" s="37"/>
      <c r="C201" s="38"/>
      <c r="D201" s="188" t="s">
        <v>186</v>
      </c>
      <c r="E201" s="38"/>
      <c r="F201" s="189" t="s">
        <v>7133</v>
      </c>
      <c r="G201" s="38"/>
      <c r="H201" s="38"/>
      <c r="I201" s="190"/>
      <c r="J201" s="38"/>
      <c r="K201" s="38"/>
      <c r="L201" s="41"/>
      <c r="M201" s="191"/>
      <c r="N201" s="192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186</v>
      </c>
      <c r="AU201" s="19" t="s">
        <v>86</v>
      </c>
    </row>
    <row r="202" spans="1:65" s="2" customFormat="1" ht="24.2" customHeight="1">
      <c r="A202" s="36"/>
      <c r="B202" s="37"/>
      <c r="C202" s="175" t="s">
        <v>592</v>
      </c>
      <c r="D202" s="175" t="s">
        <v>179</v>
      </c>
      <c r="E202" s="176" t="s">
        <v>7134</v>
      </c>
      <c r="F202" s="177" t="s">
        <v>7135</v>
      </c>
      <c r="G202" s="178" t="s">
        <v>199</v>
      </c>
      <c r="H202" s="179">
        <v>382.67</v>
      </c>
      <c r="I202" s="180"/>
      <c r="J202" s="181">
        <f>ROUND(I202*H202,2)</f>
        <v>0</v>
      </c>
      <c r="K202" s="177" t="s">
        <v>183</v>
      </c>
      <c r="L202" s="41"/>
      <c r="M202" s="182" t="s">
        <v>19</v>
      </c>
      <c r="N202" s="183" t="s">
        <v>47</v>
      </c>
      <c r="O202" s="66"/>
      <c r="P202" s="184">
        <f>O202*H202</f>
        <v>0</v>
      </c>
      <c r="Q202" s="184">
        <v>0.13188</v>
      </c>
      <c r="R202" s="184">
        <f>Q202*H202</f>
        <v>50.466519599999998</v>
      </c>
      <c r="S202" s="184">
        <v>0</v>
      </c>
      <c r="T202" s="185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86" t="s">
        <v>184</v>
      </c>
      <c r="AT202" s="186" t="s">
        <v>179</v>
      </c>
      <c r="AU202" s="186" t="s">
        <v>86</v>
      </c>
      <c r="AY202" s="19" t="s">
        <v>177</v>
      </c>
      <c r="BE202" s="187">
        <f>IF(N202="základní",J202,0)</f>
        <v>0</v>
      </c>
      <c r="BF202" s="187">
        <f>IF(N202="snížená",J202,0)</f>
        <v>0</v>
      </c>
      <c r="BG202" s="187">
        <f>IF(N202="zákl. přenesená",J202,0)</f>
        <v>0</v>
      </c>
      <c r="BH202" s="187">
        <f>IF(N202="sníž. přenesená",J202,0)</f>
        <v>0</v>
      </c>
      <c r="BI202" s="187">
        <f>IF(N202="nulová",J202,0)</f>
        <v>0</v>
      </c>
      <c r="BJ202" s="19" t="s">
        <v>84</v>
      </c>
      <c r="BK202" s="187">
        <f>ROUND(I202*H202,2)</f>
        <v>0</v>
      </c>
      <c r="BL202" s="19" t="s">
        <v>184</v>
      </c>
      <c r="BM202" s="186" t="s">
        <v>7136</v>
      </c>
    </row>
    <row r="203" spans="1:65" s="2" customFormat="1" ht="11.25">
      <c r="A203" s="36"/>
      <c r="B203" s="37"/>
      <c r="C203" s="38"/>
      <c r="D203" s="188" t="s">
        <v>186</v>
      </c>
      <c r="E203" s="38"/>
      <c r="F203" s="189" t="s">
        <v>7137</v>
      </c>
      <c r="G203" s="38"/>
      <c r="H203" s="38"/>
      <c r="I203" s="190"/>
      <c r="J203" s="38"/>
      <c r="K203" s="38"/>
      <c r="L203" s="41"/>
      <c r="M203" s="191"/>
      <c r="N203" s="192"/>
      <c r="O203" s="66"/>
      <c r="P203" s="66"/>
      <c r="Q203" s="66"/>
      <c r="R203" s="66"/>
      <c r="S203" s="66"/>
      <c r="T203" s="67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T203" s="19" t="s">
        <v>186</v>
      </c>
      <c r="AU203" s="19" t="s">
        <v>86</v>
      </c>
    </row>
    <row r="204" spans="1:65" s="2" customFormat="1" ht="24.2" customHeight="1">
      <c r="A204" s="36"/>
      <c r="B204" s="37"/>
      <c r="C204" s="175" t="s">
        <v>619</v>
      </c>
      <c r="D204" s="175" t="s">
        <v>179</v>
      </c>
      <c r="E204" s="176" t="s">
        <v>7138</v>
      </c>
      <c r="F204" s="177" t="s">
        <v>7139</v>
      </c>
      <c r="G204" s="178" t="s">
        <v>199</v>
      </c>
      <c r="H204" s="179">
        <v>382.67</v>
      </c>
      <c r="I204" s="180"/>
      <c r="J204" s="181">
        <f>ROUND(I204*H204,2)</f>
        <v>0</v>
      </c>
      <c r="K204" s="177" t="s">
        <v>183</v>
      </c>
      <c r="L204" s="41"/>
      <c r="M204" s="182" t="s">
        <v>19</v>
      </c>
      <c r="N204" s="183" t="s">
        <v>47</v>
      </c>
      <c r="O204" s="66"/>
      <c r="P204" s="184">
        <f>O204*H204</f>
        <v>0</v>
      </c>
      <c r="Q204" s="184">
        <v>0.15826000000000001</v>
      </c>
      <c r="R204" s="184">
        <f>Q204*H204</f>
        <v>60.561354200000004</v>
      </c>
      <c r="S204" s="184">
        <v>0</v>
      </c>
      <c r="T204" s="185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86" t="s">
        <v>184</v>
      </c>
      <c r="AT204" s="186" t="s">
        <v>179</v>
      </c>
      <c r="AU204" s="186" t="s">
        <v>86</v>
      </c>
      <c r="AY204" s="19" t="s">
        <v>177</v>
      </c>
      <c r="BE204" s="187">
        <f>IF(N204="základní",J204,0)</f>
        <v>0</v>
      </c>
      <c r="BF204" s="187">
        <f>IF(N204="snížená",J204,0)</f>
        <v>0</v>
      </c>
      <c r="BG204" s="187">
        <f>IF(N204="zákl. přenesená",J204,0)</f>
        <v>0</v>
      </c>
      <c r="BH204" s="187">
        <f>IF(N204="sníž. přenesená",J204,0)</f>
        <v>0</v>
      </c>
      <c r="BI204" s="187">
        <f>IF(N204="nulová",J204,0)</f>
        <v>0</v>
      </c>
      <c r="BJ204" s="19" t="s">
        <v>84</v>
      </c>
      <c r="BK204" s="187">
        <f>ROUND(I204*H204,2)</f>
        <v>0</v>
      </c>
      <c r="BL204" s="19" t="s">
        <v>184</v>
      </c>
      <c r="BM204" s="186" t="s">
        <v>7140</v>
      </c>
    </row>
    <row r="205" spans="1:65" s="2" customFormat="1" ht="11.25">
      <c r="A205" s="36"/>
      <c r="B205" s="37"/>
      <c r="C205" s="38"/>
      <c r="D205" s="188" t="s">
        <v>186</v>
      </c>
      <c r="E205" s="38"/>
      <c r="F205" s="189" t="s">
        <v>7141</v>
      </c>
      <c r="G205" s="38"/>
      <c r="H205" s="38"/>
      <c r="I205" s="190"/>
      <c r="J205" s="38"/>
      <c r="K205" s="38"/>
      <c r="L205" s="41"/>
      <c r="M205" s="191"/>
      <c r="N205" s="192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186</v>
      </c>
      <c r="AU205" s="19" t="s">
        <v>86</v>
      </c>
    </row>
    <row r="206" spans="1:65" s="2" customFormat="1" ht="16.5" customHeight="1">
      <c r="A206" s="36"/>
      <c r="B206" s="37"/>
      <c r="C206" s="175" t="s">
        <v>708</v>
      </c>
      <c r="D206" s="175" t="s">
        <v>179</v>
      </c>
      <c r="E206" s="176" t="s">
        <v>7142</v>
      </c>
      <c r="F206" s="177" t="s">
        <v>7143</v>
      </c>
      <c r="G206" s="178" t="s">
        <v>199</v>
      </c>
      <c r="H206" s="179">
        <v>31.35</v>
      </c>
      <c r="I206" s="180"/>
      <c r="J206" s="181">
        <f>ROUND(I206*H206,2)</f>
        <v>0</v>
      </c>
      <c r="K206" s="177" t="s">
        <v>183</v>
      </c>
      <c r="L206" s="41"/>
      <c r="M206" s="182" t="s">
        <v>19</v>
      </c>
      <c r="N206" s="183" t="s">
        <v>47</v>
      </c>
      <c r="O206" s="66"/>
      <c r="P206" s="184">
        <f>O206*H206</f>
        <v>0</v>
      </c>
      <c r="Q206" s="184">
        <v>0.40799999999999997</v>
      </c>
      <c r="R206" s="184">
        <f>Q206*H206</f>
        <v>12.790799999999999</v>
      </c>
      <c r="S206" s="184">
        <v>0</v>
      </c>
      <c r="T206" s="185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86" t="s">
        <v>184</v>
      </c>
      <c r="AT206" s="186" t="s">
        <v>179</v>
      </c>
      <c r="AU206" s="186" t="s">
        <v>86</v>
      </c>
      <c r="AY206" s="19" t="s">
        <v>177</v>
      </c>
      <c r="BE206" s="187">
        <f>IF(N206="základní",J206,0)</f>
        <v>0</v>
      </c>
      <c r="BF206" s="187">
        <f>IF(N206="snížená",J206,0)</f>
        <v>0</v>
      </c>
      <c r="BG206" s="187">
        <f>IF(N206="zákl. přenesená",J206,0)</f>
        <v>0</v>
      </c>
      <c r="BH206" s="187">
        <f>IF(N206="sníž. přenesená",J206,0)</f>
        <v>0</v>
      </c>
      <c r="BI206" s="187">
        <f>IF(N206="nulová",J206,0)</f>
        <v>0</v>
      </c>
      <c r="BJ206" s="19" t="s">
        <v>84</v>
      </c>
      <c r="BK206" s="187">
        <f>ROUND(I206*H206,2)</f>
        <v>0</v>
      </c>
      <c r="BL206" s="19" t="s">
        <v>184</v>
      </c>
      <c r="BM206" s="186" t="s">
        <v>7144</v>
      </c>
    </row>
    <row r="207" spans="1:65" s="2" customFormat="1" ht="11.25">
      <c r="A207" s="36"/>
      <c r="B207" s="37"/>
      <c r="C207" s="38"/>
      <c r="D207" s="188" t="s">
        <v>186</v>
      </c>
      <c r="E207" s="38"/>
      <c r="F207" s="189" t="s">
        <v>7145</v>
      </c>
      <c r="G207" s="38"/>
      <c r="H207" s="38"/>
      <c r="I207" s="190"/>
      <c r="J207" s="38"/>
      <c r="K207" s="38"/>
      <c r="L207" s="41"/>
      <c r="M207" s="191"/>
      <c r="N207" s="192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186</v>
      </c>
      <c r="AU207" s="19" t="s">
        <v>86</v>
      </c>
    </row>
    <row r="208" spans="1:65" s="2" customFormat="1" ht="16.5" customHeight="1">
      <c r="A208" s="36"/>
      <c r="B208" s="37"/>
      <c r="C208" s="175" t="s">
        <v>713</v>
      </c>
      <c r="D208" s="175" t="s">
        <v>179</v>
      </c>
      <c r="E208" s="176" t="s">
        <v>7146</v>
      </c>
      <c r="F208" s="177" t="s">
        <v>7147</v>
      </c>
      <c r="G208" s="178" t="s">
        <v>199</v>
      </c>
      <c r="H208" s="179">
        <v>765.34</v>
      </c>
      <c r="I208" s="180"/>
      <c r="J208" s="181">
        <f>ROUND(I208*H208,2)</f>
        <v>0</v>
      </c>
      <c r="K208" s="177" t="s">
        <v>183</v>
      </c>
      <c r="L208" s="41"/>
      <c r="M208" s="182" t="s">
        <v>19</v>
      </c>
      <c r="N208" s="183" t="s">
        <v>47</v>
      </c>
      <c r="O208" s="66"/>
      <c r="P208" s="184">
        <f>O208*H208</f>
        <v>0</v>
      </c>
      <c r="Q208" s="184">
        <v>5.1000000000000004E-4</v>
      </c>
      <c r="R208" s="184">
        <f>Q208*H208</f>
        <v>0.39032340000000004</v>
      </c>
      <c r="S208" s="184">
        <v>0</v>
      </c>
      <c r="T208" s="185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86" t="s">
        <v>184</v>
      </c>
      <c r="AT208" s="186" t="s">
        <v>179</v>
      </c>
      <c r="AU208" s="186" t="s">
        <v>86</v>
      </c>
      <c r="AY208" s="19" t="s">
        <v>177</v>
      </c>
      <c r="BE208" s="187">
        <f>IF(N208="základní",J208,0)</f>
        <v>0</v>
      </c>
      <c r="BF208" s="187">
        <f>IF(N208="snížená",J208,0)</f>
        <v>0</v>
      </c>
      <c r="BG208" s="187">
        <f>IF(N208="zákl. přenesená",J208,0)</f>
        <v>0</v>
      </c>
      <c r="BH208" s="187">
        <f>IF(N208="sníž. přenesená",J208,0)</f>
        <v>0</v>
      </c>
      <c r="BI208" s="187">
        <f>IF(N208="nulová",J208,0)</f>
        <v>0</v>
      </c>
      <c r="BJ208" s="19" t="s">
        <v>84</v>
      </c>
      <c r="BK208" s="187">
        <f>ROUND(I208*H208,2)</f>
        <v>0</v>
      </c>
      <c r="BL208" s="19" t="s">
        <v>184</v>
      </c>
      <c r="BM208" s="186" t="s">
        <v>7148</v>
      </c>
    </row>
    <row r="209" spans="1:65" s="2" customFormat="1" ht="11.25">
      <c r="A209" s="36"/>
      <c r="B209" s="37"/>
      <c r="C209" s="38"/>
      <c r="D209" s="188" t="s">
        <v>186</v>
      </c>
      <c r="E209" s="38"/>
      <c r="F209" s="189" t="s">
        <v>7149</v>
      </c>
      <c r="G209" s="38"/>
      <c r="H209" s="38"/>
      <c r="I209" s="190"/>
      <c r="J209" s="38"/>
      <c r="K209" s="38"/>
      <c r="L209" s="41"/>
      <c r="M209" s="191"/>
      <c r="N209" s="192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186</v>
      </c>
      <c r="AU209" s="19" t="s">
        <v>86</v>
      </c>
    </row>
    <row r="210" spans="1:65" s="13" customFormat="1" ht="11.25">
      <c r="B210" s="193"/>
      <c r="C210" s="194"/>
      <c r="D210" s="195" t="s">
        <v>188</v>
      </c>
      <c r="E210" s="196" t="s">
        <v>19</v>
      </c>
      <c r="F210" s="197" t="s">
        <v>7150</v>
      </c>
      <c r="G210" s="194"/>
      <c r="H210" s="198">
        <v>765.34</v>
      </c>
      <c r="I210" s="199"/>
      <c r="J210" s="194"/>
      <c r="K210" s="194"/>
      <c r="L210" s="200"/>
      <c r="M210" s="201"/>
      <c r="N210" s="202"/>
      <c r="O210" s="202"/>
      <c r="P210" s="202"/>
      <c r="Q210" s="202"/>
      <c r="R210" s="202"/>
      <c r="S210" s="202"/>
      <c r="T210" s="203"/>
      <c r="AT210" s="204" t="s">
        <v>188</v>
      </c>
      <c r="AU210" s="204" t="s">
        <v>86</v>
      </c>
      <c r="AV210" s="13" t="s">
        <v>86</v>
      </c>
      <c r="AW210" s="13" t="s">
        <v>35</v>
      </c>
      <c r="AX210" s="13" t="s">
        <v>84</v>
      </c>
      <c r="AY210" s="204" t="s">
        <v>177</v>
      </c>
    </row>
    <row r="211" spans="1:65" s="2" customFormat="1" ht="16.5" customHeight="1">
      <c r="A211" s="36"/>
      <c r="B211" s="37"/>
      <c r="C211" s="175" t="s">
        <v>719</v>
      </c>
      <c r="D211" s="175" t="s">
        <v>179</v>
      </c>
      <c r="E211" s="176" t="s">
        <v>7151</v>
      </c>
      <c r="F211" s="177" t="s">
        <v>7152</v>
      </c>
      <c r="G211" s="178" t="s">
        <v>199</v>
      </c>
      <c r="H211" s="179">
        <v>382.67</v>
      </c>
      <c r="I211" s="180"/>
      <c r="J211" s="181">
        <f>ROUND(I211*H211,2)</f>
        <v>0</v>
      </c>
      <c r="K211" s="177" t="s">
        <v>183</v>
      </c>
      <c r="L211" s="41"/>
      <c r="M211" s="182" t="s">
        <v>19</v>
      </c>
      <c r="N211" s="183" t="s">
        <v>47</v>
      </c>
      <c r="O211" s="66"/>
      <c r="P211" s="184">
        <f>O211*H211</f>
        <v>0</v>
      </c>
      <c r="Q211" s="184">
        <v>8.0999999999999996E-4</v>
      </c>
      <c r="R211" s="184">
        <f>Q211*H211</f>
        <v>0.30996269999999998</v>
      </c>
      <c r="S211" s="184">
        <v>0</v>
      </c>
      <c r="T211" s="185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86" t="s">
        <v>184</v>
      </c>
      <c r="AT211" s="186" t="s">
        <v>179</v>
      </c>
      <c r="AU211" s="186" t="s">
        <v>86</v>
      </c>
      <c r="AY211" s="19" t="s">
        <v>177</v>
      </c>
      <c r="BE211" s="187">
        <f>IF(N211="základní",J211,0)</f>
        <v>0</v>
      </c>
      <c r="BF211" s="187">
        <f>IF(N211="snížená",J211,0)</f>
        <v>0</v>
      </c>
      <c r="BG211" s="187">
        <f>IF(N211="zákl. přenesená",J211,0)</f>
        <v>0</v>
      </c>
      <c r="BH211" s="187">
        <f>IF(N211="sníž. přenesená",J211,0)</f>
        <v>0</v>
      </c>
      <c r="BI211" s="187">
        <f>IF(N211="nulová",J211,0)</f>
        <v>0</v>
      </c>
      <c r="BJ211" s="19" t="s">
        <v>84</v>
      </c>
      <c r="BK211" s="187">
        <f>ROUND(I211*H211,2)</f>
        <v>0</v>
      </c>
      <c r="BL211" s="19" t="s">
        <v>184</v>
      </c>
      <c r="BM211" s="186" t="s">
        <v>7153</v>
      </c>
    </row>
    <row r="212" spans="1:65" s="2" customFormat="1" ht="11.25">
      <c r="A212" s="36"/>
      <c r="B212" s="37"/>
      <c r="C212" s="38"/>
      <c r="D212" s="188" t="s">
        <v>186</v>
      </c>
      <c r="E212" s="38"/>
      <c r="F212" s="189" t="s">
        <v>7154</v>
      </c>
      <c r="G212" s="38"/>
      <c r="H212" s="38"/>
      <c r="I212" s="190"/>
      <c r="J212" s="38"/>
      <c r="K212" s="38"/>
      <c r="L212" s="41"/>
      <c r="M212" s="191"/>
      <c r="N212" s="192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186</v>
      </c>
      <c r="AU212" s="19" t="s">
        <v>86</v>
      </c>
    </row>
    <row r="213" spans="1:65" s="2" customFormat="1" ht="24.2" customHeight="1">
      <c r="A213" s="36"/>
      <c r="B213" s="37"/>
      <c r="C213" s="175" t="s">
        <v>745</v>
      </c>
      <c r="D213" s="175" t="s">
        <v>179</v>
      </c>
      <c r="E213" s="176" t="s">
        <v>7155</v>
      </c>
      <c r="F213" s="177" t="s">
        <v>7156</v>
      </c>
      <c r="G213" s="178" t="s">
        <v>199</v>
      </c>
      <c r="H213" s="179">
        <v>382.67</v>
      </c>
      <c r="I213" s="180"/>
      <c r="J213" s="181">
        <f>ROUND(I213*H213,2)</f>
        <v>0</v>
      </c>
      <c r="K213" s="177" t="s">
        <v>183</v>
      </c>
      <c r="L213" s="41"/>
      <c r="M213" s="182" t="s">
        <v>19</v>
      </c>
      <c r="N213" s="183" t="s">
        <v>47</v>
      </c>
      <c r="O213" s="66"/>
      <c r="P213" s="184">
        <f>O213*H213</f>
        <v>0</v>
      </c>
      <c r="Q213" s="184">
        <v>0.10373</v>
      </c>
      <c r="R213" s="184">
        <f>Q213*H213</f>
        <v>39.6943591</v>
      </c>
      <c r="S213" s="184">
        <v>0</v>
      </c>
      <c r="T213" s="185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86" t="s">
        <v>184</v>
      </c>
      <c r="AT213" s="186" t="s">
        <v>179</v>
      </c>
      <c r="AU213" s="186" t="s">
        <v>86</v>
      </c>
      <c r="AY213" s="19" t="s">
        <v>177</v>
      </c>
      <c r="BE213" s="187">
        <f>IF(N213="základní",J213,0)</f>
        <v>0</v>
      </c>
      <c r="BF213" s="187">
        <f>IF(N213="snížená",J213,0)</f>
        <v>0</v>
      </c>
      <c r="BG213" s="187">
        <f>IF(N213="zákl. přenesená",J213,0)</f>
        <v>0</v>
      </c>
      <c r="BH213" s="187">
        <f>IF(N213="sníž. přenesená",J213,0)</f>
        <v>0</v>
      </c>
      <c r="BI213" s="187">
        <f>IF(N213="nulová",J213,0)</f>
        <v>0</v>
      </c>
      <c r="BJ213" s="19" t="s">
        <v>84</v>
      </c>
      <c r="BK213" s="187">
        <f>ROUND(I213*H213,2)</f>
        <v>0</v>
      </c>
      <c r="BL213" s="19" t="s">
        <v>184</v>
      </c>
      <c r="BM213" s="186" t="s">
        <v>7157</v>
      </c>
    </row>
    <row r="214" spans="1:65" s="2" customFormat="1" ht="11.25">
      <c r="A214" s="36"/>
      <c r="B214" s="37"/>
      <c r="C214" s="38"/>
      <c r="D214" s="188" t="s">
        <v>186</v>
      </c>
      <c r="E214" s="38"/>
      <c r="F214" s="189" t="s">
        <v>7158</v>
      </c>
      <c r="G214" s="38"/>
      <c r="H214" s="38"/>
      <c r="I214" s="190"/>
      <c r="J214" s="38"/>
      <c r="K214" s="38"/>
      <c r="L214" s="41"/>
      <c r="M214" s="191"/>
      <c r="N214" s="192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186</v>
      </c>
      <c r="AU214" s="19" t="s">
        <v>86</v>
      </c>
    </row>
    <row r="215" spans="1:65" s="2" customFormat="1" ht="24.2" customHeight="1">
      <c r="A215" s="36"/>
      <c r="B215" s="37"/>
      <c r="C215" s="175" t="s">
        <v>751</v>
      </c>
      <c r="D215" s="175" t="s">
        <v>179</v>
      </c>
      <c r="E215" s="176" t="s">
        <v>7159</v>
      </c>
      <c r="F215" s="177" t="s">
        <v>7160</v>
      </c>
      <c r="G215" s="178" t="s">
        <v>199</v>
      </c>
      <c r="H215" s="179">
        <v>2304.58</v>
      </c>
      <c r="I215" s="180"/>
      <c r="J215" s="181">
        <f>ROUND(I215*H215,2)</f>
        <v>0</v>
      </c>
      <c r="K215" s="177" t="s">
        <v>183</v>
      </c>
      <c r="L215" s="41"/>
      <c r="M215" s="182" t="s">
        <v>19</v>
      </c>
      <c r="N215" s="183" t="s">
        <v>47</v>
      </c>
      <c r="O215" s="66"/>
      <c r="P215" s="184">
        <f>O215*H215</f>
        <v>0</v>
      </c>
      <c r="Q215" s="184">
        <v>0.12966</v>
      </c>
      <c r="R215" s="184">
        <f>Q215*H215</f>
        <v>298.81184279999997</v>
      </c>
      <c r="S215" s="184">
        <v>0</v>
      </c>
      <c r="T215" s="185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86" t="s">
        <v>184</v>
      </c>
      <c r="AT215" s="186" t="s">
        <v>179</v>
      </c>
      <c r="AU215" s="186" t="s">
        <v>86</v>
      </c>
      <c r="AY215" s="19" t="s">
        <v>177</v>
      </c>
      <c r="BE215" s="187">
        <f>IF(N215="základní",J215,0)</f>
        <v>0</v>
      </c>
      <c r="BF215" s="187">
        <f>IF(N215="snížená",J215,0)</f>
        <v>0</v>
      </c>
      <c r="BG215" s="187">
        <f>IF(N215="zákl. přenesená",J215,0)</f>
        <v>0</v>
      </c>
      <c r="BH215" s="187">
        <f>IF(N215="sníž. přenesená",J215,0)</f>
        <v>0</v>
      </c>
      <c r="BI215" s="187">
        <f>IF(N215="nulová",J215,0)</f>
        <v>0</v>
      </c>
      <c r="BJ215" s="19" t="s">
        <v>84</v>
      </c>
      <c r="BK215" s="187">
        <f>ROUND(I215*H215,2)</f>
        <v>0</v>
      </c>
      <c r="BL215" s="19" t="s">
        <v>184</v>
      </c>
      <c r="BM215" s="186" t="s">
        <v>7161</v>
      </c>
    </row>
    <row r="216" spans="1:65" s="2" customFormat="1" ht="11.25">
      <c r="A216" s="36"/>
      <c r="B216" s="37"/>
      <c r="C216" s="38"/>
      <c r="D216" s="188" t="s">
        <v>186</v>
      </c>
      <c r="E216" s="38"/>
      <c r="F216" s="189" t="s">
        <v>7162</v>
      </c>
      <c r="G216" s="38"/>
      <c r="H216" s="38"/>
      <c r="I216" s="190"/>
      <c r="J216" s="38"/>
      <c r="K216" s="38"/>
      <c r="L216" s="41"/>
      <c r="M216" s="191"/>
      <c r="N216" s="192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186</v>
      </c>
      <c r="AU216" s="19" t="s">
        <v>86</v>
      </c>
    </row>
    <row r="217" spans="1:65" s="13" customFormat="1" ht="11.25">
      <c r="B217" s="193"/>
      <c r="C217" s="194"/>
      <c r="D217" s="195" t="s">
        <v>188</v>
      </c>
      <c r="E217" s="196" t="s">
        <v>19</v>
      </c>
      <c r="F217" s="197" t="s">
        <v>7163</v>
      </c>
      <c r="G217" s="194"/>
      <c r="H217" s="198">
        <v>2297.58</v>
      </c>
      <c r="I217" s="199"/>
      <c r="J217" s="194"/>
      <c r="K217" s="194"/>
      <c r="L217" s="200"/>
      <c r="M217" s="201"/>
      <c r="N217" s="202"/>
      <c r="O217" s="202"/>
      <c r="P217" s="202"/>
      <c r="Q217" s="202"/>
      <c r="R217" s="202"/>
      <c r="S217" s="202"/>
      <c r="T217" s="203"/>
      <c r="AT217" s="204" t="s">
        <v>188</v>
      </c>
      <c r="AU217" s="204" t="s">
        <v>86</v>
      </c>
      <c r="AV217" s="13" t="s">
        <v>86</v>
      </c>
      <c r="AW217" s="13" t="s">
        <v>35</v>
      </c>
      <c r="AX217" s="13" t="s">
        <v>76</v>
      </c>
      <c r="AY217" s="204" t="s">
        <v>177</v>
      </c>
    </row>
    <row r="218" spans="1:65" s="13" customFormat="1" ht="11.25">
      <c r="B218" s="193"/>
      <c r="C218" s="194"/>
      <c r="D218" s="195" t="s">
        <v>188</v>
      </c>
      <c r="E218" s="196" t="s">
        <v>19</v>
      </c>
      <c r="F218" s="197" t="s">
        <v>225</v>
      </c>
      <c r="G218" s="194"/>
      <c r="H218" s="198">
        <v>7</v>
      </c>
      <c r="I218" s="199"/>
      <c r="J218" s="194"/>
      <c r="K218" s="194"/>
      <c r="L218" s="200"/>
      <c r="M218" s="201"/>
      <c r="N218" s="202"/>
      <c r="O218" s="202"/>
      <c r="P218" s="202"/>
      <c r="Q218" s="202"/>
      <c r="R218" s="202"/>
      <c r="S218" s="202"/>
      <c r="T218" s="203"/>
      <c r="AT218" s="204" t="s">
        <v>188</v>
      </c>
      <c r="AU218" s="204" t="s">
        <v>86</v>
      </c>
      <c r="AV218" s="13" t="s">
        <v>86</v>
      </c>
      <c r="AW218" s="13" t="s">
        <v>35</v>
      </c>
      <c r="AX218" s="13" t="s">
        <v>76</v>
      </c>
      <c r="AY218" s="204" t="s">
        <v>177</v>
      </c>
    </row>
    <row r="219" spans="1:65" s="14" customFormat="1" ht="11.25">
      <c r="B219" s="205"/>
      <c r="C219" s="206"/>
      <c r="D219" s="195" t="s">
        <v>188</v>
      </c>
      <c r="E219" s="207" t="s">
        <v>19</v>
      </c>
      <c r="F219" s="208" t="s">
        <v>190</v>
      </c>
      <c r="G219" s="206"/>
      <c r="H219" s="209">
        <v>2304.58</v>
      </c>
      <c r="I219" s="210"/>
      <c r="J219" s="206"/>
      <c r="K219" s="206"/>
      <c r="L219" s="211"/>
      <c r="M219" s="212"/>
      <c r="N219" s="213"/>
      <c r="O219" s="213"/>
      <c r="P219" s="213"/>
      <c r="Q219" s="213"/>
      <c r="R219" s="213"/>
      <c r="S219" s="213"/>
      <c r="T219" s="214"/>
      <c r="AT219" s="215" t="s">
        <v>188</v>
      </c>
      <c r="AU219" s="215" t="s">
        <v>86</v>
      </c>
      <c r="AV219" s="14" t="s">
        <v>184</v>
      </c>
      <c r="AW219" s="14" t="s">
        <v>35</v>
      </c>
      <c r="AX219" s="14" t="s">
        <v>84</v>
      </c>
      <c r="AY219" s="215" t="s">
        <v>177</v>
      </c>
    </row>
    <row r="220" spans="1:65" s="2" customFormat="1" ht="44.25" customHeight="1">
      <c r="A220" s="36"/>
      <c r="B220" s="37"/>
      <c r="C220" s="175" t="s">
        <v>756</v>
      </c>
      <c r="D220" s="175" t="s">
        <v>179</v>
      </c>
      <c r="E220" s="176" t="s">
        <v>7164</v>
      </c>
      <c r="F220" s="177" t="s">
        <v>7165</v>
      </c>
      <c r="G220" s="178" t="s">
        <v>199</v>
      </c>
      <c r="H220" s="179">
        <v>173.4</v>
      </c>
      <c r="I220" s="180"/>
      <c r="J220" s="181">
        <f>ROUND(I220*H220,2)</f>
        <v>0</v>
      </c>
      <c r="K220" s="177" t="s">
        <v>183</v>
      </c>
      <c r="L220" s="41"/>
      <c r="M220" s="182" t="s">
        <v>19</v>
      </c>
      <c r="N220" s="183" t="s">
        <v>47</v>
      </c>
      <c r="O220" s="66"/>
      <c r="P220" s="184">
        <f>O220*H220</f>
        <v>0</v>
      </c>
      <c r="Q220" s="184">
        <v>8.4250000000000005E-2</v>
      </c>
      <c r="R220" s="184">
        <f>Q220*H220</f>
        <v>14.608950000000002</v>
      </c>
      <c r="S220" s="184">
        <v>0</v>
      </c>
      <c r="T220" s="185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186" t="s">
        <v>184</v>
      </c>
      <c r="AT220" s="186" t="s">
        <v>179</v>
      </c>
      <c r="AU220" s="186" t="s">
        <v>86</v>
      </c>
      <c r="AY220" s="19" t="s">
        <v>177</v>
      </c>
      <c r="BE220" s="187">
        <f>IF(N220="základní",J220,0)</f>
        <v>0</v>
      </c>
      <c r="BF220" s="187">
        <f>IF(N220="snížená",J220,0)</f>
        <v>0</v>
      </c>
      <c r="BG220" s="187">
        <f>IF(N220="zákl. přenesená",J220,0)</f>
        <v>0</v>
      </c>
      <c r="BH220" s="187">
        <f>IF(N220="sníž. přenesená",J220,0)</f>
        <v>0</v>
      </c>
      <c r="BI220" s="187">
        <f>IF(N220="nulová",J220,0)</f>
        <v>0</v>
      </c>
      <c r="BJ220" s="19" t="s">
        <v>84</v>
      </c>
      <c r="BK220" s="187">
        <f>ROUND(I220*H220,2)</f>
        <v>0</v>
      </c>
      <c r="BL220" s="19" t="s">
        <v>184</v>
      </c>
      <c r="BM220" s="186" t="s">
        <v>7166</v>
      </c>
    </row>
    <row r="221" spans="1:65" s="2" customFormat="1" ht="11.25">
      <c r="A221" s="36"/>
      <c r="B221" s="37"/>
      <c r="C221" s="38"/>
      <c r="D221" s="188" t="s">
        <v>186</v>
      </c>
      <c r="E221" s="38"/>
      <c r="F221" s="189" t="s">
        <v>7167</v>
      </c>
      <c r="G221" s="38"/>
      <c r="H221" s="38"/>
      <c r="I221" s="190"/>
      <c r="J221" s="38"/>
      <c r="K221" s="38"/>
      <c r="L221" s="41"/>
      <c r="M221" s="191"/>
      <c r="N221" s="192"/>
      <c r="O221" s="66"/>
      <c r="P221" s="66"/>
      <c r="Q221" s="66"/>
      <c r="R221" s="66"/>
      <c r="S221" s="66"/>
      <c r="T221" s="67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T221" s="19" t="s">
        <v>186</v>
      </c>
      <c r="AU221" s="19" t="s">
        <v>86</v>
      </c>
    </row>
    <row r="222" spans="1:65" s="13" customFormat="1" ht="11.25">
      <c r="B222" s="193"/>
      <c r="C222" s="194"/>
      <c r="D222" s="195" t="s">
        <v>188</v>
      </c>
      <c r="E222" s="196" t="s">
        <v>19</v>
      </c>
      <c r="F222" s="197" t="s">
        <v>7168</v>
      </c>
      <c r="G222" s="194"/>
      <c r="H222" s="198">
        <v>166.65</v>
      </c>
      <c r="I222" s="199"/>
      <c r="J222" s="194"/>
      <c r="K222" s="194"/>
      <c r="L222" s="200"/>
      <c r="M222" s="201"/>
      <c r="N222" s="202"/>
      <c r="O222" s="202"/>
      <c r="P222" s="202"/>
      <c r="Q222" s="202"/>
      <c r="R222" s="202"/>
      <c r="S222" s="202"/>
      <c r="T222" s="203"/>
      <c r="AT222" s="204" t="s">
        <v>188</v>
      </c>
      <c r="AU222" s="204" t="s">
        <v>86</v>
      </c>
      <c r="AV222" s="13" t="s">
        <v>86</v>
      </c>
      <c r="AW222" s="13" t="s">
        <v>35</v>
      </c>
      <c r="AX222" s="13" t="s">
        <v>76</v>
      </c>
      <c r="AY222" s="204" t="s">
        <v>177</v>
      </c>
    </row>
    <row r="223" spans="1:65" s="13" customFormat="1" ht="11.25">
      <c r="B223" s="193"/>
      <c r="C223" s="194"/>
      <c r="D223" s="195" t="s">
        <v>188</v>
      </c>
      <c r="E223" s="196" t="s">
        <v>19</v>
      </c>
      <c r="F223" s="197" t="s">
        <v>639</v>
      </c>
      <c r="G223" s="194"/>
      <c r="H223" s="198">
        <v>6.75</v>
      </c>
      <c r="I223" s="199"/>
      <c r="J223" s="194"/>
      <c r="K223" s="194"/>
      <c r="L223" s="200"/>
      <c r="M223" s="201"/>
      <c r="N223" s="202"/>
      <c r="O223" s="202"/>
      <c r="P223" s="202"/>
      <c r="Q223" s="202"/>
      <c r="R223" s="202"/>
      <c r="S223" s="202"/>
      <c r="T223" s="203"/>
      <c r="AT223" s="204" t="s">
        <v>188</v>
      </c>
      <c r="AU223" s="204" t="s">
        <v>86</v>
      </c>
      <c r="AV223" s="13" t="s">
        <v>86</v>
      </c>
      <c r="AW223" s="13" t="s">
        <v>35</v>
      </c>
      <c r="AX223" s="13" t="s">
        <v>76</v>
      </c>
      <c r="AY223" s="204" t="s">
        <v>177</v>
      </c>
    </row>
    <row r="224" spans="1:65" s="14" customFormat="1" ht="11.25">
      <c r="B224" s="205"/>
      <c r="C224" s="206"/>
      <c r="D224" s="195" t="s">
        <v>188</v>
      </c>
      <c r="E224" s="207" t="s">
        <v>19</v>
      </c>
      <c r="F224" s="208" t="s">
        <v>190</v>
      </c>
      <c r="G224" s="206"/>
      <c r="H224" s="209">
        <v>173.4</v>
      </c>
      <c r="I224" s="210"/>
      <c r="J224" s="206"/>
      <c r="K224" s="206"/>
      <c r="L224" s="211"/>
      <c r="M224" s="212"/>
      <c r="N224" s="213"/>
      <c r="O224" s="213"/>
      <c r="P224" s="213"/>
      <c r="Q224" s="213"/>
      <c r="R224" s="213"/>
      <c r="S224" s="213"/>
      <c r="T224" s="214"/>
      <c r="AT224" s="215" t="s">
        <v>188</v>
      </c>
      <c r="AU224" s="215" t="s">
        <v>86</v>
      </c>
      <c r="AV224" s="14" t="s">
        <v>184</v>
      </c>
      <c r="AW224" s="14" t="s">
        <v>35</v>
      </c>
      <c r="AX224" s="14" t="s">
        <v>84</v>
      </c>
      <c r="AY224" s="215" t="s">
        <v>177</v>
      </c>
    </row>
    <row r="225" spans="1:65" s="2" customFormat="1" ht="16.5" customHeight="1">
      <c r="A225" s="36"/>
      <c r="B225" s="37"/>
      <c r="C225" s="237" t="s">
        <v>762</v>
      </c>
      <c r="D225" s="237" t="s">
        <v>757</v>
      </c>
      <c r="E225" s="238" t="s">
        <v>7169</v>
      </c>
      <c r="F225" s="239" t="s">
        <v>7170</v>
      </c>
      <c r="G225" s="240" t="s">
        <v>199</v>
      </c>
      <c r="H225" s="241">
        <v>174.983</v>
      </c>
      <c r="I225" s="242"/>
      <c r="J225" s="243">
        <f>ROUND(I225*H225,2)</f>
        <v>0</v>
      </c>
      <c r="K225" s="239" t="s">
        <v>183</v>
      </c>
      <c r="L225" s="244"/>
      <c r="M225" s="245" t="s">
        <v>19</v>
      </c>
      <c r="N225" s="246" t="s">
        <v>47</v>
      </c>
      <c r="O225" s="66"/>
      <c r="P225" s="184">
        <f>O225*H225</f>
        <v>0</v>
      </c>
      <c r="Q225" s="184">
        <v>0.13100000000000001</v>
      </c>
      <c r="R225" s="184">
        <f>Q225*H225</f>
        <v>22.922773000000003</v>
      </c>
      <c r="S225" s="184">
        <v>0</v>
      </c>
      <c r="T225" s="185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86" t="s">
        <v>252</v>
      </c>
      <c r="AT225" s="186" t="s">
        <v>757</v>
      </c>
      <c r="AU225" s="186" t="s">
        <v>86</v>
      </c>
      <c r="AY225" s="19" t="s">
        <v>177</v>
      </c>
      <c r="BE225" s="187">
        <f>IF(N225="základní",J225,0)</f>
        <v>0</v>
      </c>
      <c r="BF225" s="187">
        <f>IF(N225="snížená",J225,0)</f>
        <v>0</v>
      </c>
      <c r="BG225" s="187">
        <f>IF(N225="zákl. přenesená",J225,0)</f>
        <v>0</v>
      </c>
      <c r="BH225" s="187">
        <f>IF(N225="sníž. přenesená",J225,0)</f>
        <v>0</v>
      </c>
      <c r="BI225" s="187">
        <f>IF(N225="nulová",J225,0)</f>
        <v>0</v>
      </c>
      <c r="BJ225" s="19" t="s">
        <v>84</v>
      </c>
      <c r="BK225" s="187">
        <f>ROUND(I225*H225,2)</f>
        <v>0</v>
      </c>
      <c r="BL225" s="19" t="s">
        <v>184</v>
      </c>
      <c r="BM225" s="186" t="s">
        <v>7171</v>
      </c>
    </row>
    <row r="226" spans="1:65" s="13" customFormat="1" ht="11.25">
      <c r="B226" s="193"/>
      <c r="C226" s="194"/>
      <c r="D226" s="195" t="s">
        <v>188</v>
      </c>
      <c r="E226" s="196" t="s">
        <v>19</v>
      </c>
      <c r="F226" s="197" t="s">
        <v>7168</v>
      </c>
      <c r="G226" s="194"/>
      <c r="H226" s="198">
        <v>166.65</v>
      </c>
      <c r="I226" s="199"/>
      <c r="J226" s="194"/>
      <c r="K226" s="194"/>
      <c r="L226" s="200"/>
      <c r="M226" s="201"/>
      <c r="N226" s="202"/>
      <c r="O226" s="202"/>
      <c r="P226" s="202"/>
      <c r="Q226" s="202"/>
      <c r="R226" s="202"/>
      <c r="S226" s="202"/>
      <c r="T226" s="203"/>
      <c r="AT226" s="204" t="s">
        <v>188</v>
      </c>
      <c r="AU226" s="204" t="s">
        <v>86</v>
      </c>
      <c r="AV226" s="13" t="s">
        <v>86</v>
      </c>
      <c r="AW226" s="13" t="s">
        <v>35</v>
      </c>
      <c r="AX226" s="13" t="s">
        <v>76</v>
      </c>
      <c r="AY226" s="204" t="s">
        <v>177</v>
      </c>
    </row>
    <row r="227" spans="1:65" s="14" customFormat="1" ht="11.25">
      <c r="B227" s="205"/>
      <c r="C227" s="206"/>
      <c r="D227" s="195" t="s">
        <v>188</v>
      </c>
      <c r="E227" s="207" t="s">
        <v>19</v>
      </c>
      <c r="F227" s="208" t="s">
        <v>190</v>
      </c>
      <c r="G227" s="206"/>
      <c r="H227" s="209">
        <v>166.65</v>
      </c>
      <c r="I227" s="210"/>
      <c r="J227" s="206"/>
      <c r="K227" s="206"/>
      <c r="L227" s="211"/>
      <c r="M227" s="212"/>
      <c r="N227" s="213"/>
      <c r="O227" s="213"/>
      <c r="P227" s="213"/>
      <c r="Q227" s="213"/>
      <c r="R227" s="213"/>
      <c r="S227" s="213"/>
      <c r="T227" s="214"/>
      <c r="AT227" s="215" t="s">
        <v>188</v>
      </c>
      <c r="AU227" s="215" t="s">
        <v>86</v>
      </c>
      <c r="AV227" s="14" t="s">
        <v>184</v>
      </c>
      <c r="AW227" s="14" t="s">
        <v>35</v>
      </c>
      <c r="AX227" s="14" t="s">
        <v>76</v>
      </c>
      <c r="AY227" s="215" t="s">
        <v>177</v>
      </c>
    </row>
    <row r="228" spans="1:65" s="13" customFormat="1" ht="11.25">
      <c r="B228" s="193"/>
      <c r="C228" s="194"/>
      <c r="D228" s="195" t="s">
        <v>188</v>
      </c>
      <c r="E228" s="196" t="s">
        <v>19</v>
      </c>
      <c r="F228" s="197" t="s">
        <v>7172</v>
      </c>
      <c r="G228" s="194"/>
      <c r="H228" s="198">
        <v>174.983</v>
      </c>
      <c r="I228" s="199"/>
      <c r="J228" s="194"/>
      <c r="K228" s="194"/>
      <c r="L228" s="200"/>
      <c r="M228" s="201"/>
      <c r="N228" s="202"/>
      <c r="O228" s="202"/>
      <c r="P228" s="202"/>
      <c r="Q228" s="202"/>
      <c r="R228" s="202"/>
      <c r="S228" s="202"/>
      <c r="T228" s="203"/>
      <c r="AT228" s="204" t="s">
        <v>188</v>
      </c>
      <c r="AU228" s="204" t="s">
        <v>86</v>
      </c>
      <c r="AV228" s="13" t="s">
        <v>86</v>
      </c>
      <c r="AW228" s="13" t="s">
        <v>35</v>
      </c>
      <c r="AX228" s="13" t="s">
        <v>84</v>
      </c>
      <c r="AY228" s="204" t="s">
        <v>177</v>
      </c>
    </row>
    <row r="229" spans="1:65" s="2" customFormat="1" ht="16.5" customHeight="1">
      <c r="A229" s="36"/>
      <c r="B229" s="37"/>
      <c r="C229" s="237" t="s">
        <v>767</v>
      </c>
      <c r="D229" s="237" t="s">
        <v>757</v>
      </c>
      <c r="E229" s="238" t="s">
        <v>7173</v>
      </c>
      <c r="F229" s="239" t="s">
        <v>7174</v>
      </c>
      <c r="G229" s="240" t="s">
        <v>199</v>
      </c>
      <c r="H229" s="241">
        <v>7.0880000000000001</v>
      </c>
      <c r="I229" s="242"/>
      <c r="J229" s="243">
        <f>ROUND(I229*H229,2)</f>
        <v>0</v>
      </c>
      <c r="K229" s="239" t="s">
        <v>183</v>
      </c>
      <c r="L229" s="244"/>
      <c r="M229" s="245" t="s">
        <v>19</v>
      </c>
      <c r="N229" s="246" t="s">
        <v>47</v>
      </c>
      <c r="O229" s="66"/>
      <c r="P229" s="184">
        <f>O229*H229</f>
        <v>0</v>
      </c>
      <c r="Q229" s="184">
        <v>0.13100000000000001</v>
      </c>
      <c r="R229" s="184">
        <f>Q229*H229</f>
        <v>0.92852800000000002</v>
      </c>
      <c r="S229" s="184">
        <v>0</v>
      </c>
      <c r="T229" s="185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86" t="s">
        <v>252</v>
      </c>
      <c r="AT229" s="186" t="s">
        <v>757</v>
      </c>
      <c r="AU229" s="186" t="s">
        <v>86</v>
      </c>
      <c r="AY229" s="19" t="s">
        <v>177</v>
      </c>
      <c r="BE229" s="187">
        <f>IF(N229="základní",J229,0)</f>
        <v>0</v>
      </c>
      <c r="BF229" s="187">
        <f>IF(N229="snížená",J229,0)</f>
        <v>0</v>
      </c>
      <c r="BG229" s="187">
        <f>IF(N229="zákl. přenesená",J229,0)</f>
        <v>0</v>
      </c>
      <c r="BH229" s="187">
        <f>IF(N229="sníž. přenesená",J229,0)</f>
        <v>0</v>
      </c>
      <c r="BI229" s="187">
        <f>IF(N229="nulová",J229,0)</f>
        <v>0</v>
      </c>
      <c r="BJ229" s="19" t="s">
        <v>84</v>
      </c>
      <c r="BK229" s="187">
        <f>ROUND(I229*H229,2)</f>
        <v>0</v>
      </c>
      <c r="BL229" s="19" t="s">
        <v>184</v>
      </c>
      <c r="BM229" s="186" t="s">
        <v>7175</v>
      </c>
    </row>
    <row r="230" spans="1:65" s="13" customFormat="1" ht="11.25">
      <c r="B230" s="193"/>
      <c r="C230" s="194"/>
      <c r="D230" s="195" t="s">
        <v>188</v>
      </c>
      <c r="E230" s="196" t="s">
        <v>19</v>
      </c>
      <c r="F230" s="197" t="s">
        <v>7176</v>
      </c>
      <c r="G230" s="194"/>
      <c r="H230" s="198">
        <v>7.0880000000000001</v>
      </c>
      <c r="I230" s="199"/>
      <c r="J230" s="194"/>
      <c r="K230" s="194"/>
      <c r="L230" s="200"/>
      <c r="M230" s="201"/>
      <c r="N230" s="202"/>
      <c r="O230" s="202"/>
      <c r="P230" s="202"/>
      <c r="Q230" s="202"/>
      <c r="R230" s="202"/>
      <c r="S230" s="202"/>
      <c r="T230" s="203"/>
      <c r="AT230" s="204" t="s">
        <v>188</v>
      </c>
      <c r="AU230" s="204" t="s">
        <v>86</v>
      </c>
      <c r="AV230" s="13" t="s">
        <v>86</v>
      </c>
      <c r="AW230" s="13" t="s">
        <v>35</v>
      </c>
      <c r="AX230" s="13" t="s">
        <v>84</v>
      </c>
      <c r="AY230" s="204" t="s">
        <v>177</v>
      </c>
    </row>
    <row r="231" spans="1:65" s="12" customFormat="1" ht="22.9" customHeight="1">
      <c r="B231" s="159"/>
      <c r="C231" s="160"/>
      <c r="D231" s="161" t="s">
        <v>75</v>
      </c>
      <c r="E231" s="173" t="s">
        <v>216</v>
      </c>
      <c r="F231" s="173" t="s">
        <v>401</v>
      </c>
      <c r="G231" s="160"/>
      <c r="H231" s="160"/>
      <c r="I231" s="163"/>
      <c r="J231" s="174">
        <f>BK231</f>
        <v>0</v>
      </c>
      <c r="K231" s="160"/>
      <c r="L231" s="165"/>
      <c r="M231" s="166"/>
      <c r="N231" s="167"/>
      <c r="O231" s="167"/>
      <c r="P231" s="168">
        <f>SUM(P232:P235)</f>
        <v>0</v>
      </c>
      <c r="Q231" s="167"/>
      <c r="R231" s="168">
        <f>SUM(R232:R235)</f>
        <v>45.953527200000003</v>
      </c>
      <c r="S231" s="167"/>
      <c r="T231" s="169">
        <f>SUM(T232:T235)</f>
        <v>0</v>
      </c>
      <c r="AR231" s="170" t="s">
        <v>84</v>
      </c>
      <c r="AT231" s="171" t="s">
        <v>75</v>
      </c>
      <c r="AU231" s="171" t="s">
        <v>84</v>
      </c>
      <c r="AY231" s="170" t="s">
        <v>177</v>
      </c>
      <c r="BK231" s="172">
        <f>SUM(BK232:BK235)</f>
        <v>0</v>
      </c>
    </row>
    <row r="232" spans="1:65" s="2" customFormat="1" ht="21.75" customHeight="1">
      <c r="A232" s="36"/>
      <c r="B232" s="37"/>
      <c r="C232" s="175" t="s">
        <v>795</v>
      </c>
      <c r="D232" s="175" t="s">
        <v>179</v>
      </c>
      <c r="E232" s="176" t="s">
        <v>7177</v>
      </c>
      <c r="F232" s="177" t="s">
        <v>7178</v>
      </c>
      <c r="G232" s="178" t="s">
        <v>199</v>
      </c>
      <c r="H232" s="179">
        <v>51.8</v>
      </c>
      <c r="I232" s="180"/>
      <c r="J232" s="181">
        <f>ROUND(I232*H232,2)</f>
        <v>0</v>
      </c>
      <c r="K232" s="177" t="s">
        <v>183</v>
      </c>
      <c r="L232" s="41"/>
      <c r="M232" s="182" t="s">
        <v>19</v>
      </c>
      <c r="N232" s="183" t="s">
        <v>47</v>
      </c>
      <c r="O232" s="66"/>
      <c r="P232" s="184">
        <f>O232*H232</f>
        <v>0</v>
      </c>
      <c r="Q232" s="184">
        <v>0.26140999999999998</v>
      </c>
      <c r="R232" s="184">
        <f>Q232*H232</f>
        <v>13.541037999999999</v>
      </c>
      <c r="S232" s="184">
        <v>0</v>
      </c>
      <c r="T232" s="185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86" t="s">
        <v>184</v>
      </c>
      <c r="AT232" s="186" t="s">
        <v>179</v>
      </c>
      <c r="AU232" s="186" t="s">
        <v>86</v>
      </c>
      <c r="AY232" s="19" t="s">
        <v>177</v>
      </c>
      <c r="BE232" s="187">
        <f>IF(N232="základní",J232,0)</f>
        <v>0</v>
      </c>
      <c r="BF232" s="187">
        <f>IF(N232="snížená",J232,0)</f>
        <v>0</v>
      </c>
      <c r="BG232" s="187">
        <f>IF(N232="zákl. přenesená",J232,0)</f>
        <v>0</v>
      </c>
      <c r="BH232" s="187">
        <f>IF(N232="sníž. přenesená",J232,0)</f>
        <v>0</v>
      </c>
      <c r="BI232" s="187">
        <f>IF(N232="nulová",J232,0)</f>
        <v>0</v>
      </c>
      <c r="BJ232" s="19" t="s">
        <v>84</v>
      </c>
      <c r="BK232" s="187">
        <f>ROUND(I232*H232,2)</f>
        <v>0</v>
      </c>
      <c r="BL232" s="19" t="s">
        <v>184</v>
      </c>
      <c r="BM232" s="186" t="s">
        <v>7179</v>
      </c>
    </row>
    <row r="233" spans="1:65" s="2" customFormat="1" ht="11.25">
      <c r="A233" s="36"/>
      <c r="B233" s="37"/>
      <c r="C233" s="38"/>
      <c r="D233" s="188" t="s">
        <v>186</v>
      </c>
      <c r="E233" s="38"/>
      <c r="F233" s="189" t="s">
        <v>7180</v>
      </c>
      <c r="G233" s="38"/>
      <c r="H233" s="38"/>
      <c r="I233" s="190"/>
      <c r="J233" s="38"/>
      <c r="K233" s="38"/>
      <c r="L233" s="41"/>
      <c r="M233" s="191"/>
      <c r="N233" s="192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186</v>
      </c>
      <c r="AU233" s="19" t="s">
        <v>86</v>
      </c>
    </row>
    <row r="234" spans="1:65" s="2" customFormat="1" ht="24.2" customHeight="1">
      <c r="A234" s="36"/>
      <c r="B234" s="37"/>
      <c r="C234" s="175" t="s">
        <v>807</v>
      </c>
      <c r="D234" s="175" t="s">
        <v>179</v>
      </c>
      <c r="E234" s="176" t="s">
        <v>7181</v>
      </c>
      <c r="F234" s="177" t="s">
        <v>7182</v>
      </c>
      <c r="G234" s="178" t="s">
        <v>595</v>
      </c>
      <c r="H234" s="179">
        <v>164.84</v>
      </c>
      <c r="I234" s="180"/>
      <c r="J234" s="181">
        <f>ROUND(I234*H234,2)</f>
        <v>0</v>
      </c>
      <c r="K234" s="177" t="s">
        <v>183</v>
      </c>
      <c r="L234" s="41"/>
      <c r="M234" s="182" t="s">
        <v>19</v>
      </c>
      <c r="N234" s="183" t="s">
        <v>47</v>
      </c>
      <c r="O234" s="66"/>
      <c r="P234" s="184">
        <f>O234*H234</f>
        <v>0</v>
      </c>
      <c r="Q234" s="184">
        <v>0.19663</v>
      </c>
      <c r="R234" s="184">
        <f>Q234*H234</f>
        <v>32.412489200000003</v>
      </c>
      <c r="S234" s="184">
        <v>0</v>
      </c>
      <c r="T234" s="185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86" t="s">
        <v>184</v>
      </c>
      <c r="AT234" s="186" t="s">
        <v>179</v>
      </c>
      <c r="AU234" s="186" t="s">
        <v>86</v>
      </c>
      <c r="AY234" s="19" t="s">
        <v>177</v>
      </c>
      <c r="BE234" s="187">
        <f>IF(N234="základní",J234,0)</f>
        <v>0</v>
      </c>
      <c r="BF234" s="187">
        <f>IF(N234="snížená",J234,0)</f>
        <v>0</v>
      </c>
      <c r="BG234" s="187">
        <f>IF(N234="zákl. přenesená",J234,0)</f>
        <v>0</v>
      </c>
      <c r="BH234" s="187">
        <f>IF(N234="sníž. přenesená",J234,0)</f>
        <v>0</v>
      </c>
      <c r="BI234" s="187">
        <f>IF(N234="nulová",J234,0)</f>
        <v>0</v>
      </c>
      <c r="BJ234" s="19" t="s">
        <v>84</v>
      </c>
      <c r="BK234" s="187">
        <f>ROUND(I234*H234,2)</f>
        <v>0</v>
      </c>
      <c r="BL234" s="19" t="s">
        <v>184</v>
      </c>
      <c r="BM234" s="186" t="s">
        <v>7183</v>
      </c>
    </row>
    <row r="235" spans="1:65" s="2" customFormat="1" ht="11.25">
      <c r="A235" s="36"/>
      <c r="B235" s="37"/>
      <c r="C235" s="38"/>
      <c r="D235" s="188" t="s">
        <v>186</v>
      </c>
      <c r="E235" s="38"/>
      <c r="F235" s="189" t="s">
        <v>7184</v>
      </c>
      <c r="G235" s="38"/>
      <c r="H235" s="38"/>
      <c r="I235" s="190"/>
      <c r="J235" s="38"/>
      <c r="K235" s="38"/>
      <c r="L235" s="41"/>
      <c r="M235" s="191"/>
      <c r="N235" s="192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186</v>
      </c>
      <c r="AU235" s="19" t="s">
        <v>86</v>
      </c>
    </row>
    <row r="236" spans="1:65" s="12" customFormat="1" ht="22.9" customHeight="1">
      <c r="B236" s="159"/>
      <c r="C236" s="160"/>
      <c r="D236" s="161" t="s">
        <v>75</v>
      </c>
      <c r="E236" s="173" t="s">
        <v>252</v>
      </c>
      <c r="F236" s="173" t="s">
        <v>1139</v>
      </c>
      <c r="G236" s="160"/>
      <c r="H236" s="160"/>
      <c r="I236" s="163"/>
      <c r="J236" s="174">
        <f>BK236</f>
        <v>0</v>
      </c>
      <c r="K236" s="160"/>
      <c r="L236" s="165"/>
      <c r="M236" s="166"/>
      <c r="N236" s="167"/>
      <c r="O236" s="167"/>
      <c r="P236" s="168">
        <f>SUM(P237:P245)</f>
        <v>0</v>
      </c>
      <c r="Q236" s="167"/>
      <c r="R236" s="168">
        <f>SUM(R237:R245)</f>
        <v>1.561804</v>
      </c>
      <c r="S236" s="167"/>
      <c r="T236" s="169">
        <f>SUM(T237:T245)</f>
        <v>0</v>
      </c>
      <c r="AR236" s="170" t="s">
        <v>84</v>
      </c>
      <c r="AT236" s="171" t="s">
        <v>75</v>
      </c>
      <c r="AU236" s="171" t="s">
        <v>84</v>
      </c>
      <c r="AY236" s="170" t="s">
        <v>177</v>
      </c>
      <c r="BK236" s="172">
        <f>SUM(BK237:BK245)</f>
        <v>0</v>
      </c>
    </row>
    <row r="237" spans="1:65" s="2" customFormat="1" ht="24.2" customHeight="1">
      <c r="A237" s="36"/>
      <c r="B237" s="37"/>
      <c r="C237" s="175" t="s">
        <v>812</v>
      </c>
      <c r="D237" s="175" t="s">
        <v>179</v>
      </c>
      <c r="E237" s="176" t="s">
        <v>7185</v>
      </c>
      <c r="F237" s="177" t="s">
        <v>7186</v>
      </c>
      <c r="G237" s="178" t="s">
        <v>595</v>
      </c>
      <c r="H237" s="179">
        <v>7.9</v>
      </c>
      <c r="I237" s="180"/>
      <c r="J237" s="181">
        <f>ROUND(I237*H237,2)</f>
        <v>0</v>
      </c>
      <c r="K237" s="177" t="s">
        <v>183</v>
      </c>
      <c r="L237" s="41"/>
      <c r="M237" s="182" t="s">
        <v>19</v>
      </c>
      <c r="N237" s="183" t="s">
        <v>47</v>
      </c>
      <c r="O237" s="66"/>
      <c r="P237" s="184">
        <f>O237*H237</f>
        <v>0</v>
      </c>
      <c r="Q237" s="184">
        <v>2.7599999999999999E-3</v>
      </c>
      <c r="R237" s="184">
        <f>Q237*H237</f>
        <v>2.1804E-2</v>
      </c>
      <c r="S237" s="184">
        <v>0</v>
      </c>
      <c r="T237" s="185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86" t="s">
        <v>184</v>
      </c>
      <c r="AT237" s="186" t="s">
        <v>179</v>
      </c>
      <c r="AU237" s="186" t="s">
        <v>86</v>
      </c>
      <c r="AY237" s="19" t="s">
        <v>177</v>
      </c>
      <c r="BE237" s="187">
        <f>IF(N237="základní",J237,0)</f>
        <v>0</v>
      </c>
      <c r="BF237" s="187">
        <f>IF(N237="snížená",J237,0)</f>
        <v>0</v>
      </c>
      <c r="BG237" s="187">
        <f>IF(N237="zákl. přenesená",J237,0)</f>
        <v>0</v>
      </c>
      <c r="BH237" s="187">
        <f>IF(N237="sníž. přenesená",J237,0)</f>
        <v>0</v>
      </c>
      <c r="BI237" s="187">
        <f>IF(N237="nulová",J237,0)</f>
        <v>0</v>
      </c>
      <c r="BJ237" s="19" t="s">
        <v>84</v>
      </c>
      <c r="BK237" s="187">
        <f>ROUND(I237*H237,2)</f>
        <v>0</v>
      </c>
      <c r="BL237" s="19" t="s">
        <v>184</v>
      </c>
      <c r="BM237" s="186" t="s">
        <v>7187</v>
      </c>
    </row>
    <row r="238" spans="1:65" s="2" customFormat="1" ht="11.25">
      <c r="A238" s="36"/>
      <c r="B238" s="37"/>
      <c r="C238" s="38"/>
      <c r="D238" s="188" t="s">
        <v>186</v>
      </c>
      <c r="E238" s="38"/>
      <c r="F238" s="189" t="s">
        <v>7188</v>
      </c>
      <c r="G238" s="38"/>
      <c r="H238" s="38"/>
      <c r="I238" s="190"/>
      <c r="J238" s="38"/>
      <c r="K238" s="38"/>
      <c r="L238" s="41"/>
      <c r="M238" s="191"/>
      <c r="N238" s="192"/>
      <c r="O238" s="66"/>
      <c r="P238" s="66"/>
      <c r="Q238" s="66"/>
      <c r="R238" s="66"/>
      <c r="S238" s="66"/>
      <c r="T238" s="67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T238" s="19" t="s">
        <v>186</v>
      </c>
      <c r="AU238" s="19" t="s">
        <v>86</v>
      </c>
    </row>
    <row r="239" spans="1:65" s="2" customFormat="1" ht="16.5" customHeight="1">
      <c r="A239" s="36"/>
      <c r="B239" s="37"/>
      <c r="C239" s="175" t="s">
        <v>816</v>
      </c>
      <c r="D239" s="175" t="s">
        <v>179</v>
      </c>
      <c r="E239" s="176" t="s">
        <v>7189</v>
      </c>
      <c r="F239" s="177" t="s">
        <v>7190</v>
      </c>
      <c r="G239" s="178" t="s">
        <v>272</v>
      </c>
      <c r="H239" s="179">
        <v>2</v>
      </c>
      <c r="I239" s="180"/>
      <c r="J239" s="181">
        <f>ROUND(I239*H239,2)</f>
        <v>0</v>
      </c>
      <c r="K239" s="177" t="s">
        <v>183</v>
      </c>
      <c r="L239" s="41"/>
      <c r="M239" s="182" t="s">
        <v>19</v>
      </c>
      <c r="N239" s="183" t="s">
        <v>47</v>
      </c>
      <c r="O239" s="66"/>
      <c r="P239" s="184">
        <f>O239*H239</f>
        <v>0</v>
      </c>
      <c r="Q239" s="184">
        <v>0.34089999999999998</v>
      </c>
      <c r="R239" s="184">
        <f>Q239*H239</f>
        <v>0.68179999999999996</v>
      </c>
      <c r="S239" s="184">
        <v>0</v>
      </c>
      <c r="T239" s="185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86" t="s">
        <v>184</v>
      </c>
      <c r="AT239" s="186" t="s">
        <v>179</v>
      </c>
      <c r="AU239" s="186" t="s">
        <v>86</v>
      </c>
      <c r="AY239" s="19" t="s">
        <v>177</v>
      </c>
      <c r="BE239" s="187">
        <f>IF(N239="základní",J239,0)</f>
        <v>0</v>
      </c>
      <c r="BF239" s="187">
        <f>IF(N239="snížená",J239,0)</f>
        <v>0</v>
      </c>
      <c r="BG239" s="187">
        <f>IF(N239="zákl. přenesená",J239,0)</f>
        <v>0</v>
      </c>
      <c r="BH239" s="187">
        <f>IF(N239="sníž. přenesená",J239,0)</f>
        <v>0</v>
      </c>
      <c r="BI239" s="187">
        <f>IF(N239="nulová",J239,0)</f>
        <v>0</v>
      </c>
      <c r="BJ239" s="19" t="s">
        <v>84</v>
      </c>
      <c r="BK239" s="187">
        <f>ROUND(I239*H239,2)</f>
        <v>0</v>
      </c>
      <c r="BL239" s="19" t="s">
        <v>184</v>
      </c>
      <c r="BM239" s="186" t="s">
        <v>7191</v>
      </c>
    </row>
    <row r="240" spans="1:65" s="2" customFormat="1" ht="11.25">
      <c r="A240" s="36"/>
      <c r="B240" s="37"/>
      <c r="C240" s="38"/>
      <c r="D240" s="188" t="s">
        <v>186</v>
      </c>
      <c r="E240" s="38"/>
      <c r="F240" s="189" t="s">
        <v>7192</v>
      </c>
      <c r="G240" s="38"/>
      <c r="H240" s="38"/>
      <c r="I240" s="190"/>
      <c r="J240" s="38"/>
      <c r="K240" s="38"/>
      <c r="L240" s="41"/>
      <c r="M240" s="191"/>
      <c r="N240" s="192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186</v>
      </c>
      <c r="AU240" s="19" t="s">
        <v>86</v>
      </c>
    </row>
    <row r="241" spans="1:65" s="2" customFormat="1" ht="16.5" customHeight="1">
      <c r="A241" s="36"/>
      <c r="B241" s="37"/>
      <c r="C241" s="237" t="s">
        <v>825</v>
      </c>
      <c r="D241" s="237" t="s">
        <v>757</v>
      </c>
      <c r="E241" s="238" t="s">
        <v>7193</v>
      </c>
      <c r="F241" s="239" t="s">
        <v>7194</v>
      </c>
      <c r="G241" s="240" t="s">
        <v>272</v>
      </c>
      <c r="H241" s="241">
        <v>2</v>
      </c>
      <c r="I241" s="242"/>
      <c r="J241" s="243">
        <f>ROUND(I241*H241,2)</f>
        <v>0</v>
      </c>
      <c r="K241" s="239" t="s">
        <v>183</v>
      </c>
      <c r="L241" s="244"/>
      <c r="M241" s="245" t="s">
        <v>19</v>
      </c>
      <c r="N241" s="246" t="s">
        <v>47</v>
      </c>
      <c r="O241" s="66"/>
      <c r="P241" s="184">
        <f>O241*H241</f>
        <v>0</v>
      </c>
      <c r="Q241" s="184">
        <v>0.111</v>
      </c>
      <c r="R241" s="184">
        <f>Q241*H241</f>
        <v>0.222</v>
      </c>
      <c r="S241" s="184">
        <v>0</v>
      </c>
      <c r="T241" s="185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86" t="s">
        <v>252</v>
      </c>
      <c r="AT241" s="186" t="s">
        <v>757</v>
      </c>
      <c r="AU241" s="186" t="s">
        <v>86</v>
      </c>
      <c r="AY241" s="19" t="s">
        <v>177</v>
      </c>
      <c r="BE241" s="187">
        <f>IF(N241="základní",J241,0)</f>
        <v>0</v>
      </c>
      <c r="BF241" s="187">
        <f>IF(N241="snížená",J241,0)</f>
        <v>0</v>
      </c>
      <c r="BG241" s="187">
        <f>IF(N241="zákl. přenesená",J241,0)</f>
        <v>0</v>
      </c>
      <c r="BH241" s="187">
        <f>IF(N241="sníž. přenesená",J241,0)</f>
        <v>0</v>
      </c>
      <c r="BI241" s="187">
        <f>IF(N241="nulová",J241,0)</f>
        <v>0</v>
      </c>
      <c r="BJ241" s="19" t="s">
        <v>84</v>
      </c>
      <c r="BK241" s="187">
        <f>ROUND(I241*H241,2)</f>
        <v>0</v>
      </c>
      <c r="BL241" s="19" t="s">
        <v>184</v>
      </c>
      <c r="BM241" s="186" t="s">
        <v>7195</v>
      </c>
    </row>
    <row r="242" spans="1:65" s="2" customFormat="1" ht="16.5" customHeight="1">
      <c r="A242" s="36"/>
      <c r="B242" s="37"/>
      <c r="C242" s="237" t="s">
        <v>830</v>
      </c>
      <c r="D242" s="237" t="s">
        <v>757</v>
      </c>
      <c r="E242" s="238" t="s">
        <v>7196</v>
      </c>
      <c r="F242" s="239" t="s">
        <v>7197</v>
      </c>
      <c r="G242" s="240" t="s">
        <v>272</v>
      </c>
      <c r="H242" s="241">
        <v>2</v>
      </c>
      <c r="I242" s="242"/>
      <c r="J242" s="243">
        <f>ROUND(I242*H242,2)</f>
        <v>0</v>
      </c>
      <c r="K242" s="239" t="s">
        <v>183</v>
      </c>
      <c r="L242" s="244"/>
      <c r="M242" s="245" t="s">
        <v>19</v>
      </c>
      <c r="N242" s="246" t="s">
        <v>47</v>
      </c>
      <c r="O242" s="66"/>
      <c r="P242" s="184">
        <f>O242*H242</f>
        <v>0</v>
      </c>
      <c r="Q242" s="184">
        <v>8.5000000000000006E-3</v>
      </c>
      <c r="R242" s="184">
        <f>Q242*H242</f>
        <v>1.7000000000000001E-2</v>
      </c>
      <c r="S242" s="184">
        <v>0</v>
      </c>
      <c r="T242" s="185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86" t="s">
        <v>252</v>
      </c>
      <c r="AT242" s="186" t="s">
        <v>757</v>
      </c>
      <c r="AU242" s="186" t="s">
        <v>86</v>
      </c>
      <c r="AY242" s="19" t="s">
        <v>177</v>
      </c>
      <c r="BE242" s="187">
        <f>IF(N242="základní",J242,0)</f>
        <v>0</v>
      </c>
      <c r="BF242" s="187">
        <f>IF(N242="snížená",J242,0)</f>
        <v>0</v>
      </c>
      <c r="BG242" s="187">
        <f>IF(N242="zákl. přenesená",J242,0)</f>
        <v>0</v>
      </c>
      <c r="BH242" s="187">
        <f>IF(N242="sníž. přenesená",J242,0)</f>
        <v>0</v>
      </c>
      <c r="BI242" s="187">
        <f>IF(N242="nulová",J242,0)</f>
        <v>0</v>
      </c>
      <c r="BJ242" s="19" t="s">
        <v>84</v>
      </c>
      <c r="BK242" s="187">
        <f>ROUND(I242*H242,2)</f>
        <v>0</v>
      </c>
      <c r="BL242" s="19" t="s">
        <v>184</v>
      </c>
      <c r="BM242" s="186" t="s">
        <v>7198</v>
      </c>
    </row>
    <row r="243" spans="1:65" s="2" customFormat="1" ht="16.5" customHeight="1">
      <c r="A243" s="36"/>
      <c r="B243" s="37"/>
      <c r="C243" s="237" t="s">
        <v>836</v>
      </c>
      <c r="D243" s="237" t="s">
        <v>757</v>
      </c>
      <c r="E243" s="238" t="s">
        <v>7199</v>
      </c>
      <c r="F243" s="239" t="s">
        <v>7200</v>
      </c>
      <c r="G243" s="240" t="s">
        <v>272</v>
      </c>
      <c r="H243" s="241">
        <v>2</v>
      </c>
      <c r="I243" s="242"/>
      <c r="J243" s="243">
        <f>ROUND(I243*H243,2)</f>
        <v>0</v>
      </c>
      <c r="K243" s="239" t="s">
        <v>183</v>
      </c>
      <c r="L243" s="244"/>
      <c r="M243" s="245" t="s">
        <v>19</v>
      </c>
      <c r="N243" s="246" t="s">
        <v>47</v>
      </c>
      <c r="O243" s="66"/>
      <c r="P243" s="184">
        <f>O243*H243</f>
        <v>0</v>
      </c>
      <c r="Q243" s="184">
        <v>2.7E-2</v>
      </c>
      <c r="R243" s="184">
        <f>Q243*H243</f>
        <v>5.3999999999999999E-2</v>
      </c>
      <c r="S243" s="184">
        <v>0</v>
      </c>
      <c r="T243" s="185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86" t="s">
        <v>252</v>
      </c>
      <c r="AT243" s="186" t="s">
        <v>757</v>
      </c>
      <c r="AU243" s="186" t="s">
        <v>86</v>
      </c>
      <c r="AY243" s="19" t="s">
        <v>177</v>
      </c>
      <c r="BE243" s="187">
        <f>IF(N243="základní",J243,0)</f>
        <v>0</v>
      </c>
      <c r="BF243" s="187">
        <f>IF(N243="snížená",J243,0)</f>
        <v>0</v>
      </c>
      <c r="BG243" s="187">
        <f>IF(N243="zákl. přenesená",J243,0)</f>
        <v>0</v>
      </c>
      <c r="BH243" s="187">
        <f>IF(N243="sníž. přenesená",J243,0)</f>
        <v>0</v>
      </c>
      <c r="BI243" s="187">
        <f>IF(N243="nulová",J243,0)</f>
        <v>0</v>
      </c>
      <c r="BJ243" s="19" t="s">
        <v>84</v>
      </c>
      <c r="BK243" s="187">
        <f>ROUND(I243*H243,2)</f>
        <v>0</v>
      </c>
      <c r="BL243" s="19" t="s">
        <v>184</v>
      </c>
      <c r="BM243" s="186" t="s">
        <v>7201</v>
      </c>
    </row>
    <row r="244" spans="1:65" s="2" customFormat="1" ht="16.5" customHeight="1">
      <c r="A244" s="36"/>
      <c r="B244" s="37"/>
      <c r="C244" s="237" t="s">
        <v>861</v>
      </c>
      <c r="D244" s="237" t="s">
        <v>757</v>
      </c>
      <c r="E244" s="238" t="s">
        <v>7202</v>
      </c>
      <c r="F244" s="239" t="s">
        <v>7203</v>
      </c>
      <c r="G244" s="240" t="s">
        <v>272</v>
      </c>
      <c r="H244" s="241">
        <v>2</v>
      </c>
      <c r="I244" s="242"/>
      <c r="J244" s="243">
        <f>ROUND(I244*H244,2)</f>
        <v>0</v>
      </c>
      <c r="K244" s="239" t="s">
        <v>183</v>
      </c>
      <c r="L244" s="244"/>
      <c r="M244" s="245" t="s">
        <v>19</v>
      </c>
      <c r="N244" s="246" t="s">
        <v>47</v>
      </c>
      <c r="O244" s="66"/>
      <c r="P244" s="184">
        <f>O244*H244</f>
        <v>0</v>
      </c>
      <c r="Q244" s="184">
        <v>5.0599999999999999E-2</v>
      </c>
      <c r="R244" s="184">
        <f>Q244*H244</f>
        <v>0.1012</v>
      </c>
      <c r="S244" s="184">
        <v>0</v>
      </c>
      <c r="T244" s="185">
        <f>S244*H244</f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86" t="s">
        <v>252</v>
      </c>
      <c r="AT244" s="186" t="s">
        <v>757</v>
      </c>
      <c r="AU244" s="186" t="s">
        <v>86</v>
      </c>
      <c r="AY244" s="19" t="s">
        <v>177</v>
      </c>
      <c r="BE244" s="187">
        <f>IF(N244="základní",J244,0)</f>
        <v>0</v>
      </c>
      <c r="BF244" s="187">
        <f>IF(N244="snížená",J244,0)</f>
        <v>0</v>
      </c>
      <c r="BG244" s="187">
        <f>IF(N244="zákl. přenesená",J244,0)</f>
        <v>0</v>
      </c>
      <c r="BH244" s="187">
        <f>IF(N244="sníž. přenesená",J244,0)</f>
        <v>0</v>
      </c>
      <c r="BI244" s="187">
        <f>IF(N244="nulová",J244,0)</f>
        <v>0</v>
      </c>
      <c r="BJ244" s="19" t="s">
        <v>84</v>
      </c>
      <c r="BK244" s="187">
        <f>ROUND(I244*H244,2)</f>
        <v>0</v>
      </c>
      <c r="BL244" s="19" t="s">
        <v>184</v>
      </c>
      <c r="BM244" s="186" t="s">
        <v>7204</v>
      </c>
    </row>
    <row r="245" spans="1:65" s="2" customFormat="1" ht="16.5" customHeight="1">
      <c r="A245" s="36"/>
      <c r="B245" s="37"/>
      <c r="C245" s="237" t="s">
        <v>875</v>
      </c>
      <c r="D245" s="237" t="s">
        <v>757</v>
      </c>
      <c r="E245" s="238" t="s">
        <v>7205</v>
      </c>
      <c r="F245" s="239" t="s">
        <v>7206</v>
      </c>
      <c r="G245" s="240" t="s">
        <v>272</v>
      </c>
      <c r="H245" s="241">
        <v>2</v>
      </c>
      <c r="I245" s="242"/>
      <c r="J245" s="243">
        <f>ROUND(I245*H245,2)</f>
        <v>0</v>
      </c>
      <c r="K245" s="239" t="s">
        <v>183</v>
      </c>
      <c r="L245" s="244"/>
      <c r="M245" s="245" t="s">
        <v>19</v>
      </c>
      <c r="N245" s="246" t="s">
        <v>47</v>
      </c>
      <c r="O245" s="66"/>
      <c r="P245" s="184">
        <f>O245*H245</f>
        <v>0</v>
      </c>
      <c r="Q245" s="184">
        <v>0.23200000000000001</v>
      </c>
      <c r="R245" s="184">
        <f>Q245*H245</f>
        <v>0.46400000000000002</v>
      </c>
      <c r="S245" s="184">
        <v>0</v>
      </c>
      <c r="T245" s="185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186" t="s">
        <v>252</v>
      </c>
      <c r="AT245" s="186" t="s">
        <v>757</v>
      </c>
      <c r="AU245" s="186" t="s">
        <v>86</v>
      </c>
      <c r="AY245" s="19" t="s">
        <v>177</v>
      </c>
      <c r="BE245" s="187">
        <f>IF(N245="základní",J245,0)</f>
        <v>0</v>
      </c>
      <c r="BF245" s="187">
        <f>IF(N245="snížená",J245,0)</f>
        <v>0</v>
      </c>
      <c r="BG245" s="187">
        <f>IF(N245="zákl. přenesená",J245,0)</f>
        <v>0</v>
      </c>
      <c r="BH245" s="187">
        <f>IF(N245="sníž. přenesená",J245,0)</f>
        <v>0</v>
      </c>
      <c r="BI245" s="187">
        <f>IF(N245="nulová",J245,0)</f>
        <v>0</v>
      </c>
      <c r="BJ245" s="19" t="s">
        <v>84</v>
      </c>
      <c r="BK245" s="187">
        <f>ROUND(I245*H245,2)</f>
        <v>0</v>
      </c>
      <c r="BL245" s="19" t="s">
        <v>184</v>
      </c>
      <c r="BM245" s="186" t="s">
        <v>7207</v>
      </c>
    </row>
    <row r="246" spans="1:65" s="12" customFormat="1" ht="22.9" customHeight="1">
      <c r="B246" s="159"/>
      <c r="C246" s="160"/>
      <c r="D246" s="161" t="s">
        <v>75</v>
      </c>
      <c r="E246" s="173" t="s">
        <v>259</v>
      </c>
      <c r="F246" s="173" t="s">
        <v>1150</v>
      </c>
      <c r="G246" s="160"/>
      <c r="H246" s="160"/>
      <c r="I246" s="163"/>
      <c r="J246" s="174">
        <f>BK246</f>
        <v>0</v>
      </c>
      <c r="K246" s="160"/>
      <c r="L246" s="165"/>
      <c r="M246" s="166"/>
      <c r="N246" s="167"/>
      <c r="O246" s="167"/>
      <c r="P246" s="168">
        <f>SUM(P247:P302)</f>
        <v>0</v>
      </c>
      <c r="Q246" s="167"/>
      <c r="R246" s="168">
        <f>SUM(R247:R302)</f>
        <v>186.38996137999999</v>
      </c>
      <c r="S246" s="167"/>
      <c r="T246" s="169">
        <f>SUM(T247:T302)</f>
        <v>29.4</v>
      </c>
      <c r="AR246" s="170" t="s">
        <v>84</v>
      </c>
      <c r="AT246" s="171" t="s">
        <v>75</v>
      </c>
      <c r="AU246" s="171" t="s">
        <v>84</v>
      </c>
      <c r="AY246" s="170" t="s">
        <v>177</v>
      </c>
      <c r="BK246" s="172">
        <f>SUM(BK247:BK302)</f>
        <v>0</v>
      </c>
    </row>
    <row r="247" spans="1:65" s="2" customFormat="1" ht="16.5" customHeight="1">
      <c r="A247" s="36"/>
      <c r="B247" s="37"/>
      <c r="C247" s="175" t="s">
        <v>896</v>
      </c>
      <c r="D247" s="175" t="s">
        <v>179</v>
      </c>
      <c r="E247" s="176" t="s">
        <v>7208</v>
      </c>
      <c r="F247" s="177" t="s">
        <v>7209</v>
      </c>
      <c r="G247" s="178" t="s">
        <v>272</v>
      </c>
      <c r="H247" s="179">
        <v>1</v>
      </c>
      <c r="I247" s="180"/>
      <c r="J247" s="181">
        <f>ROUND(I247*H247,2)</f>
        <v>0</v>
      </c>
      <c r="K247" s="177" t="s">
        <v>183</v>
      </c>
      <c r="L247" s="41"/>
      <c r="M247" s="182" t="s">
        <v>19</v>
      </c>
      <c r="N247" s="183" t="s">
        <v>47</v>
      </c>
      <c r="O247" s="66"/>
      <c r="P247" s="184">
        <f>O247*H247</f>
        <v>0</v>
      </c>
      <c r="Q247" s="184">
        <v>1.0499999999999999E-3</v>
      </c>
      <c r="R247" s="184">
        <f>Q247*H247</f>
        <v>1.0499999999999999E-3</v>
      </c>
      <c r="S247" s="184">
        <v>0</v>
      </c>
      <c r="T247" s="185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86" t="s">
        <v>184</v>
      </c>
      <c r="AT247" s="186" t="s">
        <v>179</v>
      </c>
      <c r="AU247" s="186" t="s">
        <v>86</v>
      </c>
      <c r="AY247" s="19" t="s">
        <v>177</v>
      </c>
      <c r="BE247" s="187">
        <f>IF(N247="základní",J247,0)</f>
        <v>0</v>
      </c>
      <c r="BF247" s="187">
        <f>IF(N247="snížená",J247,0)</f>
        <v>0</v>
      </c>
      <c r="BG247" s="187">
        <f>IF(N247="zákl. přenesená",J247,0)</f>
        <v>0</v>
      </c>
      <c r="BH247" s="187">
        <f>IF(N247="sníž. přenesená",J247,0)</f>
        <v>0</v>
      </c>
      <c r="BI247" s="187">
        <f>IF(N247="nulová",J247,0)</f>
        <v>0</v>
      </c>
      <c r="BJ247" s="19" t="s">
        <v>84</v>
      </c>
      <c r="BK247" s="187">
        <f>ROUND(I247*H247,2)</f>
        <v>0</v>
      </c>
      <c r="BL247" s="19" t="s">
        <v>184</v>
      </c>
      <c r="BM247" s="186" t="s">
        <v>7210</v>
      </c>
    </row>
    <row r="248" spans="1:65" s="2" customFormat="1" ht="11.25">
      <c r="A248" s="36"/>
      <c r="B248" s="37"/>
      <c r="C248" s="38"/>
      <c r="D248" s="188" t="s">
        <v>186</v>
      </c>
      <c r="E248" s="38"/>
      <c r="F248" s="189" t="s">
        <v>7211</v>
      </c>
      <c r="G248" s="38"/>
      <c r="H248" s="38"/>
      <c r="I248" s="190"/>
      <c r="J248" s="38"/>
      <c r="K248" s="38"/>
      <c r="L248" s="41"/>
      <c r="M248" s="191"/>
      <c r="N248" s="192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186</v>
      </c>
      <c r="AU248" s="19" t="s">
        <v>86</v>
      </c>
    </row>
    <row r="249" spans="1:65" s="2" customFormat="1" ht="16.5" customHeight="1">
      <c r="A249" s="36"/>
      <c r="B249" s="37"/>
      <c r="C249" s="237" t="s">
        <v>901</v>
      </c>
      <c r="D249" s="237" t="s">
        <v>757</v>
      </c>
      <c r="E249" s="238" t="s">
        <v>7212</v>
      </c>
      <c r="F249" s="239" t="s">
        <v>7213</v>
      </c>
      <c r="G249" s="240" t="s">
        <v>272</v>
      </c>
      <c r="H249" s="241">
        <v>1</v>
      </c>
      <c r="I249" s="242"/>
      <c r="J249" s="243">
        <f>ROUND(I249*H249,2)</f>
        <v>0</v>
      </c>
      <c r="K249" s="239" t="s">
        <v>183</v>
      </c>
      <c r="L249" s="244"/>
      <c r="M249" s="245" t="s">
        <v>19</v>
      </c>
      <c r="N249" s="246" t="s">
        <v>47</v>
      </c>
      <c r="O249" s="66"/>
      <c r="P249" s="184">
        <f>O249*H249</f>
        <v>0</v>
      </c>
      <c r="Q249" s="184">
        <v>3.5000000000000001E-3</v>
      </c>
      <c r="R249" s="184">
        <f>Q249*H249</f>
        <v>3.5000000000000001E-3</v>
      </c>
      <c r="S249" s="184">
        <v>0</v>
      </c>
      <c r="T249" s="185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86" t="s">
        <v>252</v>
      </c>
      <c r="AT249" s="186" t="s">
        <v>757</v>
      </c>
      <c r="AU249" s="186" t="s">
        <v>86</v>
      </c>
      <c r="AY249" s="19" t="s">
        <v>177</v>
      </c>
      <c r="BE249" s="187">
        <f>IF(N249="základní",J249,0)</f>
        <v>0</v>
      </c>
      <c r="BF249" s="187">
        <f>IF(N249="snížená",J249,0)</f>
        <v>0</v>
      </c>
      <c r="BG249" s="187">
        <f>IF(N249="zákl. přenesená",J249,0)</f>
        <v>0</v>
      </c>
      <c r="BH249" s="187">
        <f>IF(N249="sníž. přenesená",J249,0)</f>
        <v>0</v>
      </c>
      <c r="BI249" s="187">
        <f>IF(N249="nulová",J249,0)</f>
        <v>0</v>
      </c>
      <c r="BJ249" s="19" t="s">
        <v>84</v>
      </c>
      <c r="BK249" s="187">
        <f>ROUND(I249*H249,2)</f>
        <v>0</v>
      </c>
      <c r="BL249" s="19" t="s">
        <v>184</v>
      </c>
      <c r="BM249" s="186" t="s">
        <v>7214</v>
      </c>
    </row>
    <row r="250" spans="1:65" s="2" customFormat="1" ht="16.5" customHeight="1">
      <c r="A250" s="36"/>
      <c r="B250" s="37"/>
      <c r="C250" s="175" t="s">
        <v>906</v>
      </c>
      <c r="D250" s="175" t="s">
        <v>179</v>
      </c>
      <c r="E250" s="176" t="s">
        <v>7215</v>
      </c>
      <c r="F250" s="177" t="s">
        <v>7216</v>
      </c>
      <c r="G250" s="178" t="s">
        <v>272</v>
      </c>
      <c r="H250" s="179">
        <v>1</v>
      </c>
      <c r="I250" s="180"/>
      <c r="J250" s="181">
        <f>ROUND(I250*H250,2)</f>
        <v>0</v>
      </c>
      <c r="K250" s="177" t="s">
        <v>183</v>
      </c>
      <c r="L250" s="41"/>
      <c r="M250" s="182" t="s">
        <v>19</v>
      </c>
      <c r="N250" s="183" t="s">
        <v>47</v>
      </c>
      <c r="O250" s="66"/>
      <c r="P250" s="184">
        <f>O250*H250</f>
        <v>0</v>
      </c>
      <c r="Q250" s="184">
        <v>0.10940999999999999</v>
      </c>
      <c r="R250" s="184">
        <f>Q250*H250</f>
        <v>0.10940999999999999</v>
      </c>
      <c r="S250" s="184">
        <v>0</v>
      </c>
      <c r="T250" s="185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86" t="s">
        <v>184</v>
      </c>
      <c r="AT250" s="186" t="s">
        <v>179</v>
      </c>
      <c r="AU250" s="186" t="s">
        <v>86</v>
      </c>
      <c r="AY250" s="19" t="s">
        <v>177</v>
      </c>
      <c r="BE250" s="187">
        <f>IF(N250="základní",J250,0)</f>
        <v>0</v>
      </c>
      <c r="BF250" s="187">
        <f>IF(N250="snížená",J250,0)</f>
        <v>0</v>
      </c>
      <c r="BG250" s="187">
        <f>IF(N250="zákl. přenesená",J250,0)</f>
        <v>0</v>
      </c>
      <c r="BH250" s="187">
        <f>IF(N250="sníž. přenesená",J250,0)</f>
        <v>0</v>
      </c>
      <c r="BI250" s="187">
        <f>IF(N250="nulová",J250,0)</f>
        <v>0</v>
      </c>
      <c r="BJ250" s="19" t="s">
        <v>84</v>
      </c>
      <c r="BK250" s="187">
        <f>ROUND(I250*H250,2)</f>
        <v>0</v>
      </c>
      <c r="BL250" s="19" t="s">
        <v>184</v>
      </c>
      <c r="BM250" s="186" t="s">
        <v>7217</v>
      </c>
    </row>
    <row r="251" spans="1:65" s="2" customFormat="1" ht="11.25">
      <c r="A251" s="36"/>
      <c r="B251" s="37"/>
      <c r="C251" s="38"/>
      <c r="D251" s="188" t="s">
        <v>186</v>
      </c>
      <c r="E251" s="38"/>
      <c r="F251" s="189" t="s">
        <v>7218</v>
      </c>
      <c r="G251" s="38"/>
      <c r="H251" s="38"/>
      <c r="I251" s="190"/>
      <c r="J251" s="38"/>
      <c r="K251" s="38"/>
      <c r="L251" s="41"/>
      <c r="M251" s="191"/>
      <c r="N251" s="192"/>
      <c r="O251" s="66"/>
      <c r="P251" s="66"/>
      <c r="Q251" s="66"/>
      <c r="R251" s="66"/>
      <c r="S251" s="66"/>
      <c r="T251" s="67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T251" s="19" t="s">
        <v>186</v>
      </c>
      <c r="AU251" s="19" t="s">
        <v>86</v>
      </c>
    </row>
    <row r="252" spans="1:65" s="2" customFormat="1" ht="16.5" customHeight="1">
      <c r="A252" s="36"/>
      <c r="B252" s="37"/>
      <c r="C252" s="237" t="s">
        <v>911</v>
      </c>
      <c r="D252" s="237" t="s">
        <v>757</v>
      </c>
      <c r="E252" s="238" t="s">
        <v>7219</v>
      </c>
      <c r="F252" s="239" t="s">
        <v>7220</v>
      </c>
      <c r="G252" s="240" t="s">
        <v>272</v>
      </c>
      <c r="H252" s="241">
        <v>1</v>
      </c>
      <c r="I252" s="242"/>
      <c r="J252" s="243">
        <f>ROUND(I252*H252,2)</f>
        <v>0</v>
      </c>
      <c r="K252" s="239" t="s">
        <v>183</v>
      </c>
      <c r="L252" s="244"/>
      <c r="M252" s="245" t="s">
        <v>19</v>
      </c>
      <c r="N252" s="246" t="s">
        <v>47</v>
      </c>
      <c r="O252" s="66"/>
      <c r="P252" s="184">
        <f>O252*H252</f>
        <v>0</v>
      </c>
      <c r="Q252" s="184">
        <v>6.1000000000000004E-3</v>
      </c>
      <c r="R252" s="184">
        <f>Q252*H252</f>
        <v>6.1000000000000004E-3</v>
      </c>
      <c r="S252" s="184">
        <v>0</v>
      </c>
      <c r="T252" s="185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86" t="s">
        <v>252</v>
      </c>
      <c r="AT252" s="186" t="s">
        <v>757</v>
      </c>
      <c r="AU252" s="186" t="s">
        <v>86</v>
      </c>
      <c r="AY252" s="19" t="s">
        <v>177</v>
      </c>
      <c r="BE252" s="187">
        <f>IF(N252="základní",J252,0)</f>
        <v>0</v>
      </c>
      <c r="BF252" s="187">
        <f>IF(N252="snížená",J252,0)</f>
        <v>0</v>
      </c>
      <c r="BG252" s="187">
        <f>IF(N252="zákl. přenesená",J252,0)</f>
        <v>0</v>
      </c>
      <c r="BH252" s="187">
        <f>IF(N252="sníž. přenesená",J252,0)</f>
        <v>0</v>
      </c>
      <c r="BI252" s="187">
        <f>IF(N252="nulová",J252,0)</f>
        <v>0</v>
      </c>
      <c r="BJ252" s="19" t="s">
        <v>84</v>
      </c>
      <c r="BK252" s="187">
        <f>ROUND(I252*H252,2)</f>
        <v>0</v>
      </c>
      <c r="BL252" s="19" t="s">
        <v>184</v>
      </c>
      <c r="BM252" s="186" t="s">
        <v>7221</v>
      </c>
    </row>
    <row r="253" spans="1:65" s="2" customFormat="1" ht="21.75" customHeight="1">
      <c r="A253" s="36"/>
      <c r="B253" s="37"/>
      <c r="C253" s="175" t="s">
        <v>916</v>
      </c>
      <c r="D253" s="175" t="s">
        <v>179</v>
      </c>
      <c r="E253" s="176" t="s">
        <v>7222</v>
      </c>
      <c r="F253" s="177" t="s">
        <v>7223</v>
      </c>
      <c r="G253" s="178" t="s">
        <v>595</v>
      </c>
      <c r="H253" s="179">
        <v>62.3</v>
      </c>
      <c r="I253" s="180"/>
      <c r="J253" s="181">
        <f>ROUND(I253*H253,2)</f>
        <v>0</v>
      </c>
      <c r="K253" s="177" t="s">
        <v>183</v>
      </c>
      <c r="L253" s="41"/>
      <c r="M253" s="182" t="s">
        <v>19</v>
      </c>
      <c r="N253" s="183" t="s">
        <v>47</v>
      </c>
      <c r="O253" s="66"/>
      <c r="P253" s="184">
        <f>O253*H253</f>
        <v>0</v>
      </c>
      <c r="Q253" s="184">
        <v>3.3E-4</v>
      </c>
      <c r="R253" s="184">
        <f>Q253*H253</f>
        <v>2.0558999999999997E-2</v>
      </c>
      <c r="S253" s="184">
        <v>0</v>
      </c>
      <c r="T253" s="185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86" t="s">
        <v>184</v>
      </c>
      <c r="AT253" s="186" t="s">
        <v>179</v>
      </c>
      <c r="AU253" s="186" t="s">
        <v>86</v>
      </c>
      <c r="AY253" s="19" t="s">
        <v>177</v>
      </c>
      <c r="BE253" s="187">
        <f>IF(N253="základní",J253,0)</f>
        <v>0</v>
      </c>
      <c r="BF253" s="187">
        <f>IF(N253="snížená",J253,0)</f>
        <v>0</v>
      </c>
      <c r="BG253" s="187">
        <f>IF(N253="zákl. přenesená",J253,0)</f>
        <v>0</v>
      </c>
      <c r="BH253" s="187">
        <f>IF(N253="sníž. přenesená",J253,0)</f>
        <v>0</v>
      </c>
      <c r="BI253" s="187">
        <f>IF(N253="nulová",J253,0)</f>
        <v>0</v>
      </c>
      <c r="BJ253" s="19" t="s">
        <v>84</v>
      </c>
      <c r="BK253" s="187">
        <f>ROUND(I253*H253,2)</f>
        <v>0</v>
      </c>
      <c r="BL253" s="19" t="s">
        <v>184</v>
      </c>
      <c r="BM253" s="186" t="s">
        <v>7224</v>
      </c>
    </row>
    <row r="254" spans="1:65" s="2" customFormat="1" ht="11.25">
      <c r="A254" s="36"/>
      <c r="B254" s="37"/>
      <c r="C254" s="38"/>
      <c r="D254" s="188" t="s">
        <v>186</v>
      </c>
      <c r="E254" s="38"/>
      <c r="F254" s="189" t="s">
        <v>7225</v>
      </c>
      <c r="G254" s="38"/>
      <c r="H254" s="38"/>
      <c r="I254" s="190"/>
      <c r="J254" s="38"/>
      <c r="K254" s="38"/>
      <c r="L254" s="41"/>
      <c r="M254" s="191"/>
      <c r="N254" s="192"/>
      <c r="O254" s="66"/>
      <c r="P254" s="66"/>
      <c r="Q254" s="66"/>
      <c r="R254" s="66"/>
      <c r="S254" s="66"/>
      <c r="T254" s="67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T254" s="19" t="s">
        <v>186</v>
      </c>
      <c r="AU254" s="19" t="s">
        <v>86</v>
      </c>
    </row>
    <row r="255" spans="1:65" s="13" customFormat="1" ht="11.25">
      <c r="B255" s="193"/>
      <c r="C255" s="194"/>
      <c r="D255" s="195" t="s">
        <v>188</v>
      </c>
      <c r="E255" s="196" t="s">
        <v>19</v>
      </c>
      <c r="F255" s="197" t="s">
        <v>7226</v>
      </c>
      <c r="G255" s="194"/>
      <c r="H255" s="198">
        <v>62.3</v>
      </c>
      <c r="I255" s="199"/>
      <c r="J255" s="194"/>
      <c r="K255" s="194"/>
      <c r="L255" s="200"/>
      <c r="M255" s="201"/>
      <c r="N255" s="202"/>
      <c r="O255" s="202"/>
      <c r="P255" s="202"/>
      <c r="Q255" s="202"/>
      <c r="R255" s="202"/>
      <c r="S255" s="202"/>
      <c r="T255" s="203"/>
      <c r="AT255" s="204" t="s">
        <v>188</v>
      </c>
      <c r="AU255" s="204" t="s">
        <v>86</v>
      </c>
      <c r="AV255" s="13" t="s">
        <v>86</v>
      </c>
      <c r="AW255" s="13" t="s">
        <v>35</v>
      </c>
      <c r="AX255" s="13" t="s">
        <v>84</v>
      </c>
      <c r="AY255" s="204" t="s">
        <v>177</v>
      </c>
    </row>
    <row r="256" spans="1:65" s="2" customFormat="1" ht="21.75" customHeight="1">
      <c r="A256" s="36"/>
      <c r="B256" s="37"/>
      <c r="C256" s="175" t="s">
        <v>921</v>
      </c>
      <c r="D256" s="175" t="s">
        <v>179</v>
      </c>
      <c r="E256" s="176" t="s">
        <v>7227</v>
      </c>
      <c r="F256" s="177" t="s">
        <v>7228</v>
      </c>
      <c r="G256" s="178" t="s">
        <v>199</v>
      </c>
      <c r="H256" s="179">
        <v>13</v>
      </c>
      <c r="I256" s="180"/>
      <c r="J256" s="181">
        <f>ROUND(I256*H256,2)</f>
        <v>0</v>
      </c>
      <c r="K256" s="177" t="s">
        <v>183</v>
      </c>
      <c r="L256" s="41"/>
      <c r="M256" s="182" t="s">
        <v>19</v>
      </c>
      <c r="N256" s="183" t="s">
        <v>47</v>
      </c>
      <c r="O256" s="66"/>
      <c r="P256" s="184">
        <f>O256*H256</f>
        <v>0</v>
      </c>
      <c r="Q256" s="184">
        <v>2.5999999999999999E-3</v>
      </c>
      <c r="R256" s="184">
        <f>Q256*H256</f>
        <v>3.3799999999999997E-2</v>
      </c>
      <c r="S256" s="184">
        <v>0</v>
      </c>
      <c r="T256" s="185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86" t="s">
        <v>184</v>
      </c>
      <c r="AT256" s="186" t="s">
        <v>179</v>
      </c>
      <c r="AU256" s="186" t="s">
        <v>86</v>
      </c>
      <c r="AY256" s="19" t="s">
        <v>177</v>
      </c>
      <c r="BE256" s="187">
        <f>IF(N256="základní",J256,0)</f>
        <v>0</v>
      </c>
      <c r="BF256" s="187">
        <f>IF(N256="snížená",J256,0)</f>
        <v>0</v>
      </c>
      <c r="BG256" s="187">
        <f>IF(N256="zákl. přenesená",J256,0)</f>
        <v>0</v>
      </c>
      <c r="BH256" s="187">
        <f>IF(N256="sníž. přenesená",J256,0)</f>
        <v>0</v>
      </c>
      <c r="BI256" s="187">
        <f>IF(N256="nulová",J256,0)</f>
        <v>0</v>
      </c>
      <c r="BJ256" s="19" t="s">
        <v>84</v>
      </c>
      <c r="BK256" s="187">
        <f>ROUND(I256*H256,2)</f>
        <v>0</v>
      </c>
      <c r="BL256" s="19" t="s">
        <v>184</v>
      </c>
      <c r="BM256" s="186" t="s">
        <v>7229</v>
      </c>
    </row>
    <row r="257" spans="1:65" s="2" customFormat="1" ht="11.25">
      <c r="A257" s="36"/>
      <c r="B257" s="37"/>
      <c r="C257" s="38"/>
      <c r="D257" s="188" t="s">
        <v>186</v>
      </c>
      <c r="E257" s="38"/>
      <c r="F257" s="189" t="s">
        <v>7230</v>
      </c>
      <c r="G257" s="38"/>
      <c r="H257" s="38"/>
      <c r="I257" s="190"/>
      <c r="J257" s="38"/>
      <c r="K257" s="38"/>
      <c r="L257" s="41"/>
      <c r="M257" s="191"/>
      <c r="N257" s="192"/>
      <c r="O257" s="66"/>
      <c r="P257" s="66"/>
      <c r="Q257" s="66"/>
      <c r="R257" s="66"/>
      <c r="S257" s="66"/>
      <c r="T257" s="67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T257" s="19" t="s">
        <v>186</v>
      </c>
      <c r="AU257" s="19" t="s">
        <v>86</v>
      </c>
    </row>
    <row r="258" spans="1:65" s="13" customFormat="1" ht="11.25">
      <c r="B258" s="193"/>
      <c r="C258" s="194"/>
      <c r="D258" s="195" t="s">
        <v>188</v>
      </c>
      <c r="E258" s="196" t="s">
        <v>19</v>
      </c>
      <c r="F258" s="197" t="s">
        <v>285</v>
      </c>
      <c r="G258" s="194"/>
      <c r="H258" s="198">
        <v>13</v>
      </c>
      <c r="I258" s="199"/>
      <c r="J258" s="194"/>
      <c r="K258" s="194"/>
      <c r="L258" s="200"/>
      <c r="M258" s="201"/>
      <c r="N258" s="202"/>
      <c r="O258" s="202"/>
      <c r="P258" s="202"/>
      <c r="Q258" s="202"/>
      <c r="R258" s="202"/>
      <c r="S258" s="202"/>
      <c r="T258" s="203"/>
      <c r="AT258" s="204" t="s">
        <v>188</v>
      </c>
      <c r="AU258" s="204" t="s">
        <v>86</v>
      </c>
      <c r="AV258" s="13" t="s">
        <v>86</v>
      </c>
      <c r="AW258" s="13" t="s">
        <v>35</v>
      </c>
      <c r="AX258" s="13" t="s">
        <v>84</v>
      </c>
      <c r="AY258" s="204" t="s">
        <v>177</v>
      </c>
    </row>
    <row r="259" spans="1:65" s="2" customFormat="1" ht="24.2" customHeight="1">
      <c r="A259" s="36"/>
      <c r="B259" s="37"/>
      <c r="C259" s="175" t="s">
        <v>945</v>
      </c>
      <c r="D259" s="175" t="s">
        <v>179</v>
      </c>
      <c r="E259" s="176" t="s">
        <v>7231</v>
      </c>
      <c r="F259" s="177" t="s">
        <v>7232</v>
      </c>
      <c r="G259" s="178" t="s">
        <v>595</v>
      </c>
      <c r="H259" s="179">
        <v>419.98</v>
      </c>
      <c r="I259" s="180"/>
      <c r="J259" s="181">
        <f>ROUND(I259*H259,2)</f>
        <v>0</v>
      </c>
      <c r="K259" s="177" t="s">
        <v>183</v>
      </c>
      <c r="L259" s="41"/>
      <c r="M259" s="182" t="s">
        <v>19</v>
      </c>
      <c r="N259" s="183" t="s">
        <v>47</v>
      </c>
      <c r="O259" s="66"/>
      <c r="P259" s="184">
        <f>O259*H259</f>
        <v>0</v>
      </c>
      <c r="Q259" s="184">
        <v>0.15540000000000001</v>
      </c>
      <c r="R259" s="184">
        <f>Q259*H259</f>
        <v>65.264892000000003</v>
      </c>
      <c r="S259" s="184">
        <v>0</v>
      </c>
      <c r="T259" s="185">
        <f>S259*H259</f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86" t="s">
        <v>184</v>
      </c>
      <c r="AT259" s="186" t="s">
        <v>179</v>
      </c>
      <c r="AU259" s="186" t="s">
        <v>86</v>
      </c>
      <c r="AY259" s="19" t="s">
        <v>177</v>
      </c>
      <c r="BE259" s="187">
        <f>IF(N259="základní",J259,0)</f>
        <v>0</v>
      </c>
      <c r="BF259" s="187">
        <f>IF(N259="snížená",J259,0)</f>
        <v>0</v>
      </c>
      <c r="BG259" s="187">
        <f>IF(N259="zákl. přenesená",J259,0)</f>
        <v>0</v>
      </c>
      <c r="BH259" s="187">
        <f>IF(N259="sníž. přenesená",J259,0)</f>
        <v>0</v>
      </c>
      <c r="BI259" s="187">
        <f>IF(N259="nulová",J259,0)</f>
        <v>0</v>
      </c>
      <c r="BJ259" s="19" t="s">
        <v>84</v>
      </c>
      <c r="BK259" s="187">
        <f>ROUND(I259*H259,2)</f>
        <v>0</v>
      </c>
      <c r="BL259" s="19" t="s">
        <v>184</v>
      </c>
      <c r="BM259" s="186" t="s">
        <v>7233</v>
      </c>
    </row>
    <row r="260" spans="1:65" s="2" customFormat="1" ht="11.25">
      <c r="A260" s="36"/>
      <c r="B260" s="37"/>
      <c r="C260" s="38"/>
      <c r="D260" s="188" t="s">
        <v>186</v>
      </c>
      <c r="E260" s="38"/>
      <c r="F260" s="189" t="s">
        <v>7234</v>
      </c>
      <c r="G260" s="38"/>
      <c r="H260" s="38"/>
      <c r="I260" s="190"/>
      <c r="J260" s="38"/>
      <c r="K260" s="38"/>
      <c r="L260" s="41"/>
      <c r="M260" s="191"/>
      <c r="N260" s="192"/>
      <c r="O260" s="66"/>
      <c r="P260" s="66"/>
      <c r="Q260" s="66"/>
      <c r="R260" s="66"/>
      <c r="S260" s="66"/>
      <c r="T260" s="67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T260" s="19" t="s">
        <v>186</v>
      </c>
      <c r="AU260" s="19" t="s">
        <v>86</v>
      </c>
    </row>
    <row r="261" spans="1:65" s="13" customFormat="1" ht="11.25">
      <c r="B261" s="193"/>
      <c r="C261" s="194"/>
      <c r="D261" s="195" t="s">
        <v>188</v>
      </c>
      <c r="E261" s="196" t="s">
        <v>19</v>
      </c>
      <c r="F261" s="197" t="s">
        <v>7235</v>
      </c>
      <c r="G261" s="194"/>
      <c r="H261" s="198">
        <v>209.84</v>
      </c>
      <c r="I261" s="199"/>
      <c r="J261" s="194"/>
      <c r="K261" s="194"/>
      <c r="L261" s="200"/>
      <c r="M261" s="201"/>
      <c r="N261" s="202"/>
      <c r="O261" s="202"/>
      <c r="P261" s="202"/>
      <c r="Q261" s="202"/>
      <c r="R261" s="202"/>
      <c r="S261" s="202"/>
      <c r="T261" s="203"/>
      <c r="AT261" s="204" t="s">
        <v>188</v>
      </c>
      <c r="AU261" s="204" t="s">
        <v>86</v>
      </c>
      <c r="AV261" s="13" t="s">
        <v>86</v>
      </c>
      <c r="AW261" s="13" t="s">
        <v>35</v>
      </c>
      <c r="AX261" s="13" t="s">
        <v>76</v>
      </c>
      <c r="AY261" s="204" t="s">
        <v>177</v>
      </c>
    </row>
    <row r="262" spans="1:65" s="13" customFormat="1" ht="11.25">
      <c r="B262" s="193"/>
      <c r="C262" s="194"/>
      <c r="D262" s="195" t="s">
        <v>188</v>
      </c>
      <c r="E262" s="196" t="s">
        <v>19</v>
      </c>
      <c r="F262" s="197" t="s">
        <v>7236</v>
      </c>
      <c r="G262" s="194"/>
      <c r="H262" s="198">
        <v>6.24</v>
      </c>
      <c r="I262" s="199"/>
      <c r="J262" s="194"/>
      <c r="K262" s="194"/>
      <c r="L262" s="200"/>
      <c r="M262" s="201"/>
      <c r="N262" s="202"/>
      <c r="O262" s="202"/>
      <c r="P262" s="202"/>
      <c r="Q262" s="202"/>
      <c r="R262" s="202"/>
      <c r="S262" s="202"/>
      <c r="T262" s="203"/>
      <c r="AT262" s="204" t="s">
        <v>188</v>
      </c>
      <c r="AU262" s="204" t="s">
        <v>86</v>
      </c>
      <c r="AV262" s="13" t="s">
        <v>86</v>
      </c>
      <c r="AW262" s="13" t="s">
        <v>35</v>
      </c>
      <c r="AX262" s="13" t="s">
        <v>76</v>
      </c>
      <c r="AY262" s="204" t="s">
        <v>177</v>
      </c>
    </row>
    <row r="263" spans="1:65" s="13" customFormat="1" ht="11.25">
      <c r="B263" s="193"/>
      <c r="C263" s="194"/>
      <c r="D263" s="195" t="s">
        <v>188</v>
      </c>
      <c r="E263" s="196" t="s">
        <v>19</v>
      </c>
      <c r="F263" s="197" t="s">
        <v>285</v>
      </c>
      <c r="G263" s="194"/>
      <c r="H263" s="198">
        <v>13</v>
      </c>
      <c r="I263" s="199"/>
      <c r="J263" s="194"/>
      <c r="K263" s="194"/>
      <c r="L263" s="200"/>
      <c r="M263" s="201"/>
      <c r="N263" s="202"/>
      <c r="O263" s="202"/>
      <c r="P263" s="202"/>
      <c r="Q263" s="202"/>
      <c r="R263" s="202"/>
      <c r="S263" s="202"/>
      <c r="T263" s="203"/>
      <c r="AT263" s="204" t="s">
        <v>188</v>
      </c>
      <c r="AU263" s="204" t="s">
        <v>86</v>
      </c>
      <c r="AV263" s="13" t="s">
        <v>86</v>
      </c>
      <c r="AW263" s="13" t="s">
        <v>35</v>
      </c>
      <c r="AX263" s="13" t="s">
        <v>76</v>
      </c>
      <c r="AY263" s="204" t="s">
        <v>177</v>
      </c>
    </row>
    <row r="264" spans="1:65" s="13" customFormat="1" ht="11.25">
      <c r="B264" s="193"/>
      <c r="C264" s="194"/>
      <c r="D264" s="195" t="s">
        <v>188</v>
      </c>
      <c r="E264" s="196" t="s">
        <v>19</v>
      </c>
      <c r="F264" s="197" t="s">
        <v>7237</v>
      </c>
      <c r="G264" s="194"/>
      <c r="H264" s="198">
        <v>190.9</v>
      </c>
      <c r="I264" s="199"/>
      <c r="J264" s="194"/>
      <c r="K264" s="194"/>
      <c r="L264" s="200"/>
      <c r="M264" s="201"/>
      <c r="N264" s="202"/>
      <c r="O264" s="202"/>
      <c r="P264" s="202"/>
      <c r="Q264" s="202"/>
      <c r="R264" s="202"/>
      <c r="S264" s="202"/>
      <c r="T264" s="203"/>
      <c r="AT264" s="204" t="s">
        <v>188</v>
      </c>
      <c r="AU264" s="204" t="s">
        <v>86</v>
      </c>
      <c r="AV264" s="13" t="s">
        <v>86</v>
      </c>
      <c r="AW264" s="13" t="s">
        <v>35</v>
      </c>
      <c r="AX264" s="13" t="s">
        <v>76</v>
      </c>
      <c r="AY264" s="204" t="s">
        <v>177</v>
      </c>
    </row>
    <row r="265" spans="1:65" s="14" customFormat="1" ht="11.25">
      <c r="B265" s="205"/>
      <c r="C265" s="206"/>
      <c r="D265" s="195" t="s">
        <v>188</v>
      </c>
      <c r="E265" s="207" t="s">
        <v>19</v>
      </c>
      <c r="F265" s="208" t="s">
        <v>190</v>
      </c>
      <c r="G265" s="206"/>
      <c r="H265" s="209">
        <v>419.98</v>
      </c>
      <c r="I265" s="210"/>
      <c r="J265" s="206"/>
      <c r="K265" s="206"/>
      <c r="L265" s="211"/>
      <c r="M265" s="212"/>
      <c r="N265" s="213"/>
      <c r="O265" s="213"/>
      <c r="P265" s="213"/>
      <c r="Q265" s="213"/>
      <c r="R265" s="213"/>
      <c r="S265" s="213"/>
      <c r="T265" s="214"/>
      <c r="AT265" s="215" t="s">
        <v>188</v>
      </c>
      <c r="AU265" s="215" t="s">
        <v>86</v>
      </c>
      <c r="AV265" s="14" t="s">
        <v>184</v>
      </c>
      <c r="AW265" s="14" t="s">
        <v>35</v>
      </c>
      <c r="AX265" s="14" t="s">
        <v>84</v>
      </c>
      <c r="AY265" s="215" t="s">
        <v>177</v>
      </c>
    </row>
    <row r="266" spans="1:65" s="2" customFormat="1" ht="16.5" customHeight="1">
      <c r="A266" s="36"/>
      <c r="B266" s="37"/>
      <c r="C266" s="237" t="s">
        <v>979</v>
      </c>
      <c r="D266" s="237" t="s">
        <v>757</v>
      </c>
      <c r="E266" s="238" t="s">
        <v>7238</v>
      </c>
      <c r="F266" s="239" t="s">
        <v>7239</v>
      </c>
      <c r="G266" s="240" t="s">
        <v>595</v>
      </c>
      <c r="H266" s="241">
        <v>214.03700000000001</v>
      </c>
      <c r="I266" s="242"/>
      <c r="J266" s="243">
        <f>ROUND(I266*H266,2)</f>
        <v>0</v>
      </c>
      <c r="K266" s="239" t="s">
        <v>183</v>
      </c>
      <c r="L266" s="244"/>
      <c r="M266" s="245" t="s">
        <v>19</v>
      </c>
      <c r="N266" s="246" t="s">
        <v>47</v>
      </c>
      <c r="O266" s="66"/>
      <c r="P266" s="184">
        <f>O266*H266</f>
        <v>0</v>
      </c>
      <c r="Q266" s="184">
        <v>0.08</v>
      </c>
      <c r="R266" s="184">
        <f>Q266*H266</f>
        <v>17.122960000000003</v>
      </c>
      <c r="S266" s="184">
        <v>0</v>
      </c>
      <c r="T266" s="185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86" t="s">
        <v>252</v>
      </c>
      <c r="AT266" s="186" t="s">
        <v>757</v>
      </c>
      <c r="AU266" s="186" t="s">
        <v>86</v>
      </c>
      <c r="AY266" s="19" t="s">
        <v>177</v>
      </c>
      <c r="BE266" s="187">
        <f>IF(N266="základní",J266,0)</f>
        <v>0</v>
      </c>
      <c r="BF266" s="187">
        <f>IF(N266="snížená",J266,0)</f>
        <v>0</v>
      </c>
      <c r="BG266" s="187">
        <f>IF(N266="zákl. přenesená",J266,0)</f>
        <v>0</v>
      </c>
      <c r="BH266" s="187">
        <f>IF(N266="sníž. přenesená",J266,0)</f>
        <v>0</v>
      </c>
      <c r="BI266" s="187">
        <f>IF(N266="nulová",J266,0)</f>
        <v>0</v>
      </c>
      <c r="BJ266" s="19" t="s">
        <v>84</v>
      </c>
      <c r="BK266" s="187">
        <f>ROUND(I266*H266,2)</f>
        <v>0</v>
      </c>
      <c r="BL266" s="19" t="s">
        <v>184</v>
      </c>
      <c r="BM266" s="186" t="s">
        <v>7240</v>
      </c>
    </row>
    <row r="267" spans="1:65" s="13" customFormat="1" ht="11.25">
      <c r="B267" s="193"/>
      <c r="C267" s="194"/>
      <c r="D267" s="195" t="s">
        <v>188</v>
      </c>
      <c r="E267" s="196" t="s">
        <v>19</v>
      </c>
      <c r="F267" s="197" t="s">
        <v>7235</v>
      </c>
      <c r="G267" s="194"/>
      <c r="H267" s="198">
        <v>209.84</v>
      </c>
      <c r="I267" s="199"/>
      <c r="J267" s="194"/>
      <c r="K267" s="194"/>
      <c r="L267" s="200"/>
      <c r="M267" s="201"/>
      <c r="N267" s="202"/>
      <c r="O267" s="202"/>
      <c r="P267" s="202"/>
      <c r="Q267" s="202"/>
      <c r="R267" s="202"/>
      <c r="S267" s="202"/>
      <c r="T267" s="203"/>
      <c r="AT267" s="204" t="s">
        <v>188</v>
      </c>
      <c r="AU267" s="204" t="s">
        <v>86</v>
      </c>
      <c r="AV267" s="13" t="s">
        <v>86</v>
      </c>
      <c r="AW267" s="13" t="s">
        <v>35</v>
      </c>
      <c r="AX267" s="13" t="s">
        <v>76</v>
      </c>
      <c r="AY267" s="204" t="s">
        <v>177</v>
      </c>
    </row>
    <row r="268" spans="1:65" s="14" customFormat="1" ht="11.25">
      <c r="B268" s="205"/>
      <c r="C268" s="206"/>
      <c r="D268" s="195" t="s">
        <v>188</v>
      </c>
      <c r="E268" s="207" t="s">
        <v>19</v>
      </c>
      <c r="F268" s="208" t="s">
        <v>190</v>
      </c>
      <c r="G268" s="206"/>
      <c r="H268" s="209">
        <v>209.84</v>
      </c>
      <c r="I268" s="210"/>
      <c r="J268" s="206"/>
      <c r="K268" s="206"/>
      <c r="L268" s="211"/>
      <c r="M268" s="212"/>
      <c r="N268" s="213"/>
      <c r="O268" s="213"/>
      <c r="P268" s="213"/>
      <c r="Q268" s="213"/>
      <c r="R268" s="213"/>
      <c r="S268" s="213"/>
      <c r="T268" s="214"/>
      <c r="AT268" s="215" t="s">
        <v>188</v>
      </c>
      <c r="AU268" s="215" t="s">
        <v>86</v>
      </c>
      <c r="AV268" s="14" t="s">
        <v>184</v>
      </c>
      <c r="AW268" s="14" t="s">
        <v>35</v>
      </c>
      <c r="AX268" s="14" t="s">
        <v>76</v>
      </c>
      <c r="AY268" s="215" t="s">
        <v>177</v>
      </c>
    </row>
    <row r="269" spans="1:65" s="13" customFormat="1" ht="11.25">
      <c r="B269" s="193"/>
      <c r="C269" s="194"/>
      <c r="D269" s="195" t="s">
        <v>188</v>
      </c>
      <c r="E269" s="196" t="s">
        <v>19</v>
      </c>
      <c r="F269" s="197" t="s">
        <v>7241</v>
      </c>
      <c r="G269" s="194"/>
      <c r="H269" s="198">
        <v>214.03700000000001</v>
      </c>
      <c r="I269" s="199"/>
      <c r="J269" s="194"/>
      <c r="K269" s="194"/>
      <c r="L269" s="200"/>
      <c r="M269" s="201"/>
      <c r="N269" s="202"/>
      <c r="O269" s="202"/>
      <c r="P269" s="202"/>
      <c r="Q269" s="202"/>
      <c r="R269" s="202"/>
      <c r="S269" s="202"/>
      <c r="T269" s="203"/>
      <c r="AT269" s="204" t="s">
        <v>188</v>
      </c>
      <c r="AU269" s="204" t="s">
        <v>86</v>
      </c>
      <c r="AV269" s="13" t="s">
        <v>86</v>
      </c>
      <c r="AW269" s="13" t="s">
        <v>35</v>
      </c>
      <c r="AX269" s="13" t="s">
        <v>84</v>
      </c>
      <c r="AY269" s="204" t="s">
        <v>177</v>
      </c>
    </row>
    <row r="270" spans="1:65" s="2" customFormat="1" ht="16.5" customHeight="1">
      <c r="A270" s="36"/>
      <c r="B270" s="37"/>
      <c r="C270" s="237" t="s">
        <v>989</v>
      </c>
      <c r="D270" s="237" t="s">
        <v>757</v>
      </c>
      <c r="E270" s="238" t="s">
        <v>7242</v>
      </c>
      <c r="F270" s="239" t="s">
        <v>7243</v>
      </c>
      <c r="G270" s="240" t="s">
        <v>595</v>
      </c>
      <c r="H270" s="241">
        <v>8</v>
      </c>
      <c r="I270" s="242"/>
      <c r="J270" s="243">
        <f>ROUND(I270*H270,2)</f>
        <v>0</v>
      </c>
      <c r="K270" s="239" t="s">
        <v>183</v>
      </c>
      <c r="L270" s="244"/>
      <c r="M270" s="245" t="s">
        <v>19</v>
      </c>
      <c r="N270" s="246" t="s">
        <v>47</v>
      </c>
      <c r="O270" s="66"/>
      <c r="P270" s="184">
        <f>O270*H270</f>
        <v>0</v>
      </c>
      <c r="Q270" s="184">
        <v>6.0999999999999999E-2</v>
      </c>
      <c r="R270" s="184">
        <f>Q270*H270</f>
        <v>0.48799999999999999</v>
      </c>
      <c r="S270" s="184">
        <v>0</v>
      </c>
      <c r="T270" s="185">
        <f>S270*H270</f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86" t="s">
        <v>252</v>
      </c>
      <c r="AT270" s="186" t="s">
        <v>757</v>
      </c>
      <c r="AU270" s="186" t="s">
        <v>86</v>
      </c>
      <c r="AY270" s="19" t="s">
        <v>177</v>
      </c>
      <c r="BE270" s="187">
        <f>IF(N270="základní",J270,0)</f>
        <v>0</v>
      </c>
      <c r="BF270" s="187">
        <f>IF(N270="snížená",J270,0)</f>
        <v>0</v>
      </c>
      <c r="BG270" s="187">
        <f>IF(N270="zákl. přenesená",J270,0)</f>
        <v>0</v>
      </c>
      <c r="BH270" s="187">
        <f>IF(N270="sníž. přenesená",J270,0)</f>
        <v>0</v>
      </c>
      <c r="BI270" s="187">
        <f>IF(N270="nulová",J270,0)</f>
        <v>0</v>
      </c>
      <c r="BJ270" s="19" t="s">
        <v>84</v>
      </c>
      <c r="BK270" s="187">
        <f>ROUND(I270*H270,2)</f>
        <v>0</v>
      </c>
      <c r="BL270" s="19" t="s">
        <v>184</v>
      </c>
      <c r="BM270" s="186" t="s">
        <v>7244</v>
      </c>
    </row>
    <row r="271" spans="1:65" s="2" customFormat="1" ht="16.5" customHeight="1">
      <c r="A271" s="36"/>
      <c r="B271" s="37"/>
      <c r="C271" s="237" t="s">
        <v>998</v>
      </c>
      <c r="D271" s="237" t="s">
        <v>757</v>
      </c>
      <c r="E271" s="238" t="s">
        <v>7245</v>
      </c>
      <c r="F271" s="239" t="s">
        <v>7246</v>
      </c>
      <c r="G271" s="240" t="s">
        <v>595</v>
      </c>
      <c r="H271" s="241">
        <v>13</v>
      </c>
      <c r="I271" s="242"/>
      <c r="J271" s="243">
        <f>ROUND(I271*H271,2)</f>
        <v>0</v>
      </c>
      <c r="K271" s="239" t="s">
        <v>183</v>
      </c>
      <c r="L271" s="244"/>
      <c r="M271" s="245" t="s">
        <v>19</v>
      </c>
      <c r="N271" s="246" t="s">
        <v>47</v>
      </c>
      <c r="O271" s="66"/>
      <c r="P271" s="184">
        <f>O271*H271</f>
        <v>0</v>
      </c>
      <c r="Q271" s="184">
        <v>6.5670000000000006E-2</v>
      </c>
      <c r="R271" s="184">
        <f>Q271*H271</f>
        <v>0.85371000000000008</v>
      </c>
      <c r="S271" s="184">
        <v>0</v>
      </c>
      <c r="T271" s="185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86" t="s">
        <v>252</v>
      </c>
      <c r="AT271" s="186" t="s">
        <v>757</v>
      </c>
      <c r="AU271" s="186" t="s">
        <v>86</v>
      </c>
      <c r="AY271" s="19" t="s">
        <v>177</v>
      </c>
      <c r="BE271" s="187">
        <f>IF(N271="základní",J271,0)</f>
        <v>0</v>
      </c>
      <c r="BF271" s="187">
        <f>IF(N271="snížená",J271,0)</f>
        <v>0</v>
      </c>
      <c r="BG271" s="187">
        <f>IF(N271="zákl. přenesená",J271,0)</f>
        <v>0</v>
      </c>
      <c r="BH271" s="187">
        <f>IF(N271="sníž. přenesená",J271,0)</f>
        <v>0</v>
      </c>
      <c r="BI271" s="187">
        <f>IF(N271="nulová",J271,0)</f>
        <v>0</v>
      </c>
      <c r="BJ271" s="19" t="s">
        <v>84</v>
      </c>
      <c r="BK271" s="187">
        <f>ROUND(I271*H271,2)</f>
        <v>0</v>
      </c>
      <c r="BL271" s="19" t="s">
        <v>184</v>
      </c>
      <c r="BM271" s="186" t="s">
        <v>7247</v>
      </c>
    </row>
    <row r="272" spans="1:65" s="2" customFormat="1" ht="16.5" customHeight="1">
      <c r="A272" s="36"/>
      <c r="B272" s="37"/>
      <c r="C272" s="237" t="s">
        <v>1033</v>
      </c>
      <c r="D272" s="237" t="s">
        <v>757</v>
      </c>
      <c r="E272" s="238" t="s">
        <v>7248</v>
      </c>
      <c r="F272" s="239" t="s">
        <v>7249</v>
      </c>
      <c r="G272" s="240" t="s">
        <v>595</v>
      </c>
      <c r="H272" s="241">
        <v>190.9</v>
      </c>
      <c r="I272" s="242"/>
      <c r="J272" s="243">
        <f>ROUND(I272*H272,2)</f>
        <v>0</v>
      </c>
      <c r="K272" s="239" t="s">
        <v>183</v>
      </c>
      <c r="L272" s="244"/>
      <c r="M272" s="245" t="s">
        <v>19</v>
      </c>
      <c r="N272" s="246" t="s">
        <v>47</v>
      </c>
      <c r="O272" s="66"/>
      <c r="P272" s="184">
        <f>O272*H272</f>
        <v>0</v>
      </c>
      <c r="Q272" s="184">
        <v>4.8300000000000003E-2</v>
      </c>
      <c r="R272" s="184">
        <f>Q272*H272</f>
        <v>9.2204700000000006</v>
      </c>
      <c r="S272" s="184">
        <v>0</v>
      </c>
      <c r="T272" s="185">
        <f>S272*H272</f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86" t="s">
        <v>252</v>
      </c>
      <c r="AT272" s="186" t="s">
        <v>757</v>
      </c>
      <c r="AU272" s="186" t="s">
        <v>86</v>
      </c>
      <c r="AY272" s="19" t="s">
        <v>177</v>
      </c>
      <c r="BE272" s="187">
        <f>IF(N272="základní",J272,0)</f>
        <v>0</v>
      </c>
      <c r="BF272" s="187">
        <f>IF(N272="snížená",J272,0)</f>
        <v>0</v>
      </c>
      <c r="BG272" s="187">
        <f>IF(N272="zákl. přenesená",J272,0)</f>
        <v>0</v>
      </c>
      <c r="BH272" s="187">
        <f>IF(N272="sníž. přenesená",J272,0)</f>
        <v>0</v>
      </c>
      <c r="BI272" s="187">
        <f>IF(N272="nulová",J272,0)</f>
        <v>0</v>
      </c>
      <c r="BJ272" s="19" t="s">
        <v>84</v>
      </c>
      <c r="BK272" s="187">
        <f>ROUND(I272*H272,2)</f>
        <v>0</v>
      </c>
      <c r="BL272" s="19" t="s">
        <v>184</v>
      </c>
      <c r="BM272" s="186" t="s">
        <v>7250</v>
      </c>
    </row>
    <row r="273" spans="1:65" s="2" customFormat="1" ht="24.2" customHeight="1">
      <c r="A273" s="36"/>
      <c r="B273" s="37"/>
      <c r="C273" s="175" t="s">
        <v>1039</v>
      </c>
      <c r="D273" s="175" t="s">
        <v>179</v>
      </c>
      <c r="E273" s="176" t="s">
        <v>7251</v>
      </c>
      <c r="F273" s="177" t="s">
        <v>7252</v>
      </c>
      <c r="G273" s="178" t="s">
        <v>595</v>
      </c>
      <c r="H273" s="179">
        <v>209.13</v>
      </c>
      <c r="I273" s="180"/>
      <c r="J273" s="181">
        <f>ROUND(I273*H273,2)</f>
        <v>0</v>
      </c>
      <c r="K273" s="177" t="s">
        <v>183</v>
      </c>
      <c r="L273" s="41"/>
      <c r="M273" s="182" t="s">
        <v>19</v>
      </c>
      <c r="N273" s="183" t="s">
        <v>47</v>
      </c>
      <c r="O273" s="66"/>
      <c r="P273" s="184">
        <f>O273*H273</f>
        <v>0</v>
      </c>
      <c r="Q273" s="184">
        <v>0.16849</v>
      </c>
      <c r="R273" s="184">
        <f>Q273*H273</f>
        <v>35.236313699999997</v>
      </c>
      <c r="S273" s="184">
        <v>0</v>
      </c>
      <c r="T273" s="185">
        <f>S273*H273</f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86" t="s">
        <v>184</v>
      </c>
      <c r="AT273" s="186" t="s">
        <v>179</v>
      </c>
      <c r="AU273" s="186" t="s">
        <v>86</v>
      </c>
      <c r="AY273" s="19" t="s">
        <v>177</v>
      </c>
      <c r="BE273" s="187">
        <f>IF(N273="základní",J273,0)</f>
        <v>0</v>
      </c>
      <c r="BF273" s="187">
        <f>IF(N273="snížená",J273,0)</f>
        <v>0</v>
      </c>
      <c r="BG273" s="187">
        <f>IF(N273="zákl. přenesená",J273,0)</f>
        <v>0</v>
      </c>
      <c r="BH273" s="187">
        <f>IF(N273="sníž. přenesená",J273,0)</f>
        <v>0</v>
      </c>
      <c r="BI273" s="187">
        <f>IF(N273="nulová",J273,0)</f>
        <v>0</v>
      </c>
      <c r="BJ273" s="19" t="s">
        <v>84</v>
      </c>
      <c r="BK273" s="187">
        <f>ROUND(I273*H273,2)</f>
        <v>0</v>
      </c>
      <c r="BL273" s="19" t="s">
        <v>184</v>
      </c>
      <c r="BM273" s="186" t="s">
        <v>7253</v>
      </c>
    </row>
    <row r="274" spans="1:65" s="2" customFormat="1" ht="11.25">
      <c r="A274" s="36"/>
      <c r="B274" s="37"/>
      <c r="C274" s="38"/>
      <c r="D274" s="188" t="s">
        <v>186</v>
      </c>
      <c r="E274" s="38"/>
      <c r="F274" s="189" t="s">
        <v>7254</v>
      </c>
      <c r="G274" s="38"/>
      <c r="H274" s="38"/>
      <c r="I274" s="190"/>
      <c r="J274" s="38"/>
      <c r="K274" s="38"/>
      <c r="L274" s="41"/>
      <c r="M274" s="191"/>
      <c r="N274" s="192"/>
      <c r="O274" s="66"/>
      <c r="P274" s="66"/>
      <c r="Q274" s="66"/>
      <c r="R274" s="66"/>
      <c r="S274" s="66"/>
      <c r="T274" s="67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T274" s="19" t="s">
        <v>186</v>
      </c>
      <c r="AU274" s="19" t="s">
        <v>86</v>
      </c>
    </row>
    <row r="275" spans="1:65" s="13" customFormat="1" ht="11.25">
      <c r="B275" s="193"/>
      <c r="C275" s="194"/>
      <c r="D275" s="195" t="s">
        <v>188</v>
      </c>
      <c r="E275" s="196" t="s">
        <v>19</v>
      </c>
      <c r="F275" s="197" t="s">
        <v>7255</v>
      </c>
      <c r="G275" s="194"/>
      <c r="H275" s="198">
        <v>186.78</v>
      </c>
      <c r="I275" s="199"/>
      <c r="J275" s="194"/>
      <c r="K275" s="194"/>
      <c r="L275" s="200"/>
      <c r="M275" s="201"/>
      <c r="N275" s="202"/>
      <c r="O275" s="202"/>
      <c r="P275" s="202"/>
      <c r="Q275" s="202"/>
      <c r="R275" s="202"/>
      <c r="S275" s="202"/>
      <c r="T275" s="203"/>
      <c r="AT275" s="204" t="s">
        <v>188</v>
      </c>
      <c r="AU275" s="204" t="s">
        <v>86</v>
      </c>
      <c r="AV275" s="13" t="s">
        <v>86</v>
      </c>
      <c r="AW275" s="13" t="s">
        <v>35</v>
      </c>
      <c r="AX275" s="13" t="s">
        <v>76</v>
      </c>
      <c r="AY275" s="204" t="s">
        <v>177</v>
      </c>
    </row>
    <row r="276" spans="1:65" s="13" customFormat="1" ht="11.25">
      <c r="B276" s="193"/>
      <c r="C276" s="194"/>
      <c r="D276" s="195" t="s">
        <v>188</v>
      </c>
      <c r="E276" s="196" t="s">
        <v>19</v>
      </c>
      <c r="F276" s="197" t="s">
        <v>7256</v>
      </c>
      <c r="G276" s="194"/>
      <c r="H276" s="198">
        <v>22.35</v>
      </c>
      <c r="I276" s="199"/>
      <c r="J276" s="194"/>
      <c r="K276" s="194"/>
      <c r="L276" s="200"/>
      <c r="M276" s="201"/>
      <c r="N276" s="202"/>
      <c r="O276" s="202"/>
      <c r="P276" s="202"/>
      <c r="Q276" s="202"/>
      <c r="R276" s="202"/>
      <c r="S276" s="202"/>
      <c r="T276" s="203"/>
      <c r="AT276" s="204" t="s">
        <v>188</v>
      </c>
      <c r="AU276" s="204" t="s">
        <v>86</v>
      </c>
      <c r="AV276" s="13" t="s">
        <v>86</v>
      </c>
      <c r="AW276" s="13" t="s">
        <v>35</v>
      </c>
      <c r="AX276" s="13" t="s">
        <v>76</v>
      </c>
      <c r="AY276" s="204" t="s">
        <v>177</v>
      </c>
    </row>
    <row r="277" spans="1:65" s="14" customFormat="1" ht="11.25">
      <c r="B277" s="205"/>
      <c r="C277" s="206"/>
      <c r="D277" s="195" t="s">
        <v>188</v>
      </c>
      <c r="E277" s="207" t="s">
        <v>19</v>
      </c>
      <c r="F277" s="208" t="s">
        <v>190</v>
      </c>
      <c r="G277" s="206"/>
      <c r="H277" s="209">
        <v>209.13</v>
      </c>
      <c r="I277" s="210"/>
      <c r="J277" s="206"/>
      <c r="K277" s="206"/>
      <c r="L277" s="211"/>
      <c r="M277" s="212"/>
      <c r="N277" s="213"/>
      <c r="O277" s="213"/>
      <c r="P277" s="213"/>
      <c r="Q277" s="213"/>
      <c r="R277" s="213"/>
      <c r="S277" s="213"/>
      <c r="T277" s="214"/>
      <c r="AT277" s="215" t="s">
        <v>188</v>
      </c>
      <c r="AU277" s="215" t="s">
        <v>86</v>
      </c>
      <c r="AV277" s="14" t="s">
        <v>184</v>
      </c>
      <c r="AW277" s="14" t="s">
        <v>35</v>
      </c>
      <c r="AX277" s="14" t="s">
        <v>84</v>
      </c>
      <c r="AY277" s="215" t="s">
        <v>177</v>
      </c>
    </row>
    <row r="278" spans="1:65" s="2" customFormat="1" ht="16.5" customHeight="1">
      <c r="A278" s="36"/>
      <c r="B278" s="37"/>
      <c r="C278" s="237" t="s">
        <v>1044</v>
      </c>
      <c r="D278" s="237" t="s">
        <v>757</v>
      </c>
      <c r="E278" s="238" t="s">
        <v>7257</v>
      </c>
      <c r="F278" s="239" t="s">
        <v>7258</v>
      </c>
      <c r="G278" s="240" t="s">
        <v>595</v>
      </c>
      <c r="H278" s="241">
        <v>230.04300000000001</v>
      </c>
      <c r="I278" s="242"/>
      <c r="J278" s="243">
        <f>ROUND(I278*H278,2)</f>
        <v>0</v>
      </c>
      <c r="K278" s="239" t="s">
        <v>183</v>
      </c>
      <c r="L278" s="244"/>
      <c r="M278" s="245" t="s">
        <v>19</v>
      </c>
      <c r="N278" s="246" t="s">
        <v>47</v>
      </c>
      <c r="O278" s="66"/>
      <c r="P278" s="184">
        <f>O278*H278</f>
        <v>0</v>
      </c>
      <c r="Q278" s="184">
        <v>2.1999999999999999E-2</v>
      </c>
      <c r="R278" s="184">
        <f>Q278*H278</f>
        <v>5.0609459999999995</v>
      </c>
      <c r="S278" s="184">
        <v>0</v>
      </c>
      <c r="T278" s="185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86" t="s">
        <v>252</v>
      </c>
      <c r="AT278" s="186" t="s">
        <v>757</v>
      </c>
      <c r="AU278" s="186" t="s">
        <v>86</v>
      </c>
      <c r="AY278" s="19" t="s">
        <v>177</v>
      </c>
      <c r="BE278" s="187">
        <f>IF(N278="základní",J278,0)</f>
        <v>0</v>
      </c>
      <c r="BF278" s="187">
        <f>IF(N278="snížená",J278,0)</f>
        <v>0</v>
      </c>
      <c r="BG278" s="187">
        <f>IF(N278="zákl. přenesená",J278,0)</f>
        <v>0</v>
      </c>
      <c r="BH278" s="187">
        <f>IF(N278="sníž. přenesená",J278,0)</f>
        <v>0</v>
      </c>
      <c r="BI278" s="187">
        <f>IF(N278="nulová",J278,0)</f>
        <v>0</v>
      </c>
      <c r="BJ278" s="19" t="s">
        <v>84</v>
      </c>
      <c r="BK278" s="187">
        <f>ROUND(I278*H278,2)</f>
        <v>0</v>
      </c>
      <c r="BL278" s="19" t="s">
        <v>184</v>
      </c>
      <c r="BM278" s="186" t="s">
        <v>7259</v>
      </c>
    </row>
    <row r="279" spans="1:65" s="13" customFormat="1" ht="11.25">
      <c r="B279" s="193"/>
      <c r="C279" s="194"/>
      <c r="D279" s="195" t="s">
        <v>188</v>
      </c>
      <c r="E279" s="196" t="s">
        <v>19</v>
      </c>
      <c r="F279" s="197" t="s">
        <v>7260</v>
      </c>
      <c r="G279" s="194"/>
      <c r="H279" s="198">
        <v>230.04300000000001</v>
      </c>
      <c r="I279" s="199"/>
      <c r="J279" s="194"/>
      <c r="K279" s="194"/>
      <c r="L279" s="200"/>
      <c r="M279" s="201"/>
      <c r="N279" s="202"/>
      <c r="O279" s="202"/>
      <c r="P279" s="202"/>
      <c r="Q279" s="202"/>
      <c r="R279" s="202"/>
      <c r="S279" s="202"/>
      <c r="T279" s="203"/>
      <c r="AT279" s="204" t="s">
        <v>188</v>
      </c>
      <c r="AU279" s="204" t="s">
        <v>86</v>
      </c>
      <c r="AV279" s="13" t="s">
        <v>86</v>
      </c>
      <c r="AW279" s="13" t="s">
        <v>35</v>
      </c>
      <c r="AX279" s="13" t="s">
        <v>84</v>
      </c>
      <c r="AY279" s="204" t="s">
        <v>177</v>
      </c>
    </row>
    <row r="280" spans="1:65" s="2" customFormat="1" ht="16.5" customHeight="1">
      <c r="A280" s="36"/>
      <c r="B280" s="37"/>
      <c r="C280" s="175" t="s">
        <v>1055</v>
      </c>
      <c r="D280" s="175" t="s">
        <v>179</v>
      </c>
      <c r="E280" s="176" t="s">
        <v>7261</v>
      </c>
      <c r="F280" s="177" t="s">
        <v>7262</v>
      </c>
      <c r="G280" s="178" t="s">
        <v>182</v>
      </c>
      <c r="H280" s="179">
        <v>18.202000000000002</v>
      </c>
      <c r="I280" s="180"/>
      <c r="J280" s="181">
        <f>ROUND(I280*H280,2)</f>
        <v>0</v>
      </c>
      <c r="K280" s="177" t="s">
        <v>183</v>
      </c>
      <c r="L280" s="41"/>
      <c r="M280" s="182" t="s">
        <v>19</v>
      </c>
      <c r="N280" s="183" t="s">
        <v>47</v>
      </c>
      <c r="O280" s="66"/>
      <c r="P280" s="184">
        <f>O280*H280</f>
        <v>0</v>
      </c>
      <c r="Q280" s="184">
        <v>2.2563399999999998</v>
      </c>
      <c r="R280" s="184">
        <f>Q280*H280</f>
        <v>41.069900680000003</v>
      </c>
      <c r="S280" s="184">
        <v>0</v>
      </c>
      <c r="T280" s="185">
        <f>S280*H280</f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86" t="s">
        <v>184</v>
      </c>
      <c r="AT280" s="186" t="s">
        <v>179</v>
      </c>
      <c r="AU280" s="186" t="s">
        <v>86</v>
      </c>
      <c r="AY280" s="19" t="s">
        <v>177</v>
      </c>
      <c r="BE280" s="187">
        <f>IF(N280="základní",J280,0)</f>
        <v>0</v>
      </c>
      <c r="BF280" s="187">
        <f>IF(N280="snížená",J280,0)</f>
        <v>0</v>
      </c>
      <c r="BG280" s="187">
        <f>IF(N280="zákl. přenesená",J280,0)</f>
        <v>0</v>
      </c>
      <c r="BH280" s="187">
        <f>IF(N280="sníž. přenesená",J280,0)</f>
        <v>0</v>
      </c>
      <c r="BI280" s="187">
        <f>IF(N280="nulová",J280,0)</f>
        <v>0</v>
      </c>
      <c r="BJ280" s="19" t="s">
        <v>84</v>
      </c>
      <c r="BK280" s="187">
        <f>ROUND(I280*H280,2)</f>
        <v>0</v>
      </c>
      <c r="BL280" s="19" t="s">
        <v>184</v>
      </c>
      <c r="BM280" s="186" t="s">
        <v>7263</v>
      </c>
    </row>
    <row r="281" spans="1:65" s="2" customFormat="1" ht="11.25">
      <c r="A281" s="36"/>
      <c r="B281" s="37"/>
      <c r="C281" s="38"/>
      <c r="D281" s="188" t="s">
        <v>186</v>
      </c>
      <c r="E281" s="38"/>
      <c r="F281" s="189" t="s">
        <v>7264</v>
      </c>
      <c r="G281" s="38"/>
      <c r="H281" s="38"/>
      <c r="I281" s="190"/>
      <c r="J281" s="38"/>
      <c r="K281" s="38"/>
      <c r="L281" s="41"/>
      <c r="M281" s="191"/>
      <c r="N281" s="192"/>
      <c r="O281" s="66"/>
      <c r="P281" s="66"/>
      <c r="Q281" s="66"/>
      <c r="R281" s="66"/>
      <c r="S281" s="66"/>
      <c r="T281" s="67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T281" s="19" t="s">
        <v>186</v>
      </c>
      <c r="AU281" s="19" t="s">
        <v>86</v>
      </c>
    </row>
    <row r="282" spans="1:65" s="13" customFormat="1" ht="11.25">
      <c r="B282" s="193"/>
      <c r="C282" s="194"/>
      <c r="D282" s="195" t="s">
        <v>188</v>
      </c>
      <c r="E282" s="196" t="s">
        <v>19</v>
      </c>
      <c r="F282" s="197" t="s">
        <v>7265</v>
      </c>
      <c r="G282" s="194"/>
      <c r="H282" s="198">
        <v>12.599</v>
      </c>
      <c r="I282" s="199"/>
      <c r="J282" s="194"/>
      <c r="K282" s="194"/>
      <c r="L282" s="200"/>
      <c r="M282" s="201"/>
      <c r="N282" s="202"/>
      <c r="O282" s="202"/>
      <c r="P282" s="202"/>
      <c r="Q282" s="202"/>
      <c r="R282" s="202"/>
      <c r="S282" s="202"/>
      <c r="T282" s="203"/>
      <c r="AT282" s="204" t="s">
        <v>188</v>
      </c>
      <c r="AU282" s="204" t="s">
        <v>86</v>
      </c>
      <c r="AV282" s="13" t="s">
        <v>86</v>
      </c>
      <c r="AW282" s="13" t="s">
        <v>35</v>
      </c>
      <c r="AX282" s="13" t="s">
        <v>76</v>
      </c>
      <c r="AY282" s="204" t="s">
        <v>177</v>
      </c>
    </row>
    <row r="283" spans="1:65" s="13" customFormat="1" ht="11.25">
      <c r="B283" s="193"/>
      <c r="C283" s="194"/>
      <c r="D283" s="195" t="s">
        <v>188</v>
      </c>
      <c r="E283" s="196" t="s">
        <v>19</v>
      </c>
      <c r="F283" s="197" t="s">
        <v>7266</v>
      </c>
      <c r="G283" s="194"/>
      <c r="H283" s="198">
        <v>5.6029999999999998</v>
      </c>
      <c r="I283" s="199"/>
      <c r="J283" s="194"/>
      <c r="K283" s="194"/>
      <c r="L283" s="200"/>
      <c r="M283" s="201"/>
      <c r="N283" s="202"/>
      <c r="O283" s="202"/>
      <c r="P283" s="202"/>
      <c r="Q283" s="202"/>
      <c r="R283" s="202"/>
      <c r="S283" s="202"/>
      <c r="T283" s="203"/>
      <c r="AT283" s="204" t="s">
        <v>188</v>
      </c>
      <c r="AU283" s="204" t="s">
        <v>86</v>
      </c>
      <c r="AV283" s="13" t="s">
        <v>86</v>
      </c>
      <c r="AW283" s="13" t="s">
        <v>35</v>
      </c>
      <c r="AX283" s="13" t="s">
        <v>76</v>
      </c>
      <c r="AY283" s="204" t="s">
        <v>177</v>
      </c>
    </row>
    <row r="284" spans="1:65" s="14" customFormat="1" ht="11.25">
      <c r="B284" s="205"/>
      <c r="C284" s="206"/>
      <c r="D284" s="195" t="s">
        <v>188</v>
      </c>
      <c r="E284" s="207" t="s">
        <v>19</v>
      </c>
      <c r="F284" s="208" t="s">
        <v>190</v>
      </c>
      <c r="G284" s="206"/>
      <c r="H284" s="209">
        <v>18.201999999999998</v>
      </c>
      <c r="I284" s="210"/>
      <c r="J284" s="206"/>
      <c r="K284" s="206"/>
      <c r="L284" s="211"/>
      <c r="M284" s="212"/>
      <c r="N284" s="213"/>
      <c r="O284" s="213"/>
      <c r="P284" s="213"/>
      <c r="Q284" s="213"/>
      <c r="R284" s="213"/>
      <c r="S284" s="213"/>
      <c r="T284" s="214"/>
      <c r="AT284" s="215" t="s">
        <v>188</v>
      </c>
      <c r="AU284" s="215" t="s">
        <v>86</v>
      </c>
      <c r="AV284" s="14" t="s">
        <v>184</v>
      </c>
      <c r="AW284" s="14" t="s">
        <v>35</v>
      </c>
      <c r="AX284" s="14" t="s">
        <v>84</v>
      </c>
      <c r="AY284" s="215" t="s">
        <v>177</v>
      </c>
    </row>
    <row r="285" spans="1:65" s="2" customFormat="1" ht="21.75" customHeight="1">
      <c r="A285" s="36"/>
      <c r="B285" s="37"/>
      <c r="C285" s="175" t="s">
        <v>1063</v>
      </c>
      <c r="D285" s="175" t="s">
        <v>179</v>
      </c>
      <c r="E285" s="176" t="s">
        <v>7267</v>
      </c>
      <c r="F285" s="177" t="s">
        <v>7268</v>
      </c>
      <c r="G285" s="178" t="s">
        <v>199</v>
      </c>
      <c r="H285" s="179">
        <v>138</v>
      </c>
      <c r="I285" s="180"/>
      <c r="J285" s="181">
        <f>ROUND(I285*H285,2)</f>
        <v>0</v>
      </c>
      <c r="K285" s="177" t="s">
        <v>183</v>
      </c>
      <c r="L285" s="41"/>
      <c r="M285" s="182" t="s">
        <v>19</v>
      </c>
      <c r="N285" s="183" t="s">
        <v>47</v>
      </c>
      <c r="O285" s="66"/>
      <c r="P285" s="184">
        <f>O285*H285</f>
        <v>0</v>
      </c>
      <c r="Q285" s="184">
        <v>3.5699999999999998E-3</v>
      </c>
      <c r="R285" s="184">
        <f>Q285*H285</f>
        <v>0.49265999999999999</v>
      </c>
      <c r="S285" s="184">
        <v>0</v>
      </c>
      <c r="T285" s="185">
        <f>S285*H285</f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186" t="s">
        <v>184</v>
      </c>
      <c r="AT285" s="186" t="s">
        <v>179</v>
      </c>
      <c r="AU285" s="186" t="s">
        <v>86</v>
      </c>
      <c r="AY285" s="19" t="s">
        <v>177</v>
      </c>
      <c r="BE285" s="187">
        <f>IF(N285="základní",J285,0)</f>
        <v>0</v>
      </c>
      <c r="BF285" s="187">
        <f>IF(N285="snížená",J285,0)</f>
        <v>0</v>
      </c>
      <c r="BG285" s="187">
        <f>IF(N285="zákl. přenesená",J285,0)</f>
        <v>0</v>
      </c>
      <c r="BH285" s="187">
        <f>IF(N285="sníž. přenesená",J285,0)</f>
        <v>0</v>
      </c>
      <c r="BI285" s="187">
        <f>IF(N285="nulová",J285,0)</f>
        <v>0</v>
      </c>
      <c r="BJ285" s="19" t="s">
        <v>84</v>
      </c>
      <c r="BK285" s="187">
        <f>ROUND(I285*H285,2)</f>
        <v>0</v>
      </c>
      <c r="BL285" s="19" t="s">
        <v>184</v>
      </c>
      <c r="BM285" s="186" t="s">
        <v>7269</v>
      </c>
    </row>
    <row r="286" spans="1:65" s="2" customFormat="1" ht="11.25">
      <c r="A286" s="36"/>
      <c r="B286" s="37"/>
      <c r="C286" s="38"/>
      <c r="D286" s="188" t="s">
        <v>186</v>
      </c>
      <c r="E286" s="38"/>
      <c r="F286" s="189" t="s">
        <v>7270</v>
      </c>
      <c r="G286" s="38"/>
      <c r="H286" s="38"/>
      <c r="I286" s="190"/>
      <c r="J286" s="38"/>
      <c r="K286" s="38"/>
      <c r="L286" s="41"/>
      <c r="M286" s="191"/>
      <c r="N286" s="192"/>
      <c r="O286" s="66"/>
      <c r="P286" s="66"/>
      <c r="Q286" s="66"/>
      <c r="R286" s="66"/>
      <c r="S286" s="66"/>
      <c r="T286" s="67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T286" s="19" t="s">
        <v>186</v>
      </c>
      <c r="AU286" s="19" t="s">
        <v>86</v>
      </c>
    </row>
    <row r="287" spans="1:65" s="13" customFormat="1" ht="11.25">
      <c r="B287" s="193"/>
      <c r="C287" s="194"/>
      <c r="D287" s="195" t="s">
        <v>188</v>
      </c>
      <c r="E287" s="196" t="s">
        <v>19</v>
      </c>
      <c r="F287" s="197" t="s">
        <v>1463</v>
      </c>
      <c r="G287" s="194"/>
      <c r="H287" s="198">
        <v>126</v>
      </c>
      <c r="I287" s="199"/>
      <c r="J287" s="194"/>
      <c r="K287" s="194"/>
      <c r="L287" s="200"/>
      <c r="M287" s="201"/>
      <c r="N287" s="202"/>
      <c r="O287" s="202"/>
      <c r="P287" s="202"/>
      <c r="Q287" s="202"/>
      <c r="R287" s="202"/>
      <c r="S287" s="202"/>
      <c r="T287" s="203"/>
      <c r="AT287" s="204" t="s">
        <v>188</v>
      </c>
      <c r="AU287" s="204" t="s">
        <v>86</v>
      </c>
      <c r="AV287" s="13" t="s">
        <v>86</v>
      </c>
      <c r="AW287" s="13" t="s">
        <v>35</v>
      </c>
      <c r="AX287" s="13" t="s">
        <v>76</v>
      </c>
      <c r="AY287" s="204" t="s">
        <v>177</v>
      </c>
    </row>
    <row r="288" spans="1:65" s="13" customFormat="1" ht="11.25">
      <c r="B288" s="193"/>
      <c r="C288" s="194"/>
      <c r="D288" s="195" t="s">
        <v>188</v>
      </c>
      <c r="E288" s="196" t="s">
        <v>19</v>
      </c>
      <c r="F288" s="197" t="s">
        <v>280</v>
      </c>
      <c r="G288" s="194"/>
      <c r="H288" s="198">
        <v>12</v>
      </c>
      <c r="I288" s="199"/>
      <c r="J288" s="194"/>
      <c r="K288" s="194"/>
      <c r="L288" s="200"/>
      <c r="M288" s="201"/>
      <c r="N288" s="202"/>
      <c r="O288" s="202"/>
      <c r="P288" s="202"/>
      <c r="Q288" s="202"/>
      <c r="R288" s="202"/>
      <c r="S288" s="202"/>
      <c r="T288" s="203"/>
      <c r="AT288" s="204" t="s">
        <v>188</v>
      </c>
      <c r="AU288" s="204" t="s">
        <v>86</v>
      </c>
      <c r="AV288" s="13" t="s">
        <v>86</v>
      </c>
      <c r="AW288" s="13" t="s">
        <v>35</v>
      </c>
      <c r="AX288" s="13" t="s">
        <v>76</v>
      </c>
      <c r="AY288" s="204" t="s">
        <v>177</v>
      </c>
    </row>
    <row r="289" spans="1:65" s="14" customFormat="1" ht="11.25">
      <c r="B289" s="205"/>
      <c r="C289" s="206"/>
      <c r="D289" s="195" t="s">
        <v>188</v>
      </c>
      <c r="E289" s="207" t="s">
        <v>19</v>
      </c>
      <c r="F289" s="208" t="s">
        <v>190</v>
      </c>
      <c r="G289" s="206"/>
      <c r="H289" s="209">
        <v>138</v>
      </c>
      <c r="I289" s="210"/>
      <c r="J289" s="206"/>
      <c r="K289" s="206"/>
      <c r="L289" s="211"/>
      <c r="M289" s="212"/>
      <c r="N289" s="213"/>
      <c r="O289" s="213"/>
      <c r="P289" s="213"/>
      <c r="Q289" s="213"/>
      <c r="R289" s="213"/>
      <c r="S289" s="213"/>
      <c r="T289" s="214"/>
      <c r="AT289" s="215" t="s">
        <v>188</v>
      </c>
      <c r="AU289" s="215" t="s">
        <v>86</v>
      </c>
      <c r="AV289" s="14" t="s">
        <v>184</v>
      </c>
      <c r="AW289" s="14" t="s">
        <v>35</v>
      </c>
      <c r="AX289" s="14" t="s">
        <v>84</v>
      </c>
      <c r="AY289" s="215" t="s">
        <v>177</v>
      </c>
    </row>
    <row r="290" spans="1:65" s="2" customFormat="1" ht="16.5" customHeight="1">
      <c r="A290" s="36"/>
      <c r="B290" s="37"/>
      <c r="C290" s="175" t="s">
        <v>1068</v>
      </c>
      <c r="D290" s="175" t="s">
        <v>179</v>
      </c>
      <c r="E290" s="176" t="s">
        <v>7271</v>
      </c>
      <c r="F290" s="177" t="s">
        <v>7272</v>
      </c>
      <c r="G290" s="178" t="s">
        <v>199</v>
      </c>
      <c r="H290" s="179">
        <v>55</v>
      </c>
      <c r="I290" s="180"/>
      <c r="J290" s="181">
        <f>ROUND(I290*H290,2)</f>
        <v>0</v>
      </c>
      <c r="K290" s="177" t="s">
        <v>183</v>
      </c>
      <c r="L290" s="41"/>
      <c r="M290" s="182" t="s">
        <v>19</v>
      </c>
      <c r="N290" s="183" t="s">
        <v>47</v>
      </c>
      <c r="O290" s="66"/>
      <c r="P290" s="184">
        <f>O290*H290</f>
        <v>0</v>
      </c>
      <c r="Q290" s="184">
        <v>4.6999999999999999E-4</v>
      </c>
      <c r="R290" s="184">
        <f>Q290*H290</f>
        <v>2.5849999999999998E-2</v>
      </c>
      <c r="S290" s="184">
        <v>0</v>
      </c>
      <c r="T290" s="185">
        <f>S290*H290</f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86" t="s">
        <v>184</v>
      </c>
      <c r="AT290" s="186" t="s">
        <v>179</v>
      </c>
      <c r="AU290" s="186" t="s">
        <v>86</v>
      </c>
      <c r="AY290" s="19" t="s">
        <v>177</v>
      </c>
      <c r="BE290" s="187">
        <f>IF(N290="základní",J290,0)</f>
        <v>0</v>
      </c>
      <c r="BF290" s="187">
        <f>IF(N290="snížená",J290,0)</f>
        <v>0</v>
      </c>
      <c r="BG290" s="187">
        <f>IF(N290="zákl. přenesená",J290,0)</f>
        <v>0</v>
      </c>
      <c r="BH290" s="187">
        <f>IF(N290="sníž. přenesená",J290,0)</f>
        <v>0</v>
      </c>
      <c r="BI290" s="187">
        <f>IF(N290="nulová",J290,0)</f>
        <v>0</v>
      </c>
      <c r="BJ290" s="19" t="s">
        <v>84</v>
      </c>
      <c r="BK290" s="187">
        <f>ROUND(I290*H290,2)</f>
        <v>0</v>
      </c>
      <c r="BL290" s="19" t="s">
        <v>184</v>
      </c>
      <c r="BM290" s="186" t="s">
        <v>7273</v>
      </c>
    </row>
    <row r="291" spans="1:65" s="2" customFormat="1" ht="11.25">
      <c r="A291" s="36"/>
      <c r="B291" s="37"/>
      <c r="C291" s="38"/>
      <c r="D291" s="188" t="s">
        <v>186</v>
      </c>
      <c r="E291" s="38"/>
      <c r="F291" s="189" t="s">
        <v>7274</v>
      </c>
      <c r="G291" s="38"/>
      <c r="H291" s="38"/>
      <c r="I291" s="190"/>
      <c r="J291" s="38"/>
      <c r="K291" s="38"/>
      <c r="L291" s="41"/>
      <c r="M291" s="191"/>
      <c r="N291" s="192"/>
      <c r="O291" s="66"/>
      <c r="P291" s="66"/>
      <c r="Q291" s="66"/>
      <c r="R291" s="66"/>
      <c r="S291" s="66"/>
      <c r="T291" s="67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T291" s="19" t="s">
        <v>186</v>
      </c>
      <c r="AU291" s="19" t="s">
        <v>86</v>
      </c>
    </row>
    <row r="292" spans="1:65" s="13" customFormat="1" ht="11.25">
      <c r="B292" s="193"/>
      <c r="C292" s="194"/>
      <c r="D292" s="195" t="s">
        <v>188</v>
      </c>
      <c r="E292" s="196" t="s">
        <v>19</v>
      </c>
      <c r="F292" s="197" t="s">
        <v>713</v>
      </c>
      <c r="G292" s="194"/>
      <c r="H292" s="198">
        <v>35</v>
      </c>
      <c r="I292" s="199"/>
      <c r="J292" s="194"/>
      <c r="K292" s="194"/>
      <c r="L292" s="200"/>
      <c r="M292" s="201"/>
      <c r="N292" s="202"/>
      <c r="O292" s="202"/>
      <c r="P292" s="202"/>
      <c r="Q292" s="202"/>
      <c r="R292" s="202"/>
      <c r="S292" s="202"/>
      <c r="T292" s="203"/>
      <c r="AT292" s="204" t="s">
        <v>188</v>
      </c>
      <c r="AU292" s="204" t="s">
        <v>86</v>
      </c>
      <c r="AV292" s="13" t="s">
        <v>86</v>
      </c>
      <c r="AW292" s="13" t="s">
        <v>35</v>
      </c>
      <c r="AX292" s="13" t="s">
        <v>76</v>
      </c>
      <c r="AY292" s="204" t="s">
        <v>177</v>
      </c>
    </row>
    <row r="293" spans="1:65" s="13" customFormat="1" ht="11.25">
      <c r="B293" s="193"/>
      <c r="C293" s="194"/>
      <c r="D293" s="195" t="s">
        <v>188</v>
      </c>
      <c r="E293" s="196" t="s">
        <v>19</v>
      </c>
      <c r="F293" s="197" t="s">
        <v>368</v>
      </c>
      <c r="G293" s="194"/>
      <c r="H293" s="198">
        <v>20</v>
      </c>
      <c r="I293" s="199"/>
      <c r="J293" s="194"/>
      <c r="K293" s="194"/>
      <c r="L293" s="200"/>
      <c r="M293" s="201"/>
      <c r="N293" s="202"/>
      <c r="O293" s="202"/>
      <c r="P293" s="202"/>
      <c r="Q293" s="202"/>
      <c r="R293" s="202"/>
      <c r="S293" s="202"/>
      <c r="T293" s="203"/>
      <c r="AT293" s="204" t="s">
        <v>188</v>
      </c>
      <c r="AU293" s="204" t="s">
        <v>86</v>
      </c>
      <c r="AV293" s="13" t="s">
        <v>86</v>
      </c>
      <c r="AW293" s="13" t="s">
        <v>35</v>
      </c>
      <c r="AX293" s="13" t="s">
        <v>76</v>
      </c>
      <c r="AY293" s="204" t="s">
        <v>177</v>
      </c>
    </row>
    <row r="294" spans="1:65" s="14" customFormat="1" ht="11.25">
      <c r="B294" s="205"/>
      <c r="C294" s="206"/>
      <c r="D294" s="195" t="s">
        <v>188</v>
      </c>
      <c r="E294" s="207" t="s">
        <v>19</v>
      </c>
      <c r="F294" s="208" t="s">
        <v>190</v>
      </c>
      <c r="G294" s="206"/>
      <c r="H294" s="209">
        <v>55</v>
      </c>
      <c r="I294" s="210"/>
      <c r="J294" s="206"/>
      <c r="K294" s="206"/>
      <c r="L294" s="211"/>
      <c r="M294" s="212"/>
      <c r="N294" s="213"/>
      <c r="O294" s="213"/>
      <c r="P294" s="213"/>
      <c r="Q294" s="213"/>
      <c r="R294" s="213"/>
      <c r="S294" s="213"/>
      <c r="T294" s="214"/>
      <c r="AT294" s="215" t="s">
        <v>188</v>
      </c>
      <c r="AU294" s="215" t="s">
        <v>86</v>
      </c>
      <c r="AV294" s="14" t="s">
        <v>184</v>
      </c>
      <c r="AW294" s="14" t="s">
        <v>35</v>
      </c>
      <c r="AX294" s="14" t="s">
        <v>84</v>
      </c>
      <c r="AY294" s="215" t="s">
        <v>177</v>
      </c>
    </row>
    <row r="295" spans="1:65" s="2" customFormat="1" ht="33" customHeight="1">
      <c r="A295" s="36"/>
      <c r="B295" s="37"/>
      <c r="C295" s="175" t="s">
        <v>1073</v>
      </c>
      <c r="D295" s="175" t="s">
        <v>179</v>
      </c>
      <c r="E295" s="176" t="s">
        <v>7275</v>
      </c>
      <c r="F295" s="177" t="s">
        <v>7276</v>
      </c>
      <c r="G295" s="178" t="s">
        <v>595</v>
      </c>
      <c r="H295" s="179">
        <v>48</v>
      </c>
      <c r="I295" s="180"/>
      <c r="J295" s="181">
        <f>ROUND(I295*H295,2)</f>
        <v>0</v>
      </c>
      <c r="K295" s="177" t="s">
        <v>183</v>
      </c>
      <c r="L295" s="41"/>
      <c r="M295" s="182" t="s">
        <v>19</v>
      </c>
      <c r="N295" s="183" t="s">
        <v>47</v>
      </c>
      <c r="O295" s="66"/>
      <c r="P295" s="184">
        <f>O295*H295</f>
        <v>0</v>
      </c>
      <c r="Q295" s="184">
        <v>0.11808</v>
      </c>
      <c r="R295" s="184">
        <f>Q295*H295</f>
        <v>5.66784</v>
      </c>
      <c r="S295" s="184">
        <v>0</v>
      </c>
      <c r="T295" s="185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86" t="s">
        <v>184</v>
      </c>
      <c r="AT295" s="186" t="s">
        <v>179</v>
      </c>
      <c r="AU295" s="186" t="s">
        <v>86</v>
      </c>
      <c r="AY295" s="19" t="s">
        <v>177</v>
      </c>
      <c r="BE295" s="187">
        <f>IF(N295="základní",J295,0)</f>
        <v>0</v>
      </c>
      <c r="BF295" s="187">
        <f>IF(N295="snížená",J295,0)</f>
        <v>0</v>
      </c>
      <c r="BG295" s="187">
        <f>IF(N295="zákl. přenesená",J295,0)</f>
        <v>0</v>
      </c>
      <c r="BH295" s="187">
        <f>IF(N295="sníž. přenesená",J295,0)</f>
        <v>0</v>
      </c>
      <c r="BI295" s="187">
        <f>IF(N295="nulová",J295,0)</f>
        <v>0</v>
      </c>
      <c r="BJ295" s="19" t="s">
        <v>84</v>
      </c>
      <c r="BK295" s="187">
        <f>ROUND(I295*H295,2)</f>
        <v>0</v>
      </c>
      <c r="BL295" s="19" t="s">
        <v>184</v>
      </c>
      <c r="BM295" s="186" t="s">
        <v>7277</v>
      </c>
    </row>
    <row r="296" spans="1:65" s="2" customFormat="1" ht="11.25">
      <c r="A296" s="36"/>
      <c r="B296" s="37"/>
      <c r="C296" s="38"/>
      <c r="D296" s="188" t="s">
        <v>186</v>
      </c>
      <c r="E296" s="38"/>
      <c r="F296" s="189" t="s">
        <v>7278</v>
      </c>
      <c r="G296" s="38"/>
      <c r="H296" s="38"/>
      <c r="I296" s="190"/>
      <c r="J296" s="38"/>
      <c r="K296" s="38"/>
      <c r="L296" s="41"/>
      <c r="M296" s="191"/>
      <c r="N296" s="192"/>
      <c r="O296" s="66"/>
      <c r="P296" s="66"/>
      <c r="Q296" s="66"/>
      <c r="R296" s="66"/>
      <c r="S296" s="66"/>
      <c r="T296" s="67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T296" s="19" t="s">
        <v>186</v>
      </c>
      <c r="AU296" s="19" t="s">
        <v>86</v>
      </c>
    </row>
    <row r="297" spans="1:65" s="13" customFormat="1" ht="11.25">
      <c r="B297" s="193"/>
      <c r="C297" s="194"/>
      <c r="D297" s="195" t="s">
        <v>188</v>
      </c>
      <c r="E297" s="196" t="s">
        <v>19</v>
      </c>
      <c r="F297" s="197" t="s">
        <v>7279</v>
      </c>
      <c r="G297" s="194"/>
      <c r="H297" s="198">
        <v>48</v>
      </c>
      <c r="I297" s="199"/>
      <c r="J297" s="194"/>
      <c r="K297" s="194"/>
      <c r="L297" s="200"/>
      <c r="M297" s="201"/>
      <c r="N297" s="202"/>
      <c r="O297" s="202"/>
      <c r="P297" s="202"/>
      <c r="Q297" s="202"/>
      <c r="R297" s="202"/>
      <c r="S297" s="202"/>
      <c r="T297" s="203"/>
      <c r="AT297" s="204" t="s">
        <v>188</v>
      </c>
      <c r="AU297" s="204" t="s">
        <v>86</v>
      </c>
      <c r="AV297" s="13" t="s">
        <v>86</v>
      </c>
      <c r="AW297" s="13" t="s">
        <v>35</v>
      </c>
      <c r="AX297" s="13" t="s">
        <v>84</v>
      </c>
      <c r="AY297" s="204" t="s">
        <v>177</v>
      </c>
    </row>
    <row r="298" spans="1:65" s="2" customFormat="1" ht="16.5" customHeight="1">
      <c r="A298" s="36"/>
      <c r="B298" s="37"/>
      <c r="C298" s="237" t="s">
        <v>1085</v>
      </c>
      <c r="D298" s="237" t="s">
        <v>757</v>
      </c>
      <c r="E298" s="238" t="s">
        <v>7280</v>
      </c>
      <c r="F298" s="239" t="s">
        <v>7281</v>
      </c>
      <c r="G298" s="240" t="s">
        <v>272</v>
      </c>
      <c r="H298" s="241">
        <v>96</v>
      </c>
      <c r="I298" s="242"/>
      <c r="J298" s="243">
        <f>ROUND(I298*H298,2)</f>
        <v>0</v>
      </c>
      <c r="K298" s="239" t="s">
        <v>19</v>
      </c>
      <c r="L298" s="244"/>
      <c r="M298" s="245" t="s">
        <v>19</v>
      </c>
      <c r="N298" s="246" t="s">
        <v>47</v>
      </c>
      <c r="O298" s="66"/>
      <c r="P298" s="184">
        <f>O298*H298</f>
        <v>0</v>
      </c>
      <c r="Q298" s="184">
        <v>5.9499999999999997E-2</v>
      </c>
      <c r="R298" s="184">
        <f>Q298*H298</f>
        <v>5.7119999999999997</v>
      </c>
      <c r="S298" s="184">
        <v>0</v>
      </c>
      <c r="T298" s="185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86" t="s">
        <v>252</v>
      </c>
      <c r="AT298" s="186" t="s">
        <v>757</v>
      </c>
      <c r="AU298" s="186" t="s">
        <v>86</v>
      </c>
      <c r="AY298" s="19" t="s">
        <v>177</v>
      </c>
      <c r="BE298" s="187">
        <f>IF(N298="základní",J298,0)</f>
        <v>0</v>
      </c>
      <c r="BF298" s="187">
        <f>IF(N298="snížená",J298,0)</f>
        <v>0</v>
      </c>
      <c r="BG298" s="187">
        <f>IF(N298="zákl. přenesená",J298,0)</f>
        <v>0</v>
      </c>
      <c r="BH298" s="187">
        <f>IF(N298="sníž. přenesená",J298,0)</f>
        <v>0</v>
      </c>
      <c r="BI298" s="187">
        <f>IF(N298="nulová",J298,0)</f>
        <v>0</v>
      </c>
      <c r="BJ298" s="19" t="s">
        <v>84</v>
      </c>
      <c r="BK298" s="187">
        <f>ROUND(I298*H298,2)</f>
        <v>0</v>
      </c>
      <c r="BL298" s="19" t="s">
        <v>184</v>
      </c>
      <c r="BM298" s="186" t="s">
        <v>7282</v>
      </c>
    </row>
    <row r="299" spans="1:65" s="2" customFormat="1" ht="37.9" customHeight="1">
      <c r="A299" s="36"/>
      <c r="B299" s="37"/>
      <c r="C299" s="175" t="s">
        <v>1089</v>
      </c>
      <c r="D299" s="175" t="s">
        <v>179</v>
      </c>
      <c r="E299" s="176" t="s">
        <v>7283</v>
      </c>
      <c r="F299" s="177" t="s">
        <v>7284</v>
      </c>
      <c r="G299" s="178" t="s">
        <v>595</v>
      </c>
      <c r="H299" s="179">
        <v>84</v>
      </c>
      <c r="I299" s="180"/>
      <c r="J299" s="181">
        <f>ROUND(I299*H299,2)</f>
        <v>0</v>
      </c>
      <c r="K299" s="177" t="s">
        <v>183</v>
      </c>
      <c r="L299" s="41"/>
      <c r="M299" s="182" t="s">
        <v>19</v>
      </c>
      <c r="N299" s="183" t="s">
        <v>47</v>
      </c>
      <c r="O299" s="66"/>
      <c r="P299" s="184">
        <f>O299*H299</f>
        <v>0</v>
      </c>
      <c r="Q299" s="184">
        <v>0</v>
      </c>
      <c r="R299" s="184">
        <f>Q299*H299</f>
        <v>0</v>
      </c>
      <c r="S299" s="184">
        <v>0.35</v>
      </c>
      <c r="T299" s="185">
        <f>S299*H299</f>
        <v>29.4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86" t="s">
        <v>184</v>
      </c>
      <c r="AT299" s="186" t="s">
        <v>179</v>
      </c>
      <c r="AU299" s="186" t="s">
        <v>86</v>
      </c>
      <c r="AY299" s="19" t="s">
        <v>177</v>
      </c>
      <c r="BE299" s="187">
        <f>IF(N299="základní",J299,0)</f>
        <v>0</v>
      </c>
      <c r="BF299" s="187">
        <f>IF(N299="snížená",J299,0)</f>
        <v>0</v>
      </c>
      <c r="BG299" s="187">
        <f>IF(N299="zákl. přenesená",J299,0)</f>
        <v>0</v>
      </c>
      <c r="BH299" s="187">
        <f>IF(N299="sníž. přenesená",J299,0)</f>
        <v>0</v>
      </c>
      <c r="BI299" s="187">
        <f>IF(N299="nulová",J299,0)</f>
        <v>0</v>
      </c>
      <c r="BJ299" s="19" t="s">
        <v>84</v>
      </c>
      <c r="BK299" s="187">
        <f>ROUND(I299*H299,2)</f>
        <v>0</v>
      </c>
      <c r="BL299" s="19" t="s">
        <v>184</v>
      </c>
      <c r="BM299" s="186" t="s">
        <v>7285</v>
      </c>
    </row>
    <row r="300" spans="1:65" s="2" customFormat="1" ht="11.25">
      <c r="A300" s="36"/>
      <c r="B300" s="37"/>
      <c r="C300" s="38"/>
      <c r="D300" s="188" t="s">
        <v>186</v>
      </c>
      <c r="E300" s="38"/>
      <c r="F300" s="189" t="s">
        <v>7286</v>
      </c>
      <c r="G300" s="38"/>
      <c r="H300" s="38"/>
      <c r="I300" s="190"/>
      <c r="J300" s="38"/>
      <c r="K300" s="38"/>
      <c r="L300" s="41"/>
      <c r="M300" s="191"/>
      <c r="N300" s="192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186</v>
      </c>
      <c r="AU300" s="19" t="s">
        <v>86</v>
      </c>
    </row>
    <row r="301" spans="1:65" s="13" customFormat="1" ht="11.25">
      <c r="B301" s="193"/>
      <c r="C301" s="194"/>
      <c r="D301" s="195" t="s">
        <v>188</v>
      </c>
      <c r="E301" s="196" t="s">
        <v>19</v>
      </c>
      <c r="F301" s="197" t="s">
        <v>1170</v>
      </c>
      <c r="G301" s="194"/>
      <c r="H301" s="198">
        <v>84</v>
      </c>
      <c r="I301" s="199"/>
      <c r="J301" s="194"/>
      <c r="K301" s="194"/>
      <c r="L301" s="200"/>
      <c r="M301" s="201"/>
      <c r="N301" s="202"/>
      <c r="O301" s="202"/>
      <c r="P301" s="202"/>
      <c r="Q301" s="202"/>
      <c r="R301" s="202"/>
      <c r="S301" s="202"/>
      <c r="T301" s="203"/>
      <c r="AT301" s="204" t="s">
        <v>188</v>
      </c>
      <c r="AU301" s="204" t="s">
        <v>86</v>
      </c>
      <c r="AV301" s="13" t="s">
        <v>86</v>
      </c>
      <c r="AW301" s="13" t="s">
        <v>35</v>
      </c>
      <c r="AX301" s="13" t="s">
        <v>76</v>
      </c>
      <c r="AY301" s="204" t="s">
        <v>177</v>
      </c>
    </row>
    <row r="302" spans="1:65" s="14" customFormat="1" ht="11.25">
      <c r="B302" s="205"/>
      <c r="C302" s="206"/>
      <c r="D302" s="195" t="s">
        <v>188</v>
      </c>
      <c r="E302" s="207" t="s">
        <v>19</v>
      </c>
      <c r="F302" s="208" t="s">
        <v>190</v>
      </c>
      <c r="G302" s="206"/>
      <c r="H302" s="209">
        <v>84</v>
      </c>
      <c r="I302" s="210"/>
      <c r="J302" s="206"/>
      <c r="K302" s="206"/>
      <c r="L302" s="211"/>
      <c r="M302" s="212"/>
      <c r="N302" s="213"/>
      <c r="O302" s="213"/>
      <c r="P302" s="213"/>
      <c r="Q302" s="213"/>
      <c r="R302" s="213"/>
      <c r="S302" s="213"/>
      <c r="T302" s="214"/>
      <c r="AT302" s="215" t="s">
        <v>188</v>
      </c>
      <c r="AU302" s="215" t="s">
        <v>86</v>
      </c>
      <c r="AV302" s="14" t="s">
        <v>184</v>
      </c>
      <c r="AW302" s="14" t="s">
        <v>35</v>
      </c>
      <c r="AX302" s="14" t="s">
        <v>84</v>
      </c>
      <c r="AY302" s="215" t="s">
        <v>177</v>
      </c>
    </row>
    <row r="303" spans="1:65" s="12" customFormat="1" ht="22.9" customHeight="1">
      <c r="B303" s="159"/>
      <c r="C303" s="160"/>
      <c r="D303" s="161" t="s">
        <v>75</v>
      </c>
      <c r="E303" s="173" t="s">
        <v>3340</v>
      </c>
      <c r="F303" s="173" t="s">
        <v>3341</v>
      </c>
      <c r="G303" s="160"/>
      <c r="H303" s="160"/>
      <c r="I303" s="163"/>
      <c r="J303" s="174">
        <f>BK303</f>
        <v>0</v>
      </c>
      <c r="K303" s="160"/>
      <c r="L303" s="165"/>
      <c r="M303" s="166"/>
      <c r="N303" s="167"/>
      <c r="O303" s="167"/>
      <c r="P303" s="168">
        <f>SUM(P304:P315)</f>
        <v>0</v>
      </c>
      <c r="Q303" s="167"/>
      <c r="R303" s="168">
        <f>SUM(R304:R315)</f>
        <v>0</v>
      </c>
      <c r="S303" s="167"/>
      <c r="T303" s="169">
        <f>SUM(T304:T315)</f>
        <v>0</v>
      </c>
      <c r="AR303" s="170" t="s">
        <v>84</v>
      </c>
      <c r="AT303" s="171" t="s">
        <v>75</v>
      </c>
      <c r="AU303" s="171" t="s">
        <v>84</v>
      </c>
      <c r="AY303" s="170" t="s">
        <v>177</v>
      </c>
      <c r="BK303" s="172">
        <f>SUM(BK304:BK315)</f>
        <v>0</v>
      </c>
    </row>
    <row r="304" spans="1:65" s="2" customFormat="1" ht="24.2" customHeight="1">
      <c r="A304" s="36"/>
      <c r="B304" s="37"/>
      <c r="C304" s="175" t="s">
        <v>1093</v>
      </c>
      <c r="D304" s="175" t="s">
        <v>179</v>
      </c>
      <c r="E304" s="176" t="s">
        <v>7287</v>
      </c>
      <c r="F304" s="177" t="s">
        <v>7288</v>
      </c>
      <c r="G304" s="178" t="s">
        <v>304</v>
      </c>
      <c r="H304" s="179">
        <v>915.16</v>
      </c>
      <c r="I304" s="180"/>
      <c r="J304" s="181">
        <f>ROUND(I304*H304,2)</f>
        <v>0</v>
      </c>
      <c r="K304" s="177" t="s">
        <v>183</v>
      </c>
      <c r="L304" s="41"/>
      <c r="M304" s="182" t="s">
        <v>19</v>
      </c>
      <c r="N304" s="183" t="s">
        <v>47</v>
      </c>
      <c r="O304" s="66"/>
      <c r="P304" s="184">
        <f>O304*H304</f>
        <v>0</v>
      </c>
      <c r="Q304" s="184">
        <v>0</v>
      </c>
      <c r="R304" s="184">
        <f>Q304*H304</f>
        <v>0</v>
      </c>
      <c r="S304" s="184">
        <v>0</v>
      </c>
      <c r="T304" s="185">
        <f>S304*H304</f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86" t="s">
        <v>184</v>
      </c>
      <c r="AT304" s="186" t="s">
        <v>179</v>
      </c>
      <c r="AU304" s="186" t="s">
        <v>86</v>
      </c>
      <c r="AY304" s="19" t="s">
        <v>177</v>
      </c>
      <c r="BE304" s="187">
        <f>IF(N304="základní",J304,0)</f>
        <v>0</v>
      </c>
      <c r="BF304" s="187">
        <f>IF(N304="snížená",J304,0)</f>
        <v>0</v>
      </c>
      <c r="BG304" s="187">
        <f>IF(N304="zákl. přenesená",J304,0)</f>
        <v>0</v>
      </c>
      <c r="BH304" s="187">
        <f>IF(N304="sníž. přenesená",J304,0)</f>
        <v>0</v>
      </c>
      <c r="BI304" s="187">
        <f>IF(N304="nulová",J304,0)</f>
        <v>0</v>
      </c>
      <c r="BJ304" s="19" t="s">
        <v>84</v>
      </c>
      <c r="BK304" s="187">
        <f>ROUND(I304*H304,2)</f>
        <v>0</v>
      </c>
      <c r="BL304" s="19" t="s">
        <v>184</v>
      </c>
      <c r="BM304" s="186" t="s">
        <v>7289</v>
      </c>
    </row>
    <row r="305" spans="1:65" s="2" customFormat="1" ht="11.25">
      <c r="A305" s="36"/>
      <c r="B305" s="37"/>
      <c r="C305" s="38"/>
      <c r="D305" s="188" t="s">
        <v>186</v>
      </c>
      <c r="E305" s="38"/>
      <c r="F305" s="189" t="s">
        <v>7290</v>
      </c>
      <c r="G305" s="38"/>
      <c r="H305" s="38"/>
      <c r="I305" s="190"/>
      <c r="J305" s="38"/>
      <c r="K305" s="38"/>
      <c r="L305" s="41"/>
      <c r="M305" s="191"/>
      <c r="N305" s="192"/>
      <c r="O305" s="66"/>
      <c r="P305" s="66"/>
      <c r="Q305" s="66"/>
      <c r="R305" s="66"/>
      <c r="S305" s="66"/>
      <c r="T305" s="67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T305" s="19" t="s">
        <v>186</v>
      </c>
      <c r="AU305" s="19" t="s">
        <v>86</v>
      </c>
    </row>
    <row r="306" spans="1:65" s="2" customFormat="1" ht="24.2" customHeight="1">
      <c r="A306" s="36"/>
      <c r="B306" s="37"/>
      <c r="C306" s="175" t="s">
        <v>1097</v>
      </c>
      <c r="D306" s="175" t="s">
        <v>179</v>
      </c>
      <c r="E306" s="176" t="s">
        <v>7291</v>
      </c>
      <c r="F306" s="177" t="s">
        <v>7292</v>
      </c>
      <c r="G306" s="178" t="s">
        <v>304</v>
      </c>
      <c r="H306" s="179">
        <v>12812.24</v>
      </c>
      <c r="I306" s="180"/>
      <c r="J306" s="181">
        <f>ROUND(I306*H306,2)</f>
        <v>0</v>
      </c>
      <c r="K306" s="177" t="s">
        <v>183</v>
      </c>
      <c r="L306" s="41"/>
      <c r="M306" s="182" t="s">
        <v>19</v>
      </c>
      <c r="N306" s="183" t="s">
        <v>47</v>
      </c>
      <c r="O306" s="66"/>
      <c r="P306" s="184">
        <f>O306*H306</f>
        <v>0</v>
      </c>
      <c r="Q306" s="184">
        <v>0</v>
      </c>
      <c r="R306" s="184">
        <f>Q306*H306</f>
        <v>0</v>
      </c>
      <c r="S306" s="184">
        <v>0</v>
      </c>
      <c r="T306" s="185">
        <f>S306*H306</f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86" t="s">
        <v>184</v>
      </c>
      <c r="AT306" s="186" t="s">
        <v>179</v>
      </c>
      <c r="AU306" s="186" t="s">
        <v>86</v>
      </c>
      <c r="AY306" s="19" t="s">
        <v>177</v>
      </c>
      <c r="BE306" s="187">
        <f>IF(N306="základní",J306,0)</f>
        <v>0</v>
      </c>
      <c r="BF306" s="187">
        <f>IF(N306="snížená",J306,0)</f>
        <v>0</v>
      </c>
      <c r="BG306" s="187">
        <f>IF(N306="zákl. přenesená",J306,0)</f>
        <v>0</v>
      </c>
      <c r="BH306" s="187">
        <f>IF(N306="sníž. přenesená",J306,0)</f>
        <v>0</v>
      </c>
      <c r="BI306" s="187">
        <f>IF(N306="nulová",J306,0)</f>
        <v>0</v>
      </c>
      <c r="BJ306" s="19" t="s">
        <v>84</v>
      </c>
      <c r="BK306" s="187">
        <f>ROUND(I306*H306,2)</f>
        <v>0</v>
      </c>
      <c r="BL306" s="19" t="s">
        <v>184</v>
      </c>
      <c r="BM306" s="186" t="s">
        <v>7293</v>
      </c>
    </row>
    <row r="307" spans="1:65" s="2" customFormat="1" ht="11.25">
      <c r="A307" s="36"/>
      <c r="B307" s="37"/>
      <c r="C307" s="38"/>
      <c r="D307" s="188" t="s">
        <v>186</v>
      </c>
      <c r="E307" s="38"/>
      <c r="F307" s="189" t="s">
        <v>7294</v>
      </c>
      <c r="G307" s="38"/>
      <c r="H307" s="38"/>
      <c r="I307" s="190"/>
      <c r="J307" s="38"/>
      <c r="K307" s="38"/>
      <c r="L307" s="41"/>
      <c r="M307" s="191"/>
      <c r="N307" s="192"/>
      <c r="O307" s="66"/>
      <c r="P307" s="66"/>
      <c r="Q307" s="66"/>
      <c r="R307" s="66"/>
      <c r="S307" s="66"/>
      <c r="T307" s="67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T307" s="19" t="s">
        <v>186</v>
      </c>
      <c r="AU307" s="19" t="s">
        <v>86</v>
      </c>
    </row>
    <row r="308" spans="1:65" s="13" customFormat="1" ht="11.25">
      <c r="B308" s="193"/>
      <c r="C308" s="194"/>
      <c r="D308" s="195" t="s">
        <v>188</v>
      </c>
      <c r="E308" s="196" t="s">
        <v>19</v>
      </c>
      <c r="F308" s="197" t="s">
        <v>7295</v>
      </c>
      <c r="G308" s="194"/>
      <c r="H308" s="198">
        <v>12812.24</v>
      </c>
      <c r="I308" s="199"/>
      <c r="J308" s="194"/>
      <c r="K308" s="194"/>
      <c r="L308" s="200"/>
      <c r="M308" s="201"/>
      <c r="N308" s="202"/>
      <c r="O308" s="202"/>
      <c r="P308" s="202"/>
      <c r="Q308" s="202"/>
      <c r="R308" s="202"/>
      <c r="S308" s="202"/>
      <c r="T308" s="203"/>
      <c r="AT308" s="204" t="s">
        <v>188</v>
      </c>
      <c r="AU308" s="204" t="s">
        <v>86</v>
      </c>
      <c r="AV308" s="13" t="s">
        <v>86</v>
      </c>
      <c r="AW308" s="13" t="s">
        <v>35</v>
      </c>
      <c r="AX308" s="13" t="s">
        <v>84</v>
      </c>
      <c r="AY308" s="204" t="s">
        <v>177</v>
      </c>
    </row>
    <row r="309" spans="1:65" s="2" customFormat="1" ht="24.2" customHeight="1">
      <c r="A309" s="36"/>
      <c r="B309" s="37"/>
      <c r="C309" s="175" t="s">
        <v>1101</v>
      </c>
      <c r="D309" s="175" t="s">
        <v>179</v>
      </c>
      <c r="E309" s="176" t="s">
        <v>7296</v>
      </c>
      <c r="F309" s="177" t="s">
        <v>7297</v>
      </c>
      <c r="G309" s="178" t="s">
        <v>304</v>
      </c>
      <c r="H309" s="179">
        <v>366.916</v>
      </c>
      <c r="I309" s="180"/>
      <c r="J309" s="181">
        <f>ROUND(I309*H309,2)</f>
        <v>0</v>
      </c>
      <c r="K309" s="177" t="s">
        <v>183</v>
      </c>
      <c r="L309" s="41"/>
      <c r="M309" s="182" t="s">
        <v>19</v>
      </c>
      <c r="N309" s="183" t="s">
        <v>47</v>
      </c>
      <c r="O309" s="66"/>
      <c r="P309" s="184">
        <f>O309*H309</f>
        <v>0</v>
      </c>
      <c r="Q309" s="184">
        <v>0</v>
      </c>
      <c r="R309" s="184">
        <f>Q309*H309</f>
        <v>0</v>
      </c>
      <c r="S309" s="184">
        <v>0</v>
      </c>
      <c r="T309" s="185">
        <f>S309*H309</f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186" t="s">
        <v>184</v>
      </c>
      <c r="AT309" s="186" t="s">
        <v>179</v>
      </c>
      <c r="AU309" s="186" t="s">
        <v>86</v>
      </c>
      <c r="AY309" s="19" t="s">
        <v>177</v>
      </c>
      <c r="BE309" s="187">
        <f>IF(N309="základní",J309,0)</f>
        <v>0</v>
      </c>
      <c r="BF309" s="187">
        <f>IF(N309="snížená",J309,0)</f>
        <v>0</v>
      </c>
      <c r="BG309" s="187">
        <f>IF(N309="zákl. přenesená",J309,0)</f>
        <v>0</v>
      </c>
      <c r="BH309" s="187">
        <f>IF(N309="sníž. přenesená",J309,0)</f>
        <v>0</v>
      </c>
      <c r="BI309" s="187">
        <f>IF(N309="nulová",J309,0)</f>
        <v>0</v>
      </c>
      <c r="BJ309" s="19" t="s">
        <v>84</v>
      </c>
      <c r="BK309" s="187">
        <f>ROUND(I309*H309,2)</f>
        <v>0</v>
      </c>
      <c r="BL309" s="19" t="s">
        <v>184</v>
      </c>
      <c r="BM309" s="186" t="s">
        <v>7298</v>
      </c>
    </row>
    <row r="310" spans="1:65" s="2" customFormat="1" ht="11.25">
      <c r="A310" s="36"/>
      <c r="B310" s="37"/>
      <c r="C310" s="38"/>
      <c r="D310" s="188" t="s">
        <v>186</v>
      </c>
      <c r="E310" s="38"/>
      <c r="F310" s="189" t="s">
        <v>7299</v>
      </c>
      <c r="G310" s="38"/>
      <c r="H310" s="38"/>
      <c r="I310" s="190"/>
      <c r="J310" s="38"/>
      <c r="K310" s="38"/>
      <c r="L310" s="41"/>
      <c r="M310" s="191"/>
      <c r="N310" s="192"/>
      <c r="O310" s="66"/>
      <c r="P310" s="66"/>
      <c r="Q310" s="66"/>
      <c r="R310" s="66"/>
      <c r="S310" s="66"/>
      <c r="T310" s="67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T310" s="19" t="s">
        <v>186</v>
      </c>
      <c r="AU310" s="19" t="s">
        <v>86</v>
      </c>
    </row>
    <row r="311" spans="1:65" s="13" customFormat="1" ht="11.25">
      <c r="B311" s="193"/>
      <c r="C311" s="194"/>
      <c r="D311" s="195" t="s">
        <v>188</v>
      </c>
      <c r="E311" s="196" t="s">
        <v>19</v>
      </c>
      <c r="F311" s="197" t="s">
        <v>7300</v>
      </c>
      <c r="G311" s="194"/>
      <c r="H311" s="198">
        <v>915.16</v>
      </c>
      <c r="I311" s="199"/>
      <c r="J311" s="194"/>
      <c r="K311" s="194"/>
      <c r="L311" s="200"/>
      <c r="M311" s="201"/>
      <c r="N311" s="202"/>
      <c r="O311" s="202"/>
      <c r="P311" s="202"/>
      <c r="Q311" s="202"/>
      <c r="R311" s="202"/>
      <c r="S311" s="202"/>
      <c r="T311" s="203"/>
      <c r="AT311" s="204" t="s">
        <v>188</v>
      </c>
      <c r="AU311" s="204" t="s">
        <v>86</v>
      </c>
      <c r="AV311" s="13" t="s">
        <v>86</v>
      </c>
      <c r="AW311" s="13" t="s">
        <v>35</v>
      </c>
      <c r="AX311" s="13" t="s">
        <v>76</v>
      </c>
      <c r="AY311" s="204" t="s">
        <v>177</v>
      </c>
    </row>
    <row r="312" spans="1:65" s="13" customFormat="1" ht="11.25">
      <c r="B312" s="193"/>
      <c r="C312" s="194"/>
      <c r="D312" s="195" t="s">
        <v>188</v>
      </c>
      <c r="E312" s="196" t="s">
        <v>19</v>
      </c>
      <c r="F312" s="197" t="s">
        <v>7301</v>
      </c>
      <c r="G312" s="194"/>
      <c r="H312" s="198">
        <v>-548.24400000000003</v>
      </c>
      <c r="I312" s="199"/>
      <c r="J312" s="194"/>
      <c r="K312" s="194"/>
      <c r="L312" s="200"/>
      <c r="M312" s="201"/>
      <c r="N312" s="202"/>
      <c r="O312" s="202"/>
      <c r="P312" s="202"/>
      <c r="Q312" s="202"/>
      <c r="R312" s="202"/>
      <c r="S312" s="202"/>
      <c r="T312" s="203"/>
      <c r="AT312" s="204" t="s">
        <v>188</v>
      </c>
      <c r="AU312" s="204" t="s">
        <v>86</v>
      </c>
      <c r="AV312" s="13" t="s">
        <v>86</v>
      </c>
      <c r="AW312" s="13" t="s">
        <v>35</v>
      </c>
      <c r="AX312" s="13" t="s">
        <v>76</v>
      </c>
      <c r="AY312" s="204" t="s">
        <v>177</v>
      </c>
    </row>
    <row r="313" spans="1:65" s="14" customFormat="1" ht="11.25">
      <c r="B313" s="205"/>
      <c r="C313" s="206"/>
      <c r="D313" s="195" t="s">
        <v>188</v>
      </c>
      <c r="E313" s="207" t="s">
        <v>19</v>
      </c>
      <c r="F313" s="208" t="s">
        <v>190</v>
      </c>
      <c r="G313" s="206"/>
      <c r="H313" s="209">
        <v>366.91599999999994</v>
      </c>
      <c r="I313" s="210"/>
      <c r="J313" s="206"/>
      <c r="K313" s="206"/>
      <c r="L313" s="211"/>
      <c r="M313" s="212"/>
      <c r="N313" s="213"/>
      <c r="O313" s="213"/>
      <c r="P313" s="213"/>
      <c r="Q313" s="213"/>
      <c r="R313" s="213"/>
      <c r="S313" s="213"/>
      <c r="T313" s="214"/>
      <c r="AT313" s="215" t="s">
        <v>188</v>
      </c>
      <c r="AU313" s="215" t="s">
        <v>86</v>
      </c>
      <c r="AV313" s="14" t="s">
        <v>184</v>
      </c>
      <c r="AW313" s="14" t="s">
        <v>35</v>
      </c>
      <c r="AX313" s="14" t="s">
        <v>84</v>
      </c>
      <c r="AY313" s="215" t="s">
        <v>177</v>
      </c>
    </row>
    <row r="314" spans="1:65" s="2" customFormat="1" ht="24.2" customHeight="1">
      <c r="A314" s="36"/>
      <c r="B314" s="37"/>
      <c r="C314" s="175" t="s">
        <v>1105</v>
      </c>
      <c r="D314" s="175" t="s">
        <v>179</v>
      </c>
      <c r="E314" s="176" t="s">
        <v>7302</v>
      </c>
      <c r="F314" s="177" t="s">
        <v>7303</v>
      </c>
      <c r="G314" s="178" t="s">
        <v>304</v>
      </c>
      <c r="H314" s="179">
        <v>548.24400000000003</v>
      </c>
      <c r="I314" s="180"/>
      <c r="J314" s="181">
        <f>ROUND(I314*H314,2)</f>
        <v>0</v>
      </c>
      <c r="K314" s="177" t="s">
        <v>183</v>
      </c>
      <c r="L314" s="41"/>
      <c r="M314" s="182" t="s">
        <v>19</v>
      </c>
      <c r="N314" s="183" t="s">
        <v>47</v>
      </c>
      <c r="O314" s="66"/>
      <c r="P314" s="184">
        <f>O314*H314</f>
        <v>0</v>
      </c>
      <c r="Q314" s="184">
        <v>0</v>
      </c>
      <c r="R314" s="184">
        <f>Q314*H314</f>
        <v>0</v>
      </c>
      <c r="S314" s="184">
        <v>0</v>
      </c>
      <c r="T314" s="185">
        <f>S314*H314</f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186" t="s">
        <v>184</v>
      </c>
      <c r="AT314" s="186" t="s">
        <v>179</v>
      </c>
      <c r="AU314" s="186" t="s">
        <v>86</v>
      </c>
      <c r="AY314" s="19" t="s">
        <v>177</v>
      </c>
      <c r="BE314" s="187">
        <f>IF(N314="základní",J314,0)</f>
        <v>0</v>
      </c>
      <c r="BF314" s="187">
        <f>IF(N314="snížená",J314,0)</f>
        <v>0</v>
      </c>
      <c r="BG314" s="187">
        <f>IF(N314="zákl. přenesená",J314,0)</f>
        <v>0</v>
      </c>
      <c r="BH314" s="187">
        <f>IF(N314="sníž. přenesená",J314,0)</f>
        <v>0</v>
      </c>
      <c r="BI314" s="187">
        <f>IF(N314="nulová",J314,0)</f>
        <v>0</v>
      </c>
      <c r="BJ314" s="19" t="s">
        <v>84</v>
      </c>
      <c r="BK314" s="187">
        <f>ROUND(I314*H314,2)</f>
        <v>0</v>
      </c>
      <c r="BL314" s="19" t="s">
        <v>184</v>
      </c>
      <c r="BM314" s="186" t="s">
        <v>7304</v>
      </c>
    </row>
    <row r="315" spans="1:65" s="2" customFormat="1" ht="11.25">
      <c r="A315" s="36"/>
      <c r="B315" s="37"/>
      <c r="C315" s="38"/>
      <c r="D315" s="188" t="s">
        <v>186</v>
      </c>
      <c r="E315" s="38"/>
      <c r="F315" s="189" t="s">
        <v>7305</v>
      </c>
      <c r="G315" s="38"/>
      <c r="H315" s="38"/>
      <c r="I315" s="190"/>
      <c r="J315" s="38"/>
      <c r="K315" s="38"/>
      <c r="L315" s="41"/>
      <c r="M315" s="191"/>
      <c r="N315" s="192"/>
      <c r="O315" s="66"/>
      <c r="P315" s="66"/>
      <c r="Q315" s="66"/>
      <c r="R315" s="66"/>
      <c r="S315" s="66"/>
      <c r="T315" s="67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T315" s="19" t="s">
        <v>186</v>
      </c>
      <c r="AU315" s="19" t="s">
        <v>86</v>
      </c>
    </row>
    <row r="316" spans="1:65" s="12" customFormat="1" ht="22.9" customHeight="1">
      <c r="B316" s="159"/>
      <c r="C316" s="160"/>
      <c r="D316" s="161" t="s">
        <v>75</v>
      </c>
      <c r="E316" s="173" t="s">
        <v>1254</v>
      </c>
      <c r="F316" s="173" t="s">
        <v>1255</v>
      </c>
      <c r="G316" s="160"/>
      <c r="H316" s="160"/>
      <c r="I316" s="163"/>
      <c r="J316" s="174">
        <f>BK316</f>
        <v>0</v>
      </c>
      <c r="K316" s="160"/>
      <c r="L316" s="165"/>
      <c r="M316" s="166"/>
      <c r="N316" s="167"/>
      <c r="O316" s="167"/>
      <c r="P316" s="168">
        <f>SUM(P317:P318)</f>
        <v>0</v>
      </c>
      <c r="Q316" s="167"/>
      <c r="R316" s="168">
        <f>SUM(R317:R318)</f>
        <v>0</v>
      </c>
      <c r="S316" s="167"/>
      <c r="T316" s="169">
        <f>SUM(T317:T318)</f>
        <v>0</v>
      </c>
      <c r="AR316" s="170" t="s">
        <v>84</v>
      </c>
      <c r="AT316" s="171" t="s">
        <v>75</v>
      </c>
      <c r="AU316" s="171" t="s">
        <v>84</v>
      </c>
      <c r="AY316" s="170" t="s">
        <v>177</v>
      </c>
      <c r="BK316" s="172">
        <f>SUM(BK317:BK318)</f>
        <v>0</v>
      </c>
    </row>
    <row r="317" spans="1:65" s="2" customFormat="1" ht="24.2" customHeight="1">
      <c r="A317" s="36"/>
      <c r="B317" s="37"/>
      <c r="C317" s="175" t="s">
        <v>1109</v>
      </c>
      <c r="D317" s="175" t="s">
        <v>179</v>
      </c>
      <c r="E317" s="176" t="s">
        <v>7306</v>
      </c>
      <c r="F317" s="177" t="s">
        <v>7307</v>
      </c>
      <c r="G317" s="178" t="s">
        <v>304</v>
      </c>
      <c r="H317" s="179">
        <v>1251.915</v>
      </c>
      <c r="I317" s="180"/>
      <c r="J317" s="181">
        <f>ROUND(I317*H317,2)</f>
        <v>0</v>
      </c>
      <c r="K317" s="177" t="s">
        <v>183</v>
      </c>
      <c r="L317" s="41"/>
      <c r="M317" s="182" t="s">
        <v>19</v>
      </c>
      <c r="N317" s="183" t="s">
        <v>47</v>
      </c>
      <c r="O317" s="66"/>
      <c r="P317" s="184">
        <f>O317*H317</f>
        <v>0</v>
      </c>
      <c r="Q317" s="184">
        <v>0</v>
      </c>
      <c r="R317" s="184">
        <f>Q317*H317</f>
        <v>0</v>
      </c>
      <c r="S317" s="184">
        <v>0</v>
      </c>
      <c r="T317" s="185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86" t="s">
        <v>184</v>
      </c>
      <c r="AT317" s="186" t="s">
        <v>179</v>
      </c>
      <c r="AU317" s="186" t="s">
        <v>86</v>
      </c>
      <c r="AY317" s="19" t="s">
        <v>177</v>
      </c>
      <c r="BE317" s="187">
        <f>IF(N317="základní",J317,0)</f>
        <v>0</v>
      </c>
      <c r="BF317" s="187">
        <f>IF(N317="snížená",J317,0)</f>
        <v>0</v>
      </c>
      <c r="BG317" s="187">
        <f>IF(N317="zákl. přenesená",J317,0)</f>
        <v>0</v>
      </c>
      <c r="BH317" s="187">
        <f>IF(N317="sníž. přenesená",J317,0)</f>
        <v>0</v>
      </c>
      <c r="BI317" s="187">
        <f>IF(N317="nulová",J317,0)</f>
        <v>0</v>
      </c>
      <c r="BJ317" s="19" t="s">
        <v>84</v>
      </c>
      <c r="BK317" s="187">
        <f>ROUND(I317*H317,2)</f>
        <v>0</v>
      </c>
      <c r="BL317" s="19" t="s">
        <v>184</v>
      </c>
      <c r="BM317" s="186" t="s">
        <v>7308</v>
      </c>
    </row>
    <row r="318" spans="1:65" s="2" customFormat="1" ht="11.25">
      <c r="A318" s="36"/>
      <c r="B318" s="37"/>
      <c r="C318" s="38"/>
      <c r="D318" s="188" t="s">
        <v>186</v>
      </c>
      <c r="E318" s="38"/>
      <c r="F318" s="189" t="s">
        <v>7309</v>
      </c>
      <c r="G318" s="38"/>
      <c r="H318" s="38"/>
      <c r="I318" s="190"/>
      <c r="J318" s="38"/>
      <c r="K318" s="38"/>
      <c r="L318" s="41"/>
      <c r="M318" s="191"/>
      <c r="N318" s="192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186</v>
      </c>
      <c r="AU318" s="19" t="s">
        <v>86</v>
      </c>
    </row>
    <row r="319" spans="1:65" s="12" customFormat="1" ht="25.9" customHeight="1">
      <c r="B319" s="159"/>
      <c r="C319" s="160"/>
      <c r="D319" s="161" t="s">
        <v>75</v>
      </c>
      <c r="E319" s="162" t="s">
        <v>1261</v>
      </c>
      <c r="F319" s="162" t="s">
        <v>1262</v>
      </c>
      <c r="G319" s="160"/>
      <c r="H319" s="160"/>
      <c r="I319" s="163"/>
      <c r="J319" s="164">
        <f>BK319</f>
        <v>0</v>
      </c>
      <c r="K319" s="160"/>
      <c r="L319" s="165"/>
      <c r="M319" s="166"/>
      <c r="N319" s="167"/>
      <c r="O319" s="167"/>
      <c r="P319" s="168">
        <f>P320</f>
        <v>0</v>
      </c>
      <c r="Q319" s="167"/>
      <c r="R319" s="168">
        <f>R320</f>
        <v>0</v>
      </c>
      <c r="S319" s="167"/>
      <c r="T319" s="169">
        <f>T320</f>
        <v>0.11520000000000001</v>
      </c>
      <c r="AR319" s="170" t="s">
        <v>86</v>
      </c>
      <c r="AT319" s="171" t="s">
        <v>75</v>
      </c>
      <c r="AU319" s="171" t="s">
        <v>76</v>
      </c>
      <c r="AY319" s="170" t="s">
        <v>177</v>
      </c>
      <c r="BK319" s="172">
        <f>BK320</f>
        <v>0</v>
      </c>
    </row>
    <row r="320" spans="1:65" s="12" customFormat="1" ht="22.9" customHeight="1">
      <c r="B320" s="159"/>
      <c r="C320" s="160"/>
      <c r="D320" s="161" t="s">
        <v>75</v>
      </c>
      <c r="E320" s="173" t="s">
        <v>2348</v>
      </c>
      <c r="F320" s="173" t="s">
        <v>2349</v>
      </c>
      <c r="G320" s="160"/>
      <c r="H320" s="160"/>
      <c r="I320" s="163"/>
      <c r="J320" s="174">
        <f>BK320</f>
        <v>0</v>
      </c>
      <c r="K320" s="160"/>
      <c r="L320" s="165"/>
      <c r="M320" s="166"/>
      <c r="N320" s="167"/>
      <c r="O320" s="167"/>
      <c r="P320" s="168">
        <f>SUM(P321:P322)</f>
        <v>0</v>
      </c>
      <c r="Q320" s="167"/>
      <c r="R320" s="168">
        <f>SUM(R321:R322)</f>
        <v>0</v>
      </c>
      <c r="S320" s="167"/>
      <c r="T320" s="169">
        <f>SUM(T321:T322)</f>
        <v>0.11520000000000001</v>
      </c>
      <c r="AR320" s="170" t="s">
        <v>86</v>
      </c>
      <c r="AT320" s="171" t="s">
        <v>75</v>
      </c>
      <c r="AU320" s="171" t="s">
        <v>84</v>
      </c>
      <c r="AY320" s="170" t="s">
        <v>177</v>
      </c>
      <c r="BK320" s="172">
        <f>SUM(BK321:BK322)</f>
        <v>0</v>
      </c>
    </row>
    <row r="321" spans="1:65" s="2" customFormat="1" ht="16.5" customHeight="1">
      <c r="A321" s="36"/>
      <c r="B321" s="37"/>
      <c r="C321" s="175" t="s">
        <v>1115</v>
      </c>
      <c r="D321" s="175" t="s">
        <v>179</v>
      </c>
      <c r="E321" s="176" t="s">
        <v>7310</v>
      </c>
      <c r="F321" s="177" t="s">
        <v>7311</v>
      </c>
      <c r="G321" s="178" t="s">
        <v>595</v>
      </c>
      <c r="H321" s="179">
        <v>7.2</v>
      </c>
      <c r="I321" s="180"/>
      <c r="J321" s="181">
        <f>ROUND(I321*H321,2)</f>
        <v>0</v>
      </c>
      <c r="K321" s="177" t="s">
        <v>183</v>
      </c>
      <c r="L321" s="41"/>
      <c r="M321" s="182" t="s">
        <v>19</v>
      </c>
      <c r="N321" s="183" t="s">
        <v>47</v>
      </c>
      <c r="O321" s="66"/>
      <c r="P321" s="184">
        <f>O321*H321</f>
        <v>0</v>
      </c>
      <c r="Q321" s="184">
        <v>0</v>
      </c>
      <c r="R321" s="184">
        <f>Q321*H321</f>
        <v>0</v>
      </c>
      <c r="S321" s="184">
        <v>1.6E-2</v>
      </c>
      <c r="T321" s="185">
        <f>S321*H321</f>
        <v>0.11520000000000001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86" t="s">
        <v>301</v>
      </c>
      <c r="AT321" s="186" t="s">
        <v>179</v>
      </c>
      <c r="AU321" s="186" t="s">
        <v>86</v>
      </c>
      <c r="AY321" s="19" t="s">
        <v>177</v>
      </c>
      <c r="BE321" s="187">
        <f>IF(N321="základní",J321,0)</f>
        <v>0</v>
      </c>
      <c r="BF321" s="187">
        <f>IF(N321="snížená",J321,0)</f>
        <v>0</v>
      </c>
      <c r="BG321" s="187">
        <f>IF(N321="zákl. přenesená",J321,0)</f>
        <v>0</v>
      </c>
      <c r="BH321" s="187">
        <f>IF(N321="sníž. přenesená",J321,0)</f>
        <v>0</v>
      </c>
      <c r="BI321" s="187">
        <f>IF(N321="nulová",J321,0)</f>
        <v>0</v>
      </c>
      <c r="BJ321" s="19" t="s">
        <v>84</v>
      </c>
      <c r="BK321" s="187">
        <f>ROUND(I321*H321,2)</f>
        <v>0</v>
      </c>
      <c r="BL321" s="19" t="s">
        <v>301</v>
      </c>
      <c r="BM321" s="186" t="s">
        <v>7312</v>
      </c>
    </row>
    <row r="322" spans="1:65" s="2" customFormat="1" ht="11.25">
      <c r="A322" s="36"/>
      <c r="B322" s="37"/>
      <c r="C322" s="38"/>
      <c r="D322" s="188" t="s">
        <v>186</v>
      </c>
      <c r="E322" s="38"/>
      <c r="F322" s="189" t="s">
        <v>7313</v>
      </c>
      <c r="G322" s="38"/>
      <c r="H322" s="38"/>
      <c r="I322" s="190"/>
      <c r="J322" s="38"/>
      <c r="K322" s="38"/>
      <c r="L322" s="41"/>
      <c r="M322" s="261"/>
      <c r="N322" s="262"/>
      <c r="O322" s="253"/>
      <c r="P322" s="253"/>
      <c r="Q322" s="253"/>
      <c r="R322" s="253"/>
      <c r="S322" s="253"/>
      <c r="T322" s="263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T322" s="19" t="s">
        <v>186</v>
      </c>
      <c r="AU322" s="19" t="s">
        <v>86</v>
      </c>
    </row>
    <row r="323" spans="1:65" s="2" customFormat="1" ht="6.95" customHeight="1">
      <c r="A323" s="36"/>
      <c r="B323" s="49"/>
      <c r="C323" s="50"/>
      <c r="D323" s="50"/>
      <c r="E323" s="50"/>
      <c r="F323" s="50"/>
      <c r="G323" s="50"/>
      <c r="H323" s="50"/>
      <c r="I323" s="50"/>
      <c r="J323" s="50"/>
      <c r="K323" s="50"/>
      <c r="L323" s="41"/>
      <c r="M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</sheetData>
  <sheetProtection algorithmName="SHA-512" hashValue="VJ68aQKWQM1MEQsAUqk3dZ+6Aly+PPkL9bhI1lFxns6QN3ekWy2Bj6rZmPAM+n12Npne95GWHYJUQn8Ue+4dwg==" saltValue="Fd2+djAbgxasHBoEZbJjqg+wuG7qV8TueAKNwkELGktVOhca62ZLaqc0sUuQmP4/1McWnzRmDjvOOrpHRB9qiw==" spinCount="100000" sheet="1" objects="1" scenarios="1" formatColumns="0" formatRows="0" autoFilter="0"/>
  <autoFilter ref="C89:K322" xr:uid="{00000000-0009-0000-0000-00000A000000}"/>
  <mergeCells count="9">
    <mergeCell ref="E50:H50"/>
    <mergeCell ref="E80:H80"/>
    <mergeCell ref="E82:H82"/>
    <mergeCell ref="L2:V2"/>
    <mergeCell ref="E7:H7"/>
    <mergeCell ref="E9:H9"/>
    <mergeCell ref="E18:H18"/>
    <mergeCell ref="E27:H27"/>
    <mergeCell ref="E48:H48"/>
  </mergeCells>
  <hyperlinks>
    <hyperlink ref="F94" r:id="rId1" xr:uid="{00000000-0004-0000-0A00-000000000000}"/>
    <hyperlink ref="F96" r:id="rId2" xr:uid="{00000000-0004-0000-0A00-000001000000}"/>
    <hyperlink ref="F98" r:id="rId3" xr:uid="{00000000-0004-0000-0A00-000002000000}"/>
    <hyperlink ref="F100" r:id="rId4" xr:uid="{00000000-0004-0000-0A00-000003000000}"/>
    <hyperlink ref="F102" r:id="rId5" xr:uid="{00000000-0004-0000-0A00-000004000000}"/>
    <hyperlink ref="F106" r:id="rId6" xr:uid="{00000000-0004-0000-0A00-000005000000}"/>
    <hyperlink ref="F108" r:id="rId7" xr:uid="{00000000-0004-0000-0A00-000006000000}"/>
    <hyperlink ref="F113" r:id="rId8" xr:uid="{00000000-0004-0000-0A00-000007000000}"/>
    <hyperlink ref="F115" r:id="rId9" xr:uid="{00000000-0004-0000-0A00-000008000000}"/>
    <hyperlink ref="F117" r:id="rId10" xr:uid="{00000000-0004-0000-0A00-000009000000}"/>
    <hyperlink ref="F119" r:id="rId11" xr:uid="{00000000-0004-0000-0A00-00000A000000}"/>
    <hyperlink ref="F123" r:id="rId12" xr:uid="{00000000-0004-0000-0A00-00000B000000}"/>
    <hyperlink ref="F127" r:id="rId13" xr:uid="{00000000-0004-0000-0A00-00000C000000}"/>
    <hyperlink ref="F136" r:id="rId14" xr:uid="{00000000-0004-0000-0A00-00000D000000}"/>
    <hyperlink ref="F146" r:id="rId15" xr:uid="{00000000-0004-0000-0A00-00000E000000}"/>
    <hyperlink ref="F153" r:id="rId16" xr:uid="{00000000-0004-0000-0A00-00000F000000}"/>
    <hyperlink ref="F155" r:id="rId17" xr:uid="{00000000-0004-0000-0A00-000010000000}"/>
    <hyperlink ref="F163" r:id="rId18" xr:uid="{00000000-0004-0000-0A00-000011000000}"/>
    <hyperlink ref="F170" r:id="rId19" xr:uid="{00000000-0004-0000-0A00-000012000000}"/>
    <hyperlink ref="F178" r:id="rId20" xr:uid="{00000000-0004-0000-0A00-000013000000}"/>
    <hyperlink ref="F180" r:id="rId21" xr:uid="{00000000-0004-0000-0A00-000014000000}"/>
    <hyperlink ref="F184" r:id="rId22" xr:uid="{00000000-0004-0000-0A00-000015000000}"/>
    <hyperlink ref="F186" r:id="rId23" xr:uid="{00000000-0004-0000-0A00-000016000000}"/>
    <hyperlink ref="F190" r:id="rId24" xr:uid="{00000000-0004-0000-0A00-000017000000}"/>
    <hyperlink ref="F192" r:id="rId25" xr:uid="{00000000-0004-0000-0A00-000018000000}"/>
    <hyperlink ref="F196" r:id="rId26" xr:uid="{00000000-0004-0000-0A00-000019000000}"/>
    <hyperlink ref="F199" r:id="rId27" xr:uid="{00000000-0004-0000-0A00-00001A000000}"/>
    <hyperlink ref="F201" r:id="rId28" xr:uid="{00000000-0004-0000-0A00-00001B000000}"/>
    <hyperlink ref="F203" r:id="rId29" xr:uid="{00000000-0004-0000-0A00-00001C000000}"/>
    <hyperlink ref="F205" r:id="rId30" xr:uid="{00000000-0004-0000-0A00-00001D000000}"/>
    <hyperlink ref="F207" r:id="rId31" xr:uid="{00000000-0004-0000-0A00-00001E000000}"/>
    <hyperlink ref="F209" r:id="rId32" xr:uid="{00000000-0004-0000-0A00-00001F000000}"/>
    <hyperlink ref="F212" r:id="rId33" xr:uid="{00000000-0004-0000-0A00-000020000000}"/>
    <hyperlink ref="F214" r:id="rId34" xr:uid="{00000000-0004-0000-0A00-000021000000}"/>
    <hyperlink ref="F216" r:id="rId35" xr:uid="{00000000-0004-0000-0A00-000022000000}"/>
    <hyperlink ref="F221" r:id="rId36" xr:uid="{00000000-0004-0000-0A00-000023000000}"/>
    <hyperlink ref="F233" r:id="rId37" xr:uid="{00000000-0004-0000-0A00-000024000000}"/>
    <hyperlink ref="F235" r:id="rId38" xr:uid="{00000000-0004-0000-0A00-000025000000}"/>
    <hyperlink ref="F238" r:id="rId39" xr:uid="{00000000-0004-0000-0A00-000026000000}"/>
    <hyperlink ref="F240" r:id="rId40" xr:uid="{00000000-0004-0000-0A00-000027000000}"/>
    <hyperlink ref="F248" r:id="rId41" xr:uid="{00000000-0004-0000-0A00-000028000000}"/>
    <hyperlink ref="F251" r:id="rId42" xr:uid="{00000000-0004-0000-0A00-000029000000}"/>
    <hyperlink ref="F254" r:id="rId43" xr:uid="{00000000-0004-0000-0A00-00002A000000}"/>
    <hyperlink ref="F257" r:id="rId44" xr:uid="{00000000-0004-0000-0A00-00002B000000}"/>
    <hyperlink ref="F260" r:id="rId45" xr:uid="{00000000-0004-0000-0A00-00002C000000}"/>
    <hyperlink ref="F274" r:id="rId46" xr:uid="{00000000-0004-0000-0A00-00002D000000}"/>
    <hyperlink ref="F281" r:id="rId47" xr:uid="{00000000-0004-0000-0A00-00002E000000}"/>
    <hyperlink ref="F286" r:id="rId48" xr:uid="{00000000-0004-0000-0A00-00002F000000}"/>
    <hyperlink ref="F291" r:id="rId49" xr:uid="{00000000-0004-0000-0A00-000030000000}"/>
    <hyperlink ref="F296" r:id="rId50" xr:uid="{00000000-0004-0000-0A00-000031000000}"/>
    <hyperlink ref="F300" r:id="rId51" xr:uid="{00000000-0004-0000-0A00-000032000000}"/>
    <hyperlink ref="F305" r:id="rId52" xr:uid="{00000000-0004-0000-0A00-000033000000}"/>
    <hyperlink ref="F307" r:id="rId53" xr:uid="{00000000-0004-0000-0A00-000034000000}"/>
    <hyperlink ref="F310" r:id="rId54" xr:uid="{00000000-0004-0000-0A00-000035000000}"/>
    <hyperlink ref="F315" r:id="rId55" xr:uid="{00000000-0004-0000-0A00-000036000000}"/>
    <hyperlink ref="F318" r:id="rId56" xr:uid="{00000000-0004-0000-0A00-000037000000}"/>
    <hyperlink ref="F322" r:id="rId57" xr:uid="{00000000-0004-0000-0A00-00003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5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16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116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7314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ROUND(J84,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ROUND((SUM(BE84:BE159)),  2)</f>
        <v>0</v>
      </c>
      <c r="G33" s="36"/>
      <c r="H33" s="36"/>
      <c r="I33" s="120">
        <v>0.21</v>
      </c>
      <c r="J33" s="119">
        <f>ROUND(((SUM(BE84:BE159))*I33),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ROUND((SUM(BF84:BF159)),  2)</f>
        <v>0</v>
      </c>
      <c r="G34" s="36"/>
      <c r="H34" s="36"/>
      <c r="I34" s="120">
        <v>0.15</v>
      </c>
      <c r="J34" s="119">
        <f>ROUND(((SUM(BF84:BF159))*I34),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ROUND((SUM(BG84:BG159)),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ROUND((SUM(BH84:BH159)),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ROUND((SUM(BI84:BI159)),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 xml:space="preserve">SO 09 - Rekonstrukce požární nádrže 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J84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130</v>
      </c>
      <c r="E60" s="139"/>
      <c r="F60" s="139"/>
      <c r="G60" s="139"/>
      <c r="H60" s="139"/>
      <c r="I60" s="139"/>
      <c r="J60" s="140">
        <f>J85</f>
        <v>0</v>
      </c>
      <c r="K60" s="137"/>
      <c r="L60" s="141"/>
    </row>
    <row r="61" spans="1:47" s="10" customFormat="1" ht="19.899999999999999" customHeight="1">
      <c r="B61" s="142"/>
      <c r="C61" s="143"/>
      <c r="D61" s="144" t="s">
        <v>137</v>
      </c>
      <c r="E61" s="145"/>
      <c r="F61" s="145"/>
      <c r="G61" s="145"/>
      <c r="H61" s="145"/>
      <c r="I61" s="145"/>
      <c r="J61" s="146">
        <f>J86</f>
        <v>0</v>
      </c>
      <c r="K61" s="143"/>
      <c r="L61" s="147"/>
    </row>
    <row r="62" spans="1:47" s="9" customFormat="1" ht="24.95" customHeight="1">
      <c r="B62" s="136"/>
      <c r="C62" s="137"/>
      <c r="D62" s="138" t="s">
        <v>139</v>
      </c>
      <c r="E62" s="139"/>
      <c r="F62" s="139"/>
      <c r="G62" s="139"/>
      <c r="H62" s="139"/>
      <c r="I62" s="139"/>
      <c r="J62" s="140">
        <f>J119</f>
        <v>0</v>
      </c>
      <c r="K62" s="137"/>
      <c r="L62" s="141"/>
    </row>
    <row r="63" spans="1:47" s="10" customFormat="1" ht="19.899999999999999" customHeight="1">
      <c r="B63" s="142"/>
      <c r="C63" s="143"/>
      <c r="D63" s="144" t="s">
        <v>140</v>
      </c>
      <c r="E63" s="145"/>
      <c r="F63" s="145"/>
      <c r="G63" s="145"/>
      <c r="H63" s="145"/>
      <c r="I63" s="145"/>
      <c r="J63" s="146">
        <f>J120</f>
        <v>0</v>
      </c>
      <c r="K63" s="143"/>
      <c r="L63" s="147"/>
    </row>
    <row r="64" spans="1:47" s="10" customFormat="1" ht="19.899999999999999" customHeight="1">
      <c r="B64" s="142"/>
      <c r="C64" s="143"/>
      <c r="D64" s="144" t="s">
        <v>151</v>
      </c>
      <c r="E64" s="145"/>
      <c r="F64" s="145"/>
      <c r="G64" s="145"/>
      <c r="H64" s="145"/>
      <c r="I64" s="145"/>
      <c r="J64" s="146">
        <f>J139</f>
        <v>0</v>
      </c>
      <c r="K64" s="143"/>
      <c r="L64" s="147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10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10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10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162</v>
      </c>
      <c r="D71" s="38"/>
      <c r="E71" s="38"/>
      <c r="F71" s="38"/>
      <c r="G71" s="38"/>
      <c r="H71" s="38"/>
      <c r="I71" s="38"/>
      <c r="J71" s="38"/>
      <c r="K71" s="38"/>
      <c r="L71" s="10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38"/>
      <c r="J72" s="38"/>
      <c r="K72" s="38"/>
      <c r="L72" s="10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38"/>
      <c r="J73" s="38"/>
      <c r="K73" s="38"/>
      <c r="L73" s="10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392" t="str">
        <f>E7</f>
        <v>Regenerace bývalého areálu kovošrotu v Hamru u litvínova - 1. etapa</v>
      </c>
      <c r="F74" s="393"/>
      <c r="G74" s="393"/>
      <c r="H74" s="393"/>
      <c r="I74" s="38"/>
      <c r="J74" s="38"/>
      <c r="K74" s="38"/>
      <c r="L74" s="10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124</v>
      </c>
      <c r="D75" s="38"/>
      <c r="E75" s="38"/>
      <c r="F75" s="38"/>
      <c r="G75" s="38"/>
      <c r="H75" s="38"/>
      <c r="I75" s="38"/>
      <c r="J75" s="38"/>
      <c r="K75" s="38"/>
      <c r="L75" s="10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6.5" customHeight="1">
      <c r="A76" s="36"/>
      <c r="B76" s="37"/>
      <c r="C76" s="38"/>
      <c r="D76" s="38"/>
      <c r="E76" s="349" t="str">
        <f>E9</f>
        <v xml:space="preserve">SO 09 - Rekonstrukce požární nádrže </v>
      </c>
      <c r="F76" s="394"/>
      <c r="G76" s="394"/>
      <c r="H76" s="394"/>
      <c r="I76" s="38"/>
      <c r="J76" s="38"/>
      <c r="K76" s="38"/>
      <c r="L76" s="10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6.95" customHeight="1">
      <c r="A77" s="36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10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21</v>
      </c>
      <c r="D78" s="38"/>
      <c r="E78" s="38"/>
      <c r="F78" s="29" t="str">
        <f>F12</f>
        <v>Hamr u Litvínova</v>
      </c>
      <c r="G78" s="38"/>
      <c r="H78" s="38"/>
      <c r="I78" s="31" t="s">
        <v>23</v>
      </c>
      <c r="J78" s="61" t="str">
        <f>IF(J12="","",J12)</f>
        <v>8. 8. 2022</v>
      </c>
      <c r="K78" s="38"/>
      <c r="L78" s="10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0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5.2" customHeight="1">
      <c r="A80" s="36"/>
      <c r="B80" s="37"/>
      <c r="C80" s="31" t="s">
        <v>25</v>
      </c>
      <c r="D80" s="38"/>
      <c r="E80" s="38"/>
      <c r="F80" s="29" t="str">
        <f>E15</f>
        <v>Město Litvínov, náměstí Míru 11, Horní Litvínov</v>
      </c>
      <c r="G80" s="38"/>
      <c r="H80" s="38"/>
      <c r="I80" s="31" t="s">
        <v>31</v>
      </c>
      <c r="J80" s="34" t="str">
        <f>E21</f>
        <v>A2-PORT s.r.o.</v>
      </c>
      <c r="K80" s="38"/>
      <c r="L80" s="10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25.7" customHeight="1">
      <c r="A81" s="36"/>
      <c r="B81" s="37"/>
      <c r="C81" s="31" t="s">
        <v>29</v>
      </c>
      <c r="D81" s="38"/>
      <c r="E81" s="38"/>
      <c r="F81" s="29" t="str">
        <f>IF(E18="","",E18)</f>
        <v>Vyplň údaj</v>
      </c>
      <c r="G81" s="38"/>
      <c r="H81" s="38"/>
      <c r="I81" s="31" t="s">
        <v>36</v>
      </c>
      <c r="J81" s="34" t="str">
        <f>E24</f>
        <v>STAVEBNÍ ROZPOČTY s.r.o.</v>
      </c>
      <c r="K81" s="38"/>
      <c r="L81" s="10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0.3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0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11" customFormat="1" ht="29.25" customHeight="1">
      <c r="A83" s="148"/>
      <c r="B83" s="149"/>
      <c r="C83" s="150" t="s">
        <v>163</v>
      </c>
      <c r="D83" s="151" t="s">
        <v>61</v>
      </c>
      <c r="E83" s="151" t="s">
        <v>57</v>
      </c>
      <c r="F83" s="151" t="s">
        <v>58</v>
      </c>
      <c r="G83" s="151" t="s">
        <v>164</v>
      </c>
      <c r="H83" s="151" t="s">
        <v>165</v>
      </c>
      <c r="I83" s="151" t="s">
        <v>166</v>
      </c>
      <c r="J83" s="151" t="s">
        <v>128</v>
      </c>
      <c r="K83" s="152" t="s">
        <v>167</v>
      </c>
      <c r="L83" s="153"/>
      <c r="M83" s="70" t="s">
        <v>19</v>
      </c>
      <c r="N83" s="71" t="s">
        <v>46</v>
      </c>
      <c r="O83" s="71" t="s">
        <v>168</v>
      </c>
      <c r="P83" s="71" t="s">
        <v>169</v>
      </c>
      <c r="Q83" s="71" t="s">
        <v>170</v>
      </c>
      <c r="R83" s="71" t="s">
        <v>171</v>
      </c>
      <c r="S83" s="71" t="s">
        <v>172</v>
      </c>
      <c r="T83" s="72" t="s">
        <v>173</v>
      </c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</row>
    <row r="84" spans="1:65" s="2" customFormat="1" ht="22.9" customHeight="1">
      <c r="A84" s="36"/>
      <c r="B84" s="37"/>
      <c r="C84" s="77" t="s">
        <v>174</v>
      </c>
      <c r="D84" s="38"/>
      <c r="E84" s="38"/>
      <c r="F84" s="38"/>
      <c r="G84" s="38"/>
      <c r="H84" s="38"/>
      <c r="I84" s="38"/>
      <c r="J84" s="154">
        <f>BK84</f>
        <v>0</v>
      </c>
      <c r="K84" s="38"/>
      <c r="L84" s="41"/>
      <c r="M84" s="73"/>
      <c r="N84" s="155"/>
      <c r="O84" s="74"/>
      <c r="P84" s="156">
        <f>P85+P119</f>
        <v>0</v>
      </c>
      <c r="Q84" s="74"/>
      <c r="R84" s="156">
        <f>R85+R119</f>
        <v>2.0774305200000001</v>
      </c>
      <c r="S84" s="74"/>
      <c r="T84" s="157">
        <f>T85+T119</f>
        <v>48.440000000000005</v>
      </c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T84" s="19" t="s">
        <v>75</v>
      </c>
      <c r="AU84" s="19" t="s">
        <v>129</v>
      </c>
      <c r="BK84" s="158">
        <f>BK85+BK119</f>
        <v>0</v>
      </c>
    </row>
    <row r="85" spans="1:65" s="12" customFormat="1" ht="25.9" customHeight="1">
      <c r="B85" s="159"/>
      <c r="C85" s="160"/>
      <c r="D85" s="161" t="s">
        <v>75</v>
      </c>
      <c r="E85" s="162" t="s">
        <v>175</v>
      </c>
      <c r="F85" s="162" t="s">
        <v>176</v>
      </c>
      <c r="G85" s="160"/>
      <c r="H85" s="160"/>
      <c r="I85" s="163"/>
      <c r="J85" s="164">
        <f>BK85</f>
        <v>0</v>
      </c>
      <c r="K85" s="160"/>
      <c r="L85" s="165"/>
      <c r="M85" s="166"/>
      <c r="N85" s="167"/>
      <c r="O85" s="167"/>
      <c r="P85" s="168">
        <f>P86</f>
        <v>0</v>
      </c>
      <c r="Q85" s="167"/>
      <c r="R85" s="168">
        <f>R86</f>
        <v>1.521685</v>
      </c>
      <c r="S85" s="167"/>
      <c r="T85" s="169">
        <f>T86</f>
        <v>47.88</v>
      </c>
      <c r="AR85" s="170" t="s">
        <v>84</v>
      </c>
      <c r="AT85" s="171" t="s">
        <v>75</v>
      </c>
      <c r="AU85" s="171" t="s">
        <v>76</v>
      </c>
      <c r="AY85" s="170" t="s">
        <v>177</v>
      </c>
      <c r="BK85" s="172">
        <f>BK86</f>
        <v>0</v>
      </c>
    </row>
    <row r="86" spans="1:65" s="12" customFormat="1" ht="22.9" customHeight="1">
      <c r="B86" s="159"/>
      <c r="C86" s="160"/>
      <c r="D86" s="161" t="s">
        <v>75</v>
      </c>
      <c r="E86" s="173" t="s">
        <v>259</v>
      </c>
      <c r="F86" s="173" t="s">
        <v>1150</v>
      </c>
      <c r="G86" s="160"/>
      <c r="H86" s="160"/>
      <c r="I86" s="163"/>
      <c r="J86" s="174">
        <f>BK86</f>
        <v>0</v>
      </c>
      <c r="K86" s="160"/>
      <c r="L86" s="165"/>
      <c r="M86" s="166"/>
      <c r="N86" s="167"/>
      <c r="O86" s="167"/>
      <c r="P86" s="168">
        <f>SUM(P87:P118)</f>
        <v>0</v>
      </c>
      <c r="Q86" s="167"/>
      <c r="R86" s="168">
        <f>SUM(R87:R118)</f>
        <v>1.521685</v>
      </c>
      <c r="S86" s="167"/>
      <c r="T86" s="169">
        <f>SUM(T87:T118)</f>
        <v>47.88</v>
      </c>
      <c r="AR86" s="170" t="s">
        <v>84</v>
      </c>
      <c r="AT86" s="171" t="s">
        <v>75</v>
      </c>
      <c r="AU86" s="171" t="s">
        <v>84</v>
      </c>
      <c r="AY86" s="170" t="s">
        <v>177</v>
      </c>
      <c r="BK86" s="172">
        <f>SUM(BK87:BK118)</f>
        <v>0</v>
      </c>
    </row>
    <row r="87" spans="1:65" s="2" customFormat="1" ht="16.5" customHeight="1">
      <c r="A87" s="36"/>
      <c r="B87" s="37"/>
      <c r="C87" s="175" t="s">
        <v>84</v>
      </c>
      <c r="D87" s="175" t="s">
        <v>179</v>
      </c>
      <c r="E87" s="176" t="s">
        <v>7315</v>
      </c>
      <c r="F87" s="177" t="s">
        <v>7316</v>
      </c>
      <c r="G87" s="178" t="s">
        <v>3040</v>
      </c>
      <c r="H87" s="179">
        <v>10</v>
      </c>
      <c r="I87" s="180"/>
      <c r="J87" s="181">
        <f>ROUND(I87*H87,2)</f>
        <v>0</v>
      </c>
      <c r="K87" s="177" t="s">
        <v>19</v>
      </c>
      <c r="L87" s="41"/>
      <c r="M87" s="182" t="s">
        <v>19</v>
      </c>
      <c r="N87" s="183" t="s">
        <v>47</v>
      </c>
      <c r="O87" s="66"/>
      <c r="P87" s="184">
        <f>O87*H87</f>
        <v>0</v>
      </c>
      <c r="Q87" s="184">
        <v>0</v>
      </c>
      <c r="R87" s="184">
        <f>Q87*H87</f>
        <v>0</v>
      </c>
      <c r="S87" s="184">
        <v>0</v>
      </c>
      <c r="T87" s="185">
        <f>S87*H87</f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R87" s="186" t="s">
        <v>184</v>
      </c>
      <c r="AT87" s="186" t="s">
        <v>179</v>
      </c>
      <c r="AU87" s="186" t="s">
        <v>86</v>
      </c>
      <c r="AY87" s="19" t="s">
        <v>177</v>
      </c>
      <c r="BE87" s="187">
        <f>IF(N87="základní",J87,0)</f>
        <v>0</v>
      </c>
      <c r="BF87" s="187">
        <f>IF(N87="snížená",J87,0)</f>
        <v>0</v>
      </c>
      <c r="BG87" s="187">
        <f>IF(N87="zákl. přenesená",J87,0)</f>
        <v>0</v>
      </c>
      <c r="BH87" s="187">
        <f>IF(N87="sníž. přenesená",J87,0)</f>
        <v>0</v>
      </c>
      <c r="BI87" s="187">
        <f>IF(N87="nulová",J87,0)</f>
        <v>0</v>
      </c>
      <c r="BJ87" s="19" t="s">
        <v>84</v>
      </c>
      <c r="BK87" s="187">
        <f>ROUND(I87*H87,2)</f>
        <v>0</v>
      </c>
      <c r="BL87" s="19" t="s">
        <v>184</v>
      </c>
      <c r="BM87" s="186" t="s">
        <v>7317</v>
      </c>
    </row>
    <row r="88" spans="1:65" s="2" customFormat="1" ht="21.75" customHeight="1">
      <c r="A88" s="36"/>
      <c r="B88" s="37"/>
      <c r="C88" s="175" t="s">
        <v>86</v>
      </c>
      <c r="D88" s="175" t="s">
        <v>179</v>
      </c>
      <c r="E88" s="176" t="s">
        <v>7318</v>
      </c>
      <c r="F88" s="177" t="s">
        <v>7319</v>
      </c>
      <c r="G88" s="178" t="s">
        <v>182</v>
      </c>
      <c r="H88" s="179">
        <v>22.8</v>
      </c>
      <c r="I88" s="180"/>
      <c r="J88" s="181">
        <f>ROUND(I88*H88,2)</f>
        <v>0</v>
      </c>
      <c r="K88" s="177" t="s">
        <v>183</v>
      </c>
      <c r="L88" s="41"/>
      <c r="M88" s="182" t="s">
        <v>19</v>
      </c>
      <c r="N88" s="183" t="s">
        <v>47</v>
      </c>
      <c r="O88" s="66"/>
      <c r="P88" s="184">
        <f>O88*H88</f>
        <v>0</v>
      </c>
      <c r="Q88" s="184">
        <v>0</v>
      </c>
      <c r="R88" s="184">
        <f>Q88*H88</f>
        <v>0</v>
      </c>
      <c r="S88" s="184">
        <v>2.1</v>
      </c>
      <c r="T88" s="185">
        <f>S88*H88</f>
        <v>47.88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86" t="s">
        <v>184</v>
      </c>
      <c r="AT88" s="186" t="s">
        <v>179</v>
      </c>
      <c r="AU88" s="186" t="s">
        <v>86</v>
      </c>
      <c r="AY88" s="19" t="s">
        <v>177</v>
      </c>
      <c r="BE88" s="187">
        <f>IF(N88="základní",J88,0)</f>
        <v>0</v>
      </c>
      <c r="BF88" s="187">
        <f>IF(N88="snížená",J88,0)</f>
        <v>0</v>
      </c>
      <c r="BG88" s="187">
        <f>IF(N88="zákl. přenesená",J88,0)</f>
        <v>0</v>
      </c>
      <c r="BH88" s="187">
        <f>IF(N88="sníž. přenesená",J88,0)</f>
        <v>0</v>
      </c>
      <c r="BI88" s="187">
        <f>IF(N88="nulová",J88,0)</f>
        <v>0</v>
      </c>
      <c r="BJ88" s="19" t="s">
        <v>84</v>
      </c>
      <c r="BK88" s="187">
        <f>ROUND(I88*H88,2)</f>
        <v>0</v>
      </c>
      <c r="BL88" s="19" t="s">
        <v>184</v>
      </c>
      <c r="BM88" s="186" t="s">
        <v>7320</v>
      </c>
    </row>
    <row r="89" spans="1:65" s="2" customFormat="1" ht="11.25">
      <c r="A89" s="36"/>
      <c r="B89" s="37"/>
      <c r="C89" s="38"/>
      <c r="D89" s="188" t="s">
        <v>186</v>
      </c>
      <c r="E89" s="38"/>
      <c r="F89" s="189" t="s">
        <v>7321</v>
      </c>
      <c r="G89" s="38"/>
      <c r="H89" s="38"/>
      <c r="I89" s="190"/>
      <c r="J89" s="38"/>
      <c r="K89" s="38"/>
      <c r="L89" s="41"/>
      <c r="M89" s="191"/>
      <c r="N89" s="192"/>
      <c r="O89" s="66"/>
      <c r="P89" s="66"/>
      <c r="Q89" s="66"/>
      <c r="R89" s="66"/>
      <c r="S89" s="66"/>
      <c r="T89" s="67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186</v>
      </c>
      <c r="AU89" s="19" t="s">
        <v>86</v>
      </c>
    </row>
    <row r="90" spans="1:65" s="13" customFormat="1" ht="11.25">
      <c r="B90" s="193"/>
      <c r="C90" s="194"/>
      <c r="D90" s="195" t="s">
        <v>188</v>
      </c>
      <c r="E90" s="196" t="s">
        <v>19</v>
      </c>
      <c r="F90" s="197" t="s">
        <v>7322</v>
      </c>
      <c r="G90" s="194"/>
      <c r="H90" s="198">
        <v>22.8</v>
      </c>
      <c r="I90" s="199"/>
      <c r="J90" s="194"/>
      <c r="K90" s="194"/>
      <c r="L90" s="200"/>
      <c r="M90" s="201"/>
      <c r="N90" s="202"/>
      <c r="O90" s="202"/>
      <c r="P90" s="202"/>
      <c r="Q90" s="202"/>
      <c r="R90" s="202"/>
      <c r="S90" s="202"/>
      <c r="T90" s="203"/>
      <c r="AT90" s="204" t="s">
        <v>188</v>
      </c>
      <c r="AU90" s="204" t="s">
        <v>86</v>
      </c>
      <c r="AV90" s="13" t="s">
        <v>86</v>
      </c>
      <c r="AW90" s="13" t="s">
        <v>35</v>
      </c>
      <c r="AX90" s="13" t="s">
        <v>84</v>
      </c>
      <c r="AY90" s="204" t="s">
        <v>177</v>
      </c>
    </row>
    <row r="91" spans="1:65" s="2" customFormat="1" ht="16.5" customHeight="1">
      <c r="A91" s="36"/>
      <c r="B91" s="37"/>
      <c r="C91" s="175" t="s">
        <v>196</v>
      </c>
      <c r="D91" s="175" t="s">
        <v>179</v>
      </c>
      <c r="E91" s="176" t="s">
        <v>7323</v>
      </c>
      <c r="F91" s="177" t="s">
        <v>7324</v>
      </c>
      <c r="G91" s="178" t="s">
        <v>199</v>
      </c>
      <c r="H91" s="179">
        <v>76</v>
      </c>
      <c r="I91" s="180"/>
      <c r="J91" s="181">
        <f>ROUND(I91*H91,2)</f>
        <v>0</v>
      </c>
      <c r="K91" s="177" t="s">
        <v>183</v>
      </c>
      <c r="L91" s="41"/>
      <c r="M91" s="182" t="s">
        <v>19</v>
      </c>
      <c r="N91" s="183" t="s">
        <v>47</v>
      </c>
      <c r="O91" s="66"/>
      <c r="P91" s="184">
        <f>O91*H91</f>
        <v>0</v>
      </c>
      <c r="Q91" s="184">
        <v>0</v>
      </c>
      <c r="R91" s="184">
        <f>Q91*H91</f>
        <v>0</v>
      </c>
      <c r="S91" s="184">
        <v>0</v>
      </c>
      <c r="T91" s="185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86" t="s">
        <v>184</v>
      </c>
      <c r="AT91" s="186" t="s">
        <v>179</v>
      </c>
      <c r="AU91" s="186" t="s">
        <v>86</v>
      </c>
      <c r="AY91" s="19" t="s">
        <v>177</v>
      </c>
      <c r="BE91" s="187">
        <f>IF(N91="základní",J91,0)</f>
        <v>0</v>
      </c>
      <c r="BF91" s="187">
        <f>IF(N91="snížená",J91,0)</f>
        <v>0</v>
      </c>
      <c r="BG91" s="187">
        <f>IF(N91="zákl. přenesená",J91,0)</f>
        <v>0</v>
      </c>
      <c r="BH91" s="187">
        <f>IF(N91="sníž. přenesená",J91,0)</f>
        <v>0</v>
      </c>
      <c r="BI91" s="187">
        <f>IF(N91="nulová",J91,0)</f>
        <v>0</v>
      </c>
      <c r="BJ91" s="19" t="s">
        <v>84</v>
      </c>
      <c r="BK91" s="187">
        <f>ROUND(I91*H91,2)</f>
        <v>0</v>
      </c>
      <c r="BL91" s="19" t="s">
        <v>184</v>
      </c>
      <c r="BM91" s="186" t="s">
        <v>7325</v>
      </c>
    </row>
    <row r="92" spans="1:65" s="2" customFormat="1" ht="11.25">
      <c r="A92" s="36"/>
      <c r="B92" s="37"/>
      <c r="C92" s="38"/>
      <c r="D92" s="188" t="s">
        <v>186</v>
      </c>
      <c r="E92" s="38"/>
      <c r="F92" s="189" t="s">
        <v>7326</v>
      </c>
      <c r="G92" s="38"/>
      <c r="H92" s="38"/>
      <c r="I92" s="190"/>
      <c r="J92" s="38"/>
      <c r="K92" s="38"/>
      <c r="L92" s="41"/>
      <c r="M92" s="191"/>
      <c r="N92" s="192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186</v>
      </c>
      <c r="AU92" s="19" t="s">
        <v>86</v>
      </c>
    </row>
    <row r="93" spans="1:65" s="13" customFormat="1" ht="11.25">
      <c r="B93" s="193"/>
      <c r="C93" s="194"/>
      <c r="D93" s="195" t="s">
        <v>188</v>
      </c>
      <c r="E93" s="196" t="s">
        <v>19</v>
      </c>
      <c r="F93" s="197" t="s">
        <v>7327</v>
      </c>
      <c r="G93" s="194"/>
      <c r="H93" s="198">
        <v>76</v>
      </c>
      <c r="I93" s="199"/>
      <c r="J93" s="194"/>
      <c r="K93" s="194"/>
      <c r="L93" s="200"/>
      <c r="M93" s="201"/>
      <c r="N93" s="202"/>
      <c r="O93" s="202"/>
      <c r="P93" s="202"/>
      <c r="Q93" s="202"/>
      <c r="R93" s="202"/>
      <c r="S93" s="202"/>
      <c r="T93" s="203"/>
      <c r="AT93" s="204" t="s">
        <v>188</v>
      </c>
      <c r="AU93" s="204" t="s">
        <v>86</v>
      </c>
      <c r="AV93" s="13" t="s">
        <v>86</v>
      </c>
      <c r="AW93" s="13" t="s">
        <v>35</v>
      </c>
      <c r="AX93" s="13" t="s">
        <v>84</v>
      </c>
      <c r="AY93" s="204" t="s">
        <v>177</v>
      </c>
    </row>
    <row r="94" spans="1:65" s="2" customFormat="1" ht="21.75" customHeight="1">
      <c r="A94" s="36"/>
      <c r="B94" s="37"/>
      <c r="C94" s="175" t="s">
        <v>184</v>
      </c>
      <c r="D94" s="175" t="s">
        <v>179</v>
      </c>
      <c r="E94" s="176" t="s">
        <v>7328</v>
      </c>
      <c r="F94" s="177" t="s">
        <v>7329</v>
      </c>
      <c r="G94" s="178" t="s">
        <v>199</v>
      </c>
      <c r="H94" s="179">
        <v>198.5</v>
      </c>
      <c r="I94" s="180"/>
      <c r="J94" s="181">
        <f>ROUND(I94*H94,2)</f>
        <v>0</v>
      </c>
      <c r="K94" s="177" t="s">
        <v>183</v>
      </c>
      <c r="L94" s="41"/>
      <c r="M94" s="182" t="s">
        <v>19</v>
      </c>
      <c r="N94" s="183" t="s">
        <v>47</v>
      </c>
      <c r="O94" s="66"/>
      <c r="P94" s="184">
        <f>O94*H94</f>
        <v>0</v>
      </c>
      <c r="Q94" s="184">
        <v>0</v>
      </c>
      <c r="R94" s="184">
        <f>Q94*H94</f>
        <v>0</v>
      </c>
      <c r="S94" s="184">
        <v>0</v>
      </c>
      <c r="T94" s="185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86" t="s">
        <v>184</v>
      </c>
      <c r="AT94" s="186" t="s">
        <v>179</v>
      </c>
      <c r="AU94" s="186" t="s">
        <v>86</v>
      </c>
      <c r="AY94" s="19" t="s">
        <v>177</v>
      </c>
      <c r="BE94" s="187">
        <f>IF(N94="základní",J94,0)</f>
        <v>0</v>
      </c>
      <c r="BF94" s="187">
        <f>IF(N94="snížená",J94,0)</f>
        <v>0</v>
      </c>
      <c r="BG94" s="187">
        <f>IF(N94="zákl. přenesená",J94,0)</f>
        <v>0</v>
      </c>
      <c r="BH94" s="187">
        <f>IF(N94="sníž. přenesená",J94,0)</f>
        <v>0</v>
      </c>
      <c r="BI94" s="187">
        <f>IF(N94="nulová",J94,0)</f>
        <v>0</v>
      </c>
      <c r="BJ94" s="19" t="s">
        <v>84</v>
      </c>
      <c r="BK94" s="187">
        <f>ROUND(I94*H94,2)</f>
        <v>0</v>
      </c>
      <c r="BL94" s="19" t="s">
        <v>184</v>
      </c>
      <c r="BM94" s="186" t="s">
        <v>7330</v>
      </c>
    </row>
    <row r="95" spans="1:65" s="2" customFormat="1" ht="11.25">
      <c r="A95" s="36"/>
      <c r="B95" s="37"/>
      <c r="C95" s="38"/>
      <c r="D95" s="188" t="s">
        <v>186</v>
      </c>
      <c r="E95" s="38"/>
      <c r="F95" s="189" t="s">
        <v>7331</v>
      </c>
      <c r="G95" s="38"/>
      <c r="H95" s="38"/>
      <c r="I95" s="190"/>
      <c r="J95" s="38"/>
      <c r="K95" s="38"/>
      <c r="L95" s="41"/>
      <c r="M95" s="191"/>
      <c r="N95" s="192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186</v>
      </c>
      <c r="AU95" s="19" t="s">
        <v>86</v>
      </c>
    </row>
    <row r="96" spans="1:65" s="13" customFormat="1" ht="11.25">
      <c r="B96" s="193"/>
      <c r="C96" s="194"/>
      <c r="D96" s="195" t="s">
        <v>188</v>
      </c>
      <c r="E96" s="196" t="s">
        <v>19</v>
      </c>
      <c r="F96" s="197" t="s">
        <v>7327</v>
      </c>
      <c r="G96" s="194"/>
      <c r="H96" s="198">
        <v>76</v>
      </c>
      <c r="I96" s="199"/>
      <c r="J96" s="194"/>
      <c r="K96" s="194"/>
      <c r="L96" s="200"/>
      <c r="M96" s="201"/>
      <c r="N96" s="202"/>
      <c r="O96" s="202"/>
      <c r="P96" s="202"/>
      <c r="Q96" s="202"/>
      <c r="R96" s="202"/>
      <c r="S96" s="202"/>
      <c r="T96" s="203"/>
      <c r="AT96" s="204" t="s">
        <v>188</v>
      </c>
      <c r="AU96" s="204" t="s">
        <v>86</v>
      </c>
      <c r="AV96" s="13" t="s">
        <v>86</v>
      </c>
      <c r="AW96" s="13" t="s">
        <v>35</v>
      </c>
      <c r="AX96" s="13" t="s">
        <v>76</v>
      </c>
      <c r="AY96" s="204" t="s">
        <v>177</v>
      </c>
    </row>
    <row r="97" spans="1:65" s="13" customFormat="1" ht="11.25">
      <c r="B97" s="193"/>
      <c r="C97" s="194"/>
      <c r="D97" s="195" t="s">
        <v>188</v>
      </c>
      <c r="E97" s="196" t="s">
        <v>19</v>
      </c>
      <c r="F97" s="197" t="s">
        <v>7332</v>
      </c>
      <c r="G97" s="194"/>
      <c r="H97" s="198">
        <v>122.5</v>
      </c>
      <c r="I97" s="199"/>
      <c r="J97" s="194"/>
      <c r="K97" s="194"/>
      <c r="L97" s="200"/>
      <c r="M97" s="201"/>
      <c r="N97" s="202"/>
      <c r="O97" s="202"/>
      <c r="P97" s="202"/>
      <c r="Q97" s="202"/>
      <c r="R97" s="202"/>
      <c r="S97" s="202"/>
      <c r="T97" s="203"/>
      <c r="AT97" s="204" t="s">
        <v>188</v>
      </c>
      <c r="AU97" s="204" t="s">
        <v>86</v>
      </c>
      <c r="AV97" s="13" t="s">
        <v>86</v>
      </c>
      <c r="AW97" s="13" t="s">
        <v>35</v>
      </c>
      <c r="AX97" s="13" t="s">
        <v>76</v>
      </c>
      <c r="AY97" s="204" t="s">
        <v>177</v>
      </c>
    </row>
    <row r="98" spans="1:65" s="14" customFormat="1" ht="11.25">
      <c r="B98" s="205"/>
      <c r="C98" s="206"/>
      <c r="D98" s="195" t="s">
        <v>188</v>
      </c>
      <c r="E98" s="207" t="s">
        <v>19</v>
      </c>
      <c r="F98" s="208" t="s">
        <v>190</v>
      </c>
      <c r="G98" s="206"/>
      <c r="H98" s="209">
        <v>198.5</v>
      </c>
      <c r="I98" s="210"/>
      <c r="J98" s="206"/>
      <c r="K98" s="206"/>
      <c r="L98" s="211"/>
      <c r="M98" s="212"/>
      <c r="N98" s="213"/>
      <c r="O98" s="213"/>
      <c r="P98" s="213"/>
      <c r="Q98" s="213"/>
      <c r="R98" s="213"/>
      <c r="S98" s="213"/>
      <c r="T98" s="214"/>
      <c r="AT98" s="215" t="s">
        <v>188</v>
      </c>
      <c r="AU98" s="215" t="s">
        <v>86</v>
      </c>
      <c r="AV98" s="14" t="s">
        <v>184</v>
      </c>
      <c r="AW98" s="14" t="s">
        <v>35</v>
      </c>
      <c r="AX98" s="14" t="s">
        <v>84</v>
      </c>
      <c r="AY98" s="215" t="s">
        <v>177</v>
      </c>
    </row>
    <row r="99" spans="1:65" s="2" customFormat="1" ht="16.5" customHeight="1">
      <c r="A99" s="36"/>
      <c r="B99" s="37"/>
      <c r="C99" s="175" t="s">
        <v>206</v>
      </c>
      <c r="D99" s="175" t="s">
        <v>179</v>
      </c>
      <c r="E99" s="176" t="s">
        <v>7333</v>
      </c>
      <c r="F99" s="177" t="s">
        <v>7334</v>
      </c>
      <c r="G99" s="178" t="s">
        <v>199</v>
      </c>
      <c r="H99" s="179">
        <v>24.5</v>
      </c>
      <c r="I99" s="180"/>
      <c r="J99" s="181">
        <f>ROUND(I99*H99,2)</f>
        <v>0</v>
      </c>
      <c r="K99" s="177" t="s">
        <v>183</v>
      </c>
      <c r="L99" s="41"/>
      <c r="M99" s="182" t="s">
        <v>19</v>
      </c>
      <c r="N99" s="183" t="s">
        <v>47</v>
      </c>
      <c r="O99" s="66"/>
      <c r="P99" s="184">
        <f>O99*H99</f>
        <v>0</v>
      </c>
      <c r="Q99" s="184">
        <v>1.9429999999999999E-2</v>
      </c>
      <c r="R99" s="184">
        <f>Q99*H99</f>
        <v>0.47603499999999999</v>
      </c>
      <c r="S99" s="184">
        <v>0</v>
      </c>
      <c r="T99" s="185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86" t="s">
        <v>184</v>
      </c>
      <c r="AT99" s="186" t="s">
        <v>179</v>
      </c>
      <c r="AU99" s="186" t="s">
        <v>86</v>
      </c>
      <c r="AY99" s="19" t="s">
        <v>177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19" t="s">
        <v>84</v>
      </c>
      <c r="BK99" s="187">
        <f>ROUND(I99*H99,2)</f>
        <v>0</v>
      </c>
      <c r="BL99" s="19" t="s">
        <v>184</v>
      </c>
      <c r="BM99" s="186" t="s">
        <v>7335</v>
      </c>
    </row>
    <row r="100" spans="1:65" s="2" customFormat="1" ht="11.25">
      <c r="A100" s="36"/>
      <c r="B100" s="37"/>
      <c r="C100" s="38"/>
      <c r="D100" s="188" t="s">
        <v>186</v>
      </c>
      <c r="E100" s="38"/>
      <c r="F100" s="189" t="s">
        <v>7336</v>
      </c>
      <c r="G100" s="38"/>
      <c r="H100" s="38"/>
      <c r="I100" s="190"/>
      <c r="J100" s="38"/>
      <c r="K100" s="38"/>
      <c r="L100" s="41"/>
      <c r="M100" s="191"/>
      <c r="N100" s="192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186</v>
      </c>
      <c r="AU100" s="19" t="s">
        <v>86</v>
      </c>
    </row>
    <row r="101" spans="1:65" s="15" customFormat="1" ht="11.25">
      <c r="B101" s="216"/>
      <c r="C101" s="217"/>
      <c r="D101" s="195" t="s">
        <v>188</v>
      </c>
      <c r="E101" s="218" t="s">
        <v>19</v>
      </c>
      <c r="F101" s="219" t="s">
        <v>7337</v>
      </c>
      <c r="G101" s="217"/>
      <c r="H101" s="218" t="s">
        <v>19</v>
      </c>
      <c r="I101" s="220"/>
      <c r="J101" s="217"/>
      <c r="K101" s="217"/>
      <c r="L101" s="221"/>
      <c r="M101" s="222"/>
      <c r="N101" s="223"/>
      <c r="O101" s="223"/>
      <c r="P101" s="223"/>
      <c r="Q101" s="223"/>
      <c r="R101" s="223"/>
      <c r="S101" s="223"/>
      <c r="T101" s="224"/>
      <c r="AT101" s="225" t="s">
        <v>188</v>
      </c>
      <c r="AU101" s="225" t="s">
        <v>86</v>
      </c>
      <c r="AV101" s="15" t="s">
        <v>84</v>
      </c>
      <c r="AW101" s="15" t="s">
        <v>35</v>
      </c>
      <c r="AX101" s="15" t="s">
        <v>76</v>
      </c>
      <c r="AY101" s="225" t="s">
        <v>177</v>
      </c>
    </row>
    <row r="102" spans="1:65" s="13" customFormat="1" ht="11.25">
      <c r="B102" s="193"/>
      <c r="C102" s="194"/>
      <c r="D102" s="195" t="s">
        <v>188</v>
      </c>
      <c r="E102" s="196" t="s">
        <v>19</v>
      </c>
      <c r="F102" s="197" t="s">
        <v>7338</v>
      </c>
      <c r="G102" s="194"/>
      <c r="H102" s="198">
        <v>24.5</v>
      </c>
      <c r="I102" s="199"/>
      <c r="J102" s="194"/>
      <c r="K102" s="194"/>
      <c r="L102" s="200"/>
      <c r="M102" s="201"/>
      <c r="N102" s="202"/>
      <c r="O102" s="202"/>
      <c r="P102" s="202"/>
      <c r="Q102" s="202"/>
      <c r="R102" s="202"/>
      <c r="S102" s="202"/>
      <c r="T102" s="203"/>
      <c r="AT102" s="204" t="s">
        <v>188</v>
      </c>
      <c r="AU102" s="204" t="s">
        <v>86</v>
      </c>
      <c r="AV102" s="13" t="s">
        <v>86</v>
      </c>
      <c r="AW102" s="13" t="s">
        <v>35</v>
      </c>
      <c r="AX102" s="13" t="s">
        <v>76</v>
      </c>
      <c r="AY102" s="204" t="s">
        <v>177</v>
      </c>
    </row>
    <row r="103" spans="1:65" s="14" customFormat="1" ht="11.25">
      <c r="B103" s="205"/>
      <c r="C103" s="206"/>
      <c r="D103" s="195" t="s">
        <v>188</v>
      </c>
      <c r="E103" s="207" t="s">
        <v>19</v>
      </c>
      <c r="F103" s="208" t="s">
        <v>190</v>
      </c>
      <c r="G103" s="206"/>
      <c r="H103" s="209">
        <v>24.5</v>
      </c>
      <c r="I103" s="210"/>
      <c r="J103" s="206"/>
      <c r="K103" s="206"/>
      <c r="L103" s="211"/>
      <c r="M103" s="212"/>
      <c r="N103" s="213"/>
      <c r="O103" s="213"/>
      <c r="P103" s="213"/>
      <c r="Q103" s="213"/>
      <c r="R103" s="213"/>
      <c r="S103" s="213"/>
      <c r="T103" s="214"/>
      <c r="AT103" s="215" t="s">
        <v>188</v>
      </c>
      <c r="AU103" s="215" t="s">
        <v>86</v>
      </c>
      <c r="AV103" s="14" t="s">
        <v>184</v>
      </c>
      <c r="AW103" s="14" t="s">
        <v>35</v>
      </c>
      <c r="AX103" s="14" t="s">
        <v>84</v>
      </c>
      <c r="AY103" s="215" t="s">
        <v>177</v>
      </c>
    </row>
    <row r="104" spans="1:65" s="2" customFormat="1" ht="21.75" customHeight="1">
      <c r="A104" s="36"/>
      <c r="B104" s="37"/>
      <c r="C104" s="175" t="s">
        <v>216</v>
      </c>
      <c r="D104" s="175" t="s">
        <v>179</v>
      </c>
      <c r="E104" s="176" t="s">
        <v>7339</v>
      </c>
      <c r="F104" s="177" t="s">
        <v>7340</v>
      </c>
      <c r="G104" s="178" t="s">
        <v>199</v>
      </c>
      <c r="H104" s="179">
        <v>15.2</v>
      </c>
      <c r="I104" s="180"/>
      <c r="J104" s="181">
        <f>ROUND(I104*H104,2)</f>
        <v>0</v>
      </c>
      <c r="K104" s="177" t="s">
        <v>183</v>
      </c>
      <c r="L104" s="41"/>
      <c r="M104" s="182" t="s">
        <v>19</v>
      </c>
      <c r="N104" s="183" t="s">
        <v>47</v>
      </c>
      <c r="O104" s="66"/>
      <c r="P104" s="184">
        <f>O104*H104</f>
        <v>0</v>
      </c>
      <c r="Q104" s="184">
        <v>1.9949999999999999E-2</v>
      </c>
      <c r="R104" s="184">
        <f>Q104*H104</f>
        <v>0.30323999999999995</v>
      </c>
      <c r="S104" s="184">
        <v>0</v>
      </c>
      <c r="T104" s="185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86" t="s">
        <v>184</v>
      </c>
      <c r="AT104" s="186" t="s">
        <v>179</v>
      </c>
      <c r="AU104" s="186" t="s">
        <v>86</v>
      </c>
      <c r="AY104" s="19" t="s">
        <v>177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19" t="s">
        <v>84</v>
      </c>
      <c r="BK104" s="187">
        <f>ROUND(I104*H104,2)</f>
        <v>0</v>
      </c>
      <c r="BL104" s="19" t="s">
        <v>184</v>
      </c>
      <c r="BM104" s="186" t="s">
        <v>7341</v>
      </c>
    </row>
    <row r="105" spans="1:65" s="2" customFormat="1" ht="11.25">
      <c r="A105" s="36"/>
      <c r="B105" s="37"/>
      <c r="C105" s="38"/>
      <c r="D105" s="188" t="s">
        <v>186</v>
      </c>
      <c r="E105" s="38"/>
      <c r="F105" s="189" t="s">
        <v>7342</v>
      </c>
      <c r="G105" s="38"/>
      <c r="H105" s="38"/>
      <c r="I105" s="190"/>
      <c r="J105" s="38"/>
      <c r="K105" s="38"/>
      <c r="L105" s="41"/>
      <c r="M105" s="191"/>
      <c r="N105" s="192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186</v>
      </c>
      <c r="AU105" s="19" t="s">
        <v>86</v>
      </c>
    </row>
    <row r="106" spans="1:65" s="15" customFormat="1" ht="11.25">
      <c r="B106" s="216"/>
      <c r="C106" s="217"/>
      <c r="D106" s="195" t="s">
        <v>188</v>
      </c>
      <c r="E106" s="218" t="s">
        <v>19</v>
      </c>
      <c r="F106" s="219" t="s">
        <v>7343</v>
      </c>
      <c r="G106" s="217"/>
      <c r="H106" s="218" t="s">
        <v>19</v>
      </c>
      <c r="I106" s="220"/>
      <c r="J106" s="217"/>
      <c r="K106" s="217"/>
      <c r="L106" s="221"/>
      <c r="M106" s="222"/>
      <c r="N106" s="223"/>
      <c r="O106" s="223"/>
      <c r="P106" s="223"/>
      <c r="Q106" s="223"/>
      <c r="R106" s="223"/>
      <c r="S106" s="223"/>
      <c r="T106" s="224"/>
      <c r="AT106" s="225" t="s">
        <v>188</v>
      </c>
      <c r="AU106" s="225" t="s">
        <v>86</v>
      </c>
      <c r="AV106" s="15" t="s">
        <v>84</v>
      </c>
      <c r="AW106" s="15" t="s">
        <v>35</v>
      </c>
      <c r="AX106" s="15" t="s">
        <v>76</v>
      </c>
      <c r="AY106" s="225" t="s">
        <v>177</v>
      </c>
    </row>
    <row r="107" spans="1:65" s="13" customFormat="1" ht="11.25">
      <c r="B107" s="193"/>
      <c r="C107" s="194"/>
      <c r="D107" s="195" t="s">
        <v>188</v>
      </c>
      <c r="E107" s="196" t="s">
        <v>19</v>
      </c>
      <c r="F107" s="197" t="s">
        <v>7344</v>
      </c>
      <c r="G107" s="194"/>
      <c r="H107" s="198">
        <v>15.2</v>
      </c>
      <c r="I107" s="199"/>
      <c r="J107" s="194"/>
      <c r="K107" s="194"/>
      <c r="L107" s="200"/>
      <c r="M107" s="201"/>
      <c r="N107" s="202"/>
      <c r="O107" s="202"/>
      <c r="P107" s="202"/>
      <c r="Q107" s="202"/>
      <c r="R107" s="202"/>
      <c r="S107" s="202"/>
      <c r="T107" s="203"/>
      <c r="AT107" s="204" t="s">
        <v>188</v>
      </c>
      <c r="AU107" s="204" t="s">
        <v>86</v>
      </c>
      <c r="AV107" s="13" t="s">
        <v>86</v>
      </c>
      <c r="AW107" s="13" t="s">
        <v>35</v>
      </c>
      <c r="AX107" s="13" t="s">
        <v>76</v>
      </c>
      <c r="AY107" s="204" t="s">
        <v>177</v>
      </c>
    </row>
    <row r="108" spans="1:65" s="14" customFormat="1" ht="11.25">
      <c r="B108" s="205"/>
      <c r="C108" s="206"/>
      <c r="D108" s="195" t="s">
        <v>188</v>
      </c>
      <c r="E108" s="207" t="s">
        <v>19</v>
      </c>
      <c r="F108" s="208" t="s">
        <v>190</v>
      </c>
      <c r="G108" s="206"/>
      <c r="H108" s="209">
        <v>15.2</v>
      </c>
      <c r="I108" s="210"/>
      <c r="J108" s="206"/>
      <c r="K108" s="206"/>
      <c r="L108" s="211"/>
      <c r="M108" s="212"/>
      <c r="N108" s="213"/>
      <c r="O108" s="213"/>
      <c r="P108" s="213"/>
      <c r="Q108" s="213"/>
      <c r="R108" s="213"/>
      <c r="S108" s="213"/>
      <c r="T108" s="214"/>
      <c r="AT108" s="215" t="s">
        <v>188</v>
      </c>
      <c r="AU108" s="215" t="s">
        <v>86</v>
      </c>
      <c r="AV108" s="14" t="s">
        <v>184</v>
      </c>
      <c r="AW108" s="14" t="s">
        <v>35</v>
      </c>
      <c r="AX108" s="14" t="s">
        <v>84</v>
      </c>
      <c r="AY108" s="215" t="s">
        <v>177</v>
      </c>
    </row>
    <row r="109" spans="1:65" s="2" customFormat="1" ht="16.5" customHeight="1">
      <c r="A109" s="36"/>
      <c r="B109" s="37"/>
      <c r="C109" s="175" t="s">
        <v>225</v>
      </c>
      <c r="D109" s="175" t="s">
        <v>179</v>
      </c>
      <c r="E109" s="176" t="s">
        <v>7345</v>
      </c>
      <c r="F109" s="177" t="s">
        <v>7346</v>
      </c>
      <c r="G109" s="178" t="s">
        <v>199</v>
      </c>
      <c r="H109" s="179">
        <v>198.5</v>
      </c>
      <c r="I109" s="180"/>
      <c r="J109" s="181">
        <f>ROUND(I109*H109,2)</f>
        <v>0</v>
      </c>
      <c r="K109" s="177" t="s">
        <v>183</v>
      </c>
      <c r="L109" s="41"/>
      <c r="M109" s="182" t="s">
        <v>19</v>
      </c>
      <c r="N109" s="183" t="s">
        <v>47</v>
      </c>
      <c r="O109" s="66"/>
      <c r="P109" s="184">
        <f>O109*H109</f>
        <v>0</v>
      </c>
      <c r="Q109" s="184">
        <v>3.5599999999999998E-3</v>
      </c>
      <c r="R109" s="184">
        <f>Q109*H109</f>
        <v>0.70665999999999995</v>
      </c>
      <c r="S109" s="184">
        <v>0</v>
      </c>
      <c r="T109" s="185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86" t="s">
        <v>184</v>
      </c>
      <c r="AT109" s="186" t="s">
        <v>179</v>
      </c>
      <c r="AU109" s="186" t="s">
        <v>86</v>
      </c>
      <c r="AY109" s="19" t="s">
        <v>177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19" t="s">
        <v>84</v>
      </c>
      <c r="BK109" s="187">
        <f>ROUND(I109*H109,2)</f>
        <v>0</v>
      </c>
      <c r="BL109" s="19" t="s">
        <v>184</v>
      </c>
      <c r="BM109" s="186" t="s">
        <v>7347</v>
      </c>
    </row>
    <row r="110" spans="1:65" s="2" customFormat="1" ht="11.25">
      <c r="A110" s="36"/>
      <c r="B110" s="37"/>
      <c r="C110" s="38"/>
      <c r="D110" s="188" t="s">
        <v>186</v>
      </c>
      <c r="E110" s="38"/>
      <c r="F110" s="189" t="s">
        <v>7348</v>
      </c>
      <c r="G110" s="38"/>
      <c r="H110" s="38"/>
      <c r="I110" s="190"/>
      <c r="J110" s="38"/>
      <c r="K110" s="38"/>
      <c r="L110" s="41"/>
      <c r="M110" s="191"/>
      <c r="N110" s="192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186</v>
      </c>
      <c r="AU110" s="19" t="s">
        <v>86</v>
      </c>
    </row>
    <row r="111" spans="1:65" s="13" customFormat="1" ht="11.25">
      <c r="B111" s="193"/>
      <c r="C111" s="194"/>
      <c r="D111" s="195" t="s">
        <v>188</v>
      </c>
      <c r="E111" s="196" t="s">
        <v>19</v>
      </c>
      <c r="F111" s="197" t="s">
        <v>7349</v>
      </c>
      <c r="G111" s="194"/>
      <c r="H111" s="198">
        <v>66.5</v>
      </c>
      <c r="I111" s="199"/>
      <c r="J111" s="194"/>
      <c r="K111" s="194"/>
      <c r="L111" s="200"/>
      <c r="M111" s="201"/>
      <c r="N111" s="202"/>
      <c r="O111" s="202"/>
      <c r="P111" s="202"/>
      <c r="Q111" s="202"/>
      <c r="R111" s="202"/>
      <c r="S111" s="202"/>
      <c r="T111" s="203"/>
      <c r="AT111" s="204" t="s">
        <v>188</v>
      </c>
      <c r="AU111" s="204" t="s">
        <v>86</v>
      </c>
      <c r="AV111" s="13" t="s">
        <v>86</v>
      </c>
      <c r="AW111" s="13" t="s">
        <v>35</v>
      </c>
      <c r="AX111" s="13" t="s">
        <v>76</v>
      </c>
      <c r="AY111" s="204" t="s">
        <v>177</v>
      </c>
    </row>
    <row r="112" spans="1:65" s="13" customFormat="1" ht="11.25">
      <c r="B112" s="193"/>
      <c r="C112" s="194"/>
      <c r="D112" s="195" t="s">
        <v>188</v>
      </c>
      <c r="E112" s="196" t="s">
        <v>19</v>
      </c>
      <c r="F112" s="197" t="s">
        <v>7350</v>
      </c>
      <c r="G112" s="194"/>
      <c r="H112" s="198">
        <v>56</v>
      </c>
      <c r="I112" s="199"/>
      <c r="J112" s="194"/>
      <c r="K112" s="194"/>
      <c r="L112" s="200"/>
      <c r="M112" s="201"/>
      <c r="N112" s="202"/>
      <c r="O112" s="202"/>
      <c r="P112" s="202"/>
      <c r="Q112" s="202"/>
      <c r="R112" s="202"/>
      <c r="S112" s="202"/>
      <c r="T112" s="203"/>
      <c r="AT112" s="204" t="s">
        <v>188</v>
      </c>
      <c r="AU112" s="204" t="s">
        <v>86</v>
      </c>
      <c r="AV112" s="13" t="s">
        <v>86</v>
      </c>
      <c r="AW112" s="13" t="s">
        <v>35</v>
      </c>
      <c r="AX112" s="13" t="s">
        <v>76</v>
      </c>
      <c r="AY112" s="204" t="s">
        <v>177</v>
      </c>
    </row>
    <row r="113" spans="1:65" s="13" customFormat="1" ht="11.25">
      <c r="B113" s="193"/>
      <c r="C113" s="194"/>
      <c r="D113" s="195" t="s">
        <v>188</v>
      </c>
      <c r="E113" s="196" t="s">
        <v>19</v>
      </c>
      <c r="F113" s="197" t="s">
        <v>7327</v>
      </c>
      <c r="G113" s="194"/>
      <c r="H113" s="198">
        <v>76</v>
      </c>
      <c r="I113" s="199"/>
      <c r="J113" s="194"/>
      <c r="K113" s="194"/>
      <c r="L113" s="200"/>
      <c r="M113" s="201"/>
      <c r="N113" s="202"/>
      <c r="O113" s="202"/>
      <c r="P113" s="202"/>
      <c r="Q113" s="202"/>
      <c r="R113" s="202"/>
      <c r="S113" s="202"/>
      <c r="T113" s="203"/>
      <c r="AT113" s="204" t="s">
        <v>188</v>
      </c>
      <c r="AU113" s="204" t="s">
        <v>86</v>
      </c>
      <c r="AV113" s="13" t="s">
        <v>86</v>
      </c>
      <c r="AW113" s="13" t="s">
        <v>35</v>
      </c>
      <c r="AX113" s="13" t="s">
        <v>76</v>
      </c>
      <c r="AY113" s="204" t="s">
        <v>177</v>
      </c>
    </row>
    <row r="114" spans="1:65" s="14" customFormat="1" ht="11.25">
      <c r="B114" s="205"/>
      <c r="C114" s="206"/>
      <c r="D114" s="195" t="s">
        <v>188</v>
      </c>
      <c r="E114" s="207" t="s">
        <v>19</v>
      </c>
      <c r="F114" s="208" t="s">
        <v>190</v>
      </c>
      <c r="G114" s="206"/>
      <c r="H114" s="209">
        <v>198.5</v>
      </c>
      <c r="I114" s="210"/>
      <c r="J114" s="206"/>
      <c r="K114" s="206"/>
      <c r="L114" s="211"/>
      <c r="M114" s="212"/>
      <c r="N114" s="213"/>
      <c r="O114" s="213"/>
      <c r="P114" s="213"/>
      <c r="Q114" s="213"/>
      <c r="R114" s="213"/>
      <c r="S114" s="213"/>
      <c r="T114" s="214"/>
      <c r="AT114" s="215" t="s">
        <v>188</v>
      </c>
      <c r="AU114" s="215" t="s">
        <v>86</v>
      </c>
      <c r="AV114" s="14" t="s">
        <v>184</v>
      </c>
      <c r="AW114" s="14" t="s">
        <v>35</v>
      </c>
      <c r="AX114" s="14" t="s">
        <v>84</v>
      </c>
      <c r="AY114" s="215" t="s">
        <v>177</v>
      </c>
    </row>
    <row r="115" spans="1:65" s="2" customFormat="1" ht="37.9" customHeight="1">
      <c r="A115" s="36"/>
      <c r="B115" s="37"/>
      <c r="C115" s="175" t="s">
        <v>252</v>
      </c>
      <c r="D115" s="175" t="s">
        <v>179</v>
      </c>
      <c r="E115" s="176" t="s">
        <v>7351</v>
      </c>
      <c r="F115" s="177" t="s">
        <v>7352</v>
      </c>
      <c r="G115" s="178" t="s">
        <v>595</v>
      </c>
      <c r="H115" s="179">
        <v>25</v>
      </c>
      <c r="I115" s="180"/>
      <c r="J115" s="181">
        <f>ROUND(I115*H115,2)</f>
        <v>0</v>
      </c>
      <c r="K115" s="177" t="s">
        <v>183</v>
      </c>
      <c r="L115" s="41"/>
      <c r="M115" s="182" t="s">
        <v>19</v>
      </c>
      <c r="N115" s="183" t="s">
        <v>47</v>
      </c>
      <c r="O115" s="66"/>
      <c r="P115" s="184">
        <f>O115*H115</f>
        <v>0</v>
      </c>
      <c r="Q115" s="184">
        <v>1.4300000000000001E-3</v>
      </c>
      <c r="R115" s="184">
        <f>Q115*H115</f>
        <v>3.5750000000000004E-2</v>
      </c>
      <c r="S115" s="184">
        <v>0</v>
      </c>
      <c r="T115" s="185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86" t="s">
        <v>184</v>
      </c>
      <c r="AT115" s="186" t="s">
        <v>179</v>
      </c>
      <c r="AU115" s="186" t="s">
        <v>86</v>
      </c>
      <c r="AY115" s="19" t="s">
        <v>177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19" t="s">
        <v>84</v>
      </c>
      <c r="BK115" s="187">
        <f>ROUND(I115*H115,2)</f>
        <v>0</v>
      </c>
      <c r="BL115" s="19" t="s">
        <v>184</v>
      </c>
      <c r="BM115" s="186" t="s">
        <v>7353</v>
      </c>
    </row>
    <row r="116" spans="1:65" s="2" customFormat="1" ht="11.25">
      <c r="A116" s="36"/>
      <c r="B116" s="37"/>
      <c r="C116" s="38"/>
      <c r="D116" s="188" t="s">
        <v>186</v>
      </c>
      <c r="E116" s="38"/>
      <c r="F116" s="189" t="s">
        <v>7354</v>
      </c>
      <c r="G116" s="38"/>
      <c r="H116" s="38"/>
      <c r="I116" s="190"/>
      <c r="J116" s="38"/>
      <c r="K116" s="38"/>
      <c r="L116" s="41"/>
      <c r="M116" s="191"/>
      <c r="N116" s="192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186</v>
      </c>
      <c r="AU116" s="19" t="s">
        <v>86</v>
      </c>
    </row>
    <row r="117" spans="1:65" s="15" customFormat="1" ht="11.25">
      <c r="B117" s="216"/>
      <c r="C117" s="217"/>
      <c r="D117" s="195" t="s">
        <v>188</v>
      </c>
      <c r="E117" s="218" t="s">
        <v>19</v>
      </c>
      <c r="F117" s="219" t="s">
        <v>7355</v>
      </c>
      <c r="G117" s="217"/>
      <c r="H117" s="218" t="s">
        <v>19</v>
      </c>
      <c r="I117" s="220"/>
      <c r="J117" s="217"/>
      <c r="K117" s="217"/>
      <c r="L117" s="221"/>
      <c r="M117" s="222"/>
      <c r="N117" s="223"/>
      <c r="O117" s="223"/>
      <c r="P117" s="223"/>
      <c r="Q117" s="223"/>
      <c r="R117" s="223"/>
      <c r="S117" s="223"/>
      <c r="T117" s="224"/>
      <c r="AT117" s="225" t="s">
        <v>188</v>
      </c>
      <c r="AU117" s="225" t="s">
        <v>86</v>
      </c>
      <c r="AV117" s="15" t="s">
        <v>84</v>
      </c>
      <c r="AW117" s="15" t="s">
        <v>35</v>
      </c>
      <c r="AX117" s="15" t="s">
        <v>76</v>
      </c>
      <c r="AY117" s="225" t="s">
        <v>177</v>
      </c>
    </row>
    <row r="118" spans="1:65" s="13" customFormat="1" ht="11.25">
      <c r="B118" s="193"/>
      <c r="C118" s="194"/>
      <c r="D118" s="195" t="s">
        <v>188</v>
      </c>
      <c r="E118" s="196" t="s">
        <v>19</v>
      </c>
      <c r="F118" s="197" t="s">
        <v>511</v>
      </c>
      <c r="G118" s="194"/>
      <c r="H118" s="198">
        <v>25</v>
      </c>
      <c r="I118" s="199"/>
      <c r="J118" s="194"/>
      <c r="K118" s="194"/>
      <c r="L118" s="200"/>
      <c r="M118" s="201"/>
      <c r="N118" s="202"/>
      <c r="O118" s="202"/>
      <c r="P118" s="202"/>
      <c r="Q118" s="202"/>
      <c r="R118" s="202"/>
      <c r="S118" s="202"/>
      <c r="T118" s="203"/>
      <c r="AT118" s="204" t="s">
        <v>188</v>
      </c>
      <c r="AU118" s="204" t="s">
        <v>86</v>
      </c>
      <c r="AV118" s="13" t="s">
        <v>86</v>
      </c>
      <c r="AW118" s="13" t="s">
        <v>35</v>
      </c>
      <c r="AX118" s="13" t="s">
        <v>84</v>
      </c>
      <c r="AY118" s="204" t="s">
        <v>177</v>
      </c>
    </row>
    <row r="119" spans="1:65" s="12" customFormat="1" ht="25.9" customHeight="1">
      <c r="B119" s="159"/>
      <c r="C119" s="160"/>
      <c r="D119" s="161" t="s">
        <v>75</v>
      </c>
      <c r="E119" s="162" t="s">
        <v>1261</v>
      </c>
      <c r="F119" s="162" t="s">
        <v>1262</v>
      </c>
      <c r="G119" s="160"/>
      <c r="H119" s="160"/>
      <c r="I119" s="163"/>
      <c r="J119" s="164">
        <f>BK119</f>
        <v>0</v>
      </c>
      <c r="K119" s="160"/>
      <c r="L119" s="165"/>
      <c r="M119" s="166"/>
      <c r="N119" s="167"/>
      <c r="O119" s="167"/>
      <c r="P119" s="168">
        <f>P120+P139</f>
        <v>0</v>
      </c>
      <c r="Q119" s="167"/>
      <c r="R119" s="168">
        <f>R120+R139</f>
        <v>0.5557455200000001</v>
      </c>
      <c r="S119" s="167"/>
      <c r="T119" s="169">
        <f>T120+T139</f>
        <v>0.56000000000000005</v>
      </c>
      <c r="AR119" s="170" t="s">
        <v>86</v>
      </c>
      <c r="AT119" s="171" t="s">
        <v>75</v>
      </c>
      <c r="AU119" s="171" t="s">
        <v>76</v>
      </c>
      <c r="AY119" s="170" t="s">
        <v>177</v>
      </c>
      <c r="BK119" s="172">
        <f>BK120+BK139</f>
        <v>0</v>
      </c>
    </row>
    <row r="120" spans="1:65" s="12" customFormat="1" ht="22.9" customHeight="1">
      <c r="B120" s="159"/>
      <c r="C120" s="160"/>
      <c r="D120" s="161" t="s">
        <v>75</v>
      </c>
      <c r="E120" s="173" t="s">
        <v>1263</v>
      </c>
      <c r="F120" s="173" t="s">
        <v>1264</v>
      </c>
      <c r="G120" s="160"/>
      <c r="H120" s="160"/>
      <c r="I120" s="163"/>
      <c r="J120" s="174">
        <f>BK120</f>
        <v>0</v>
      </c>
      <c r="K120" s="160"/>
      <c r="L120" s="165"/>
      <c r="M120" s="166"/>
      <c r="N120" s="167"/>
      <c r="O120" s="167"/>
      <c r="P120" s="168">
        <f>SUM(P121:P138)</f>
        <v>0</v>
      </c>
      <c r="Q120" s="167"/>
      <c r="R120" s="168">
        <f>SUM(R121:R138)</f>
        <v>0.50898552000000008</v>
      </c>
      <c r="S120" s="167"/>
      <c r="T120" s="169">
        <f>SUM(T121:T138)</f>
        <v>0</v>
      </c>
      <c r="AR120" s="170" t="s">
        <v>86</v>
      </c>
      <c r="AT120" s="171" t="s">
        <v>75</v>
      </c>
      <c r="AU120" s="171" t="s">
        <v>84</v>
      </c>
      <c r="AY120" s="170" t="s">
        <v>177</v>
      </c>
      <c r="BK120" s="172">
        <f>SUM(BK121:BK138)</f>
        <v>0</v>
      </c>
    </row>
    <row r="121" spans="1:65" s="2" customFormat="1" ht="37.9" customHeight="1">
      <c r="A121" s="36"/>
      <c r="B121" s="37"/>
      <c r="C121" s="175" t="s">
        <v>259</v>
      </c>
      <c r="D121" s="175" t="s">
        <v>179</v>
      </c>
      <c r="E121" s="176" t="s">
        <v>7356</v>
      </c>
      <c r="F121" s="177" t="s">
        <v>7357</v>
      </c>
      <c r="G121" s="178" t="s">
        <v>199</v>
      </c>
      <c r="H121" s="179">
        <v>98.25</v>
      </c>
      <c r="I121" s="180"/>
      <c r="J121" s="181">
        <f>ROUND(I121*H121,2)</f>
        <v>0</v>
      </c>
      <c r="K121" s="177" t="s">
        <v>183</v>
      </c>
      <c r="L121" s="41"/>
      <c r="M121" s="182" t="s">
        <v>19</v>
      </c>
      <c r="N121" s="183" t="s">
        <v>47</v>
      </c>
      <c r="O121" s="66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86" t="s">
        <v>301</v>
      </c>
      <c r="AT121" s="186" t="s">
        <v>179</v>
      </c>
      <c r="AU121" s="186" t="s">
        <v>86</v>
      </c>
      <c r="AY121" s="19" t="s">
        <v>177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19" t="s">
        <v>84</v>
      </c>
      <c r="BK121" s="187">
        <f>ROUND(I121*H121,2)</f>
        <v>0</v>
      </c>
      <c r="BL121" s="19" t="s">
        <v>301</v>
      </c>
      <c r="BM121" s="186" t="s">
        <v>7358</v>
      </c>
    </row>
    <row r="122" spans="1:65" s="2" customFormat="1" ht="11.25">
      <c r="A122" s="36"/>
      <c r="B122" s="37"/>
      <c r="C122" s="38"/>
      <c r="D122" s="188" t="s">
        <v>186</v>
      </c>
      <c r="E122" s="38"/>
      <c r="F122" s="189" t="s">
        <v>7359</v>
      </c>
      <c r="G122" s="38"/>
      <c r="H122" s="38"/>
      <c r="I122" s="190"/>
      <c r="J122" s="38"/>
      <c r="K122" s="38"/>
      <c r="L122" s="41"/>
      <c r="M122" s="191"/>
      <c r="N122" s="192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186</v>
      </c>
      <c r="AU122" s="19" t="s">
        <v>86</v>
      </c>
    </row>
    <row r="123" spans="1:65" s="13" customFormat="1" ht="11.25">
      <c r="B123" s="193"/>
      <c r="C123" s="194"/>
      <c r="D123" s="195" t="s">
        <v>188</v>
      </c>
      <c r="E123" s="196" t="s">
        <v>19</v>
      </c>
      <c r="F123" s="197" t="s">
        <v>7360</v>
      </c>
      <c r="G123" s="194"/>
      <c r="H123" s="198">
        <v>80.75</v>
      </c>
      <c r="I123" s="199"/>
      <c r="J123" s="194"/>
      <c r="K123" s="194"/>
      <c r="L123" s="200"/>
      <c r="M123" s="201"/>
      <c r="N123" s="202"/>
      <c r="O123" s="202"/>
      <c r="P123" s="202"/>
      <c r="Q123" s="202"/>
      <c r="R123" s="202"/>
      <c r="S123" s="202"/>
      <c r="T123" s="203"/>
      <c r="AT123" s="204" t="s">
        <v>188</v>
      </c>
      <c r="AU123" s="204" t="s">
        <v>86</v>
      </c>
      <c r="AV123" s="13" t="s">
        <v>86</v>
      </c>
      <c r="AW123" s="13" t="s">
        <v>35</v>
      </c>
      <c r="AX123" s="13" t="s">
        <v>76</v>
      </c>
      <c r="AY123" s="204" t="s">
        <v>177</v>
      </c>
    </row>
    <row r="124" spans="1:65" s="13" customFormat="1" ht="11.25">
      <c r="B124" s="193"/>
      <c r="C124" s="194"/>
      <c r="D124" s="195" t="s">
        <v>188</v>
      </c>
      <c r="E124" s="196" t="s">
        <v>19</v>
      </c>
      <c r="F124" s="197" t="s">
        <v>7361</v>
      </c>
      <c r="G124" s="194"/>
      <c r="H124" s="198">
        <v>8</v>
      </c>
      <c r="I124" s="199"/>
      <c r="J124" s="194"/>
      <c r="K124" s="194"/>
      <c r="L124" s="200"/>
      <c r="M124" s="201"/>
      <c r="N124" s="202"/>
      <c r="O124" s="202"/>
      <c r="P124" s="202"/>
      <c r="Q124" s="202"/>
      <c r="R124" s="202"/>
      <c r="S124" s="202"/>
      <c r="T124" s="203"/>
      <c r="AT124" s="204" t="s">
        <v>188</v>
      </c>
      <c r="AU124" s="204" t="s">
        <v>86</v>
      </c>
      <c r="AV124" s="13" t="s">
        <v>86</v>
      </c>
      <c r="AW124" s="13" t="s">
        <v>35</v>
      </c>
      <c r="AX124" s="13" t="s">
        <v>76</v>
      </c>
      <c r="AY124" s="204" t="s">
        <v>177</v>
      </c>
    </row>
    <row r="125" spans="1:65" s="13" customFormat="1" ht="11.25">
      <c r="B125" s="193"/>
      <c r="C125" s="194"/>
      <c r="D125" s="195" t="s">
        <v>188</v>
      </c>
      <c r="E125" s="196" t="s">
        <v>19</v>
      </c>
      <c r="F125" s="197" t="s">
        <v>7362</v>
      </c>
      <c r="G125" s="194"/>
      <c r="H125" s="198">
        <v>9.5</v>
      </c>
      <c r="I125" s="199"/>
      <c r="J125" s="194"/>
      <c r="K125" s="194"/>
      <c r="L125" s="200"/>
      <c r="M125" s="201"/>
      <c r="N125" s="202"/>
      <c r="O125" s="202"/>
      <c r="P125" s="202"/>
      <c r="Q125" s="202"/>
      <c r="R125" s="202"/>
      <c r="S125" s="202"/>
      <c r="T125" s="203"/>
      <c r="AT125" s="204" t="s">
        <v>188</v>
      </c>
      <c r="AU125" s="204" t="s">
        <v>86</v>
      </c>
      <c r="AV125" s="13" t="s">
        <v>86</v>
      </c>
      <c r="AW125" s="13" t="s">
        <v>35</v>
      </c>
      <c r="AX125" s="13" t="s">
        <v>76</v>
      </c>
      <c r="AY125" s="204" t="s">
        <v>177</v>
      </c>
    </row>
    <row r="126" spans="1:65" s="14" customFormat="1" ht="11.25">
      <c r="B126" s="205"/>
      <c r="C126" s="206"/>
      <c r="D126" s="195" t="s">
        <v>188</v>
      </c>
      <c r="E126" s="207" t="s">
        <v>19</v>
      </c>
      <c r="F126" s="208" t="s">
        <v>190</v>
      </c>
      <c r="G126" s="206"/>
      <c r="H126" s="209">
        <v>98.25</v>
      </c>
      <c r="I126" s="210"/>
      <c r="J126" s="206"/>
      <c r="K126" s="206"/>
      <c r="L126" s="211"/>
      <c r="M126" s="212"/>
      <c r="N126" s="213"/>
      <c r="O126" s="213"/>
      <c r="P126" s="213"/>
      <c r="Q126" s="213"/>
      <c r="R126" s="213"/>
      <c r="S126" s="213"/>
      <c r="T126" s="214"/>
      <c r="AT126" s="215" t="s">
        <v>188</v>
      </c>
      <c r="AU126" s="215" t="s">
        <v>86</v>
      </c>
      <c r="AV126" s="14" t="s">
        <v>184</v>
      </c>
      <c r="AW126" s="14" t="s">
        <v>35</v>
      </c>
      <c r="AX126" s="14" t="s">
        <v>84</v>
      </c>
      <c r="AY126" s="215" t="s">
        <v>177</v>
      </c>
    </row>
    <row r="127" spans="1:65" s="2" customFormat="1" ht="37.9" customHeight="1">
      <c r="A127" s="36"/>
      <c r="B127" s="37"/>
      <c r="C127" s="175" t="s">
        <v>269</v>
      </c>
      <c r="D127" s="175" t="s">
        <v>179</v>
      </c>
      <c r="E127" s="176" t="s">
        <v>7363</v>
      </c>
      <c r="F127" s="177" t="s">
        <v>7364</v>
      </c>
      <c r="G127" s="178" t="s">
        <v>199</v>
      </c>
      <c r="H127" s="179">
        <v>76</v>
      </c>
      <c r="I127" s="180"/>
      <c r="J127" s="181">
        <f>ROUND(I127*H127,2)</f>
        <v>0</v>
      </c>
      <c r="K127" s="177" t="s">
        <v>183</v>
      </c>
      <c r="L127" s="41"/>
      <c r="M127" s="182" t="s">
        <v>19</v>
      </c>
      <c r="N127" s="183" t="s">
        <v>47</v>
      </c>
      <c r="O127" s="66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86" t="s">
        <v>301</v>
      </c>
      <c r="AT127" s="186" t="s">
        <v>179</v>
      </c>
      <c r="AU127" s="186" t="s">
        <v>86</v>
      </c>
      <c r="AY127" s="19" t="s">
        <v>177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19" t="s">
        <v>84</v>
      </c>
      <c r="BK127" s="187">
        <f>ROUND(I127*H127,2)</f>
        <v>0</v>
      </c>
      <c r="BL127" s="19" t="s">
        <v>301</v>
      </c>
      <c r="BM127" s="186" t="s">
        <v>7365</v>
      </c>
    </row>
    <row r="128" spans="1:65" s="2" customFormat="1" ht="11.25">
      <c r="A128" s="36"/>
      <c r="B128" s="37"/>
      <c r="C128" s="38"/>
      <c r="D128" s="188" t="s">
        <v>186</v>
      </c>
      <c r="E128" s="38"/>
      <c r="F128" s="189" t="s">
        <v>7366</v>
      </c>
      <c r="G128" s="38"/>
      <c r="H128" s="38"/>
      <c r="I128" s="190"/>
      <c r="J128" s="38"/>
      <c r="K128" s="38"/>
      <c r="L128" s="41"/>
      <c r="M128" s="191"/>
      <c r="N128" s="192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186</v>
      </c>
      <c r="AU128" s="19" t="s">
        <v>86</v>
      </c>
    </row>
    <row r="129" spans="1:65" s="13" customFormat="1" ht="11.25">
      <c r="B129" s="193"/>
      <c r="C129" s="194"/>
      <c r="D129" s="195" t="s">
        <v>188</v>
      </c>
      <c r="E129" s="196" t="s">
        <v>19</v>
      </c>
      <c r="F129" s="197" t="s">
        <v>7327</v>
      </c>
      <c r="G129" s="194"/>
      <c r="H129" s="198">
        <v>76</v>
      </c>
      <c r="I129" s="199"/>
      <c r="J129" s="194"/>
      <c r="K129" s="194"/>
      <c r="L129" s="200"/>
      <c r="M129" s="201"/>
      <c r="N129" s="202"/>
      <c r="O129" s="202"/>
      <c r="P129" s="202"/>
      <c r="Q129" s="202"/>
      <c r="R129" s="202"/>
      <c r="S129" s="202"/>
      <c r="T129" s="203"/>
      <c r="AT129" s="204" t="s">
        <v>188</v>
      </c>
      <c r="AU129" s="204" t="s">
        <v>86</v>
      </c>
      <c r="AV129" s="13" t="s">
        <v>86</v>
      </c>
      <c r="AW129" s="13" t="s">
        <v>35</v>
      </c>
      <c r="AX129" s="13" t="s">
        <v>76</v>
      </c>
      <c r="AY129" s="204" t="s">
        <v>177</v>
      </c>
    </row>
    <row r="130" spans="1:65" s="14" customFormat="1" ht="11.25">
      <c r="B130" s="205"/>
      <c r="C130" s="206"/>
      <c r="D130" s="195" t="s">
        <v>188</v>
      </c>
      <c r="E130" s="207" t="s">
        <v>19</v>
      </c>
      <c r="F130" s="208" t="s">
        <v>190</v>
      </c>
      <c r="G130" s="206"/>
      <c r="H130" s="209">
        <v>76</v>
      </c>
      <c r="I130" s="210"/>
      <c r="J130" s="206"/>
      <c r="K130" s="206"/>
      <c r="L130" s="211"/>
      <c r="M130" s="212"/>
      <c r="N130" s="213"/>
      <c r="O130" s="213"/>
      <c r="P130" s="213"/>
      <c r="Q130" s="213"/>
      <c r="R130" s="213"/>
      <c r="S130" s="213"/>
      <c r="T130" s="214"/>
      <c r="AT130" s="215" t="s">
        <v>188</v>
      </c>
      <c r="AU130" s="215" t="s">
        <v>86</v>
      </c>
      <c r="AV130" s="14" t="s">
        <v>184</v>
      </c>
      <c r="AW130" s="14" t="s">
        <v>35</v>
      </c>
      <c r="AX130" s="14" t="s">
        <v>84</v>
      </c>
      <c r="AY130" s="215" t="s">
        <v>177</v>
      </c>
    </row>
    <row r="131" spans="1:65" s="2" customFormat="1" ht="16.5" customHeight="1">
      <c r="A131" s="36"/>
      <c r="B131" s="37"/>
      <c r="C131" s="237" t="s">
        <v>275</v>
      </c>
      <c r="D131" s="237" t="s">
        <v>757</v>
      </c>
      <c r="E131" s="238" t="s">
        <v>7367</v>
      </c>
      <c r="F131" s="239" t="s">
        <v>7368</v>
      </c>
      <c r="G131" s="240" t="s">
        <v>199</v>
      </c>
      <c r="H131" s="241">
        <v>200.38800000000001</v>
      </c>
      <c r="I131" s="242"/>
      <c r="J131" s="243">
        <f>ROUND(I131*H131,2)</f>
        <v>0</v>
      </c>
      <c r="K131" s="239" t="s">
        <v>183</v>
      </c>
      <c r="L131" s="244"/>
      <c r="M131" s="245" t="s">
        <v>19</v>
      </c>
      <c r="N131" s="246" t="s">
        <v>47</v>
      </c>
      <c r="O131" s="66"/>
      <c r="P131" s="184">
        <f>O131*H131</f>
        <v>0</v>
      </c>
      <c r="Q131" s="184">
        <v>2.5400000000000002E-3</v>
      </c>
      <c r="R131" s="184">
        <f>Q131*H131</f>
        <v>0.50898552000000008</v>
      </c>
      <c r="S131" s="184">
        <v>0</v>
      </c>
      <c r="T131" s="185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86" t="s">
        <v>592</v>
      </c>
      <c r="AT131" s="186" t="s">
        <v>757</v>
      </c>
      <c r="AU131" s="186" t="s">
        <v>86</v>
      </c>
      <c r="AY131" s="19" t="s">
        <v>177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19" t="s">
        <v>84</v>
      </c>
      <c r="BK131" s="187">
        <f>ROUND(I131*H131,2)</f>
        <v>0</v>
      </c>
      <c r="BL131" s="19" t="s">
        <v>301</v>
      </c>
      <c r="BM131" s="186" t="s">
        <v>7369</v>
      </c>
    </row>
    <row r="132" spans="1:65" s="13" customFormat="1" ht="11.25">
      <c r="B132" s="193"/>
      <c r="C132" s="194"/>
      <c r="D132" s="195" t="s">
        <v>188</v>
      </c>
      <c r="E132" s="196" t="s">
        <v>19</v>
      </c>
      <c r="F132" s="197" t="s">
        <v>1119</v>
      </c>
      <c r="G132" s="194"/>
      <c r="H132" s="198">
        <v>76</v>
      </c>
      <c r="I132" s="199"/>
      <c r="J132" s="194"/>
      <c r="K132" s="194"/>
      <c r="L132" s="200"/>
      <c r="M132" s="201"/>
      <c r="N132" s="202"/>
      <c r="O132" s="202"/>
      <c r="P132" s="202"/>
      <c r="Q132" s="202"/>
      <c r="R132" s="202"/>
      <c r="S132" s="202"/>
      <c r="T132" s="203"/>
      <c r="AT132" s="204" t="s">
        <v>188</v>
      </c>
      <c r="AU132" s="204" t="s">
        <v>86</v>
      </c>
      <c r="AV132" s="13" t="s">
        <v>86</v>
      </c>
      <c r="AW132" s="13" t="s">
        <v>35</v>
      </c>
      <c r="AX132" s="13" t="s">
        <v>76</v>
      </c>
      <c r="AY132" s="204" t="s">
        <v>177</v>
      </c>
    </row>
    <row r="133" spans="1:65" s="13" customFormat="1" ht="11.25">
      <c r="B133" s="193"/>
      <c r="C133" s="194"/>
      <c r="D133" s="195" t="s">
        <v>188</v>
      </c>
      <c r="E133" s="196" t="s">
        <v>19</v>
      </c>
      <c r="F133" s="197" t="s">
        <v>7370</v>
      </c>
      <c r="G133" s="194"/>
      <c r="H133" s="198">
        <v>98.25</v>
      </c>
      <c r="I133" s="199"/>
      <c r="J133" s="194"/>
      <c r="K133" s="194"/>
      <c r="L133" s="200"/>
      <c r="M133" s="201"/>
      <c r="N133" s="202"/>
      <c r="O133" s="202"/>
      <c r="P133" s="202"/>
      <c r="Q133" s="202"/>
      <c r="R133" s="202"/>
      <c r="S133" s="202"/>
      <c r="T133" s="203"/>
      <c r="AT133" s="204" t="s">
        <v>188</v>
      </c>
      <c r="AU133" s="204" t="s">
        <v>86</v>
      </c>
      <c r="AV133" s="13" t="s">
        <v>86</v>
      </c>
      <c r="AW133" s="13" t="s">
        <v>35</v>
      </c>
      <c r="AX133" s="13" t="s">
        <v>76</v>
      </c>
      <c r="AY133" s="204" t="s">
        <v>177</v>
      </c>
    </row>
    <row r="134" spans="1:65" s="14" customFormat="1" ht="11.25">
      <c r="B134" s="205"/>
      <c r="C134" s="206"/>
      <c r="D134" s="195" t="s">
        <v>188</v>
      </c>
      <c r="E134" s="207" t="s">
        <v>19</v>
      </c>
      <c r="F134" s="208" t="s">
        <v>190</v>
      </c>
      <c r="G134" s="206"/>
      <c r="H134" s="209">
        <v>174.25</v>
      </c>
      <c r="I134" s="210"/>
      <c r="J134" s="206"/>
      <c r="K134" s="206"/>
      <c r="L134" s="211"/>
      <c r="M134" s="212"/>
      <c r="N134" s="213"/>
      <c r="O134" s="213"/>
      <c r="P134" s="213"/>
      <c r="Q134" s="213"/>
      <c r="R134" s="213"/>
      <c r="S134" s="213"/>
      <c r="T134" s="214"/>
      <c r="AT134" s="215" t="s">
        <v>188</v>
      </c>
      <c r="AU134" s="215" t="s">
        <v>86</v>
      </c>
      <c r="AV134" s="14" t="s">
        <v>184</v>
      </c>
      <c r="AW134" s="14" t="s">
        <v>35</v>
      </c>
      <c r="AX134" s="14" t="s">
        <v>76</v>
      </c>
      <c r="AY134" s="215" t="s">
        <v>177</v>
      </c>
    </row>
    <row r="135" spans="1:65" s="13" customFormat="1" ht="11.25">
      <c r="B135" s="193"/>
      <c r="C135" s="194"/>
      <c r="D135" s="195" t="s">
        <v>188</v>
      </c>
      <c r="E135" s="196" t="s">
        <v>19</v>
      </c>
      <c r="F135" s="197" t="s">
        <v>7371</v>
      </c>
      <c r="G135" s="194"/>
      <c r="H135" s="198">
        <v>200.38800000000001</v>
      </c>
      <c r="I135" s="199"/>
      <c r="J135" s="194"/>
      <c r="K135" s="194"/>
      <c r="L135" s="200"/>
      <c r="M135" s="201"/>
      <c r="N135" s="202"/>
      <c r="O135" s="202"/>
      <c r="P135" s="202"/>
      <c r="Q135" s="202"/>
      <c r="R135" s="202"/>
      <c r="S135" s="202"/>
      <c r="T135" s="203"/>
      <c r="AT135" s="204" t="s">
        <v>188</v>
      </c>
      <c r="AU135" s="204" t="s">
        <v>86</v>
      </c>
      <c r="AV135" s="13" t="s">
        <v>86</v>
      </c>
      <c r="AW135" s="13" t="s">
        <v>35</v>
      </c>
      <c r="AX135" s="13" t="s">
        <v>84</v>
      </c>
      <c r="AY135" s="204" t="s">
        <v>177</v>
      </c>
    </row>
    <row r="136" spans="1:65" s="2" customFormat="1" ht="16.5" customHeight="1">
      <c r="A136" s="36"/>
      <c r="B136" s="37"/>
      <c r="C136" s="175" t="s">
        <v>280</v>
      </c>
      <c r="D136" s="175" t="s">
        <v>179</v>
      </c>
      <c r="E136" s="176" t="s">
        <v>7372</v>
      </c>
      <c r="F136" s="177" t="s">
        <v>7373</v>
      </c>
      <c r="G136" s="178" t="s">
        <v>1252</v>
      </c>
      <c r="H136" s="179">
        <v>1</v>
      </c>
      <c r="I136" s="180"/>
      <c r="J136" s="181">
        <f>ROUND(I136*H136,2)</f>
        <v>0</v>
      </c>
      <c r="K136" s="177" t="s">
        <v>19</v>
      </c>
      <c r="L136" s="41"/>
      <c r="M136" s="182" t="s">
        <v>19</v>
      </c>
      <c r="N136" s="183" t="s">
        <v>47</v>
      </c>
      <c r="O136" s="66"/>
      <c r="P136" s="184">
        <f>O136*H136</f>
        <v>0</v>
      </c>
      <c r="Q136" s="184">
        <v>0</v>
      </c>
      <c r="R136" s="184">
        <f>Q136*H136</f>
        <v>0</v>
      </c>
      <c r="S136" s="184">
        <v>0</v>
      </c>
      <c r="T136" s="185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86" t="s">
        <v>301</v>
      </c>
      <c r="AT136" s="186" t="s">
        <v>179</v>
      </c>
      <c r="AU136" s="186" t="s">
        <v>86</v>
      </c>
      <c r="AY136" s="19" t="s">
        <v>177</v>
      </c>
      <c r="BE136" s="187">
        <f>IF(N136="základní",J136,0)</f>
        <v>0</v>
      </c>
      <c r="BF136" s="187">
        <f>IF(N136="snížená",J136,0)</f>
        <v>0</v>
      </c>
      <c r="BG136" s="187">
        <f>IF(N136="zákl. přenesená",J136,0)</f>
        <v>0</v>
      </c>
      <c r="BH136" s="187">
        <f>IF(N136="sníž. přenesená",J136,0)</f>
        <v>0</v>
      </c>
      <c r="BI136" s="187">
        <f>IF(N136="nulová",J136,0)</f>
        <v>0</v>
      </c>
      <c r="BJ136" s="19" t="s">
        <v>84</v>
      </c>
      <c r="BK136" s="187">
        <f>ROUND(I136*H136,2)</f>
        <v>0</v>
      </c>
      <c r="BL136" s="19" t="s">
        <v>301</v>
      </c>
      <c r="BM136" s="186" t="s">
        <v>7374</v>
      </c>
    </row>
    <row r="137" spans="1:65" s="2" customFormat="1" ht="24.2" customHeight="1">
      <c r="A137" s="36"/>
      <c r="B137" s="37"/>
      <c r="C137" s="175" t="s">
        <v>285</v>
      </c>
      <c r="D137" s="175" t="s">
        <v>179</v>
      </c>
      <c r="E137" s="176" t="s">
        <v>7375</v>
      </c>
      <c r="F137" s="177" t="s">
        <v>7376</v>
      </c>
      <c r="G137" s="178" t="s">
        <v>1359</v>
      </c>
      <c r="H137" s="249"/>
      <c r="I137" s="180"/>
      <c r="J137" s="181">
        <f>ROUND(I137*H137,2)</f>
        <v>0</v>
      </c>
      <c r="K137" s="177" t="s">
        <v>183</v>
      </c>
      <c r="L137" s="41"/>
      <c r="M137" s="182" t="s">
        <v>19</v>
      </c>
      <c r="N137" s="183" t="s">
        <v>47</v>
      </c>
      <c r="O137" s="66"/>
      <c r="P137" s="184">
        <f>O137*H137</f>
        <v>0</v>
      </c>
      <c r="Q137" s="184">
        <v>0</v>
      </c>
      <c r="R137" s="184">
        <f>Q137*H137</f>
        <v>0</v>
      </c>
      <c r="S137" s="184">
        <v>0</v>
      </c>
      <c r="T137" s="185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86" t="s">
        <v>301</v>
      </c>
      <c r="AT137" s="186" t="s">
        <v>179</v>
      </c>
      <c r="AU137" s="186" t="s">
        <v>86</v>
      </c>
      <c r="AY137" s="19" t="s">
        <v>177</v>
      </c>
      <c r="BE137" s="187">
        <f>IF(N137="základní",J137,0)</f>
        <v>0</v>
      </c>
      <c r="BF137" s="187">
        <f>IF(N137="snížená",J137,0)</f>
        <v>0</v>
      </c>
      <c r="BG137" s="187">
        <f>IF(N137="zákl. přenesená",J137,0)</f>
        <v>0</v>
      </c>
      <c r="BH137" s="187">
        <f>IF(N137="sníž. přenesená",J137,0)</f>
        <v>0</v>
      </c>
      <c r="BI137" s="187">
        <f>IF(N137="nulová",J137,0)</f>
        <v>0</v>
      </c>
      <c r="BJ137" s="19" t="s">
        <v>84</v>
      </c>
      <c r="BK137" s="187">
        <f>ROUND(I137*H137,2)</f>
        <v>0</v>
      </c>
      <c r="BL137" s="19" t="s">
        <v>301</v>
      </c>
      <c r="BM137" s="186" t="s">
        <v>7377</v>
      </c>
    </row>
    <row r="138" spans="1:65" s="2" customFormat="1" ht="11.25">
      <c r="A138" s="36"/>
      <c r="B138" s="37"/>
      <c r="C138" s="38"/>
      <c r="D138" s="188" t="s">
        <v>186</v>
      </c>
      <c r="E138" s="38"/>
      <c r="F138" s="189" t="s">
        <v>7378</v>
      </c>
      <c r="G138" s="38"/>
      <c r="H138" s="38"/>
      <c r="I138" s="190"/>
      <c r="J138" s="38"/>
      <c r="K138" s="38"/>
      <c r="L138" s="41"/>
      <c r="M138" s="191"/>
      <c r="N138" s="192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186</v>
      </c>
      <c r="AU138" s="19" t="s">
        <v>86</v>
      </c>
    </row>
    <row r="139" spans="1:65" s="12" customFormat="1" ht="22.9" customHeight="1">
      <c r="B139" s="159"/>
      <c r="C139" s="160"/>
      <c r="D139" s="161" t="s">
        <v>75</v>
      </c>
      <c r="E139" s="173" t="s">
        <v>2348</v>
      </c>
      <c r="F139" s="173" t="s">
        <v>2349</v>
      </c>
      <c r="G139" s="160"/>
      <c r="H139" s="160"/>
      <c r="I139" s="163"/>
      <c r="J139" s="174">
        <f>BK139</f>
        <v>0</v>
      </c>
      <c r="K139" s="160"/>
      <c r="L139" s="165"/>
      <c r="M139" s="166"/>
      <c r="N139" s="167"/>
      <c r="O139" s="167"/>
      <c r="P139" s="168">
        <f>SUM(P140:P159)</f>
        <v>0</v>
      </c>
      <c r="Q139" s="167"/>
      <c r="R139" s="168">
        <f>SUM(R140:R159)</f>
        <v>4.6759999999999996E-2</v>
      </c>
      <c r="S139" s="167"/>
      <c r="T139" s="169">
        <f>SUM(T140:T159)</f>
        <v>0.56000000000000005</v>
      </c>
      <c r="AR139" s="170" t="s">
        <v>86</v>
      </c>
      <c r="AT139" s="171" t="s">
        <v>75</v>
      </c>
      <c r="AU139" s="171" t="s">
        <v>84</v>
      </c>
      <c r="AY139" s="170" t="s">
        <v>177</v>
      </c>
      <c r="BK139" s="172">
        <f>SUM(BK140:BK159)</f>
        <v>0</v>
      </c>
    </row>
    <row r="140" spans="1:65" s="2" customFormat="1" ht="21.75" customHeight="1">
      <c r="A140" s="36"/>
      <c r="B140" s="37"/>
      <c r="C140" s="175" t="s">
        <v>290</v>
      </c>
      <c r="D140" s="175" t="s">
        <v>179</v>
      </c>
      <c r="E140" s="176" t="s">
        <v>2351</v>
      </c>
      <c r="F140" s="177" t="s">
        <v>2352</v>
      </c>
      <c r="G140" s="178" t="s">
        <v>595</v>
      </c>
      <c r="H140" s="179">
        <v>35</v>
      </c>
      <c r="I140" s="180"/>
      <c r="J140" s="181">
        <f>ROUND(I140*H140,2)</f>
        <v>0</v>
      </c>
      <c r="K140" s="177" t="s">
        <v>183</v>
      </c>
      <c r="L140" s="41"/>
      <c r="M140" s="182" t="s">
        <v>19</v>
      </c>
      <c r="N140" s="183" t="s">
        <v>47</v>
      </c>
      <c r="O140" s="66"/>
      <c r="P140" s="184">
        <f>O140*H140</f>
        <v>0</v>
      </c>
      <c r="Q140" s="184">
        <v>6.0000000000000002E-5</v>
      </c>
      <c r="R140" s="184">
        <f>Q140*H140</f>
        <v>2.0999999999999999E-3</v>
      </c>
      <c r="S140" s="184">
        <v>0</v>
      </c>
      <c r="T140" s="185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86" t="s">
        <v>301</v>
      </c>
      <c r="AT140" s="186" t="s">
        <v>179</v>
      </c>
      <c r="AU140" s="186" t="s">
        <v>86</v>
      </c>
      <c r="AY140" s="19" t="s">
        <v>177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19" t="s">
        <v>84</v>
      </c>
      <c r="BK140" s="187">
        <f>ROUND(I140*H140,2)</f>
        <v>0</v>
      </c>
      <c r="BL140" s="19" t="s">
        <v>301</v>
      </c>
      <c r="BM140" s="186" t="s">
        <v>7379</v>
      </c>
    </row>
    <row r="141" spans="1:65" s="2" customFormat="1" ht="11.25">
      <c r="A141" s="36"/>
      <c r="B141" s="37"/>
      <c r="C141" s="38"/>
      <c r="D141" s="188" t="s">
        <v>186</v>
      </c>
      <c r="E141" s="38"/>
      <c r="F141" s="189" t="s">
        <v>2354</v>
      </c>
      <c r="G141" s="38"/>
      <c r="H141" s="38"/>
      <c r="I141" s="190"/>
      <c r="J141" s="38"/>
      <c r="K141" s="38"/>
      <c r="L141" s="41"/>
      <c r="M141" s="191"/>
      <c r="N141" s="192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186</v>
      </c>
      <c r="AU141" s="19" t="s">
        <v>86</v>
      </c>
    </row>
    <row r="142" spans="1:65" s="13" customFormat="1" ht="11.25">
      <c r="B142" s="193"/>
      <c r="C142" s="194"/>
      <c r="D142" s="195" t="s">
        <v>188</v>
      </c>
      <c r="E142" s="196" t="s">
        <v>19</v>
      </c>
      <c r="F142" s="197" t="s">
        <v>7380</v>
      </c>
      <c r="G142" s="194"/>
      <c r="H142" s="198">
        <v>35</v>
      </c>
      <c r="I142" s="199"/>
      <c r="J142" s="194"/>
      <c r="K142" s="194"/>
      <c r="L142" s="200"/>
      <c r="M142" s="201"/>
      <c r="N142" s="202"/>
      <c r="O142" s="202"/>
      <c r="P142" s="202"/>
      <c r="Q142" s="202"/>
      <c r="R142" s="202"/>
      <c r="S142" s="202"/>
      <c r="T142" s="203"/>
      <c r="AT142" s="204" t="s">
        <v>188</v>
      </c>
      <c r="AU142" s="204" t="s">
        <v>86</v>
      </c>
      <c r="AV142" s="13" t="s">
        <v>86</v>
      </c>
      <c r="AW142" s="13" t="s">
        <v>35</v>
      </c>
      <c r="AX142" s="13" t="s">
        <v>76</v>
      </c>
      <c r="AY142" s="204" t="s">
        <v>177</v>
      </c>
    </row>
    <row r="143" spans="1:65" s="14" customFormat="1" ht="11.25">
      <c r="B143" s="205"/>
      <c r="C143" s="206"/>
      <c r="D143" s="195" t="s">
        <v>188</v>
      </c>
      <c r="E143" s="207" t="s">
        <v>19</v>
      </c>
      <c r="F143" s="208" t="s">
        <v>190</v>
      </c>
      <c r="G143" s="206"/>
      <c r="H143" s="209">
        <v>35</v>
      </c>
      <c r="I143" s="210"/>
      <c r="J143" s="206"/>
      <c r="K143" s="206"/>
      <c r="L143" s="211"/>
      <c r="M143" s="212"/>
      <c r="N143" s="213"/>
      <c r="O143" s="213"/>
      <c r="P143" s="213"/>
      <c r="Q143" s="213"/>
      <c r="R143" s="213"/>
      <c r="S143" s="213"/>
      <c r="T143" s="214"/>
      <c r="AT143" s="215" t="s">
        <v>188</v>
      </c>
      <c r="AU143" s="215" t="s">
        <v>86</v>
      </c>
      <c r="AV143" s="14" t="s">
        <v>184</v>
      </c>
      <c r="AW143" s="14" t="s">
        <v>35</v>
      </c>
      <c r="AX143" s="14" t="s">
        <v>84</v>
      </c>
      <c r="AY143" s="215" t="s">
        <v>177</v>
      </c>
    </row>
    <row r="144" spans="1:65" s="2" customFormat="1" ht="16.5" customHeight="1">
      <c r="A144" s="36"/>
      <c r="B144" s="37"/>
      <c r="C144" s="237" t="s">
        <v>8</v>
      </c>
      <c r="D144" s="237" t="s">
        <v>757</v>
      </c>
      <c r="E144" s="238" t="s">
        <v>7381</v>
      </c>
      <c r="F144" s="239" t="s">
        <v>7382</v>
      </c>
      <c r="G144" s="240" t="s">
        <v>595</v>
      </c>
      <c r="H144" s="241">
        <v>35</v>
      </c>
      <c r="I144" s="242"/>
      <c r="J144" s="243">
        <f>ROUND(I144*H144,2)</f>
        <v>0</v>
      </c>
      <c r="K144" s="239" t="s">
        <v>19</v>
      </c>
      <c r="L144" s="244"/>
      <c r="M144" s="245" t="s">
        <v>19</v>
      </c>
      <c r="N144" s="246" t="s">
        <v>47</v>
      </c>
      <c r="O144" s="66"/>
      <c r="P144" s="184">
        <f>O144*H144</f>
        <v>0</v>
      </c>
      <c r="Q144" s="184">
        <v>1.24E-3</v>
      </c>
      <c r="R144" s="184">
        <f>Q144*H144</f>
        <v>4.3400000000000001E-2</v>
      </c>
      <c r="S144" s="184">
        <v>0</v>
      </c>
      <c r="T144" s="185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86" t="s">
        <v>592</v>
      </c>
      <c r="AT144" s="186" t="s">
        <v>757</v>
      </c>
      <c r="AU144" s="186" t="s">
        <v>86</v>
      </c>
      <c r="AY144" s="19" t="s">
        <v>177</v>
      </c>
      <c r="BE144" s="187">
        <f>IF(N144="základní",J144,0)</f>
        <v>0</v>
      </c>
      <c r="BF144" s="187">
        <f>IF(N144="snížená",J144,0)</f>
        <v>0</v>
      </c>
      <c r="BG144" s="187">
        <f>IF(N144="zákl. přenesená",J144,0)</f>
        <v>0</v>
      </c>
      <c r="BH144" s="187">
        <f>IF(N144="sníž. přenesená",J144,0)</f>
        <v>0</v>
      </c>
      <c r="BI144" s="187">
        <f>IF(N144="nulová",J144,0)</f>
        <v>0</v>
      </c>
      <c r="BJ144" s="19" t="s">
        <v>84</v>
      </c>
      <c r="BK144" s="187">
        <f>ROUND(I144*H144,2)</f>
        <v>0</v>
      </c>
      <c r="BL144" s="19" t="s">
        <v>301</v>
      </c>
      <c r="BM144" s="186" t="s">
        <v>7383</v>
      </c>
    </row>
    <row r="145" spans="1:65" s="2" customFormat="1" ht="16.5" customHeight="1">
      <c r="A145" s="36"/>
      <c r="B145" s="37"/>
      <c r="C145" s="175" t="s">
        <v>301</v>
      </c>
      <c r="D145" s="175" t="s">
        <v>179</v>
      </c>
      <c r="E145" s="176" t="s">
        <v>7310</v>
      </c>
      <c r="F145" s="177" t="s">
        <v>7311</v>
      </c>
      <c r="G145" s="178" t="s">
        <v>595</v>
      </c>
      <c r="H145" s="179">
        <v>35</v>
      </c>
      <c r="I145" s="180"/>
      <c r="J145" s="181">
        <f>ROUND(I145*H145,2)</f>
        <v>0</v>
      </c>
      <c r="K145" s="177" t="s">
        <v>183</v>
      </c>
      <c r="L145" s="41"/>
      <c r="M145" s="182" t="s">
        <v>19</v>
      </c>
      <c r="N145" s="183" t="s">
        <v>47</v>
      </c>
      <c r="O145" s="66"/>
      <c r="P145" s="184">
        <f>O145*H145</f>
        <v>0</v>
      </c>
      <c r="Q145" s="184">
        <v>0</v>
      </c>
      <c r="R145" s="184">
        <f>Q145*H145</f>
        <v>0</v>
      </c>
      <c r="S145" s="184">
        <v>1.6E-2</v>
      </c>
      <c r="T145" s="185">
        <f>S145*H145</f>
        <v>0.56000000000000005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86" t="s">
        <v>301</v>
      </c>
      <c r="AT145" s="186" t="s">
        <v>179</v>
      </c>
      <c r="AU145" s="186" t="s">
        <v>86</v>
      </c>
      <c r="AY145" s="19" t="s">
        <v>177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19" t="s">
        <v>84</v>
      </c>
      <c r="BK145" s="187">
        <f>ROUND(I145*H145,2)</f>
        <v>0</v>
      </c>
      <c r="BL145" s="19" t="s">
        <v>301</v>
      </c>
      <c r="BM145" s="186" t="s">
        <v>7384</v>
      </c>
    </row>
    <row r="146" spans="1:65" s="2" customFormat="1" ht="11.25">
      <c r="A146" s="36"/>
      <c r="B146" s="37"/>
      <c r="C146" s="38"/>
      <c r="D146" s="188" t="s">
        <v>186</v>
      </c>
      <c r="E146" s="38"/>
      <c r="F146" s="189" t="s">
        <v>7313</v>
      </c>
      <c r="G146" s="38"/>
      <c r="H146" s="38"/>
      <c r="I146" s="190"/>
      <c r="J146" s="38"/>
      <c r="K146" s="38"/>
      <c r="L146" s="41"/>
      <c r="M146" s="191"/>
      <c r="N146" s="192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186</v>
      </c>
      <c r="AU146" s="19" t="s">
        <v>86</v>
      </c>
    </row>
    <row r="147" spans="1:65" s="13" customFormat="1" ht="11.25">
      <c r="B147" s="193"/>
      <c r="C147" s="194"/>
      <c r="D147" s="195" t="s">
        <v>188</v>
      </c>
      <c r="E147" s="196" t="s">
        <v>19</v>
      </c>
      <c r="F147" s="197" t="s">
        <v>7380</v>
      </c>
      <c r="G147" s="194"/>
      <c r="H147" s="198">
        <v>35</v>
      </c>
      <c r="I147" s="199"/>
      <c r="J147" s="194"/>
      <c r="K147" s="194"/>
      <c r="L147" s="200"/>
      <c r="M147" s="201"/>
      <c r="N147" s="202"/>
      <c r="O147" s="202"/>
      <c r="P147" s="202"/>
      <c r="Q147" s="202"/>
      <c r="R147" s="202"/>
      <c r="S147" s="202"/>
      <c r="T147" s="203"/>
      <c r="AT147" s="204" t="s">
        <v>188</v>
      </c>
      <c r="AU147" s="204" t="s">
        <v>86</v>
      </c>
      <c r="AV147" s="13" t="s">
        <v>86</v>
      </c>
      <c r="AW147" s="13" t="s">
        <v>35</v>
      </c>
      <c r="AX147" s="13" t="s">
        <v>76</v>
      </c>
      <c r="AY147" s="204" t="s">
        <v>177</v>
      </c>
    </row>
    <row r="148" spans="1:65" s="14" customFormat="1" ht="11.25">
      <c r="B148" s="205"/>
      <c r="C148" s="206"/>
      <c r="D148" s="195" t="s">
        <v>188</v>
      </c>
      <c r="E148" s="207" t="s">
        <v>19</v>
      </c>
      <c r="F148" s="208" t="s">
        <v>190</v>
      </c>
      <c r="G148" s="206"/>
      <c r="H148" s="209">
        <v>35</v>
      </c>
      <c r="I148" s="210"/>
      <c r="J148" s="206"/>
      <c r="K148" s="206"/>
      <c r="L148" s="211"/>
      <c r="M148" s="212"/>
      <c r="N148" s="213"/>
      <c r="O148" s="213"/>
      <c r="P148" s="213"/>
      <c r="Q148" s="213"/>
      <c r="R148" s="213"/>
      <c r="S148" s="213"/>
      <c r="T148" s="214"/>
      <c r="AT148" s="215" t="s">
        <v>188</v>
      </c>
      <c r="AU148" s="215" t="s">
        <v>86</v>
      </c>
      <c r="AV148" s="14" t="s">
        <v>184</v>
      </c>
      <c r="AW148" s="14" t="s">
        <v>35</v>
      </c>
      <c r="AX148" s="14" t="s">
        <v>84</v>
      </c>
      <c r="AY148" s="215" t="s">
        <v>177</v>
      </c>
    </row>
    <row r="149" spans="1:65" s="2" customFormat="1" ht="16.5" customHeight="1">
      <c r="A149" s="36"/>
      <c r="B149" s="37"/>
      <c r="C149" s="175" t="s">
        <v>321</v>
      </c>
      <c r="D149" s="175" t="s">
        <v>179</v>
      </c>
      <c r="E149" s="176" t="s">
        <v>7385</v>
      </c>
      <c r="F149" s="177" t="s">
        <v>7386</v>
      </c>
      <c r="G149" s="178" t="s">
        <v>2583</v>
      </c>
      <c r="H149" s="179">
        <v>18</v>
      </c>
      <c r="I149" s="180"/>
      <c r="J149" s="181">
        <f>ROUND(I149*H149,2)</f>
        <v>0</v>
      </c>
      <c r="K149" s="177" t="s">
        <v>183</v>
      </c>
      <c r="L149" s="41"/>
      <c r="M149" s="182" t="s">
        <v>19</v>
      </c>
      <c r="N149" s="183" t="s">
        <v>47</v>
      </c>
      <c r="O149" s="66"/>
      <c r="P149" s="184">
        <f>O149*H149</f>
        <v>0</v>
      </c>
      <c r="Q149" s="184">
        <v>6.9999999999999994E-5</v>
      </c>
      <c r="R149" s="184">
        <f>Q149*H149</f>
        <v>1.2599999999999998E-3</v>
      </c>
      <c r="S149" s="184">
        <v>0</v>
      </c>
      <c r="T149" s="185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86" t="s">
        <v>301</v>
      </c>
      <c r="AT149" s="186" t="s">
        <v>179</v>
      </c>
      <c r="AU149" s="186" t="s">
        <v>86</v>
      </c>
      <c r="AY149" s="19" t="s">
        <v>177</v>
      </c>
      <c r="BE149" s="187">
        <f>IF(N149="základní",J149,0)</f>
        <v>0</v>
      </c>
      <c r="BF149" s="187">
        <f>IF(N149="snížená",J149,0)</f>
        <v>0</v>
      </c>
      <c r="BG149" s="187">
        <f>IF(N149="zákl. přenesená",J149,0)</f>
        <v>0</v>
      </c>
      <c r="BH149" s="187">
        <f>IF(N149="sníž. přenesená",J149,0)</f>
        <v>0</v>
      </c>
      <c r="BI149" s="187">
        <f>IF(N149="nulová",J149,0)</f>
        <v>0</v>
      </c>
      <c r="BJ149" s="19" t="s">
        <v>84</v>
      </c>
      <c r="BK149" s="187">
        <f>ROUND(I149*H149,2)</f>
        <v>0</v>
      </c>
      <c r="BL149" s="19" t="s">
        <v>301</v>
      </c>
      <c r="BM149" s="186" t="s">
        <v>7387</v>
      </c>
    </row>
    <row r="150" spans="1:65" s="2" customFormat="1" ht="11.25">
      <c r="A150" s="36"/>
      <c r="B150" s="37"/>
      <c r="C150" s="38"/>
      <c r="D150" s="188" t="s">
        <v>186</v>
      </c>
      <c r="E150" s="38"/>
      <c r="F150" s="189" t="s">
        <v>7388</v>
      </c>
      <c r="G150" s="38"/>
      <c r="H150" s="38"/>
      <c r="I150" s="190"/>
      <c r="J150" s="38"/>
      <c r="K150" s="38"/>
      <c r="L150" s="41"/>
      <c r="M150" s="191"/>
      <c r="N150" s="192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186</v>
      </c>
      <c r="AU150" s="19" t="s">
        <v>86</v>
      </c>
    </row>
    <row r="151" spans="1:65" s="15" customFormat="1" ht="11.25">
      <c r="B151" s="216"/>
      <c r="C151" s="217"/>
      <c r="D151" s="195" t="s">
        <v>188</v>
      </c>
      <c r="E151" s="218" t="s">
        <v>19</v>
      </c>
      <c r="F151" s="219" t="s">
        <v>7389</v>
      </c>
      <c r="G151" s="217"/>
      <c r="H151" s="218" t="s">
        <v>19</v>
      </c>
      <c r="I151" s="220"/>
      <c r="J151" s="217"/>
      <c r="K151" s="217"/>
      <c r="L151" s="221"/>
      <c r="M151" s="222"/>
      <c r="N151" s="223"/>
      <c r="O151" s="223"/>
      <c r="P151" s="223"/>
      <c r="Q151" s="223"/>
      <c r="R151" s="223"/>
      <c r="S151" s="223"/>
      <c r="T151" s="224"/>
      <c r="AT151" s="225" t="s">
        <v>188</v>
      </c>
      <c r="AU151" s="225" t="s">
        <v>86</v>
      </c>
      <c r="AV151" s="15" t="s">
        <v>84</v>
      </c>
      <c r="AW151" s="15" t="s">
        <v>35</v>
      </c>
      <c r="AX151" s="15" t="s">
        <v>76</v>
      </c>
      <c r="AY151" s="225" t="s">
        <v>177</v>
      </c>
    </row>
    <row r="152" spans="1:65" s="13" customFormat="1" ht="11.25">
      <c r="B152" s="193"/>
      <c r="C152" s="194"/>
      <c r="D152" s="195" t="s">
        <v>188</v>
      </c>
      <c r="E152" s="196" t="s">
        <v>19</v>
      </c>
      <c r="F152" s="197" t="s">
        <v>196</v>
      </c>
      <c r="G152" s="194"/>
      <c r="H152" s="198">
        <v>3</v>
      </c>
      <c r="I152" s="199"/>
      <c r="J152" s="194"/>
      <c r="K152" s="194"/>
      <c r="L152" s="200"/>
      <c r="M152" s="201"/>
      <c r="N152" s="202"/>
      <c r="O152" s="202"/>
      <c r="P152" s="202"/>
      <c r="Q152" s="202"/>
      <c r="R152" s="202"/>
      <c r="S152" s="202"/>
      <c r="T152" s="203"/>
      <c r="AT152" s="204" t="s">
        <v>188</v>
      </c>
      <c r="AU152" s="204" t="s">
        <v>86</v>
      </c>
      <c r="AV152" s="13" t="s">
        <v>86</v>
      </c>
      <c r="AW152" s="13" t="s">
        <v>35</v>
      </c>
      <c r="AX152" s="13" t="s">
        <v>76</v>
      </c>
      <c r="AY152" s="204" t="s">
        <v>177</v>
      </c>
    </row>
    <row r="153" spans="1:65" s="15" customFormat="1" ht="11.25">
      <c r="B153" s="216"/>
      <c r="C153" s="217"/>
      <c r="D153" s="195" t="s">
        <v>188</v>
      </c>
      <c r="E153" s="218" t="s">
        <v>19</v>
      </c>
      <c r="F153" s="219" t="s">
        <v>7390</v>
      </c>
      <c r="G153" s="217"/>
      <c r="H153" s="218" t="s">
        <v>19</v>
      </c>
      <c r="I153" s="220"/>
      <c r="J153" s="217"/>
      <c r="K153" s="217"/>
      <c r="L153" s="221"/>
      <c r="M153" s="222"/>
      <c r="N153" s="223"/>
      <c r="O153" s="223"/>
      <c r="P153" s="223"/>
      <c r="Q153" s="223"/>
      <c r="R153" s="223"/>
      <c r="S153" s="223"/>
      <c r="T153" s="224"/>
      <c r="AT153" s="225" t="s">
        <v>188</v>
      </c>
      <c r="AU153" s="225" t="s">
        <v>86</v>
      </c>
      <c r="AV153" s="15" t="s">
        <v>84</v>
      </c>
      <c r="AW153" s="15" t="s">
        <v>35</v>
      </c>
      <c r="AX153" s="15" t="s">
        <v>76</v>
      </c>
      <c r="AY153" s="225" t="s">
        <v>177</v>
      </c>
    </row>
    <row r="154" spans="1:65" s="13" customFormat="1" ht="11.25">
      <c r="B154" s="193"/>
      <c r="C154" s="194"/>
      <c r="D154" s="195" t="s">
        <v>188</v>
      </c>
      <c r="E154" s="196" t="s">
        <v>19</v>
      </c>
      <c r="F154" s="197" t="s">
        <v>7391</v>
      </c>
      <c r="G154" s="194"/>
      <c r="H154" s="198">
        <v>15</v>
      </c>
      <c r="I154" s="199"/>
      <c r="J154" s="194"/>
      <c r="K154" s="194"/>
      <c r="L154" s="200"/>
      <c r="M154" s="201"/>
      <c r="N154" s="202"/>
      <c r="O154" s="202"/>
      <c r="P154" s="202"/>
      <c r="Q154" s="202"/>
      <c r="R154" s="202"/>
      <c r="S154" s="202"/>
      <c r="T154" s="203"/>
      <c r="AT154" s="204" t="s">
        <v>188</v>
      </c>
      <c r="AU154" s="204" t="s">
        <v>86</v>
      </c>
      <c r="AV154" s="13" t="s">
        <v>86</v>
      </c>
      <c r="AW154" s="13" t="s">
        <v>35</v>
      </c>
      <c r="AX154" s="13" t="s">
        <v>76</v>
      </c>
      <c r="AY154" s="204" t="s">
        <v>177</v>
      </c>
    </row>
    <row r="155" spans="1:65" s="14" customFormat="1" ht="11.25">
      <c r="B155" s="205"/>
      <c r="C155" s="206"/>
      <c r="D155" s="195" t="s">
        <v>188</v>
      </c>
      <c r="E155" s="207" t="s">
        <v>19</v>
      </c>
      <c r="F155" s="208" t="s">
        <v>190</v>
      </c>
      <c r="G155" s="206"/>
      <c r="H155" s="209">
        <v>18</v>
      </c>
      <c r="I155" s="210"/>
      <c r="J155" s="206"/>
      <c r="K155" s="206"/>
      <c r="L155" s="211"/>
      <c r="M155" s="212"/>
      <c r="N155" s="213"/>
      <c r="O155" s="213"/>
      <c r="P155" s="213"/>
      <c r="Q155" s="213"/>
      <c r="R155" s="213"/>
      <c r="S155" s="213"/>
      <c r="T155" s="214"/>
      <c r="AT155" s="215" t="s">
        <v>188</v>
      </c>
      <c r="AU155" s="215" t="s">
        <v>86</v>
      </c>
      <c r="AV155" s="14" t="s">
        <v>184</v>
      </c>
      <c r="AW155" s="14" t="s">
        <v>35</v>
      </c>
      <c r="AX155" s="14" t="s">
        <v>84</v>
      </c>
      <c r="AY155" s="215" t="s">
        <v>177</v>
      </c>
    </row>
    <row r="156" spans="1:65" s="2" customFormat="1" ht="16.5" customHeight="1">
      <c r="A156" s="36"/>
      <c r="B156" s="37"/>
      <c r="C156" s="237" t="s">
        <v>339</v>
      </c>
      <c r="D156" s="237" t="s">
        <v>757</v>
      </c>
      <c r="E156" s="238" t="s">
        <v>7392</v>
      </c>
      <c r="F156" s="239" t="s">
        <v>7393</v>
      </c>
      <c r="G156" s="240" t="s">
        <v>1252</v>
      </c>
      <c r="H156" s="241">
        <v>1</v>
      </c>
      <c r="I156" s="242"/>
      <c r="J156" s="243">
        <f>ROUND(I156*H156,2)</f>
        <v>0</v>
      </c>
      <c r="K156" s="239" t="s">
        <v>19</v>
      </c>
      <c r="L156" s="244"/>
      <c r="M156" s="245" t="s">
        <v>19</v>
      </c>
      <c r="N156" s="246" t="s">
        <v>47</v>
      </c>
      <c r="O156" s="66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86" t="s">
        <v>592</v>
      </c>
      <c r="AT156" s="186" t="s">
        <v>757</v>
      </c>
      <c r="AU156" s="186" t="s">
        <v>86</v>
      </c>
      <c r="AY156" s="19" t="s">
        <v>177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19" t="s">
        <v>84</v>
      </c>
      <c r="BK156" s="187">
        <f>ROUND(I156*H156,2)</f>
        <v>0</v>
      </c>
      <c r="BL156" s="19" t="s">
        <v>301</v>
      </c>
      <c r="BM156" s="186" t="s">
        <v>7394</v>
      </c>
    </row>
    <row r="157" spans="1:65" s="2" customFormat="1" ht="16.5" customHeight="1">
      <c r="A157" s="36"/>
      <c r="B157" s="37"/>
      <c r="C157" s="237" t="s">
        <v>346</v>
      </c>
      <c r="D157" s="237" t="s">
        <v>757</v>
      </c>
      <c r="E157" s="238" t="s">
        <v>7395</v>
      </c>
      <c r="F157" s="239" t="s">
        <v>7396</v>
      </c>
      <c r="G157" s="240" t="s">
        <v>1252</v>
      </c>
      <c r="H157" s="241">
        <v>3</v>
      </c>
      <c r="I157" s="242"/>
      <c r="J157" s="243">
        <f>ROUND(I157*H157,2)</f>
        <v>0</v>
      </c>
      <c r="K157" s="239" t="s">
        <v>19</v>
      </c>
      <c r="L157" s="244"/>
      <c r="M157" s="245" t="s">
        <v>19</v>
      </c>
      <c r="N157" s="246" t="s">
        <v>47</v>
      </c>
      <c r="O157" s="66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86" t="s">
        <v>592</v>
      </c>
      <c r="AT157" s="186" t="s">
        <v>757</v>
      </c>
      <c r="AU157" s="186" t="s">
        <v>86</v>
      </c>
      <c r="AY157" s="19" t="s">
        <v>177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19" t="s">
        <v>84</v>
      </c>
      <c r="BK157" s="187">
        <f>ROUND(I157*H157,2)</f>
        <v>0</v>
      </c>
      <c r="BL157" s="19" t="s">
        <v>301</v>
      </c>
      <c r="BM157" s="186" t="s">
        <v>7397</v>
      </c>
    </row>
    <row r="158" spans="1:65" s="2" customFormat="1" ht="24.2" customHeight="1">
      <c r="A158" s="36"/>
      <c r="B158" s="37"/>
      <c r="C158" s="175" t="s">
        <v>368</v>
      </c>
      <c r="D158" s="175" t="s">
        <v>179</v>
      </c>
      <c r="E158" s="176" t="s">
        <v>5813</v>
      </c>
      <c r="F158" s="177" t="s">
        <v>5814</v>
      </c>
      <c r="G158" s="178" t="s">
        <v>1359</v>
      </c>
      <c r="H158" s="249"/>
      <c r="I158" s="180"/>
      <c r="J158" s="181">
        <f>ROUND(I158*H158,2)</f>
        <v>0</v>
      </c>
      <c r="K158" s="177" t="s">
        <v>183</v>
      </c>
      <c r="L158" s="41"/>
      <c r="M158" s="182" t="s">
        <v>19</v>
      </c>
      <c r="N158" s="183" t="s">
        <v>47</v>
      </c>
      <c r="O158" s="66"/>
      <c r="P158" s="184">
        <f>O158*H158</f>
        <v>0</v>
      </c>
      <c r="Q158" s="184">
        <v>0</v>
      </c>
      <c r="R158" s="184">
        <f>Q158*H158</f>
        <v>0</v>
      </c>
      <c r="S158" s="184">
        <v>0</v>
      </c>
      <c r="T158" s="185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86" t="s">
        <v>301</v>
      </c>
      <c r="AT158" s="186" t="s">
        <v>179</v>
      </c>
      <c r="AU158" s="186" t="s">
        <v>86</v>
      </c>
      <c r="AY158" s="19" t="s">
        <v>177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19" t="s">
        <v>84</v>
      </c>
      <c r="BK158" s="187">
        <f>ROUND(I158*H158,2)</f>
        <v>0</v>
      </c>
      <c r="BL158" s="19" t="s">
        <v>301</v>
      </c>
      <c r="BM158" s="186" t="s">
        <v>7398</v>
      </c>
    </row>
    <row r="159" spans="1:65" s="2" customFormat="1" ht="11.25">
      <c r="A159" s="36"/>
      <c r="B159" s="37"/>
      <c r="C159" s="38"/>
      <c r="D159" s="188" t="s">
        <v>186</v>
      </c>
      <c r="E159" s="38"/>
      <c r="F159" s="189" t="s">
        <v>5816</v>
      </c>
      <c r="G159" s="38"/>
      <c r="H159" s="38"/>
      <c r="I159" s="190"/>
      <c r="J159" s="38"/>
      <c r="K159" s="38"/>
      <c r="L159" s="41"/>
      <c r="M159" s="261"/>
      <c r="N159" s="262"/>
      <c r="O159" s="253"/>
      <c r="P159" s="253"/>
      <c r="Q159" s="253"/>
      <c r="R159" s="253"/>
      <c r="S159" s="253"/>
      <c r="T159" s="263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186</v>
      </c>
      <c r="AU159" s="19" t="s">
        <v>86</v>
      </c>
    </row>
    <row r="160" spans="1:65" s="2" customFormat="1" ht="6.95" customHeight="1">
      <c r="A160" s="36"/>
      <c r="B160" s="49"/>
      <c r="C160" s="50"/>
      <c r="D160" s="50"/>
      <c r="E160" s="50"/>
      <c r="F160" s="50"/>
      <c r="G160" s="50"/>
      <c r="H160" s="50"/>
      <c r="I160" s="50"/>
      <c r="J160" s="50"/>
      <c r="K160" s="50"/>
      <c r="L160" s="41"/>
      <c r="M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</sheetData>
  <sheetProtection algorithmName="SHA-512" hashValue="RbP6e3kRIXinT8CdAAi/GBoy8UZ16pW/3OxuCBLfcyWTRKfdbLxumQv3MejpOmseZfk3+BPzV+fLc967AB1usw==" saltValue="GE9Cx0CC4JO3qbU1sarOmBlpcpxyUc2Cgnakw6EMb7FYUVnim6zz3gKBUcC7lLEzqrRnpx6um0o8rbupvJkZ/g==" spinCount="100000" sheet="1" objects="1" scenarios="1" formatColumns="0" formatRows="0" autoFilter="0"/>
  <autoFilter ref="C83:K159" xr:uid="{00000000-0009-0000-0000-00000B000000}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0B00-000000000000}"/>
    <hyperlink ref="F92" r:id="rId2" xr:uid="{00000000-0004-0000-0B00-000001000000}"/>
    <hyperlink ref="F95" r:id="rId3" xr:uid="{00000000-0004-0000-0B00-000002000000}"/>
    <hyperlink ref="F100" r:id="rId4" xr:uid="{00000000-0004-0000-0B00-000003000000}"/>
    <hyperlink ref="F105" r:id="rId5" xr:uid="{00000000-0004-0000-0B00-000004000000}"/>
    <hyperlink ref="F110" r:id="rId6" xr:uid="{00000000-0004-0000-0B00-000005000000}"/>
    <hyperlink ref="F116" r:id="rId7" xr:uid="{00000000-0004-0000-0B00-000006000000}"/>
    <hyperlink ref="F122" r:id="rId8" xr:uid="{00000000-0004-0000-0B00-000007000000}"/>
    <hyperlink ref="F128" r:id="rId9" xr:uid="{00000000-0004-0000-0B00-000008000000}"/>
    <hyperlink ref="F138" r:id="rId10" xr:uid="{00000000-0004-0000-0B00-000009000000}"/>
    <hyperlink ref="F141" r:id="rId11" xr:uid="{00000000-0004-0000-0B00-00000A000000}"/>
    <hyperlink ref="F146" r:id="rId12" xr:uid="{00000000-0004-0000-0B00-00000B000000}"/>
    <hyperlink ref="F150" r:id="rId13" xr:uid="{00000000-0004-0000-0B00-00000C000000}"/>
    <hyperlink ref="F159" r:id="rId14" xr:uid="{00000000-0004-0000-0B00-00000D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3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119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7399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7400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tr">
        <f>IF('Rekapitulace stavby'!AN10="","",'Rekapitulace stavby'!AN10)</f>
        <v/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tr">
        <f>IF('Rekapitulace stavby'!E11="","",'Rekapitulace stavby'!E11)</f>
        <v>Město Litvínov, náměstí Míru 11, Horní Litvínov</v>
      </c>
      <c r="F15" s="36"/>
      <c r="G15" s="36"/>
      <c r="H15" s="36"/>
      <c r="I15" s="107" t="s">
        <v>28</v>
      </c>
      <c r="J15" s="109" t="str">
        <f>IF('Rekapitulace stavby'!AN11="","",'Rekapitulace stavby'!AN11)</f>
        <v/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tr">
        <f>IF('Rekapitulace stavby'!AN16="","",'Rekapitulace stavby'!AN16)</f>
        <v>25424866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tr">
        <f>IF('Rekapitulace stavby'!E17="","",'Rekapitulace stavby'!E17)</f>
        <v>A2-PORT s.r.o.</v>
      </c>
      <c r="F21" s="36"/>
      <c r="G21" s="36"/>
      <c r="H21" s="36"/>
      <c r="I21" s="107" t="s">
        <v>28</v>
      </c>
      <c r="J21" s="109" t="str">
        <f>IF('Rekapitulace stavby'!AN17="","",'Rekapitulace stavby'!AN17)</f>
        <v>CZ25424866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tr">
        <f>IF('Rekapitulace stavby'!AN19="","",'Rekapitulace stavby'!AN19)</f>
        <v>07036167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tr">
        <f>IF('Rekapitulace stavby'!E20="","",'Rekapitulace stavby'!E20)</f>
        <v>STAVEBNÍ ROZPOČTY s.r.o.</v>
      </c>
      <c r="F24" s="36"/>
      <c r="G24" s="36"/>
      <c r="H24" s="36"/>
      <c r="I24" s="107" t="s">
        <v>28</v>
      </c>
      <c r="J24" s="109" t="str">
        <f>IF('Rekapitulace stavby'!AN20="","",'Rekapitulace stavby'!AN20)</f>
        <v>CZ07036167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11"/>
      <c r="B27" s="112"/>
      <c r="C27" s="111"/>
      <c r="D27" s="111"/>
      <c r="E27" s="391" t="s">
        <v>19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ROUND(J86,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ROUND((SUM(BE86:BE133)),  2)</f>
        <v>0</v>
      </c>
      <c r="G33" s="36"/>
      <c r="H33" s="36"/>
      <c r="I33" s="120">
        <v>0.21</v>
      </c>
      <c r="J33" s="119">
        <f>ROUND(((SUM(BE86:BE133))*I33),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ROUND((SUM(BF86:BF133)),  2)</f>
        <v>0</v>
      </c>
      <c r="G34" s="36"/>
      <c r="H34" s="36"/>
      <c r="I34" s="120">
        <v>0.15</v>
      </c>
      <c r="J34" s="119">
        <f>ROUND(((SUM(BF86:BF133))*I34),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ROUND((SUM(BG86:BG133)),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ROUND((SUM(BH86:BH133)),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ROUND((SUM(BI86:BI133)),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>SO 10 - Úprava stávající šachty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 xml:space="preserve"> 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J86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130</v>
      </c>
      <c r="E60" s="139"/>
      <c r="F60" s="139"/>
      <c r="G60" s="139"/>
      <c r="H60" s="139"/>
      <c r="I60" s="139"/>
      <c r="J60" s="140">
        <f>J87</f>
        <v>0</v>
      </c>
      <c r="K60" s="137"/>
      <c r="L60" s="141"/>
    </row>
    <row r="61" spans="1:47" s="10" customFormat="1" ht="19.899999999999999" customHeight="1">
      <c r="B61" s="142"/>
      <c r="C61" s="143"/>
      <c r="D61" s="144" t="s">
        <v>133</v>
      </c>
      <c r="E61" s="145"/>
      <c r="F61" s="145"/>
      <c r="G61" s="145"/>
      <c r="H61" s="145"/>
      <c r="I61" s="145"/>
      <c r="J61" s="146">
        <f>J88</f>
        <v>0</v>
      </c>
      <c r="K61" s="143"/>
      <c r="L61" s="147"/>
    </row>
    <row r="62" spans="1:47" s="10" customFormat="1" ht="19.899999999999999" customHeight="1">
      <c r="B62" s="142"/>
      <c r="C62" s="143"/>
      <c r="D62" s="144" t="s">
        <v>135</v>
      </c>
      <c r="E62" s="145"/>
      <c r="F62" s="145"/>
      <c r="G62" s="145"/>
      <c r="H62" s="145"/>
      <c r="I62" s="145"/>
      <c r="J62" s="146">
        <f>J91</f>
        <v>0</v>
      </c>
      <c r="K62" s="143"/>
      <c r="L62" s="147"/>
    </row>
    <row r="63" spans="1:47" s="10" customFormat="1" ht="19.899999999999999" customHeight="1">
      <c r="B63" s="142"/>
      <c r="C63" s="143"/>
      <c r="D63" s="144" t="s">
        <v>136</v>
      </c>
      <c r="E63" s="145"/>
      <c r="F63" s="145"/>
      <c r="G63" s="145"/>
      <c r="H63" s="145"/>
      <c r="I63" s="145"/>
      <c r="J63" s="146">
        <f>J100</f>
        <v>0</v>
      </c>
      <c r="K63" s="143"/>
      <c r="L63" s="147"/>
    </row>
    <row r="64" spans="1:47" s="10" customFormat="1" ht="19.899999999999999" customHeight="1">
      <c r="B64" s="142"/>
      <c r="C64" s="143"/>
      <c r="D64" s="144" t="s">
        <v>137</v>
      </c>
      <c r="E64" s="145"/>
      <c r="F64" s="145"/>
      <c r="G64" s="145"/>
      <c r="H64" s="145"/>
      <c r="I64" s="145"/>
      <c r="J64" s="146">
        <f>J105</f>
        <v>0</v>
      </c>
      <c r="K64" s="143"/>
      <c r="L64" s="147"/>
    </row>
    <row r="65" spans="1:31" s="10" customFormat="1" ht="19.899999999999999" customHeight="1">
      <c r="B65" s="142"/>
      <c r="C65" s="143"/>
      <c r="D65" s="144" t="s">
        <v>3056</v>
      </c>
      <c r="E65" s="145"/>
      <c r="F65" s="145"/>
      <c r="G65" s="145"/>
      <c r="H65" s="145"/>
      <c r="I65" s="145"/>
      <c r="J65" s="146">
        <f>J121</f>
        <v>0</v>
      </c>
      <c r="K65" s="143"/>
      <c r="L65" s="147"/>
    </row>
    <row r="66" spans="1:31" s="10" customFormat="1" ht="19.899999999999999" customHeight="1">
      <c r="B66" s="142"/>
      <c r="C66" s="143"/>
      <c r="D66" s="144" t="s">
        <v>138</v>
      </c>
      <c r="E66" s="145"/>
      <c r="F66" s="145"/>
      <c r="G66" s="145"/>
      <c r="H66" s="145"/>
      <c r="I66" s="145"/>
      <c r="J66" s="146">
        <f>J132</f>
        <v>0</v>
      </c>
      <c r="K66" s="143"/>
      <c r="L66" s="147"/>
    </row>
    <row r="67" spans="1:31" s="2" customFormat="1" ht="21.75" customHeight="1">
      <c r="A67" s="36"/>
      <c r="B67" s="37"/>
      <c r="C67" s="38"/>
      <c r="D67" s="38"/>
      <c r="E67" s="38"/>
      <c r="F67" s="38"/>
      <c r="G67" s="38"/>
      <c r="H67" s="38"/>
      <c r="I67" s="38"/>
      <c r="J67" s="38"/>
      <c r="K67" s="38"/>
      <c r="L67" s="10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31" s="2" customFormat="1" ht="6.95" customHeight="1">
      <c r="A68" s="36"/>
      <c r="B68" s="49"/>
      <c r="C68" s="50"/>
      <c r="D68" s="50"/>
      <c r="E68" s="50"/>
      <c r="F68" s="50"/>
      <c r="G68" s="50"/>
      <c r="H68" s="50"/>
      <c r="I68" s="50"/>
      <c r="J68" s="50"/>
      <c r="K68" s="50"/>
      <c r="L68" s="10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72" spans="1:31" s="2" customFormat="1" ht="6.95" customHeight="1">
      <c r="A72" s="36"/>
      <c r="B72" s="51"/>
      <c r="C72" s="52"/>
      <c r="D72" s="52"/>
      <c r="E72" s="52"/>
      <c r="F72" s="52"/>
      <c r="G72" s="52"/>
      <c r="H72" s="52"/>
      <c r="I72" s="52"/>
      <c r="J72" s="52"/>
      <c r="K72" s="52"/>
      <c r="L72" s="10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24.95" customHeight="1">
      <c r="A73" s="36"/>
      <c r="B73" s="37"/>
      <c r="C73" s="25" t="s">
        <v>162</v>
      </c>
      <c r="D73" s="38"/>
      <c r="E73" s="38"/>
      <c r="F73" s="38"/>
      <c r="G73" s="38"/>
      <c r="H73" s="38"/>
      <c r="I73" s="38"/>
      <c r="J73" s="38"/>
      <c r="K73" s="38"/>
      <c r="L73" s="10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10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16</v>
      </c>
      <c r="D75" s="38"/>
      <c r="E75" s="38"/>
      <c r="F75" s="38"/>
      <c r="G75" s="38"/>
      <c r="H75" s="38"/>
      <c r="I75" s="38"/>
      <c r="J75" s="38"/>
      <c r="K75" s="38"/>
      <c r="L75" s="10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6.5" customHeight="1">
      <c r="A76" s="36"/>
      <c r="B76" s="37"/>
      <c r="C76" s="38"/>
      <c r="D76" s="38"/>
      <c r="E76" s="392" t="str">
        <f>E7</f>
        <v>Regenerace bývalého areálu kovošrotu v Hamru u litvínova - 1. etapa</v>
      </c>
      <c r="F76" s="393"/>
      <c r="G76" s="393"/>
      <c r="H76" s="393"/>
      <c r="I76" s="38"/>
      <c r="J76" s="38"/>
      <c r="K76" s="38"/>
      <c r="L76" s="10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124</v>
      </c>
      <c r="D77" s="38"/>
      <c r="E77" s="38"/>
      <c r="F77" s="38"/>
      <c r="G77" s="38"/>
      <c r="H77" s="38"/>
      <c r="I77" s="38"/>
      <c r="J77" s="38"/>
      <c r="K77" s="38"/>
      <c r="L77" s="10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349" t="str">
        <f>E9</f>
        <v>SO 10 - Úprava stávající šachty</v>
      </c>
      <c r="F78" s="394"/>
      <c r="G78" s="394"/>
      <c r="H78" s="394"/>
      <c r="I78" s="38"/>
      <c r="J78" s="38"/>
      <c r="K78" s="38"/>
      <c r="L78" s="10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0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F12</f>
        <v xml:space="preserve"> </v>
      </c>
      <c r="G80" s="38"/>
      <c r="H80" s="38"/>
      <c r="I80" s="31" t="s">
        <v>23</v>
      </c>
      <c r="J80" s="61" t="str">
        <f>IF(J12="","",J12)</f>
        <v>8. 8. 2022</v>
      </c>
      <c r="K80" s="38"/>
      <c r="L80" s="10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0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5.2" customHeight="1">
      <c r="A82" s="36"/>
      <c r="B82" s="37"/>
      <c r="C82" s="31" t="s">
        <v>25</v>
      </c>
      <c r="D82" s="38"/>
      <c r="E82" s="38"/>
      <c r="F82" s="29" t="str">
        <f>E15</f>
        <v>Město Litvínov, náměstí Míru 11, Horní Litvínov</v>
      </c>
      <c r="G82" s="38"/>
      <c r="H82" s="38"/>
      <c r="I82" s="31" t="s">
        <v>31</v>
      </c>
      <c r="J82" s="34" t="str">
        <f>E21</f>
        <v>A2-PORT s.r.o.</v>
      </c>
      <c r="K82" s="38"/>
      <c r="L82" s="10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29</v>
      </c>
      <c r="D83" s="38"/>
      <c r="E83" s="38"/>
      <c r="F83" s="29" t="str">
        <f>IF(E18="","",E18)</f>
        <v>Vyplň údaj</v>
      </c>
      <c r="G83" s="38"/>
      <c r="H83" s="38"/>
      <c r="I83" s="31" t="s">
        <v>36</v>
      </c>
      <c r="J83" s="34" t="str">
        <f>E24</f>
        <v>STAVEBNÍ ROZPOČTY s.r.o.</v>
      </c>
      <c r="K83" s="38"/>
      <c r="L83" s="10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0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48"/>
      <c r="B85" s="149"/>
      <c r="C85" s="150" t="s">
        <v>163</v>
      </c>
      <c r="D85" s="151" t="s">
        <v>61</v>
      </c>
      <c r="E85" s="151" t="s">
        <v>57</v>
      </c>
      <c r="F85" s="151" t="s">
        <v>58</v>
      </c>
      <c r="G85" s="151" t="s">
        <v>164</v>
      </c>
      <c r="H85" s="151" t="s">
        <v>165</v>
      </c>
      <c r="I85" s="151" t="s">
        <v>166</v>
      </c>
      <c r="J85" s="151" t="s">
        <v>128</v>
      </c>
      <c r="K85" s="152" t="s">
        <v>167</v>
      </c>
      <c r="L85" s="153"/>
      <c r="M85" s="70" t="s">
        <v>19</v>
      </c>
      <c r="N85" s="71" t="s">
        <v>46</v>
      </c>
      <c r="O85" s="71" t="s">
        <v>168</v>
      </c>
      <c r="P85" s="71" t="s">
        <v>169</v>
      </c>
      <c r="Q85" s="71" t="s">
        <v>170</v>
      </c>
      <c r="R85" s="71" t="s">
        <v>171</v>
      </c>
      <c r="S85" s="71" t="s">
        <v>172</v>
      </c>
      <c r="T85" s="72" t="s">
        <v>173</v>
      </c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</row>
    <row r="86" spans="1:65" s="2" customFormat="1" ht="22.9" customHeight="1">
      <c r="A86" s="36"/>
      <c r="B86" s="37"/>
      <c r="C86" s="77" t="s">
        <v>174</v>
      </c>
      <c r="D86" s="38"/>
      <c r="E86" s="38"/>
      <c r="F86" s="38"/>
      <c r="G86" s="38"/>
      <c r="H86" s="38"/>
      <c r="I86" s="38"/>
      <c r="J86" s="154">
        <f>BK86</f>
        <v>0</v>
      </c>
      <c r="K86" s="38"/>
      <c r="L86" s="41"/>
      <c r="M86" s="73"/>
      <c r="N86" s="155"/>
      <c r="O86" s="74"/>
      <c r="P86" s="156">
        <f>P87</f>
        <v>0</v>
      </c>
      <c r="Q86" s="74"/>
      <c r="R86" s="156">
        <f>R87</f>
        <v>0</v>
      </c>
      <c r="S86" s="74"/>
      <c r="T86" s="157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75</v>
      </c>
      <c r="AU86" s="19" t="s">
        <v>129</v>
      </c>
      <c r="BK86" s="158">
        <f>BK87</f>
        <v>0</v>
      </c>
    </row>
    <row r="87" spans="1:65" s="12" customFormat="1" ht="25.9" customHeight="1">
      <c r="B87" s="159"/>
      <c r="C87" s="160"/>
      <c r="D87" s="161" t="s">
        <v>75</v>
      </c>
      <c r="E87" s="162" t="s">
        <v>175</v>
      </c>
      <c r="F87" s="162" t="s">
        <v>176</v>
      </c>
      <c r="G87" s="160"/>
      <c r="H87" s="160"/>
      <c r="I87" s="163"/>
      <c r="J87" s="164">
        <f>BK87</f>
        <v>0</v>
      </c>
      <c r="K87" s="160"/>
      <c r="L87" s="165"/>
      <c r="M87" s="166"/>
      <c r="N87" s="167"/>
      <c r="O87" s="167"/>
      <c r="P87" s="168">
        <f>P88+P91+P100+P105+P121+P132</f>
        <v>0</v>
      </c>
      <c r="Q87" s="167"/>
      <c r="R87" s="168">
        <f>R88+R91+R100+R105+R121+R132</f>
        <v>0</v>
      </c>
      <c r="S87" s="167"/>
      <c r="T87" s="169">
        <f>T88+T91+T100+T105+T121+T132</f>
        <v>0</v>
      </c>
      <c r="AR87" s="170" t="s">
        <v>84</v>
      </c>
      <c r="AT87" s="171" t="s">
        <v>75</v>
      </c>
      <c r="AU87" s="171" t="s">
        <v>76</v>
      </c>
      <c r="AY87" s="170" t="s">
        <v>177</v>
      </c>
      <c r="BK87" s="172">
        <f>BK88+BK91+BK100+BK105+BK121+BK132</f>
        <v>0</v>
      </c>
    </row>
    <row r="88" spans="1:65" s="12" customFormat="1" ht="22.9" customHeight="1">
      <c r="B88" s="159"/>
      <c r="C88" s="160"/>
      <c r="D88" s="161" t="s">
        <v>75</v>
      </c>
      <c r="E88" s="173" t="s">
        <v>196</v>
      </c>
      <c r="F88" s="173" t="s">
        <v>215</v>
      </c>
      <c r="G88" s="160"/>
      <c r="H88" s="160"/>
      <c r="I88" s="163"/>
      <c r="J88" s="174">
        <f>BK88</f>
        <v>0</v>
      </c>
      <c r="K88" s="160"/>
      <c r="L88" s="165"/>
      <c r="M88" s="166"/>
      <c r="N88" s="167"/>
      <c r="O88" s="167"/>
      <c r="P88" s="168">
        <f>SUM(P89:P90)</f>
        <v>0</v>
      </c>
      <c r="Q88" s="167"/>
      <c r="R88" s="168">
        <f>SUM(R89:R90)</f>
        <v>0</v>
      </c>
      <c r="S88" s="167"/>
      <c r="T88" s="169">
        <f>SUM(T89:T90)</f>
        <v>0</v>
      </c>
      <c r="AR88" s="170" t="s">
        <v>84</v>
      </c>
      <c r="AT88" s="171" t="s">
        <v>75</v>
      </c>
      <c r="AU88" s="171" t="s">
        <v>84</v>
      </c>
      <c r="AY88" s="170" t="s">
        <v>177</v>
      </c>
      <c r="BK88" s="172">
        <f>SUM(BK89:BK90)</f>
        <v>0</v>
      </c>
    </row>
    <row r="89" spans="1:65" s="2" customFormat="1" ht="24.2" customHeight="1">
      <c r="A89" s="36"/>
      <c r="B89" s="37"/>
      <c r="C89" s="175" t="s">
        <v>84</v>
      </c>
      <c r="D89" s="175" t="s">
        <v>179</v>
      </c>
      <c r="E89" s="176" t="s">
        <v>7401</v>
      </c>
      <c r="F89" s="177" t="s">
        <v>7402</v>
      </c>
      <c r="G89" s="178" t="s">
        <v>272</v>
      </c>
      <c r="H89" s="179">
        <v>4</v>
      </c>
      <c r="I89" s="180"/>
      <c r="J89" s="181">
        <f>ROUND(I89*H89,2)</f>
        <v>0</v>
      </c>
      <c r="K89" s="177" t="s">
        <v>183</v>
      </c>
      <c r="L89" s="41"/>
      <c r="M89" s="182" t="s">
        <v>19</v>
      </c>
      <c r="N89" s="183" t="s">
        <v>47</v>
      </c>
      <c r="O89" s="66"/>
      <c r="P89" s="184">
        <f>O89*H89</f>
        <v>0</v>
      </c>
      <c r="Q89" s="184">
        <v>0</v>
      </c>
      <c r="R89" s="184">
        <f>Q89*H89</f>
        <v>0</v>
      </c>
      <c r="S89" s="184">
        <v>0</v>
      </c>
      <c r="T89" s="185">
        <f>S89*H89</f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R89" s="186" t="s">
        <v>184</v>
      </c>
      <c r="AT89" s="186" t="s">
        <v>179</v>
      </c>
      <c r="AU89" s="186" t="s">
        <v>86</v>
      </c>
      <c r="AY89" s="19" t="s">
        <v>177</v>
      </c>
      <c r="BE89" s="187">
        <f>IF(N89="základní",J89,0)</f>
        <v>0</v>
      </c>
      <c r="BF89" s="187">
        <f>IF(N89="snížená",J89,0)</f>
        <v>0</v>
      </c>
      <c r="BG89" s="187">
        <f>IF(N89="zákl. přenesená",J89,0)</f>
        <v>0</v>
      </c>
      <c r="BH89" s="187">
        <f>IF(N89="sníž. přenesená",J89,0)</f>
        <v>0</v>
      </c>
      <c r="BI89" s="187">
        <f>IF(N89="nulová",J89,0)</f>
        <v>0</v>
      </c>
      <c r="BJ89" s="19" t="s">
        <v>84</v>
      </c>
      <c r="BK89" s="187">
        <f>ROUND(I89*H89,2)</f>
        <v>0</v>
      </c>
      <c r="BL89" s="19" t="s">
        <v>184</v>
      </c>
      <c r="BM89" s="186" t="s">
        <v>86</v>
      </c>
    </row>
    <row r="90" spans="1:65" s="2" customFormat="1" ht="11.25">
      <c r="A90" s="36"/>
      <c r="B90" s="37"/>
      <c r="C90" s="38"/>
      <c r="D90" s="188" t="s">
        <v>186</v>
      </c>
      <c r="E90" s="38"/>
      <c r="F90" s="189" t="s">
        <v>7403</v>
      </c>
      <c r="G90" s="38"/>
      <c r="H90" s="38"/>
      <c r="I90" s="190"/>
      <c r="J90" s="38"/>
      <c r="K90" s="38"/>
      <c r="L90" s="41"/>
      <c r="M90" s="191"/>
      <c r="N90" s="192"/>
      <c r="O90" s="66"/>
      <c r="P90" s="66"/>
      <c r="Q90" s="66"/>
      <c r="R90" s="66"/>
      <c r="S90" s="66"/>
      <c r="T90" s="67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186</v>
      </c>
      <c r="AU90" s="19" t="s">
        <v>86</v>
      </c>
    </row>
    <row r="91" spans="1:65" s="12" customFormat="1" ht="22.9" customHeight="1">
      <c r="B91" s="159"/>
      <c r="C91" s="160"/>
      <c r="D91" s="161" t="s">
        <v>75</v>
      </c>
      <c r="E91" s="173" t="s">
        <v>216</v>
      </c>
      <c r="F91" s="173" t="s">
        <v>401</v>
      </c>
      <c r="G91" s="160"/>
      <c r="H91" s="160"/>
      <c r="I91" s="163"/>
      <c r="J91" s="174">
        <f>BK91</f>
        <v>0</v>
      </c>
      <c r="K91" s="160"/>
      <c r="L91" s="165"/>
      <c r="M91" s="166"/>
      <c r="N91" s="167"/>
      <c r="O91" s="167"/>
      <c r="P91" s="168">
        <f>SUM(P92:P99)</f>
        <v>0</v>
      </c>
      <c r="Q91" s="167"/>
      <c r="R91" s="168">
        <f>SUM(R92:R99)</f>
        <v>0</v>
      </c>
      <c r="S91" s="167"/>
      <c r="T91" s="169">
        <f>SUM(T92:T99)</f>
        <v>0</v>
      </c>
      <c r="AR91" s="170" t="s">
        <v>84</v>
      </c>
      <c r="AT91" s="171" t="s">
        <v>75</v>
      </c>
      <c r="AU91" s="171" t="s">
        <v>84</v>
      </c>
      <c r="AY91" s="170" t="s">
        <v>177</v>
      </c>
      <c r="BK91" s="172">
        <f>SUM(BK92:BK99)</f>
        <v>0</v>
      </c>
    </row>
    <row r="92" spans="1:65" s="2" customFormat="1" ht="24.2" customHeight="1">
      <c r="A92" s="36"/>
      <c r="B92" s="37"/>
      <c r="C92" s="175" t="s">
        <v>86</v>
      </c>
      <c r="D92" s="175" t="s">
        <v>179</v>
      </c>
      <c r="E92" s="176" t="s">
        <v>7404</v>
      </c>
      <c r="F92" s="177" t="s">
        <v>7405</v>
      </c>
      <c r="G92" s="178" t="s">
        <v>199</v>
      </c>
      <c r="H92" s="179">
        <v>0.6</v>
      </c>
      <c r="I92" s="180"/>
      <c r="J92" s="181">
        <f>ROUND(I92*H92,2)</f>
        <v>0</v>
      </c>
      <c r="K92" s="177" t="s">
        <v>183</v>
      </c>
      <c r="L92" s="41"/>
      <c r="M92" s="182" t="s">
        <v>19</v>
      </c>
      <c r="N92" s="183" t="s">
        <v>47</v>
      </c>
      <c r="O92" s="66"/>
      <c r="P92" s="184">
        <f>O92*H92</f>
        <v>0</v>
      </c>
      <c r="Q92" s="184">
        <v>0</v>
      </c>
      <c r="R92" s="184">
        <f>Q92*H92</f>
        <v>0</v>
      </c>
      <c r="S92" s="184">
        <v>0</v>
      </c>
      <c r="T92" s="185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86" t="s">
        <v>184</v>
      </c>
      <c r="AT92" s="186" t="s">
        <v>179</v>
      </c>
      <c r="AU92" s="186" t="s">
        <v>86</v>
      </c>
      <c r="AY92" s="19" t="s">
        <v>177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19" t="s">
        <v>84</v>
      </c>
      <c r="BK92" s="187">
        <f>ROUND(I92*H92,2)</f>
        <v>0</v>
      </c>
      <c r="BL92" s="19" t="s">
        <v>184</v>
      </c>
      <c r="BM92" s="186" t="s">
        <v>184</v>
      </c>
    </row>
    <row r="93" spans="1:65" s="2" customFormat="1" ht="11.25">
      <c r="A93" s="36"/>
      <c r="B93" s="37"/>
      <c r="C93" s="38"/>
      <c r="D93" s="188" t="s">
        <v>186</v>
      </c>
      <c r="E93" s="38"/>
      <c r="F93" s="189" t="s">
        <v>7406</v>
      </c>
      <c r="G93" s="38"/>
      <c r="H93" s="38"/>
      <c r="I93" s="190"/>
      <c r="J93" s="38"/>
      <c r="K93" s="38"/>
      <c r="L93" s="41"/>
      <c r="M93" s="191"/>
      <c r="N93" s="192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186</v>
      </c>
      <c r="AU93" s="19" t="s">
        <v>86</v>
      </c>
    </row>
    <row r="94" spans="1:65" s="13" customFormat="1" ht="11.25">
      <c r="B94" s="193"/>
      <c r="C94" s="194"/>
      <c r="D94" s="195" t="s">
        <v>188</v>
      </c>
      <c r="E94" s="196" t="s">
        <v>19</v>
      </c>
      <c r="F94" s="197" t="s">
        <v>7407</v>
      </c>
      <c r="G94" s="194"/>
      <c r="H94" s="198">
        <v>0.6</v>
      </c>
      <c r="I94" s="199"/>
      <c r="J94" s="194"/>
      <c r="K94" s="194"/>
      <c r="L94" s="200"/>
      <c r="M94" s="201"/>
      <c r="N94" s="202"/>
      <c r="O94" s="202"/>
      <c r="P94" s="202"/>
      <c r="Q94" s="202"/>
      <c r="R94" s="202"/>
      <c r="S94" s="202"/>
      <c r="T94" s="203"/>
      <c r="AT94" s="204" t="s">
        <v>188</v>
      </c>
      <c r="AU94" s="204" t="s">
        <v>86</v>
      </c>
      <c r="AV94" s="13" t="s">
        <v>86</v>
      </c>
      <c r="AW94" s="13" t="s">
        <v>35</v>
      </c>
      <c r="AX94" s="13" t="s">
        <v>76</v>
      </c>
      <c r="AY94" s="204" t="s">
        <v>177</v>
      </c>
    </row>
    <row r="95" spans="1:65" s="14" customFormat="1" ht="11.25">
      <c r="B95" s="205"/>
      <c r="C95" s="206"/>
      <c r="D95" s="195" t="s">
        <v>188</v>
      </c>
      <c r="E95" s="207" t="s">
        <v>19</v>
      </c>
      <c r="F95" s="208" t="s">
        <v>190</v>
      </c>
      <c r="G95" s="206"/>
      <c r="H95" s="209">
        <v>0.6</v>
      </c>
      <c r="I95" s="210"/>
      <c r="J95" s="206"/>
      <c r="K95" s="206"/>
      <c r="L95" s="211"/>
      <c r="M95" s="212"/>
      <c r="N95" s="213"/>
      <c r="O95" s="213"/>
      <c r="P95" s="213"/>
      <c r="Q95" s="213"/>
      <c r="R95" s="213"/>
      <c r="S95" s="213"/>
      <c r="T95" s="214"/>
      <c r="AT95" s="215" t="s">
        <v>188</v>
      </c>
      <c r="AU95" s="215" t="s">
        <v>86</v>
      </c>
      <c r="AV95" s="14" t="s">
        <v>184</v>
      </c>
      <c r="AW95" s="14" t="s">
        <v>35</v>
      </c>
      <c r="AX95" s="14" t="s">
        <v>84</v>
      </c>
      <c r="AY95" s="215" t="s">
        <v>177</v>
      </c>
    </row>
    <row r="96" spans="1:65" s="2" customFormat="1" ht="24.2" customHeight="1">
      <c r="A96" s="36"/>
      <c r="B96" s="37"/>
      <c r="C96" s="175" t="s">
        <v>196</v>
      </c>
      <c r="D96" s="175" t="s">
        <v>179</v>
      </c>
      <c r="E96" s="176" t="s">
        <v>7408</v>
      </c>
      <c r="F96" s="177" t="s">
        <v>7409</v>
      </c>
      <c r="G96" s="178" t="s">
        <v>199</v>
      </c>
      <c r="H96" s="179">
        <v>0.6</v>
      </c>
      <c r="I96" s="180"/>
      <c r="J96" s="181">
        <f>ROUND(I96*H96,2)</f>
        <v>0</v>
      </c>
      <c r="K96" s="177" t="s">
        <v>183</v>
      </c>
      <c r="L96" s="41"/>
      <c r="M96" s="182" t="s">
        <v>19</v>
      </c>
      <c r="N96" s="183" t="s">
        <v>47</v>
      </c>
      <c r="O96" s="66"/>
      <c r="P96" s="184">
        <f>O96*H96</f>
        <v>0</v>
      </c>
      <c r="Q96" s="184">
        <v>0</v>
      </c>
      <c r="R96" s="184">
        <f>Q96*H96</f>
        <v>0</v>
      </c>
      <c r="S96" s="184">
        <v>0</v>
      </c>
      <c r="T96" s="185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86" t="s">
        <v>184</v>
      </c>
      <c r="AT96" s="186" t="s">
        <v>179</v>
      </c>
      <c r="AU96" s="186" t="s">
        <v>86</v>
      </c>
      <c r="AY96" s="19" t="s">
        <v>177</v>
      </c>
      <c r="BE96" s="187">
        <f>IF(N96="základní",J96,0)</f>
        <v>0</v>
      </c>
      <c r="BF96" s="187">
        <f>IF(N96="snížená",J96,0)</f>
        <v>0</v>
      </c>
      <c r="BG96" s="187">
        <f>IF(N96="zákl. přenesená",J96,0)</f>
        <v>0</v>
      </c>
      <c r="BH96" s="187">
        <f>IF(N96="sníž. přenesená",J96,0)</f>
        <v>0</v>
      </c>
      <c r="BI96" s="187">
        <f>IF(N96="nulová",J96,0)</f>
        <v>0</v>
      </c>
      <c r="BJ96" s="19" t="s">
        <v>84</v>
      </c>
      <c r="BK96" s="187">
        <f>ROUND(I96*H96,2)</f>
        <v>0</v>
      </c>
      <c r="BL96" s="19" t="s">
        <v>184</v>
      </c>
      <c r="BM96" s="186" t="s">
        <v>216</v>
      </c>
    </row>
    <row r="97" spans="1:65" s="2" customFormat="1" ht="11.25">
      <c r="A97" s="36"/>
      <c r="B97" s="37"/>
      <c r="C97" s="38"/>
      <c r="D97" s="188" t="s">
        <v>186</v>
      </c>
      <c r="E97" s="38"/>
      <c r="F97" s="189" t="s">
        <v>7410</v>
      </c>
      <c r="G97" s="38"/>
      <c r="H97" s="38"/>
      <c r="I97" s="190"/>
      <c r="J97" s="38"/>
      <c r="K97" s="38"/>
      <c r="L97" s="41"/>
      <c r="M97" s="191"/>
      <c r="N97" s="192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186</v>
      </c>
      <c r="AU97" s="19" t="s">
        <v>86</v>
      </c>
    </row>
    <row r="98" spans="1:65" s="13" customFormat="1" ht="11.25">
      <c r="B98" s="193"/>
      <c r="C98" s="194"/>
      <c r="D98" s="195" t="s">
        <v>188</v>
      </c>
      <c r="E98" s="196" t="s">
        <v>19</v>
      </c>
      <c r="F98" s="197" t="s">
        <v>7407</v>
      </c>
      <c r="G98" s="194"/>
      <c r="H98" s="198">
        <v>0.6</v>
      </c>
      <c r="I98" s="199"/>
      <c r="J98" s="194"/>
      <c r="K98" s="194"/>
      <c r="L98" s="200"/>
      <c r="M98" s="201"/>
      <c r="N98" s="202"/>
      <c r="O98" s="202"/>
      <c r="P98" s="202"/>
      <c r="Q98" s="202"/>
      <c r="R98" s="202"/>
      <c r="S98" s="202"/>
      <c r="T98" s="203"/>
      <c r="AT98" s="204" t="s">
        <v>188</v>
      </c>
      <c r="AU98" s="204" t="s">
        <v>86</v>
      </c>
      <c r="AV98" s="13" t="s">
        <v>86</v>
      </c>
      <c r="AW98" s="13" t="s">
        <v>35</v>
      </c>
      <c r="AX98" s="13" t="s">
        <v>76</v>
      </c>
      <c r="AY98" s="204" t="s">
        <v>177</v>
      </c>
    </row>
    <row r="99" spans="1:65" s="14" customFormat="1" ht="11.25">
      <c r="B99" s="205"/>
      <c r="C99" s="206"/>
      <c r="D99" s="195" t="s">
        <v>188</v>
      </c>
      <c r="E99" s="207" t="s">
        <v>19</v>
      </c>
      <c r="F99" s="208" t="s">
        <v>190</v>
      </c>
      <c r="G99" s="206"/>
      <c r="H99" s="209">
        <v>0.6</v>
      </c>
      <c r="I99" s="210"/>
      <c r="J99" s="206"/>
      <c r="K99" s="206"/>
      <c r="L99" s="211"/>
      <c r="M99" s="212"/>
      <c r="N99" s="213"/>
      <c r="O99" s="213"/>
      <c r="P99" s="213"/>
      <c r="Q99" s="213"/>
      <c r="R99" s="213"/>
      <c r="S99" s="213"/>
      <c r="T99" s="214"/>
      <c r="AT99" s="215" t="s">
        <v>188</v>
      </c>
      <c r="AU99" s="215" t="s">
        <v>86</v>
      </c>
      <c r="AV99" s="14" t="s">
        <v>184</v>
      </c>
      <c r="AW99" s="14" t="s">
        <v>35</v>
      </c>
      <c r="AX99" s="14" t="s">
        <v>84</v>
      </c>
      <c r="AY99" s="215" t="s">
        <v>177</v>
      </c>
    </row>
    <row r="100" spans="1:65" s="12" customFormat="1" ht="22.9" customHeight="1">
      <c r="B100" s="159"/>
      <c r="C100" s="160"/>
      <c r="D100" s="161" t="s">
        <v>75</v>
      </c>
      <c r="E100" s="173" t="s">
        <v>252</v>
      </c>
      <c r="F100" s="173" t="s">
        <v>1139</v>
      </c>
      <c r="G100" s="160"/>
      <c r="H100" s="160"/>
      <c r="I100" s="163"/>
      <c r="J100" s="174">
        <f>BK100</f>
        <v>0</v>
      </c>
      <c r="K100" s="160"/>
      <c r="L100" s="165"/>
      <c r="M100" s="166"/>
      <c r="N100" s="167"/>
      <c r="O100" s="167"/>
      <c r="P100" s="168">
        <f>SUM(P101:P104)</f>
        <v>0</v>
      </c>
      <c r="Q100" s="167"/>
      <c r="R100" s="168">
        <f>SUM(R101:R104)</f>
        <v>0</v>
      </c>
      <c r="S100" s="167"/>
      <c r="T100" s="169">
        <f>SUM(T101:T104)</f>
        <v>0</v>
      </c>
      <c r="AR100" s="170" t="s">
        <v>84</v>
      </c>
      <c r="AT100" s="171" t="s">
        <v>75</v>
      </c>
      <c r="AU100" s="171" t="s">
        <v>84</v>
      </c>
      <c r="AY100" s="170" t="s">
        <v>177</v>
      </c>
      <c r="BK100" s="172">
        <f>SUM(BK101:BK104)</f>
        <v>0</v>
      </c>
    </row>
    <row r="101" spans="1:65" s="2" customFormat="1" ht="16.5" customHeight="1">
      <c r="A101" s="36"/>
      <c r="B101" s="37"/>
      <c r="C101" s="175" t="s">
        <v>184</v>
      </c>
      <c r="D101" s="175" t="s">
        <v>179</v>
      </c>
      <c r="E101" s="176" t="s">
        <v>1141</v>
      </c>
      <c r="F101" s="177" t="s">
        <v>1142</v>
      </c>
      <c r="G101" s="178" t="s">
        <v>272</v>
      </c>
      <c r="H101" s="179">
        <v>2</v>
      </c>
      <c r="I101" s="180"/>
      <c r="J101" s="181">
        <f>ROUND(I101*H101,2)</f>
        <v>0</v>
      </c>
      <c r="K101" s="177" t="s">
        <v>183</v>
      </c>
      <c r="L101" s="41"/>
      <c r="M101" s="182" t="s">
        <v>19</v>
      </c>
      <c r="N101" s="183" t="s">
        <v>47</v>
      </c>
      <c r="O101" s="66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86" t="s">
        <v>184</v>
      </c>
      <c r="AT101" s="186" t="s">
        <v>179</v>
      </c>
      <c r="AU101" s="186" t="s">
        <v>86</v>
      </c>
      <c r="AY101" s="19" t="s">
        <v>177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19" t="s">
        <v>84</v>
      </c>
      <c r="BK101" s="187">
        <f>ROUND(I101*H101,2)</f>
        <v>0</v>
      </c>
      <c r="BL101" s="19" t="s">
        <v>184</v>
      </c>
      <c r="BM101" s="186" t="s">
        <v>252</v>
      </c>
    </row>
    <row r="102" spans="1:65" s="2" customFormat="1" ht="11.25">
      <c r="A102" s="36"/>
      <c r="B102" s="37"/>
      <c r="C102" s="38"/>
      <c r="D102" s="188" t="s">
        <v>186</v>
      </c>
      <c r="E102" s="38"/>
      <c r="F102" s="189" t="s">
        <v>1144</v>
      </c>
      <c r="G102" s="38"/>
      <c r="H102" s="38"/>
      <c r="I102" s="190"/>
      <c r="J102" s="38"/>
      <c r="K102" s="38"/>
      <c r="L102" s="41"/>
      <c r="M102" s="191"/>
      <c r="N102" s="192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186</v>
      </c>
      <c r="AU102" s="19" t="s">
        <v>86</v>
      </c>
    </row>
    <row r="103" spans="1:65" s="2" customFormat="1" ht="16.5" customHeight="1">
      <c r="A103" s="36"/>
      <c r="B103" s="37"/>
      <c r="C103" s="175" t="s">
        <v>206</v>
      </c>
      <c r="D103" s="175" t="s">
        <v>179</v>
      </c>
      <c r="E103" s="176" t="s">
        <v>7411</v>
      </c>
      <c r="F103" s="177" t="s">
        <v>7412</v>
      </c>
      <c r="G103" s="178" t="s">
        <v>272</v>
      </c>
      <c r="H103" s="179">
        <v>2</v>
      </c>
      <c r="I103" s="180"/>
      <c r="J103" s="181">
        <f>ROUND(I103*H103,2)</f>
        <v>0</v>
      </c>
      <c r="K103" s="177" t="s">
        <v>183</v>
      </c>
      <c r="L103" s="41"/>
      <c r="M103" s="182" t="s">
        <v>19</v>
      </c>
      <c r="N103" s="183" t="s">
        <v>47</v>
      </c>
      <c r="O103" s="66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86" t="s">
        <v>184</v>
      </c>
      <c r="AT103" s="186" t="s">
        <v>179</v>
      </c>
      <c r="AU103" s="186" t="s">
        <v>86</v>
      </c>
      <c r="AY103" s="19" t="s">
        <v>177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19" t="s">
        <v>84</v>
      </c>
      <c r="BK103" s="187">
        <f>ROUND(I103*H103,2)</f>
        <v>0</v>
      </c>
      <c r="BL103" s="19" t="s">
        <v>184</v>
      </c>
      <c r="BM103" s="186" t="s">
        <v>269</v>
      </c>
    </row>
    <row r="104" spans="1:65" s="2" customFormat="1" ht="11.25">
      <c r="A104" s="36"/>
      <c r="B104" s="37"/>
      <c r="C104" s="38"/>
      <c r="D104" s="188" t="s">
        <v>186</v>
      </c>
      <c r="E104" s="38"/>
      <c r="F104" s="189" t="s">
        <v>7413</v>
      </c>
      <c r="G104" s="38"/>
      <c r="H104" s="38"/>
      <c r="I104" s="190"/>
      <c r="J104" s="38"/>
      <c r="K104" s="38"/>
      <c r="L104" s="41"/>
      <c r="M104" s="191"/>
      <c r="N104" s="192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186</v>
      </c>
      <c r="AU104" s="19" t="s">
        <v>86</v>
      </c>
    </row>
    <row r="105" spans="1:65" s="12" customFormat="1" ht="22.9" customHeight="1">
      <c r="B105" s="159"/>
      <c r="C105" s="160"/>
      <c r="D105" s="161" t="s">
        <v>75</v>
      </c>
      <c r="E105" s="173" t="s">
        <v>259</v>
      </c>
      <c r="F105" s="173" t="s">
        <v>1150</v>
      </c>
      <c r="G105" s="160"/>
      <c r="H105" s="160"/>
      <c r="I105" s="163"/>
      <c r="J105" s="174">
        <f>BK105</f>
        <v>0</v>
      </c>
      <c r="K105" s="160"/>
      <c r="L105" s="165"/>
      <c r="M105" s="166"/>
      <c r="N105" s="167"/>
      <c r="O105" s="167"/>
      <c r="P105" s="168">
        <f>SUM(P106:P120)</f>
        <v>0</v>
      </c>
      <c r="Q105" s="167"/>
      <c r="R105" s="168">
        <f>SUM(R106:R120)</f>
        <v>0</v>
      </c>
      <c r="S105" s="167"/>
      <c r="T105" s="169">
        <f>SUM(T106:T120)</f>
        <v>0</v>
      </c>
      <c r="AR105" s="170" t="s">
        <v>84</v>
      </c>
      <c r="AT105" s="171" t="s">
        <v>75</v>
      </c>
      <c r="AU105" s="171" t="s">
        <v>84</v>
      </c>
      <c r="AY105" s="170" t="s">
        <v>177</v>
      </c>
      <c r="BK105" s="172">
        <f>SUM(BK106:BK120)</f>
        <v>0</v>
      </c>
    </row>
    <row r="106" spans="1:65" s="2" customFormat="1" ht="16.5" customHeight="1">
      <c r="A106" s="36"/>
      <c r="B106" s="37"/>
      <c r="C106" s="175" t="s">
        <v>216</v>
      </c>
      <c r="D106" s="175" t="s">
        <v>179</v>
      </c>
      <c r="E106" s="176" t="s">
        <v>7414</v>
      </c>
      <c r="F106" s="177" t="s">
        <v>7415</v>
      </c>
      <c r="G106" s="178" t="s">
        <v>182</v>
      </c>
      <c r="H106" s="179">
        <v>0.1</v>
      </c>
      <c r="I106" s="180"/>
      <c r="J106" s="181">
        <f>ROUND(I106*H106,2)</f>
        <v>0</v>
      </c>
      <c r="K106" s="177" t="s">
        <v>183</v>
      </c>
      <c r="L106" s="41"/>
      <c r="M106" s="182" t="s">
        <v>19</v>
      </c>
      <c r="N106" s="183" t="s">
        <v>47</v>
      </c>
      <c r="O106" s="66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86" t="s">
        <v>184</v>
      </c>
      <c r="AT106" s="186" t="s">
        <v>179</v>
      </c>
      <c r="AU106" s="186" t="s">
        <v>86</v>
      </c>
      <c r="AY106" s="19" t="s">
        <v>177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19" t="s">
        <v>84</v>
      </c>
      <c r="BK106" s="187">
        <f>ROUND(I106*H106,2)</f>
        <v>0</v>
      </c>
      <c r="BL106" s="19" t="s">
        <v>184</v>
      </c>
      <c r="BM106" s="186" t="s">
        <v>280</v>
      </c>
    </row>
    <row r="107" spans="1:65" s="2" customFormat="1" ht="11.25">
      <c r="A107" s="36"/>
      <c r="B107" s="37"/>
      <c r="C107" s="38"/>
      <c r="D107" s="188" t="s">
        <v>186</v>
      </c>
      <c r="E107" s="38"/>
      <c r="F107" s="189" t="s">
        <v>7416</v>
      </c>
      <c r="G107" s="38"/>
      <c r="H107" s="38"/>
      <c r="I107" s="190"/>
      <c r="J107" s="38"/>
      <c r="K107" s="38"/>
      <c r="L107" s="41"/>
      <c r="M107" s="191"/>
      <c r="N107" s="192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186</v>
      </c>
      <c r="AU107" s="19" t="s">
        <v>86</v>
      </c>
    </row>
    <row r="108" spans="1:65" s="13" customFormat="1" ht="11.25">
      <c r="B108" s="193"/>
      <c r="C108" s="194"/>
      <c r="D108" s="195" t="s">
        <v>188</v>
      </c>
      <c r="E108" s="196" t="s">
        <v>19</v>
      </c>
      <c r="F108" s="197" t="s">
        <v>7417</v>
      </c>
      <c r="G108" s="194"/>
      <c r="H108" s="198">
        <v>0.1</v>
      </c>
      <c r="I108" s="199"/>
      <c r="J108" s="194"/>
      <c r="K108" s="194"/>
      <c r="L108" s="200"/>
      <c r="M108" s="201"/>
      <c r="N108" s="202"/>
      <c r="O108" s="202"/>
      <c r="P108" s="202"/>
      <c r="Q108" s="202"/>
      <c r="R108" s="202"/>
      <c r="S108" s="202"/>
      <c r="T108" s="203"/>
      <c r="AT108" s="204" t="s">
        <v>188</v>
      </c>
      <c r="AU108" s="204" t="s">
        <v>86</v>
      </c>
      <c r="AV108" s="13" t="s">
        <v>86</v>
      </c>
      <c r="AW108" s="13" t="s">
        <v>35</v>
      </c>
      <c r="AX108" s="13" t="s">
        <v>76</v>
      </c>
      <c r="AY108" s="204" t="s">
        <v>177</v>
      </c>
    </row>
    <row r="109" spans="1:65" s="14" customFormat="1" ht="11.25">
      <c r="B109" s="205"/>
      <c r="C109" s="206"/>
      <c r="D109" s="195" t="s">
        <v>188</v>
      </c>
      <c r="E109" s="207" t="s">
        <v>19</v>
      </c>
      <c r="F109" s="208" t="s">
        <v>190</v>
      </c>
      <c r="G109" s="206"/>
      <c r="H109" s="209">
        <v>0.1</v>
      </c>
      <c r="I109" s="210"/>
      <c r="J109" s="206"/>
      <c r="K109" s="206"/>
      <c r="L109" s="211"/>
      <c r="M109" s="212"/>
      <c r="N109" s="213"/>
      <c r="O109" s="213"/>
      <c r="P109" s="213"/>
      <c r="Q109" s="213"/>
      <c r="R109" s="213"/>
      <c r="S109" s="213"/>
      <c r="T109" s="214"/>
      <c r="AT109" s="215" t="s">
        <v>188</v>
      </c>
      <c r="AU109" s="215" t="s">
        <v>86</v>
      </c>
      <c r="AV109" s="14" t="s">
        <v>184</v>
      </c>
      <c r="AW109" s="14" t="s">
        <v>35</v>
      </c>
      <c r="AX109" s="14" t="s">
        <v>84</v>
      </c>
      <c r="AY109" s="215" t="s">
        <v>177</v>
      </c>
    </row>
    <row r="110" spans="1:65" s="2" customFormat="1" ht="24.2" customHeight="1">
      <c r="A110" s="36"/>
      <c r="B110" s="37"/>
      <c r="C110" s="175" t="s">
        <v>225</v>
      </c>
      <c r="D110" s="175" t="s">
        <v>179</v>
      </c>
      <c r="E110" s="176" t="s">
        <v>7418</v>
      </c>
      <c r="F110" s="177" t="s">
        <v>7419</v>
      </c>
      <c r="G110" s="178" t="s">
        <v>595</v>
      </c>
      <c r="H110" s="179">
        <v>0.8</v>
      </c>
      <c r="I110" s="180"/>
      <c r="J110" s="181">
        <f>ROUND(I110*H110,2)</f>
        <v>0</v>
      </c>
      <c r="K110" s="177" t="s">
        <v>183</v>
      </c>
      <c r="L110" s="41"/>
      <c r="M110" s="182" t="s">
        <v>19</v>
      </c>
      <c r="N110" s="183" t="s">
        <v>47</v>
      </c>
      <c r="O110" s="66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86" t="s">
        <v>184</v>
      </c>
      <c r="AT110" s="186" t="s">
        <v>179</v>
      </c>
      <c r="AU110" s="186" t="s">
        <v>86</v>
      </c>
      <c r="AY110" s="19" t="s">
        <v>177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19" t="s">
        <v>84</v>
      </c>
      <c r="BK110" s="187">
        <f>ROUND(I110*H110,2)</f>
        <v>0</v>
      </c>
      <c r="BL110" s="19" t="s">
        <v>184</v>
      </c>
      <c r="BM110" s="186" t="s">
        <v>290</v>
      </c>
    </row>
    <row r="111" spans="1:65" s="2" customFormat="1" ht="11.25">
      <c r="A111" s="36"/>
      <c r="B111" s="37"/>
      <c r="C111" s="38"/>
      <c r="D111" s="188" t="s">
        <v>186</v>
      </c>
      <c r="E111" s="38"/>
      <c r="F111" s="189" t="s">
        <v>7420</v>
      </c>
      <c r="G111" s="38"/>
      <c r="H111" s="38"/>
      <c r="I111" s="190"/>
      <c r="J111" s="38"/>
      <c r="K111" s="38"/>
      <c r="L111" s="41"/>
      <c r="M111" s="191"/>
      <c r="N111" s="192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186</v>
      </c>
      <c r="AU111" s="19" t="s">
        <v>86</v>
      </c>
    </row>
    <row r="112" spans="1:65" s="13" customFormat="1" ht="11.25">
      <c r="B112" s="193"/>
      <c r="C112" s="194"/>
      <c r="D112" s="195" t="s">
        <v>188</v>
      </c>
      <c r="E112" s="196" t="s">
        <v>19</v>
      </c>
      <c r="F112" s="197" t="s">
        <v>7421</v>
      </c>
      <c r="G112" s="194"/>
      <c r="H112" s="198">
        <v>0.8</v>
      </c>
      <c r="I112" s="199"/>
      <c r="J112" s="194"/>
      <c r="K112" s="194"/>
      <c r="L112" s="200"/>
      <c r="M112" s="201"/>
      <c r="N112" s="202"/>
      <c r="O112" s="202"/>
      <c r="P112" s="202"/>
      <c r="Q112" s="202"/>
      <c r="R112" s="202"/>
      <c r="S112" s="202"/>
      <c r="T112" s="203"/>
      <c r="AT112" s="204" t="s">
        <v>188</v>
      </c>
      <c r="AU112" s="204" t="s">
        <v>86</v>
      </c>
      <c r="AV112" s="13" t="s">
        <v>86</v>
      </c>
      <c r="AW112" s="13" t="s">
        <v>35</v>
      </c>
      <c r="AX112" s="13" t="s">
        <v>76</v>
      </c>
      <c r="AY112" s="204" t="s">
        <v>177</v>
      </c>
    </row>
    <row r="113" spans="1:65" s="14" customFormat="1" ht="11.25">
      <c r="B113" s="205"/>
      <c r="C113" s="206"/>
      <c r="D113" s="195" t="s">
        <v>188</v>
      </c>
      <c r="E113" s="207" t="s">
        <v>19</v>
      </c>
      <c r="F113" s="208" t="s">
        <v>190</v>
      </c>
      <c r="G113" s="206"/>
      <c r="H113" s="209">
        <v>0.8</v>
      </c>
      <c r="I113" s="210"/>
      <c r="J113" s="206"/>
      <c r="K113" s="206"/>
      <c r="L113" s="211"/>
      <c r="M113" s="212"/>
      <c r="N113" s="213"/>
      <c r="O113" s="213"/>
      <c r="P113" s="213"/>
      <c r="Q113" s="213"/>
      <c r="R113" s="213"/>
      <c r="S113" s="213"/>
      <c r="T113" s="214"/>
      <c r="AT113" s="215" t="s">
        <v>188</v>
      </c>
      <c r="AU113" s="215" t="s">
        <v>86</v>
      </c>
      <c r="AV113" s="14" t="s">
        <v>184</v>
      </c>
      <c r="AW113" s="14" t="s">
        <v>35</v>
      </c>
      <c r="AX113" s="14" t="s">
        <v>84</v>
      </c>
      <c r="AY113" s="215" t="s">
        <v>177</v>
      </c>
    </row>
    <row r="114" spans="1:65" s="2" customFormat="1" ht="16.5" customHeight="1">
      <c r="A114" s="36"/>
      <c r="B114" s="37"/>
      <c r="C114" s="175" t="s">
        <v>252</v>
      </c>
      <c r="D114" s="175" t="s">
        <v>179</v>
      </c>
      <c r="E114" s="176" t="s">
        <v>7422</v>
      </c>
      <c r="F114" s="177" t="s">
        <v>7423</v>
      </c>
      <c r="G114" s="178" t="s">
        <v>199</v>
      </c>
      <c r="H114" s="179">
        <v>3.2</v>
      </c>
      <c r="I114" s="180"/>
      <c r="J114" s="181">
        <f>ROUND(I114*H114,2)</f>
        <v>0</v>
      </c>
      <c r="K114" s="177" t="s">
        <v>19</v>
      </c>
      <c r="L114" s="41"/>
      <c r="M114" s="182" t="s">
        <v>19</v>
      </c>
      <c r="N114" s="183" t="s">
        <v>47</v>
      </c>
      <c r="O114" s="66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184</v>
      </c>
      <c r="AT114" s="186" t="s">
        <v>179</v>
      </c>
      <c r="AU114" s="186" t="s">
        <v>86</v>
      </c>
      <c r="AY114" s="19" t="s">
        <v>177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19" t="s">
        <v>84</v>
      </c>
      <c r="BK114" s="187">
        <f>ROUND(I114*H114,2)</f>
        <v>0</v>
      </c>
      <c r="BL114" s="19" t="s">
        <v>184</v>
      </c>
      <c r="BM114" s="186" t="s">
        <v>301</v>
      </c>
    </row>
    <row r="115" spans="1:65" s="13" customFormat="1" ht="11.25">
      <c r="B115" s="193"/>
      <c r="C115" s="194"/>
      <c r="D115" s="195" t="s">
        <v>188</v>
      </c>
      <c r="E115" s="196" t="s">
        <v>19</v>
      </c>
      <c r="F115" s="197" t="s">
        <v>7424</v>
      </c>
      <c r="G115" s="194"/>
      <c r="H115" s="198">
        <v>3.2</v>
      </c>
      <c r="I115" s="199"/>
      <c r="J115" s="194"/>
      <c r="K115" s="194"/>
      <c r="L115" s="200"/>
      <c r="M115" s="201"/>
      <c r="N115" s="202"/>
      <c r="O115" s="202"/>
      <c r="P115" s="202"/>
      <c r="Q115" s="202"/>
      <c r="R115" s="202"/>
      <c r="S115" s="202"/>
      <c r="T115" s="203"/>
      <c r="AT115" s="204" t="s">
        <v>188</v>
      </c>
      <c r="AU115" s="204" t="s">
        <v>86</v>
      </c>
      <c r="AV115" s="13" t="s">
        <v>86</v>
      </c>
      <c r="AW115" s="13" t="s">
        <v>35</v>
      </c>
      <c r="AX115" s="13" t="s">
        <v>76</v>
      </c>
      <c r="AY115" s="204" t="s">
        <v>177</v>
      </c>
    </row>
    <row r="116" spans="1:65" s="14" customFormat="1" ht="11.25">
      <c r="B116" s="205"/>
      <c r="C116" s="206"/>
      <c r="D116" s="195" t="s">
        <v>188</v>
      </c>
      <c r="E116" s="207" t="s">
        <v>19</v>
      </c>
      <c r="F116" s="208" t="s">
        <v>190</v>
      </c>
      <c r="G116" s="206"/>
      <c r="H116" s="209">
        <v>3.2</v>
      </c>
      <c r="I116" s="210"/>
      <c r="J116" s="206"/>
      <c r="K116" s="206"/>
      <c r="L116" s="211"/>
      <c r="M116" s="212"/>
      <c r="N116" s="213"/>
      <c r="O116" s="213"/>
      <c r="P116" s="213"/>
      <c r="Q116" s="213"/>
      <c r="R116" s="213"/>
      <c r="S116" s="213"/>
      <c r="T116" s="214"/>
      <c r="AT116" s="215" t="s">
        <v>188</v>
      </c>
      <c r="AU116" s="215" t="s">
        <v>86</v>
      </c>
      <c r="AV116" s="14" t="s">
        <v>184</v>
      </c>
      <c r="AW116" s="14" t="s">
        <v>35</v>
      </c>
      <c r="AX116" s="14" t="s">
        <v>84</v>
      </c>
      <c r="AY116" s="215" t="s">
        <v>177</v>
      </c>
    </row>
    <row r="117" spans="1:65" s="2" customFormat="1" ht="16.5" customHeight="1">
      <c r="A117" s="36"/>
      <c r="B117" s="37"/>
      <c r="C117" s="175" t="s">
        <v>259</v>
      </c>
      <c r="D117" s="175" t="s">
        <v>179</v>
      </c>
      <c r="E117" s="176" t="s">
        <v>7425</v>
      </c>
      <c r="F117" s="177" t="s">
        <v>7426</v>
      </c>
      <c r="G117" s="178" t="s">
        <v>199</v>
      </c>
      <c r="H117" s="179">
        <v>3.2</v>
      </c>
      <c r="I117" s="180"/>
      <c r="J117" s="181">
        <f>ROUND(I117*H117,2)</f>
        <v>0</v>
      </c>
      <c r="K117" s="177" t="s">
        <v>183</v>
      </c>
      <c r="L117" s="41"/>
      <c r="M117" s="182" t="s">
        <v>19</v>
      </c>
      <c r="N117" s="183" t="s">
        <v>47</v>
      </c>
      <c r="O117" s="66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86" t="s">
        <v>184</v>
      </c>
      <c r="AT117" s="186" t="s">
        <v>179</v>
      </c>
      <c r="AU117" s="186" t="s">
        <v>86</v>
      </c>
      <c r="AY117" s="19" t="s">
        <v>177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19" t="s">
        <v>84</v>
      </c>
      <c r="BK117" s="187">
        <f>ROUND(I117*H117,2)</f>
        <v>0</v>
      </c>
      <c r="BL117" s="19" t="s">
        <v>184</v>
      </c>
      <c r="BM117" s="186" t="s">
        <v>339</v>
      </c>
    </row>
    <row r="118" spans="1:65" s="2" customFormat="1" ht="11.25">
      <c r="A118" s="36"/>
      <c r="B118" s="37"/>
      <c r="C118" s="38"/>
      <c r="D118" s="188" t="s">
        <v>186</v>
      </c>
      <c r="E118" s="38"/>
      <c r="F118" s="189" t="s">
        <v>7427</v>
      </c>
      <c r="G118" s="38"/>
      <c r="H118" s="38"/>
      <c r="I118" s="190"/>
      <c r="J118" s="38"/>
      <c r="K118" s="38"/>
      <c r="L118" s="41"/>
      <c r="M118" s="191"/>
      <c r="N118" s="192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186</v>
      </c>
      <c r="AU118" s="19" t="s">
        <v>86</v>
      </c>
    </row>
    <row r="119" spans="1:65" s="2" customFormat="1" ht="16.5" customHeight="1">
      <c r="A119" s="36"/>
      <c r="B119" s="37"/>
      <c r="C119" s="175" t="s">
        <v>269</v>
      </c>
      <c r="D119" s="175" t="s">
        <v>179</v>
      </c>
      <c r="E119" s="176" t="s">
        <v>7428</v>
      </c>
      <c r="F119" s="177" t="s">
        <v>7429</v>
      </c>
      <c r="G119" s="178" t="s">
        <v>199</v>
      </c>
      <c r="H119" s="179">
        <v>3.2</v>
      </c>
      <c r="I119" s="180"/>
      <c r="J119" s="181">
        <f>ROUND(I119*H119,2)</f>
        <v>0</v>
      </c>
      <c r="K119" s="177" t="s">
        <v>183</v>
      </c>
      <c r="L119" s="41"/>
      <c r="M119" s="182" t="s">
        <v>19</v>
      </c>
      <c r="N119" s="183" t="s">
        <v>47</v>
      </c>
      <c r="O119" s="66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86" t="s">
        <v>184</v>
      </c>
      <c r="AT119" s="186" t="s">
        <v>179</v>
      </c>
      <c r="AU119" s="186" t="s">
        <v>86</v>
      </c>
      <c r="AY119" s="19" t="s">
        <v>177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19" t="s">
        <v>84</v>
      </c>
      <c r="BK119" s="187">
        <f>ROUND(I119*H119,2)</f>
        <v>0</v>
      </c>
      <c r="BL119" s="19" t="s">
        <v>184</v>
      </c>
      <c r="BM119" s="186" t="s">
        <v>368</v>
      </c>
    </row>
    <row r="120" spans="1:65" s="2" customFormat="1" ht="11.25">
      <c r="A120" s="36"/>
      <c r="B120" s="37"/>
      <c r="C120" s="38"/>
      <c r="D120" s="188" t="s">
        <v>186</v>
      </c>
      <c r="E120" s="38"/>
      <c r="F120" s="189" t="s">
        <v>7430</v>
      </c>
      <c r="G120" s="38"/>
      <c r="H120" s="38"/>
      <c r="I120" s="190"/>
      <c r="J120" s="38"/>
      <c r="K120" s="38"/>
      <c r="L120" s="41"/>
      <c r="M120" s="191"/>
      <c r="N120" s="192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186</v>
      </c>
      <c r="AU120" s="19" t="s">
        <v>86</v>
      </c>
    </row>
    <row r="121" spans="1:65" s="12" customFormat="1" ht="22.9" customHeight="1">
      <c r="B121" s="159"/>
      <c r="C121" s="160"/>
      <c r="D121" s="161" t="s">
        <v>75</v>
      </c>
      <c r="E121" s="173" t="s">
        <v>3340</v>
      </c>
      <c r="F121" s="173" t="s">
        <v>3341</v>
      </c>
      <c r="G121" s="160"/>
      <c r="H121" s="160"/>
      <c r="I121" s="163"/>
      <c r="J121" s="174">
        <f>BK121</f>
        <v>0</v>
      </c>
      <c r="K121" s="160"/>
      <c r="L121" s="165"/>
      <c r="M121" s="166"/>
      <c r="N121" s="167"/>
      <c r="O121" s="167"/>
      <c r="P121" s="168">
        <f>SUM(P122:P131)</f>
        <v>0</v>
      </c>
      <c r="Q121" s="167"/>
      <c r="R121" s="168">
        <f>SUM(R122:R131)</f>
        <v>0</v>
      </c>
      <c r="S121" s="167"/>
      <c r="T121" s="169">
        <f>SUM(T122:T131)</f>
        <v>0</v>
      </c>
      <c r="AR121" s="170" t="s">
        <v>84</v>
      </c>
      <c r="AT121" s="171" t="s">
        <v>75</v>
      </c>
      <c r="AU121" s="171" t="s">
        <v>84</v>
      </c>
      <c r="AY121" s="170" t="s">
        <v>177</v>
      </c>
      <c r="BK121" s="172">
        <f>SUM(BK122:BK131)</f>
        <v>0</v>
      </c>
    </row>
    <row r="122" spans="1:65" s="2" customFormat="1" ht="24.2" customHeight="1">
      <c r="A122" s="36"/>
      <c r="B122" s="37"/>
      <c r="C122" s="175" t="s">
        <v>275</v>
      </c>
      <c r="D122" s="175" t="s">
        <v>179</v>
      </c>
      <c r="E122" s="176" t="s">
        <v>3342</v>
      </c>
      <c r="F122" s="177" t="s">
        <v>3343</v>
      </c>
      <c r="G122" s="178" t="s">
        <v>304</v>
      </c>
      <c r="H122" s="179">
        <v>0.435</v>
      </c>
      <c r="I122" s="180"/>
      <c r="J122" s="181">
        <f>ROUND(I122*H122,2)</f>
        <v>0</v>
      </c>
      <c r="K122" s="177" t="s">
        <v>183</v>
      </c>
      <c r="L122" s="41"/>
      <c r="M122" s="182" t="s">
        <v>19</v>
      </c>
      <c r="N122" s="183" t="s">
        <v>47</v>
      </c>
      <c r="O122" s="66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86" t="s">
        <v>184</v>
      </c>
      <c r="AT122" s="186" t="s">
        <v>179</v>
      </c>
      <c r="AU122" s="186" t="s">
        <v>86</v>
      </c>
      <c r="AY122" s="19" t="s">
        <v>177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19" t="s">
        <v>84</v>
      </c>
      <c r="BK122" s="187">
        <f>ROUND(I122*H122,2)</f>
        <v>0</v>
      </c>
      <c r="BL122" s="19" t="s">
        <v>184</v>
      </c>
      <c r="BM122" s="186" t="s">
        <v>387</v>
      </c>
    </row>
    <row r="123" spans="1:65" s="2" customFormat="1" ht="11.25">
      <c r="A123" s="36"/>
      <c r="B123" s="37"/>
      <c r="C123" s="38"/>
      <c r="D123" s="188" t="s">
        <v>186</v>
      </c>
      <c r="E123" s="38"/>
      <c r="F123" s="189" t="s">
        <v>3345</v>
      </c>
      <c r="G123" s="38"/>
      <c r="H123" s="38"/>
      <c r="I123" s="190"/>
      <c r="J123" s="38"/>
      <c r="K123" s="38"/>
      <c r="L123" s="41"/>
      <c r="M123" s="191"/>
      <c r="N123" s="192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186</v>
      </c>
      <c r="AU123" s="19" t="s">
        <v>86</v>
      </c>
    </row>
    <row r="124" spans="1:65" s="2" customFormat="1" ht="21.75" customHeight="1">
      <c r="A124" s="36"/>
      <c r="B124" s="37"/>
      <c r="C124" s="175" t="s">
        <v>280</v>
      </c>
      <c r="D124" s="175" t="s">
        <v>179</v>
      </c>
      <c r="E124" s="176" t="s">
        <v>3346</v>
      </c>
      <c r="F124" s="177" t="s">
        <v>3347</v>
      </c>
      <c r="G124" s="178" t="s">
        <v>304</v>
      </c>
      <c r="H124" s="179">
        <v>0.435</v>
      </c>
      <c r="I124" s="180"/>
      <c r="J124" s="181">
        <f>ROUND(I124*H124,2)</f>
        <v>0</v>
      </c>
      <c r="K124" s="177" t="s">
        <v>183</v>
      </c>
      <c r="L124" s="41"/>
      <c r="M124" s="182" t="s">
        <v>19</v>
      </c>
      <c r="N124" s="183" t="s">
        <v>47</v>
      </c>
      <c r="O124" s="66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86" t="s">
        <v>184</v>
      </c>
      <c r="AT124" s="186" t="s">
        <v>179</v>
      </c>
      <c r="AU124" s="186" t="s">
        <v>86</v>
      </c>
      <c r="AY124" s="19" t="s">
        <v>177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19" t="s">
        <v>84</v>
      </c>
      <c r="BK124" s="187">
        <f>ROUND(I124*H124,2)</f>
        <v>0</v>
      </c>
      <c r="BL124" s="19" t="s">
        <v>184</v>
      </c>
      <c r="BM124" s="186" t="s">
        <v>402</v>
      </c>
    </row>
    <row r="125" spans="1:65" s="2" customFormat="1" ht="11.25">
      <c r="A125" s="36"/>
      <c r="B125" s="37"/>
      <c r="C125" s="38"/>
      <c r="D125" s="188" t="s">
        <v>186</v>
      </c>
      <c r="E125" s="38"/>
      <c r="F125" s="189" t="s">
        <v>3349</v>
      </c>
      <c r="G125" s="38"/>
      <c r="H125" s="38"/>
      <c r="I125" s="190"/>
      <c r="J125" s="38"/>
      <c r="K125" s="38"/>
      <c r="L125" s="41"/>
      <c r="M125" s="191"/>
      <c r="N125" s="192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186</v>
      </c>
      <c r="AU125" s="19" t="s">
        <v>86</v>
      </c>
    </row>
    <row r="126" spans="1:65" s="2" customFormat="1" ht="24.2" customHeight="1">
      <c r="A126" s="36"/>
      <c r="B126" s="37"/>
      <c r="C126" s="175" t="s">
        <v>285</v>
      </c>
      <c r="D126" s="175" t="s">
        <v>179</v>
      </c>
      <c r="E126" s="176" t="s">
        <v>3350</v>
      </c>
      <c r="F126" s="177" t="s">
        <v>3351</v>
      </c>
      <c r="G126" s="178" t="s">
        <v>304</v>
      </c>
      <c r="H126" s="179">
        <v>6.09</v>
      </c>
      <c r="I126" s="180"/>
      <c r="J126" s="181">
        <f>ROUND(I126*H126,2)</f>
        <v>0</v>
      </c>
      <c r="K126" s="177" t="s">
        <v>183</v>
      </c>
      <c r="L126" s="41"/>
      <c r="M126" s="182" t="s">
        <v>19</v>
      </c>
      <c r="N126" s="183" t="s">
        <v>47</v>
      </c>
      <c r="O126" s="66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86" t="s">
        <v>184</v>
      </c>
      <c r="AT126" s="186" t="s">
        <v>179</v>
      </c>
      <c r="AU126" s="186" t="s">
        <v>86</v>
      </c>
      <c r="AY126" s="19" t="s">
        <v>177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19" t="s">
        <v>84</v>
      </c>
      <c r="BK126" s="187">
        <f>ROUND(I126*H126,2)</f>
        <v>0</v>
      </c>
      <c r="BL126" s="19" t="s">
        <v>184</v>
      </c>
      <c r="BM126" s="186" t="s">
        <v>518</v>
      </c>
    </row>
    <row r="127" spans="1:65" s="2" customFormat="1" ht="11.25">
      <c r="A127" s="36"/>
      <c r="B127" s="37"/>
      <c r="C127" s="38"/>
      <c r="D127" s="188" t="s">
        <v>186</v>
      </c>
      <c r="E127" s="38"/>
      <c r="F127" s="189" t="s">
        <v>3353</v>
      </c>
      <c r="G127" s="38"/>
      <c r="H127" s="38"/>
      <c r="I127" s="190"/>
      <c r="J127" s="38"/>
      <c r="K127" s="38"/>
      <c r="L127" s="41"/>
      <c r="M127" s="191"/>
      <c r="N127" s="192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186</v>
      </c>
      <c r="AU127" s="19" t="s">
        <v>86</v>
      </c>
    </row>
    <row r="128" spans="1:65" s="13" customFormat="1" ht="11.25">
      <c r="B128" s="193"/>
      <c r="C128" s="194"/>
      <c r="D128" s="195" t="s">
        <v>188</v>
      </c>
      <c r="E128" s="196" t="s">
        <v>19</v>
      </c>
      <c r="F128" s="197" t="s">
        <v>7431</v>
      </c>
      <c r="G128" s="194"/>
      <c r="H128" s="198">
        <v>6.09</v>
      </c>
      <c r="I128" s="199"/>
      <c r="J128" s="194"/>
      <c r="K128" s="194"/>
      <c r="L128" s="200"/>
      <c r="M128" s="201"/>
      <c r="N128" s="202"/>
      <c r="O128" s="202"/>
      <c r="P128" s="202"/>
      <c r="Q128" s="202"/>
      <c r="R128" s="202"/>
      <c r="S128" s="202"/>
      <c r="T128" s="203"/>
      <c r="AT128" s="204" t="s">
        <v>188</v>
      </c>
      <c r="AU128" s="204" t="s">
        <v>86</v>
      </c>
      <c r="AV128" s="13" t="s">
        <v>86</v>
      </c>
      <c r="AW128" s="13" t="s">
        <v>35</v>
      </c>
      <c r="AX128" s="13" t="s">
        <v>76</v>
      </c>
      <c r="AY128" s="204" t="s">
        <v>177</v>
      </c>
    </row>
    <row r="129" spans="1:65" s="14" customFormat="1" ht="11.25">
      <c r="B129" s="205"/>
      <c r="C129" s="206"/>
      <c r="D129" s="195" t="s">
        <v>188</v>
      </c>
      <c r="E129" s="207" t="s">
        <v>19</v>
      </c>
      <c r="F129" s="208" t="s">
        <v>190</v>
      </c>
      <c r="G129" s="206"/>
      <c r="H129" s="209">
        <v>6.09</v>
      </c>
      <c r="I129" s="210"/>
      <c r="J129" s="206"/>
      <c r="K129" s="206"/>
      <c r="L129" s="211"/>
      <c r="M129" s="212"/>
      <c r="N129" s="213"/>
      <c r="O129" s="213"/>
      <c r="P129" s="213"/>
      <c r="Q129" s="213"/>
      <c r="R129" s="213"/>
      <c r="S129" s="213"/>
      <c r="T129" s="214"/>
      <c r="AT129" s="215" t="s">
        <v>188</v>
      </c>
      <c r="AU129" s="215" t="s">
        <v>86</v>
      </c>
      <c r="AV129" s="14" t="s">
        <v>184</v>
      </c>
      <c r="AW129" s="14" t="s">
        <v>35</v>
      </c>
      <c r="AX129" s="14" t="s">
        <v>84</v>
      </c>
      <c r="AY129" s="215" t="s">
        <v>177</v>
      </c>
    </row>
    <row r="130" spans="1:65" s="2" customFormat="1" ht="24.2" customHeight="1">
      <c r="A130" s="36"/>
      <c r="B130" s="37"/>
      <c r="C130" s="175" t="s">
        <v>290</v>
      </c>
      <c r="D130" s="175" t="s">
        <v>179</v>
      </c>
      <c r="E130" s="176" t="s">
        <v>3355</v>
      </c>
      <c r="F130" s="177" t="s">
        <v>3356</v>
      </c>
      <c r="G130" s="178" t="s">
        <v>304</v>
      </c>
      <c r="H130" s="179">
        <v>0.435</v>
      </c>
      <c r="I130" s="180"/>
      <c r="J130" s="181">
        <f>ROUND(I130*H130,2)</f>
        <v>0</v>
      </c>
      <c r="K130" s="177" t="s">
        <v>183</v>
      </c>
      <c r="L130" s="41"/>
      <c r="M130" s="182" t="s">
        <v>19</v>
      </c>
      <c r="N130" s="183" t="s">
        <v>47</v>
      </c>
      <c r="O130" s="66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86" t="s">
        <v>184</v>
      </c>
      <c r="AT130" s="186" t="s">
        <v>179</v>
      </c>
      <c r="AU130" s="186" t="s">
        <v>86</v>
      </c>
      <c r="AY130" s="19" t="s">
        <v>177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19" t="s">
        <v>84</v>
      </c>
      <c r="BK130" s="187">
        <f>ROUND(I130*H130,2)</f>
        <v>0</v>
      </c>
      <c r="BL130" s="19" t="s">
        <v>184</v>
      </c>
      <c r="BM130" s="186" t="s">
        <v>550</v>
      </c>
    </row>
    <row r="131" spans="1:65" s="2" customFormat="1" ht="11.25">
      <c r="A131" s="36"/>
      <c r="B131" s="37"/>
      <c r="C131" s="38"/>
      <c r="D131" s="188" t="s">
        <v>186</v>
      </c>
      <c r="E131" s="38"/>
      <c r="F131" s="189" t="s">
        <v>3358</v>
      </c>
      <c r="G131" s="38"/>
      <c r="H131" s="38"/>
      <c r="I131" s="190"/>
      <c r="J131" s="38"/>
      <c r="K131" s="38"/>
      <c r="L131" s="41"/>
      <c r="M131" s="191"/>
      <c r="N131" s="192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186</v>
      </c>
      <c r="AU131" s="19" t="s">
        <v>86</v>
      </c>
    </row>
    <row r="132" spans="1:65" s="12" customFormat="1" ht="22.9" customHeight="1">
      <c r="B132" s="159"/>
      <c r="C132" s="160"/>
      <c r="D132" s="161" t="s">
        <v>75</v>
      </c>
      <c r="E132" s="173" t="s">
        <v>1254</v>
      </c>
      <c r="F132" s="173" t="s">
        <v>1255</v>
      </c>
      <c r="G132" s="160"/>
      <c r="H132" s="160"/>
      <c r="I132" s="163"/>
      <c r="J132" s="174">
        <f>BK132</f>
        <v>0</v>
      </c>
      <c r="K132" s="160"/>
      <c r="L132" s="165"/>
      <c r="M132" s="166"/>
      <c r="N132" s="167"/>
      <c r="O132" s="167"/>
      <c r="P132" s="168">
        <f>P133</f>
        <v>0</v>
      </c>
      <c r="Q132" s="167"/>
      <c r="R132" s="168">
        <f>R133</f>
        <v>0</v>
      </c>
      <c r="S132" s="167"/>
      <c r="T132" s="169">
        <f>T133</f>
        <v>0</v>
      </c>
      <c r="AR132" s="170" t="s">
        <v>84</v>
      </c>
      <c r="AT132" s="171" t="s">
        <v>75</v>
      </c>
      <c r="AU132" s="171" t="s">
        <v>84</v>
      </c>
      <c r="AY132" s="170" t="s">
        <v>177</v>
      </c>
      <c r="BK132" s="172">
        <f>BK133</f>
        <v>0</v>
      </c>
    </row>
    <row r="133" spans="1:65" s="2" customFormat="1" ht="24.2" customHeight="1">
      <c r="A133" s="36"/>
      <c r="B133" s="37"/>
      <c r="C133" s="175" t="s">
        <v>8</v>
      </c>
      <c r="D133" s="175" t="s">
        <v>179</v>
      </c>
      <c r="E133" s="176" t="s">
        <v>4817</v>
      </c>
      <c r="F133" s="177" t="s">
        <v>4818</v>
      </c>
      <c r="G133" s="178" t="s">
        <v>304</v>
      </c>
      <c r="H133" s="179">
        <v>0.52600000000000002</v>
      </c>
      <c r="I133" s="180"/>
      <c r="J133" s="181">
        <f>ROUND(I133*H133,2)</f>
        <v>0</v>
      </c>
      <c r="K133" s="177" t="s">
        <v>19</v>
      </c>
      <c r="L133" s="41"/>
      <c r="M133" s="251" t="s">
        <v>19</v>
      </c>
      <c r="N133" s="252" t="s">
        <v>47</v>
      </c>
      <c r="O133" s="253"/>
      <c r="P133" s="254">
        <f>O133*H133</f>
        <v>0</v>
      </c>
      <c r="Q133" s="254">
        <v>0</v>
      </c>
      <c r="R133" s="254">
        <f>Q133*H133</f>
        <v>0</v>
      </c>
      <c r="S133" s="254">
        <v>0</v>
      </c>
      <c r="T133" s="255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86" t="s">
        <v>184</v>
      </c>
      <c r="AT133" s="186" t="s">
        <v>179</v>
      </c>
      <c r="AU133" s="186" t="s">
        <v>86</v>
      </c>
      <c r="AY133" s="19" t="s">
        <v>177</v>
      </c>
      <c r="BE133" s="187">
        <f>IF(N133="základní",J133,0)</f>
        <v>0</v>
      </c>
      <c r="BF133" s="187">
        <f>IF(N133="snížená",J133,0)</f>
        <v>0</v>
      </c>
      <c r="BG133" s="187">
        <f>IF(N133="zákl. přenesená",J133,0)</f>
        <v>0</v>
      </c>
      <c r="BH133" s="187">
        <f>IF(N133="sníž. přenesená",J133,0)</f>
        <v>0</v>
      </c>
      <c r="BI133" s="187">
        <f>IF(N133="nulová",J133,0)</f>
        <v>0</v>
      </c>
      <c r="BJ133" s="19" t="s">
        <v>84</v>
      </c>
      <c r="BK133" s="187">
        <f>ROUND(I133*H133,2)</f>
        <v>0</v>
      </c>
      <c r="BL133" s="19" t="s">
        <v>184</v>
      </c>
      <c r="BM133" s="186" t="s">
        <v>564</v>
      </c>
    </row>
    <row r="134" spans="1:65" s="2" customFormat="1" ht="6.95" customHeight="1">
      <c r="A134" s="36"/>
      <c r="B134" s="49"/>
      <c r="C134" s="50"/>
      <c r="D134" s="50"/>
      <c r="E134" s="50"/>
      <c r="F134" s="50"/>
      <c r="G134" s="50"/>
      <c r="H134" s="50"/>
      <c r="I134" s="50"/>
      <c r="J134" s="50"/>
      <c r="K134" s="50"/>
      <c r="L134" s="41"/>
      <c r="M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</sheetData>
  <sheetProtection algorithmName="SHA-512" hashValue="pzhJgETDaVuc7jCfdNKY5vT/3hy1VRxHKHOp9Nv9jguvazJPur0qzcbYTFvPmYxlpgdNmPaoRbWLdR4Tu8lbyg==" saltValue="F5LP5G+sm+3QLND4LM9YUXrjK/6THg/329j7Ii0tGeIf2XlxrNOhqG88I1n00jszTLRoiU89r9J3gVp2oI6qOg==" spinCount="100000" sheet="1" objects="1" scenarios="1" formatColumns="0" formatRows="0" autoFilter="0"/>
  <autoFilter ref="C85:K133" xr:uid="{00000000-0009-0000-0000-00000C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0C00-000000000000}"/>
    <hyperlink ref="F93" r:id="rId2" xr:uid="{00000000-0004-0000-0C00-000001000000}"/>
    <hyperlink ref="F97" r:id="rId3" xr:uid="{00000000-0004-0000-0C00-000002000000}"/>
    <hyperlink ref="F102" r:id="rId4" xr:uid="{00000000-0004-0000-0C00-000003000000}"/>
    <hyperlink ref="F104" r:id="rId5" xr:uid="{00000000-0004-0000-0C00-000004000000}"/>
    <hyperlink ref="F107" r:id="rId6" xr:uid="{00000000-0004-0000-0C00-000005000000}"/>
    <hyperlink ref="F111" r:id="rId7" xr:uid="{00000000-0004-0000-0C00-000006000000}"/>
    <hyperlink ref="F118" r:id="rId8" xr:uid="{00000000-0004-0000-0C00-000007000000}"/>
    <hyperlink ref="F120" r:id="rId9" xr:uid="{00000000-0004-0000-0C00-000008000000}"/>
    <hyperlink ref="F123" r:id="rId10" xr:uid="{00000000-0004-0000-0C00-000009000000}"/>
    <hyperlink ref="F125" r:id="rId11" xr:uid="{00000000-0004-0000-0C00-00000A000000}"/>
    <hyperlink ref="F127" r:id="rId12" xr:uid="{00000000-0004-0000-0C00-00000B000000}"/>
    <hyperlink ref="F131" r:id="rId13" xr:uid="{00000000-0004-0000-0C00-00000C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9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122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3057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ROUND(J83,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ROUND((SUM(BE83:BE93)),  2)</f>
        <v>0</v>
      </c>
      <c r="G33" s="36"/>
      <c r="H33" s="36"/>
      <c r="I33" s="120">
        <v>0.21</v>
      </c>
      <c r="J33" s="119">
        <f>ROUND(((SUM(BE83:BE93))*I33),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ROUND((SUM(BF83:BF93)),  2)</f>
        <v>0</v>
      </c>
      <c r="G34" s="36"/>
      <c r="H34" s="36"/>
      <c r="I34" s="120">
        <v>0.15</v>
      </c>
      <c r="J34" s="119">
        <f>ROUND(((SUM(BF83:BF93))*I34),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ROUND((SUM(BG83:BG93)),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ROUND((SUM(BH83:BH93)),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ROUND((SUM(BI83:BI93)),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>VRN - Vedlejší rozpočtové náklady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J83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3057</v>
      </c>
      <c r="E60" s="139"/>
      <c r="F60" s="139"/>
      <c r="G60" s="139"/>
      <c r="H60" s="139"/>
      <c r="I60" s="139"/>
      <c r="J60" s="140">
        <f>J84</f>
        <v>0</v>
      </c>
      <c r="K60" s="137"/>
      <c r="L60" s="141"/>
    </row>
    <row r="61" spans="1:47" s="10" customFormat="1" ht="19.899999999999999" customHeight="1">
      <c r="B61" s="142"/>
      <c r="C61" s="143"/>
      <c r="D61" s="144" t="s">
        <v>5574</v>
      </c>
      <c r="E61" s="145"/>
      <c r="F61" s="145"/>
      <c r="G61" s="145"/>
      <c r="H61" s="145"/>
      <c r="I61" s="145"/>
      <c r="J61" s="146">
        <f>J85</f>
        <v>0</v>
      </c>
      <c r="K61" s="143"/>
      <c r="L61" s="147"/>
    </row>
    <row r="62" spans="1:47" s="10" customFormat="1" ht="19.899999999999999" customHeight="1">
      <c r="B62" s="142"/>
      <c r="C62" s="143"/>
      <c r="D62" s="144" t="s">
        <v>5575</v>
      </c>
      <c r="E62" s="145"/>
      <c r="F62" s="145"/>
      <c r="G62" s="145"/>
      <c r="H62" s="145"/>
      <c r="I62" s="145"/>
      <c r="J62" s="146">
        <f>J88</f>
        <v>0</v>
      </c>
      <c r="K62" s="143"/>
      <c r="L62" s="147"/>
    </row>
    <row r="63" spans="1:47" s="10" customFormat="1" ht="19.899999999999999" customHeight="1">
      <c r="B63" s="142"/>
      <c r="C63" s="143"/>
      <c r="D63" s="144" t="s">
        <v>6814</v>
      </c>
      <c r="E63" s="145"/>
      <c r="F63" s="145"/>
      <c r="G63" s="145"/>
      <c r="H63" s="145"/>
      <c r="I63" s="145"/>
      <c r="J63" s="146">
        <f>J91</f>
        <v>0</v>
      </c>
      <c r="K63" s="143"/>
      <c r="L63" s="147"/>
    </row>
    <row r="64" spans="1:47" s="2" customFormat="1" ht="21.75" customHeight="1">
      <c r="A64" s="36"/>
      <c r="B64" s="37"/>
      <c r="C64" s="38"/>
      <c r="D64" s="38"/>
      <c r="E64" s="38"/>
      <c r="F64" s="38"/>
      <c r="G64" s="38"/>
      <c r="H64" s="38"/>
      <c r="I64" s="38"/>
      <c r="J64" s="38"/>
      <c r="K64" s="38"/>
      <c r="L64" s="10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31" s="2" customFormat="1" ht="6.95" customHeight="1">
      <c r="A65" s="36"/>
      <c r="B65" s="49"/>
      <c r="C65" s="50"/>
      <c r="D65" s="50"/>
      <c r="E65" s="50"/>
      <c r="F65" s="50"/>
      <c r="G65" s="50"/>
      <c r="H65" s="50"/>
      <c r="I65" s="50"/>
      <c r="J65" s="50"/>
      <c r="K65" s="50"/>
      <c r="L65" s="10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9" spans="1:31" s="2" customFormat="1" ht="6.95" customHeight="1">
      <c r="A69" s="36"/>
      <c r="B69" s="51"/>
      <c r="C69" s="52"/>
      <c r="D69" s="52"/>
      <c r="E69" s="52"/>
      <c r="F69" s="52"/>
      <c r="G69" s="52"/>
      <c r="H69" s="52"/>
      <c r="I69" s="52"/>
      <c r="J69" s="52"/>
      <c r="K69" s="52"/>
      <c r="L69" s="10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24.95" customHeight="1">
      <c r="A70" s="36"/>
      <c r="B70" s="37"/>
      <c r="C70" s="25" t="s">
        <v>162</v>
      </c>
      <c r="D70" s="38"/>
      <c r="E70" s="38"/>
      <c r="F70" s="38"/>
      <c r="G70" s="38"/>
      <c r="H70" s="38"/>
      <c r="I70" s="38"/>
      <c r="J70" s="38"/>
      <c r="K70" s="38"/>
      <c r="L70" s="10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6.95" customHeight="1">
      <c r="A71" s="36"/>
      <c r="B71" s="37"/>
      <c r="C71" s="38"/>
      <c r="D71" s="38"/>
      <c r="E71" s="38"/>
      <c r="F71" s="38"/>
      <c r="G71" s="38"/>
      <c r="H71" s="38"/>
      <c r="I71" s="38"/>
      <c r="J71" s="38"/>
      <c r="K71" s="38"/>
      <c r="L71" s="10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12" customHeight="1">
      <c r="A72" s="36"/>
      <c r="B72" s="37"/>
      <c r="C72" s="31" t="s">
        <v>16</v>
      </c>
      <c r="D72" s="38"/>
      <c r="E72" s="38"/>
      <c r="F72" s="38"/>
      <c r="G72" s="38"/>
      <c r="H72" s="38"/>
      <c r="I72" s="38"/>
      <c r="J72" s="38"/>
      <c r="K72" s="38"/>
      <c r="L72" s="10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6.5" customHeight="1">
      <c r="A73" s="36"/>
      <c r="B73" s="37"/>
      <c r="C73" s="38"/>
      <c r="D73" s="38"/>
      <c r="E73" s="392" t="str">
        <f>E7</f>
        <v>Regenerace bývalého areálu kovošrotu v Hamru u litvínova - 1. etapa</v>
      </c>
      <c r="F73" s="393"/>
      <c r="G73" s="393"/>
      <c r="H73" s="393"/>
      <c r="I73" s="38"/>
      <c r="J73" s="38"/>
      <c r="K73" s="38"/>
      <c r="L73" s="10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2" customHeight="1">
      <c r="A74" s="36"/>
      <c r="B74" s="37"/>
      <c r="C74" s="31" t="s">
        <v>124</v>
      </c>
      <c r="D74" s="38"/>
      <c r="E74" s="38"/>
      <c r="F74" s="38"/>
      <c r="G74" s="38"/>
      <c r="H74" s="38"/>
      <c r="I74" s="38"/>
      <c r="J74" s="38"/>
      <c r="K74" s="38"/>
      <c r="L74" s="10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6.5" customHeight="1">
      <c r="A75" s="36"/>
      <c r="B75" s="37"/>
      <c r="C75" s="38"/>
      <c r="D75" s="38"/>
      <c r="E75" s="349" t="str">
        <f>E9</f>
        <v>VRN - Vedlejší rozpočtové náklady</v>
      </c>
      <c r="F75" s="394"/>
      <c r="G75" s="394"/>
      <c r="H75" s="394"/>
      <c r="I75" s="38"/>
      <c r="J75" s="38"/>
      <c r="K75" s="38"/>
      <c r="L75" s="10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0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21</v>
      </c>
      <c r="D77" s="38"/>
      <c r="E77" s="38"/>
      <c r="F77" s="29" t="str">
        <f>F12</f>
        <v>Hamr u Litvínova</v>
      </c>
      <c r="G77" s="38"/>
      <c r="H77" s="38"/>
      <c r="I77" s="31" t="s">
        <v>23</v>
      </c>
      <c r="J77" s="61" t="str">
        <f>IF(J12="","",J12)</f>
        <v>8. 8. 2022</v>
      </c>
      <c r="K77" s="38"/>
      <c r="L77" s="10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37"/>
      <c r="C78" s="38"/>
      <c r="D78" s="38"/>
      <c r="E78" s="38"/>
      <c r="F78" s="38"/>
      <c r="G78" s="38"/>
      <c r="H78" s="38"/>
      <c r="I78" s="38"/>
      <c r="J78" s="38"/>
      <c r="K78" s="38"/>
      <c r="L78" s="10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5.2" customHeight="1">
      <c r="A79" s="36"/>
      <c r="B79" s="37"/>
      <c r="C79" s="31" t="s">
        <v>25</v>
      </c>
      <c r="D79" s="38"/>
      <c r="E79" s="38"/>
      <c r="F79" s="29" t="str">
        <f>E15</f>
        <v>Město Litvínov, náměstí Míru 11, Horní Litvínov</v>
      </c>
      <c r="G79" s="38"/>
      <c r="H79" s="38"/>
      <c r="I79" s="31" t="s">
        <v>31</v>
      </c>
      <c r="J79" s="34" t="str">
        <f>E21</f>
        <v>A2-PORT s.r.o.</v>
      </c>
      <c r="K79" s="38"/>
      <c r="L79" s="10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25.7" customHeight="1">
      <c r="A80" s="36"/>
      <c r="B80" s="37"/>
      <c r="C80" s="31" t="s">
        <v>29</v>
      </c>
      <c r="D80" s="38"/>
      <c r="E80" s="38"/>
      <c r="F80" s="29" t="str">
        <f>IF(E18="","",E18)</f>
        <v>Vyplň údaj</v>
      </c>
      <c r="G80" s="38"/>
      <c r="H80" s="38"/>
      <c r="I80" s="31" t="s">
        <v>36</v>
      </c>
      <c r="J80" s="34" t="str">
        <f>E24</f>
        <v>STAVEBNÍ ROZPOČTY s.r.o.</v>
      </c>
      <c r="K80" s="38"/>
      <c r="L80" s="10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0.3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0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11" customFormat="1" ht="29.25" customHeight="1">
      <c r="A82" s="148"/>
      <c r="B82" s="149"/>
      <c r="C82" s="150" t="s">
        <v>163</v>
      </c>
      <c r="D82" s="151" t="s">
        <v>61</v>
      </c>
      <c r="E82" s="151" t="s">
        <v>57</v>
      </c>
      <c r="F82" s="151" t="s">
        <v>58</v>
      </c>
      <c r="G82" s="151" t="s">
        <v>164</v>
      </c>
      <c r="H82" s="151" t="s">
        <v>165</v>
      </c>
      <c r="I82" s="151" t="s">
        <v>166</v>
      </c>
      <c r="J82" s="151" t="s">
        <v>128</v>
      </c>
      <c r="K82" s="152" t="s">
        <v>167</v>
      </c>
      <c r="L82" s="153"/>
      <c r="M82" s="70" t="s">
        <v>19</v>
      </c>
      <c r="N82" s="71" t="s">
        <v>46</v>
      </c>
      <c r="O82" s="71" t="s">
        <v>168</v>
      </c>
      <c r="P82" s="71" t="s">
        <v>169</v>
      </c>
      <c r="Q82" s="71" t="s">
        <v>170</v>
      </c>
      <c r="R82" s="71" t="s">
        <v>171</v>
      </c>
      <c r="S82" s="71" t="s">
        <v>172</v>
      </c>
      <c r="T82" s="72" t="s">
        <v>173</v>
      </c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</row>
    <row r="83" spans="1:65" s="2" customFormat="1" ht="22.9" customHeight="1">
      <c r="A83" s="36"/>
      <c r="B83" s="37"/>
      <c r="C83" s="77" t="s">
        <v>174</v>
      </c>
      <c r="D83" s="38"/>
      <c r="E83" s="38"/>
      <c r="F83" s="38"/>
      <c r="G83" s="38"/>
      <c r="H83" s="38"/>
      <c r="I83" s="38"/>
      <c r="J83" s="154">
        <f>BK83</f>
        <v>0</v>
      </c>
      <c r="K83" s="38"/>
      <c r="L83" s="41"/>
      <c r="M83" s="73"/>
      <c r="N83" s="155"/>
      <c r="O83" s="74"/>
      <c r="P83" s="156">
        <f>P84</f>
        <v>0</v>
      </c>
      <c r="Q83" s="74"/>
      <c r="R83" s="156">
        <f>R84</f>
        <v>0</v>
      </c>
      <c r="S83" s="74"/>
      <c r="T83" s="157">
        <f>T84</f>
        <v>0</v>
      </c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T83" s="19" t="s">
        <v>75</v>
      </c>
      <c r="AU83" s="19" t="s">
        <v>129</v>
      </c>
      <c r="BK83" s="158">
        <f>BK84</f>
        <v>0</v>
      </c>
    </row>
    <row r="84" spans="1:65" s="12" customFormat="1" ht="25.9" customHeight="1">
      <c r="B84" s="159"/>
      <c r="C84" s="160"/>
      <c r="D84" s="161" t="s">
        <v>75</v>
      </c>
      <c r="E84" s="162" t="s">
        <v>120</v>
      </c>
      <c r="F84" s="162" t="s">
        <v>121</v>
      </c>
      <c r="G84" s="160"/>
      <c r="H84" s="160"/>
      <c r="I84" s="163"/>
      <c r="J84" s="164">
        <f>BK84</f>
        <v>0</v>
      </c>
      <c r="K84" s="160"/>
      <c r="L84" s="165"/>
      <c r="M84" s="166"/>
      <c r="N84" s="167"/>
      <c r="O84" s="167"/>
      <c r="P84" s="168">
        <f>P85+P88+P91</f>
        <v>0</v>
      </c>
      <c r="Q84" s="167"/>
      <c r="R84" s="168">
        <f>R85+R88+R91</f>
        <v>0</v>
      </c>
      <c r="S84" s="167"/>
      <c r="T84" s="169">
        <f>T85+T88+T91</f>
        <v>0</v>
      </c>
      <c r="AR84" s="170" t="s">
        <v>206</v>
      </c>
      <c r="AT84" s="171" t="s">
        <v>75</v>
      </c>
      <c r="AU84" s="171" t="s">
        <v>76</v>
      </c>
      <c r="AY84" s="170" t="s">
        <v>177</v>
      </c>
      <c r="BK84" s="172">
        <f>BK85+BK88+BK91</f>
        <v>0</v>
      </c>
    </row>
    <row r="85" spans="1:65" s="12" customFormat="1" ht="22.9" customHeight="1">
      <c r="B85" s="159"/>
      <c r="C85" s="160"/>
      <c r="D85" s="161" t="s">
        <v>75</v>
      </c>
      <c r="E85" s="173" t="s">
        <v>5842</v>
      </c>
      <c r="F85" s="173" t="s">
        <v>5843</v>
      </c>
      <c r="G85" s="160"/>
      <c r="H85" s="160"/>
      <c r="I85" s="163"/>
      <c r="J85" s="174">
        <f>BK85</f>
        <v>0</v>
      </c>
      <c r="K85" s="160"/>
      <c r="L85" s="165"/>
      <c r="M85" s="166"/>
      <c r="N85" s="167"/>
      <c r="O85" s="167"/>
      <c r="P85" s="168">
        <f>SUM(P86:P87)</f>
        <v>0</v>
      </c>
      <c r="Q85" s="167"/>
      <c r="R85" s="168">
        <f>SUM(R86:R87)</f>
        <v>0</v>
      </c>
      <c r="S85" s="167"/>
      <c r="T85" s="169">
        <f>SUM(T86:T87)</f>
        <v>0</v>
      </c>
      <c r="AR85" s="170" t="s">
        <v>206</v>
      </c>
      <c r="AT85" s="171" t="s">
        <v>75</v>
      </c>
      <c r="AU85" s="171" t="s">
        <v>84</v>
      </c>
      <c r="AY85" s="170" t="s">
        <v>177</v>
      </c>
      <c r="BK85" s="172">
        <f>SUM(BK86:BK87)</f>
        <v>0</v>
      </c>
    </row>
    <row r="86" spans="1:65" s="2" customFormat="1" ht="16.5" customHeight="1">
      <c r="A86" s="36"/>
      <c r="B86" s="37"/>
      <c r="C86" s="175" t="s">
        <v>84</v>
      </c>
      <c r="D86" s="175" t="s">
        <v>179</v>
      </c>
      <c r="E86" s="176" t="s">
        <v>7432</v>
      </c>
      <c r="F86" s="177" t="s">
        <v>5843</v>
      </c>
      <c r="G86" s="178" t="s">
        <v>6990</v>
      </c>
      <c r="H86" s="179">
        <v>1</v>
      </c>
      <c r="I86" s="180"/>
      <c r="J86" s="181">
        <f>ROUND(I86*H86,2)</f>
        <v>0</v>
      </c>
      <c r="K86" s="177" t="s">
        <v>183</v>
      </c>
      <c r="L86" s="41"/>
      <c r="M86" s="182" t="s">
        <v>19</v>
      </c>
      <c r="N86" s="183" t="s">
        <v>47</v>
      </c>
      <c r="O86" s="66"/>
      <c r="P86" s="184">
        <f>O86*H86</f>
        <v>0</v>
      </c>
      <c r="Q86" s="184">
        <v>0</v>
      </c>
      <c r="R86" s="184">
        <f>Q86*H86</f>
        <v>0</v>
      </c>
      <c r="S86" s="184">
        <v>0</v>
      </c>
      <c r="T86" s="185">
        <f>S86*H86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R86" s="186" t="s">
        <v>3621</v>
      </c>
      <c r="AT86" s="186" t="s">
        <v>179</v>
      </c>
      <c r="AU86" s="186" t="s">
        <v>86</v>
      </c>
      <c r="AY86" s="19" t="s">
        <v>177</v>
      </c>
      <c r="BE86" s="187">
        <f>IF(N86="základní",J86,0)</f>
        <v>0</v>
      </c>
      <c r="BF86" s="187">
        <f>IF(N86="snížená",J86,0)</f>
        <v>0</v>
      </c>
      <c r="BG86" s="187">
        <f>IF(N86="zákl. přenesená",J86,0)</f>
        <v>0</v>
      </c>
      <c r="BH86" s="187">
        <f>IF(N86="sníž. přenesená",J86,0)</f>
        <v>0</v>
      </c>
      <c r="BI86" s="187">
        <f>IF(N86="nulová",J86,0)</f>
        <v>0</v>
      </c>
      <c r="BJ86" s="19" t="s">
        <v>84</v>
      </c>
      <c r="BK86" s="187">
        <f>ROUND(I86*H86,2)</f>
        <v>0</v>
      </c>
      <c r="BL86" s="19" t="s">
        <v>3621</v>
      </c>
      <c r="BM86" s="186" t="s">
        <v>7433</v>
      </c>
    </row>
    <row r="87" spans="1:65" s="2" customFormat="1" ht="11.25">
      <c r="A87" s="36"/>
      <c r="B87" s="37"/>
      <c r="C87" s="38"/>
      <c r="D87" s="188" t="s">
        <v>186</v>
      </c>
      <c r="E87" s="38"/>
      <c r="F87" s="189" t="s">
        <v>7434</v>
      </c>
      <c r="G87" s="38"/>
      <c r="H87" s="38"/>
      <c r="I87" s="190"/>
      <c r="J87" s="38"/>
      <c r="K87" s="38"/>
      <c r="L87" s="41"/>
      <c r="M87" s="191"/>
      <c r="N87" s="192"/>
      <c r="O87" s="66"/>
      <c r="P87" s="66"/>
      <c r="Q87" s="66"/>
      <c r="R87" s="66"/>
      <c r="S87" s="66"/>
      <c r="T87" s="67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186</v>
      </c>
      <c r="AU87" s="19" t="s">
        <v>86</v>
      </c>
    </row>
    <row r="88" spans="1:65" s="12" customFormat="1" ht="22.9" customHeight="1">
      <c r="B88" s="159"/>
      <c r="C88" s="160"/>
      <c r="D88" s="161" t="s">
        <v>75</v>
      </c>
      <c r="E88" s="173" t="s">
        <v>5856</v>
      </c>
      <c r="F88" s="173" t="s">
        <v>5334</v>
      </c>
      <c r="G88" s="160"/>
      <c r="H88" s="160"/>
      <c r="I88" s="163"/>
      <c r="J88" s="174">
        <f>BK88</f>
        <v>0</v>
      </c>
      <c r="K88" s="160"/>
      <c r="L88" s="165"/>
      <c r="M88" s="166"/>
      <c r="N88" s="167"/>
      <c r="O88" s="167"/>
      <c r="P88" s="168">
        <f>SUM(P89:P90)</f>
        <v>0</v>
      </c>
      <c r="Q88" s="167"/>
      <c r="R88" s="168">
        <f>SUM(R89:R90)</f>
        <v>0</v>
      </c>
      <c r="S88" s="167"/>
      <c r="T88" s="169">
        <f>SUM(T89:T90)</f>
        <v>0</v>
      </c>
      <c r="AR88" s="170" t="s">
        <v>206</v>
      </c>
      <c r="AT88" s="171" t="s">
        <v>75</v>
      </c>
      <c r="AU88" s="171" t="s">
        <v>84</v>
      </c>
      <c r="AY88" s="170" t="s">
        <v>177</v>
      </c>
      <c r="BK88" s="172">
        <f>SUM(BK89:BK90)</f>
        <v>0</v>
      </c>
    </row>
    <row r="89" spans="1:65" s="2" customFormat="1" ht="16.5" customHeight="1">
      <c r="A89" s="36"/>
      <c r="B89" s="37"/>
      <c r="C89" s="175" t="s">
        <v>86</v>
      </c>
      <c r="D89" s="175" t="s">
        <v>179</v>
      </c>
      <c r="E89" s="176" t="s">
        <v>5857</v>
      </c>
      <c r="F89" s="177" t="s">
        <v>5334</v>
      </c>
      <c r="G89" s="178" t="s">
        <v>6990</v>
      </c>
      <c r="H89" s="179">
        <v>1</v>
      </c>
      <c r="I89" s="180"/>
      <c r="J89" s="181">
        <f>ROUND(I89*H89,2)</f>
        <v>0</v>
      </c>
      <c r="K89" s="177" t="s">
        <v>183</v>
      </c>
      <c r="L89" s="41"/>
      <c r="M89" s="182" t="s">
        <v>19</v>
      </c>
      <c r="N89" s="183" t="s">
        <v>47</v>
      </c>
      <c r="O89" s="66"/>
      <c r="P89" s="184">
        <f>O89*H89</f>
        <v>0</v>
      </c>
      <c r="Q89" s="184">
        <v>0</v>
      </c>
      <c r="R89" s="184">
        <f>Q89*H89</f>
        <v>0</v>
      </c>
      <c r="S89" s="184">
        <v>0</v>
      </c>
      <c r="T89" s="185">
        <f>S89*H89</f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R89" s="186" t="s">
        <v>3621</v>
      </c>
      <c r="AT89" s="186" t="s">
        <v>179</v>
      </c>
      <c r="AU89" s="186" t="s">
        <v>86</v>
      </c>
      <c r="AY89" s="19" t="s">
        <v>177</v>
      </c>
      <c r="BE89" s="187">
        <f>IF(N89="základní",J89,0)</f>
        <v>0</v>
      </c>
      <c r="BF89" s="187">
        <f>IF(N89="snížená",J89,0)</f>
        <v>0</v>
      </c>
      <c r="BG89" s="187">
        <f>IF(N89="zákl. přenesená",J89,0)</f>
        <v>0</v>
      </c>
      <c r="BH89" s="187">
        <f>IF(N89="sníž. přenesená",J89,0)</f>
        <v>0</v>
      </c>
      <c r="BI89" s="187">
        <f>IF(N89="nulová",J89,0)</f>
        <v>0</v>
      </c>
      <c r="BJ89" s="19" t="s">
        <v>84</v>
      </c>
      <c r="BK89" s="187">
        <f>ROUND(I89*H89,2)</f>
        <v>0</v>
      </c>
      <c r="BL89" s="19" t="s">
        <v>3621</v>
      </c>
      <c r="BM89" s="186" t="s">
        <v>7435</v>
      </c>
    </row>
    <row r="90" spans="1:65" s="2" customFormat="1" ht="11.25">
      <c r="A90" s="36"/>
      <c r="B90" s="37"/>
      <c r="C90" s="38"/>
      <c r="D90" s="188" t="s">
        <v>186</v>
      </c>
      <c r="E90" s="38"/>
      <c r="F90" s="189" t="s">
        <v>5859</v>
      </c>
      <c r="G90" s="38"/>
      <c r="H90" s="38"/>
      <c r="I90" s="190"/>
      <c r="J90" s="38"/>
      <c r="K90" s="38"/>
      <c r="L90" s="41"/>
      <c r="M90" s="191"/>
      <c r="N90" s="192"/>
      <c r="O90" s="66"/>
      <c r="P90" s="66"/>
      <c r="Q90" s="66"/>
      <c r="R90" s="66"/>
      <c r="S90" s="66"/>
      <c r="T90" s="67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186</v>
      </c>
      <c r="AU90" s="19" t="s">
        <v>86</v>
      </c>
    </row>
    <row r="91" spans="1:65" s="12" customFormat="1" ht="22.9" customHeight="1">
      <c r="B91" s="159"/>
      <c r="C91" s="160"/>
      <c r="D91" s="161" t="s">
        <v>75</v>
      </c>
      <c r="E91" s="173" t="s">
        <v>6986</v>
      </c>
      <c r="F91" s="173" t="s">
        <v>6987</v>
      </c>
      <c r="G91" s="160"/>
      <c r="H91" s="160"/>
      <c r="I91" s="163"/>
      <c r="J91" s="174">
        <f>BK91</f>
        <v>0</v>
      </c>
      <c r="K91" s="160"/>
      <c r="L91" s="165"/>
      <c r="M91" s="166"/>
      <c r="N91" s="167"/>
      <c r="O91" s="167"/>
      <c r="P91" s="168">
        <f>SUM(P92:P93)</f>
        <v>0</v>
      </c>
      <c r="Q91" s="167"/>
      <c r="R91" s="168">
        <f>SUM(R92:R93)</f>
        <v>0</v>
      </c>
      <c r="S91" s="167"/>
      <c r="T91" s="169">
        <f>SUM(T92:T93)</f>
        <v>0</v>
      </c>
      <c r="AR91" s="170" t="s">
        <v>206</v>
      </c>
      <c r="AT91" s="171" t="s">
        <v>75</v>
      </c>
      <c r="AU91" s="171" t="s">
        <v>84</v>
      </c>
      <c r="AY91" s="170" t="s">
        <v>177</v>
      </c>
      <c r="BK91" s="172">
        <f>SUM(BK92:BK93)</f>
        <v>0</v>
      </c>
    </row>
    <row r="92" spans="1:65" s="2" customFormat="1" ht="16.5" customHeight="1">
      <c r="A92" s="36"/>
      <c r="B92" s="37"/>
      <c r="C92" s="175" t="s">
        <v>196</v>
      </c>
      <c r="D92" s="175" t="s">
        <v>179</v>
      </c>
      <c r="E92" s="176" t="s">
        <v>7436</v>
      </c>
      <c r="F92" s="177" t="s">
        <v>7437</v>
      </c>
      <c r="G92" s="178" t="s">
        <v>6990</v>
      </c>
      <c r="H92" s="179">
        <v>1</v>
      </c>
      <c r="I92" s="180"/>
      <c r="J92" s="181">
        <f>ROUND(I92*H92,2)</f>
        <v>0</v>
      </c>
      <c r="K92" s="177" t="s">
        <v>183</v>
      </c>
      <c r="L92" s="41"/>
      <c r="M92" s="182" t="s">
        <v>19</v>
      </c>
      <c r="N92" s="183" t="s">
        <v>47</v>
      </c>
      <c r="O92" s="66"/>
      <c r="P92" s="184">
        <f>O92*H92</f>
        <v>0</v>
      </c>
      <c r="Q92" s="184">
        <v>0</v>
      </c>
      <c r="R92" s="184">
        <f>Q92*H92</f>
        <v>0</v>
      </c>
      <c r="S92" s="184">
        <v>0</v>
      </c>
      <c r="T92" s="185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86" t="s">
        <v>3621</v>
      </c>
      <c r="AT92" s="186" t="s">
        <v>179</v>
      </c>
      <c r="AU92" s="186" t="s">
        <v>86</v>
      </c>
      <c r="AY92" s="19" t="s">
        <v>177</v>
      </c>
      <c r="BE92" s="187">
        <f>IF(N92="základní",J92,0)</f>
        <v>0</v>
      </c>
      <c r="BF92" s="187">
        <f>IF(N92="snížená",J92,0)</f>
        <v>0</v>
      </c>
      <c r="BG92" s="187">
        <f>IF(N92="zákl. přenesená",J92,0)</f>
        <v>0</v>
      </c>
      <c r="BH92" s="187">
        <f>IF(N92="sníž. přenesená",J92,0)</f>
        <v>0</v>
      </c>
      <c r="BI92" s="187">
        <f>IF(N92="nulová",J92,0)</f>
        <v>0</v>
      </c>
      <c r="BJ92" s="19" t="s">
        <v>84</v>
      </c>
      <c r="BK92" s="187">
        <f>ROUND(I92*H92,2)</f>
        <v>0</v>
      </c>
      <c r="BL92" s="19" t="s">
        <v>3621</v>
      </c>
      <c r="BM92" s="186" t="s">
        <v>7438</v>
      </c>
    </row>
    <row r="93" spans="1:65" s="2" customFormat="1" ht="11.25">
      <c r="A93" s="36"/>
      <c r="B93" s="37"/>
      <c r="C93" s="38"/>
      <c r="D93" s="188" t="s">
        <v>186</v>
      </c>
      <c r="E93" s="38"/>
      <c r="F93" s="189" t="s">
        <v>7439</v>
      </c>
      <c r="G93" s="38"/>
      <c r="H93" s="38"/>
      <c r="I93" s="190"/>
      <c r="J93" s="38"/>
      <c r="K93" s="38"/>
      <c r="L93" s="41"/>
      <c r="M93" s="261"/>
      <c r="N93" s="262"/>
      <c r="O93" s="253"/>
      <c r="P93" s="253"/>
      <c r="Q93" s="253"/>
      <c r="R93" s="253"/>
      <c r="S93" s="253"/>
      <c r="T93" s="263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186</v>
      </c>
      <c r="AU93" s="19" t="s">
        <v>86</v>
      </c>
    </row>
    <row r="94" spans="1:65" s="2" customFormat="1" ht="6.95" customHeight="1">
      <c r="A94" s="36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41"/>
      <c r="M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</sheetData>
  <sheetProtection algorithmName="SHA-512" hashValue="yjCqnbMhb6/w8gyWczEUyhTeNUEGsQqNQWI3YoCr65OcuBvH42GT6c0cA96wBPe64d6dUUZLYlpuDYW5LbidMQ==" saltValue="KwsuYVtt2SqsXYIKNpbES2150OSZnrhA3VC6UReO0+06K+fh1nxXAdXIs0qBoUxdnnkduZmQ01qAWMUMOLSf2A==" spinCount="100000" sheet="1" objects="1" scenarios="1" formatColumns="0" formatRows="0" autoFilter="0"/>
  <autoFilter ref="C82:K93" xr:uid="{00000000-0009-0000-0000-00000D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0D00-000000000000}"/>
    <hyperlink ref="F90" r:id="rId2" xr:uid="{00000000-0004-0000-0D00-000001000000}"/>
    <hyperlink ref="F93" r:id="rId3" xr:uid="{00000000-0004-0000-0D00-000002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K218"/>
  <sheetViews>
    <sheetView showGridLines="0" zoomScale="110" zoomScaleNormal="110" workbookViewId="0"/>
  </sheetViews>
  <sheetFormatPr defaultRowHeight="15"/>
  <cols>
    <col min="1" max="1" width="8.33203125" style="264" customWidth="1"/>
    <col min="2" max="2" width="1.6640625" style="264" customWidth="1"/>
    <col min="3" max="4" width="5" style="264" customWidth="1"/>
    <col min="5" max="5" width="11.6640625" style="264" customWidth="1"/>
    <col min="6" max="6" width="9.1640625" style="264" customWidth="1"/>
    <col min="7" max="7" width="5" style="264" customWidth="1"/>
    <col min="8" max="8" width="77.83203125" style="264" customWidth="1"/>
    <col min="9" max="10" width="20" style="264" customWidth="1"/>
    <col min="11" max="11" width="1.6640625" style="264" customWidth="1"/>
  </cols>
  <sheetData>
    <row r="1" spans="2:11" s="1" customFormat="1" ht="37.5" customHeight="1"/>
    <row r="2" spans="2:11" s="1" customFormat="1" ht="7.5" customHeight="1">
      <c r="B2" s="265"/>
      <c r="C2" s="266"/>
      <c r="D2" s="266"/>
      <c r="E2" s="266"/>
      <c r="F2" s="266"/>
      <c r="G2" s="266"/>
      <c r="H2" s="266"/>
      <c r="I2" s="266"/>
      <c r="J2" s="266"/>
      <c r="K2" s="267"/>
    </row>
    <row r="3" spans="2:11" s="17" customFormat="1" ht="45" customHeight="1">
      <c r="B3" s="268"/>
      <c r="C3" s="396" t="s">
        <v>7440</v>
      </c>
      <c r="D3" s="396"/>
      <c r="E3" s="396"/>
      <c r="F3" s="396"/>
      <c r="G3" s="396"/>
      <c r="H3" s="396"/>
      <c r="I3" s="396"/>
      <c r="J3" s="396"/>
      <c r="K3" s="269"/>
    </row>
    <row r="4" spans="2:11" s="1" customFormat="1" ht="25.5" customHeight="1">
      <c r="B4" s="270"/>
      <c r="C4" s="401" t="s">
        <v>7441</v>
      </c>
      <c r="D4" s="401"/>
      <c r="E4" s="401"/>
      <c r="F4" s="401"/>
      <c r="G4" s="401"/>
      <c r="H4" s="401"/>
      <c r="I4" s="401"/>
      <c r="J4" s="401"/>
      <c r="K4" s="271"/>
    </row>
    <row r="5" spans="2:11" s="1" customFormat="1" ht="5.25" customHeight="1">
      <c r="B5" s="270"/>
      <c r="C5" s="272"/>
      <c r="D5" s="272"/>
      <c r="E5" s="272"/>
      <c r="F5" s="272"/>
      <c r="G5" s="272"/>
      <c r="H5" s="272"/>
      <c r="I5" s="272"/>
      <c r="J5" s="272"/>
      <c r="K5" s="271"/>
    </row>
    <row r="6" spans="2:11" s="1" customFormat="1" ht="15" customHeight="1">
      <c r="B6" s="270"/>
      <c r="C6" s="400" t="s">
        <v>7442</v>
      </c>
      <c r="D6" s="400"/>
      <c r="E6" s="400"/>
      <c r="F6" s="400"/>
      <c r="G6" s="400"/>
      <c r="H6" s="400"/>
      <c r="I6" s="400"/>
      <c r="J6" s="400"/>
      <c r="K6" s="271"/>
    </row>
    <row r="7" spans="2:11" s="1" customFormat="1" ht="15" customHeight="1">
      <c r="B7" s="274"/>
      <c r="C7" s="400" t="s">
        <v>7443</v>
      </c>
      <c r="D7" s="400"/>
      <c r="E7" s="400"/>
      <c r="F7" s="400"/>
      <c r="G7" s="400"/>
      <c r="H7" s="400"/>
      <c r="I7" s="400"/>
      <c r="J7" s="400"/>
      <c r="K7" s="271"/>
    </row>
    <row r="8" spans="2:11" s="1" customFormat="1" ht="12.75" customHeight="1">
      <c r="B8" s="274"/>
      <c r="C8" s="273"/>
      <c r="D8" s="273"/>
      <c r="E8" s="273"/>
      <c r="F8" s="273"/>
      <c r="G8" s="273"/>
      <c r="H8" s="273"/>
      <c r="I8" s="273"/>
      <c r="J8" s="273"/>
      <c r="K8" s="271"/>
    </row>
    <row r="9" spans="2:11" s="1" customFormat="1" ht="15" customHeight="1">
      <c r="B9" s="274"/>
      <c r="C9" s="400" t="s">
        <v>7444</v>
      </c>
      <c r="D9" s="400"/>
      <c r="E9" s="400"/>
      <c r="F9" s="400"/>
      <c r="G9" s="400"/>
      <c r="H9" s="400"/>
      <c r="I9" s="400"/>
      <c r="J9" s="400"/>
      <c r="K9" s="271"/>
    </row>
    <row r="10" spans="2:11" s="1" customFormat="1" ht="15" customHeight="1">
      <c r="B10" s="274"/>
      <c r="C10" s="273"/>
      <c r="D10" s="400" t="s">
        <v>7445</v>
      </c>
      <c r="E10" s="400"/>
      <c r="F10" s="400"/>
      <c r="G10" s="400"/>
      <c r="H10" s="400"/>
      <c r="I10" s="400"/>
      <c r="J10" s="400"/>
      <c r="K10" s="271"/>
    </row>
    <row r="11" spans="2:11" s="1" customFormat="1" ht="15" customHeight="1">
      <c r="B11" s="274"/>
      <c r="C11" s="275"/>
      <c r="D11" s="400" t="s">
        <v>7446</v>
      </c>
      <c r="E11" s="400"/>
      <c r="F11" s="400"/>
      <c r="G11" s="400"/>
      <c r="H11" s="400"/>
      <c r="I11" s="400"/>
      <c r="J11" s="400"/>
      <c r="K11" s="271"/>
    </row>
    <row r="12" spans="2:11" s="1" customFormat="1" ht="15" customHeight="1">
      <c r="B12" s="274"/>
      <c r="C12" s="275"/>
      <c r="D12" s="273"/>
      <c r="E12" s="273"/>
      <c r="F12" s="273"/>
      <c r="G12" s="273"/>
      <c r="H12" s="273"/>
      <c r="I12" s="273"/>
      <c r="J12" s="273"/>
      <c r="K12" s="271"/>
    </row>
    <row r="13" spans="2:11" s="1" customFormat="1" ht="15" customHeight="1">
      <c r="B13" s="274"/>
      <c r="C13" s="275"/>
      <c r="D13" s="276" t="s">
        <v>7447</v>
      </c>
      <c r="E13" s="273"/>
      <c r="F13" s="273"/>
      <c r="G13" s="273"/>
      <c r="H13" s="273"/>
      <c r="I13" s="273"/>
      <c r="J13" s="273"/>
      <c r="K13" s="271"/>
    </row>
    <row r="14" spans="2:11" s="1" customFormat="1" ht="12.75" customHeight="1">
      <c r="B14" s="274"/>
      <c r="C14" s="275"/>
      <c r="D14" s="275"/>
      <c r="E14" s="275"/>
      <c r="F14" s="275"/>
      <c r="G14" s="275"/>
      <c r="H14" s="275"/>
      <c r="I14" s="275"/>
      <c r="J14" s="275"/>
      <c r="K14" s="271"/>
    </row>
    <row r="15" spans="2:11" s="1" customFormat="1" ht="15" customHeight="1">
      <c r="B15" s="274"/>
      <c r="C15" s="275"/>
      <c r="D15" s="400" t="s">
        <v>7448</v>
      </c>
      <c r="E15" s="400"/>
      <c r="F15" s="400"/>
      <c r="G15" s="400"/>
      <c r="H15" s="400"/>
      <c r="I15" s="400"/>
      <c r="J15" s="400"/>
      <c r="K15" s="271"/>
    </row>
    <row r="16" spans="2:11" s="1" customFormat="1" ht="15" customHeight="1">
      <c r="B16" s="274"/>
      <c r="C16" s="275"/>
      <c r="D16" s="400" t="s">
        <v>7449</v>
      </c>
      <c r="E16" s="400"/>
      <c r="F16" s="400"/>
      <c r="G16" s="400"/>
      <c r="H16" s="400"/>
      <c r="I16" s="400"/>
      <c r="J16" s="400"/>
      <c r="K16" s="271"/>
    </row>
    <row r="17" spans="2:11" s="1" customFormat="1" ht="15" customHeight="1">
      <c r="B17" s="274"/>
      <c r="C17" s="275"/>
      <c r="D17" s="400" t="s">
        <v>7450</v>
      </c>
      <c r="E17" s="400"/>
      <c r="F17" s="400"/>
      <c r="G17" s="400"/>
      <c r="H17" s="400"/>
      <c r="I17" s="400"/>
      <c r="J17" s="400"/>
      <c r="K17" s="271"/>
    </row>
    <row r="18" spans="2:11" s="1" customFormat="1" ht="15" customHeight="1">
      <c r="B18" s="274"/>
      <c r="C18" s="275"/>
      <c r="D18" s="275"/>
      <c r="E18" s="277" t="s">
        <v>83</v>
      </c>
      <c r="F18" s="400" t="s">
        <v>7451</v>
      </c>
      <c r="G18" s="400"/>
      <c r="H18" s="400"/>
      <c r="I18" s="400"/>
      <c r="J18" s="400"/>
      <c r="K18" s="271"/>
    </row>
    <row r="19" spans="2:11" s="1" customFormat="1" ht="15" customHeight="1">
      <c r="B19" s="274"/>
      <c r="C19" s="275"/>
      <c r="D19" s="275"/>
      <c r="E19" s="277" t="s">
        <v>7452</v>
      </c>
      <c r="F19" s="400" t="s">
        <v>7453</v>
      </c>
      <c r="G19" s="400"/>
      <c r="H19" s="400"/>
      <c r="I19" s="400"/>
      <c r="J19" s="400"/>
      <c r="K19" s="271"/>
    </row>
    <row r="20" spans="2:11" s="1" customFormat="1" ht="15" customHeight="1">
      <c r="B20" s="274"/>
      <c r="C20" s="275"/>
      <c r="D20" s="275"/>
      <c r="E20" s="277" t="s">
        <v>7454</v>
      </c>
      <c r="F20" s="400" t="s">
        <v>7455</v>
      </c>
      <c r="G20" s="400"/>
      <c r="H20" s="400"/>
      <c r="I20" s="400"/>
      <c r="J20" s="400"/>
      <c r="K20" s="271"/>
    </row>
    <row r="21" spans="2:11" s="1" customFormat="1" ht="15" customHeight="1">
      <c r="B21" s="274"/>
      <c r="C21" s="275"/>
      <c r="D21" s="275"/>
      <c r="E21" s="277" t="s">
        <v>7456</v>
      </c>
      <c r="F21" s="400" t="s">
        <v>7457</v>
      </c>
      <c r="G21" s="400"/>
      <c r="H21" s="400"/>
      <c r="I21" s="400"/>
      <c r="J21" s="400"/>
      <c r="K21" s="271"/>
    </row>
    <row r="22" spans="2:11" s="1" customFormat="1" ht="15" customHeight="1">
      <c r="B22" s="274"/>
      <c r="C22" s="275"/>
      <c r="D22" s="275"/>
      <c r="E22" s="277" t="s">
        <v>3045</v>
      </c>
      <c r="F22" s="400" t="s">
        <v>3046</v>
      </c>
      <c r="G22" s="400"/>
      <c r="H22" s="400"/>
      <c r="I22" s="400"/>
      <c r="J22" s="400"/>
      <c r="K22" s="271"/>
    </row>
    <row r="23" spans="2:11" s="1" customFormat="1" ht="15" customHeight="1">
      <c r="B23" s="274"/>
      <c r="C23" s="275"/>
      <c r="D23" s="275"/>
      <c r="E23" s="277" t="s">
        <v>7458</v>
      </c>
      <c r="F23" s="400" t="s">
        <v>7459</v>
      </c>
      <c r="G23" s="400"/>
      <c r="H23" s="400"/>
      <c r="I23" s="400"/>
      <c r="J23" s="400"/>
      <c r="K23" s="271"/>
    </row>
    <row r="24" spans="2:11" s="1" customFormat="1" ht="12.75" customHeight="1">
      <c r="B24" s="274"/>
      <c r="C24" s="275"/>
      <c r="D24" s="275"/>
      <c r="E24" s="275"/>
      <c r="F24" s="275"/>
      <c r="G24" s="275"/>
      <c r="H24" s="275"/>
      <c r="I24" s="275"/>
      <c r="J24" s="275"/>
      <c r="K24" s="271"/>
    </row>
    <row r="25" spans="2:11" s="1" customFormat="1" ht="15" customHeight="1">
      <c r="B25" s="274"/>
      <c r="C25" s="400" t="s">
        <v>7460</v>
      </c>
      <c r="D25" s="400"/>
      <c r="E25" s="400"/>
      <c r="F25" s="400"/>
      <c r="G25" s="400"/>
      <c r="H25" s="400"/>
      <c r="I25" s="400"/>
      <c r="J25" s="400"/>
      <c r="K25" s="271"/>
    </row>
    <row r="26" spans="2:11" s="1" customFormat="1" ht="15" customHeight="1">
      <c r="B26" s="274"/>
      <c r="C26" s="400" t="s">
        <v>7461</v>
      </c>
      <c r="D26" s="400"/>
      <c r="E26" s="400"/>
      <c r="F26" s="400"/>
      <c r="G26" s="400"/>
      <c r="H26" s="400"/>
      <c r="I26" s="400"/>
      <c r="J26" s="400"/>
      <c r="K26" s="271"/>
    </row>
    <row r="27" spans="2:11" s="1" customFormat="1" ht="15" customHeight="1">
      <c r="B27" s="274"/>
      <c r="C27" s="273"/>
      <c r="D27" s="400" t="s">
        <v>7462</v>
      </c>
      <c r="E27" s="400"/>
      <c r="F27" s="400"/>
      <c r="G27" s="400"/>
      <c r="H27" s="400"/>
      <c r="I27" s="400"/>
      <c r="J27" s="400"/>
      <c r="K27" s="271"/>
    </row>
    <row r="28" spans="2:11" s="1" customFormat="1" ht="15" customHeight="1">
      <c r="B28" s="274"/>
      <c r="C28" s="275"/>
      <c r="D28" s="400" t="s">
        <v>7463</v>
      </c>
      <c r="E28" s="400"/>
      <c r="F28" s="400"/>
      <c r="G28" s="400"/>
      <c r="H28" s="400"/>
      <c r="I28" s="400"/>
      <c r="J28" s="400"/>
      <c r="K28" s="271"/>
    </row>
    <row r="29" spans="2:11" s="1" customFormat="1" ht="12.75" customHeight="1">
      <c r="B29" s="274"/>
      <c r="C29" s="275"/>
      <c r="D29" s="275"/>
      <c r="E29" s="275"/>
      <c r="F29" s="275"/>
      <c r="G29" s="275"/>
      <c r="H29" s="275"/>
      <c r="I29" s="275"/>
      <c r="J29" s="275"/>
      <c r="K29" s="271"/>
    </row>
    <row r="30" spans="2:11" s="1" customFormat="1" ht="15" customHeight="1">
      <c r="B30" s="274"/>
      <c r="C30" s="275"/>
      <c r="D30" s="400" t="s">
        <v>7464</v>
      </c>
      <c r="E30" s="400"/>
      <c r="F30" s="400"/>
      <c r="G30" s="400"/>
      <c r="H30" s="400"/>
      <c r="I30" s="400"/>
      <c r="J30" s="400"/>
      <c r="K30" s="271"/>
    </row>
    <row r="31" spans="2:11" s="1" customFormat="1" ht="15" customHeight="1">
      <c r="B31" s="274"/>
      <c r="C31" s="275"/>
      <c r="D31" s="400" t="s">
        <v>7465</v>
      </c>
      <c r="E31" s="400"/>
      <c r="F31" s="400"/>
      <c r="G31" s="400"/>
      <c r="H31" s="400"/>
      <c r="I31" s="400"/>
      <c r="J31" s="400"/>
      <c r="K31" s="271"/>
    </row>
    <row r="32" spans="2:11" s="1" customFormat="1" ht="12.75" customHeight="1">
      <c r="B32" s="274"/>
      <c r="C32" s="275"/>
      <c r="D32" s="275"/>
      <c r="E32" s="275"/>
      <c r="F32" s="275"/>
      <c r="G32" s="275"/>
      <c r="H32" s="275"/>
      <c r="I32" s="275"/>
      <c r="J32" s="275"/>
      <c r="K32" s="271"/>
    </row>
    <row r="33" spans="2:11" s="1" customFormat="1" ht="15" customHeight="1">
      <c r="B33" s="274"/>
      <c r="C33" s="275"/>
      <c r="D33" s="400" t="s">
        <v>7466</v>
      </c>
      <c r="E33" s="400"/>
      <c r="F33" s="400"/>
      <c r="G33" s="400"/>
      <c r="H33" s="400"/>
      <c r="I33" s="400"/>
      <c r="J33" s="400"/>
      <c r="K33" s="271"/>
    </row>
    <row r="34" spans="2:11" s="1" customFormat="1" ht="15" customHeight="1">
      <c r="B34" s="274"/>
      <c r="C34" s="275"/>
      <c r="D34" s="400" t="s">
        <v>7467</v>
      </c>
      <c r="E34" s="400"/>
      <c r="F34" s="400"/>
      <c r="G34" s="400"/>
      <c r="H34" s="400"/>
      <c r="I34" s="400"/>
      <c r="J34" s="400"/>
      <c r="K34" s="271"/>
    </row>
    <row r="35" spans="2:11" s="1" customFormat="1" ht="15" customHeight="1">
      <c r="B35" s="274"/>
      <c r="C35" s="275"/>
      <c r="D35" s="400" t="s">
        <v>7468</v>
      </c>
      <c r="E35" s="400"/>
      <c r="F35" s="400"/>
      <c r="G35" s="400"/>
      <c r="H35" s="400"/>
      <c r="I35" s="400"/>
      <c r="J35" s="400"/>
      <c r="K35" s="271"/>
    </row>
    <row r="36" spans="2:11" s="1" customFormat="1" ht="15" customHeight="1">
      <c r="B36" s="274"/>
      <c r="C36" s="275"/>
      <c r="D36" s="273"/>
      <c r="E36" s="276" t="s">
        <v>163</v>
      </c>
      <c r="F36" s="273"/>
      <c r="G36" s="400" t="s">
        <v>7469</v>
      </c>
      <c r="H36" s="400"/>
      <c r="I36" s="400"/>
      <c r="J36" s="400"/>
      <c r="K36" s="271"/>
    </row>
    <row r="37" spans="2:11" s="1" customFormat="1" ht="30.75" customHeight="1">
      <c r="B37" s="274"/>
      <c r="C37" s="275"/>
      <c r="D37" s="273"/>
      <c r="E37" s="276" t="s">
        <v>7470</v>
      </c>
      <c r="F37" s="273"/>
      <c r="G37" s="400" t="s">
        <v>7471</v>
      </c>
      <c r="H37" s="400"/>
      <c r="I37" s="400"/>
      <c r="J37" s="400"/>
      <c r="K37" s="271"/>
    </row>
    <row r="38" spans="2:11" s="1" customFormat="1" ht="15" customHeight="1">
      <c r="B38" s="274"/>
      <c r="C38" s="275"/>
      <c r="D38" s="273"/>
      <c r="E38" s="276" t="s">
        <v>57</v>
      </c>
      <c r="F38" s="273"/>
      <c r="G38" s="400" t="s">
        <v>7472</v>
      </c>
      <c r="H38" s="400"/>
      <c r="I38" s="400"/>
      <c r="J38" s="400"/>
      <c r="K38" s="271"/>
    </row>
    <row r="39" spans="2:11" s="1" customFormat="1" ht="15" customHeight="1">
      <c r="B39" s="274"/>
      <c r="C39" s="275"/>
      <c r="D39" s="273"/>
      <c r="E39" s="276" t="s">
        <v>58</v>
      </c>
      <c r="F39" s="273"/>
      <c r="G39" s="400" t="s">
        <v>7473</v>
      </c>
      <c r="H39" s="400"/>
      <c r="I39" s="400"/>
      <c r="J39" s="400"/>
      <c r="K39" s="271"/>
    </row>
    <row r="40" spans="2:11" s="1" customFormat="1" ht="15" customHeight="1">
      <c r="B40" s="274"/>
      <c r="C40" s="275"/>
      <c r="D40" s="273"/>
      <c r="E40" s="276" t="s">
        <v>164</v>
      </c>
      <c r="F40" s="273"/>
      <c r="G40" s="400" t="s">
        <v>7474</v>
      </c>
      <c r="H40" s="400"/>
      <c r="I40" s="400"/>
      <c r="J40" s="400"/>
      <c r="K40" s="271"/>
    </row>
    <row r="41" spans="2:11" s="1" customFormat="1" ht="15" customHeight="1">
      <c r="B41" s="274"/>
      <c r="C41" s="275"/>
      <c r="D41" s="273"/>
      <c r="E41" s="276" t="s">
        <v>165</v>
      </c>
      <c r="F41" s="273"/>
      <c r="G41" s="400" t="s">
        <v>7475</v>
      </c>
      <c r="H41" s="400"/>
      <c r="I41" s="400"/>
      <c r="J41" s="400"/>
      <c r="K41" s="271"/>
    </row>
    <row r="42" spans="2:11" s="1" customFormat="1" ht="15" customHeight="1">
      <c r="B42" s="274"/>
      <c r="C42" s="275"/>
      <c r="D42" s="273"/>
      <c r="E42" s="276" t="s">
        <v>7476</v>
      </c>
      <c r="F42" s="273"/>
      <c r="G42" s="400" t="s">
        <v>7477</v>
      </c>
      <c r="H42" s="400"/>
      <c r="I42" s="400"/>
      <c r="J42" s="400"/>
      <c r="K42" s="271"/>
    </row>
    <row r="43" spans="2:11" s="1" customFormat="1" ht="15" customHeight="1">
      <c r="B43" s="274"/>
      <c r="C43" s="275"/>
      <c r="D43" s="273"/>
      <c r="E43" s="276"/>
      <c r="F43" s="273"/>
      <c r="G43" s="400" t="s">
        <v>7478</v>
      </c>
      <c r="H43" s="400"/>
      <c r="I43" s="400"/>
      <c r="J43" s="400"/>
      <c r="K43" s="271"/>
    </row>
    <row r="44" spans="2:11" s="1" customFormat="1" ht="15" customHeight="1">
      <c r="B44" s="274"/>
      <c r="C44" s="275"/>
      <c r="D44" s="273"/>
      <c r="E44" s="276" t="s">
        <v>7479</v>
      </c>
      <c r="F44" s="273"/>
      <c r="G44" s="400" t="s">
        <v>7480</v>
      </c>
      <c r="H44" s="400"/>
      <c r="I44" s="400"/>
      <c r="J44" s="400"/>
      <c r="K44" s="271"/>
    </row>
    <row r="45" spans="2:11" s="1" customFormat="1" ht="15" customHeight="1">
      <c r="B45" s="274"/>
      <c r="C45" s="275"/>
      <c r="D45" s="273"/>
      <c r="E45" s="276" t="s">
        <v>167</v>
      </c>
      <c r="F45" s="273"/>
      <c r="G45" s="400" t="s">
        <v>7481</v>
      </c>
      <c r="H45" s="400"/>
      <c r="I45" s="400"/>
      <c r="J45" s="400"/>
      <c r="K45" s="271"/>
    </row>
    <row r="46" spans="2:11" s="1" customFormat="1" ht="12.75" customHeight="1">
      <c r="B46" s="274"/>
      <c r="C46" s="275"/>
      <c r="D46" s="273"/>
      <c r="E46" s="273"/>
      <c r="F46" s="273"/>
      <c r="G46" s="273"/>
      <c r="H46" s="273"/>
      <c r="I46" s="273"/>
      <c r="J46" s="273"/>
      <c r="K46" s="271"/>
    </row>
    <row r="47" spans="2:11" s="1" customFormat="1" ht="15" customHeight="1">
      <c r="B47" s="274"/>
      <c r="C47" s="275"/>
      <c r="D47" s="400" t="s">
        <v>7482</v>
      </c>
      <c r="E47" s="400"/>
      <c r="F47" s="400"/>
      <c r="G47" s="400"/>
      <c r="H47" s="400"/>
      <c r="I47" s="400"/>
      <c r="J47" s="400"/>
      <c r="K47" s="271"/>
    </row>
    <row r="48" spans="2:11" s="1" customFormat="1" ht="15" customHeight="1">
      <c r="B48" s="274"/>
      <c r="C48" s="275"/>
      <c r="D48" s="275"/>
      <c r="E48" s="400" t="s">
        <v>7483</v>
      </c>
      <c r="F48" s="400"/>
      <c r="G48" s="400"/>
      <c r="H48" s="400"/>
      <c r="I48" s="400"/>
      <c r="J48" s="400"/>
      <c r="K48" s="271"/>
    </row>
    <row r="49" spans="2:11" s="1" customFormat="1" ht="15" customHeight="1">
      <c r="B49" s="274"/>
      <c r="C49" s="275"/>
      <c r="D49" s="275"/>
      <c r="E49" s="400" t="s">
        <v>7484</v>
      </c>
      <c r="F49" s="400"/>
      <c r="G49" s="400"/>
      <c r="H49" s="400"/>
      <c r="I49" s="400"/>
      <c r="J49" s="400"/>
      <c r="K49" s="271"/>
    </row>
    <row r="50" spans="2:11" s="1" customFormat="1" ht="15" customHeight="1">
      <c r="B50" s="274"/>
      <c r="C50" s="275"/>
      <c r="D50" s="275"/>
      <c r="E50" s="400" t="s">
        <v>7485</v>
      </c>
      <c r="F50" s="400"/>
      <c r="G50" s="400"/>
      <c r="H50" s="400"/>
      <c r="I50" s="400"/>
      <c r="J50" s="400"/>
      <c r="K50" s="271"/>
    </row>
    <row r="51" spans="2:11" s="1" customFormat="1" ht="15" customHeight="1">
      <c r="B51" s="274"/>
      <c r="C51" s="275"/>
      <c r="D51" s="400" t="s">
        <v>7486</v>
      </c>
      <c r="E51" s="400"/>
      <c r="F51" s="400"/>
      <c r="G51" s="400"/>
      <c r="H51" s="400"/>
      <c r="I51" s="400"/>
      <c r="J51" s="400"/>
      <c r="K51" s="271"/>
    </row>
    <row r="52" spans="2:11" s="1" customFormat="1" ht="25.5" customHeight="1">
      <c r="B52" s="270"/>
      <c r="C52" s="401" t="s">
        <v>7487</v>
      </c>
      <c r="D52" s="401"/>
      <c r="E52" s="401"/>
      <c r="F52" s="401"/>
      <c r="G52" s="401"/>
      <c r="H52" s="401"/>
      <c r="I52" s="401"/>
      <c r="J52" s="401"/>
      <c r="K52" s="271"/>
    </row>
    <row r="53" spans="2:11" s="1" customFormat="1" ht="5.25" customHeight="1">
      <c r="B53" s="270"/>
      <c r="C53" s="272"/>
      <c r="D53" s="272"/>
      <c r="E53" s="272"/>
      <c r="F53" s="272"/>
      <c r="G53" s="272"/>
      <c r="H53" s="272"/>
      <c r="I53" s="272"/>
      <c r="J53" s="272"/>
      <c r="K53" s="271"/>
    </row>
    <row r="54" spans="2:11" s="1" customFormat="1" ht="15" customHeight="1">
      <c r="B54" s="270"/>
      <c r="C54" s="400" t="s">
        <v>7488</v>
      </c>
      <c r="D54" s="400"/>
      <c r="E54" s="400"/>
      <c r="F54" s="400"/>
      <c r="G54" s="400"/>
      <c r="H54" s="400"/>
      <c r="I54" s="400"/>
      <c r="J54" s="400"/>
      <c r="K54" s="271"/>
    </row>
    <row r="55" spans="2:11" s="1" customFormat="1" ht="15" customHeight="1">
      <c r="B55" s="270"/>
      <c r="C55" s="400" t="s">
        <v>7489</v>
      </c>
      <c r="D55" s="400"/>
      <c r="E55" s="400"/>
      <c r="F55" s="400"/>
      <c r="G55" s="400"/>
      <c r="H55" s="400"/>
      <c r="I55" s="400"/>
      <c r="J55" s="400"/>
      <c r="K55" s="271"/>
    </row>
    <row r="56" spans="2:11" s="1" customFormat="1" ht="12.75" customHeight="1">
      <c r="B56" s="270"/>
      <c r="C56" s="273"/>
      <c r="D56" s="273"/>
      <c r="E56" s="273"/>
      <c r="F56" s="273"/>
      <c r="G56" s="273"/>
      <c r="H56" s="273"/>
      <c r="I56" s="273"/>
      <c r="J56" s="273"/>
      <c r="K56" s="271"/>
    </row>
    <row r="57" spans="2:11" s="1" customFormat="1" ht="15" customHeight="1">
      <c r="B57" s="270"/>
      <c r="C57" s="400" t="s">
        <v>7490</v>
      </c>
      <c r="D57" s="400"/>
      <c r="E57" s="400"/>
      <c r="F57" s="400"/>
      <c r="G57" s="400"/>
      <c r="H57" s="400"/>
      <c r="I57" s="400"/>
      <c r="J57" s="400"/>
      <c r="K57" s="271"/>
    </row>
    <row r="58" spans="2:11" s="1" customFormat="1" ht="15" customHeight="1">
      <c r="B58" s="270"/>
      <c r="C58" s="275"/>
      <c r="D58" s="400" t="s">
        <v>7491</v>
      </c>
      <c r="E58" s="400"/>
      <c r="F58" s="400"/>
      <c r="G58" s="400"/>
      <c r="H58" s="400"/>
      <c r="I58" s="400"/>
      <c r="J58" s="400"/>
      <c r="K58" s="271"/>
    </row>
    <row r="59" spans="2:11" s="1" customFormat="1" ht="15" customHeight="1">
      <c r="B59" s="270"/>
      <c r="C59" s="275"/>
      <c r="D59" s="400" t="s">
        <v>7492</v>
      </c>
      <c r="E59" s="400"/>
      <c r="F59" s="400"/>
      <c r="G59" s="400"/>
      <c r="H59" s="400"/>
      <c r="I59" s="400"/>
      <c r="J59" s="400"/>
      <c r="K59" s="271"/>
    </row>
    <row r="60" spans="2:11" s="1" customFormat="1" ht="15" customHeight="1">
      <c r="B60" s="270"/>
      <c r="C60" s="275"/>
      <c r="D60" s="400" t="s">
        <v>7493</v>
      </c>
      <c r="E60" s="400"/>
      <c r="F60" s="400"/>
      <c r="G60" s="400"/>
      <c r="H60" s="400"/>
      <c r="I60" s="400"/>
      <c r="J60" s="400"/>
      <c r="K60" s="271"/>
    </row>
    <row r="61" spans="2:11" s="1" customFormat="1" ht="15" customHeight="1">
      <c r="B61" s="270"/>
      <c r="C61" s="275"/>
      <c r="D61" s="400" t="s">
        <v>7494</v>
      </c>
      <c r="E61" s="400"/>
      <c r="F61" s="400"/>
      <c r="G61" s="400"/>
      <c r="H61" s="400"/>
      <c r="I61" s="400"/>
      <c r="J61" s="400"/>
      <c r="K61" s="271"/>
    </row>
    <row r="62" spans="2:11" s="1" customFormat="1" ht="15" customHeight="1">
      <c r="B62" s="270"/>
      <c r="C62" s="275"/>
      <c r="D62" s="402" t="s">
        <v>7495</v>
      </c>
      <c r="E62" s="402"/>
      <c r="F62" s="402"/>
      <c r="G62" s="402"/>
      <c r="H62" s="402"/>
      <c r="I62" s="402"/>
      <c r="J62" s="402"/>
      <c r="K62" s="271"/>
    </row>
    <row r="63" spans="2:11" s="1" customFormat="1" ht="15" customHeight="1">
      <c r="B63" s="270"/>
      <c r="C63" s="275"/>
      <c r="D63" s="400" t="s">
        <v>7496</v>
      </c>
      <c r="E63" s="400"/>
      <c r="F63" s="400"/>
      <c r="G63" s="400"/>
      <c r="H63" s="400"/>
      <c r="I63" s="400"/>
      <c r="J63" s="400"/>
      <c r="K63" s="271"/>
    </row>
    <row r="64" spans="2:11" s="1" customFormat="1" ht="12.75" customHeight="1">
      <c r="B64" s="270"/>
      <c r="C64" s="275"/>
      <c r="D64" s="275"/>
      <c r="E64" s="278"/>
      <c r="F64" s="275"/>
      <c r="G64" s="275"/>
      <c r="H64" s="275"/>
      <c r="I64" s="275"/>
      <c r="J64" s="275"/>
      <c r="K64" s="271"/>
    </row>
    <row r="65" spans="2:11" s="1" customFormat="1" ht="15" customHeight="1">
      <c r="B65" s="270"/>
      <c r="C65" s="275"/>
      <c r="D65" s="400" t="s">
        <v>7497</v>
      </c>
      <c r="E65" s="400"/>
      <c r="F65" s="400"/>
      <c r="G65" s="400"/>
      <c r="H65" s="400"/>
      <c r="I65" s="400"/>
      <c r="J65" s="400"/>
      <c r="K65" s="271"/>
    </row>
    <row r="66" spans="2:11" s="1" customFormat="1" ht="15" customHeight="1">
      <c r="B66" s="270"/>
      <c r="C66" s="275"/>
      <c r="D66" s="402" t="s">
        <v>7498</v>
      </c>
      <c r="E66" s="402"/>
      <c r="F66" s="402"/>
      <c r="G66" s="402"/>
      <c r="H66" s="402"/>
      <c r="I66" s="402"/>
      <c r="J66" s="402"/>
      <c r="K66" s="271"/>
    </row>
    <row r="67" spans="2:11" s="1" customFormat="1" ht="15" customHeight="1">
      <c r="B67" s="270"/>
      <c r="C67" s="275"/>
      <c r="D67" s="400" t="s">
        <v>7499</v>
      </c>
      <c r="E67" s="400"/>
      <c r="F67" s="400"/>
      <c r="G67" s="400"/>
      <c r="H67" s="400"/>
      <c r="I67" s="400"/>
      <c r="J67" s="400"/>
      <c r="K67" s="271"/>
    </row>
    <row r="68" spans="2:11" s="1" customFormat="1" ht="15" customHeight="1">
      <c r="B68" s="270"/>
      <c r="C68" s="275"/>
      <c r="D68" s="400" t="s">
        <v>7500</v>
      </c>
      <c r="E68" s="400"/>
      <c r="F68" s="400"/>
      <c r="G68" s="400"/>
      <c r="H68" s="400"/>
      <c r="I68" s="400"/>
      <c r="J68" s="400"/>
      <c r="K68" s="271"/>
    </row>
    <row r="69" spans="2:11" s="1" customFormat="1" ht="15" customHeight="1">
      <c r="B69" s="270"/>
      <c r="C69" s="275"/>
      <c r="D69" s="400" t="s">
        <v>7501</v>
      </c>
      <c r="E69" s="400"/>
      <c r="F69" s="400"/>
      <c r="G69" s="400"/>
      <c r="H69" s="400"/>
      <c r="I69" s="400"/>
      <c r="J69" s="400"/>
      <c r="K69" s="271"/>
    </row>
    <row r="70" spans="2:11" s="1" customFormat="1" ht="15" customHeight="1">
      <c r="B70" s="270"/>
      <c r="C70" s="275"/>
      <c r="D70" s="400" t="s">
        <v>7502</v>
      </c>
      <c r="E70" s="400"/>
      <c r="F70" s="400"/>
      <c r="G70" s="400"/>
      <c r="H70" s="400"/>
      <c r="I70" s="400"/>
      <c r="J70" s="400"/>
      <c r="K70" s="271"/>
    </row>
    <row r="71" spans="2:11" s="1" customFormat="1" ht="12.75" customHeight="1">
      <c r="B71" s="279"/>
      <c r="C71" s="280"/>
      <c r="D71" s="280"/>
      <c r="E71" s="280"/>
      <c r="F71" s="280"/>
      <c r="G71" s="280"/>
      <c r="H71" s="280"/>
      <c r="I71" s="280"/>
      <c r="J71" s="280"/>
      <c r="K71" s="281"/>
    </row>
    <row r="72" spans="2:11" s="1" customFormat="1" ht="18.75" customHeight="1">
      <c r="B72" s="282"/>
      <c r="C72" s="282"/>
      <c r="D72" s="282"/>
      <c r="E72" s="282"/>
      <c r="F72" s="282"/>
      <c r="G72" s="282"/>
      <c r="H72" s="282"/>
      <c r="I72" s="282"/>
      <c r="J72" s="282"/>
      <c r="K72" s="283"/>
    </row>
    <row r="73" spans="2:11" s="1" customFormat="1" ht="18.75" customHeight="1">
      <c r="B73" s="283"/>
      <c r="C73" s="283"/>
      <c r="D73" s="283"/>
      <c r="E73" s="283"/>
      <c r="F73" s="283"/>
      <c r="G73" s="283"/>
      <c r="H73" s="283"/>
      <c r="I73" s="283"/>
      <c r="J73" s="283"/>
      <c r="K73" s="283"/>
    </row>
    <row r="74" spans="2:11" s="1" customFormat="1" ht="7.5" customHeight="1">
      <c r="B74" s="284"/>
      <c r="C74" s="285"/>
      <c r="D74" s="285"/>
      <c r="E74" s="285"/>
      <c r="F74" s="285"/>
      <c r="G74" s="285"/>
      <c r="H74" s="285"/>
      <c r="I74" s="285"/>
      <c r="J74" s="285"/>
      <c r="K74" s="286"/>
    </row>
    <row r="75" spans="2:11" s="1" customFormat="1" ht="45" customHeight="1">
      <c r="B75" s="287"/>
      <c r="C75" s="395" t="s">
        <v>7503</v>
      </c>
      <c r="D75" s="395"/>
      <c r="E75" s="395"/>
      <c r="F75" s="395"/>
      <c r="G75" s="395"/>
      <c r="H75" s="395"/>
      <c r="I75" s="395"/>
      <c r="J75" s="395"/>
      <c r="K75" s="288"/>
    </row>
    <row r="76" spans="2:11" s="1" customFormat="1" ht="17.25" customHeight="1">
      <c r="B76" s="287"/>
      <c r="C76" s="289" t="s">
        <v>7504</v>
      </c>
      <c r="D76" s="289"/>
      <c r="E76" s="289"/>
      <c r="F76" s="289" t="s">
        <v>7505</v>
      </c>
      <c r="G76" s="290"/>
      <c r="H76" s="289" t="s">
        <v>58</v>
      </c>
      <c r="I76" s="289" t="s">
        <v>61</v>
      </c>
      <c r="J76" s="289" t="s">
        <v>7506</v>
      </c>
      <c r="K76" s="288"/>
    </row>
    <row r="77" spans="2:11" s="1" customFormat="1" ht="17.25" customHeight="1">
      <c r="B77" s="287"/>
      <c r="C77" s="291" t="s">
        <v>7507</v>
      </c>
      <c r="D77" s="291"/>
      <c r="E77" s="291"/>
      <c r="F77" s="292" t="s">
        <v>7508</v>
      </c>
      <c r="G77" s="293"/>
      <c r="H77" s="291"/>
      <c r="I77" s="291"/>
      <c r="J77" s="291" t="s">
        <v>7509</v>
      </c>
      <c r="K77" s="288"/>
    </row>
    <row r="78" spans="2:11" s="1" customFormat="1" ht="5.25" customHeight="1">
      <c r="B78" s="287"/>
      <c r="C78" s="294"/>
      <c r="D78" s="294"/>
      <c r="E78" s="294"/>
      <c r="F78" s="294"/>
      <c r="G78" s="295"/>
      <c r="H78" s="294"/>
      <c r="I78" s="294"/>
      <c r="J78" s="294"/>
      <c r="K78" s="288"/>
    </row>
    <row r="79" spans="2:11" s="1" customFormat="1" ht="15" customHeight="1">
      <c r="B79" s="287"/>
      <c r="C79" s="276" t="s">
        <v>57</v>
      </c>
      <c r="D79" s="296"/>
      <c r="E79" s="296"/>
      <c r="F79" s="297" t="s">
        <v>3643</v>
      </c>
      <c r="G79" s="298"/>
      <c r="H79" s="276" t="s">
        <v>7510</v>
      </c>
      <c r="I79" s="276" t="s">
        <v>7511</v>
      </c>
      <c r="J79" s="276">
        <v>20</v>
      </c>
      <c r="K79" s="288"/>
    </row>
    <row r="80" spans="2:11" s="1" customFormat="1" ht="15" customHeight="1">
      <c r="B80" s="287"/>
      <c r="C80" s="276" t="s">
        <v>7512</v>
      </c>
      <c r="D80" s="276"/>
      <c r="E80" s="276"/>
      <c r="F80" s="297" t="s">
        <v>3643</v>
      </c>
      <c r="G80" s="298"/>
      <c r="H80" s="276" t="s">
        <v>7513</v>
      </c>
      <c r="I80" s="276" t="s">
        <v>7511</v>
      </c>
      <c r="J80" s="276">
        <v>120</v>
      </c>
      <c r="K80" s="288"/>
    </row>
    <row r="81" spans="2:11" s="1" customFormat="1" ht="15" customHeight="1">
      <c r="B81" s="299"/>
      <c r="C81" s="276" t="s">
        <v>7514</v>
      </c>
      <c r="D81" s="276"/>
      <c r="E81" s="276"/>
      <c r="F81" s="297" t="s">
        <v>7515</v>
      </c>
      <c r="G81" s="298"/>
      <c r="H81" s="276" t="s">
        <v>7516</v>
      </c>
      <c r="I81" s="276" t="s">
        <v>7511</v>
      </c>
      <c r="J81" s="276">
        <v>50</v>
      </c>
      <c r="K81" s="288"/>
    </row>
    <row r="82" spans="2:11" s="1" customFormat="1" ht="15" customHeight="1">
      <c r="B82" s="299"/>
      <c r="C82" s="276" t="s">
        <v>7517</v>
      </c>
      <c r="D82" s="276"/>
      <c r="E82" s="276"/>
      <c r="F82" s="297" t="s">
        <v>3643</v>
      </c>
      <c r="G82" s="298"/>
      <c r="H82" s="276" t="s">
        <v>7518</v>
      </c>
      <c r="I82" s="276" t="s">
        <v>7519</v>
      </c>
      <c r="J82" s="276"/>
      <c r="K82" s="288"/>
    </row>
    <row r="83" spans="2:11" s="1" customFormat="1" ht="15" customHeight="1">
      <c r="B83" s="299"/>
      <c r="C83" s="300" t="s">
        <v>7520</v>
      </c>
      <c r="D83" s="300"/>
      <c r="E83" s="300"/>
      <c r="F83" s="301" t="s">
        <v>7515</v>
      </c>
      <c r="G83" s="300"/>
      <c r="H83" s="300" t="s">
        <v>7521</v>
      </c>
      <c r="I83" s="300" t="s">
        <v>7511</v>
      </c>
      <c r="J83" s="300">
        <v>15</v>
      </c>
      <c r="K83" s="288"/>
    </row>
    <row r="84" spans="2:11" s="1" customFormat="1" ht="15" customHeight="1">
      <c r="B84" s="299"/>
      <c r="C84" s="300" t="s">
        <v>7522</v>
      </c>
      <c r="D84" s="300"/>
      <c r="E84" s="300"/>
      <c r="F84" s="301" t="s">
        <v>7515</v>
      </c>
      <c r="G84" s="300"/>
      <c r="H84" s="300" t="s">
        <v>7523</v>
      </c>
      <c r="I84" s="300" t="s">
        <v>7511</v>
      </c>
      <c r="J84" s="300">
        <v>15</v>
      </c>
      <c r="K84" s="288"/>
    </row>
    <row r="85" spans="2:11" s="1" customFormat="1" ht="15" customHeight="1">
      <c r="B85" s="299"/>
      <c r="C85" s="300" t="s">
        <v>7524</v>
      </c>
      <c r="D85" s="300"/>
      <c r="E85" s="300"/>
      <c r="F85" s="301" t="s">
        <v>7515</v>
      </c>
      <c r="G85" s="300"/>
      <c r="H85" s="300" t="s">
        <v>7525</v>
      </c>
      <c r="I85" s="300" t="s">
        <v>7511</v>
      </c>
      <c r="J85" s="300">
        <v>20</v>
      </c>
      <c r="K85" s="288"/>
    </row>
    <row r="86" spans="2:11" s="1" customFormat="1" ht="15" customHeight="1">
      <c r="B86" s="299"/>
      <c r="C86" s="300" t="s">
        <v>7526</v>
      </c>
      <c r="D86" s="300"/>
      <c r="E86" s="300"/>
      <c r="F86" s="301" t="s">
        <v>7515</v>
      </c>
      <c r="G86" s="300"/>
      <c r="H86" s="300" t="s">
        <v>7527</v>
      </c>
      <c r="I86" s="300" t="s">
        <v>7511</v>
      </c>
      <c r="J86" s="300">
        <v>20</v>
      </c>
      <c r="K86" s="288"/>
    </row>
    <row r="87" spans="2:11" s="1" customFormat="1" ht="15" customHeight="1">
      <c r="B87" s="299"/>
      <c r="C87" s="276" t="s">
        <v>7528</v>
      </c>
      <c r="D87" s="276"/>
      <c r="E87" s="276"/>
      <c r="F87" s="297" t="s">
        <v>7515</v>
      </c>
      <c r="G87" s="298"/>
      <c r="H87" s="276" t="s">
        <v>7529</v>
      </c>
      <c r="I87" s="276" t="s">
        <v>7511</v>
      </c>
      <c r="J87" s="276">
        <v>50</v>
      </c>
      <c r="K87" s="288"/>
    </row>
    <row r="88" spans="2:11" s="1" customFormat="1" ht="15" customHeight="1">
      <c r="B88" s="299"/>
      <c r="C88" s="276" t="s">
        <v>7530</v>
      </c>
      <c r="D88" s="276"/>
      <c r="E88" s="276"/>
      <c r="F88" s="297" t="s">
        <v>7515</v>
      </c>
      <c r="G88" s="298"/>
      <c r="H88" s="276" t="s">
        <v>7531</v>
      </c>
      <c r="I88" s="276" t="s">
        <v>7511</v>
      </c>
      <c r="J88" s="276">
        <v>20</v>
      </c>
      <c r="K88" s="288"/>
    </row>
    <row r="89" spans="2:11" s="1" customFormat="1" ht="15" customHeight="1">
      <c r="B89" s="299"/>
      <c r="C89" s="276" t="s">
        <v>7532</v>
      </c>
      <c r="D89" s="276"/>
      <c r="E89" s="276"/>
      <c r="F89" s="297" t="s">
        <v>7515</v>
      </c>
      <c r="G89" s="298"/>
      <c r="H89" s="276" t="s">
        <v>7533</v>
      </c>
      <c r="I89" s="276" t="s">
        <v>7511</v>
      </c>
      <c r="J89" s="276">
        <v>20</v>
      </c>
      <c r="K89" s="288"/>
    </row>
    <row r="90" spans="2:11" s="1" customFormat="1" ht="15" customHeight="1">
      <c r="B90" s="299"/>
      <c r="C90" s="276" t="s">
        <v>7534</v>
      </c>
      <c r="D90" s="276"/>
      <c r="E90" s="276"/>
      <c r="F90" s="297" t="s">
        <v>7515</v>
      </c>
      <c r="G90" s="298"/>
      <c r="H90" s="276" t="s">
        <v>7535</v>
      </c>
      <c r="I90" s="276" t="s">
        <v>7511</v>
      </c>
      <c r="J90" s="276">
        <v>50</v>
      </c>
      <c r="K90" s="288"/>
    </row>
    <row r="91" spans="2:11" s="1" customFormat="1" ht="15" customHeight="1">
      <c r="B91" s="299"/>
      <c r="C91" s="276" t="s">
        <v>7536</v>
      </c>
      <c r="D91" s="276"/>
      <c r="E91" s="276"/>
      <c r="F91" s="297" t="s">
        <v>7515</v>
      </c>
      <c r="G91" s="298"/>
      <c r="H91" s="276" t="s">
        <v>7536</v>
      </c>
      <c r="I91" s="276" t="s">
        <v>7511</v>
      </c>
      <c r="J91" s="276">
        <v>50</v>
      </c>
      <c r="K91" s="288"/>
    </row>
    <row r="92" spans="2:11" s="1" customFormat="1" ht="15" customHeight="1">
      <c r="B92" s="299"/>
      <c r="C92" s="276" t="s">
        <v>7537</v>
      </c>
      <c r="D92" s="276"/>
      <c r="E92" s="276"/>
      <c r="F92" s="297" t="s">
        <v>7515</v>
      </c>
      <c r="G92" s="298"/>
      <c r="H92" s="276" t="s">
        <v>7538</v>
      </c>
      <c r="I92" s="276" t="s">
        <v>7511</v>
      </c>
      <c r="J92" s="276">
        <v>255</v>
      </c>
      <c r="K92" s="288"/>
    </row>
    <row r="93" spans="2:11" s="1" customFormat="1" ht="15" customHeight="1">
      <c r="B93" s="299"/>
      <c r="C93" s="276" t="s">
        <v>7539</v>
      </c>
      <c r="D93" s="276"/>
      <c r="E93" s="276"/>
      <c r="F93" s="297" t="s">
        <v>3643</v>
      </c>
      <c r="G93" s="298"/>
      <c r="H93" s="276" t="s">
        <v>7540</v>
      </c>
      <c r="I93" s="276" t="s">
        <v>7541</v>
      </c>
      <c r="J93" s="276"/>
      <c r="K93" s="288"/>
    </row>
    <row r="94" spans="2:11" s="1" customFormat="1" ht="15" customHeight="1">
      <c r="B94" s="299"/>
      <c r="C94" s="276" t="s">
        <v>7542</v>
      </c>
      <c r="D94" s="276"/>
      <c r="E94" s="276"/>
      <c r="F94" s="297" t="s">
        <v>3643</v>
      </c>
      <c r="G94" s="298"/>
      <c r="H94" s="276" t="s">
        <v>7543</v>
      </c>
      <c r="I94" s="276" t="s">
        <v>7544</v>
      </c>
      <c r="J94" s="276"/>
      <c r="K94" s="288"/>
    </row>
    <row r="95" spans="2:11" s="1" customFormat="1" ht="15" customHeight="1">
      <c r="B95" s="299"/>
      <c r="C95" s="276" t="s">
        <v>7545</v>
      </c>
      <c r="D95" s="276"/>
      <c r="E95" s="276"/>
      <c r="F95" s="297" t="s">
        <v>3643</v>
      </c>
      <c r="G95" s="298"/>
      <c r="H95" s="276" t="s">
        <v>7545</v>
      </c>
      <c r="I95" s="276" t="s">
        <v>7544</v>
      </c>
      <c r="J95" s="276"/>
      <c r="K95" s="288"/>
    </row>
    <row r="96" spans="2:11" s="1" customFormat="1" ht="15" customHeight="1">
      <c r="B96" s="299"/>
      <c r="C96" s="276" t="s">
        <v>42</v>
      </c>
      <c r="D96" s="276"/>
      <c r="E96" s="276"/>
      <c r="F96" s="297" t="s">
        <v>3643</v>
      </c>
      <c r="G96" s="298"/>
      <c r="H96" s="276" t="s">
        <v>7546</v>
      </c>
      <c r="I96" s="276" t="s">
        <v>7544</v>
      </c>
      <c r="J96" s="276"/>
      <c r="K96" s="288"/>
    </row>
    <row r="97" spans="2:11" s="1" customFormat="1" ht="15" customHeight="1">
      <c r="B97" s="299"/>
      <c r="C97" s="276" t="s">
        <v>52</v>
      </c>
      <c r="D97" s="276"/>
      <c r="E97" s="276"/>
      <c r="F97" s="297" t="s">
        <v>3643</v>
      </c>
      <c r="G97" s="298"/>
      <c r="H97" s="276" t="s">
        <v>7547</v>
      </c>
      <c r="I97" s="276" t="s">
        <v>7544</v>
      </c>
      <c r="J97" s="276"/>
      <c r="K97" s="288"/>
    </row>
    <row r="98" spans="2:11" s="1" customFormat="1" ht="15" customHeight="1">
      <c r="B98" s="302"/>
      <c r="C98" s="303"/>
      <c r="D98" s="303"/>
      <c r="E98" s="303"/>
      <c r="F98" s="303"/>
      <c r="G98" s="303"/>
      <c r="H98" s="303"/>
      <c r="I98" s="303"/>
      <c r="J98" s="303"/>
      <c r="K98" s="304"/>
    </row>
    <row r="99" spans="2:11" s="1" customFormat="1" ht="18.75" customHeight="1">
      <c r="B99" s="305"/>
      <c r="C99" s="306"/>
      <c r="D99" s="306"/>
      <c r="E99" s="306"/>
      <c r="F99" s="306"/>
      <c r="G99" s="306"/>
      <c r="H99" s="306"/>
      <c r="I99" s="306"/>
      <c r="J99" s="306"/>
      <c r="K99" s="305"/>
    </row>
    <row r="100" spans="2:11" s="1" customFormat="1" ht="18.75" customHeight="1"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</row>
    <row r="101" spans="2:11" s="1" customFormat="1" ht="7.5" customHeight="1">
      <c r="B101" s="284"/>
      <c r="C101" s="285"/>
      <c r="D101" s="285"/>
      <c r="E101" s="285"/>
      <c r="F101" s="285"/>
      <c r="G101" s="285"/>
      <c r="H101" s="285"/>
      <c r="I101" s="285"/>
      <c r="J101" s="285"/>
      <c r="K101" s="286"/>
    </row>
    <row r="102" spans="2:11" s="1" customFormat="1" ht="45" customHeight="1">
      <c r="B102" s="287"/>
      <c r="C102" s="395" t="s">
        <v>7548</v>
      </c>
      <c r="D102" s="395"/>
      <c r="E102" s="395"/>
      <c r="F102" s="395"/>
      <c r="G102" s="395"/>
      <c r="H102" s="395"/>
      <c r="I102" s="395"/>
      <c r="J102" s="395"/>
      <c r="K102" s="288"/>
    </row>
    <row r="103" spans="2:11" s="1" customFormat="1" ht="17.25" customHeight="1">
      <c r="B103" s="287"/>
      <c r="C103" s="289" t="s">
        <v>7504</v>
      </c>
      <c r="D103" s="289"/>
      <c r="E103" s="289"/>
      <c r="F103" s="289" t="s">
        <v>7505</v>
      </c>
      <c r="G103" s="290"/>
      <c r="H103" s="289" t="s">
        <v>58</v>
      </c>
      <c r="I103" s="289" t="s">
        <v>61</v>
      </c>
      <c r="J103" s="289" t="s">
        <v>7506</v>
      </c>
      <c r="K103" s="288"/>
    </row>
    <row r="104" spans="2:11" s="1" customFormat="1" ht="17.25" customHeight="1">
      <c r="B104" s="287"/>
      <c r="C104" s="291" t="s">
        <v>7507</v>
      </c>
      <c r="D104" s="291"/>
      <c r="E104" s="291"/>
      <c r="F104" s="292" t="s">
        <v>7508</v>
      </c>
      <c r="G104" s="293"/>
      <c r="H104" s="291"/>
      <c r="I104" s="291"/>
      <c r="J104" s="291" t="s">
        <v>7509</v>
      </c>
      <c r="K104" s="288"/>
    </row>
    <row r="105" spans="2:11" s="1" customFormat="1" ht="5.25" customHeight="1">
      <c r="B105" s="287"/>
      <c r="C105" s="289"/>
      <c r="D105" s="289"/>
      <c r="E105" s="289"/>
      <c r="F105" s="289"/>
      <c r="G105" s="307"/>
      <c r="H105" s="289"/>
      <c r="I105" s="289"/>
      <c r="J105" s="289"/>
      <c r="K105" s="288"/>
    </row>
    <row r="106" spans="2:11" s="1" customFormat="1" ht="15" customHeight="1">
      <c r="B106" s="287"/>
      <c r="C106" s="276" t="s">
        <v>57</v>
      </c>
      <c r="D106" s="296"/>
      <c r="E106" s="296"/>
      <c r="F106" s="297" t="s">
        <v>3643</v>
      </c>
      <c r="G106" s="276"/>
      <c r="H106" s="276" t="s">
        <v>7549</v>
      </c>
      <c r="I106" s="276" t="s">
        <v>7511</v>
      </c>
      <c r="J106" s="276">
        <v>20</v>
      </c>
      <c r="K106" s="288"/>
    </row>
    <row r="107" spans="2:11" s="1" customFormat="1" ht="15" customHeight="1">
      <c r="B107" s="287"/>
      <c r="C107" s="276" t="s">
        <v>7512</v>
      </c>
      <c r="D107" s="276"/>
      <c r="E107" s="276"/>
      <c r="F107" s="297" t="s">
        <v>3643</v>
      </c>
      <c r="G107" s="276"/>
      <c r="H107" s="276" t="s">
        <v>7549</v>
      </c>
      <c r="I107" s="276" t="s">
        <v>7511</v>
      </c>
      <c r="J107" s="276">
        <v>120</v>
      </c>
      <c r="K107" s="288"/>
    </row>
    <row r="108" spans="2:11" s="1" customFormat="1" ht="15" customHeight="1">
      <c r="B108" s="299"/>
      <c r="C108" s="276" t="s">
        <v>7514</v>
      </c>
      <c r="D108" s="276"/>
      <c r="E108" s="276"/>
      <c r="F108" s="297" t="s">
        <v>7515</v>
      </c>
      <c r="G108" s="276"/>
      <c r="H108" s="276" t="s">
        <v>7549</v>
      </c>
      <c r="I108" s="276" t="s">
        <v>7511</v>
      </c>
      <c r="J108" s="276">
        <v>50</v>
      </c>
      <c r="K108" s="288"/>
    </row>
    <row r="109" spans="2:11" s="1" customFormat="1" ht="15" customHeight="1">
      <c r="B109" s="299"/>
      <c r="C109" s="276" t="s">
        <v>7517</v>
      </c>
      <c r="D109" s="276"/>
      <c r="E109" s="276"/>
      <c r="F109" s="297" t="s">
        <v>3643</v>
      </c>
      <c r="G109" s="276"/>
      <c r="H109" s="276" t="s">
        <v>7549</v>
      </c>
      <c r="I109" s="276" t="s">
        <v>7519</v>
      </c>
      <c r="J109" s="276"/>
      <c r="K109" s="288"/>
    </row>
    <row r="110" spans="2:11" s="1" customFormat="1" ht="15" customHeight="1">
      <c r="B110" s="299"/>
      <c r="C110" s="276" t="s">
        <v>7528</v>
      </c>
      <c r="D110" s="276"/>
      <c r="E110" s="276"/>
      <c r="F110" s="297" t="s">
        <v>7515</v>
      </c>
      <c r="G110" s="276"/>
      <c r="H110" s="276" t="s">
        <v>7549</v>
      </c>
      <c r="I110" s="276" t="s">
        <v>7511</v>
      </c>
      <c r="J110" s="276">
        <v>50</v>
      </c>
      <c r="K110" s="288"/>
    </row>
    <row r="111" spans="2:11" s="1" customFormat="1" ht="15" customHeight="1">
      <c r="B111" s="299"/>
      <c r="C111" s="276" t="s">
        <v>7536</v>
      </c>
      <c r="D111" s="276"/>
      <c r="E111" s="276"/>
      <c r="F111" s="297" t="s">
        <v>7515</v>
      </c>
      <c r="G111" s="276"/>
      <c r="H111" s="276" t="s">
        <v>7549</v>
      </c>
      <c r="I111" s="276" t="s">
        <v>7511</v>
      </c>
      <c r="J111" s="276">
        <v>50</v>
      </c>
      <c r="K111" s="288"/>
    </row>
    <row r="112" spans="2:11" s="1" customFormat="1" ht="15" customHeight="1">
      <c r="B112" s="299"/>
      <c r="C112" s="276" t="s">
        <v>7534</v>
      </c>
      <c r="D112" s="276"/>
      <c r="E112" s="276"/>
      <c r="F112" s="297" t="s">
        <v>7515</v>
      </c>
      <c r="G112" s="276"/>
      <c r="H112" s="276" t="s">
        <v>7549</v>
      </c>
      <c r="I112" s="276" t="s">
        <v>7511</v>
      </c>
      <c r="J112" s="276">
        <v>50</v>
      </c>
      <c r="K112" s="288"/>
    </row>
    <row r="113" spans="2:11" s="1" customFormat="1" ht="15" customHeight="1">
      <c r="B113" s="299"/>
      <c r="C113" s="276" t="s">
        <v>57</v>
      </c>
      <c r="D113" s="276"/>
      <c r="E113" s="276"/>
      <c r="F113" s="297" t="s">
        <v>3643</v>
      </c>
      <c r="G113" s="276"/>
      <c r="H113" s="276" t="s">
        <v>7550</v>
      </c>
      <c r="I113" s="276" t="s">
        <v>7511</v>
      </c>
      <c r="J113" s="276">
        <v>20</v>
      </c>
      <c r="K113" s="288"/>
    </row>
    <row r="114" spans="2:11" s="1" customFormat="1" ht="15" customHeight="1">
      <c r="B114" s="299"/>
      <c r="C114" s="276" t="s">
        <v>7551</v>
      </c>
      <c r="D114" s="276"/>
      <c r="E114" s="276"/>
      <c r="F114" s="297" t="s">
        <v>3643</v>
      </c>
      <c r="G114" s="276"/>
      <c r="H114" s="276" t="s">
        <v>7552</v>
      </c>
      <c r="I114" s="276" t="s">
        <v>7511</v>
      </c>
      <c r="J114" s="276">
        <v>120</v>
      </c>
      <c r="K114" s="288"/>
    </row>
    <row r="115" spans="2:11" s="1" customFormat="1" ht="15" customHeight="1">
      <c r="B115" s="299"/>
      <c r="C115" s="276" t="s">
        <v>42</v>
      </c>
      <c r="D115" s="276"/>
      <c r="E115" s="276"/>
      <c r="F115" s="297" t="s">
        <v>3643</v>
      </c>
      <c r="G115" s="276"/>
      <c r="H115" s="276" t="s">
        <v>7553</v>
      </c>
      <c r="I115" s="276" t="s">
        <v>7544</v>
      </c>
      <c r="J115" s="276"/>
      <c r="K115" s="288"/>
    </row>
    <row r="116" spans="2:11" s="1" customFormat="1" ht="15" customHeight="1">
      <c r="B116" s="299"/>
      <c r="C116" s="276" t="s">
        <v>52</v>
      </c>
      <c r="D116" s="276"/>
      <c r="E116" s="276"/>
      <c r="F116" s="297" t="s">
        <v>3643</v>
      </c>
      <c r="G116" s="276"/>
      <c r="H116" s="276" t="s">
        <v>7554</v>
      </c>
      <c r="I116" s="276" t="s">
        <v>7544</v>
      </c>
      <c r="J116" s="276"/>
      <c r="K116" s="288"/>
    </row>
    <row r="117" spans="2:11" s="1" customFormat="1" ht="15" customHeight="1">
      <c r="B117" s="299"/>
      <c r="C117" s="276" t="s">
        <v>61</v>
      </c>
      <c r="D117" s="276"/>
      <c r="E117" s="276"/>
      <c r="F117" s="297" t="s">
        <v>3643</v>
      </c>
      <c r="G117" s="276"/>
      <c r="H117" s="276" t="s">
        <v>7555</v>
      </c>
      <c r="I117" s="276" t="s">
        <v>7556</v>
      </c>
      <c r="J117" s="276"/>
      <c r="K117" s="288"/>
    </row>
    <row r="118" spans="2:11" s="1" customFormat="1" ht="15" customHeight="1">
      <c r="B118" s="302"/>
      <c r="C118" s="308"/>
      <c r="D118" s="308"/>
      <c r="E118" s="308"/>
      <c r="F118" s="308"/>
      <c r="G118" s="308"/>
      <c r="H118" s="308"/>
      <c r="I118" s="308"/>
      <c r="J118" s="308"/>
      <c r="K118" s="304"/>
    </row>
    <row r="119" spans="2:11" s="1" customFormat="1" ht="18.75" customHeight="1">
      <c r="B119" s="309"/>
      <c r="C119" s="310"/>
      <c r="D119" s="310"/>
      <c r="E119" s="310"/>
      <c r="F119" s="311"/>
      <c r="G119" s="310"/>
      <c r="H119" s="310"/>
      <c r="I119" s="310"/>
      <c r="J119" s="310"/>
      <c r="K119" s="309"/>
    </row>
    <row r="120" spans="2:11" s="1" customFormat="1" ht="18.75" customHeight="1"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</row>
    <row r="121" spans="2:11" s="1" customFormat="1" ht="7.5" customHeight="1">
      <c r="B121" s="312"/>
      <c r="C121" s="313"/>
      <c r="D121" s="313"/>
      <c r="E121" s="313"/>
      <c r="F121" s="313"/>
      <c r="G121" s="313"/>
      <c r="H121" s="313"/>
      <c r="I121" s="313"/>
      <c r="J121" s="313"/>
      <c r="K121" s="314"/>
    </row>
    <row r="122" spans="2:11" s="1" customFormat="1" ht="45" customHeight="1">
      <c r="B122" s="315"/>
      <c r="C122" s="396" t="s">
        <v>7557</v>
      </c>
      <c r="D122" s="396"/>
      <c r="E122" s="396"/>
      <c r="F122" s="396"/>
      <c r="G122" s="396"/>
      <c r="H122" s="396"/>
      <c r="I122" s="396"/>
      <c r="J122" s="396"/>
      <c r="K122" s="316"/>
    </row>
    <row r="123" spans="2:11" s="1" customFormat="1" ht="17.25" customHeight="1">
      <c r="B123" s="317"/>
      <c r="C123" s="289" t="s">
        <v>7504</v>
      </c>
      <c r="D123" s="289"/>
      <c r="E123" s="289"/>
      <c r="F123" s="289" t="s">
        <v>7505</v>
      </c>
      <c r="G123" s="290"/>
      <c r="H123" s="289" t="s">
        <v>58</v>
      </c>
      <c r="I123" s="289" t="s">
        <v>61</v>
      </c>
      <c r="J123" s="289" t="s">
        <v>7506</v>
      </c>
      <c r="K123" s="318"/>
    </row>
    <row r="124" spans="2:11" s="1" customFormat="1" ht="17.25" customHeight="1">
      <c r="B124" s="317"/>
      <c r="C124" s="291" t="s">
        <v>7507</v>
      </c>
      <c r="D124" s="291"/>
      <c r="E124" s="291"/>
      <c r="F124" s="292" t="s">
        <v>7508</v>
      </c>
      <c r="G124" s="293"/>
      <c r="H124" s="291"/>
      <c r="I124" s="291"/>
      <c r="J124" s="291" t="s">
        <v>7509</v>
      </c>
      <c r="K124" s="318"/>
    </row>
    <row r="125" spans="2:11" s="1" customFormat="1" ht="5.25" customHeight="1">
      <c r="B125" s="319"/>
      <c r="C125" s="294"/>
      <c r="D125" s="294"/>
      <c r="E125" s="294"/>
      <c r="F125" s="294"/>
      <c r="G125" s="320"/>
      <c r="H125" s="294"/>
      <c r="I125" s="294"/>
      <c r="J125" s="294"/>
      <c r="K125" s="321"/>
    </row>
    <row r="126" spans="2:11" s="1" customFormat="1" ht="15" customHeight="1">
      <c r="B126" s="319"/>
      <c r="C126" s="276" t="s">
        <v>7512</v>
      </c>
      <c r="D126" s="296"/>
      <c r="E126" s="296"/>
      <c r="F126" s="297" t="s">
        <v>3643</v>
      </c>
      <c r="G126" s="276"/>
      <c r="H126" s="276" t="s">
        <v>7549</v>
      </c>
      <c r="I126" s="276" t="s">
        <v>7511</v>
      </c>
      <c r="J126" s="276">
        <v>120</v>
      </c>
      <c r="K126" s="322"/>
    </row>
    <row r="127" spans="2:11" s="1" customFormat="1" ht="15" customHeight="1">
      <c r="B127" s="319"/>
      <c r="C127" s="276" t="s">
        <v>7558</v>
      </c>
      <c r="D127" s="276"/>
      <c r="E127" s="276"/>
      <c r="F127" s="297" t="s">
        <v>3643</v>
      </c>
      <c r="G127" s="276"/>
      <c r="H127" s="276" t="s">
        <v>7559</v>
      </c>
      <c r="I127" s="276" t="s">
        <v>7511</v>
      </c>
      <c r="J127" s="276" t="s">
        <v>7560</v>
      </c>
      <c r="K127" s="322"/>
    </row>
    <row r="128" spans="2:11" s="1" customFormat="1" ht="15" customHeight="1">
      <c r="B128" s="319"/>
      <c r="C128" s="276" t="s">
        <v>7458</v>
      </c>
      <c r="D128" s="276"/>
      <c r="E128" s="276"/>
      <c r="F128" s="297" t="s">
        <v>3643</v>
      </c>
      <c r="G128" s="276"/>
      <c r="H128" s="276" t="s">
        <v>7561</v>
      </c>
      <c r="I128" s="276" t="s">
        <v>7511</v>
      </c>
      <c r="J128" s="276" t="s">
        <v>7560</v>
      </c>
      <c r="K128" s="322"/>
    </row>
    <row r="129" spans="2:11" s="1" customFormat="1" ht="15" customHeight="1">
      <c r="B129" s="319"/>
      <c r="C129" s="276" t="s">
        <v>7520</v>
      </c>
      <c r="D129" s="276"/>
      <c r="E129" s="276"/>
      <c r="F129" s="297" t="s">
        <v>7515</v>
      </c>
      <c r="G129" s="276"/>
      <c r="H129" s="276" t="s">
        <v>7521</v>
      </c>
      <c r="I129" s="276" t="s">
        <v>7511</v>
      </c>
      <c r="J129" s="276">
        <v>15</v>
      </c>
      <c r="K129" s="322"/>
    </row>
    <row r="130" spans="2:11" s="1" customFormat="1" ht="15" customHeight="1">
      <c r="B130" s="319"/>
      <c r="C130" s="300" t="s">
        <v>7522</v>
      </c>
      <c r="D130" s="300"/>
      <c r="E130" s="300"/>
      <c r="F130" s="301" t="s">
        <v>7515</v>
      </c>
      <c r="G130" s="300"/>
      <c r="H130" s="300" t="s">
        <v>7523</v>
      </c>
      <c r="I130" s="300" t="s">
        <v>7511</v>
      </c>
      <c r="J130" s="300">
        <v>15</v>
      </c>
      <c r="K130" s="322"/>
    </row>
    <row r="131" spans="2:11" s="1" customFormat="1" ht="15" customHeight="1">
      <c r="B131" s="319"/>
      <c r="C131" s="300" t="s">
        <v>7524</v>
      </c>
      <c r="D131" s="300"/>
      <c r="E131" s="300"/>
      <c r="F131" s="301" t="s">
        <v>7515</v>
      </c>
      <c r="G131" s="300"/>
      <c r="H131" s="300" t="s">
        <v>7525</v>
      </c>
      <c r="I131" s="300" t="s">
        <v>7511</v>
      </c>
      <c r="J131" s="300">
        <v>20</v>
      </c>
      <c r="K131" s="322"/>
    </row>
    <row r="132" spans="2:11" s="1" customFormat="1" ht="15" customHeight="1">
      <c r="B132" s="319"/>
      <c r="C132" s="300" t="s">
        <v>7526</v>
      </c>
      <c r="D132" s="300"/>
      <c r="E132" s="300"/>
      <c r="F132" s="301" t="s">
        <v>7515</v>
      </c>
      <c r="G132" s="300"/>
      <c r="H132" s="300" t="s">
        <v>7527</v>
      </c>
      <c r="I132" s="300" t="s">
        <v>7511</v>
      </c>
      <c r="J132" s="300">
        <v>20</v>
      </c>
      <c r="K132" s="322"/>
    </row>
    <row r="133" spans="2:11" s="1" customFormat="1" ht="15" customHeight="1">
      <c r="B133" s="319"/>
      <c r="C133" s="276" t="s">
        <v>7514</v>
      </c>
      <c r="D133" s="276"/>
      <c r="E133" s="276"/>
      <c r="F133" s="297" t="s">
        <v>7515</v>
      </c>
      <c r="G133" s="276"/>
      <c r="H133" s="276" t="s">
        <v>7549</v>
      </c>
      <c r="I133" s="276" t="s">
        <v>7511</v>
      </c>
      <c r="J133" s="276">
        <v>50</v>
      </c>
      <c r="K133" s="322"/>
    </row>
    <row r="134" spans="2:11" s="1" customFormat="1" ht="15" customHeight="1">
      <c r="B134" s="319"/>
      <c r="C134" s="276" t="s">
        <v>7528</v>
      </c>
      <c r="D134" s="276"/>
      <c r="E134" s="276"/>
      <c r="F134" s="297" t="s">
        <v>7515</v>
      </c>
      <c r="G134" s="276"/>
      <c r="H134" s="276" t="s">
        <v>7549</v>
      </c>
      <c r="I134" s="276" t="s">
        <v>7511</v>
      </c>
      <c r="J134" s="276">
        <v>50</v>
      </c>
      <c r="K134" s="322"/>
    </row>
    <row r="135" spans="2:11" s="1" customFormat="1" ht="15" customHeight="1">
      <c r="B135" s="319"/>
      <c r="C135" s="276" t="s">
        <v>7534</v>
      </c>
      <c r="D135" s="276"/>
      <c r="E135" s="276"/>
      <c r="F135" s="297" t="s">
        <v>7515</v>
      </c>
      <c r="G135" s="276"/>
      <c r="H135" s="276" t="s">
        <v>7549</v>
      </c>
      <c r="I135" s="276" t="s">
        <v>7511</v>
      </c>
      <c r="J135" s="276">
        <v>50</v>
      </c>
      <c r="K135" s="322"/>
    </row>
    <row r="136" spans="2:11" s="1" customFormat="1" ht="15" customHeight="1">
      <c r="B136" s="319"/>
      <c r="C136" s="276" t="s">
        <v>7536</v>
      </c>
      <c r="D136" s="276"/>
      <c r="E136" s="276"/>
      <c r="F136" s="297" t="s">
        <v>7515</v>
      </c>
      <c r="G136" s="276"/>
      <c r="H136" s="276" t="s">
        <v>7549</v>
      </c>
      <c r="I136" s="276" t="s">
        <v>7511</v>
      </c>
      <c r="J136" s="276">
        <v>50</v>
      </c>
      <c r="K136" s="322"/>
    </row>
    <row r="137" spans="2:11" s="1" customFormat="1" ht="15" customHeight="1">
      <c r="B137" s="319"/>
      <c r="C137" s="276" t="s">
        <v>7537</v>
      </c>
      <c r="D137" s="276"/>
      <c r="E137" s="276"/>
      <c r="F137" s="297" t="s">
        <v>7515</v>
      </c>
      <c r="G137" s="276"/>
      <c r="H137" s="276" t="s">
        <v>7562</v>
      </c>
      <c r="I137" s="276" t="s">
        <v>7511</v>
      </c>
      <c r="J137" s="276">
        <v>255</v>
      </c>
      <c r="K137" s="322"/>
    </row>
    <row r="138" spans="2:11" s="1" customFormat="1" ht="15" customHeight="1">
      <c r="B138" s="319"/>
      <c r="C138" s="276" t="s">
        <v>7539</v>
      </c>
      <c r="D138" s="276"/>
      <c r="E138" s="276"/>
      <c r="F138" s="297" t="s">
        <v>3643</v>
      </c>
      <c r="G138" s="276"/>
      <c r="H138" s="276" t="s">
        <v>7563</v>
      </c>
      <c r="I138" s="276" t="s">
        <v>7541</v>
      </c>
      <c r="J138" s="276"/>
      <c r="K138" s="322"/>
    </row>
    <row r="139" spans="2:11" s="1" customFormat="1" ht="15" customHeight="1">
      <c r="B139" s="319"/>
      <c r="C139" s="276" t="s">
        <v>7542</v>
      </c>
      <c r="D139" s="276"/>
      <c r="E139" s="276"/>
      <c r="F139" s="297" t="s">
        <v>3643</v>
      </c>
      <c r="G139" s="276"/>
      <c r="H139" s="276" t="s">
        <v>7564</v>
      </c>
      <c r="I139" s="276" t="s">
        <v>7544</v>
      </c>
      <c r="J139" s="276"/>
      <c r="K139" s="322"/>
    </row>
    <row r="140" spans="2:11" s="1" customFormat="1" ht="15" customHeight="1">
      <c r="B140" s="319"/>
      <c r="C140" s="276" t="s">
        <v>7545</v>
      </c>
      <c r="D140" s="276"/>
      <c r="E140" s="276"/>
      <c r="F140" s="297" t="s">
        <v>3643</v>
      </c>
      <c r="G140" s="276"/>
      <c r="H140" s="276" t="s">
        <v>7545</v>
      </c>
      <c r="I140" s="276" t="s">
        <v>7544</v>
      </c>
      <c r="J140" s="276"/>
      <c r="K140" s="322"/>
    </row>
    <row r="141" spans="2:11" s="1" customFormat="1" ht="15" customHeight="1">
      <c r="B141" s="319"/>
      <c r="C141" s="276" t="s">
        <v>42</v>
      </c>
      <c r="D141" s="276"/>
      <c r="E141" s="276"/>
      <c r="F141" s="297" t="s">
        <v>3643</v>
      </c>
      <c r="G141" s="276"/>
      <c r="H141" s="276" t="s">
        <v>7565</v>
      </c>
      <c r="I141" s="276" t="s">
        <v>7544</v>
      </c>
      <c r="J141" s="276"/>
      <c r="K141" s="322"/>
    </row>
    <row r="142" spans="2:11" s="1" customFormat="1" ht="15" customHeight="1">
      <c r="B142" s="319"/>
      <c r="C142" s="276" t="s">
        <v>7566</v>
      </c>
      <c r="D142" s="276"/>
      <c r="E142" s="276"/>
      <c r="F142" s="297" t="s">
        <v>3643</v>
      </c>
      <c r="G142" s="276"/>
      <c r="H142" s="276" t="s">
        <v>7567</v>
      </c>
      <c r="I142" s="276" t="s">
        <v>7544</v>
      </c>
      <c r="J142" s="276"/>
      <c r="K142" s="322"/>
    </row>
    <row r="143" spans="2:11" s="1" customFormat="1" ht="15" customHeight="1">
      <c r="B143" s="323"/>
      <c r="C143" s="324"/>
      <c r="D143" s="324"/>
      <c r="E143" s="324"/>
      <c r="F143" s="324"/>
      <c r="G143" s="324"/>
      <c r="H143" s="324"/>
      <c r="I143" s="324"/>
      <c r="J143" s="324"/>
      <c r="K143" s="325"/>
    </row>
    <row r="144" spans="2:11" s="1" customFormat="1" ht="18.75" customHeight="1">
      <c r="B144" s="310"/>
      <c r="C144" s="310"/>
      <c r="D144" s="310"/>
      <c r="E144" s="310"/>
      <c r="F144" s="311"/>
      <c r="G144" s="310"/>
      <c r="H144" s="310"/>
      <c r="I144" s="310"/>
      <c r="J144" s="310"/>
      <c r="K144" s="310"/>
    </row>
    <row r="145" spans="2:11" s="1" customFormat="1" ht="18.75" customHeight="1">
      <c r="B145" s="283"/>
      <c r="C145" s="283"/>
      <c r="D145" s="283"/>
      <c r="E145" s="283"/>
      <c r="F145" s="283"/>
      <c r="G145" s="283"/>
      <c r="H145" s="283"/>
      <c r="I145" s="283"/>
      <c r="J145" s="283"/>
      <c r="K145" s="283"/>
    </row>
    <row r="146" spans="2:11" s="1" customFormat="1" ht="7.5" customHeight="1">
      <c r="B146" s="284"/>
      <c r="C146" s="285"/>
      <c r="D146" s="285"/>
      <c r="E146" s="285"/>
      <c r="F146" s="285"/>
      <c r="G146" s="285"/>
      <c r="H146" s="285"/>
      <c r="I146" s="285"/>
      <c r="J146" s="285"/>
      <c r="K146" s="286"/>
    </row>
    <row r="147" spans="2:11" s="1" customFormat="1" ht="45" customHeight="1">
      <c r="B147" s="287"/>
      <c r="C147" s="395" t="s">
        <v>7568</v>
      </c>
      <c r="D147" s="395"/>
      <c r="E147" s="395"/>
      <c r="F147" s="395"/>
      <c r="G147" s="395"/>
      <c r="H147" s="395"/>
      <c r="I147" s="395"/>
      <c r="J147" s="395"/>
      <c r="K147" s="288"/>
    </row>
    <row r="148" spans="2:11" s="1" customFormat="1" ht="17.25" customHeight="1">
      <c r="B148" s="287"/>
      <c r="C148" s="289" t="s">
        <v>7504</v>
      </c>
      <c r="D148" s="289"/>
      <c r="E148" s="289"/>
      <c r="F148" s="289" t="s">
        <v>7505</v>
      </c>
      <c r="G148" s="290"/>
      <c r="H148" s="289" t="s">
        <v>58</v>
      </c>
      <c r="I148" s="289" t="s">
        <v>61</v>
      </c>
      <c r="J148" s="289" t="s">
        <v>7506</v>
      </c>
      <c r="K148" s="288"/>
    </row>
    <row r="149" spans="2:11" s="1" customFormat="1" ht="17.25" customHeight="1">
      <c r="B149" s="287"/>
      <c r="C149" s="291" t="s">
        <v>7507</v>
      </c>
      <c r="D149" s="291"/>
      <c r="E149" s="291"/>
      <c r="F149" s="292" t="s">
        <v>7508</v>
      </c>
      <c r="G149" s="293"/>
      <c r="H149" s="291"/>
      <c r="I149" s="291"/>
      <c r="J149" s="291" t="s">
        <v>7509</v>
      </c>
      <c r="K149" s="288"/>
    </row>
    <row r="150" spans="2:11" s="1" customFormat="1" ht="5.25" customHeight="1">
      <c r="B150" s="299"/>
      <c r="C150" s="294"/>
      <c r="D150" s="294"/>
      <c r="E150" s="294"/>
      <c r="F150" s="294"/>
      <c r="G150" s="295"/>
      <c r="H150" s="294"/>
      <c r="I150" s="294"/>
      <c r="J150" s="294"/>
      <c r="K150" s="322"/>
    </row>
    <row r="151" spans="2:11" s="1" customFormat="1" ht="15" customHeight="1">
      <c r="B151" s="299"/>
      <c r="C151" s="326" t="s">
        <v>7512</v>
      </c>
      <c r="D151" s="276"/>
      <c r="E151" s="276"/>
      <c r="F151" s="327" t="s">
        <v>3643</v>
      </c>
      <c r="G151" s="276"/>
      <c r="H151" s="326" t="s">
        <v>7549</v>
      </c>
      <c r="I151" s="326" t="s">
        <v>7511</v>
      </c>
      <c r="J151" s="326">
        <v>120</v>
      </c>
      <c r="K151" s="322"/>
    </row>
    <row r="152" spans="2:11" s="1" customFormat="1" ht="15" customHeight="1">
      <c r="B152" s="299"/>
      <c r="C152" s="326" t="s">
        <v>7558</v>
      </c>
      <c r="D152" s="276"/>
      <c r="E152" s="276"/>
      <c r="F152" s="327" t="s">
        <v>3643</v>
      </c>
      <c r="G152" s="276"/>
      <c r="H152" s="326" t="s">
        <v>7569</v>
      </c>
      <c r="I152" s="326" t="s">
        <v>7511</v>
      </c>
      <c r="J152" s="326" t="s">
        <v>7560</v>
      </c>
      <c r="K152" s="322"/>
    </row>
    <row r="153" spans="2:11" s="1" customFormat="1" ht="15" customHeight="1">
      <c r="B153" s="299"/>
      <c r="C153" s="326" t="s">
        <v>7458</v>
      </c>
      <c r="D153" s="276"/>
      <c r="E153" s="276"/>
      <c r="F153" s="327" t="s">
        <v>3643</v>
      </c>
      <c r="G153" s="276"/>
      <c r="H153" s="326" t="s">
        <v>7570</v>
      </c>
      <c r="I153" s="326" t="s">
        <v>7511</v>
      </c>
      <c r="J153" s="326" t="s">
        <v>7560</v>
      </c>
      <c r="K153" s="322"/>
    </row>
    <row r="154" spans="2:11" s="1" customFormat="1" ht="15" customHeight="1">
      <c r="B154" s="299"/>
      <c r="C154" s="326" t="s">
        <v>7514</v>
      </c>
      <c r="D154" s="276"/>
      <c r="E154" s="276"/>
      <c r="F154" s="327" t="s">
        <v>7515</v>
      </c>
      <c r="G154" s="276"/>
      <c r="H154" s="326" t="s">
        <v>7549</v>
      </c>
      <c r="I154" s="326" t="s">
        <v>7511</v>
      </c>
      <c r="J154" s="326">
        <v>50</v>
      </c>
      <c r="K154" s="322"/>
    </row>
    <row r="155" spans="2:11" s="1" customFormat="1" ht="15" customHeight="1">
      <c r="B155" s="299"/>
      <c r="C155" s="326" t="s">
        <v>7517</v>
      </c>
      <c r="D155" s="276"/>
      <c r="E155" s="276"/>
      <c r="F155" s="327" t="s">
        <v>3643</v>
      </c>
      <c r="G155" s="276"/>
      <c r="H155" s="326" t="s">
        <v>7549</v>
      </c>
      <c r="I155" s="326" t="s">
        <v>7519</v>
      </c>
      <c r="J155" s="326"/>
      <c r="K155" s="322"/>
    </row>
    <row r="156" spans="2:11" s="1" customFormat="1" ht="15" customHeight="1">
      <c r="B156" s="299"/>
      <c r="C156" s="326" t="s">
        <v>7528</v>
      </c>
      <c r="D156" s="276"/>
      <c r="E156" s="276"/>
      <c r="F156" s="327" t="s">
        <v>7515</v>
      </c>
      <c r="G156" s="276"/>
      <c r="H156" s="326" t="s">
        <v>7549</v>
      </c>
      <c r="I156" s="326" t="s">
        <v>7511</v>
      </c>
      <c r="J156" s="326">
        <v>50</v>
      </c>
      <c r="K156" s="322"/>
    </row>
    <row r="157" spans="2:11" s="1" customFormat="1" ht="15" customHeight="1">
      <c r="B157" s="299"/>
      <c r="C157" s="326" t="s">
        <v>7536</v>
      </c>
      <c r="D157" s="276"/>
      <c r="E157" s="276"/>
      <c r="F157" s="327" t="s">
        <v>7515</v>
      </c>
      <c r="G157" s="276"/>
      <c r="H157" s="326" t="s">
        <v>7549</v>
      </c>
      <c r="I157" s="326" t="s">
        <v>7511</v>
      </c>
      <c r="J157" s="326">
        <v>50</v>
      </c>
      <c r="K157" s="322"/>
    </row>
    <row r="158" spans="2:11" s="1" customFormat="1" ht="15" customHeight="1">
      <c r="B158" s="299"/>
      <c r="C158" s="326" t="s">
        <v>7534</v>
      </c>
      <c r="D158" s="276"/>
      <c r="E158" s="276"/>
      <c r="F158" s="327" t="s">
        <v>7515</v>
      </c>
      <c r="G158" s="276"/>
      <c r="H158" s="326" t="s">
        <v>7549</v>
      </c>
      <c r="I158" s="326" t="s">
        <v>7511</v>
      </c>
      <c r="J158" s="326">
        <v>50</v>
      </c>
      <c r="K158" s="322"/>
    </row>
    <row r="159" spans="2:11" s="1" customFormat="1" ht="15" customHeight="1">
      <c r="B159" s="299"/>
      <c r="C159" s="326" t="s">
        <v>127</v>
      </c>
      <c r="D159" s="276"/>
      <c r="E159" s="276"/>
      <c r="F159" s="327" t="s">
        <v>3643</v>
      </c>
      <c r="G159" s="276"/>
      <c r="H159" s="326" t="s">
        <v>7571</v>
      </c>
      <c r="I159" s="326" t="s">
        <v>7511</v>
      </c>
      <c r="J159" s="326" t="s">
        <v>7572</v>
      </c>
      <c r="K159" s="322"/>
    </row>
    <row r="160" spans="2:11" s="1" customFormat="1" ht="15" customHeight="1">
      <c r="B160" s="299"/>
      <c r="C160" s="326" t="s">
        <v>7573</v>
      </c>
      <c r="D160" s="276"/>
      <c r="E160" s="276"/>
      <c r="F160" s="327" t="s">
        <v>3643</v>
      </c>
      <c r="G160" s="276"/>
      <c r="H160" s="326" t="s">
        <v>7574</v>
      </c>
      <c r="I160" s="326" t="s">
        <v>7544</v>
      </c>
      <c r="J160" s="326"/>
      <c r="K160" s="322"/>
    </row>
    <row r="161" spans="2:11" s="1" customFormat="1" ht="15" customHeight="1">
      <c r="B161" s="328"/>
      <c r="C161" s="308"/>
      <c r="D161" s="308"/>
      <c r="E161" s="308"/>
      <c r="F161" s="308"/>
      <c r="G161" s="308"/>
      <c r="H161" s="308"/>
      <c r="I161" s="308"/>
      <c r="J161" s="308"/>
      <c r="K161" s="329"/>
    </row>
    <row r="162" spans="2:11" s="1" customFormat="1" ht="18.75" customHeight="1">
      <c r="B162" s="310"/>
      <c r="C162" s="320"/>
      <c r="D162" s="320"/>
      <c r="E162" s="320"/>
      <c r="F162" s="330"/>
      <c r="G162" s="320"/>
      <c r="H162" s="320"/>
      <c r="I162" s="320"/>
      <c r="J162" s="320"/>
      <c r="K162" s="310"/>
    </row>
    <row r="163" spans="2:11" s="1" customFormat="1" ht="18.75" customHeight="1">
      <c r="B163" s="283"/>
      <c r="C163" s="283"/>
      <c r="D163" s="283"/>
      <c r="E163" s="283"/>
      <c r="F163" s="283"/>
      <c r="G163" s="283"/>
      <c r="H163" s="283"/>
      <c r="I163" s="283"/>
      <c r="J163" s="283"/>
      <c r="K163" s="283"/>
    </row>
    <row r="164" spans="2:11" s="1" customFormat="1" ht="7.5" customHeight="1">
      <c r="B164" s="265"/>
      <c r="C164" s="266"/>
      <c r="D164" s="266"/>
      <c r="E164" s="266"/>
      <c r="F164" s="266"/>
      <c r="G164" s="266"/>
      <c r="H164" s="266"/>
      <c r="I164" s="266"/>
      <c r="J164" s="266"/>
      <c r="K164" s="267"/>
    </row>
    <row r="165" spans="2:11" s="1" customFormat="1" ht="45" customHeight="1">
      <c r="B165" s="268"/>
      <c r="C165" s="396" t="s">
        <v>7575</v>
      </c>
      <c r="D165" s="396"/>
      <c r="E165" s="396"/>
      <c r="F165" s="396"/>
      <c r="G165" s="396"/>
      <c r="H165" s="396"/>
      <c r="I165" s="396"/>
      <c r="J165" s="396"/>
      <c r="K165" s="269"/>
    </row>
    <row r="166" spans="2:11" s="1" customFormat="1" ht="17.25" customHeight="1">
      <c r="B166" s="268"/>
      <c r="C166" s="289" t="s">
        <v>7504</v>
      </c>
      <c r="D166" s="289"/>
      <c r="E166" s="289"/>
      <c r="F166" s="289" t="s">
        <v>7505</v>
      </c>
      <c r="G166" s="331"/>
      <c r="H166" s="332" t="s">
        <v>58</v>
      </c>
      <c r="I166" s="332" t="s">
        <v>61</v>
      </c>
      <c r="J166" s="289" t="s">
        <v>7506</v>
      </c>
      <c r="K166" s="269"/>
    </row>
    <row r="167" spans="2:11" s="1" customFormat="1" ht="17.25" customHeight="1">
      <c r="B167" s="270"/>
      <c r="C167" s="291" t="s">
        <v>7507</v>
      </c>
      <c r="D167" s="291"/>
      <c r="E167" s="291"/>
      <c r="F167" s="292" t="s">
        <v>7508</v>
      </c>
      <c r="G167" s="333"/>
      <c r="H167" s="334"/>
      <c r="I167" s="334"/>
      <c r="J167" s="291" t="s">
        <v>7509</v>
      </c>
      <c r="K167" s="271"/>
    </row>
    <row r="168" spans="2:11" s="1" customFormat="1" ht="5.25" customHeight="1">
      <c r="B168" s="299"/>
      <c r="C168" s="294"/>
      <c r="D168" s="294"/>
      <c r="E168" s="294"/>
      <c r="F168" s="294"/>
      <c r="G168" s="295"/>
      <c r="H168" s="294"/>
      <c r="I168" s="294"/>
      <c r="J168" s="294"/>
      <c r="K168" s="322"/>
    </row>
    <row r="169" spans="2:11" s="1" customFormat="1" ht="15" customHeight="1">
      <c r="B169" s="299"/>
      <c r="C169" s="276" t="s">
        <v>7512</v>
      </c>
      <c r="D169" s="276"/>
      <c r="E169" s="276"/>
      <c r="F169" s="297" t="s">
        <v>3643</v>
      </c>
      <c r="G169" s="276"/>
      <c r="H169" s="276" t="s">
        <v>7549</v>
      </c>
      <c r="I169" s="276" t="s">
        <v>7511</v>
      </c>
      <c r="J169" s="276">
        <v>120</v>
      </c>
      <c r="K169" s="322"/>
    </row>
    <row r="170" spans="2:11" s="1" customFormat="1" ht="15" customHeight="1">
      <c r="B170" s="299"/>
      <c r="C170" s="276" t="s">
        <v>7558</v>
      </c>
      <c r="D170" s="276"/>
      <c r="E170" s="276"/>
      <c r="F170" s="297" t="s">
        <v>3643</v>
      </c>
      <c r="G170" s="276"/>
      <c r="H170" s="276" t="s">
        <v>7559</v>
      </c>
      <c r="I170" s="276" t="s">
        <v>7511</v>
      </c>
      <c r="J170" s="276" t="s">
        <v>7560</v>
      </c>
      <c r="K170" s="322"/>
    </row>
    <row r="171" spans="2:11" s="1" customFormat="1" ht="15" customHeight="1">
      <c r="B171" s="299"/>
      <c r="C171" s="276" t="s">
        <v>7458</v>
      </c>
      <c r="D171" s="276"/>
      <c r="E171" s="276"/>
      <c r="F171" s="297" t="s">
        <v>3643</v>
      </c>
      <c r="G171" s="276"/>
      <c r="H171" s="276" t="s">
        <v>7576</v>
      </c>
      <c r="I171" s="276" t="s">
        <v>7511</v>
      </c>
      <c r="J171" s="276" t="s">
        <v>7560</v>
      </c>
      <c r="K171" s="322"/>
    </row>
    <row r="172" spans="2:11" s="1" customFormat="1" ht="15" customHeight="1">
      <c r="B172" s="299"/>
      <c r="C172" s="276" t="s">
        <v>7514</v>
      </c>
      <c r="D172" s="276"/>
      <c r="E172" s="276"/>
      <c r="F172" s="297" t="s">
        <v>7515</v>
      </c>
      <c r="G172" s="276"/>
      <c r="H172" s="276" t="s">
        <v>7576</v>
      </c>
      <c r="I172" s="276" t="s">
        <v>7511</v>
      </c>
      <c r="J172" s="276">
        <v>50</v>
      </c>
      <c r="K172" s="322"/>
    </row>
    <row r="173" spans="2:11" s="1" customFormat="1" ht="15" customHeight="1">
      <c r="B173" s="299"/>
      <c r="C173" s="276" t="s">
        <v>7517</v>
      </c>
      <c r="D173" s="276"/>
      <c r="E173" s="276"/>
      <c r="F173" s="297" t="s">
        <v>3643</v>
      </c>
      <c r="G173" s="276"/>
      <c r="H173" s="276" t="s">
        <v>7576</v>
      </c>
      <c r="I173" s="276" t="s">
        <v>7519</v>
      </c>
      <c r="J173" s="276"/>
      <c r="K173" s="322"/>
    </row>
    <row r="174" spans="2:11" s="1" customFormat="1" ht="15" customHeight="1">
      <c r="B174" s="299"/>
      <c r="C174" s="276" t="s">
        <v>7528</v>
      </c>
      <c r="D174" s="276"/>
      <c r="E174" s="276"/>
      <c r="F174" s="297" t="s">
        <v>7515</v>
      </c>
      <c r="G174" s="276"/>
      <c r="H174" s="276" t="s">
        <v>7576</v>
      </c>
      <c r="I174" s="276" t="s">
        <v>7511</v>
      </c>
      <c r="J174" s="276">
        <v>50</v>
      </c>
      <c r="K174" s="322"/>
    </row>
    <row r="175" spans="2:11" s="1" customFormat="1" ht="15" customHeight="1">
      <c r="B175" s="299"/>
      <c r="C175" s="276" t="s">
        <v>7536</v>
      </c>
      <c r="D175" s="276"/>
      <c r="E175" s="276"/>
      <c r="F175" s="297" t="s">
        <v>7515</v>
      </c>
      <c r="G175" s="276"/>
      <c r="H175" s="276" t="s">
        <v>7576</v>
      </c>
      <c r="I175" s="276" t="s">
        <v>7511</v>
      </c>
      <c r="J175" s="276">
        <v>50</v>
      </c>
      <c r="K175" s="322"/>
    </row>
    <row r="176" spans="2:11" s="1" customFormat="1" ht="15" customHeight="1">
      <c r="B176" s="299"/>
      <c r="C176" s="276" t="s">
        <v>7534</v>
      </c>
      <c r="D176" s="276"/>
      <c r="E176" s="276"/>
      <c r="F176" s="297" t="s">
        <v>7515</v>
      </c>
      <c r="G176" s="276"/>
      <c r="H176" s="276" t="s">
        <v>7576</v>
      </c>
      <c r="I176" s="276" t="s">
        <v>7511</v>
      </c>
      <c r="J176" s="276">
        <v>50</v>
      </c>
      <c r="K176" s="322"/>
    </row>
    <row r="177" spans="2:11" s="1" customFormat="1" ht="15" customHeight="1">
      <c r="B177" s="299"/>
      <c r="C177" s="276" t="s">
        <v>163</v>
      </c>
      <c r="D177" s="276"/>
      <c r="E177" s="276"/>
      <c r="F177" s="297" t="s">
        <v>3643</v>
      </c>
      <c r="G177" s="276"/>
      <c r="H177" s="276" t="s">
        <v>7577</v>
      </c>
      <c r="I177" s="276" t="s">
        <v>7578</v>
      </c>
      <c r="J177" s="276"/>
      <c r="K177" s="322"/>
    </row>
    <row r="178" spans="2:11" s="1" customFormat="1" ht="15" customHeight="1">
      <c r="B178" s="299"/>
      <c r="C178" s="276" t="s">
        <v>61</v>
      </c>
      <c r="D178" s="276"/>
      <c r="E178" s="276"/>
      <c r="F178" s="297" t="s">
        <v>3643</v>
      </c>
      <c r="G178" s="276"/>
      <c r="H178" s="276" t="s">
        <v>7579</v>
      </c>
      <c r="I178" s="276" t="s">
        <v>7580</v>
      </c>
      <c r="J178" s="276">
        <v>1</v>
      </c>
      <c r="K178" s="322"/>
    </row>
    <row r="179" spans="2:11" s="1" customFormat="1" ht="15" customHeight="1">
      <c r="B179" s="299"/>
      <c r="C179" s="276" t="s">
        <v>57</v>
      </c>
      <c r="D179" s="276"/>
      <c r="E179" s="276"/>
      <c r="F179" s="297" t="s">
        <v>3643</v>
      </c>
      <c r="G179" s="276"/>
      <c r="H179" s="276" t="s">
        <v>7581</v>
      </c>
      <c r="I179" s="276" t="s">
        <v>7511</v>
      </c>
      <c r="J179" s="276">
        <v>20</v>
      </c>
      <c r="K179" s="322"/>
    </row>
    <row r="180" spans="2:11" s="1" customFormat="1" ht="15" customHeight="1">
      <c r="B180" s="299"/>
      <c r="C180" s="276" t="s">
        <v>58</v>
      </c>
      <c r="D180" s="276"/>
      <c r="E180" s="276"/>
      <c r="F180" s="297" t="s">
        <v>3643</v>
      </c>
      <c r="G180" s="276"/>
      <c r="H180" s="276" t="s">
        <v>7582</v>
      </c>
      <c r="I180" s="276" t="s">
        <v>7511</v>
      </c>
      <c r="J180" s="276">
        <v>255</v>
      </c>
      <c r="K180" s="322"/>
    </row>
    <row r="181" spans="2:11" s="1" customFormat="1" ht="15" customHeight="1">
      <c r="B181" s="299"/>
      <c r="C181" s="276" t="s">
        <v>164</v>
      </c>
      <c r="D181" s="276"/>
      <c r="E181" s="276"/>
      <c r="F181" s="297" t="s">
        <v>3643</v>
      </c>
      <c r="G181" s="276"/>
      <c r="H181" s="276" t="s">
        <v>7474</v>
      </c>
      <c r="I181" s="276" t="s">
        <v>7511</v>
      </c>
      <c r="J181" s="276">
        <v>10</v>
      </c>
      <c r="K181" s="322"/>
    </row>
    <row r="182" spans="2:11" s="1" customFormat="1" ht="15" customHeight="1">
      <c r="B182" s="299"/>
      <c r="C182" s="276" t="s">
        <v>165</v>
      </c>
      <c r="D182" s="276"/>
      <c r="E182" s="276"/>
      <c r="F182" s="297" t="s">
        <v>3643</v>
      </c>
      <c r="G182" s="276"/>
      <c r="H182" s="276" t="s">
        <v>7583</v>
      </c>
      <c r="I182" s="276" t="s">
        <v>7544</v>
      </c>
      <c r="J182" s="276"/>
      <c r="K182" s="322"/>
    </row>
    <row r="183" spans="2:11" s="1" customFormat="1" ht="15" customHeight="1">
      <c r="B183" s="299"/>
      <c r="C183" s="276" t="s">
        <v>7584</v>
      </c>
      <c r="D183" s="276"/>
      <c r="E183" s="276"/>
      <c r="F183" s="297" t="s">
        <v>3643</v>
      </c>
      <c r="G183" s="276"/>
      <c r="H183" s="276" t="s">
        <v>7585</v>
      </c>
      <c r="I183" s="276" t="s">
        <v>7544</v>
      </c>
      <c r="J183" s="276"/>
      <c r="K183" s="322"/>
    </row>
    <row r="184" spans="2:11" s="1" customFormat="1" ht="15" customHeight="1">
      <c r="B184" s="299"/>
      <c r="C184" s="276" t="s">
        <v>7573</v>
      </c>
      <c r="D184" s="276"/>
      <c r="E184" s="276"/>
      <c r="F184" s="297" t="s">
        <v>3643</v>
      </c>
      <c r="G184" s="276"/>
      <c r="H184" s="276" t="s">
        <v>7586</v>
      </c>
      <c r="I184" s="276" t="s">
        <v>7544</v>
      </c>
      <c r="J184" s="276"/>
      <c r="K184" s="322"/>
    </row>
    <row r="185" spans="2:11" s="1" customFormat="1" ht="15" customHeight="1">
      <c r="B185" s="299"/>
      <c r="C185" s="276" t="s">
        <v>167</v>
      </c>
      <c r="D185" s="276"/>
      <c r="E185" s="276"/>
      <c r="F185" s="297" t="s">
        <v>7515</v>
      </c>
      <c r="G185" s="276"/>
      <c r="H185" s="276" t="s">
        <v>7587</v>
      </c>
      <c r="I185" s="276" t="s">
        <v>7511</v>
      </c>
      <c r="J185" s="276">
        <v>50</v>
      </c>
      <c r="K185" s="322"/>
    </row>
    <row r="186" spans="2:11" s="1" customFormat="1" ht="15" customHeight="1">
      <c r="B186" s="299"/>
      <c r="C186" s="276" t="s">
        <v>7588</v>
      </c>
      <c r="D186" s="276"/>
      <c r="E186" s="276"/>
      <c r="F186" s="297" t="s">
        <v>7515</v>
      </c>
      <c r="G186" s="276"/>
      <c r="H186" s="276" t="s">
        <v>7589</v>
      </c>
      <c r="I186" s="276" t="s">
        <v>7590</v>
      </c>
      <c r="J186" s="276"/>
      <c r="K186" s="322"/>
    </row>
    <row r="187" spans="2:11" s="1" customFormat="1" ht="15" customHeight="1">
      <c r="B187" s="299"/>
      <c r="C187" s="276" t="s">
        <v>7591</v>
      </c>
      <c r="D187" s="276"/>
      <c r="E187" s="276"/>
      <c r="F187" s="297" t="s">
        <v>7515</v>
      </c>
      <c r="G187" s="276"/>
      <c r="H187" s="276" t="s">
        <v>7592</v>
      </c>
      <c r="I187" s="276" t="s">
        <v>7590</v>
      </c>
      <c r="J187" s="276"/>
      <c r="K187" s="322"/>
    </row>
    <row r="188" spans="2:11" s="1" customFormat="1" ht="15" customHeight="1">
      <c r="B188" s="299"/>
      <c r="C188" s="276" t="s">
        <v>7593</v>
      </c>
      <c r="D188" s="276"/>
      <c r="E188" s="276"/>
      <c r="F188" s="297" t="s">
        <v>7515</v>
      </c>
      <c r="G188" s="276"/>
      <c r="H188" s="276" t="s">
        <v>7594</v>
      </c>
      <c r="I188" s="276" t="s">
        <v>7590</v>
      </c>
      <c r="J188" s="276"/>
      <c r="K188" s="322"/>
    </row>
    <row r="189" spans="2:11" s="1" customFormat="1" ht="15" customHeight="1">
      <c r="B189" s="299"/>
      <c r="C189" s="335" t="s">
        <v>7595</v>
      </c>
      <c r="D189" s="276"/>
      <c r="E189" s="276"/>
      <c r="F189" s="297" t="s">
        <v>7515</v>
      </c>
      <c r="G189" s="276"/>
      <c r="H189" s="276" t="s">
        <v>7596</v>
      </c>
      <c r="I189" s="276" t="s">
        <v>7597</v>
      </c>
      <c r="J189" s="336" t="s">
        <v>7598</v>
      </c>
      <c r="K189" s="322"/>
    </row>
    <row r="190" spans="2:11" s="1" customFormat="1" ht="15" customHeight="1">
      <c r="B190" s="299"/>
      <c r="C190" s="335" t="s">
        <v>46</v>
      </c>
      <c r="D190" s="276"/>
      <c r="E190" s="276"/>
      <c r="F190" s="297" t="s">
        <v>3643</v>
      </c>
      <c r="G190" s="276"/>
      <c r="H190" s="273" t="s">
        <v>7599</v>
      </c>
      <c r="I190" s="276" t="s">
        <v>7600</v>
      </c>
      <c r="J190" s="276"/>
      <c r="K190" s="322"/>
    </row>
    <row r="191" spans="2:11" s="1" customFormat="1" ht="15" customHeight="1">
      <c r="B191" s="299"/>
      <c r="C191" s="335" t="s">
        <v>7601</v>
      </c>
      <c r="D191" s="276"/>
      <c r="E191" s="276"/>
      <c r="F191" s="297" t="s">
        <v>3643</v>
      </c>
      <c r="G191" s="276"/>
      <c r="H191" s="276" t="s">
        <v>7602</v>
      </c>
      <c r="I191" s="276" t="s">
        <v>7544</v>
      </c>
      <c r="J191" s="276"/>
      <c r="K191" s="322"/>
    </row>
    <row r="192" spans="2:11" s="1" customFormat="1" ht="15" customHeight="1">
      <c r="B192" s="299"/>
      <c r="C192" s="335" t="s">
        <v>7603</v>
      </c>
      <c r="D192" s="276"/>
      <c r="E192" s="276"/>
      <c r="F192" s="297" t="s">
        <v>3643</v>
      </c>
      <c r="G192" s="276"/>
      <c r="H192" s="276" t="s">
        <v>7604</v>
      </c>
      <c r="I192" s="276" t="s">
        <v>7544</v>
      </c>
      <c r="J192" s="276"/>
      <c r="K192" s="322"/>
    </row>
    <row r="193" spans="2:11" s="1" customFormat="1" ht="15" customHeight="1">
      <c r="B193" s="299"/>
      <c r="C193" s="335" t="s">
        <v>5846</v>
      </c>
      <c r="D193" s="276"/>
      <c r="E193" s="276"/>
      <c r="F193" s="297" t="s">
        <v>7515</v>
      </c>
      <c r="G193" s="276"/>
      <c r="H193" s="276" t="s">
        <v>7605</v>
      </c>
      <c r="I193" s="276" t="s">
        <v>7544</v>
      </c>
      <c r="J193" s="276"/>
      <c r="K193" s="322"/>
    </row>
    <row r="194" spans="2:11" s="1" customFormat="1" ht="15" customHeight="1">
      <c r="B194" s="328"/>
      <c r="C194" s="337"/>
      <c r="D194" s="308"/>
      <c r="E194" s="308"/>
      <c r="F194" s="308"/>
      <c r="G194" s="308"/>
      <c r="H194" s="308"/>
      <c r="I194" s="308"/>
      <c r="J194" s="308"/>
      <c r="K194" s="329"/>
    </row>
    <row r="195" spans="2:11" s="1" customFormat="1" ht="18.75" customHeight="1">
      <c r="B195" s="310"/>
      <c r="C195" s="320"/>
      <c r="D195" s="320"/>
      <c r="E195" s="320"/>
      <c r="F195" s="330"/>
      <c r="G195" s="320"/>
      <c r="H195" s="320"/>
      <c r="I195" s="320"/>
      <c r="J195" s="320"/>
      <c r="K195" s="310"/>
    </row>
    <row r="196" spans="2:11" s="1" customFormat="1" ht="18.75" customHeight="1">
      <c r="B196" s="310"/>
      <c r="C196" s="320"/>
      <c r="D196" s="320"/>
      <c r="E196" s="320"/>
      <c r="F196" s="330"/>
      <c r="G196" s="320"/>
      <c r="H196" s="320"/>
      <c r="I196" s="320"/>
      <c r="J196" s="320"/>
      <c r="K196" s="310"/>
    </row>
    <row r="197" spans="2:11" s="1" customFormat="1" ht="18.75" customHeight="1">
      <c r="B197" s="283"/>
      <c r="C197" s="283"/>
      <c r="D197" s="283"/>
      <c r="E197" s="283"/>
      <c r="F197" s="283"/>
      <c r="G197" s="283"/>
      <c r="H197" s="283"/>
      <c r="I197" s="283"/>
      <c r="J197" s="283"/>
      <c r="K197" s="283"/>
    </row>
    <row r="198" spans="2:11" s="1" customFormat="1" ht="13.5">
      <c r="B198" s="265"/>
      <c r="C198" s="266"/>
      <c r="D198" s="266"/>
      <c r="E198" s="266"/>
      <c r="F198" s="266"/>
      <c r="G198" s="266"/>
      <c r="H198" s="266"/>
      <c r="I198" s="266"/>
      <c r="J198" s="266"/>
      <c r="K198" s="267"/>
    </row>
    <row r="199" spans="2:11" s="1" customFormat="1" ht="21">
      <c r="B199" s="268"/>
      <c r="C199" s="396" t="s">
        <v>7606</v>
      </c>
      <c r="D199" s="396"/>
      <c r="E199" s="396"/>
      <c r="F199" s="396"/>
      <c r="G199" s="396"/>
      <c r="H199" s="396"/>
      <c r="I199" s="396"/>
      <c r="J199" s="396"/>
      <c r="K199" s="269"/>
    </row>
    <row r="200" spans="2:11" s="1" customFormat="1" ht="25.5" customHeight="1">
      <c r="B200" s="268"/>
      <c r="C200" s="338" t="s">
        <v>7607</v>
      </c>
      <c r="D200" s="338"/>
      <c r="E200" s="338"/>
      <c r="F200" s="338" t="s">
        <v>7608</v>
      </c>
      <c r="G200" s="339"/>
      <c r="H200" s="397" t="s">
        <v>7609</v>
      </c>
      <c r="I200" s="397"/>
      <c r="J200" s="397"/>
      <c r="K200" s="269"/>
    </row>
    <row r="201" spans="2:11" s="1" customFormat="1" ht="5.25" customHeight="1">
      <c r="B201" s="299"/>
      <c r="C201" s="294"/>
      <c r="D201" s="294"/>
      <c r="E201" s="294"/>
      <c r="F201" s="294"/>
      <c r="G201" s="320"/>
      <c r="H201" s="294"/>
      <c r="I201" s="294"/>
      <c r="J201" s="294"/>
      <c r="K201" s="322"/>
    </row>
    <row r="202" spans="2:11" s="1" customFormat="1" ht="15" customHeight="1">
      <c r="B202" s="299"/>
      <c r="C202" s="276" t="s">
        <v>7600</v>
      </c>
      <c r="D202" s="276"/>
      <c r="E202" s="276"/>
      <c r="F202" s="297" t="s">
        <v>47</v>
      </c>
      <c r="G202" s="276"/>
      <c r="H202" s="398" t="s">
        <v>7610</v>
      </c>
      <c r="I202" s="398"/>
      <c r="J202" s="398"/>
      <c r="K202" s="322"/>
    </row>
    <row r="203" spans="2:11" s="1" customFormat="1" ht="15" customHeight="1">
      <c r="B203" s="299"/>
      <c r="C203" s="276"/>
      <c r="D203" s="276"/>
      <c r="E203" s="276"/>
      <c r="F203" s="297" t="s">
        <v>48</v>
      </c>
      <c r="G203" s="276"/>
      <c r="H203" s="398" t="s">
        <v>7611</v>
      </c>
      <c r="I203" s="398"/>
      <c r="J203" s="398"/>
      <c r="K203" s="322"/>
    </row>
    <row r="204" spans="2:11" s="1" customFormat="1" ht="15" customHeight="1">
      <c r="B204" s="299"/>
      <c r="C204" s="276"/>
      <c r="D204" s="276"/>
      <c r="E204" s="276"/>
      <c r="F204" s="297" t="s">
        <v>51</v>
      </c>
      <c r="G204" s="276"/>
      <c r="H204" s="398" t="s">
        <v>7612</v>
      </c>
      <c r="I204" s="398"/>
      <c r="J204" s="398"/>
      <c r="K204" s="322"/>
    </row>
    <row r="205" spans="2:11" s="1" customFormat="1" ht="15" customHeight="1">
      <c r="B205" s="299"/>
      <c r="C205" s="276"/>
      <c r="D205" s="276"/>
      <c r="E205" s="276"/>
      <c r="F205" s="297" t="s">
        <v>49</v>
      </c>
      <c r="G205" s="276"/>
      <c r="H205" s="398" t="s">
        <v>7613</v>
      </c>
      <c r="I205" s="398"/>
      <c r="J205" s="398"/>
      <c r="K205" s="322"/>
    </row>
    <row r="206" spans="2:11" s="1" customFormat="1" ht="15" customHeight="1">
      <c r="B206" s="299"/>
      <c r="C206" s="276"/>
      <c r="D206" s="276"/>
      <c r="E206" s="276"/>
      <c r="F206" s="297" t="s">
        <v>50</v>
      </c>
      <c r="G206" s="276"/>
      <c r="H206" s="398" t="s">
        <v>7614</v>
      </c>
      <c r="I206" s="398"/>
      <c r="J206" s="398"/>
      <c r="K206" s="322"/>
    </row>
    <row r="207" spans="2:11" s="1" customFormat="1" ht="15" customHeight="1">
      <c r="B207" s="299"/>
      <c r="C207" s="276"/>
      <c r="D207" s="276"/>
      <c r="E207" s="276"/>
      <c r="F207" s="297"/>
      <c r="G207" s="276"/>
      <c r="H207" s="276"/>
      <c r="I207" s="276"/>
      <c r="J207" s="276"/>
      <c r="K207" s="322"/>
    </row>
    <row r="208" spans="2:11" s="1" customFormat="1" ht="15" customHeight="1">
      <c r="B208" s="299"/>
      <c r="C208" s="276" t="s">
        <v>7556</v>
      </c>
      <c r="D208" s="276"/>
      <c r="E208" s="276"/>
      <c r="F208" s="297" t="s">
        <v>83</v>
      </c>
      <c r="G208" s="276"/>
      <c r="H208" s="398" t="s">
        <v>7615</v>
      </c>
      <c r="I208" s="398"/>
      <c r="J208" s="398"/>
      <c r="K208" s="322"/>
    </row>
    <row r="209" spans="2:11" s="1" customFormat="1" ht="15" customHeight="1">
      <c r="B209" s="299"/>
      <c r="C209" s="276"/>
      <c r="D209" s="276"/>
      <c r="E209" s="276"/>
      <c r="F209" s="297" t="s">
        <v>7454</v>
      </c>
      <c r="G209" s="276"/>
      <c r="H209" s="398" t="s">
        <v>7455</v>
      </c>
      <c r="I209" s="398"/>
      <c r="J209" s="398"/>
      <c r="K209" s="322"/>
    </row>
    <row r="210" spans="2:11" s="1" customFormat="1" ht="15" customHeight="1">
      <c r="B210" s="299"/>
      <c r="C210" s="276"/>
      <c r="D210" s="276"/>
      <c r="E210" s="276"/>
      <c r="F210" s="297" t="s">
        <v>7452</v>
      </c>
      <c r="G210" s="276"/>
      <c r="H210" s="398" t="s">
        <v>7616</v>
      </c>
      <c r="I210" s="398"/>
      <c r="J210" s="398"/>
      <c r="K210" s="322"/>
    </row>
    <row r="211" spans="2:11" s="1" customFormat="1" ht="15" customHeight="1">
      <c r="B211" s="340"/>
      <c r="C211" s="276"/>
      <c r="D211" s="276"/>
      <c r="E211" s="276"/>
      <c r="F211" s="297" t="s">
        <v>7456</v>
      </c>
      <c r="G211" s="335"/>
      <c r="H211" s="399" t="s">
        <v>7457</v>
      </c>
      <c r="I211" s="399"/>
      <c r="J211" s="399"/>
      <c r="K211" s="341"/>
    </row>
    <row r="212" spans="2:11" s="1" customFormat="1" ht="15" customHeight="1">
      <c r="B212" s="340"/>
      <c r="C212" s="276"/>
      <c r="D212" s="276"/>
      <c r="E212" s="276"/>
      <c r="F212" s="297" t="s">
        <v>3045</v>
      </c>
      <c r="G212" s="335"/>
      <c r="H212" s="399" t="s">
        <v>3618</v>
      </c>
      <c r="I212" s="399"/>
      <c r="J212" s="399"/>
      <c r="K212" s="341"/>
    </row>
    <row r="213" spans="2:11" s="1" customFormat="1" ht="15" customHeight="1">
      <c r="B213" s="340"/>
      <c r="C213" s="276"/>
      <c r="D213" s="276"/>
      <c r="E213" s="276"/>
      <c r="F213" s="297"/>
      <c r="G213" s="335"/>
      <c r="H213" s="326"/>
      <c r="I213" s="326"/>
      <c r="J213" s="326"/>
      <c r="K213" s="341"/>
    </row>
    <row r="214" spans="2:11" s="1" customFormat="1" ht="15" customHeight="1">
      <c r="B214" s="340"/>
      <c r="C214" s="276" t="s">
        <v>7580</v>
      </c>
      <c r="D214" s="276"/>
      <c r="E214" s="276"/>
      <c r="F214" s="297">
        <v>1</v>
      </c>
      <c r="G214" s="335"/>
      <c r="H214" s="399" t="s">
        <v>7617</v>
      </c>
      <c r="I214" s="399"/>
      <c r="J214" s="399"/>
      <c r="K214" s="341"/>
    </row>
    <row r="215" spans="2:11" s="1" customFormat="1" ht="15" customHeight="1">
      <c r="B215" s="340"/>
      <c r="C215" s="276"/>
      <c r="D215" s="276"/>
      <c r="E215" s="276"/>
      <c r="F215" s="297">
        <v>2</v>
      </c>
      <c r="G215" s="335"/>
      <c r="H215" s="399" t="s">
        <v>7618</v>
      </c>
      <c r="I215" s="399"/>
      <c r="J215" s="399"/>
      <c r="K215" s="341"/>
    </row>
    <row r="216" spans="2:11" s="1" customFormat="1" ht="15" customHeight="1">
      <c r="B216" s="340"/>
      <c r="C216" s="276"/>
      <c r="D216" s="276"/>
      <c r="E216" s="276"/>
      <c r="F216" s="297">
        <v>3</v>
      </c>
      <c r="G216" s="335"/>
      <c r="H216" s="399" t="s">
        <v>7619</v>
      </c>
      <c r="I216" s="399"/>
      <c r="J216" s="399"/>
      <c r="K216" s="341"/>
    </row>
    <row r="217" spans="2:11" s="1" customFormat="1" ht="15" customHeight="1">
      <c r="B217" s="340"/>
      <c r="C217" s="276"/>
      <c r="D217" s="276"/>
      <c r="E217" s="276"/>
      <c r="F217" s="297">
        <v>4</v>
      </c>
      <c r="G217" s="335"/>
      <c r="H217" s="399" t="s">
        <v>7620</v>
      </c>
      <c r="I217" s="399"/>
      <c r="J217" s="399"/>
      <c r="K217" s="341"/>
    </row>
    <row r="218" spans="2:11" s="1" customFormat="1" ht="12.75" customHeight="1">
      <c r="B218" s="342"/>
      <c r="C218" s="343"/>
      <c r="D218" s="343"/>
      <c r="E218" s="343"/>
      <c r="F218" s="343"/>
      <c r="G218" s="343"/>
      <c r="H218" s="343"/>
      <c r="I218" s="343"/>
      <c r="J218" s="343"/>
      <c r="K218" s="344"/>
    </row>
  </sheetData>
  <sheetProtection formatCells="0" formatColumns="0" formatRows="0" insertColumns="0" insertRows="0" insertHyperlinks="0" deleteColumns="0" deleteRows="0" sort="0" autoFilter="0" pivotTables="0"/>
  <mergeCells count="77">
    <mergeCell ref="G44:J44"/>
    <mergeCell ref="G45:J45"/>
    <mergeCell ref="C3:J3"/>
    <mergeCell ref="C4:J4"/>
    <mergeCell ref="C6:J6"/>
    <mergeCell ref="C7:J7"/>
    <mergeCell ref="G39:J39"/>
    <mergeCell ref="G40:J40"/>
    <mergeCell ref="G41:J41"/>
    <mergeCell ref="G42:J42"/>
    <mergeCell ref="G43:J43"/>
    <mergeCell ref="D34:J34"/>
    <mergeCell ref="D35:J35"/>
    <mergeCell ref="G36:J36"/>
    <mergeCell ref="G37:J37"/>
    <mergeCell ref="G38:J38"/>
    <mergeCell ref="D27:J27"/>
    <mergeCell ref="D28:J28"/>
    <mergeCell ref="D30:J30"/>
    <mergeCell ref="D31:J31"/>
    <mergeCell ref="D33:J33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65:J65"/>
    <mergeCell ref="D66:J66"/>
    <mergeCell ref="D67:J67"/>
    <mergeCell ref="D68:J68"/>
    <mergeCell ref="D69:J69"/>
    <mergeCell ref="D59:J59"/>
    <mergeCell ref="D60:J60"/>
    <mergeCell ref="D61:J61"/>
    <mergeCell ref="D62:J62"/>
    <mergeCell ref="D63:J63"/>
    <mergeCell ref="C52:J52"/>
    <mergeCell ref="C54:J54"/>
    <mergeCell ref="C55:J55"/>
    <mergeCell ref="C57:J57"/>
    <mergeCell ref="D58:J58"/>
    <mergeCell ref="D47:J47"/>
    <mergeCell ref="E48:J48"/>
    <mergeCell ref="E49:J49"/>
    <mergeCell ref="E50:J50"/>
    <mergeCell ref="D51:J51"/>
    <mergeCell ref="H212:J212"/>
    <mergeCell ref="H214:J214"/>
    <mergeCell ref="H215:J215"/>
    <mergeCell ref="H216:J216"/>
    <mergeCell ref="H217:J217"/>
    <mergeCell ref="H206:J206"/>
    <mergeCell ref="H208:J208"/>
    <mergeCell ref="H209:J209"/>
    <mergeCell ref="H210:J210"/>
    <mergeCell ref="H211:J211"/>
    <mergeCell ref="H200:J200"/>
    <mergeCell ref="H202:J202"/>
    <mergeCell ref="H203:J203"/>
    <mergeCell ref="H204:J204"/>
    <mergeCell ref="H205:J205"/>
    <mergeCell ref="C102:J102"/>
    <mergeCell ref="C122:J122"/>
    <mergeCell ref="C147:J147"/>
    <mergeCell ref="C165:J165"/>
    <mergeCell ref="C199:J199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393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85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125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ROUND(J111,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ROUND((SUM(BE111:BE3934)),  2)</f>
        <v>0</v>
      </c>
      <c r="G33" s="36"/>
      <c r="H33" s="36"/>
      <c r="I33" s="120">
        <v>0.21</v>
      </c>
      <c r="J33" s="119">
        <f>ROUND(((SUM(BE111:BE3934))*I33),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ROUND((SUM(BF111:BF3934)),  2)</f>
        <v>0</v>
      </c>
      <c r="G34" s="36"/>
      <c r="H34" s="36"/>
      <c r="I34" s="120">
        <v>0.15</v>
      </c>
      <c r="J34" s="119">
        <f>ROUND(((SUM(BF111:BF3934))*I34),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ROUND((SUM(BG111:BG3934)),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ROUND((SUM(BH111:BH3934)),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ROUND((SUM(BI111:BI3934)),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>SO 01 - Budova AB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J111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130</v>
      </c>
      <c r="E60" s="139"/>
      <c r="F60" s="139"/>
      <c r="G60" s="139"/>
      <c r="H60" s="139"/>
      <c r="I60" s="139"/>
      <c r="J60" s="140">
        <f>J112</f>
        <v>0</v>
      </c>
      <c r="K60" s="137"/>
      <c r="L60" s="141"/>
    </row>
    <row r="61" spans="1:47" s="10" customFormat="1" ht="19.899999999999999" customHeight="1">
      <c r="B61" s="142"/>
      <c r="C61" s="143"/>
      <c r="D61" s="144" t="s">
        <v>131</v>
      </c>
      <c r="E61" s="145"/>
      <c r="F61" s="145"/>
      <c r="G61" s="145"/>
      <c r="H61" s="145"/>
      <c r="I61" s="145"/>
      <c r="J61" s="146">
        <f>J113</f>
        <v>0</v>
      </c>
      <c r="K61" s="143"/>
      <c r="L61" s="147"/>
    </row>
    <row r="62" spans="1:47" s="10" customFormat="1" ht="19.899999999999999" customHeight="1">
      <c r="B62" s="142"/>
      <c r="C62" s="143"/>
      <c r="D62" s="144" t="s">
        <v>132</v>
      </c>
      <c r="E62" s="145"/>
      <c r="F62" s="145"/>
      <c r="G62" s="145"/>
      <c r="H62" s="145"/>
      <c r="I62" s="145"/>
      <c r="J62" s="146">
        <f>J118</f>
        <v>0</v>
      </c>
      <c r="K62" s="143"/>
      <c r="L62" s="147"/>
    </row>
    <row r="63" spans="1:47" s="10" customFormat="1" ht="19.899999999999999" customHeight="1">
      <c r="B63" s="142"/>
      <c r="C63" s="143"/>
      <c r="D63" s="144" t="s">
        <v>133</v>
      </c>
      <c r="E63" s="145"/>
      <c r="F63" s="145"/>
      <c r="G63" s="145"/>
      <c r="H63" s="145"/>
      <c r="I63" s="145"/>
      <c r="J63" s="146">
        <f>J134</f>
        <v>0</v>
      </c>
      <c r="K63" s="143"/>
      <c r="L63" s="147"/>
    </row>
    <row r="64" spans="1:47" s="10" customFormat="1" ht="19.899999999999999" customHeight="1">
      <c r="B64" s="142"/>
      <c r="C64" s="143"/>
      <c r="D64" s="144" t="s">
        <v>134</v>
      </c>
      <c r="E64" s="145"/>
      <c r="F64" s="145"/>
      <c r="G64" s="145"/>
      <c r="H64" s="145"/>
      <c r="I64" s="145"/>
      <c r="J64" s="146">
        <f>J256</f>
        <v>0</v>
      </c>
      <c r="K64" s="143"/>
      <c r="L64" s="147"/>
    </row>
    <row r="65" spans="2:12" s="10" customFormat="1" ht="19.899999999999999" customHeight="1">
      <c r="B65" s="142"/>
      <c r="C65" s="143"/>
      <c r="D65" s="144" t="s">
        <v>135</v>
      </c>
      <c r="E65" s="145"/>
      <c r="F65" s="145"/>
      <c r="G65" s="145"/>
      <c r="H65" s="145"/>
      <c r="I65" s="145"/>
      <c r="J65" s="146">
        <f>J281</f>
        <v>0</v>
      </c>
      <c r="K65" s="143"/>
      <c r="L65" s="147"/>
    </row>
    <row r="66" spans="2:12" s="10" customFormat="1" ht="19.899999999999999" customHeight="1">
      <c r="B66" s="142"/>
      <c r="C66" s="143"/>
      <c r="D66" s="144" t="s">
        <v>136</v>
      </c>
      <c r="E66" s="145"/>
      <c r="F66" s="145"/>
      <c r="G66" s="145"/>
      <c r="H66" s="145"/>
      <c r="I66" s="145"/>
      <c r="J66" s="146">
        <f>J1625</f>
        <v>0</v>
      </c>
      <c r="K66" s="143"/>
      <c r="L66" s="147"/>
    </row>
    <row r="67" spans="2:12" s="10" customFormat="1" ht="19.899999999999999" customHeight="1">
      <c r="B67" s="142"/>
      <c r="C67" s="143"/>
      <c r="D67" s="144" t="s">
        <v>137</v>
      </c>
      <c r="E67" s="145"/>
      <c r="F67" s="145"/>
      <c r="G67" s="145"/>
      <c r="H67" s="145"/>
      <c r="I67" s="145"/>
      <c r="J67" s="146">
        <f>J1630</f>
        <v>0</v>
      </c>
      <c r="K67" s="143"/>
      <c r="L67" s="147"/>
    </row>
    <row r="68" spans="2:12" s="10" customFormat="1" ht="19.899999999999999" customHeight="1">
      <c r="B68" s="142"/>
      <c r="C68" s="143"/>
      <c r="D68" s="144" t="s">
        <v>138</v>
      </c>
      <c r="E68" s="145"/>
      <c r="F68" s="145"/>
      <c r="G68" s="145"/>
      <c r="H68" s="145"/>
      <c r="I68" s="145"/>
      <c r="J68" s="146">
        <f>J1691</f>
        <v>0</v>
      </c>
      <c r="K68" s="143"/>
      <c r="L68" s="147"/>
    </row>
    <row r="69" spans="2:12" s="9" customFormat="1" ht="24.95" customHeight="1">
      <c r="B69" s="136"/>
      <c r="C69" s="137"/>
      <c r="D69" s="138" t="s">
        <v>139</v>
      </c>
      <c r="E69" s="139"/>
      <c r="F69" s="139"/>
      <c r="G69" s="139"/>
      <c r="H69" s="139"/>
      <c r="I69" s="139"/>
      <c r="J69" s="140">
        <f>J1694</f>
        <v>0</v>
      </c>
      <c r="K69" s="137"/>
      <c r="L69" s="141"/>
    </row>
    <row r="70" spans="2:12" s="10" customFormat="1" ht="19.899999999999999" customHeight="1">
      <c r="B70" s="142"/>
      <c r="C70" s="143"/>
      <c r="D70" s="144" t="s">
        <v>140</v>
      </c>
      <c r="E70" s="145"/>
      <c r="F70" s="145"/>
      <c r="G70" s="145"/>
      <c r="H70" s="145"/>
      <c r="I70" s="145"/>
      <c r="J70" s="146">
        <f>J1695</f>
        <v>0</v>
      </c>
      <c r="K70" s="143"/>
      <c r="L70" s="147"/>
    </row>
    <row r="71" spans="2:12" s="10" customFormat="1" ht="19.899999999999999" customHeight="1">
      <c r="B71" s="142"/>
      <c r="C71" s="143"/>
      <c r="D71" s="144" t="s">
        <v>141</v>
      </c>
      <c r="E71" s="145"/>
      <c r="F71" s="145"/>
      <c r="G71" s="145"/>
      <c r="H71" s="145"/>
      <c r="I71" s="145"/>
      <c r="J71" s="146">
        <f>J1883</f>
        <v>0</v>
      </c>
      <c r="K71" s="143"/>
      <c r="L71" s="147"/>
    </row>
    <row r="72" spans="2:12" s="10" customFormat="1" ht="19.899999999999999" customHeight="1">
      <c r="B72" s="142"/>
      <c r="C72" s="143"/>
      <c r="D72" s="144" t="s">
        <v>142</v>
      </c>
      <c r="E72" s="145"/>
      <c r="F72" s="145"/>
      <c r="G72" s="145"/>
      <c r="H72" s="145"/>
      <c r="I72" s="145"/>
      <c r="J72" s="146">
        <f>J1906</f>
        <v>0</v>
      </c>
      <c r="K72" s="143"/>
      <c r="L72" s="147"/>
    </row>
    <row r="73" spans="2:12" s="10" customFormat="1" ht="19.899999999999999" customHeight="1">
      <c r="B73" s="142"/>
      <c r="C73" s="143"/>
      <c r="D73" s="144" t="s">
        <v>143</v>
      </c>
      <c r="E73" s="145"/>
      <c r="F73" s="145"/>
      <c r="G73" s="145"/>
      <c r="H73" s="145"/>
      <c r="I73" s="145"/>
      <c r="J73" s="146">
        <f>J2265</f>
        <v>0</v>
      </c>
      <c r="K73" s="143"/>
      <c r="L73" s="147"/>
    </row>
    <row r="74" spans="2:12" s="10" customFormat="1" ht="19.899999999999999" customHeight="1">
      <c r="B74" s="142"/>
      <c r="C74" s="143"/>
      <c r="D74" s="144" t="s">
        <v>144</v>
      </c>
      <c r="E74" s="145"/>
      <c r="F74" s="145"/>
      <c r="G74" s="145"/>
      <c r="H74" s="145"/>
      <c r="I74" s="145"/>
      <c r="J74" s="146">
        <f>J2273</f>
        <v>0</v>
      </c>
      <c r="K74" s="143"/>
      <c r="L74" s="147"/>
    </row>
    <row r="75" spans="2:12" s="10" customFormat="1" ht="19.899999999999999" customHeight="1">
      <c r="B75" s="142"/>
      <c r="C75" s="143"/>
      <c r="D75" s="144" t="s">
        <v>145</v>
      </c>
      <c r="E75" s="145"/>
      <c r="F75" s="145"/>
      <c r="G75" s="145"/>
      <c r="H75" s="145"/>
      <c r="I75" s="145"/>
      <c r="J75" s="146">
        <f>J2275</f>
        <v>0</v>
      </c>
      <c r="K75" s="143"/>
      <c r="L75" s="147"/>
    </row>
    <row r="76" spans="2:12" s="10" customFormat="1" ht="19.899999999999999" customHeight="1">
      <c r="B76" s="142"/>
      <c r="C76" s="143"/>
      <c r="D76" s="144" t="s">
        <v>146</v>
      </c>
      <c r="E76" s="145"/>
      <c r="F76" s="145"/>
      <c r="G76" s="145"/>
      <c r="H76" s="145"/>
      <c r="I76" s="145"/>
      <c r="J76" s="146">
        <f>J2284</f>
        <v>0</v>
      </c>
      <c r="K76" s="143"/>
      <c r="L76" s="147"/>
    </row>
    <row r="77" spans="2:12" s="10" customFormat="1" ht="19.899999999999999" customHeight="1">
      <c r="B77" s="142"/>
      <c r="C77" s="143"/>
      <c r="D77" s="144" t="s">
        <v>147</v>
      </c>
      <c r="E77" s="145"/>
      <c r="F77" s="145"/>
      <c r="G77" s="145"/>
      <c r="H77" s="145"/>
      <c r="I77" s="145"/>
      <c r="J77" s="146">
        <f>J2361</f>
        <v>0</v>
      </c>
      <c r="K77" s="143"/>
      <c r="L77" s="147"/>
    </row>
    <row r="78" spans="2:12" s="10" customFormat="1" ht="19.899999999999999" customHeight="1">
      <c r="B78" s="142"/>
      <c r="C78" s="143"/>
      <c r="D78" s="144" t="s">
        <v>148</v>
      </c>
      <c r="E78" s="145"/>
      <c r="F78" s="145"/>
      <c r="G78" s="145"/>
      <c r="H78" s="145"/>
      <c r="I78" s="145"/>
      <c r="J78" s="146">
        <f>J2573</f>
        <v>0</v>
      </c>
      <c r="K78" s="143"/>
      <c r="L78" s="147"/>
    </row>
    <row r="79" spans="2:12" s="10" customFormat="1" ht="19.899999999999999" customHeight="1">
      <c r="B79" s="142"/>
      <c r="C79" s="143"/>
      <c r="D79" s="144" t="s">
        <v>149</v>
      </c>
      <c r="E79" s="145"/>
      <c r="F79" s="145"/>
      <c r="G79" s="145"/>
      <c r="H79" s="145"/>
      <c r="I79" s="145"/>
      <c r="J79" s="146">
        <f>J2654</f>
        <v>0</v>
      </c>
      <c r="K79" s="143"/>
      <c r="L79" s="147"/>
    </row>
    <row r="80" spans="2:12" s="10" customFormat="1" ht="19.899999999999999" customHeight="1">
      <c r="B80" s="142"/>
      <c r="C80" s="143"/>
      <c r="D80" s="144" t="s">
        <v>150</v>
      </c>
      <c r="E80" s="145"/>
      <c r="F80" s="145"/>
      <c r="G80" s="145"/>
      <c r="H80" s="145"/>
      <c r="I80" s="145"/>
      <c r="J80" s="146">
        <f>J2666</f>
        <v>0</v>
      </c>
      <c r="K80" s="143"/>
      <c r="L80" s="147"/>
    </row>
    <row r="81" spans="1:31" s="10" customFormat="1" ht="19.899999999999999" customHeight="1">
      <c r="B81" s="142"/>
      <c r="C81" s="143"/>
      <c r="D81" s="144" t="s">
        <v>151</v>
      </c>
      <c r="E81" s="145"/>
      <c r="F81" s="145"/>
      <c r="G81" s="145"/>
      <c r="H81" s="145"/>
      <c r="I81" s="145"/>
      <c r="J81" s="146">
        <f>J2874</f>
        <v>0</v>
      </c>
      <c r="K81" s="143"/>
      <c r="L81" s="147"/>
    </row>
    <row r="82" spans="1:31" s="10" customFormat="1" ht="19.899999999999999" customHeight="1">
      <c r="B82" s="142"/>
      <c r="C82" s="143"/>
      <c r="D82" s="144" t="s">
        <v>152</v>
      </c>
      <c r="E82" s="145"/>
      <c r="F82" s="145"/>
      <c r="G82" s="145"/>
      <c r="H82" s="145"/>
      <c r="I82" s="145"/>
      <c r="J82" s="146">
        <f>J3042</f>
        <v>0</v>
      </c>
      <c r="K82" s="143"/>
      <c r="L82" s="147"/>
    </row>
    <row r="83" spans="1:31" s="10" customFormat="1" ht="19.899999999999999" customHeight="1">
      <c r="B83" s="142"/>
      <c r="C83" s="143"/>
      <c r="D83" s="144" t="s">
        <v>153</v>
      </c>
      <c r="E83" s="145"/>
      <c r="F83" s="145"/>
      <c r="G83" s="145"/>
      <c r="H83" s="145"/>
      <c r="I83" s="145"/>
      <c r="J83" s="146">
        <f>J3305</f>
        <v>0</v>
      </c>
      <c r="K83" s="143"/>
      <c r="L83" s="147"/>
    </row>
    <row r="84" spans="1:31" s="10" customFormat="1" ht="19.899999999999999" customHeight="1">
      <c r="B84" s="142"/>
      <c r="C84" s="143"/>
      <c r="D84" s="144" t="s">
        <v>154</v>
      </c>
      <c r="E84" s="145"/>
      <c r="F84" s="145"/>
      <c r="G84" s="145"/>
      <c r="H84" s="145"/>
      <c r="I84" s="145"/>
      <c r="J84" s="146">
        <f>J3438</f>
        <v>0</v>
      </c>
      <c r="K84" s="143"/>
      <c r="L84" s="147"/>
    </row>
    <row r="85" spans="1:31" s="10" customFormat="1" ht="19.899999999999999" customHeight="1">
      <c r="B85" s="142"/>
      <c r="C85" s="143"/>
      <c r="D85" s="144" t="s">
        <v>155</v>
      </c>
      <c r="E85" s="145"/>
      <c r="F85" s="145"/>
      <c r="G85" s="145"/>
      <c r="H85" s="145"/>
      <c r="I85" s="145"/>
      <c r="J85" s="146">
        <f>J3719</f>
        <v>0</v>
      </c>
      <c r="K85" s="143"/>
      <c r="L85" s="147"/>
    </row>
    <row r="86" spans="1:31" s="10" customFormat="1" ht="19.899999999999999" customHeight="1">
      <c r="B86" s="142"/>
      <c r="C86" s="143"/>
      <c r="D86" s="144" t="s">
        <v>156</v>
      </c>
      <c r="E86" s="145"/>
      <c r="F86" s="145"/>
      <c r="G86" s="145"/>
      <c r="H86" s="145"/>
      <c r="I86" s="145"/>
      <c r="J86" s="146">
        <f>J3763</f>
        <v>0</v>
      </c>
      <c r="K86" s="143"/>
      <c r="L86" s="147"/>
    </row>
    <row r="87" spans="1:31" s="10" customFormat="1" ht="19.899999999999999" customHeight="1">
      <c r="B87" s="142"/>
      <c r="C87" s="143"/>
      <c r="D87" s="144" t="s">
        <v>157</v>
      </c>
      <c r="E87" s="145"/>
      <c r="F87" s="145"/>
      <c r="G87" s="145"/>
      <c r="H87" s="145"/>
      <c r="I87" s="145"/>
      <c r="J87" s="146">
        <f>J3882</f>
        <v>0</v>
      </c>
      <c r="K87" s="143"/>
      <c r="L87" s="147"/>
    </row>
    <row r="88" spans="1:31" s="10" customFormat="1" ht="19.899999999999999" customHeight="1">
      <c r="B88" s="142"/>
      <c r="C88" s="143"/>
      <c r="D88" s="144" t="s">
        <v>158</v>
      </c>
      <c r="E88" s="145"/>
      <c r="F88" s="145"/>
      <c r="G88" s="145"/>
      <c r="H88" s="145"/>
      <c r="I88" s="145"/>
      <c r="J88" s="146">
        <f>J3899</f>
        <v>0</v>
      </c>
      <c r="K88" s="143"/>
      <c r="L88" s="147"/>
    </row>
    <row r="89" spans="1:31" s="10" customFormat="1" ht="19.899999999999999" customHeight="1">
      <c r="B89" s="142"/>
      <c r="C89" s="143"/>
      <c r="D89" s="144" t="s">
        <v>159</v>
      </c>
      <c r="E89" s="145"/>
      <c r="F89" s="145"/>
      <c r="G89" s="145"/>
      <c r="H89" s="145"/>
      <c r="I89" s="145"/>
      <c r="J89" s="146">
        <f>J3918</f>
        <v>0</v>
      </c>
      <c r="K89" s="143"/>
      <c r="L89" s="147"/>
    </row>
    <row r="90" spans="1:31" s="9" customFormat="1" ht="24.95" customHeight="1">
      <c r="B90" s="136"/>
      <c r="C90" s="137"/>
      <c r="D90" s="138" t="s">
        <v>160</v>
      </c>
      <c r="E90" s="139"/>
      <c r="F90" s="139"/>
      <c r="G90" s="139"/>
      <c r="H90" s="139"/>
      <c r="I90" s="139"/>
      <c r="J90" s="140">
        <f>J3928</f>
        <v>0</v>
      </c>
      <c r="K90" s="137"/>
      <c r="L90" s="141"/>
    </row>
    <row r="91" spans="1:31" s="9" customFormat="1" ht="24.95" customHeight="1">
      <c r="B91" s="136"/>
      <c r="C91" s="137"/>
      <c r="D91" s="138" t="s">
        <v>161</v>
      </c>
      <c r="E91" s="139"/>
      <c r="F91" s="139"/>
      <c r="G91" s="139"/>
      <c r="H91" s="139"/>
      <c r="I91" s="139"/>
      <c r="J91" s="140">
        <f>J3932</f>
        <v>0</v>
      </c>
      <c r="K91" s="137"/>
      <c r="L91" s="141"/>
    </row>
    <row r="92" spans="1:31" s="2" customFormat="1" ht="21.75" customHeight="1">
      <c r="A92" s="36"/>
      <c r="B92" s="37"/>
      <c r="C92" s="38"/>
      <c r="D92" s="38"/>
      <c r="E92" s="38"/>
      <c r="F92" s="38"/>
      <c r="G92" s="38"/>
      <c r="H92" s="38"/>
      <c r="I92" s="38"/>
      <c r="J92" s="38"/>
      <c r="K92" s="38"/>
      <c r="L92" s="10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6.95" customHeight="1">
      <c r="A93" s="36"/>
      <c r="B93" s="49"/>
      <c r="C93" s="50"/>
      <c r="D93" s="50"/>
      <c r="E93" s="50"/>
      <c r="F93" s="50"/>
      <c r="G93" s="50"/>
      <c r="H93" s="50"/>
      <c r="I93" s="50"/>
      <c r="J93" s="50"/>
      <c r="K93" s="50"/>
      <c r="L93" s="10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7" spans="1:63" s="2" customFormat="1" ht="6.95" customHeight="1">
      <c r="A97" s="36"/>
      <c r="B97" s="51"/>
      <c r="C97" s="52"/>
      <c r="D97" s="52"/>
      <c r="E97" s="52"/>
      <c r="F97" s="52"/>
      <c r="G97" s="52"/>
      <c r="H97" s="52"/>
      <c r="I97" s="52"/>
      <c r="J97" s="52"/>
      <c r="K97" s="52"/>
      <c r="L97" s="108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3" s="2" customFormat="1" ht="24.95" customHeight="1">
      <c r="A98" s="36"/>
      <c r="B98" s="37"/>
      <c r="C98" s="25" t="s">
        <v>162</v>
      </c>
      <c r="D98" s="38"/>
      <c r="E98" s="38"/>
      <c r="F98" s="38"/>
      <c r="G98" s="38"/>
      <c r="H98" s="38"/>
      <c r="I98" s="38"/>
      <c r="J98" s="38"/>
      <c r="K98" s="38"/>
      <c r="L98" s="108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3" s="2" customFormat="1" ht="6.95" customHeight="1">
      <c r="A99" s="36"/>
      <c r="B99" s="37"/>
      <c r="C99" s="38"/>
      <c r="D99" s="38"/>
      <c r="E99" s="38"/>
      <c r="F99" s="38"/>
      <c r="G99" s="38"/>
      <c r="H99" s="38"/>
      <c r="I99" s="38"/>
      <c r="J99" s="38"/>
      <c r="K99" s="38"/>
      <c r="L99" s="108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spans="1:63" s="2" customFormat="1" ht="12" customHeight="1">
      <c r="A100" s="36"/>
      <c r="B100" s="37"/>
      <c r="C100" s="31" t="s">
        <v>16</v>
      </c>
      <c r="D100" s="38"/>
      <c r="E100" s="38"/>
      <c r="F100" s="38"/>
      <c r="G100" s="38"/>
      <c r="H100" s="38"/>
      <c r="I100" s="38"/>
      <c r="J100" s="38"/>
      <c r="K100" s="38"/>
      <c r="L100" s="108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spans="1:63" s="2" customFormat="1" ht="16.5" customHeight="1">
      <c r="A101" s="36"/>
      <c r="B101" s="37"/>
      <c r="C101" s="38"/>
      <c r="D101" s="38"/>
      <c r="E101" s="392" t="str">
        <f>E7</f>
        <v>Regenerace bývalého areálu kovošrotu v Hamru u litvínova - 1. etapa</v>
      </c>
      <c r="F101" s="393"/>
      <c r="G101" s="393"/>
      <c r="H101" s="393"/>
      <c r="I101" s="38"/>
      <c r="J101" s="38"/>
      <c r="K101" s="38"/>
      <c r="L101" s="108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spans="1:63" s="2" customFormat="1" ht="12" customHeight="1">
      <c r="A102" s="36"/>
      <c r="B102" s="37"/>
      <c r="C102" s="31" t="s">
        <v>124</v>
      </c>
      <c r="D102" s="38"/>
      <c r="E102" s="38"/>
      <c r="F102" s="38"/>
      <c r="G102" s="38"/>
      <c r="H102" s="38"/>
      <c r="I102" s="38"/>
      <c r="J102" s="38"/>
      <c r="K102" s="38"/>
      <c r="L102" s="108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spans="1:63" s="2" customFormat="1" ht="16.5" customHeight="1">
      <c r="A103" s="36"/>
      <c r="B103" s="37"/>
      <c r="C103" s="38"/>
      <c r="D103" s="38"/>
      <c r="E103" s="349" t="str">
        <f>E9</f>
        <v>SO 01 - Budova AB</v>
      </c>
      <c r="F103" s="394"/>
      <c r="G103" s="394"/>
      <c r="H103" s="394"/>
      <c r="I103" s="38"/>
      <c r="J103" s="38"/>
      <c r="K103" s="38"/>
      <c r="L103" s="108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spans="1:63" s="2" customFormat="1" ht="6.95" customHeight="1">
      <c r="A104" s="36"/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108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spans="1:63" s="2" customFormat="1" ht="12" customHeight="1">
      <c r="A105" s="36"/>
      <c r="B105" s="37"/>
      <c r="C105" s="31" t="s">
        <v>21</v>
      </c>
      <c r="D105" s="38"/>
      <c r="E105" s="38"/>
      <c r="F105" s="29" t="str">
        <f>F12</f>
        <v>Hamr u Litvínova</v>
      </c>
      <c r="G105" s="38"/>
      <c r="H105" s="38"/>
      <c r="I105" s="31" t="s">
        <v>23</v>
      </c>
      <c r="J105" s="61" t="str">
        <f>IF(J12="","",J12)</f>
        <v>8. 8. 2022</v>
      </c>
      <c r="K105" s="38"/>
      <c r="L105" s="108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spans="1:63" s="2" customFormat="1" ht="6.95" customHeight="1">
      <c r="A106" s="36"/>
      <c r="B106" s="37"/>
      <c r="C106" s="38"/>
      <c r="D106" s="38"/>
      <c r="E106" s="38"/>
      <c r="F106" s="38"/>
      <c r="G106" s="38"/>
      <c r="H106" s="38"/>
      <c r="I106" s="38"/>
      <c r="J106" s="38"/>
      <c r="K106" s="38"/>
      <c r="L106" s="108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spans="1:63" s="2" customFormat="1" ht="15.2" customHeight="1">
      <c r="A107" s="36"/>
      <c r="B107" s="37"/>
      <c r="C107" s="31" t="s">
        <v>25</v>
      </c>
      <c r="D107" s="38"/>
      <c r="E107" s="38"/>
      <c r="F107" s="29" t="str">
        <f>E15</f>
        <v>Město Litvínov, náměstí Míru 11, Horní Litvínov</v>
      </c>
      <c r="G107" s="38"/>
      <c r="H107" s="38"/>
      <c r="I107" s="31" t="s">
        <v>31</v>
      </c>
      <c r="J107" s="34" t="str">
        <f>E21</f>
        <v>A2-PORT s.r.o.</v>
      </c>
      <c r="K107" s="38"/>
      <c r="L107" s="108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spans="1:63" s="2" customFormat="1" ht="25.7" customHeight="1">
      <c r="A108" s="36"/>
      <c r="B108" s="37"/>
      <c r="C108" s="31" t="s">
        <v>29</v>
      </c>
      <c r="D108" s="38"/>
      <c r="E108" s="38"/>
      <c r="F108" s="29" t="str">
        <f>IF(E18="","",E18)</f>
        <v>Vyplň údaj</v>
      </c>
      <c r="G108" s="38"/>
      <c r="H108" s="38"/>
      <c r="I108" s="31" t="s">
        <v>36</v>
      </c>
      <c r="J108" s="34" t="str">
        <f>E24</f>
        <v>STAVEBNÍ ROZPOČTY s.r.o.</v>
      </c>
      <c r="K108" s="38"/>
      <c r="L108" s="108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spans="1:63" s="2" customFormat="1" ht="10.35" customHeight="1">
      <c r="A109" s="36"/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108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spans="1:63" s="11" customFormat="1" ht="29.25" customHeight="1">
      <c r="A110" s="148"/>
      <c r="B110" s="149"/>
      <c r="C110" s="150" t="s">
        <v>163</v>
      </c>
      <c r="D110" s="151" t="s">
        <v>61</v>
      </c>
      <c r="E110" s="151" t="s">
        <v>57</v>
      </c>
      <c r="F110" s="151" t="s">
        <v>58</v>
      </c>
      <c r="G110" s="151" t="s">
        <v>164</v>
      </c>
      <c r="H110" s="151" t="s">
        <v>165</v>
      </c>
      <c r="I110" s="151" t="s">
        <v>166</v>
      </c>
      <c r="J110" s="151" t="s">
        <v>128</v>
      </c>
      <c r="K110" s="152" t="s">
        <v>167</v>
      </c>
      <c r="L110" s="153"/>
      <c r="M110" s="70" t="s">
        <v>19</v>
      </c>
      <c r="N110" s="71" t="s">
        <v>46</v>
      </c>
      <c r="O110" s="71" t="s">
        <v>168</v>
      </c>
      <c r="P110" s="71" t="s">
        <v>169</v>
      </c>
      <c r="Q110" s="71" t="s">
        <v>170</v>
      </c>
      <c r="R110" s="71" t="s">
        <v>171</v>
      </c>
      <c r="S110" s="71" t="s">
        <v>172</v>
      </c>
      <c r="T110" s="72" t="s">
        <v>173</v>
      </c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</row>
    <row r="111" spans="1:63" s="2" customFormat="1" ht="22.9" customHeight="1">
      <c r="A111" s="36"/>
      <c r="B111" s="37"/>
      <c r="C111" s="77" t="s">
        <v>174</v>
      </c>
      <c r="D111" s="38"/>
      <c r="E111" s="38"/>
      <c r="F111" s="38"/>
      <c r="G111" s="38"/>
      <c r="H111" s="38"/>
      <c r="I111" s="38"/>
      <c r="J111" s="154">
        <f>BK111</f>
        <v>0</v>
      </c>
      <c r="K111" s="38"/>
      <c r="L111" s="41"/>
      <c r="M111" s="73"/>
      <c r="N111" s="155"/>
      <c r="O111" s="74"/>
      <c r="P111" s="156">
        <f>P112+P1694+P3928+P3932</f>
        <v>0</v>
      </c>
      <c r="Q111" s="74"/>
      <c r="R111" s="156">
        <f>R112+R1694+R3928+R3932</f>
        <v>812.24603824000008</v>
      </c>
      <c r="S111" s="74"/>
      <c r="T111" s="157">
        <f>T112+T1694+T3928+T3932</f>
        <v>2.8445499999999999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75</v>
      </c>
      <c r="AU111" s="19" t="s">
        <v>129</v>
      </c>
      <c r="BK111" s="158">
        <f>BK112+BK1694+BK3928+BK3932</f>
        <v>0</v>
      </c>
    </row>
    <row r="112" spans="1:63" s="12" customFormat="1" ht="25.9" customHeight="1">
      <c r="B112" s="159"/>
      <c r="C112" s="160"/>
      <c r="D112" s="161" t="s">
        <v>75</v>
      </c>
      <c r="E112" s="162" t="s">
        <v>175</v>
      </c>
      <c r="F112" s="162" t="s">
        <v>176</v>
      </c>
      <c r="G112" s="160"/>
      <c r="H112" s="160"/>
      <c r="I112" s="163"/>
      <c r="J112" s="164">
        <f>BK112</f>
        <v>0</v>
      </c>
      <c r="K112" s="160"/>
      <c r="L112" s="165"/>
      <c r="M112" s="166"/>
      <c r="N112" s="167"/>
      <c r="O112" s="167"/>
      <c r="P112" s="168">
        <f>P113+P118+P134+P256+P281+P1625+P1630+P1691</f>
        <v>0</v>
      </c>
      <c r="Q112" s="167"/>
      <c r="R112" s="168">
        <f>R113+R118+R134+R256+R281+R1625+R1630+R1691</f>
        <v>697.3256598800001</v>
      </c>
      <c r="S112" s="167"/>
      <c r="T112" s="169">
        <f>T113+T118+T134+T256+T281+T1625+T1630+T1691</f>
        <v>2.0960000000000001</v>
      </c>
      <c r="AR112" s="170" t="s">
        <v>84</v>
      </c>
      <c r="AT112" s="171" t="s">
        <v>75</v>
      </c>
      <c r="AU112" s="171" t="s">
        <v>76</v>
      </c>
      <c r="AY112" s="170" t="s">
        <v>177</v>
      </c>
      <c r="BK112" s="172">
        <f>BK113+BK118+BK134+BK256+BK281+BK1625+BK1630+BK1691</f>
        <v>0</v>
      </c>
    </row>
    <row r="113" spans="1:65" s="12" customFormat="1" ht="22.9" customHeight="1">
      <c r="B113" s="159"/>
      <c r="C113" s="160"/>
      <c r="D113" s="161" t="s">
        <v>75</v>
      </c>
      <c r="E113" s="173" t="s">
        <v>84</v>
      </c>
      <c r="F113" s="173" t="s">
        <v>178</v>
      </c>
      <c r="G113" s="160"/>
      <c r="H113" s="160"/>
      <c r="I113" s="163"/>
      <c r="J113" s="174">
        <f>BK113</f>
        <v>0</v>
      </c>
      <c r="K113" s="160"/>
      <c r="L113" s="165"/>
      <c r="M113" s="166"/>
      <c r="N113" s="167"/>
      <c r="O113" s="167"/>
      <c r="P113" s="168">
        <f>SUM(P114:P117)</f>
        <v>0</v>
      </c>
      <c r="Q113" s="167"/>
      <c r="R113" s="168">
        <f>SUM(R114:R117)</f>
        <v>0</v>
      </c>
      <c r="S113" s="167"/>
      <c r="T113" s="169">
        <f>SUM(T114:T117)</f>
        <v>0</v>
      </c>
      <c r="AR113" s="170" t="s">
        <v>84</v>
      </c>
      <c r="AT113" s="171" t="s">
        <v>75</v>
      </c>
      <c r="AU113" s="171" t="s">
        <v>84</v>
      </c>
      <c r="AY113" s="170" t="s">
        <v>177</v>
      </c>
      <c r="BK113" s="172">
        <f>SUM(BK114:BK117)</f>
        <v>0</v>
      </c>
    </row>
    <row r="114" spans="1:65" s="2" customFormat="1" ht="24.2" customHeight="1">
      <c r="A114" s="36"/>
      <c r="B114" s="37"/>
      <c r="C114" s="175" t="s">
        <v>84</v>
      </c>
      <c r="D114" s="175" t="s">
        <v>179</v>
      </c>
      <c r="E114" s="176" t="s">
        <v>180</v>
      </c>
      <c r="F114" s="177" t="s">
        <v>181</v>
      </c>
      <c r="G114" s="178" t="s">
        <v>182</v>
      </c>
      <c r="H114" s="179">
        <v>3.2</v>
      </c>
      <c r="I114" s="180"/>
      <c r="J114" s="181">
        <f>ROUND(I114*H114,2)</f>
        <v>0</v>
      </c>
      <c r="K114" s="177" t="s">
        <v>183</v>
      </c>
      <c r="L114" s="41"/>
      <c r="M114" s="182" t="s">
        <v>19</v>
      </c>
      <c r="N114" s="183" t="s">
        <v>47</v>
      </c>
      <c r="O114" s="66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184</v>
      </c>
      <c r="AT114" s="186" t="s">
        <v>179</v>
      </c>
      <c r="AU114" s="186" t="s">
        <v>86</v>
      </c>
      <c r="AY114" s="19" t="s">
        <v>177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19" t="s">
        <v>84</v>
      </c>
      <c r="BK114" s="187">
        <f>ROUND(I114*H114,2)</f>
        <v>0</v>
      </c>
      <c r="BL114" s="19" t="s">
        <v>184</v>
      </c>
      <c r="BM114" s="186" t="s">
        <v>185</v>
      </c>
    </row>
    <row r="115" spans="1:65" s="2" customFormat="1" ht="11.25">
      <c r="A115" s="36"/>
      <c r="B115" s="37"/>
      <c r="C115" s="38"/>
      <c r="D115" s="188" t="s">
        <v>186</v>
      </c>
      <c r="E115" s="38"/>
      <c r="F115" s="189" t="s">
        <v>187</v>
      </c>
      <c r="G115" s="38"/>
      <c r="H115" s="38"/>
      <c r="I115" s="190"/>
      <c r="J115" s="38"/>
      <c r="K115" s="38"/>
      <c r="L115" s="41"/>
      <c r="M115" s="191"/>
      <c r="N115" s="192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186</v>
      </c>
      <c r="AU115" s="19" t="s">
        <v>86</v>
      </c>
    </row>
    <row r="116" spans="1:65" s="13" customFormat="1" ht="11.25">
      <c r="B116" s="193"/>
      <c r="C116" s="194"/>
      <c r="D116" s="195" t="s">
        <v>188</v>
      </c>
      <c r="E116" s="196" t="s">
        <v>19</v>
      </c>
      <c r="F116" s="197" t="s">
        <v>189</v>
      </c>
      <c r="G116" s="194"/>
      <c r="H116" s="198">
        <v>3.2</v>
      </c>
      <c r="I116" s="199"/>
      <c r="J116" s="194"/>
      <c r="K116" s="194"/>
      <c r="L116" s="200"/>
      <c r="M116" s="201"/>
      <c r="N116" s="202"/>
      <c r="O116" s="202"/>
      <c r="P116" s="202"/>
      <c r="Q116" s="202"/>
      <c r="R116" s="202"/>
      <c r="S116" s="202"/>
      <c r="T116" s="203"/>
      <c r="AT116" s="204" t="s">
        <v>188</v>
      </c>
      <c r="AU116" s="204" t="s">
        <v>86</v>
      </c>
      <c r="AV116" s="13" t="s">
        <v>86</v>
      </c>
      <c r="AW116" s="13" t="s">
        <v>35</v>
      </c>
      <c r="AX116" s="13" t="s">
        <v>76</v>
      </c>
      <c r="AY116" s="204" t="s">
        <v>177</v>
      </c>
    </row>
    <row r="117" spans="1:65" s="14" customFormat="1" ht="11.25">
      <c r="B117" s="205"/>
      <c r="C117" s="206"/>
      <c r="D117" s="195" t="s">
        <v>188</v>
      </c>
      <c r="E117" s="207" t="s">
        <v>19</v>
      </c>
      <c r="F117" s="208" t="s">
        <v>190</v>
      </c>
      <c r="G117" s="206"/>
      <c r="H117" s="209">
        <v>3.2</v>
      </c>
      <c r="I117" s="210"/>
      <c r="J117" s="206"/>
      <c r="K117" s="206"/>
      <c r="L117" s="211"/>
      <c r="M117" s="212"/>
      <c r="N117" s="213"/>
      <c r="O117" s="213"/>
      <c r="P117" s="213"/>
      <c r="Q117" s="213"/>
      <c r="R117" s="213"/>
      <c r="S117" s="213"/>
      <c r="T117" s="214"/>
      <c r="AT117" s="215" t="s">
        <v>188</v>
      </c>
      <c r="AU117" s="215" t="s">
        <v>86</v>
      </c>
      <c r="AV117" s="14" t="s">
        <v>184</v>
      </c>
      <c r="AW117" s="14" t="s">
        <v>35</v>
      </c>
      <c r="AX117" s="14" t="s">
        <v>84</v>
      </c>
      <c r="AY117" s="215" t="s">
        <v>177</v>
      </c>
    </row>
    <row r="118" spans="1:65" s="12" customFormat="1" ht="22.9" customHeight="1">
      <c r="B118" s="159"/>
      <c r="C118" s="160"/>
      <c r="D118" s="161" t="s">
        <v>75</v>
      </c>
      <c r="E118" s="173" t="s">
        <v>86</v>
      </c>
      <c r="F118" s="173" t="s">
        <v>191</v>
      </c>
      <c r="G118" s="160"/>
      <c r="H118" s="160"/>
      <c r="I118" s="163"/>
      <c r="J118" s="174">
        <f>BK118</f>
        <v>0</v>
      </c>
      <c r="K118" s="160"/>
      <c r="L118" s="165"/>
      <c r="M118" s="166"/>
      <c r="N118" s="167"/>
      <c r="O118" s="167"/>
      <c r="P118" s="168">
        <f>SUM(P119:P133)</f>
        <v>0</v>
      </c>
      <c r="Q118" s="167"/>
      <c r="R118" s="168">
        <f>SUM(R119:R133)</f>
        <v>159.73804799999999</v>
      </c>
      <c r="S118" s="167"/>
      <c r="T118" s="169">
        <f>SUM(T119:T133)</f>
        <v>0</v>
      </c>
      <c r="AR118" s="170" t="s">
        <v>84</v>
      </c>
      <c r="AT118" s="171" t="s">
        <v>75</v>
      </c>
      <c r="AU118" s="171" t="s">
        <v>84</v>
      </c>
      <c r="AY118" s="170" t="s">
        <v>177</v>
      </c>
      <c r="BK118" s="172">
        <f>SUM(BK119:BK133)</f>
        <v>0</v>
      </c>
    </row>
    <row r="119" spans="1:65" s="2" customFormat="1" ht="16.5" customHeight="1">
      <c r="A119" s="36"/>
      <c r="B119" s="37"/>
      <c r="C119" s="175" t="s">
        <v>86</v>
      </c>
      <c r="D119" s="175" t="s">
        <v>179</v>
      </c>
      <c r="E119" s="176" t="s">
        <v>192</v>
      </c>
      <c r="F119" s="177" t="s">
        <v>193</v>
      </c>
      <c r="G119" s="178" t="s">
        <v>182</v>
      </c>
      <c r="H119" s="179">
        <v>3.2</v>
      </c>
      <c r="I119" s="180"/>
      <c r="J119" s="181">
        <f>ROUND(I119*H119,2)</f>
        <v>0</v>
      </c>
      <c r="K119" s="177" t="s">
        <v>183</v>
      </c>
      <c r="L119" s="41"/>
      <c r="M119" s="182" t="s">
        <v>19</v>
      </c>
      <c r="N119" s="183" t="s">
        <v>47</v>
      </c>
      <c r="O119" s="66"/>
      <c r="P119" s="184">
        <f>O119*H119</f>
        <v>0</v>
      </c>
      <c r="Q119" s="184">
        <v>2.2563399999999998</v>
      </c>
      <c r="R119" s="184">
        <f>Q119*H119</f>
        <v>7.220288</v>
      </c>
      <c r="S119" s="184">
        <v>0</v>
      </c>
      <c r="T119" s="185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86" t="s">
        <v>184</v>
      </c>
      <c r="AT119" s="186" t="s">
        <v>179</v>
      </c>
      <c r="AU119" s="186" t="s">
        <v>86</v>
      </c>
      <c r="AY119" s="19" t="s">
        <v>177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19" t="s">
        <v>84</v>
      </c>
      <c r="BK119" s="187">
        <f>ROUND(I119*H119,2)</f>
        <v>0</v>
      </c>
      <c r="BL119" s="19" t="s">
        <v>184</v>
      </c>
      <c r="BM119" s="186" t="s">
        <v>194</v>
      </c>
    </row>
    <row r="120" spans="1:65" s="2" customFormat="1" ht="11.25">
      <c r="A120" s="36"/>
      <c r="B120" s="37"/>
      <c r="C120" s="38"/>
      <c r="D120" s="188" t="s">
        <v>186</v>
      </c>
      <c r="E120" s="38"/>
      <c r="F120" s="189" t="s">
        <v>195</v>
      </c>
      <c r="G120" s="38"/>
      <c r="H120" s="38"/>
      <c r="I120" s="190"/>
      <c r="J120" s="38"/>
      <c r="K120" s="38"/>
      <c r="L120" s="41"/>
      <c r="M120" s="191"/>
      <c r="N120" s="192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186</v>
      </c>
      <c r="AU120" s="19" t="s">
        <v>86</v>
      </c>
    </row>
    <row r="121" spans="1:65" s="13" customFormat="1" ht="11.25">
      <c r="B121" s="193"/>
      <c r="C121" s="194"/>
      <c r="D121" s="195" t="s">
        <v>188</v>
      </c>
      <c r="E121" s="196" t="s">
        <v>19</v>
      </c>
      <c r="F121" s="197" t="s">
        <v>189</v>
      </c>
      <c r="G121" s="194"/>
      <c r="H121" s="198">
        <v>3.2</v>
      </c>
      <c r="I121" s="199"/>
      <c r="J121" s="194"/>
      <c r="K121" s="194"/>
      <c r="L121" s="200"/>
      <c r="M121" s="201"/>
      <c r="N121" s="202"/>
      <c r="O121" s="202"/>
      <c r="P121" s="202"/>
      <c r="Q121" s="202"/>
      <c r="R121" s="202"/>
      <c r="S121" s="202"/>
      <c r="T121" s="203"/>
      <c r="AT121" s="204" t="s">
        <v>188</v>
      </c>
      <c r="AU121" s="204" t="s">
        <v>86</v>
      </c>
      <c r="AV121" s="13" t="s">
        <v>86</v>
      </c>
      <c r="AW121" s="13" t="s">
        <v>35</v>
      </c>
      <c r="AX121" s="13" t="s">
        <v>76</v>
      </c>
      <c r="AY121" s="204" t="s">
        <v>177</v>
      </c>
    </row>
    <row r="122" spans="1:65" s="14" customFormat="1" ht="11.25">
      <c r="B122" s="205"/>
      <c r="C122" s="206"/>
      <c r="D122" s="195" t="s">
        <v>188</v>
      </c>
      <c r="E122" s="207" t="s">
        <v>19</v>
      </c>
      <c r="F122" s="208" t="s">
        <v>190</v>
      </c>
      <c r="G122" s="206"/>
      <c r="H122" s="209">
        <v>3.2</v>
      </c>
      <c r="I122" s="210"/>
      <c r="J122" s="206"/>
      <c r="K122" s="206"/>
      <c r="L122" s="211"/>
      <c r="M122" s="212"/>
      <c r="N122" s="213"/>
      <c r="O122" s="213"/>
      <c r="P122" s="213"/>
      <c r="Q122" s="213"/>
      <c r="R122" s="213"/>
      <c r="S122" s="213"/>
      <c r="T122" s="214"/>
      <c r="AT122" s="215" t="s">
        <v>188</v>
      </c>
      <c r="AU122" s="215" t="s">
        <v>86</v>
      </c>
      <c r="AV122" s="14" t="s">
        <v>184</v>
      </c>
      <c r="AW122" s="14" t="s">
        <v>35</v>
      </c>
      <c r="AX122" s="14" t="s">
        <v>84</v>
      </c>
      <c r="AY122" s="215" t="s">
        <v>177</v>
      </c>
    </row>
    <row r="123" spans="1:65" s="2" customFormat="1" ht="16.5" customHeight="1">
      <c r="A123" s="36"/>
      <c r="B123" s="37"/>
      <c r="C123" s="175" t="s">
        <v>196</v>
      </c>
      <c r="D123" s="175" t="s">
        <v>179</v>
      </c>
      <c r="E123" s="176" t="s">
        <v>197</v>
      </c>
      <c r="F123" s="177" t="s">
        <v>198</v>
      </c>
      <c r="G123" s="178" t="s">
        <v>199</v>
      </c>
      <c r="H123" s="179">
        <v>16</v>
      </c>
      <c r="I123" s="180"/>
      <c r="J123" s="181">
        <f>ROUND(I123*H123,2)</f>
        <v>0</v>
      </c>
      <c r="K123" s="177" t="s">
        <v>183</v>
      </c>
      <c r="L123" s="41"/>
      <c r="M123" s="182" t="s">
        <v>19</v>
      </c>
      <c r="N123" s="183" t="s">
        <v>47</v>
      </c>
      <c r="O123" s="66"/>
      <c r="P123" s="184">
        <f>O123*H123</f>
        <v>0</v>
      </c>
      <c r="Q123" s="184">
        <v>2.64E-3</v>
      </c>
      <c r="R123" s="184">
        <f>Q123*H123</f>
        <v>4.224E-2</v>
      </c>
      <c r="S123" s="184">
        <v>0</v>
      </c>
      <c r="T123" s="185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86" t="s">
        <v>184</v>
      </c>
      <c r="AT123" s="186" t="s">
        <v>179</v>
      </c>
      <c r="AU123" s="186" t="s">
        <v>86</v>
      </c>
      <c r="AY123" s="19" t="s">
        <v>177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19" t="s">
        <v>84</v>
      </c>
      <c r="BK123" s="187">
        <f>ROUND(I123*H123,2)</f>
        <v>0</v>
      </c>
      <c r="BL123" s="19" t="s">
        <v>184</v>
      </c>
      <c r="BM123" s="186" t="s">
        <v>200</v>
      </c>
    </row>
    <row r="124" spans="1:65" s="2" customFormat="1" ht="11.25">
      <c r="A124" s="36"/>
      <c r="B124" s="37"/>
      <c r="C124" s="38"/>
      <c r="D124" s="188" t="s">
        <v>186</v>
      </c>
      <c r="E124" s="38"/>
      <c r="F124" s="189" t="s">
        <v>201</v>
      </c>
      <c r="G124" s="38"/>
      <c r="H124" s="38"/>
      <c r="I124" s="190"/>
      <c r="J124" s="38"/>
      <c r="K124" s="38"/>
      <c r="L124" s="41"/>
      <c r="M124" s="191"/>
      <c r="N124" s="192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186</v>
      </c>
      <c r="AU124" s="19" t="s">
        <v>86</v>
      </c>
    </row>
    <row r="125" spans="1:65" s="2" customFormat="1" ht="16.5" customHeight="1">
      <c r="A125" s="36"/>
      <c r="B125" s="37"/>
      <c r="C125" s="175" t="s">
        <v>184</v>
      </c>
      <c r="D125" s="175" t="s">
        <v>179</v>
      </c>
      <c r="E125" s="176" t="s">
        <v>202</v>
      </c>
      <c r="F125" s="177" t="s">
        <v>203</v>
      </c>
      <c r="G125" s="178" t="s">
        <v>199</v>
      </c>
      <c r="H125" s="179">
        <v>16</v>
      </c>
      <c r="I125" s="180"/>
      <c r="J125" s="181">
        <f>ROUND(I125*H125,2)</f>
        <v>0</v>
      </c>
      <c r="K125" s="177" t="s">
        <v>183</v>
      </c>
      <c r="L125" s="41"/>
      <c r="M125" s="182" t="s">
        <v>19</v>
      </c>
      <c r="N125" s="183" t="s">
        <v>47</v>
      </c>
      <c r="O125" s="66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86" t="s">
        <v>184</v>
      </c>
      <c r="AT125" s="186" t="s">
        <v>179</v>
      </c>
      <c r="AU125" s="186" t="s">
        <v>86</v>
      </c>
      <c r="AY125" s="19" t="s">
        <v>177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19" t="s">
        <v>84</v>
      </c>
      <c r="BK125" s="187">
        <f>ROUND(I125*H125,2)</f>
        <v>0</v>
      </c>
      <c r="BL125" s="19" t="s">
        <v>184</v>
      </c>
      <c r="BM125" s="186" t="s">
        <v>204</v>
      </c>
    </row>
    <row r="126" spans="1:65" s="2" customFormat="1" ht="11.25">
      <c r="A126" s="36"/>
      <c r="B126" s="37"/>
      <c r="C126" s="38"/>
      <c r="D126" s="188" t="s">
        <v>186</v>
      </c>
      <c r="E126" s="38"/>
      <c r="F126" s="189" t="s">
        <v>205</v>
      </c>
      <c r="G126" s="38"/>
      <c r="H126" s="38"/>
      <c r="I126" s="190"/>
      <c r="J126" s="38"/>
      <c r="K126" s="38"/>
      <c r="L126" s="41"/>
      <c r="M126" s="191"/>
      <c r="N126" s="192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186</v>
      </c>
      <c r="AU126" s="19" t="s">
        <v>86</v>
      </c>
    </row>
    <row r="127" spans="1:65" s="2" customFormat="1" ht="24.2" customHeight="1">
      <c r="A127" s="36"/>
      <c r="B127" s="37"/>
      <c r="C127" s="175" t="s">
        <v>206</v>
      </c>
      <c r="D127" s="175" t="s">
        <v>179</v>
      </c>
      <c r="E127" s="176" t="s">
        <v>207</v>
      </c>
      <c r="F127" s="177" t="s">
        <v>208</v>
      </c>
      <c r="G127" s="178" t="s">
        <v>182</v>
      </c>
      <c r="H127" s="179">
        <v>64.39</v>
      </c>
      <c r="I127" s="180"/>
      <c r="J127" s="181">
        <f>ROUND(I127*H127,2)</f>
        <v>0</v>
      </c>
      <c r="K127" s="177" t="s">
        <v>183</v>
      </c>
      <c r="L127" s="41"/>
      <c r="M127" s="182" t="s">
        <v>19</v>
      </c>
      <c r="N127" s="183" t="s">
        <v>47</v>
      </c>
      <c r="O127" s="66"/>
      <c r="P127" s="184">
        <f>O127*H127</f>
        <v>0</v>
      </c>
      <c r="Q127" s="184">
        <v>2.3679999999999999</v>
      </c>
      <c r="R127" s="184">
        <f>Q127*H127</f>
        <v>152.47551999999999</v>
      </c>
      <c r="S127" s="184">
        <v>0</v>
      </c>
      <c r="T127" s="185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86" t="s">
        <v>184</v>
      </c>
      <c r="AT127" s="186" t="s">
        <v>179</v>
      </c>
      <c r="AU127" s="186" t="s">
        <v>86</v>
      </c>
      <c r="AY127" s="19" t="s">
        <v>177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19" t="s">
        <v>84</v>
      </c>
      <c r="BK127" s="187">
        <f>ROUND(I127*H127,2)</f>
        <v>0</v>
      </c>
      <c r="BL127" s="19" t="s">
        <v>184</v>
      </c>
      <c r="BM127" s="186" t="s">
        <v>209</v>
      </c>
    </row>
    <row r="128" spans="1:65" s="2" customFormat="1" ht="11.25">
      <c r="A128" s="36"/>
      <c r="B128" s="37"/>
      <c r="C128" s="38"/>
      <c r="D128" s="188" t="s">
        <v>186</v>
      </c>
      <c r="E128" s="38"/>
      <c r="F128" s="189" t="s">
        <v>210</v>
      </c>
      <c r="G128" s="38"/>
      <c r="H128" s="38"/>
      <c r="I128" s="190"/>
      <c r="J128" s="38"/>
      <c r="K128" s="38"/>
      <c r="L128" s="41"/>
      <c r="M128" s="191"/>
      <c r="N128" s="192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186</v>
      </c>
      <c r="AU128" s="19" t="s">
        <v>86</v>
      </c>
    </row>
    <row r="129" spans="1:65" s="15" customFormat="1" ht="11.25">
      <c r="B129" s="216"/>
      <c r="C129" s="217"/>
      <c r="D129" s="195" t="s">
        <v>188</v>
      </c>
      <c r="E129" s="218" t="s">
        <v>19</v>
      </c>
      <c r="F129" s="219" t="s">
        <v>211</v>
      </c>
      <c r="G129" s="217"/>
      <c r="H129" s="218" t="s">
        <v>19</v>
      </c>
      <c r="I129" s="220"/>
      <c r="J129" s="217"/>
      <c r="K129" s="217"/>
      <c r="L129" s="221"/>
      <c r="M129" s="222"/>
      <c r="N129" s="223"/>
      <c r="O129" s="223"/>
      <c r="P129" s="223"/>
      <c r="Q129" s="223"/>
      <c r="R129" s="223"/>
      <c r="S129" s="223"/>
      <c r="T129" s="224"/>
      <c r="AT129" s="225" t="s">
        <v>188</v>
      </c>
      <c r="AU129" s="225" t="s">
        <v>86</v>
      </c>
      <c r="AV129" s="15" t="s">
        <v>84</v>
      </c>
      <c r="AW129" s="15" t="s">
        <v>35</v>
      </c>
      <c r="AX129" s="15" t="s">
        <v>76</v>
      </c>
      <c r="AY129" s="225" t="s">
        <v>177</v>
      </c>
    </row>
    <row r="130" spans="1:65" s="15" customFormat="1" ht="11.25">
      <c r="B130" s="216"/>
      <c r="C130" s="217"/>
      <c r="D130" s="195" t="s">
        <v>188</v>
      </c>
      <c r="E130" s="218" t="s">
        <v>19</v>
      </c>
      <c r="F130" s="219" t="s">
        <v>212</v>
      </c>
      <c r="G130" s="217"/>
      <c r="H130" s="218" t="s">
        <v>19</v>
      </c>
      <c r="I130" s="220"/>
      <c r="J130" s="217"/>
      <c r="K130" s="217"/>
      <c r="L130" s="221"/>
      <c r="M130" s="222"/>
      <c r="N130" s="223"/>
      <c r="O130" s="223"/>
      <c r="P130" s="223"/>
      <c r="Q130" s="223"/>
      <c r="R130" s="223"/>
      <c r="S130" s="223"/>
      <c r="T130" s="224"/>
      <c r="AT130" s="225" t="s">
        <v>188</v>
      </c>
      <c r="AU130" s="225" t="s">
        <v>86</v>
      </c>
      <c r="AV130" s="15" t="s">
        <v>84</v>
      </c>
      <c r="AW130" s="15" t="s">
        <v>35</v>
      </c>
      <c r="AX130" s="15" t="s">
        <v>76</v>
      </c>
      <c r="AY130" s="225" t="s">
        <v>177</v>
      </c>
    </row>
    <row r="131" spans="1:65" s="13" customFormat="1" ht="11.25">
      <c r="B131" s="193"/>
      <c r="C131" s="194"/>
      <c r="D131" s="195" t="s">
        <v>188</v>
      </c>
      <c r="E131" s="196" t="s">
        <v>19</v>
      </c>
      <c r="F131" s="197" t="s">
        <v>213</v>
      </c>
      <c r="G131" s="194"/>
      <c r="H131" s="198">
        <v>13.56</v>
      </c>
      <c r="I131" s="199"/>
      <c r="J131" s="194"/>
      <c r="K131" s="194"/>
      <c r="L131" s="200"/>
      <c r="M131" s="201"/>
      <c r="N131" s="202"/>
      <c r="O131" s="202"/>
      <c r="P131" s="202"/>
      <c r="Q131" s="202"/>
      <c r="R131" s="202"/>
      <c r="S131" s="202"/>
      <c r="T131" s="203"/>
      <c r="AT131" s="204" t="s">
        <v>188</v>
      </c>
      <c r="AU131" s="204" t="s">
        <v>86</v>
      </c>
      <c r="AV131" s="13" t="s">
        <v>86</v>
      </c>
      <c r="AW131" s="13" t="s">
        <v>35</v>
      </c>
      <c r="AX131" s="13" t="s">
        <v>76</v>
      </c>
      <c r="AY131" s="204" t="s">
        <v>177</v>
      </c>
    </row>
    <row r="132" spans="1:65" s="13" customFormat="1" ht="11.25">
      <c r="B132" s="193"/>
      <c r="C132" s="194"/>
      <c r="D132" s="195" t="s">
        <v>188</v>
      </c>
      <c r="E132" s="196" t="s">
        <v>19</v>
      </c>
      <c r="F132" s="197" t="s">
        <v>214</v>
      </c>
      <c r="G132" s="194"/>
      <c r="H132" s="198">
        <v>50.83</v>
      </c>
      <c r="I132" s="199"/>
      <c r="J132" s="194"/>
      <c r="K132" s="194"/>
      <c r="L132" s="200"/>
      <c r="M132" s="201"/>
      <c r="N132" s="202"/>
      <c r="O132" s="202"/>
      <c r="P132" s="202"/>
      <c r="Q132" s="202"/>
      <c r="R132" s="202"/>
      <c r="S132" s="202"/>
      <c r="T132" s="203"/>
      <c r="AT132" s="204" t="s">
        <v>188</v>
      </c>
      <c r="AU132" s="204" t="s">
        <v>86</v>
      </c>
      <c r="AV132" s="13" t="s">
        <v>86</v>
      </c>
      <c r="AW132" s="13" t="s">
        <v>35</v>
      </c>
      <c r="AX132" s="13" t="s">
        <v>76</v>
      </c>
      <c r="AY132" s="204" t="s">
        <v>177</v>
      </c>
    </row>
    <row r="133" spans="1:65" s="14" customFormat="1" ht="11.25">
      <c r="B133" s="205"/>
      <c r="C133" s="206"/>
      <c r="D133" s="195" t="s">
        <v>188</v>
      </c>
      <c r="E133" s="207" t="s">
        <v>19</v>
      </c>
      <c r="F133" s="208" t="s">
        <v>190</v>
      </c>
      <c r="G133" s="206"/>
      <c r="H133" s="209">
        <v>64.39</v>
      </c>
      <c r="I133" s="210"/>
      <c r="J133" s="206"/>
      <c r="K133" s="206"/>
      <c r="L133" s="211"/>
      <c r="M133" s="212"/>
      <c r="N133" s="213"/>
      <c r="O133" s="213"/>
      <c r="P133" s="213"/>
      <c r="Q133" s="213"/>
      <c r="R133" s="213"/>
      <c r="S133" s="213"/>
      <c r="T133" s="214"/>
      <c r="AT133" s="215" t="s">
        <v>188</v>
      </c>
      <c r="AU133" s="215" t="s">
        <v>86</v>
      </c>
      <c r="AV133" s="14" t="s">
        <v>184</v>
      </c>
      <c r="AW133" s="14" t="s">
        <v>35</v>
      </c>
      <c r="AX133" s="14" t="s">
        <v>84</v>
      </c>
      <c r="AY133" s="215" t="s">
        <v>177</v>
      </c>
    </row>
    <row r="134" spans="1:65" s="12" customFormat="1" ht="22.9" customHeight="1">
      <c r="B134" s="159"/>
      <c r="C134" s="160"/>
      <c r="D134" s="161" t="s">
        <v>75</v>
      </c>
      <c r="E134" s="173" t="s">
        <v>196</v>
      </c>
      <c r="F134" s="173" t="s">
        <v>215</v>
      </c>
      <c r="G134" s="160"/>
      <c r="H134" s="160"/>
      <c r="I134" s="163"/>
      <c r="J134" s="174">
        <f>BK134</f>
        <v>0</v>
      </c>
      <c r="K134" s="160"/>
      <c r="L134" s="165"/>
      <c r="M134" s="166"/>
      <c r="N134" s="167"/>
      <c r="O134" s="167"/>
      <c r="P134" s="168">
        <f>SUM(P135:P255)</f>
        <v>0</v>
      </c>
      <c r="Q134" s="167"/>
      <c r="R134" s="168">
        <f>SUM(R135:R255)</f>
        <v>85.976054900000008</v>
      </c>
      <c r="S134" s="167"/>
      <c r="T134" s="169">
        <f>SUM(T135:T255)</f>
        <v>0</v>
      </c>
      <c r="AR134" s="170" t="s">
        <v>84</v>
      </c>
      <c r="AT134" s="171" t="s">
        <v>75</v>
      </c>
      <c r="AU134" s="171" t="s">
        <v>84</v>
      </c>
      <c r="AY134" s="170" t="s">
        <v>177</v>
      </c>
      <c r="BK134" s="172">
        <f>SUM(BK135:BK255)</f>
        <v>0</v>
      </c>
    </row>
    <row r="135" spans="1:65" s="2" customFormat="1" ht="24.2" customHeight="1">
      <c r="A135" s="36"/>
      <c r="B135" s="37"/>
      <c r="C135" s="175" t="s">
        <v>216</v>
      </c>
      <c r="D135" s="175" t="s">
        <v>179</v>
      </c>
      <c r="E135" s="176" t="s">
        <v>217</v>
      </c>
      <c r="F135" s="177" t="s">
        <v>218</v>
      </c>
      <c r="G135" s="178" t="s">
        <v>199</v>
      </c>
      <c r="H135" s="179">
        <v>4.09</v>
      </c>
      <c r="I135" s="180"/>
      <c r="J135" s="181">
        <f>ROUND(I135*H135,2)</f>
        <v>0</v>
      </c>
      <c r="K135" s="177" t="s">
        <v>183</v>
      </c>
      <c r="L135" s="41"/>
      <c r="M135" s="182" t="s">
        <v>19</v>
      </c>
      <c r="N135" s="183" t="s">
        <v>47</v>
      </c>
      <c r="O135" s="66"/>
      <c r="P135" s="184">
        <f>O135*H135</f>
        <v>0</v>
      </c>
      <c r="Q135" s="184">
        <v>0.34839999999999999</v>
      </c>
      <c r="R135" s="184">
        <f>Q135*H135</f>
        <v>1.4249559999999999</v>
      </c>
      <c r="S135" s="184">
        <v>0</v>
      </c>
      <c r="T135" s="185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86" t="s">
        <v>184</v>
      </c>
      <c r="AT135" s="186" t="s">
        <v>179</v>
      </c>
      <c r="AU135" s="186" t="s">
        <v>86</v>
      </c>
      <c r="AY135" s="19" t="s">
        <v>177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19" t="s">
        <v>84</v>
      </c>
      <c r="BK135" s="187">
        <f>ROUND(I135*H135,2)</f>
        <v>0</v>
      </c>
      <c r="BL135" s="19" t="s">
        <v>184</v>
      </c>
      <c r="BM135" s="186" t="s">
        <v>219</v>
      </c>
    </row>
    <row r="136" spans="1:65" s="2" customFormat="1" ht="11.25">
      <c r="A136" s="36"/>
      <c r="B136" s="37"/>
      <c r="C136" s="38"/>
      <c r="D136" s="188" t="s">
        <v>186</v>
      </c>
      <c r="E136" s="38"/>
      <c r="F136" s="189" t="s">
        <v>220</v>
      </c>
      <c r="G136" s="38"/>
      <c r="H136" s="38"/>
      <c r="I136" s="190"/>
      <c r="J136" s="38"/>
      <c r="K136" s="38"/>
      <c r="L136" s="41"/>
      <c r="M136" s="191"/>
      <c r="N136" s="192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186</v>
      </c>
      <c r="AU136" s="19" t="s">
        <v>86</v>
      </c>
    </row>
    <row r="137" spans="1:65" s="15" customFormat="1" ht="11.25">
      <c r="B137" s="216"/>
      <c r="C137" s="217"/>
      <c r="D137" s="195" t="s">
        <v>188</v>
      </c>
      <c r="E137" s="218" t="s">
        <v>19</v>
      </c>
      <c r="F137" s="219" t="s">
        <v>221</v>
      </c>
      <c r="G137" s="217"/>
      <c r="H137" s="218" t="s">
        <v>19</v>
      </c>
      <c r="I137" s="220"/>
      <c r="J137" s="217"/>
      <c r="K137" s="217"/>
      <c r="L137" s="221"/>
      <c r="M137" s="222"/>
      <c r="N137" s="223"/>
      <c r="O137" s="223"/>
      <c r="P137" s="223"/>
      <c r="Q137" s="223"/>
      <c r="R137" s="223"/>
      <c r="S137" s="223"/>
      <c r="T137" s="224"/>
      <c r="AT137" s="225" t="s">
        <v>188</v>
      </c>
      <c r="AU137" s="225" t="s">
        <v>86</v>
      </c>
      <c r="AV137" s="15" t="s">
        <v>84</v>
      </c>
      <c r="AW137" s="15" t="s">
        <v>35</v>
      </c>
      <c r="AX137" s="15" t="s">
        <v>76</v>
      </c>
      <c r="AY137" s="225" t="s">
        <v>177</v>
      </c>
    </row>
    <row r="138" spans="1:65" s="13" customFormat="1" ht="11.25">
      <c r="B138" s="193"/>
      <c r="C138" s="194"/>
      <c r="D138" s="195" t="s">
        <v>188</v>
      </c>
      <c r="E138" s="196" t="s">
        <v>19</v>
      </c>
      <c r="F138" s="197" t="s">
        <v>222</v>
      </c>
      <c r="G138" s="194"/>
      <c r="H138" s="198">
        <v>1.89</v>
      </c>
      <c r="I138" s="199"/>
      <c r="J138" s="194"/>
      <c r="K138" s="194"/>
      <c r="L138" s="200"/>
      <c r="M138" s="201"/>
      <c r="N138" s="202"/>
      <c r="O138" s="202"/>
      <c r="P138" s="202"/>
      <c r="Q138" s="202"/>
      <c r="R138" s="202"/>
      <c r="S138" s="202"/>
      <c r="T138" s="203"/>
      <c r="AT138" s="204" t="s">
        <v>188</v>
      </c>
      <c r="AU138" s="204" t="s">
        <v>86</v>
      </c>
      <c r="AV138" s="13" t="s">
        <v>86</v>
      </c>
      <c r="AW138" s="13" t="s">
        <v>35</v>
      </c>
      <c r="AX138" s="13" t="s">
        <v>76</v>
      </c>
      <c r="AY138" s="204" t="s">
        <v>177</v>
      </c>
    </row>
    <row r="139" spans="1:65" s="15" customFormat="1" ht="11.25">
      <c r="B139" s="216"/>
      <c r="C139" s="217"/>
      <c r="D139" s="195" t="s">
        <v>188</v>
      </c>
      <c r="E139" s="218" t="s">
        <v>19</v>
      </c>
      <c r="F139" s="219" t="s">
        <v>223</v>
      </c>
      <c r="G139" s="217"/>
      <c r="H139" s="218" t="s">
        <v>19</v>
      </c>
      <c r="I139" s="220"/>
      <c r="J139" s="217"/>
      <c r="K139" s="217"/>
      <c r="L139" s="221"/>
      <c r="M139" s="222"/>
      <c r="N139" s="223"/>
      <c r="O139" s="223"/>
      <c r="P139" s="223"/>
      <c r="Q139" s="223"/>
      <c r="R139" s="223"/>
      <c r="S139" s="223"/>
      <c r="T139" s="224"/>
      <c r="AT139" s="225" t="s">
        <v>188</v>
      </c>
      <c r="AU139" s="225" t="s">
        <v>86</v>
      </c>
      <c r="AV139" s="15" t="s">
        <v>84</v>
      </c>
      <c r="AW139" s="15" t="s">
        <v>35</v>
      </c>
      <c r="AX139" s="15" t="s">
        <v>76</v>
      </c>
      <c r="AY139" s="225" t="s">
        <v>177</v>
      </c>
    </row>
    <row r="140" spans="1:65" s="13" customFormat="1" ht="11.25">
      <c r="B140" s="193"/>
      <c r="C140" s="194"/>
      <c r="D140" s="195" t="s">
        <v>188</v>
      </c>
      <c r="E140" s="196" t="s">
        <v>19</v>
      </c>
      <c r="F140" s="197" t="s">
        <v>224</v>
      </c>
      <c r="G140" s="194"/>
      <c r="H140" s="198">
        <v>2.2000000000000002</v>
      </c>
      <c r="I140" s="199"/>
      <c r="J140" s="194"/>
      <c r="K140" s="194"/>
      <c r="L140" s="200"/>
      <c r="M140" s="201"/>
      <c r="N140" s="202"/>
      <c r="O140" s="202"/>
      <c r="P140" s="202"/>
      <c r="Q140" s="202"/>
      <c r="R140" s="202"/>
      <c r="S140" s="202"/>
      <c r="T140" s="203"/>
      <c r="AT140" s="204" t="s">
        <v>188</v>
      </c>
      <c r="AU140" s="204" t="s">
        <v>86</v>
      </c>
      <c r="AV140" s="13" t="s">
        <v>86</v>
      </c>
      <c r="AW140" s="13" t="s">
        <v>35</v>
      </c>
      <c r="AX140" s="13" t="s">
        <v>76</v>
      </c>
      <c r="AY140" s="204" t="s">
        <v>177</v>
      </c>
    </row>
    <row r="141" spans="1:65" s="14" customFormat="1" ht="11.25">
      <c r="B141" s="205"/>
      <c r="C141" s="206"/>
      <c r="D141" s="195" t="s">
        <v>188</v>
      </c>
      <c r="E141" s="207" t="s">
        <v>19</v>
      </c>
      <c r="F141" s="208" t="s">
        <v>190</v>
      </c>
      <c r="G141" s="206"/>
      <c r="H141" s="209">
        <v>4.09</v>
      </c>
      <c r="I141" s="210"/>
      <c r="J141" s="206"/>
      <c r="K141" s="206"/>
      <c r="L141" s="211"/>
      <c r="M141" s="212"/>
      <c r="N141" s="213"/>
      <c r="O141" s="213"/>
      <c r="P141" s="213"/>
      <c r="Q141" s="213"/>
      <c r="R141" s="213"/>
      <c r="S141" s="213"/>
      <c r="T141" s="214"/>
      <c r="AT141" s="215" t="s">
        <v>188</v>
      </c>
      <c r="AU141" s="215" t="s">
        <v>86</v>
      </c>
      <c r="AV141" s="14" t="s">
        <v>184</v>
      </c>
      <c r="AW141" s="14" t="s">
        <v>35</v>
      </c>
      <c r="AX141" s="14" t="s">
        <v>84</v>
      </c>
      <c r="AY141" s="215" t="s">
        <v>177</v>
      </c>
    </row>
    <row r="142" spans="1:65" s="2" customFormat="1" ht="24.2" customHeight="1">
      <c r="A142" s="36"/>
      <c r="B142" s="37"/>
      <c r="C142" s="175" t="s">
        <v>225</v>
      </c>
      <c r="D142" s="175" t="s">
        <v>179</v>
      </c>
      <c r="E142" s="176" t="s">
        <v>226</v>
      </c>
      <c r="F142" s="177" t="s">
        <v>227</v>
      </c>
      <c r="G142" s="178" t="s">
        <v>182</v>
      </c>
      <c r="H142" s="179">
        <v>20.695</v>
      </c>
      <c r="I142" s="180"/>
      <c r="J142" s="181">
        <f>ROUND(I142*H142,2)</f>
        <v>0</v>
      </c>
      <c r="K142" s="177" t="s">
        <v>19</v>
      </c>
      <c r="L142" s="41"/>
      <c r="M142" s="182" t="s">
        <v>19</v>
      </c>
      <c r="N142" s="183" t="s">
        <v>47</v>
      </c>
      <c r="O142" s="66"/>
      <c r="P142" s="184">
        <f>O142*H142</f>
        <v>0</v>
      </c>
      <c r="Q142" s="184">
        <v>1.8774999999999999</v>
      </c>
      <c r="R142" s="184">
        <f>Q142*H142</f>
        <v>38.854862500000003</v>
      </c>
      <c r="S142" s="184">
        <v>0</v>
      </c>
      <c r="T142" s="185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86" t="s">
        <v>184</v>
      </c>
      <c r="AT142" s="186" t="s">
        <v>179</v>
      </c>
      <c r="AU142" s="186" t="s">
        <v>86</v>
      </c>
      <c r="AY142" s="19" t="s">
        <v>177</v>
      </c>
      <c r="BE142" s="187">
        <f>IF(N142="základní",J142,0)</f>
        <v>0</v>
      </c>
      <c r="BF142" s="187">
        <f>IF(N142="snížená",J142,0)</f>
        <v>0</v>
      </c>
      <c r="BG142" s="187">
        <f>IF(N142="zákl. přenesená",J142,0)</f>
        <v>0</v>
      </c>
      <c r="BH142" s="187">
        <f>IF(N142="sníž. přenesená",J142,0)</f>
        <v>0</v>
      </c>
      <c r="BI142" s="187">
        <f>IF(N142="nulová",J142,0)</f>
        <v>0</v>
      </c>
      <c r="BJ142" s="19" t="s">
        <v>84</v>
      </c>
      <c r="BK142" s="187">
        <f>ROUND(I142*H142,2)</f>
        <v>0</v>
      </c>
      <c r="BL142" s="19" t="s">
        <v>184</v>
      </c>
      <c r="BM142" s="186" t="s">
        <v>228</v>
      </c>
    </row>
    <row r="143" spans="1:65" s="15" customFormat="1" ht="11.25">
      <c r="B143" s="216"/>
      <c r="C143" s="217"/>
      <c r="D143" s="195" t="s">
        <v>188</v>
      </c>
      <c r="E143" s="218" t="s">
        <v>19</v>
      </c>
      <c r="F143" s="219" t="s">
        <v>221</v>
      </c>
      <c r="G143" s="217"/>
      <c r="H143" s="218" t="s">
        <v>19</v>
      </c>
      <c r="I143" s="220"/>
      <c r="J143" s="217"/>
      <c r="K143" s="217"/>
      <c r="L143" s="221"/>
      <c r="M143" s="222"/>
      <c r="N143" s="223"/>
      <c r="O143" s="223"/>
      <c r="P143" s="223"/>
      <c r="Q143" s="223"/>
      <c r="R143" s="223"/>
      <c r="S143" s="223"/>
      <c r="T143" s="224"/>
      <c r="AT143" s="225" t="s">
        <v>188</v>
      </c>
      <c r="AU143" s="225" t="s">
        <v>86</v>
      </c>
      <c r="AV143" s="15" t="s">
        <v>84</v>
      </c>
      <c r="AW143" s="15" t="s">
        <v>35</v>
      </c>
      <c r="AX143" s="15" t="s">
        <v>76</v>
      </c>
      <c r="AY143" s="225" t="s">
        <v>177</v>
      </c>
    </row>
    <row r="144" spans="1:65" s="13" customFormat="1" ht="11.25">
      <c r="B144" s="193"/>
      <c r="C144" s="194"/>
      <c r="D144" s="195" t="s">
        <v>188</v>
      </c>
      <c r="E144" s="196" t="s">
        <v>19</v>
      </c>
      <c r="F144" s="197" t="s">
        <v>229</v>
      </c>
      <c r="G144" s="194"/>
      <c r="H144" s="198">
        <v>0.56699999999999995</v>
      </c>
      <c r="I144" s="199"/>
      <c r="J144" s="194"/>
      <c r="K144" s="194"/>
      <c r="L144" s="200"/>
      <c r="M144" s="201"/>
      <c r="N144" s="202"/>
      <c r="O144" s="202"/>
      <c r="P144" s="202"/>
      <c r="Q144" s="202"/>
      <c r="R144" s="202"/>
      <c r="S144" s="202"/>
      <c r="T144" s="203"/>
      <c r="AT144" s="204" t="s">
        <v>188</v>
      </c>
      <c r="AU144" s="204" t="s">
        <v>86</v>
      </c>
      <c r="AV144" s="13" t="s">
        <v>86</v>
      </c>
      <c r="AW144" s="13" t="s">
        <v>35</v>
      </c>
      <c r="AX144" s="13" t="s">
        <v>76</v>
      </c>
      <c r="AY144" s="204" t="s">
        <v>177</v>
      </c>
    </row>
    <row r="145" spans="2:51" s="15" customFormat="1" ht="11.25">
      <c r="B145" s="216"/>
      <c r="C145" s="217"/>
      <c r="D145" s="195" t="s">
        <v>188</v>
      </c>
      <c r="E145" s="218" t="s">
        <v>19</v>
      </c>
      <c r="F145" s="219" t="s">
        <v>223</v>
      </c>
      <c r="G145" s="217"/>
      <c r="H145" s="218" t="s">
        <v>19</v>
      </c>
      <c r="I145" s="220"/>
      <c r="J145" s="217"/>
      <c r="K145" s="217"/>
      <c r="L145" s="221"/>
      <c r="M145" s="222"/>
      <c r="N145" s="223"/>
      <c r="O145" s="223"/>
      <c r="P145" s="223"/>
      <c r="Q145" s="223"/>
      <c r="R145" s="223"/>
      <c r="S145" s="223"/>
      <c r="T145" s="224"/>
      <c r="AT145" s="225" t="s">
        <v>188</v>
      </c>
      <c r="AU145" s="225" t="s">
        <v>86</v>
      </c>
      <c r="AV145" s="15" t="s">
        <v>84</v>
      </c>
      <c r="AW145" s="15" t="s">
        <v>35</v>
      </c>
      <c r="AX145" s="15" t="s">
        <v>76</v>
      </c>
      <c r="AY145" s="225" t="s">
        <v>177</v>
      </c>
    </row>
    <row r="146" spans="2:51" s="13" customFormat="1" ht="11.25">
      <c r="B146" s="193"/>
      <c r="C146" s="194"/>
      <c r="D146" s="195" t="s">
        <v>188</v>
      </c>
      <c r="E146" s="196" t="s">
        <v>19</v>
      </c>
      <c r="F146" s="197" t="s">
        <v>230</v>
      </c>
      <c r="G146" s="194"/>
      <c r="H146" s="198">
        <v>0.69299999999999995</v>
      </c>
      <c r="I146" s="199"/>
      <c r="J146" s="194"/>
      <c r="K146" s="194"/>
      <c r="L146" s="200"/>
      <c r="M146" s="201"/>
      <c r="N146" s="202"/>
      <c r="O146" s="202"/>
      <c r="P146" s="202"/>
      <c r="Q146" s="202"/>
      <c r="R146" s="202"/>
      <c r="S146" s="202"/>
      <c r="T146" s="203"/>
      <c r="AT146" s="204" t="s">
        <v>188</v>
      </c>
      <c r="AU146" s="204" t="s">
        <v>86</v>
      </c>
      <c r="AV146" s="13" t="s">
        <v>86</v>
      </c>
      <c r="AW146" s="13" t="s">
        <v>35</v>
      </c>
      <c r="AX146" s="13" t="s">
        <v>76</v>
      </c>
      <c r="AY146" s="204" t="s">
        <v>177</v>
      </c>
    </row>
    <row r="147" spans="2:51" s="15" customFormat="1" ht="11.25">
      <c r="B147" s="216"/>
      <c r="C147" s="217"/>
      <c r="D147" s="195" t="s">
        <v>188</v>
      </c>
      <c r="E147" s="218" t="s">
        <v>19</v>
      </c>
      <c r="F147" s="219" t="s">
        <v>231</v>
      </c>
      <c r="G147" s="217"/>
      <c r="H147" s="218" t="s">
        <v>19</v>
      </c>
      <c r="I147" s="220"/>
      <c r="J147" s="217"/>
      <c r="K147" s="217"/>
      <c r="L147" s="221"/>
      <c r="M147" s="222"/>
      <c r="N147" s="223"/>
      <c r="O147" s="223"/>
      <c r="P147" s="223"/>
      <c r="Q147" s="223"/>
      <c r="R147" s="223"/>
      <c r="S147" s="223"/>
      <c r="T147" s="224"/>
      <c r="AT147" s="225" t="s">
        <v>188</v>
      </c>
      <c r="AU147" s="225" t="s">
        <v>86</v>
      </c>
      <c r="AV147" s="15" t="s">
        <v>84</v>
      </c>
      <c r="AW147" s="15" t="s">
        <v>35</v>
      </c>
      <c r="AX147" s="15" t="s">
        <v>76</v>
      </c>
      <c r="AY147" s="225" t="s">
        <v>177</v>
      </c>
    </row>
    <row r="148" spans="2:51" s="13" customFormat="1" ht="11.25">
      <c r="B148" s="193"/>
      <c r="C148" s="194"/>
      <c r="D148" s="195" t="s">
        <v>188</v>
      </c>
      <c r="E148" s="196" t="s">
        <v>19</v>
      </c>
      <c r="F148" s="197" t="s">
        <v>232</v>
      </c>
      <c r="G148" s="194"/>
      <c r="H148" s="198">
        <v>1.61</v>
      </c>
      <c r="I148" s="199"/>
      <c r="J148" s="194"/>
      <c r="K148" s="194"/>
      <c r="L148" s="200"/>
      <c r="M148" s="201"/>
      <c r="N148" s="202"/>
      <c r="O148" s="202"/>
      <c r="P148" s="202"/>
      <c r="Q148" s="202"/>
      <c r="R148" s="202"/>
      <c r="S148" s="202"/>
      <c r="T148" s="203"/>
      <c r="AT148" s="204" t="s">
        <v>188</v>
      </c>
      <c r="AU148" s="204" t="s">
        <v>86</v>
      </c>
      <c r="AV148" s="13" t="s">
        <v>86</v>
      </c>
      <c r="AW148" s="13" t="s">
        <v>35</v>
      </c>
      <c r="AX148" s="13" t="s">
        <v>76</v>
      </c>
      <c r="AY148" s="204" t="s">
        <v>177</v>
      </c>
    </row>
    <row r="149" spans="2:51" s="15" customFormat="1" ht="11.25">
      <c r="B149" s="216"/>
      <c r="C149" s="217"/>
      <c r="D149" s="195" t="s">
        <v>188</v>
      </c>
      <c r="E149" s="218" t="s">
        <v>19</v>
      </c>
      <c r="F149" s="219" t="s">
        <v>233</v>
      </c>
      <c r="G149" s="217"/>
      <c r="H149" s="218" t="s">
        <v>19</v>
      </c>
      <c r="I149" s="220"/>
      <c r="J149" s="217"/>
      <c r="K149" s="217"/>
      <c r="L149" s="221"/>
      <c r="M149" s="222"/>
      <c r="N149" s="223"/>
      <c r="O149" s="223"/>
      <c r="P149" s="223"/>
      <c r="Q149" s="223"/>
      <c r="R149" s="223"/>
      <c r="S149" s="223"/>
      <c r="T149" s="224"/>
      <c r="AT149" s="225" t="s">
        <v>188</v>
      </c>
      <c r="AU149" s="225" t="s">
        <v>86</v>
      </c>
      <c r="AV149" s="15" t="s">
        <v>84</v>
      </c>
      <c r="AW149" s="15" t="s">
        <v>35</v>
      </c>
      <c r="AX149" s="15" t="s">
        <v>76</v>
      </c>
      <c r="AY149" s="225" t="s">
        <v>177</v>
      </c>
    </row>
    <row r="150" spans="2:51" s="13" customFormat="1" ht="11.25">
      <c r="B150" s="193"/>
      <c r="C150" s="194"/>
      <c r="D150" s="195" t="s">
        <v>188</v>
      </c>
      <c r="E150" s="196" t="s">
        <v>19</v>
      </c>
      <c r="F150" s="197" t="s">
        <v>234</v>
      </c>
      <c r="G150" s="194"/>
      <c r="H150" s="198">
        <v>0.94499999999999995</v>
      </c>
      <c r="I150" s="199"/>
      <c r="J150" s="194"/>
      <c r="K150" s="194"/>
      <c r="L150" s="200"/>
      <c r="M150" s="201"/>
      <c r="N150" s="202"/>
      <c r="O150" s="202"/>
      <c r="P150" s="202"/>
      <c r="Q150" s="202"/>
      <c r="R150" s="202"/>
      <c r="S150" s="202"/>
      <c r="T150" s="203"/>
      <c r="AT150" s="204" t="s">
        <v>188</v>
      </c>
      <c r="AU150" s="204" t="s">
        <v>86</v>
      </c>
      <c r="AV150" s="13" t="s">
        <v>86</v>
      </c>
      <c r="AW150" s="13" t="s">
        <v>35</v>
      </c>
      <c r="AX150" s="13" t="s">
        <v>76</v>
      </c>
      <c r="AY150" s="204" t="s">
        <v>177</v>
      </c>
    </row>
    <row r="151" spans="2:51" s="13" customFormat="1" ht="11.25">
      <c r="B151" s="193"/>
      <c r="C151" s="194"/>
      <c r="D151" s="195" t="s">
        <v>188</v>
      </c>
      <c r="E151" s="196" t="s">
        <v>19</v>
      </c>
      <c r="F151" s="197" t="s">
        <v>235</v>
      </c>
      <c r="G151" s="194"/>
      <c r="H151" s="198">
        <v>1.224</v>
      </c>
      <c r="I151" s="199"/>
      <c r="J151" s="194"/>
      <c r="K151" s="194"/>
      <c r="L151" s="200"/>
      <c r="M151" s="201"/>
      <c r="N151" s="202"/>
      <c r="O151" s="202"/>
      <c r="P151" s="202"/>
      <c r="Q151" s="202"/>
      <c r="R151" s="202"/>
      <c r="S151" s="202"/>
      <c r="T151" s="203"/>
      <c r="AT151" s="204" t="s">
        <v>188</v>
      </c>
      <c r="AU151" s="204" t="s">
        <v>86</v>
      </c>
      <c r="AV151" s="13" t="s">
        <v>86</v>
      </c>
      <c r="AW151" s="13" t="s">
        <v>35</v>
      </c>
      <c r="AX151" s="13" t="s">
        <v>76</v>
      </c>
      <c r="AY151" s="204" t="s">
        <v>177</v>
      </c>
    </row>
    <row r="152" spans="2:51" s="13" customFormat="1" ht="11.25">
      <c r="B152" s="193"/>
      <c r="C152" s="194"/>
      <c r="D152" s="195" t="s">
        <v>188</v>
      </c>
      <c r="E152" s="196" t="s">
        <v>19</v>
      </c>
      <c r="F152" s="197" t="s">
        <v>236</v>
      </c>
      <c r="G152" s="194"/>
      <c r="H152" s="198">
        <v>5.4</v>
      </c>
      <c r="I152" s="199"/>
      <c r="J152" s="194"/>
      <c r="K152" s="194"/>
      <c r="L152" s="200"/>
      <c r="M152" s="201"/>
      <c r="N152" s="202"/>
      <c r="O152" s="202"/>
      <c r="P152" s="202"/>
      <c r="Q152" s="202"/>
      <c r="R152" s="202"/>
      <c r="S152" s="202"/>
      <c r="T152" s="203"/>
      <c r="AT152" s="204" t="s">
        <v>188</v>
      </c>
      <c r="AU152" s="204" t="s">
        <v>86</v>
      </c>
      <c r="AV152" s="13" t="s">
        <v>86</v>
      </c>
      <c r="AW152" s="13" t="s">
        <v>35</v>
      </c>
      <c r="AX152" s="13" t="s">
        <v>76</v>
      </c>
      <c r="AY152" s="204" t="s">
        <v>177</v>
      </c>
    </row>
    <row r="153" spans="2:51" s="15" customFormat="1" ht="11.25">
      <c r="B153" s="216"/>
      <c r="C153" s="217"/>
      <c r="D153" s="195" t="s">
        <v>188</v>
      </c>
      <c r="E153" s="218" t="s">
        <v>19</v>
      </c>
      <c r="F153" s="219" t="s">
        <v>237</v>
      </c>
      <c r="G153" s="217"/>
      <c r="H153" s="218" t="s">
        <v>19</v>
      </c>
      <c r="I153" s="220"/>
      <c r="J153" s="217"/>
      <c r="K153" s="217"/>
      <c r="L153" s="221"/>
      <c r="M153" s="222"/>
      <c r="N153" s="223"/>
      <c r="O153" s="223"/>
      <c r="P153" s="223"/>
      <c r="Q153" s="223"/>
      <c r="R153" s="223"/>
      <c r="S153" s="223"/>
      <c r="T153" s="224"/>
      <c r="AT153" s="225" t="s">
        <v>188</v>
      </c>
      <c r="AU153" s="225" t="s">
        <v>86</v>
      </c>
      <c r="AV153" s="15" t="s">
        <v>84</v>
      </c>
      <c r="AW153" s="15" t="s">
        <v>35</v>
      </c>
      <c r="AX153" s="15" t="s">
        <v>76</v>
      </c>
      <c r="AY153" s="225" t="s">
        <v>177</v>
      </c>
    </row>
    <row r="154" spans="2:51" s="13" customFormat="1" ht="11.25">
      <c r="B154" s="193"/>
      <c r="C154" s="194"/>
      <c r="D154" s="195" t="s">
        <v>188</v>
      </c>
      <c r="E154" s="196" t="s">
        <v>19</v>
      </c>
      <c r="F154" s="197" t="s">
        <v>238</v>
      </c>
      <c r="G154" s="194"/>
      <c r="H154" s="198">
        <v>0.63</v>
      </c>
      <c r="I154" s="199"/>
      <c r="J154" s="194"/>
      <c r="K154" s="194"/>
      <c r="L154" s="200"/>
      <c r="M154" s="201"/>
      <c r="N154" s="202"/>
      <c r="O154" s="202"/>
      <c r="P154" s="202"/>
      <c r="Q154" s="202"/>
      <c r="R154" s="202"/>
      <c r="S154" s="202"/>
      <c r="T154" s="203"/>
      <c r="AT154" s="204" t="s">
        <v>188</v>
      </c>
      <c r="AU154" s="204" t="s">
        <v>86</v>
      </c>
      <c r="AV154" s="13" t="s">
        <v>86</v>
      </c>
      <c r="AW154" s="13" t="s">
        <v>35</v>
      </c>
      <c r="AX154" s="13" t="s">
        <v>76</v>
      </c>
      <c r="AY154" s="204" t="s">
        <v>177</v>
      </c>
    </row>
    <row r="155" spans="2:51" s="15" customFormat="1" ht="11.25">
      <c r="B155" s="216"/>
      <c r="C155" s="217"/>
      <c r="D155" s="195" t="s">
        <v>188</v>
      </c>
      <c r="E155" s="218" t="s">
        <v>19</v>
      </c>
      <c r="F155" s="219" t="s">
        <v>239</v>
      </c>
      <c r="G155" s="217"/>
      <c r="H155" s="218" t="s">
        <v>19</v>
      </c>
      <c r="I155" s="220"/>
      <c r="J155" s="217"/>
      <c r="K155" s="217"/>
      <c r="L155" s="221"/>
      <c r="M155" s="222"/>
      <c r="N155" s="223"/>
      <c r="O155" s="223"/>
      <c r="P155" s="223"/>
      <c r="Q155" s="223"/>
      <c r="R155" s="223"/>
      <c r="S155" s="223"/>
      <c r="T155" s="224"/>
      <c r="AT155" s="225" t="s">
        <v>188</v>
      </c>
      <c r="AU155" s="225" t="s">
        <v>86</v>
      </c>
      <c r="AV155" s="15" t="s">
        <v>84</v>
      </c>
      <c r="AW155" s="15" t="s">
        <v>35</v>
      </c>
      <c r="AX155" s="15" t="s">
        <v>76</v>
      </c>
      <c r="AY155" s="225" t="s">
        <v>177</v>
      </c>
    </row>
    <row r="156" spans="2:51" s="13" customFormat="1" ht="11.25">
      <c r="B156" s="193"/>
      <c r="C156" s="194"/>
      <c r="D156" s="195" t="s">
        <v>188</v>
      </c>
      <c r="E156" s="196" t="s">
        <v>19</v>
      </c>
      <c r="F156" s="197" t="s">
        <v>240</v>
      </c>
      <c r="G156" s="194"/>
      <c r="H156" s="198">
        <v>0.312</v>
      </c>
      <c r="I156" s="199"/>
      <c r="J156" s="194"/>
      <c r="K156" s="194"/>
      <c r="L156" s="200"/>
      <c r="M156" s="201"/>
      <c r="N156" s="202"/>
      <c r="O156" s="202"/>
      <c r="P156" s="202"/>
      <c r="Q156" s="202"/>
      <c r="R156" s="202"/>
      <c r="S156" s="202"/>
      <c r="T156" s="203"/>
      <c r="AT156" s="204" t="s">
        <v>188</v>
      </c>
      <c r="AU156" s="204" t="s">
        <v>86</v>
      </c>
      <c r="AV156" s="13" t="s">
        <v>86</v>
      </c>
      <c r="AW156" s="13" t="s">
        <v>35</v>
      </c>
      <c r="AX156" s="13" t="s">
        <v>76</v>
      </c>
      <c r="AY156" s="204" t="s">
        <v>177</v>
      </c>
    </row>
    <row r="157" spans="2:51" s="15" customFormat="1" ht="11.25">
      <c r="B157" s="216"/>
      <c r="C157" s="217"/>
      <c r="D157" s="195" t="s">
        <v>188</v>
      </c>
      <c r="E157" s="218" t="s">
        <v>19</v>
      </c>
      <c r="F157" s="219" t="s">
        <v>241</v>
      </c>
      <c r="G157" s="217"/>
      <c r="H157" s="218" t="s">
        <v>19</v>
      </c>
      <c r="I157" s="220"/>
      <c r="J157" s="217"/>
      <c r="K157" s="217"/>
      <c r="L157" s="221"/>
      <c r="M157" s="222"/>
      <c r="N157" s="223"/>
      <c r="O157" s="223"/>
      <c r="P157" s="223"/>
      <c r="Q157" s="223"/>
      <c r="R157" s="223"/>
      <c r="S157" s="223"/>
      <c r="T157" s="224"/>
      <c r="AT157" s="225" t="s">
        <v>188</v>
      </c>
      <c r="AU157" s="225" t="s">
        <v>86</v>
      </c>
      <c r="AV157" s="15" t="s">
        <v>84</v>
      </c>
      <c r="AW157" s="15" t="s">
        <v>35</v>
      </c>
      <c r="AX157" s="15" t="s">
        <v>76</v>
      </c>
      <c r="AY157" s="225" t="s">
        <v>177</v>
      </c>
    </row>
    <row r="158" spans="2:51" s="13" customFormat="1" ht="11.25">
      <c r="B158" s="193"/>
      <c r="C158" s="194"/>
      <c r="D158" s="195" t="s">
        <v>188</v>
      </c>
      <c r="E158" s="196" t="s">
        <v>19</v>
      </c>
      <c r="F158" s="197" t="s">
        <v>242</v>
      </c>
      <c r="G158" s="194"/>
      <c r="H158" s="198">
        <v>1.1339999999999999</v>
      </c>
      <c r="I158" s="199"/>
      <c r="J158" s="194"/>
      <c r="K158" s="194"/>
      <c r="L158" s="200"/>
      <c r="M158" s="201"/>
      <c r="N158" s="202"/>
      <c r="O158" s="202"/>
      <c r="P158" s="202"/>
      <c r="Q158" s="202"/>
      <c r="R158" s="202"/>
      <c r="S158" s="202"/>
      <c r="T158" s="203"/>
      <c r="AT158" s="204" t="s">
        <v>188</v>
      </c>
      <c r="AU158" s="204" t="s">
        <v>86</v>
      </c>
      <c r="AV158" s="13" t="s">
        <v>86</v>
      </c>
      <c r="AW158" s="13" t="s">
        <v>35</v>
      </c>
      <c r="AX158" s="13" t="s">
        <v>76</v>
      </c>
      <c r="AY158" s="204" t="s">
        <v>177</v>
      </c>
    </row>
    <row r="159" spans="2:51" s="15" customFormat="1" ht="11.25">
      <c r="B159" s="216"/>
      <c r="C159" s="217"/>
      <c r="D159" s="195" t="s">
        <v>188</v>
      </c>
      <c r="E159" s="218" t="s">
        <v>19</v>
      </c>
      <c r="F159" s="219" t="s">
        <v>243</v>
      </c>
      <c r="G159" s="217"/>
      <c r="H159" s="218" t="s">
        <v>19</v>
      </c>
      <c r="I159" s="220"/>
      <c r="J159" s="217"/>
      <c r="K159" s="217"/>
      <c r="L159" s="221"/>
      <c r="M159" s="222"/>
      <c r="N159" s="223"/>
      <c r="O159" s="223"/>
      <c r="P159" s="223"/>
      <c r="Q159" s="223"/>
      <c r="R159" s="223"/>
      <c r="S159" s="223"/>
      <c r="T159" s="224"/>
      <c r="AT159" s="225" t="s">
        <v>188</v>
      </c>
      <c r="AU159" s="225" t="s">
        <v>86</v>
      </c>
      <c r="AV159" s="15" t="s">
        <v>84</v>
      </c>
      <c r="AW159" s="15" t="s">
        <v>35</v>
      </c>
      <c r="AX159" s="15" t="s">
        <v>76</v>
      </c>
      <c r="AY159" s="225" t="s">
        <v>177</v>
      </c>
    </row>
    <row r="160" spans="2:51" s="13" customFormat="1" ht="11.25">
      <c r="B160" s="193"/>
      <c r="C160" s="194"/>
      <c r="D160" s="195" t="s">
        <v>188</v>
      </c>
      <c r="E160" s="196" t="s">
        <v>19</v>
      </c>
      <c r="F160" s="197" t="s">
        <v>244</v>
      </c>
      <c r="G160" s="194"/>
      <c r="H160" s="198">
        <v>0.80900000000000005</v>
      </c>
      <c r="I160" s="199"/>
      <c r="J160" s="194"/>
      <c r="K160" s="194"/>
      <c r="L160" s="200"/>
      <c r="M160" s="201"/>
      <c r="N160" s="202"/>
      <c r="O160" s="202"/>
      <c r="P160" s="202"/>
      <c r="Q160" s="202"/>
      <c r="R160" s="202"/>
      <c r="S160" s="202"/>
      <c r="T160" s="203"/>
      <c r="AT160" s="204" t="s">
        <v>188</v>
      </c>
      <c r="AU160" s="204" t="s">
        <v>86</v>
      </c>
      <c r="AV160" s="13" t="s">
        <v>86</v>
      </c>
      <c r="AW160" s="13" t="s">
        <v>35</v>
      </c>
      <c r="AX160" s="13" t="s">
        <v>76</v>
      </c>
      <c r="AY160" s="204" t="s">
        <v>177</v>
      </c>
    </row>
    <row r="161" spans="1:65" s="13" customFormat="1" ht="11.25">
      <c r="B161" s="193"/>
      <c r="C161" s="194"/>
      <c r="D161" s="195" t="s">
        <v>188</v>
      </c>
      <c r="E161" s="196" t="s">
        <v>19</v>
      </c>
      <c r="F161" s="197" t="s">
        <v>245</v>
      </c>
      <c r="G161" s="194"/>
      <c r="H161" s="198">
        <v>2.9159999999999999</v>
      </c>
      <c r="I161" s="199"/>
      <c r="J161" s="194"/>
      <c r="K161" s="194"/>
      <c r="L161" s="200"/>
      <c r="M161" s="201"/>
      <c r="N161" s="202"/>
      <c r="O161" s="202"/>
      <c r="P161" s="202"/>
      <c r="Q161" s="202"/>
      <c r="R161" s="202"/>
      <c r="S161" s="202"/>
      <c r="T161" s="203"/>
      <c r="AT161" s="204" t="s">
        <v>188</v>
      </c>
      <c r="AU161" s="204" t="s">
        <v>86</v>
      </c>
      <c r="AV161" s="13" t="s">
        <v>86</v>
      </c>
      <c r="AW161" s="13" t="s">
        <v>35</v>
      </c>
      <c r="AX161" s="13" t="s">
        <v>76</v>
      </c>
      <c r="AY161" s="204" t="s">
        <v>177</v>
      </c>
    </row>
    <row r="162" spans="1:65" s="15" customFormat="1" ht="11.25">
      <c r="B162" s="216"/>
      <c r="C162" s="217"/>
      <c r="D162" s="195" t="s">
        <v>188</v>
      </c>
      <c r="E162" s="218" t="s">
        <v>19</v>
      </c>
      <c r="F162" s="219" t="s">
        <v>246</v>
      </c>
      <c r="G162" s="217"/>
      <c r="H162" s="218" t="s">
        <v>19</v>
      </c>
      <c r="I162" s="220"/>
      <c r="J162" s="217"/>
      <c r="K162" s="217"/>
      <c r="L162" s="221"/>
      <c r="M162" s="222"/>
      <c r="N162" s="223"/>
      <c r="O162" s="223"/>
      <c r="P162" s="223"/>
      <c r="Q162" s="223"/>
      <c r="R162" s="223"/>
      <c r="S162" s="223"/>
      <c r="T162" s="224"/>
      <c r="AT162" s="225" t="s">
        <v>188</v>
      </c>
      <c r="AU162" s="225" t="s">
        <v>86</v>
      </c>
      <c r="AV162" s="15" t="s">
        <v>84</v>
      </c>
      <c r="AW162" s="15" t="s">
        <v>35</v>
      </c>
      <c r="AX162" s="15" t="s">
        <v>76</v>
      </c>
      <c r="AY162" s="225" t="s">
        <v>177</v>
      </c>
    </row>
    <row r="163" spans="1:65" s="13" customFormat="1" ht="11.25">
      <c r="B163" s="193"/>
      <c r="C163" s="194"/>
      <c r="D163" s="195" t="s">
        <v>188</v>
      </c>
      <c r="E163" s="196" t="s">
        <v>19</v>
      </c>
      <c r="F163" s="197" t="s">
        <v>247</v>
      </c>
      <c r="G163" s="194"/>
      <c r="H163" s="198">
        <v>0.221</v>
      </c>
      <c r="I163" s="199"/>
      <c r="J163" s="194"/>
      <c r="K163" s="194"/>
      <c r="L163" s="200"/>
      <c r="M163" s="201"/>
      <c r="N163" s="202"/>
      <c r="O163" s="202"/>
      <c r="P163" s="202"/>
      <c r="Q163" s="202"/>
      <c r="R163" s="202"/>
      <c r="S163" s="202"/>
      <c r="T163" s="203"/>
      <c r="AT163" s="204" t="s">
        <v>188</v>
      </c>
      <c r="AU163" s="204" t="s">
        <v>86</v>
      </c>
      <c r="AV163" s="13" t="s">
        <v>86</v>
      </c>
      <c r="AW163" s="13" t="s">
        <v>35</v>
      </c>
      <c r="AX163" s="13" t="s">
        <v>76</v>
      </c>
      <c r="AY163" s="204" t="s">
        <v>177</v>
      </c>
    </row>
    <row r="164" spans="1:65" s="15" customFormat="1" ht="11.25">
      <c r="B164" s="216"/>
      <c r="C164" s="217"/>
      <c r="D164" s="195" t="s">
        <v>188</v>
      </c>
      <c r="E164" s="218" t="s">
        <v>19</v>
      </c>
      <c r="F164" s="219" t="s">
        <v>248</v>
      </c>
      <c r="G164" s="217"/>
      <c r="H164" s="218" t="s">
        <v>19</v>
      </c>
      <c r="I164" s="220"/>
      <c r="J164" s="217"/>
      <c r="K164" s="217"/>
      <c r="L164" s="221"/>
      <c r="M164" s="222"/>
      <c r="N164" s="223"/>
      <c r="O164" s="223"/>
      <c r="P164" s="223"/>
      <c r="Q164" s="223"/>
      <c r="R164" s="223"/>
      <c r="S164" s="223"/>
      <c r="T164" s="224"/>
      <c r="AT164" s="225" t="s">
        <v>188</v>
      </c>
      <c r="AU164" s="225" t="s">
        <v>86</v>
      </c>
      <c r="AV164" s="15" t="s">
        <v>84</v>
      </c>
      <c r="AW164" s="15" t="s">
        <v>35</v>
      </c>
      <c r="AX164" s="15" t="s">
        <v>76</v>
      </c>
      <c r="AY164" s="225" t="s">
        <v>177</v>
      </c>
    </row>
    <row r="165" spans="1:65" s="13" customFormat="1" ht="11.25">
      <c r="B165" s="193"/>
      <c r="C165" s="194"/>
      <c r="D165" s="195" t="s">
        <v>188</v>
      </c>
      <c r="E165" s="196" t="s">
        <v>19</v>
      </c>
      <c r="F165" s="197" t="s">
        <v>249</v>
      </c>
      <c r="G165" s="194"/>
      <c r="H165" s="198">
        <v>1.512</v>
      </c>
      <c r="I165" s="199"/>
      <c r="J165" s="194"/>
      <c r="K165" s="194"/>
      <c r="L165" s="200"/>
      <c r="M165" s="201"/>
      <c r="N165" s="202"/>
      <c r="O165" s="202"/>
      <c r="P165" s="202"/>
      <c r="Q165" s="202"/>
      <c r="R165" s="202"/>
      <c r="S165" s="202"/>
      <c r="T165" s="203"/>
      <c r="AT165" s="204" t="s">
        <v>188</v>
      </c>
      <c r="AU165" s="204" t="s">
        <v>86</v>
      </c>
      <c r="AV165" s="13" t="s">
        <v>86</v>
      </c>
      <c r="AW165" s="13" t="s">
        <v>35</v>
      </c>
      <c r="AX165" s="13" t="s">
        <v>76</v>
      </c>
      <c r="AY165" s="204" t="s">
        <v>177</v>
      </c>
    </row>
    <row r="166" spans="1:65" s="13" customFormat="1" ht="11.25">
      <c r="B166" s="193"/>
      <c r="C166" s="194"/>
      <c r="D166" s="195" t="s">
        <v>188</v>
      </c>
      <c r="E166" s="196" t="s">
        <v>19</v>
      </c>
      <c r="F166" s="197" t="s">
        <v>250</v>
      </c>
      <c r="G166" s="194"/>
      <c r="H166" s="198">
        <v>2.117</v>
      </c>
      <c r="I166" s="199"/>
      <c r="J166" s="194"/>
      <c r="K166" s="194"/>
      <c r="L166" s="200"/>
      <c r="M166" s="201"/>
      <c r="N166" s="202"/>
      <c r="O166" s="202"/>
      <c r="P166" s="202"/>
      <c r="Q166" s="202"/>
      <c r="R166" s="202"/>
      <c r="S166" s="202"/>
      <c r="T166" s="203"/>
      <c r="AT166" s="204" t="s">
        <v>188</v>
      </c>
      <c r="AU166" s="204" t="s">
        <v>86</v>
      </c>
      <c r="AV166" s="13" t="s">
        <v>86</v>
      </c>
      <c r="AW166" s="13" t="s">
        <v>35</v>
      </c>
      <c r="AX166" s="13" t="s">
        <v>76</v>
      </c>
      <c r="AY166" s="204" t="s">
        <v>177</v>
      </c>
    </row>
    <row r="167" spans="1:65" s="13" customFormat="1" ht="11.25">
      <c r="B167" s="193"/>
      <c r="C167" s="194"/>
      <c r="D167" s="195" t="s">
        <v>188</v>
      </c>
      <c r="E167" s="196" t="s">
        <v>19</v>
      </c>
      <c r="F167" s="197" t="s">
        <v>251</v>
      </c>
      <c r="G167" s="194"/>
      <c r="H167" s="198">
        <v>0.60499999999999998</v>
      </c>
      <c r="I167" s="199"/>
      <c r="J167" s="194"/>
      <c r="K167" s="194"/>
      <c r="L167" s="200"/>
      <c r="M167" s="201"/>
      <c r="N167" s="202"/>
      <c r="O167" s="202"/>
      <c r="P167" s="202"/>
      <c r="Q167" s="202"/>
      <c r="R167" s="202"/>
      <c r="S167" s="202"/>
      <c r="T167" s="203"/>
      <c r="AT167" s="204" t="s">
        <v>188</v>
      </c>
      <c r="AU167" s="204" t="s">
        <v>86</v>
      </c>
      <c r="AV167" s="13" t="s">
        <v>86</v>
      </c>
      <c r="AW167" s="13" t="s">
        <v>35</v>
      </c>
      <c r="AX167" s="13" t="s">
        <v>76</v>
      </c>
      <c r="AY167" s="204" t="s">
        <v>177</v>
      </c>
    </row>
    <row r="168" spans="1:65" s="14" customFormat="1" ht="11.25">
      <c r="B168" s="205"/>
      <c r="C168" s="206"/>
      <c r="D168" s="195" t="s">
        <v>188</v>
      </c>
      <c r="E168" s="207" t="s">
        <v>19</v>
      </c>
      <c r="F168" s="208" t="s">
        <v>190</v>
      </c>
      <c r="G168" s="206"/>
      <c r="H168" s="209">
        <v>20.695</v>
      </c>
      <c r="I168" s="210"/>
      <c r="J168" s="206"/>
      <c r="K168" s="206"/>
      <c r="L168" s="211"/>
      <c r="M168" s="212"/>
      <c r="N168" s="213"/>
      <c r="O168" s="213"/>
      <c r="P168" s="213"/>
      <c r="Q168" s="213"/>
      <c r="R168" s="213"/>
      <c r="S168" s="213"/>
      <c r="T168" s="214"/>
      <c r="AT168" s="215" t="s">
        <v>188</v>
      </c>
      <c r="AU168" s="215" t="s">
        <v>86</v>
      </c>
      <c r="AV168" s="14" t="s">
        <v>184</v>
      </c>
      <c r="AW168" s="14" t="s">
        <v>35</v>
      </c>
      <c r="AX168" s="14" t="s">
        <v>84</v>
      </c>
      <c r="AY168" s="215" t="s">
        <v>177</v>
      </c>
    </row>
    <row r="169" spans="1:65" s="2" customFormat="1" ht="24.2" customHeight="1">
      <c r="A169" s="36"/>
      <c r="B169" s="37"/>
      <c r="C169" s="175" t="s">
        <v>252</v>
      </c>
      <c r="D169" s="175" t="s">
        <v>179</v>
      </c>
      <c r="E169" s="176" t="s">
        <v>253</v>
      </c>
      <c r="F169" s="177" t="s">
        <v>254</v>
      </c>
      <c r="G169" s="178" t="s">
        <v>199</v>
      </c>
      <c r="H169" s="179">
        <v>15.651</v>
      </c>
      <c r="I169" s="180"/>
      <c r="J169" s="181">
        <f>ROUND(I169*H169,2)</f>
        <v>0</v>
      </c>
      <c r="K169" s="177" t="s">
        <v>183</v>
      </c>
      <c r="L169" s="41"/>
      <c r="M169" s="182" t="s">
        <v>19</v>
      </c>
      <c r="N169" s="183" t="s">
        <v>47</v>
      </c>
      <c r="O169" s="66"/>
      <c r="P169" s="184">
        <f>O169*H169</f>
        <v>0</v>
      </c>
      <c r="Q169" s="184">
        <v>0.71545999999999998</v>
      </c>
      <c r="R169" s="184">
        <f>Q169*H169</f>
        <v>11.19766446</v>
      </c>
      <c r="S169" s="184">
        <v>0</v>
      </c>
      <c r="T169" s="185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86" t="s">
        <v>184</v>
      </c>
      <c r="AT169" s="186" t="s">
        <v>179</v>
      </c>
      <c r="AU169" s="186" t="s">
        <v>86</v>
      </c>
      <c r="AY169" s="19" t="s">
        <v>177</v>
      </c>
      <c r="BE169" s="187">
        <f>IF(N169="základní",J169,0)</f>
        <v>0</v>
      </c>
      <c r="BF169" s="187">
        <f>IF(N169="snížená",J169,0)</f>
        <v>0</v>
      </c>
      <c r="BG169" s="187">
        <f>IF(N169="zákl. přenesená",J169,0)</f>
        <v>0</v>
      </c>
      <c r="BH169" s="187">
        <f>IF(N169="sníž. přenesená",J169,0)</f>
        <v>0</v>
      </c>
      <c r="BI169" s="187">
        <f>IF(N169="nulová",J169,0)</f>
        <v>0</v>
      </c>
      <c r="BJ169" s="19" t="s">
        <v>84</v>
      </c>
      <c r="BK169" s="187">
        <f>ROUND(I169*H169,2)</f>
        <v>0</v>
      </c>
      <c r="BL169" s="19" t="s">
        <v>184</v>
      </c>
      <c r="BM169" s="186" t="s">
        <v>255</v>
      </c>
    </row>
    <row r="170" spans="1:65" s="2" customFormat="1" ht="11.25">
      <c r="A170" s="36"/>
      <c r="B170" s="37"/>
      <c r="C170" s="38"/>
      <c r="D170" s="188" t="s">
        <v>186</v>
      </c>
      <c r="E170" s="38"/>
      <c r="F170" s="189" t="s">
        <v>256</v>
      </c>
      <c r="G170" s="38"/>
      <c r="H170" s="38"/>
      <c r="I170" s="190"/>
      <c r="J170" s="38"/>
      <c r="K170" s="38"/>
      <c r="L170" s="41"/>
      <c r="M170" s="191"/>
      <c r="N170" s="192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186</v>
      </c>
      <c r="AU170" s="19" t="s">
        <v>86</v>
      </c>
    </row>
    <row r="171" spans="1:65" s="13" customFormat="1" ht="11.25">
      <c r="B171" s="193"/>
      <c r="C171" s="194"/>
      <c r="D171" s="195" t="s">
        <v>188</v>
      </c>
      <c r="E171" s="196" t="s">
        <v>19</v>
      </c>
      <c r="F171" s="197" t="s">
        <v>257</v>
      </c>
      <c r="G171" s="194"/>
      <c r="H171" s="198">
        <v>7.2130000000000001</v>
      </c>
      <c r="I171" s="199"/>
      <c r="J171" s="194"/>
      <c r="K171" s="194"/>
      <c r="L171" s="200"/>
      <c r="M171" s="201"/>
      <c r="N171" s="202"/>
      <c r="O171" s="202"/>
      <c r="P171" s="202"/>
      <c r="Q171" s="202"/>
      <c r="R171" s="202"/>
      <c r="S171" s="202"/>
      <c r="T171" s="203"/>
      <c r="AT171" s="204" t="s">
        <v>188</v>
      </c>
      <c r="AU171" s="204" t="s">
        <v>86</v>
      </c>
      <c r="AV171" s="13" t="s">
        <v>86</v>
      </c>
      <c r="AW171" s="13" t="s">
        <v>35</v>
      </c>
      <c r="AX171" s="13" t="s">
        <v>76</v>
      </c>
      <c r="AY171" s="204" t="s">
        <v>177</v>
      </c>
    </row>
    <row r="172" spans="1:65" s="13" customFormat="1" ht="11.25">
      <c r="B172" s="193"/>
      <c r="C172" s="194"/>
      <c r="D172" s="195" t="s">
        <v>188</v>
      </c>
      <c r="E172" s="196" t="s">
        <v>19</v>
      </c>
      <c r="F172" s="197" t="s">
        <v>258</v>
      </c>
      <c r="G172" s="194"/>
      <c r="H172" s="198">
        <v>8.4380000000000006</v>
      </c>
      <c r="I172" s="199"/>
      <c r="J172" s="194"/>
      <c r="K172" s="194"/>
      <c r="L172" s="200"/>
      <c r="M172" s="201"/>
      <c r="N172" s="202"/>
      <c r="O172" s="202"/>
      <c r="P172" s="202"/>
      <c r="Q172" s="202"/>
      <c r="R172" s="202"/>
      <c r="S172" s="202"/>
      <c r="T172" s="203"/>
      <c r="AT172" s="204" t="s">
        <v>188</v>
      </c>
      <c r="AU172" s="204" t="s">
        <v>86</v>
      </c>
      <c r="AV172" s="13" t="s">
        <v>86</v>
      </c>
      <c r="AW172" s="13" t="s">
        <v>35</v>
      </c>
      <c r="AX172" s="13" t="s">
        <v>76</v>
      </c>
      <c r="AY172" s="204" t="s">
        <v>177</v>
      </c>
    </row>
    <row r="173" spans="1:65" s="14" customFormat="1" ht="11.25">
      <c r="B173" s="205"/>
      <c r="C173" s="206"/>
      <c r="D173" s="195" t="s">
        <v>188</v>
      </c>
      <c r="E173" s="207" t="s">
        <v>19</v>
      </c>
      <c r="F173" s="208" t="s">
        <v>190</v>
      </c>
      <c r="G173" s="206"/>
      <c r="H173" s="209">
        <v>15.651</v>
      </c>
      <c r="I173" s="210"/>
      <c r="J173" s="206"/>
      <c r="K173" s="206"/>
      <c r="L173" s="211"/>
      <c r="M173" s="212"/>
      <c r="N173" s="213"/>
      <c r="O173" s="213"/>
      <c r="P173" s="213"/>
      <c r="Q173" s="213"/>
      <c r="R173" s="213"/>
      <c r="S173" s="213"/>
      <c r="T173" s="214"/>
      <c r="AT173" s="215" t="s">
        <v>188</v>
      </c>
      <c r="AU173" s="215" t="s">
        <v>86</v>
      </c>
      <c r="AV173" s="14" t="s">
        <v>184</v>
      </c>
      <c r="AW173" s="14" t="s">
        <v>35</v>
      </c>
      <c r="AX173" s="14" t="s">
        <v>84</v>
      </c>
      <c r="AY173" s="215" t="s">
        <v>177</v>
      </c>
    </row>
    <row r="174" spans="1:65" s="2" customFormat="1" ht="24.2" customHeight="1">
      <c r="A174" s="36"/>
      <c r="B174" s="37"/>
      <c r="C174" s="175" t="s">
        <v>259</v>
      </c>
      <c r="D174" s="175" t="s">
        <v>179</v>
      </c>
      <c r="E174" s="176" t="s">
        <v>260</v>
      </c>
      <c r="F174" s="177" t="s">
        <v>261</v>
      </c>
      <c r="G174" s="178" t="s">
        <v>199</v>
      </c>
      <c r="H174" s="179">
        <v>21.722999999999999</v>
      </c>
      <c r="I174" s="180"/>
      <c r="J174" s="181">
        <f>ROUND(I174*H174,2)</f>
        <v>0</v>
      </c>
      <c r="K174" s="177" t="s">
        <v>183</v>
      </c>
      <c r="L174" s="41"/>
      <c r="M174" s="182" t="s">
        <v>19</v>
      </c>
      <c r="N174" s="183" t="s">
        <v>47</v>
      </c>
      <c r="O174" s="66"/>
      <c r="P174" s="184">
        <f>O174*H174</f>
        <v>0</v>
      </c>
      <c r="Q174" s="184">
        <v>0.28048000000000001</v>
      </c>
      <c r="R174" s="184">
        <f>Q174*H174</f>
        <v>6.0928670399999998</v>
      </c>
      <c r="S174" s="184">
        <v>0</v>
      </c>
      <c r="T174" s="185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86" t="s">
        <v>184</v>
      </c>
      <c r="AT174" s="186" t="s">
        <v>179</v>
      </c>
      <c r="AU174" s="186" t="s">
        <v>86</v>
      </c>
      <c r="AY174" s="19" t="s">
        <v>177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19" t="s">
        <v>84</v>
      </c>
      <c r="BK174" s="187">
        <f>ROUND(I174*H174,2)</f>
        <v>0</v>
      </c>
      <c r="BL174" s="19" t="s">
        <v>184</v>
      </c>
      <c r="BM174" s="186" t="s">
        <v>262</v>
      </c>
    </row>
    <row r="175" spans="1:65" s="2" customFormat="1" ht="11.25">
      <c r="A175" s="36"/>
      <c r="B175" s="37"/>
      <c r="C175" s="38"/>
      <c r="D175" s="188" t="s">
        <v>186</v>
      </c>
      <c r="E175" s="38"/>
      <c r="F175" s="189" t="s">
        <v>263</v>
      </c>
      <c r="G175" s="38"/>
      <c r="H175" s="38"/>
      <c r="I175" s="190"/>
      <c r="J175" s="38"/>
      <c r="K175" s="38"/>
      <c r="L175" s="41"/>
      <c r="M175" s="191"/>
      <c r="N175" s="192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186</v>
      </c>
      <c r="AU175" s="19" t="s">
        <v>86</v>
      </c>
    </row>
    <row r="176" spans="1:65" s="15" customFormat="1" ht="11.25">
      <c r="B176" s="216"/>
      <c r="C176" s="217"/>
      <c r="D176" s="195" t="s">
        <v>188</v>
      </c>
      <c r="E176" s="218" t="s">
        <v>19</v>
      </c>
      <c r="F176" s="219" t="s">
        <v>264</v>
      </c>
      <c r="G176" s="217"/>
      <c r="H176" s="218" t="s">
        <v>19</v>
      </c>
      <c r="I176" s="220"/>
      <c r="J176" s="217"/>
      <c r="K176" s="217"/>
      <c r="L176" s="221"/>
      <c r="M176" s="222"/>
      <c r="N176" s="223"/>
      <c r="O176" s="223"/>
      <c r="P176" s="223"/>
      <c r="Q176" s="223"/>
      <c r="R176" s="223"/>
      <c r="S176" s="223"/>
      <c r="T176" s="224"/>
      <c r="AT176" s="225" t="s">
        <v>188</v>
      </c>
      <c r="AU176" s="225" t="s">
        <v>86</v>
      </c>
      <c r="AV176" s="15" t="s">
        <v>84</v>
      </c>
      <c r="AW176" s="15" t="s">
        <v>35</v>
      </c>
      <c r="AX176" s="15" t="s">
        <v>76</v>
      </c>
      <c r="AY176" s="225" t="s">
        <v>177</v>
      </c>
    </row>
    <row r="177" spans="1:65" s="13" customFormat="1" ht="11.25">
      <c r="B177" s="193"/>
      <c r="C177" s="194"/>
      <c r="D177" s="195" t="s">
        <v>188</v>
      </c>
      <c r="E177" s="196" t="s">
        <v>19</v>
      </c>
      <c r="F177" s="197" t="s">
        <v>265</v>
      </c>
      <c r="G177" s="194"/>
      <c r="H177" s="198">
        <v>15.893000000000001</v>
      </c>
      <c r="I177" s="199"/>
      <c r="J177" s="194"/>
      <c r="K177" s="194"/>
      <c r="L177" s="200"/>
      <c r="M177" s="201"/>
      <c r="N177" s="202"/>
      <c r="O177" s="202"/>
      <c r="P177" s="202"/>
      <c r="Q177" s="202"/>
      <c r="R177" s="202"/>
      <c r="S177" s="202"/>
      <c r="T177" s="203"/>
      <c r="AT177" s="204" t="s">
        <v>188</v>
      </c>
      <c r="AU177" s="204" t="s">
        <v>86</v>
      </c>
      <c r="AV177" s="13" t="s">
        <v>86</v>
      </c>
      <c r="AW177" s="13" t="s">
        <v>35</v>
      </c>
      <c r="AX177" s="13" t="s">
        <v>76</v>
      </c>
      <c r="AY177" s="204" t="s">
        <v>177</v>
      </c>
    </row>
    <row r="178" spans="1:65" s="13" customFormat="1" ht="11.25">
      <c r="B178" s="193"/>
      <c r="C178" s="194"/>
      <c r="D178" s="195" t="s">
        <v>188</v>
      </c>
      <c r="E178" s="196" t="s">
        <v>19</v>
      </c>
      <c r="F178" s="197" t="s">
        <v>266</v>
      </c>
      <c r="G178" s="194"/>
      <c r="H178" s="198">
        <v>13</v>
      </c>
      <c r="I178" s="199"/>
      <c r="J178" s="194"/>
      <c r="K178" s="194"/>
      <c r="L178" s="200"/>
      <c r="M178" s="201"/>
      <c r="N178" s="202"/>
      <c r="O178" s="202"/>
      <c r="P178" s="202"/>
      <c r="Q178" s="202"/>
      <c r="R178" s="202"/>
      <c r="S178" s="202"/>
      <c r="T178" s="203"/>
      <c r="AT178" s="204" t="s">
        <v>188</v>
      </c>
      <c r="AU178" s="204" t="s">
        <v>86</v>
      </c>
      <c r="AV178" s="13" t="s">
        <v>86</v>
      </c>
      <c r="AW178" s="13" t="s">
        <v>35</v>
      </c>
      <c r="AX178" s="13" t="s">
        <v>76</v>
      </c>
      <c r="AY178" s="204" t="s">
        <v>177</v>
      </c>
    </row>
    <row r="179" spans="1:65" s="13" customFormat="1" ht="11.25">
      <c r="B179" s="193"/>
      <c r="C179" s="194"/>
      <c r="D179" s="195" t="s">
        <v>188</v>
      </c>
      <c r="E179" s="196" t="s">
        <v>19</v>
      </c>
      <c r="F179" s="197" t="s">
        <v>267</v>
      </c>
      <c r="G179" s="194"/>
      <c r="H179" s="198">
        <v>-2.7949999999999999</v>
      </c>
      <c r="I179" s="199"/>
      <c r="J179" s="194"/>
      <c r="K179" s="194"/>
      <c r="L179" s="200"/>
      <c r="M179" s="201"/>
      <c r="N179" s="202"/>
      <c r="O179" s="202"/>
      <c r="P179" s="202"/>
      <c r="Q179" s="202"/>
      <c r="R179" s="202"/>
      <c r="S179" s="202"/>
      <c r="T179" s="203"/>
      <c r="AT179" s="204" t="s">
        <v>188</v>
      </c>
      <c r="AU179" s="204" t="s">
        <v>86</v>
      </c>
      <c r="AV179" s="13" t="s">
        <v>86</v>
      </c>
      <c r="AW179" s="13" t="s">
        <v>35</v>
      </c>
      <c r="AX179" s="13" t="s">
        <v>76</v>
      </c>
      <c r="AY179" s="204" t="s">
        <v>177</v>
      </c>
    </row>
    <row r="180" spans="1:65" s="13" customFormat="1" ht="11.25">
      <c r="B180" s="193"/>
      <c r="C180" s="194"/>
      <c r="D180" s="195" t="s">
        <v>188</v>
      </c>
      <c r="E180" s="196" t="s">
        <v>19</v>
      </c>
      <c r="F180" s="197" t="s">
        <v>268</v>
      </c>
      <c r="G180" s="194"/>
      <c r="H180" s="198">
        <v>-4.375</v>
      </c>
      <c r="I180" s="199"/>
      <c r="J180" s="194"/>
      <c r="K180" s="194"/>
      <c r="L180" s="200"/>
      <c r="M180" s="201"/>
      <c r="N180" s="202"/>
      <c r="O180" s="202"/>
      <c r="P180" s="202"/>
      <c r="Q180" s="202"/>
      <c r="R180" s="202"/>
      <c r="S180" s="202"/>
      <c r="T180" s="203"/>
      <c r="AT180" s="204" t="s">
        <v>188</v>
      </c>
      <c r="AU180" s="204" t="s">
        <v>86</v>
      </c>
      <c r="AV180" s="13" t="s">
        <v>86</v>
      </c>
      <c r="AW180" s="13" t="s">
        <v>35</v>
      </c>
      <c r="AX180" s="13" t="s">
        <v>76</v>
      </c>
      <c r="AY180" s="204" t="s">
        <v>177</v>
      </c>
    </row>
    <row r="181" spans="1:65" s="14" customFormat="1" ht="11.25">
      <c r="B181" s="205"/>
      <c r="C181" s="206"/>
      <c r="D181" s="195" t="s">
        <v>188</v>
      </c>
      <c r="E181" s="207" t="s">
        <v>19</v>
      </c>
      <c r="F181" s="208" t="s">
        <v>190</v>
      </c>
      <c r="G181" s="206"/>
      <c r="H181" s="209">
        <v>21.722999999999999</v>
      </c>
      <c r="I181" s="210"/>
      <c r="J181" s="206"/>
      <c r="K181" s="206"/>
      <c r="L181" s="211"/>
      <c r="M181" s="212"/>
      <c r="N181" s="213"/>
      <c r="O181" s="213"/>
      <c r="P181" s="213"/>
      <c r="Q181" s="213"/>
      <c r="R181" s="213"/>
      <c r="S181" s="213"/>
      <c r="T181" s="214"/>
      <c r="AT181" s="215" t="s">
        <v>188</v>
      </c>
      <c r="AU181" s="215" t="s">
        <v>86</v>
      </c>
      <c r="AV181" s="14" t="s">
        <v>184</v>
      </c>
      <c r="AW181" s="14" t="s">
        <v>35</v>
      </c>
      <c r="AX181" s="14" t="s">
        <v>84</v>
      </c>
      <c r="AY181" s="215" t="s">
        <v>177</v>
      </c>
    </row>
    <row r="182" spans="1:65" s="2" customFormat="1" ht="24.2" customHeight="1">
      <c r="A182" s="36"/>
      <c r="B182" s="37"/>
      <c r="C182" s="175" t="s">
        <v>269</v>
      </c>
      <c r="D182" s="175" t="s">
        <v>179</v>
      </c>
      <c r="E182" s="176" t="s">
        <v>270</v>
      </c>
      <c r="F182" s="177" t="s">
        <v>271</v>
      </c>
      <c r="G182" s="178" t="s">
        <v>272</v>
      </c>
      <c r="H182" s="179">
        <v>11</v>
      </c>
      <c r="I182" s="180"/>
      <c r="J182" s="181">
        <f>ROUND(I182*H182,2)</f>
        <v>0</v>
      </c>
      <c r="K182" s="177" t="s">
        <v>183</v>
      </c>
      <c r="L182" s="41"/>
      <c r="M182" s="182" t="s">
        <v>19</v>
      </c>
      <c r="N182" s="183" t="s">
        <v>47</v>
      </c>
      <c r="O182" s="66"/>
      <c r="P182" s="184">
        <f>O182*H182</f>
        <v>0</v>
      </c>
      <c r="Q182" s="184">
        <v>2.6280000000000001E-2</v>
      </c>
      <c r="R182" s="184">
        <f>Q182*H182</f>
        <v>0.28908</v>
      </c>
      <c r="S182" s="184">
        <v>0</v>
      </c>
      <c r="T182" s="185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86" t="s">
        <v>184</v>
      </c>
      <c r="AT182" s="186" t="s">
        <v>179</v>
      </c>
      <c r="AU182" s="186" t="s">
        <v>86</v>
      </c>
      <c r="AY182" s="19" t="s">
        <v>177</v>
      </c>
      <c r="BE182" s="187">
        <f>IF(N182="základní",J182,0)</f>
        <v>0</v>
      </c>
      <c r="BF182" s="187">
        <f>IF(N182="snížená",J182,0)</f>
        <v>0</v>
      </c>
      <c r="BG182" s="187">
        <f>IF(N182="zákl. přenesená",J182,0)</f>
        <v>0</v>
      </c>
      <c r="BH182" s="187">
        <f>IF(N182="sníž. přenesená",J182,0)</f>
        <v>0</v>
      </c>
      <c r="BI182" s="187">
        <f>IF(N182="nulová",J182,0)</f>
        <v>0</v>
      </c>
      <c r="BJ182" s="19" t="s">
        <v>84</v>
      </c>
      <c r="BK182" s="187">
        <f>ROUND(I182*H182,2)</f>
        <v>0</v>
      </c>
      <c r="BL182" s="19" t="s">
        <v>184</v>
      </c>
      <c r="BM182" s="186" t="s">
        <v>273</v>
      </c>
    </row>
    <row r="183" spans="1:65" s="2" customFormat="1" ht="11.25">
      <c r="A183" s="36"/>
      <c r="B183" s="37"/>
      <c r="C183" s="38"/>
      <c r="D183" s="188" t="s">
        <v>186</v>
      </c>
      <c r="E183" s="38"/>
      <c r="F183" s="189" t="s">
        <v>274</v>
      </c>
      <c r="G183" s="38"/>
      <c r="H183" s="38"/>
      <c r="I183" s="190"/>
      <c r="J183" s="38"/>
      <c r="K183" s="38"/>
      <c r="L183" s="41"/>
      <c r="M183" s="191"/>
      <c r="N183" s="192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186</v>
      </c>
      <c r="AU183" s="19" t="s">
        <v>86</v>
      </c>
    </row>
    <row r="184" spans="1:65" s="2" customFormat="1" ht="24.2" customHeight="1">
      <c r="A184" s="36"/>
      <c r="B184" s="37"/>
      <c r="C184" s="175" t="s">
        <v>275</v>
      </c>
      <c r="D184" s="175" t="s">
        <v>179</v>
      </c>
      <c r="E184" s="176" t="s">
        <v>276</v>
      </c>
      <c r="F184" s="177" t="s">
        <v>277</v>
      </c>
      <c r="G184" s="178" t="s">
        <v>272</v>
      </c>
      <c r="H184" s="179">
        <v>10</v>
      </c>
      <c r="I184" s="180"/>
      <c r="J184" s="181">
        <f>ROUND(I184*H184,2)</f>
        <v>0</v>
      </c>
      <c r="K184" s="177" t="s">
        <v>183</v>
      </c>
      <c r="L184" s="41"/>
      <c r="M184" s="182" t="s">
        <v>19</v>
      </c>
      <c r="N184" s="183" t="s">
        <v>47</v>
      </c>
      <c r="O184" s="66"/>
      <c r="P184" s="184">
        <f>O184*H184</f>
        <v>0</v>
      </c>
      <c r="Q184" s="184">
        <v>3.9629999999999999E-2</v>
      </c>
      <c r="R184" s="184">
        <f>Q184*H184</f>
        <v>0.39629999999999999</v>
      </c>
      <c r="S184" s="184">
        <v>0</v>
      </c>
      <c r="T184" s="185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86" t="s">
        <v>184</v>
      </c>
      <c r="AT184" s="186" t="s">
        <v>179</v>
      </c>
      <c r="AU184" s="186" t="s">
        <v>86</v>
      </c>
      <c r="AY184" s="19" t="s">
        <v>177</v>
      </c>
      <c r="BE184" s="187">
        <f>IF(N184="základní",J184,0)</f>
        <v>0</v>
      </c>
      <c r="BF184" s="187">
        <f>IF(N184="snížená",J184,0)</f>
        <v>0</v>
      </c>
      <c r="BG184" s="187">
        <f>IF(N184="zákl. přenesená",J184,0)</f>
        <v>0</v>
      </c>
      <c r="BH184" s="187">
        <f>IF(N184="sníž. přenesená",J184,0)</f>
        <v>0</v>
      </c>
      <c r="BI184" s="187">
        <f>IF(N184="nulová",J184,0)</f>
        <v>0</v>
      </c>
      <c r="BJ184" s="19" t="s">
        <v>84</v>
      </c>
      <c r="BK184" s="187">
        <f>ROUND(I184*H184,2)</f>
        <v>0</v>
      </c>
      <c r="BL184" s="19" t="s">
        <v>184</v>
      </c>
      <c r="BM184" s="186" t="s">
        <v>278</v>
      </c>
    </row>
    <row r="185" spans="1:65" s="2" customFormat="1" ht="11.25">
      <c r="A185" s="36"/>
      <c r="B185" s="37"/>
      <c r="C185" s="38"/>
      <c r="D185" s="188" t="s">
        <v>186</v>
      </c>
      <c r="E185" s="38"/>
      <c r="F185" s="189" t="s">
        <v>279</v>
      </c>
      <c r="G185" s="38"/>
      <c r="H185" s="38"/>
      <c r="I185" s="190"/>
      <c r="J185" s="38"/>
      <c r="K185" s="38"/>
      <c r="L185" s="41"/>
      <c r="M185" s="191"/>
      <c r="N185" s="192"/>
      <c r="O185" s="66"/>
      <c r="P185" s="66"/>
      <c r="Q185" s="66"/>
      <c r="R185" s="66"/>
      <c r="S185" s="66"/>
      <c r="T185" s="67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T185" s="19" t="s">
        <v>186</v>
      </c>
      <c r="AU185" s="19" t="s">
        <v>86</v>
      </c>
    </row>
    <row r="186" spans="1:65" s="2" customFormat="1" ht="21.75" customHeight="1">
      <c r="A186" s="36"/>
      <c r="B186" s="37"/>
      <c r="C186" s="175" t="s">
        <v>280</v>
      </c>
      <c r="D186" s="175" t="s">
        <v>179</v>
      </c>
      <c r="E186" s="176" t="s">
        <v>281</v>
      </c>
      <c r="F186" s="177" t="s">
        <v>282</v>
      </c>
      <c r="G186" s="178" t="s">
        <v>272</v>
      </c>
      <c r="H186" s="179">
        <v>3</v>
      </c>
      <c r="I186" s="180"/>
      <c r="J186" s="181">
        <f>ROUND(I186*H186,2)</f>
        <v>0</v>
      </c>
      <c r="K186" s="177" t="s">
        <v>183</v>
      </c>
      <c r="L186" s="41"/>
      <c r="M186" s="182" t="s">
        <v>19</v>
      </c>
      <c r="N186" s="183" t="s">
        <v>47</v>
      </c>
      <c r="O186" s="66"/>
      <c r="P186" s="184">
        <f>O186*H186</f>
        <v>0</v>
      </c>
      <c r="Q186" s="184">
        <v>2.2780000000000002E-2</v>
      </c>
      <c r="R186" s="184">
        <f>Q186*H186</f>
        <v>6.8340000000000012E-2</v>
      </c>
      <c r="S186" s="184">
        <v>0</v>
      </c>
      <c r="T186" s="185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86" t="s">
        <v>184</v>
      </c>
      <c r="AT186" s="186" t="s">
        <v>179</v>
      </c>
      <c r="AU186" s="186" t="s">
        <v>86</v>
      </c>
      <c r="AY186" s="19" t="s">
        <v>177</v>
      </c>
      <c r="BE186" s="187">
        <f>IF(N186="základní",J186,0)</f>
        <v>0</v>
      </c>
      <c r="BF186" s="187">
        <f>IF(N186="snížená",J186,0)</f>
        <v>0</v>
      </c>
      <c r="BG186" s="187">
        <f>IF(N186="zákl. přenesená",J186,0)</f>
        <v>0</v>
      </c>
      <c r="BH186" s="187">
        <f>IF(N186="sníž. přenesená",J186,0)</f>
        <v>0</v>
      </c>
      <c r="BI186" s="187">
        <f>IF(N186="nulová",J186,0)</f>
        <v>0</v>
      </c>
      <c r="BJ186" s="19" t="s">
        <v>84</v>
      </c>
      <c r="BK186" s="187">
        <f>ROUND(I186*H186,2)</f>
        <v>0</v>
      </c>
      <c r="BL186" s="19" t="s">
        <v>184</v>
      </c>
      <c r="BM186" s="186" t="s">
        <v>283</v>
      </c>
    </row>
    <row r="187" spans="1:65" s="2" customFormat="1" ht="11.25">
      <c r="A187" s="36"/>
      <c r="B187" s="37"/>
      <c r="C187" s="38"/>
      <c r="D187" s="188" t="s">
        <v>186</v>
      </c>
      <c r="E187" s="38"/>
      <c r="F187" s="189" t="s">
        <v>284</v>
      </c>
      <c r="G187" s="38"/>
      <c r="H187" s="38"/>
      <c r="I187" s="190"/>
      <c r="J187" s="38"/>
      <c r="K187" s="38"/>
      <c r="L187" s="41"/>
      <c r="M187" s="191"/>
      <c r="N187" s="192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186</v>
      </c>
      <c r="AU187" s="19" t="s">
        <v>86</v>
      </c>
    </row>
    <row r="188" spans="1:65" s="2" customFormat="1" ht="21.75" customHeight="1">
      <c r="A188" s="36"/>
      <c r="B188" s="37"/>
      <c r="C188" s="175" t="s">
        <v>285</v>
      </c>
      <c r="D188" s="175" t="s">
        <v>179</v>
      </c>
      <c r="E188" s="176" t="s">
        <v>286</v>
      </c>
      <c r="F188" s="177" t="s">
        <v>287</v>
      </c>
      <c r="G188" s="178" t="s">
        <v>272</v>
      </c>
      <c r="H188" s="179">
        <v>4</v>
      </c>
      <c r="I188" s="180"/>
      <c r="J188" s="181">
        <f>ROUND(I188*H188,2)</f>
        <v>0</v>
      </c>
      <c r="K188" s="177" t="s">
        <v>183</v>
      </c>
      <c r="L188" s="41"/>
      <c r="M188" s="182" t="s">
        <v>19</v>
      </c>
      <c r="N188" s="183" t="s">
        <v>47</v>
      </c>
      <c r="O188" s="66"/>
      <c r="P188" s="184">
        <f>O188*H188</f>
        <v>0</v>
      </c>
      <c r="Q188" s="184">
        <v>2.6929999999999999E-2</v>
      </c>
      <c r="R188" s="184">
        <f>Q188*H188</f>
        <v>0.10772</v>
      </c>
      <c r="S188" s="184">
        <v>0</v>
      </c>
      <c r="T188" s="185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86" t="s">
        <v>184</v>
      </c>
      <c r="AT188" s="186" t="s">
        <v>179</v>
      </c>
      <c r="AU188" s="186" t="s">
        <v>86</v>
      </c>
      <c r="AY188" s="19" t="s">
        <v>177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19" t="s">
        <v>84</v>
      </c>
      <c r="BK188" s="187">
        <f>ROUND(I188*H188,2)</f>
        <v>0</v>
      </c>
      <c r="BL188" s="19" t="s">
        <v>184</v>
      </c>
      <c r="BM188" s="186" t="s">
        <v>288</v>
      </c>
    </row>
    <row r="189" spans="1:65" s="2" customFormat="1" ht="11.25">
      <c r="A189" s="36"/>
      <c r="B189" s="37"/>
      <c r="C189" s="38"/>
      <c r="D189" s="188" t="s">
        <v>186</v>
      </c>
      <c r="E189" s="38"/>
      <c r="F189" s="189" t="s">
        <v>289</v>
      </c>
      <c r="G189" s="38"/>
      <c r="H189" s="38"/>
      <c r="I189" s="190"/>
      <c r="J189" s="38"/>
      <c r="K189" s="38"/>
      <c r="L189" s="41"/>
      <c r="M189" s="191"/>
      <c r="N189" s="192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186</v>
      </c>
      <c r="AU189" s="19" t="s">
        <v>86</v>
      </c>
    </row>
    <row r="190" spans="1:65" s="2" customFormat="1" ht="21.75" customHeight="1">
      <c r="A190" s="36"/>
      <c r="B190" s="37"/>
      <c r="C190" s="175" t="s">
        <v>290</v>
      </c>
      <c r="D190" s="175" t="s">
        <v>179</v>
      </c>
      <c r="E190" s="176" t="s">
        <v>291</v>
      </c>
      <c r="F190" s="177" t="s">
        <v>292</v>
      </c>
      <c r="G190" s="178" t="s">
        <v>272</v>
      </c>
      <c r="H190" s="179">
        <v>6</v>
      </c>
      <c r="I190" s="180"/>
      <c r="J190" s="181">
        <f>ROUND(I190*H190,2)</f>
        <v>0</v>
      </c>
      <c r="K190" s="177" t="s">
        <v>183</v>
      </c>
      <c r="L190" s="41"/>
      <c r="M190" s="182" t="s">
        <v>19</v>
      </c>
      <c r="N190" s="183" t="s">
        <v>47</v>
      </c>
      <c r="O190" s="66"/>
      <c r="P190" s="184">
        <f>O190*H190</f>
        <v>0</v>
      </c>
      <c r="Q190" s="184">
        <v>6.3549999999999995E-2</v>
      </c>
      <c r="R190" s="184">
        <f>Q190*H190</f>
        <v>0.38129999999999997</v>
      </c>
      <c r="S190" s="184">
        <v>0</v>
      </c>
      <c r="T190" s="185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86" t="s">
        <v>184</v>
      </c>
      <c r="AT190" s="186" t="s">
        <v>179</v>
      </c>
      <c r="AU190" s="186" t="s">
        <v>86</v>
      </c>
      <c r="AY190" s="19" t="s">
        <v>177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19" t="s">
        <v>84</v>
      </c>
      <c r="BK190" s="187">
        <f>ROUND(I190*H190,2)</f>
        <v>0</v>
      </c>
      <c r="BL190" s="19" t="s">
        <v>184</v>
      </c>
      <c r="BM190" s="186" t="s">
        <v>293</v>
      </c>
    </row>
    <row r="191" spans="1:65" s="2" customFormat="1" ht="11.25">
      <c r="A191" s="36"/>
      <c r="B191" s="37"/>
      <c r="C191" s="38"/>
      <c r="D191" s="188" t="s">
        <v>186</v>
      </c>
      <c r="E191" s="38"/>
      <c r="F191" s="189" t="s">
        <v>294</v>
      </c>
      <c r="G191" s="38"/>
      <c r="H191" s="38"/>
      <c r="I191" s="190"/>
      <c r="J191" s="38"/>
      <c r="K191" s="38"/>
      <c r="L191" s="41"/>
      <c r="M191" s="191"/>
      <c r="N191" s="192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186</v>
      </c>
      <c r="AU191" s="19" t="s">
        <v>86</v>
      </c>
    </row>
    <row r="192" spans="1:65" s="13" customFormat="1" ht="11.25">
      <c r="B192" s="193"/>
      <c r="C192" s="194"/>
      <c r="D192" s="195" t="s">
        <v>188</v>
      </c>
      <c r="E192" s="196" t="s">
        <v>19</v>
      </c>
      <c r="F192" s="197" t="s">
        <v>295</v>
      </c>
      <c r="G192" s="194"/>
      <c r="H192" s="198">
        <v>6</v>
      </c>
      <c r="I192" s="199"/>
      <c r="J192" s="194"/>
      <c r="K192" s="194"/>
      <c r="L192" s="200"/>
      <c r="M192" s="201"/>
      <c r="N192" s="202"/>
      <c r="O192" s="202"/>
      <c r="P192" s="202"/>
      <c r="Q192" s="202"/>
      <c r="R192" s="202"/>
      <c r="S192" s="202"/>
      <c r="T192" s="203"/>
      <c r="AT192" s="204" t="s">
        <v>188</v>
      </c>
      <c r="AU192" s="204" t="s">
        <v>86</v>
      </c>
      <c r="AV192" s="13" t="s">
        <v>86</v>
      </c>
      <c r="AW192" s="13" t="s">
        <v>35</v>
      </c>
      <c r="AX192" s="13" t="s">
        <v>84</v>
      </c>
      <c r="AY192" s="204" t="s">
        <v>177</v>
      </c>
    </row>
    <row r="193" spans="1:65" s="2" customFormat="1" ht="21.75" customHeight="1">
      <c r="A193" s="36"/>
      <c r="B193" s="37"/>
      <c r="C193" s="175" t="s">
        <v>8</v>
      </c>
      <c r="D193" s="175" t="s">
        <v>179</v>
      </c>
      <c r="E193" s="176" t="s">
        <v>296</v>
      </c>
      <c r="F193" s="177" t="s">
        <v>297</v>
      </c>
      <c r="G193" s="178" t="s">
        <v>272</v>
      </c>
      <c r="H193" s="179">
        <v>3</v>
      </c>
      <c r="I193" s="180"/>
      <c r="J193" s="181">
        <f>ROUND(I193*H193,2)</f>
        <v>0</v>
      </c>
      <c r="K193" s="177" t="s">
        <v>183</v>
      </c>
      <c r="L193" s="41"/>
      <c r="M193" s="182" t="s">
        <v>19</v>
      </c>
      <c r="N193" s="183" t="s">
        <v>47</v>
      </c>
      <c r="O193" s="66"/>
      <c r="P193" s="184">
        <f>O193*H193</f>
        <v>0</v>
      </c>
      <c r="Q193" s="184">
        <v>7.2849999999999998E-2</v>
      </c>
      <c r="R193" s="184">
        <f>Q193*H193</f>
        <v>0.21854999999999999</v>
      </c>
      <c r="S193" s="184">
        <v>0</v>
      </c>
      <c r="T193" s="185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86" t="s">
        <v>184</v>
      </c>
      <c r="AT193" s="186" t="s">
        <v>179</v>
      </c>
      <c r="AU193" s="186" t="s">
        <v>86</v>
      </c>
      <c r="AY193" s="19" t="s">
        <v>177</v>
      </c>
      <c r="BE193" s="187">
        <f>IF(N193="základní",J193,0)</f>
        <v>0</v>
      </c>
      <c r="BF193" s="187">
        <f>IF(N193="snížená",J193,0)</f>
        <v>0</v>
      </c>
      <c r="BG193" s="187">
        <f>IF(N193="zákl. přenesená",J193,0)</f>
        <v>0</v>
      </c>
      <c r="BH193" s="187">
        <f>IF(N193="sníž. přenesená",J193,0)</f>
        <v>0</v>
      </c>
      <c r="BI193" s="187">
        <f>IF(N193="nulová",J193,0)</f>
        <v>0</v>
      </c>
      <c r="BJ193" s="19" t="s">
        <v>84</v>
      </c>
      <c r="BK193" s="187">
        <f>ROUND(I193*H193,2)</f>
        <v>0</v>
      </c>
      <c r="BL193" s="19" t="s">
        <v>184</v>
      </c>
      <c r="BM193" s="186" t="s">
        <v>298</v>
      </c>
    </row>
    <row r="194" spans="1:65" s="2" customFormat="1" ht="11.25">
      <c r="A194" s="36"/>
      <c r="B194" s="37"/>
      <c r="C194" s="38"/>
      <c r="D194" s="188" t="s">
        <v>186</v>
      </c>
      <c r="E194" s="38"/>
      <c r="F194" s="189" t="s">
        <v>299</v>
      </c>
      <c r="G194" s="38"/>
      <c r="H194" s="38"/>
      <c r="I194" s="190"/>
      <c r="J194" s="38"/>
      <c r="K194" s="38"/>
      <c r="L194" s="41"/>
      <c r="M194" s="191"/>
      <c r="N194" s="192"/>
      <c r="O194" s="66"/>
      <c r="P194" s="66"/>
      <c r="Q194" s="66"/>
      <c r="R194" s="66"/>
      <c r="S194" s="66"/>
      <c r="T194" s="67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T194" s="19" t="s">
        <v>186</v>
      </c>
      <c r="AU194" s="19" t="s">
        <v>86</v>
      </c>
    </row>
    <row r="195" spans="1:65" s="13" customFormat="1" ht="11.25">
      <c r="B195" s="193"/>
      <c r="C195" s="194"/>
      <c r="D195" s="195" t="s">
        <v>188</v>
      </c>
      <c r="E195" s="196" t="s">
        <v>19</v>
      </c>
      <c r="F195" s="197" t="s">
        <v>300</v>
      </c>
      <c r="G195" s="194"/>
      <c r="H195" s="198">
        <v>3</v>
      </c>
      <c r="I195" s="199"/>
      <c r="J195" s="194"/>
      <c r="K195" s="194"/>
      <c r="L195" s="200"/>
      <c r="M195" s="201"/>
      <c r="N195" s="202"/>
      <c r="O195" s="202"/>
      <c r="P195" s="202"/>
      <c r="Q195" s="202"/>
      <c r="R195" s="202"/>
      <c r="S195" s="202"/>
      <c r="T195" s="203"/>
      <c r="AT195" s="204" t="s">
        <v>188</v>
      </c>
      <c r="AU195" s="204" t="s">
        <v>86</v>
      </c>
      <c r="AV195" s="13" t="s">
        <v>86</v>
      </c>
      <c r="AW195" s="13" t="s">
        <v>35</v>
      </c>
      <c r="AX195" s="13" t="s">
        <v>84</v>
      </c>
      <c r="AY195" s="204" t="s">
        <v>177</v>
      </c>
    </row>
    <row r="196" spans="1:65" s="2" customFormat="1" ht="16.5" customHeight="1">
      <c r="A196" s="36"/>
      <c r="B196" s="37"/>
      <c r="C196" s="175" t="s">
        <v>301</v>
      </c>
      <c r="D196" s="175" t="s">
        <v>179</v>
      </c>
      <c r="E196" s="176" t="s">
        <v>302</v>
      </c>
      <c r="F196" s="177" t="s">
        <v>303</v>
      </c>
      <c r="G196" s="178" t="s">
        <v>304</v>
      </c>
      <c r="H196" s="179">
        <v>0.97</v>
      </c>
      <c r="I196" s="180"/>
      <c r="J196" s="181">
        <f>ROUND(I196*H196,2)</f>
        <v>0</v>
      </c>
      <c r="K196" s="177" t="s">
        <v>183</v>
      </c>
      <c r="L196" s="41"/>
      <c r="M196" s="182" t="s">
        <v>19</v>
      </c>
      <c r="N196" s="183" t="s">
        <v>47</v>
      </c>
      <c r="O196" s="66"/>
      <c r="P196" s="184">
        <f>O196*H196</f>
        <v>0</v>
      </c>
      <c r="Q196" s="184">
        <v>1.0900000000000001</v>
      </c>
      <c r="R196" s="184">
        <f>Q196*H196</f>
        <v>1.0573000000000001</v>
      </c>
      <c r="S196" s="184">
        <v>0</v>
      </c>
      <c r="T196" s="185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86" t="s">
        <v>184</v>
      </c>
      <c r="AT196" s="186" t="s">
        <v>179</v>
      </c>
      <c r="AU196" s="186" t="s">
        <v>86</v>
      </c>
      <c r="AY196" s="19" t="s">
        <v>177</v>
      </c>
      <c r="BE196" s="187">
        <f>IF(N196="základní",J196,0)</f>
        <v>0</v>
      </c>
      <c r="BF196" s="187">
        <f>IF(N196="snížená",J196,0)</f>
        <v>0</v>
      </c>
      <c r="BG196" s="187">
        <f>IF(N196="zákl. přenesená",J196,0)</f>
        <v>0</v>
      </c>
      <c r="BH196" s="187">
        <f>IF(N196="sníž. přenesená",J196,0)</f>
        <v>0</v>
      </c>
      <c r="BI196" s="187">
        <f>IF(N196="nulová",J196,0)</f>
        <v>0</v>
      </c>
      <c r="BJ196" s="19" t="s">
        <v>84</v>
      </c>
      <c r="BK196" s="187">
        <f>ROUND(I196*H196,2)</f>
        <v>0</v>
      </c>
      <c r="BL196" s="19" t="s">
        <v>184</v>
      </c>
      <c r="BM196" s="186" t="s">
        <v>305</v>
      </c>
    </row>
    <row r="197" spans="1:65" s="2" customFormat="1" ht="11.25">
      <c r="A197" s="36"/>
      <c r="B197" s="37"/>
      <c r="C197" s="38"/>
      <c r="D197" s="188" t="s">
        <v>186</v>
      </c>
      <c r="E197" s="38"/>
      <c r="F197" s="189" t="s">
        <v>306</v>
      </c>
      <c r="G197" s="38"/>
      <c r="H197" s="38"/>
      <c r="I197" s="190"/>
      <c r="J197" s="38"/>
      <c r="K197" s="38"/>
      <c r="L197" s="41"/>
      <c r="M197" s="191"/>
      <c r="N197" s="192"/>
      <c r="O197" s="66"/>
      <c r="P197" s="66"/>
      <c r="Q197" s="66"/>
      <c r="R197" s="66"/>
      <c r="S197" s="66"/>
      <c r="T197" s="67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T197" s="19" t="s">
        <v>186</v>
      </c>
      <c r="AU197" s="19" t="s">
        <v>86</v>
      </c>
    </row>
    <row r="198" spans="1:65" s="13" customFormat="1" ht="11.25">
      <c r="B198" s="193"/>
      <c r="C198" s="194"/>
      <c r="D198" s="195" t="s">
        <v>188</v>
      </c>
      <c r="E198" s="196" t="s">
        <v>19</v>
      </c>
      <c r="F198" s="197" t="s">
        <v>307</v>
      </c>
      <c r="G198" s="194"/>
      <c r="H198" s="198">
        <v>96.66</v>
      </c>
      <c r="I198" s="199"/>
      <c r="J198" s="194"/>
      <c r="K198" s="194"/>
      <c r="L198" s="200"/>
      <c r="M198" s="201"/>
      <c r="N198" s="202"/>
      <c r="O198" s="202"/>
      <c r="P198" s="202"/>
      <c r="Q198" s="202"/>
      <c r="R198" s="202"/>
      <c r="S198" s="202"/>
      <c r="T198" s="203"/>
      <c r="AT198" s="204" t="s">
        <v>188</v>
      </c>
      <c r="AU198" s="204" t="s">
        <v>86</v>
      </c>
      <c r="AV198" s="13" t="s">
        <v>86</v>
      </c>
      <c r="AW198" s="13" t="s">
        <v>35</v>
      </c>
      <c r="AX198" s="13" t="s">
        <v>76</v>
      </c>
      <c r="AY198" s="204" t="s">
        <v>177</v>
      </c>
    </row>
    <row r="199" spans="1:65" s="13" customFormat="1" ht="11.25">
      <c r="B199" s="193"/>
      <c r="C199" s="194"/>
      <c r="D199" s="195" t="s">
        <v>188</v>
      </c>
      <c r="E199" s="196" t="s">
        <v>19</v>
      </c>
      <c r="F199" s="197" t="s">
        <v>308</v>
      </c>
      <c r="G199" s="194"/>
      <c r="H199" s="198">
        <v>35.75</v>
      </c>
      <c r="I199" s="199"/>
      <c r="J199" s="194"/>
      <c r="K199" s="194"/>
      <c r="L199" s="200"/>
      <c r="M199" s="201"/>
      <c r="N199" s="202"/>
      <c r="O199" s="202"/>
      <c r="P199" s="202"/>
      <c r="Q199" s="202"/>
      <c r="R199" s="202"/>
      <c r="S199" s="202"/>
      <c r="T199" s="203"/>
      <c r="AT199" s="204" t="s">
        <v>188</v>
      </c>
      <c r="AU199" s="204" t="s">
        <v>86</v>
      </c>
      <c r="AV199" s="13" t="s">
        <v>86</v>
      </c>
      <c r="AW199" s="13" t="s">
        <v>35</v>
      </c>
      <c r="AX199" s="13" t="s">
        <v>76</v>
      </c>
      <c r="AY199" s="204" t="s">
        <v>177</v>
      </c>
    </row>
    <row r="200" spans="1:65" s="13" customFormat="1" ht="11.25">
      <c r="B200" s="193"/>
      <c r="C200" s="194"/>
      <c r="D200" s="195" t="s">
        <v>188</v>
      </c>
      <c r="E200" s="196" t="s">
        <v>19</v>
      </c>
      <c r="F200" s="197" t="s">
        <v>309</v>
      </c>
      <c r="G200" s="194"/>
      <c r="H200" s="198">
        <v>30.03</v>
      </c>
      <c r="I200" s="199"/>
      <c r="J200" s="194"/>
      <c r="K200" s="194"/>
      <c r="L200" s="200"/>
      <c r="M200" s="201"/>
      <c r="N200" s="202"/>
      <c r="O200" s="202"/>
      <c r="P200" s="202"/>
      <c r="Q200" s="202"/>
      <c r="R200" s="202"/>
      <c r="S200" s="202"/>
      <c r="T200" s="203"/>
      <c r="AT200" s="204" t="s">
        <v>188</v>
      </c>
      <c r="AU200" s="204" t="s">
        <v>86</v>
      </c>
      <c r="AV200" s="13" t="s">
        <v>86</v>
      </c>
      <c r="AW200" s="13" t="s">
        <v>35</v>
      </c>
      <c r="AX200" s="13" t="s">
        <v>76</v>
      </c>
      <c r="AY200" s="204" t="s">
        <v>177</v>
      </c>
    </row>
    <row r="201" spans="1:65" s="13" customFormat="1" ht="11.25">
      <c r="B201" s="193"/>
      <c r="C201" s="194"/>
      <c r="D201" s="195" t="s">
        <v>188</v>
      </c>
      <c r="E201" s="196" t="s">
        <v>19</v>
      </c>
      <c r="F201" s="197" t="s">
        <v>310</v>
      </c>
      <c r="G201" s="194"/>
      <c r="H201" s="198">
        <v>57.28</v>
      </c>
      <c r="I201" s="199"/>
      <c r="J201" s="194"/>
      <c r="K201" s="194"/>
      <c r="L201" s="200"/>
      <c r="M201" s="201"/>
      <c r="N201" s="202"/>
      <c r="O201" s="202"/>
      <c r="P201" s="202"/>
      <c r="Q201" s="202"/>
      <c r="R201" s="202"/>
      <c r="S201" s="202"/>
      <c r="T201" s="203"/>
      <c r="AT201" s="204" t="s">
        <v>188</v>
      </c>
      <c r="AU201" s="204" t="s">
        <v>86</v>
      </c>
      <c r="AV201" s="13" t="s">
        <v>86</v>
      </c>
      <c r="AW201" s="13" t="s">
        <v>35</v>
      </c>
      <c r="AX201" s="13" t="s">
        <v>76</v>
      </c>
      <c r="AY201" s="204" t="s">
        <v>177</v>
      </c>
    </row>
    <row r="202" spans="1:65" s="13" customFormat="1" ht="11.25">
      <c r="B202" s="193"/>
      <c r="C202" s="194"/>
      <c r="D202" s="195" t="s">
        <v>188</v>
      </c>
      <c r="E202" s="196" t="s">
        <v>19</v>
      </c>
      <c r="F202" s="197" t="s">
        <v>311</v>
      </c>
      <c r="G202" s="194"/>
      <c r="H202" s="198">
        <v>83.22</v>
      </c>
      <c r="I202" s="199"/>
      <c r="J202" s="194"/>
      <c r="K202" s="194"/>
      <c r="L202" s="200"/>
      <c r="M202" s="201"/>
      <c r="N202" s="202"/>
      <c r="O202" s="202"/>
      <c r="P202" s="202"/>
      <c r="Q202" s="202"/>
      <c r="R202" s="202"/>
      <c r="S202" s="202"/>
      <c r="T202" s="203"/>
      <c r="AT202" s="204" t="s">
        <v>188</v>
      </c>
      <c r="AU202" s="204" t="s">
        <v>86</v>
      </c>
      <c r="AV202" s="13" t="s">
        <v>86</v>
      </c>
      <c r="AW202" s="13" t="s">
        <v>35</v>
      </c>
      <c r="AX202" s="13" t="s">
        <v>76</v>
      </c>
      <c r="AY202" s="204" t="s">
        <v>177</v>
      </c>
    </row>
    <row r="203" spans="1:65" s="13" customFormat="1" ht="11.25">
      <c r="B203" s="193"/>
      <c r="C203" s="194"/>
      <c r="D203" s="195" t="s">
        <v>188</v>
      </c>
      <c r="E203" s="196" t="s">
        <v>19</v>
      </c>
      <c r="F203" s="197" t="s">
        <v>312</v>
      </c>
      <c r="G203" s="194"/>
      <c r="H203" s="198">
        <v>171.84</v>
      </c>
      <c r="I203" s="199"/>
      <c r="J203" s="194"/>
      <c r="K203" s="194"/>
      <c r="L203" s="200"/>
      <c r="M203" s="201"/>
      <c r="N203" s="202"/>
      <c r="O203" s="202"/>
      <c r="P203" s="202"/>
      <c r="Q203" s="202"/>
      <c r="R203" s="202"/>
      <c r="S203" s="202"/>
      <c r="T203" s="203"/>
      <c r="AT203" s="204" t="s">
        <v>188</v>
      </c>
      <c r="AU203" s="204" t="s">
        <v>86</v>
      </c>
      <c r="AV203" s="13" t="s">
        <v>86</v>
      </c>
      <c r="AW203" s="13" t="s">
        <v>35</v>
      </c>
      <c r="AX203" s="13" t="s">
        <v>76</v>
      </c>
      <c r="AY203" s="204" t="s">
        <v>177</v>
      </c>
    </row>
    <row r="204" spans="1:65" s="13" customFormat="1" ht="11.25">
      <c r="B204" s="193"/>
      <c r="C204" s="194"/>
      <c r="D204" s="195" t="s">
        <v>188</v>
      </c>
      <c r="E204" s="196" t="s">
        <v>19</v>
      </c>
      <c r="F204" s="197" t="s">
        <v>313</v>
      </c>
      <c r="G204" s="194"/>
      <c r="H204" s="198">
        <v>22.2</v>
      </c>
      <c r="I204" s="199"/>
      <c r="J204" s="194"/>
      <c r="K204" s="194"/>
      <c r="L204" s="200"/>
      <c r="M204" s="201"/>
      <c r="N204" s="202"/>
      <c r="O204" s="202"/>
      <c r="P204" s="202"/>
      <c r="Q204" s="202"/>
      <c r="R204" s="202"/>
      <c r="S204" s="202"/>
      <c r="T204" s="203"/>
      <c r="AT204" s="204" t="s">
        <v>188</v>
      </c>
      <c r="AU204" s="204" t="s">
        <v>86</v>
      </c>
      <c r="AV204" s="13" t="s">
        <v>86</v>
      </c>
      <c r="AW204" s="13" t="s">
        <v>35</v>
      </c>
      <c r="AX204" s="13" t="s">
        <v>76</v>
      </c>
      <c r="AY204" s="204" t="s">
        <v>177</v>
      </c>
    </row>
    <row r="205" spans="1:65" s="13" customFormat="1" ht="11.25">
      <c r="B205" s="193"/>
      <c r="C205" s="194"/>
      <c r="D205" s="195" t="s">
        <v>188</v>
      </c>
      <c r="E205" s="196" t="s">
        <v>19</v>
      </c>
      <c r="F205" s="197" t="s">
        <v>314</v>
      </c>
      <c r="G205" s="194"/>
      <c r="H205" s="198">
        <v>57.28</v>
      </c>
      <c r="I205" s="199"/>
      <c r="J205" s="194"/>
      <c r="K205" s="194"/>
      <c r="L205" s="200"/>
      <c r="M205" s="201"/>
      <c r="N205" s="202"/>
      <c r="O205" s="202"/>
      <c r="P205" s="202"/>
      <c r="Q205" s="202"/>
      <c r="R205" s="202"/>
      <c r="S205" s="202"/>
      <c r="T205" s="203"/>
      <c r="AT205" s="204" t="s">
        <v>188</v>
      </c>
      <c r="AU205" s="204" t="s">
        <v>86</v>
      </c>
      <c r="AV205" s="13" t="s">
        <v>86</v>
      </c>
      <c r="AW205" s="13" t="s">
        <v>35</v>
      </c>
      <c r="AX205" s="13" t="s">
        <v>76</v>
      </c>
      <c r="AY205" s="204" t="s">
        <v>177</v>
      </c>
    </row>
    <row r="206" spans="1:65" s="13" customFormat="1" ht="11.25">
      <c r="B206" s="193"/>
      <c r="C206" s="194"/>
      <c r="D206" s="195" t="s">
        <v>188</v>
      </c>
      <c r="E206" s="196" t="s">
        <v>19</v>
      </c>
      <c r="F206" s="197" t="s">
        <v>315</v>
      </c>
      <c r="G206" s="194"/>
      <c r="H206" s="198">
        <v>35.75</v>
      </c>
      <c r="I206" s="199"/>
      <c r="J206" s="194"/>
      <c r="K206" s="194"/>
      <c r="L206" s="200"/>
      <c r="M206" s="201"/>
      <c r="N206" s="202"/>
      <c r="O206" s="202"/>
      <c r="P206" s="202"/>
      <c r="Q206" s="202"/>
      <c r="R206" s="202"/>
      <c r="S206" s="202"/>
      <c r="T206" s="203"/>
      <c r="AT206" s="204" t="s">
        <v>188</v>
      </c>
      <c r="AU206" s="204" t="s">
        <v>86</v>
      </c>
      <c r="AV206" s="13" t="s">
        <v>86</v>
      </c>
      <c r="AW206" s="13" t="s">
        <v>35</v>
      </c>
      <c r="AX206" s="13" t="s">
        <v>76</v>
      </c>
      <c r="AY206" s="204" t="s">
        <v>177</v>
      </c>
    </row>
    <row r="207" spans="1:65" s="13" customFormat="1" ht="11.25">
      <c r="B207" s="193"/>
      <c r="C207" s="194"/>
      <c r="D207" s="195" t="s">
        <v>188</v>
      </c>
      <c r="E207" s="196" t="s">
        <v>19</v>
      </c>
      <c r="F207" s="197" t="s">
        <v>316</v>
      </c>
      <c r="G207" s="194"/>
      <c r="H207" s="198">
        <v>42.9</v>
      </c>
      <c r="I207" s="199"/>
      <c r="J207" s="194"/>
      <c r="K207" s="194"/>
      <c r="L207" s="200"/>
      <c r="M207" s="201"/>
      <c r="N207" s="202"/>
      <c r="O207" s="202"/>
      <c r="P207" s="202"/>
      <c r="Q207" s="202"/>
      <c r="R207" s="202"/>
      <c r="S207" s="202"/>
      <c r="T207" s="203"/>
      <c r="AT207" s="204" t="s">
        <v>188</v>
      </c>
      <c r="AU207" s="204" t="s">
        <v>86</v>
      </c>
      <c r="AV207" s="13" t="s">
        <v>86</v>
      </c>
      <c r="AW207" s="13" t="s">
        <v>35</v>
      </c>
      <c r="AX207" s="13" t="s">
        <v>76</v>
      </c>
      <c r="AY207" s="204" t="s">
        <v>177</v>
      </c>
    </row>
    <row r="208" spans="1:65" s="13" customFormat="1" ht="11.25">
      <c r="B208" s="193"/>
      <c r="C208" s="194"/>
      <c r="D208" s="195" t="s">
        <v>188</v>
      </c>
      <c r="E208" s="196" t="s">
        <v>19</v>
      </c>
      <c r="F208" s="197" t="s">
        <v>317</v>
      </c>
      <c r="G208" s="194"/>
      <c r="H208" s="198">
        <v>64.349999999999994</v>
      </c>
      <c r="I208" s="199"/>
      <c r="J208" s="194"/>
      <c r="K208" s="194"/>
      <c r="L208" s="200"/>
      <c r="M208" s="201"/>
      <c r="N208" s="202"/>
      <c r="O208" s="202"/>
      <c r="P208" s="202"/>
      <c r="Q208" s="202"/>
      <c r="R208" s="202"/>
      <c r="S208" s="202"/>
      <c r="T208" s="203"/>
      <c r="AT208" s="204" t="s">
        <v>188</v>
      </c>
      <c r="AU208" s="204" t="s">
        <v>86</v>
      </c>
      <c r="AV208" s="13" t="s">
        <v>86</v>
      </c>
      <c r="AW208" s="13" t="s">
        <v>35</v>
      </c>
      <c r="AX208" s="13" t="s">
        <v>76</v>
      </c>
      <c r="AY208" s="204" t="s">
        <v>177</v>
      </c>
    </row>
    <row r="209" spans="1:65" s="13" customFormat="1" ht="11.25">
      <c r="B209" s="193"/>
      <c r="C209" s="194"/>
      <c r="D209" s="195" t="s">
        <v>188</v>
      </c>
      <c r="E209" s="196" t="s">
        <v>19</v>
      </c>
      <c r="F209" s="197" t="s">
        <v>318</v>
      </c>
      <c r="G209" s="194"/>
      <c r="H209" s="198">
        <v>208.29</v>
      </c>
      <c r="I209" s="199"/>
      <c r="J209" s="194"/>
      <c r="K209" s="194"/>
      <c r="L209" s="200"/>
      <c r="M209" s="201"/>
      <c r="N209" s="202"/>
      <c r="O209" s="202"/>
      <c r="P209" s="202"/>
      <c r="Q209" s="202"/>
      <c r="R209" s="202"/>
      <c r="S209" s="202"/>
      <c r="T209" s="203"/>
      <c r="AT209" s="204" t="s">
        <v>188</v>
      </c>
      <c r="AU209" s="204" t="s">
        <v>86</v>
      </c>
      <c r="AV209" s="13" t="s">
        <v>86</v>
      </c>
      <c r="AW209" s="13" t="s">
        <v>35</v>
      </c>
      <c r="AX209" s="13" t="s">
        <v>76</v>
      </c>
      <c r="AY209" s="204" t="s">
        <v>177</v>
      </c>
    </row>
    <row r="210" spans="1:65" s="13" customFormat="1" ht="11.25">
      <c r="B210" s="193"/>
      <c r="C210" s="194"/>
      <c r="D210" s="195" t="s">
        <v>188</v>
      </c>
      <c r="E210" s="196" t="s">
        <v>19</v>
      </c>
      <c r="F210" s="197" t="s">
        <v>319</v>
      </c>
      <c r="G210" s="194"/>
      <c r="H210" s="198">
        <v>64.349999999999994</v>
      </c>
      <c r="I210" s="199"/>
      <c r="J210" s="194"/>
      <c r="K210" s="194"/>
      <c r="L210" s="200"/>
      <c r="M210" s="201"/>
      <c r="N210" s="202"/>
      <c r="O210" s="202"/>
      <c r="P210" s="202"/>
      <c r="Q210" s="202"/>
      <c r="R210" s="202"/>
      <c r="S210" s="202"/>
      <c r="T210" s="203"/>
      <c r="AT210" s="204" t="s">
        <v>188</v>
      </c>
      <c r="AU210" s="204" t="s">
        <v>86</v>
      </c>
      <c r="AV210" s="13" t="s">
        <v>86</v>
      </c>
      <c r="AW210" s="13" t="s">
        <v>35</v>
      </c>
      <c r="AX210" s="13" t="s">
        <v>76</v>
      </c>
      <c r="AY210" s="204" t="s">
        <v>177</v>
      </c>
    </row>
    <row r="211" spans="1:65" s="14" customFormat="1" ht="11.25">
      <c r="B211" s="205"/>
      <c r="C211" s="206"/>
      <c r="D211" s="195" t="s">
        <v>188</v>
      </c>
      <c r="E211" s="207" t="s">
        <v>19</v>
      </c>
      <c r="F211" s="208" t="s">
        <v>190</v>
      </c>
      <c r="G211" s="206"/>
      <c r="H211" s="209">
        <v>969.9</v>
      </c>
      <c r="I211" s="210"/>
      <c r="J211" s="206"/>
      <c r="K211" s="206"/>
      <c r="L211" s="211"/>
      <c r="M211" s="212"/>
      <c r="N211" s="213"/>
      <c r="O211" s="213"/>
      <c r="P211" s="213"/>
      <c r="Q211" s="213"/>
      <c r="R211" s="213"/>
      <c r="S211" s="213"/>
      <c r="T211" s="214"/>
      <c r="AT211" s="215" t="s">
        <v>188</v>
      </c>
      <c r="AU211" s="215" t="s">
        <v>86</v>
      </c>
      <c r="AV211" s="14" t="s">
        <v>184</v>
      </c>
      <c r="AW211" s="14" t="s">
        <v>35</v>
      </c>
      <c r="AX211" s="14" t="s">
        <v>76</v>
      </c>
      <c r="AY211" s="215" t="s">
        <v>177</v>
      </c>
    </row>
    <row r="212" spans="1:65" s="13" customFormat="1" ht="11.25">
      <c r="B212" s="193"/>
      <c r="C212" s="194"/>
      <c r="D212" s="195" t="s">
        <v>188</v>
      </c>
      <c r="E212" s="196" t="s">
        <v>19</v>
      </c>
      <c r="F212" s="197" t="s">
        <v>320</v>
      </c>
      <c r="G212" s="194"/>
      <c r="H212" s="198">
        <v>0.97</v>
      </c>
      <c r="I212" s="199"/>
      <c r="J212" s="194"/>
      <c r="K212" s="194"/>
      <c r="L212" s="200"/>
      <c r="M212" s="201"/>
      <c r="N212" s="202"/>
      <c r="O212" s="202"/>
      <c r="P212" s="202"/>
      <c r="Q212" s="202"/>
      <c r="R212" s="202"/>
      <c r="S212" s="202"/>
      <c r="T212" s="203"/>
      <c r="AT212" s="204" t="s">
        <v>188</v>
      </c>
      <c r="AU212" s="204" t="s">
        <v>86</v>
      </c>
      <c r="AV212" s="13" t="s">
        <v>86</v>
      </c>
      <c r="AW212" s="13" t="s">
        <v>35</v>
      </c>
      <c r="AX212" s="13" t="s">
        <v>84</v>
      </c>
      <c r="AY212" s="204" t="s">
        <v>177</v>
      </c>
    </row>
    <row r="213" spans="1:65" s="2" customFormat="1" ht="24.2" customHeight="1">
      <c r="A213" s="36"/>
      <c r="B213" s="37"/>
      <c r="C213" s="175" t="s">
        <v>321</v>
      </c>
      <c r="D213" s="175" t="s">
        <v>179</v>
      </c>
      <c r="E213" s="176" t="s">
        <v>322</v>
      </c>
      <c r="F213" s="177" t="s">
        <v>323</v>
      </c>
      <c r="G213" s="178" t="s">
        <v>199</v>
      </c>
      <c r="H213" s="179">
        <v>86.113</v>
      </c>
      <c r="I213" s="180"/>
      <c r="J213" s="181">
        <f>ROUND(I213*H213,2)</f>
        <v>0</v>
      </c>
      <c r="K213" s="177" t="s">
        <v>183</v>
      </c>
      <c r="L213" s="41"/>
      <c r="M213" s="182" t="s">
        <v>19</v>
      </c>
      <c r="N213" s="183" t="s">
        <v>47</v>
      </c>
      <c r="O213" s="66"/>
      <c r="P213" s="184">
        <f>O213*H213</f>
        <v>0</v>
      </c>
      <c r="Q213" s="184">
        <v>5.8970000000000002E-2</v>
      </c>
      <c r="R213" s="184">
        <f>Q213*H213</f>
        <v>5.0780836100000002</v>
      </c>
      <c r="S213" s="184">
        <v>0</v>
      </c>
      <c r="T213" s="185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86" t="s">
        <v>184</v>
      </c>
      <c r="AT213" s="186" t="s">
        <v>179</v>
      </c>
      <c r="AU213" s="186" t="s">
        <v>86</v>
      </c>
      <c r="AY213" s="19" t="s">
        <v>177</v>
      </c>
      <c r="BE213" s="187">
        <f>IF(N213="základní",J213,0)</f>
        <v>0</v>
      </c>
      <c r="BF213" s="187">
        <f>IF(N213="snížená",J213,0)</f>
        <v>0</v>
      </c>
      <c r="BG213" s="187">
        <f>IF(N213="zákl. přenesená",J213,0)</f>
        <v>0</v>
      </c>
      <c r="BH213" s="187">
        <f>IF(N213="sníž. přenesená",J213,0)</f>
        <v>0</v>
      </c>
      <c r="BI213" s="187">
        <f>IF(N213="nulová",J213,0)</f>
        <v>0</v>
      </c>
      <c r="BJ213" s="19" t="s">
        <v>84</v>
      </c>
      <c r="BK213" s="187">
        <f>ROUND(I213*H213,2)</f>
        <v>0</v>
      </c>
      <c r="BL213" s="19" t="s">
        <v>184</v>
      </c>
      <c r="BM213" s="186" t="s">
        <v>324</v>
      </c>
    </row>
    <row r="214" spans="1:65" s="2" customFormat="1" ht="11.25">
      <c r="A214" s="36"/>
      <c r="B214" s="37"/>
      <c r="C214" s="38"/>
      <c r="D214" s="188" t="s">
        <v>186</v>
      </c>
      <c r="E214" s="38"/>
      <c r="F214" s="189" t="s">
        <v>325</v>
      </c>
      <c r="G214" s="38"/>
      <c r="H214" s="38"/>
      <c r="I214" s="190"/>
      <c r="J214" s="38"/>
      <c r="K214" s="38"/>
      <c r="L214" s="41"/>
      <c r="M214" s="191"/>
      <c r="N214" s="192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186</v>
      </c>
      <c r="AU214" s="19" t="s">
        <v>86</v>
      </c>
    </row>
    <row r="215" spans="1:65" s="15" customFormat="1" ht="11.25">
      <c r="B215" s="216"/>
      <c r="C215" s="217"/>
      <c r="D215" s="195" t="s">
        <v>188</v>
      </c>
      <c r="E215" s="218" t="s">
        <v>19</v>
      </c>
      <c r="F215" s="219" t="s">
        <v>326</v>
      </c>
      <c r="G215" s="217"/>
      <c r="H215" s="218" t="s">
        <v>19</v>
      </c>
      <c r="I215" s="220"/>
      <c r="J215" s="217"/>
      <c r="K215" s="217"/>
      <c r="L215" s="221"/>
      <c r="M215" s="222"/>
      <c r="N215" s="223"/>
      <c r="O215" s="223"/>
      <c r="P215" s="223"/>
      <c r="Q215" s="223"/>
      <c r="R215" s="223"/>
      <c r="S215" s="223"/>
      <c r="T215" s="224"/>
      <c r="AT215" s="225" t="s">
        <v>188</v>
      </c>
      <c r="AU215" s="225" t="s">
        <v>86</v>
      </c>
      <c r="AV215" s="15" t="s">
        <v>84</v>
      </c>
      <c r="AW215" s="15" t="s">
        <v>35</v>
      </c>
      <c r="AX215" s="15" t="s">
        <v>76</v>
      </c>
      <c r="AY215" s="225" t="s">
        <v>177</v>
      </c>
    </row>
    <row r="216" spans="1:65" s="13" customFormat="1" ht="11.25">
      <c r="B216" s="193"/>
      <c r="C216" s="194"/>
      <c r="D216" s="195" t="s">
        <v>188</v>
      </c>
      <c r="E216" s="196" t="s">
        <v>19</v>
      </c>
      <c r="F216" s="197" t="s">
        <v>327</v>
      </c>
      <c r="G216" s="194"/>
      <c r="H216" s="198">
        <v>46.152000000000001</v>
      </c>
      <c r="I216" s="199"/>
      <c r="J216" s="194"/>
      <c r="K216" s="194"/>
      <c r="L216" s="200"/>
      <c r="M216" s="201"/>
      <c r="N216" s="202"/>
      <c r="O216" s="202"/>
      <c r="P216" s="202"/>
      <c r="Q216" s="202"/>
      <c r="R216" s="202"/>
      <c r="S216" s="202"/>
      <c r="T216" s="203"/>
      <c r="AT216" s="204" t="s">
        <v>188</v>
      </c>
      <c r="AU216" s="204" t="s">
        <v>86</v>
      </c>
      <c r="AV216" s="13" t="s">
        <v>86</v>
      </c>
      <c r="AW216" s="13" t="s">
        <v>35</v>
      </c>
      <c r="AX216" s="13" t="s">
        <v>76</v>
      </c>
      <c r="AY216" s="204" t="s">
        <v>177</v>
      </c>
    </row>
    <row r="217" spans="1:65" s="13" customFormat="1" ht="11.25">
      <c r="B217" s="193"/>
      <c r="C217" s="194"/>
      <c r="D217" s="195" t="s">
        <v>188</v>
      </c>
      <c r="E217" s="196" t="s">
        <v>19</v>
      </c>
      <c r="F217" s="197" t="s">
        <v>328</v>
      </c>
      <c r="G217" s="194"/>
      <c r="H217" s="198">
        <v>-4.7279999999999998</v>
      </c>
      <c r="I217" s="199"/>
      <c r="J217" s="194"/>
      <c r="K217" s="194"/>
      <c r="L217" s="200"/>
      <c r="M217" s="201"/>
      <c r="N217" s="202"/>
      <c r="O217" s="202"/>
      <c r="P217" s="202"/>
      <c r="Q217" s="202"/>
      <c r="R217" s="202"/>
      <c r="S217" s="202"/>
      <c r="T217" s="203"/>
      <c r="AT217" s="204" t="s">
        <v>188</v>
      </c>
      <c r="AU217" s="204" t="s">
        <v>86</v>
      </c>
      <c r="AV217" s="13" t="s">
        <v>86</v>
      </c>
      <c r="AW217" s="13" t="s">
        <v>35</v>
      </c>
      <c r="AX217" s="13" t="s">
        <v>76</v>
      </c>
      <c r="AY217" s="204" t="s">
        <v>177</v>
      </c>
    </row>
    <row r="218" spans="1:65" s="13" customFormat="1" ht="11.25">
      <c r="B218" s="193"/>
      <c r="C218" s="194"/>
      <c r="D218" s="195" t="s">
        <v>188</v>
      </c>
      <c r="E218" s="196" t="s">
        <v>19</v>
      </c>
      <c r="F218" s="197" t="s">
        <v>329</v>
      </c>
      <c r="G218" s="194"/>
      <c r="H218" s="198">
        <v>-4.1369999999999996</v>
      </c>
      <c r="I218" s="199"/>
      <c r="J218" s="194"/>
      <c r="K218" s="194"/>
      <c r="L218" s="200"/>
      <c r="M218" s="201"/>
      <c r="N218" s="202"/>
      <c r="O218" s="202"/>
      <c r="P218" s="202"/>
      <c r="Q218" s="202"/>
      <c r="R218" s="202"/>
      <c r="S218" s="202"/>
      <c r="T218" s="203"/>
      <c r="AT218" s="204" t="s">
        <v>188</v>
      </c>
      <c r="AU218" s="204" t="s">
        <v>86</v>
      </c>
      <c r="AV218" s="13" t="s">
        <v>86</v>
      </c>
      <c r="AW218" s="13" t="s">
        <v>35</v>
      </c>
      <c r="AX218" s="13" t="s">
        <v>76</v>
      </c>
      <c r="AY218" s="204" t="s">
        <v>177</v>
      </c>
    </row>
    <row r="219" spans="1:65" s="15" customFormat="1" ht="11.25">
      <c r="B219" s="216"/>
      <c r="C219" s="217"/>
      <c r="D219" s="195" t="s">
        <v>188</v>
      </c>
      <c r="E219" s="218" t="s">
        <v>19</v>
      </c>
      <c r="F219" s="219" t="s">
        <v>330</v>
      </c>
      <c r="G219" s="217"/>
      <c r="H219" s="218" t="s">
        <v>19</v>
      </c>
      <c r="I219" s="220"/>
      <c r="J219" s="217"/>
      <c r="K219" s="217"/>
      <c r="L219" s="221"/>
      <c r="M219" s="222"/>
      <c r="N219" s="223"/>
      <c r="O219" s="223"/>
      <c r="P219" s="223"/>
      <c r="Q219" s="223"/>
      <c r="R219" s="223"/>
      <c r="S219" s="223"/>
      <c r="T219" s="224"/>
      <c r="AT219" s="225" t="s">
        <v>188</v>
      </c>
      <c r="AU219" s="225" t="s">
        <v>86</v>
      </c>
      <c r="AV219" s="15" t="s">
        <v>84</v>
      </c>
      <c r="AW219" s="15" t="s">
        <v>35</v>
      </c>
      <c r="AX219" s="15" t="s">
        <v>76</v>
      </c>
      <c r="AY219" s="225" t="s">
        <v>177</v>
      </c>
    </row>
    <row r="220" spans="1:65" s="13" customFormat="1" ht="11.25">
      <c r="B220" s="193"/>
      <c r="C220" s="194"/>
      <c r="D220" s="195" t="s">
        <v>188</v>
      </c>
      <c r="E220" s="196" t="s">
        <v>19</v>
      </c>
      <c r="F220" s="197" t="s">
        <v>331</v>
      </c>
      <c r="G220" s="194"/>
      <c r="H220" s="198">
        <v>23.292000000000002</v>
      </c>
      <c r="I220" s="199"/>
      <c r="J220" s="194"/>
      <c r="K220" s="194"/>
      <c r="L220" s="200"/>
      <c r="M220" s="201"/>
      <c r="N220" s="202"/>
      <c r="O220" s="202"/>
      <c r="P220" s="202"/>
      <c r="Q220" s="202"/>
      <c r="R220" s="202"/>
      <c r="S220" s="202"/>
      <c r="T220" s="203"/>
      <c r="AT220" s="204" t="s">
        <v>188</v>
      </c>
      <c r="AU220" s="204" t="s">
        <v>86</v>
      </c>
      <c r="AV220" s="13" t="s">
        <v>86</v>
      </c>
      <c r="AW220" s="13" t="s">
        <v>35</v>
      </c>
      <c r="AX220" s="13" t="s">
        <v>76</v>
      </c>
      <c r="AY220" s="204" t="s">
        <v>177</v>
      </c>
    </row>
    <row r="221" spans="1:65" s="15" customFormat="1" ht="11.25">
      <c r="B221" s="216"/>
      <c r="C221" s="217"/>
      <c r="D221" s="195" t="s">
        <v>188</v>
      </c>
      <c r="E221" s="218" t="s">
        <v>19</v>
      </c>
      <c r="F221" s="219" t="s">
        <v>332</v>
      </c>
      <c r="G221" s="217"/>
      <c r="H221" s="218" t="s">
        <v>19</v>
      </c>
      <c r="I221" s="220"/>
      <c r="J221" s="217"/>
      <c r="K221" s="217"/>
      <c r="L221" s="221"/>
      <c r="M221" s="222"/>
      <c r="N221" s="223"/>
      <c r="O221" s="223"/>
      <c r="P221" s="223"/>
      <c r="Q221" s="223"/>
      <c r="R221" s="223"/>
      <c r="S221" s="223"/>
      <c r="T221" s="224"/>
      <c r="AT221" s="225" t="s">
        <v>188</v>
      </c>
      <c r="AU221" s="225" t="s">
        <v>86</v>
      </c>
      <c r="AV221" s="15" t="s">
        <v>84</v>
      </c>
      <c r="AW221" s="15" t="s">
        <v>35</v>
      </c>
      <c r="AX221" s="15" t="s">
        <v>76</v>
      </c>
      <c r="AY221" s="225" t="s">
        <v>177</v>
      </c>
    </row>
    <row r="222" spans="1:65" s="13" customFormat="1" ht="11.25">
      <c r="B222" s="193"/>
      <c r="C222" s="194"/>
      <c r="D222" s="195" t="s">
        <v>188</v>
      </c>
      <c r="E222" s="196" t="s">
        <v>19</v>
      </c>
      <c r="F222" s="197" t="s">
        <v>333</v>
      </c>
      <c r="G222" s="194"/>
      <c r="H222" s="198">
        <v>12.96</v>
      </c>
      <c r="I222" s="199"/>
      <c r="J222" s="194"/>
      <c r="K222" s="194"/>
      <c r="L222" s="200"/>
      <c r="M222" s="201"/>
      <c r="N222" s="202"/>
      <c r="O222" s="202"/>
      <c r="P222" s="202"/>
      <c r="Q222" s="202"/>
      <c r="R222" s="202"/>
      <c r="S222" s="202"/>
      <c r="T222" s="203"/>
      <c r="AT222" s="204" t="s">
        <v>188</v>
      </c>
      <c r="AU222" s="204" t="s">
        <v>86</v>
      </c>
      <c r="AV222" s="13" t="s">
        <v>86</v>
      </c>
      <c r="AW222" s="13" t="s">
        <v>35</v>
      </c>
      <c r="AX222" s="13" t="s">
        <v>76</v>
      </c>
      <c r="AY222" s="204" t="s">
        <v>177</v>
      </c>
    </row>
    <row r="223" spans="1:65" s="13" customFormat="1" ht="11.25">
      <c r="B223" s="193"/>
      <c r="C223" s="194"/>
      <c r="D223" s="195" t="s">
        <v>188</v>
      </c>
      <c r="E223" s="196" t="s">
        <v>19</v>
      </c>
      <c r="F223" s="197" t="s">
        <v>334</v>
      </c>
      <c r="G223" s="194"/>
      <c r="H223" s="198">
        <v>-2.758</v>
      </c>
      <c r="I223" s="199"/>
      <c r="J223" s="194"/>
      <c r="K223" s="194"/>
      <c r="L223" s="200"/>
      <c r="M223" s="201"/>
      <c r="N223" s="202"/>
      <c r="O223" s="202"/>
      <c r="P223" s="202"/>
      <c r="Q223" s="202"/>
      <c r="R223" s="202"/>
      <c r="S223" s="202"/>
      <c r="T223" s="203"/>
      <c r="AT223" s="204" t="s">
        <v>188</v>
      </c>
      <c r="AU223" s="204" t="s">
        <v>86</v>
      </c>
      <c r="AV223" s="13" t="s">
        <v>86</v>
      </c>
      <c r="AW223" s="13" t="s">
        <v>35</v>
      </c>
      <c r="AX223" s="13" t="s">
        <v>76</v>
      </c>
      <c r="AY223" s="204" t="s">
        <v>177</v>
      </c>
    </row>
    <row r="224" spans="1:65" s="13" customFormat="1" ht="11.25">
      <c r="B224" s="193"/>
      <c r="C224" s="194"/>
      <c r="D224" s="195" t="s">
        <v>188</v>
      </c>
      <c r="E224" s="196" t="s">
        <v>19</v>
      </c>
      <c r="F224" s="197" t="s">
        <v>335</v>
      </c>
      <c r="G224" s="194"/>
      <c r="H224" s="198">
        <v>13.68</v>
      </c>
      <c r="I224" s="199"/>
      <c r="J224" s="194"/>
      <c r="K224" s="194"/>
      <c r="L224" s="200"/>
      <c r="M224" s="201"/>
      <c r="N224" s="202"/>
      <c r="O224" s="202"/>
      <c r="P224" s="202"/>
      <c r="Q224" s="202"/>
      <c r="R224" s="202"/>
      <c r="S224" s="202"/>
      <c r="T224" s="203"/>
      <c r="AT224" s="204" t="s">
        <v>188</v>
      </c>
      <c r="AU224" s="204" t="s">
        <v>86</v>
      </c>
      <c r="AV224" s="13" t="s">
        <v>86</v>
      </c>
      <c r="AW224" s="13" t="s">
        <v>35</v>
      </c>
      <c r="AX224" s="13" t="s">
        <v>76</v>
      </c>
      <c r="AY224" s="204" t="s">
        <v>177</v>
      </c>
    </row>
    <row r="225" spans="1:65" s="13" customFormat="1" ht="11.25">
      <c r="B225" s="193"/>
      <c r="C225" s="194"/>
      <c r="D225" s="195" t="s">
        <v>188</v>
      </c>
      <c r="E225" s="196" t="s">
        <v>19</v>
      </c>
      <c r="F225" s="197" t="s">
        <v>334</v>
      </c>
      <c r="G225" s="194"/>
      <c r="H225" s="198">
        <v>-2.758</v>
      </c>
      <c r="I225" s="199"/>
      <c r="J225" s="194"/>
      <c r="K225" s="194"/>
      <c r="L225" s="200"/>
      <c r="M225" s="201"/>
      <c r="N225" s="202"/>
      <c r="O225" s="202"/>
      <c r="P225" s="202"/>
      <c r="Q225" s="202"/>
      <c r="R225" s="202"/>
      <c r="S225" s="202"/>
      <c r="T225" s="203"/>
      <c r="AT225" s="204" t="s">
        <v>188</v>
      </c>
      <c r="AU225" s="204" t="s">
        <v>86</v>
      </c>
      <c r="AV225" s="13" t="s">
        <v>86</v>
      </c>
      <c r="AW225" s="13" t="s">
        <v>35</v>
      </c>
      <c r="AX225" s="13" t="s">
        <v>76</v>
      </c>
      <c r="AY225" s="204" t="s">
        <v>177</v>
      </c>
    </row>
    <row r="226" spans="1:65" s="15" customFormat="1" ht="11.25">
      <c r="B226" s="216"/>
      <c r="C226" s="217"/>
      <c r="D226" s="195" t="s">
        <v>188</v>
      </c>
      <c r="E226" s="218" t="s">
        <v>19</v>
      </c>
      <c r="F226" s="219" t="s">
        <v>336</v>
      </c>
      <c r="G226" s="217"/>
      <c r="H226" s="218" t="s">
        <v>19</v>
      </c>
      <c r="I226" s="220"/>
      <c r="J226" s="217"/>
      <c r="K226" s="217"/>
      <c r="L226" s="221"/>
      <c r="M226" s="222"/>
      <c r="N226" s="223"/>
      <c r="O226" s="223"/>
      <c r="P226" s="223"/>
      <c r="Q226" s="223"/>
      <c r="R226" s="223"/>
      <c r="S226" s="223"/>
      <c r="T226" s="224"/>
      <c r="AT226" s="225" t="s">
        <v>188</v>
      </c>
      <c r="AU226" s="225" t="s">
        <v>86</v>
      </c>
      <c r="AV226" s="15" t="s">
        <v>84</v>
      </c>
      <c r="AW226" s="15" t="s">
        <v>35</v>
      </c>
      <c r="AX226" s="15" t="s">
        <v>76</v>
      </c>
      <c r="AY226" s="225" t="s">
        <v>177</v>
      </c>
    </row>
    <row r="227" spans="1:65" s="13" customFormat="1" ht="11.25">
      <c r="B227" s="193"/>
      <c r="C227" s="194"/>
      <c r="D227" s="195" t="s">
        <v>188</v>
      </c>
      <c r="E227" s="196" t="s">
        <v>19</v>
      </c>
      <c r="F227" s="197" t="s">
        <v>337</v>
      </c>
      <c r="G227" s="194"/>
      <c r="H227" s="198">
        <v>6.3</v>
      </c>
      <c r="I227" s="199"/>
      <c r="J227" s="194"/>
      <c r="K227" s="194"/>
      <c r="L227" s="200"/>
      <c r="M227" s="201"/>
      <c r="N227" s="202"/>
      <c r="O227" s="202"/>
      <c r="P227" s="202"/>
      <c r="Q227" s="202"/>
      <c r="R227" s="202"/>
      <c r="S227" s="202"/>
      <c r="T227" s="203"/>
      <c r="AT227" s="204" t="s">
        <v>188</v>
      </c>
      <c r="AU227" s="204" t="s">
        <v>86</v>
      </c>
      <c r="AV227" s="13" t="s">
        <v>86</v>
      </c>
      <c r="AW227" s="13" t="s">
        <v>35</v>
      </c>
      <c r="AX227" s="13" t="s">
        <v>76</v>
      </c>
      <c r="AY227" s="204" t="s">
        <v>177</v>
      </c>
    </row>
    <row r="228" spans="1:65" s="13" customFormat="1" ht="11.25">
      <c r="B228" s="193"/>
      <c r="C228" s="194"/>
      <c r="D228" s="195" t="s">
        <v>188</v>
      </c>
      <c r="E228" s="196" t="s">
        <v>19</v>
      </c>
      <c r="F228" s="197" t="s">
        <v>338</v>
      </c>
      <c r="G228" s="194"/>
      <c r="H228" s="198">
        <v>-1.89</v>
      </c>
      <c r="I228" s="199"/>
      <c r="J228" s="194"/>
      <c r="K228" s="194"/>
      <c r="L228" s="200"/>
      <c r="M228" s="201"/>
      <c r="N228" s="202"/>
      <c r="O228" s="202"/>
      <c r="P228" s="202"/>
      <c r="Q228" s="202"/>
      <c r="R228" s="202"/>
      <c r="S228" s="202"/>
      <c r="T228" s="203"/>
      <c r="AT228" s="204" t="s">
        <v>188</v>
      </c>
      <c r="AU228" s="204" t="s">
        <v>86</v>
      </c>
      <c r="AV228" s="13" t="s">
        <v>86</v>
      </c>
      <c r="AW228" s="13" t="s">
        <v>35</v>
      </c>
      <c r="AX228" s="13" t="s">
        <v>76</v>
      </c>
      <c r="AY228" s="204" t="s">
        <v>177</v>
      </c>
    </row>
    <row r="229" spans="1:65" s="14" customFormat="1" ht="11.25">
      <c r="B229" s="205"/>
      <c r="C229" s="206"/>
      <c r="D229" s="195" t="s">
        <v>188</v>
      </c>
      <c r="E229" s="207" t="s">
        <v>19</v>
      </c>
      <c r="F229" s="208" t="s">
        <v>190</v>
      </c>
      <c r="G229" s="206"/>
      <c r="H229" s="209">
        <v>86.113000000000014</v>
      </c>
      <c r="I229" s="210"/>
      <c r="J229" s="206"/>
      <c r="K229" s="206"/>
      <c r="L229" s="211"/>
      <c r="M229" s="212"/>
      <c r="N229" s="213"/>
      <c r="O229" s="213"/>
      <c r="P229" s="213"/>
      <c r="Q229" s="213"/>
      <c r="R229" s="213"/>
      <c r="S229" s="213"/>
      <c r="T229" s="214"/>
      <c r="AT229" s="215" t="s">
        <v>188</v>
      </c>
      <c r="AU229" s="215" t="s">
        <v>86</v>
      </c>
      <c r="AV229" s="14" t="s">
        <v>184</v>
      </c>
      <c r="AW229" s="14" t="s">
        <v>35</v>
      </c>
      <c r="AX229" s="14" t="s">
        <v>84</v>
      </c>
      <c r="AY229" s="215" t="s">
        <v>177</v>
      </c>
    </row>
    <row r="230" spans="1:65" s="2" customFormat="1" ht="24.2" customHeight="1">
      <c r="A230" s="36"/>
      <c r="B230" s="37"/>
      <c r="C230" s="175" t="s">
        <v>339</v>
      </c>
      <c r="D230" s="175" t="s">
        <v>179</v>
      </c>
      <c r="E230" s="176" t="s">
        <v>340</v>
      </c>
      <c r="F230" s="177" t="s">
        <v>341</v>
      </c>
      <c r="G230" s="178" t="s">
        <v>199</v>
      </c>
      <c r="H230" s="179">
        <v>8.5500000000000007</v>
      </c>
      <c r="I230" s="180"/>
      <c r="J230" s="181">
        <f>ROUND(I230*H230,2)</f>
        <v>0</v>
      </c>
      <c r="K230" s="177" t="s">
        <v>183</v>
      </c>
      <c r="L230" s="41"/>
      <c r="M230" s="182" t="s">
        <v>19</v>
      </c>
      <c r="N230" s="183" t="s">
        <v>47</v>
      </c>
      <c r="O230" s="66"/>
      <c r="P230" s="184">
        <f>O230*H230</f>
        <v>0</v>
      </c>
      <c r="Q230" s="184">
        <v>6.6879999999999995E-2</v>
      </c>
      <c r="R230" s="184">
        <f>Q230*H230</f>
        <v>0.571824</v>
      </c>
      <c r="S230" s="184">
        <v>0</v>
      </c>
      <c r="T230" s="185">
        <f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86" t="s">
        <v>184</v>
      </c>
      <c r="AT230" s="186" t="s">
        <v>179</v>
      </c>
      <c r="AU230" s="186" t="s">
        <v>86</v>
      </c>
      <c r="AY230" s="19" t="s">
        <v>177</v>
      </c>
      <c r="BE230" s="187">
        <f>IF(N230="základní",J230,0)</f>
        <v>0</v>
      </c>
      <c r="BF230" s="187">
        <f>IF(N230="snížená",J230,0)</f>
        <v>0</v>
      </c>
      <c r="BG230" s="187">
        <f>IF(N230="zákl. přenesená",J230,0)</f>
        <v>0</v>
      </c>
      <c r="BH230" s="187">
        <f>IF(N230="sníž. přenesená",J230,0)</f>
        <v>0</v>
      </c>
      <c r="BI230" s="187">
        <f>IF(N230="nulová",J230,0)</f>
        <v>0</v>
      </c>
      <c r="BJ230" s="19" t="s">
        <v>84</v>
      </c>
      <c r="BK230" s="187">
        <f>ROUND(I230*H230,2)</f>
        <v>0</v>
      </c>
      <c r="BL230" s="19" t="s">
        <v>184</v>
      </c>
      <c r="BM230" s="186" t="s">
        <v>342</v>
      </c>
    </row>
    <row r="231" spans="1:65" s="2" customFormat="1" ht="11.25">
      <c r="A231" s="36"/>
      <c r="B231" s="37"/>
      <c r="C231" s="38"/>
      <c r="D231" s="188" t="s">
        <v>186</v>
      </c>
      <c r="E231" s="38"/>
      <c r="F231" s="189" t="s">
        <v>343</v>
      </c>
      <c r="G231" s="38"/>
      <c r="H231" s="38"/>
      <c r="I231" s="190"/>
      <c r="J231" s="38"/>
      <c r="K231" s="38"/>
      <c r="L231" s="41"/>
      <c r="M231" s="191"/>
      <c r="N231" s="192"/>
      <c r="O231" s="66"/>
      <c r="P231" s="66"/>
      <c r="Q231" s="66"/>
      <c r="R231" s="66"/>
      <c r="S231" s="66"/>
      <c r="T231" s="67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T231" s="19" t="s">
        <v>186</v>
      </c>
      <c r="AU231" s="19" t="s">
        <v>86</v>
      </c>
    </row>
    <row r="232" spans="1:65" s="15" customFormat="1" ht="11.25">
      <c r="B232" s="216"/>
      <c r="C232" s="217"/>
      <c r="D232" s="195" t="s">
        <v>188</v>
      </c>
      <c r="E232" s="218" t="s">
        <v>19</v>
      </c>
      <c r="F232" s="219" t="s">
        <v>344</v>
      </c>
      <c r="G232" s="217"/>
      <c r="H232" s="218" t="s">
        <v>19</v>
      </c>
      <c r="I232" s="220"/>
      <c r="J232" s="217"/>
      <c r="K232" s="217"/>
      <c r="L232" s="221"/>
      <c r="M232" s="222"/>
      <c r="N232" s="223"/>
      <c r="O232" s="223"/>
      <c r="P232" s="223"/>
      <c r="Q232" s="223"/>
      <c r="R232" s="223"/>
      <c r="S232" s="223"/>
      <c r="T232" s="224"/>
      <c r="AT232" s="225" t="s">
        <v>188</v>
      </c>
      <c r="AU232" s="225" t="s">
        <v>86</v>
      </c>
      <c r="AV232" s="15" t="s">
        <v>84</v>
      </c>
      <c r="AW232" s="15" t="s">
        <v>35</v>
      </c>
      <c r="AX232" s="15" t="s">
        <v>76</v>
      </c>
      <c r="AY232" s="225" t="s">
        <v>177</v>
      </c>
    </row>
    <row r="233" spans="1:65" s="13" customFormat="1" ht="11.25">
      <c r="B233" s="193"/>
      <c r="C233" s="194"/>
      <c r="D233" s="195" t="s">
        <v>188</v>
      </c>
      <c r="E233" s="196" t="s">
        <v>19</v>
      </c>
      <c r="F233" s="197" t="s">
        <v>345</v>
      </c>
      <c r="G233" s="194"/>
      <c r="H233" s="198">
        <v>8.5500000000000007</v>
      </c>
      <c r="I233" s="199"/>
      <c r="J233" s="194"/>
      <c r="K233" s="194"/>
      <c r="L233" s="200"/>
      <c r="M233" s="201"/>
      <c r="N233" s="202"/>
      <c r="O233" s="202"/>
      <c r="P233" s="202"/>
      <c r="Q233" s="202"/>
      <c r="R233" s="202"/>
      <c r="S233" s="202"/>
      <c r="T233" s="203"/>
      <c r="AT233" s="204" t="s">
        <v>188</v>
      </c>
      <c r="AU233" s="204" t="s">
        <v>86</v>
      </c>
      <c r="AV233" s="13" t="s">
        <v>86</v>
      </c>
      <c r="AW233" s="13" t="s">
        <v>35</v>
      </c>
      <c r="AX233" s="13" t="s">
        <v>76</v>
      </c>
      <c r="AY233" s="204" t="s">
        <v>177</v>
      </c>
    </row>
    <row r="234" spans="1:65" s="14" customFormat="1" ht="11.25">
      <c r="B234" s="205"/>
      <c r="C234" s="206"/>
      <c r="D234" s="195" t="s">
        <v>188</v>
      </c>
      <c r="E234" s="207" t="s">
        <v>19</v>
      </c>
      <c r="F234" s="208" t="s">
        <v>190</v>
      </c>
      <c r="G234" s="206"/>
      <c r="H234" s="209">
        <v>8.5500000000000007</v>
      </c>
      <c r="I234" s="210"/>
      <c r="J234" s="206"/>
      <c r="K234" s="206"/>
      <c r="L234" s="211"/>
      <c r="M234" s="212"/>
      <c r="N234" s="213"/>
      <c r="O234" s="213"/>
      <c r="P234" s="213"/>
      <c r="Q234" s="213"/>
      <c r="R234" s="213"/>
      <c r="S234" s="213"/>
      <c r="T234" s="214"/>
      <c r="AT234" s="215" t="s">
        <v>188</v>
      </c>
      <c r="AU234" s="215" t="s">
        <v>86</v>
      </c>
      <c r="AV234" s="14" t="s">
        <v>184</v>
      </c>
      <c r="AW234" s="14" t="s">
        <v>35</v>
      </c>
      <c r="AX234" s="14" t="s">
        <v>84</v>
      </c>
      <c r="AY234" s="215" t="s">
        <v>177</v>
      </c>
    </row>
    <row r="235" spans="1:65" s="2" customFormat="1" ht="24.2" customHeight="1">
      <c r="A235" s="36"/>
      <c r="B235" s="37"/>
      <c r="C235" s="175" t="s">
        <v>346</v>
      </c>
      <c r="D235" s="175" t="s">
        <v>179</v>
      </c>
      <c r="E235" s="176" t="s">
        <v>347</v>
      </c>
      <c r="F235" s="177" t="s">
        <v>348</v>
      </c>
      <c r="G235" s="178" t="s">
        <v>199</v>
      </c>
      <c r="H235" s="179">
        <v>267.29899999999998</v>
      </c>
      <c r="I235" s="180"/>
      <c r="J235" s="181">
        <f>ROUND(I235*H235,2)</f>
        <v>0</v>
      </c>
      <c r="K235" s="177" t="s">
        <v>183</v>
      </c>
      <c r="L235" s="41"/>
      <c r="M235" s="182" t="s">
        <v>19</v>
      </c>
      <c r="N235" s="183" t="s">
        <v>47</v>
      </c>
      <c r="O235" s="66"/>
      <c r="P235" s="184">
        <f>O235*H235</f>
        <v>0</v>
      </c>
      <c r="Q235" s="184">
        <v>7.571E-2</v>
      </c>
      <c r="R235" s="184">
        <f>Q235*H235</f>
        <v>20.237207289999997</v>
      </c>
      <c r="S235" s="184">
        <v>0</v>
      </c>
      <c r="T235" s="185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86" t="s">
        <v>184</v>
      </c>
      <c r="AT235" s="186" t="s">
        <v>179</v>
      </c>
      <c r="AU235" s="186" t="s">
        <v>86</v>
      </c>
      <c r="AY235" s="19" t="s">
        <v>177</v>
      </c>
      <c r="BE235" s="187">
        <f>IF(N235="základní",J235,0)</f>
        <v>0</v>
      </c>
      <c r="BF235" s="187">
        <f>IF(N235="snížená",J235,0)</f>
        <v>0</v>
      </c>
      <c r="BG235" s="187">
        <f>IF(N235="zákl. přenesená",J235,0)</f>
        <v>0</v>
      </c>
      <c r="BH235" s="187">
        <f>IF(N235="sníž. přenesená",J235,0)</f>
        <v>0</v>
      </c>
      <c r="BI235" s="187">
        <f>IF(N235="nulová",J235,0)</f>
        <v>0</v>
      </c>
      <c r="BJ235" s="19" t="s">
        <v>84</v>
      </c>
      <c r="BK235" s="187">
        <f>ROUND(I235*H235,2)</f>
        <v>0</v>
      </c>
      <c r="BL235" s="19" t="s">
        <v>184</v>
      </c>
      <c r="BM235" s="186" t="s">
        <v>349</v>
      </c>
    </row>
    <row r="236" spans="1:65" s="2" customFormat="1" ht="11.25">
      <c r="A236" s="36"/>
      <c r="B236" s="37"/>
      <c r="C236" s="38"/>
      <c r="D236" s="188" t="s">
        <v>186</v>
      </c>
      <c r="E236" s="38"/>
      <c r="F236" s="189" t="s">
        <v>350</v>
      </c>
      <c r="G236" s="38"/>
      <c r="H236" s="38"/>
      <c r="I236" s="190"/>
      <c r="J236" s="38"/>
      <c r="K236" s="38"/>
      <c r="L236" s="41"/>
      <c r="M236" s="191"/>
      <c r="N236" s="192"/>
      <c r="O236" s="66"/>
      <c r="P236" s="66"/>
      <c r="Q236" s="66"/>
      <c r="R236" s="66"/>
      <c r="S236" s="66"/>
      <c r="T236" s="67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T236" s="19" t="s">
        <v>186</v>
      </c>
      <c r="AU236" s="19" t="s">
        <v>86</v>
      </c>
    </row>
    <row r="237" spans="1:65" s="15" customFormat="1" ht="11.25">
      <c r="B237" s="216"/>
      <c r="C237" s="217"/>
      <c r="D237" s="195" t="s">
        <v>188</v>
      </c>
      <c r="E237" s="218" t="s">
        <v>19</v>
      </c>
      <c r="F237" s="219" t="s">
        <v>351</v>
      </c>
      <c r="G237" s="217"/>
      <c r="H237" s="218" t="s">
        <v>19</v>
      </c>
      <c r="I237" s="220"/>
      <c r="J237" s="217"/>
      <c r="K237" s="217"/>
      <c r="L237" s="221"/>
      <c r="M237" s="222"/>
      <c r="N237" s="223"/>
      <c r="O237" s="223"/>
      <c r="P237" s="223"/>
      <c r="Q237" s="223"/>
      <c r="R237" s="223"/>
      <c r="S237" s="223"/>
      <c r="T237" s="224"/>
      <c r="AT237" s="225" t="s">
        <v>188</v>
      </c>
      <c r="AU237" s="225" t="s">
        <v>86</v>
      </c>
      <c r="AV237" s="15" t="s">
        <v>84</v>
      </c>
      <c r="AW237" s="15" t="s">
        <v>35</v>
      </c>
      <c r="AX237" s="15" t="s">
        <v>76</v>
      </c>
      <c r="AY237" s="225" t="s">
        <v>177</v>
      </c>
    </row>
    <row r="238" spans="1:65" s="13" customFormat="1" ht="11.25">
      <c r="B238" s="193"/>
      <c r="C238" s="194"/>
      <c r="D238" s="195" t="s">
        <v>188</v>
      </c>
      <c r="E238" s="196" t="s">
        <v>19</v>
      </c>
      <c r="F238" s="197" t="s">
        <v>352</v>
      </c>
      <c r="G238" s="194"/>
      <c r="H238" s="198">
        <v>36.9</v>
      </c>
      <c r="I238" s="199"/>
      <c r="J238" s="194"/>
      <c r="K238" s="194"/>
      <c r="L238" s="200"/>
      <c r="M238" s="201"/>
      <c r="N238" s="202"/>
      <c r="O238" s="202"/>
      <c r="P238" s="202"/>
      <c r="Q238" s="202"/>
      <c r="R238" s="202"/>
      <c r="S238" s="202"/>
      <c r="T238" s="203"/>
      <c r="AT238" s="204" t="s">
        <v>188</v>
      </c>
      <c r="AU238" s="204" t="s">
        <v>86</v>
      </c>
      <c r="AV238" s="13" t="s">
        <v>86</v>
      </c>
      <c r="AW238" s="13" t="s">
        <v>35</v>
      </c>
      <c r="AX238" s="13" t="s">
        <v>76</v>
      </c>
      <c r="AY238" s="204" t="s">
        <v>177</v>
      </c>
    </row>
    <row r="239" spans="1:65" s="13" customFormat="1" ht="11.25">
      <c r="B239" s="193"/>
      <c r="C239" s="194"/>
      <c r="D239" s="195" t="s">
        <v>188</v>
      </c>
      <c r="E239" s="196" t="s">
        <v>19</v>
      </c>
      <c r="F239" s="197" t="s">
        <v>353</v>
      </c>
      <c r="G239" s="194"/>
      <c r="H239" s="198">
        <v>-3.1520000000000001</v>
      </c>
      <c r="I239" s="199"/>
      <c r="J239" s="194"/>
      <c r="K239" s="194"/>
      <c r="L239" s="200"/>
      <c r="M239" s="201"/>
      <c r="N239" s="202"/>
      <c r="O239" s="202"/>
      <c r="P239" s="202"/>
      <c r="Q239" s="202"/>
      <c r="R239" s="202"/>
      <c r="S239" s="202"/>
      <c r="T239" s="203"/>
      <c r="AT239" s="204" t="s">
        <v>188</v>
      </c>
      <c r="AU239" s="204" t="s">
        <v>86</v>
      </c>
      <c r="AV239" s="13" t="s">
        <v>86</v>
      </c>
      <c r="AW239" s="13" t="s">
        <v>35</v>
      </c>
      <c r="AX239" s="13" t="s">
        <v>76</v>
      </c>
      <c r="AY239" s="204" t="s">
        <v>177</v>
      </c>
    </row>
    <row r="240" spans="1:65" s="15" customFormat="1" ht="11.25">
      <c r="B240" s="216"/>
      <c r="C240" s="217"/>
      <c r="D240" s="195" t="s">
        <v>188</v>
      </c>
      <c r="E240" s="218" t="s">
        <v>19</v>
      </c>
      <c r="F240" s="219" t="s">
        <v>354</v>
      </c>
      <c r="G240" s="217"/>
      <c r="H240" s="218" t="s">
        <v>19</v>
      </c>
      <c r="I240" s="220"/>
      <c r="J240" s="217"/>
      <c r="K240" s="217"/>
      <c r="L240" s="221"/>
      <c r="M240" s="222"/>
      <c r="N240" s="223"/>
      <c r="O240" s="223"/>
      <c r="P240" s="223"/>
      <c r="Q240" s="223"/>
      <c r="R240" s="223"/>
      <c r="S240" s="223"/>
      <c r="T240" s="224"/>
      <c r="AT240" s="225" t="s">
        <v>188</v>
      </c>
      <c r="AU240" s="225" t="s">
        <v>86</v>
      </c>
      <c r="AV240" s="15" t="s">
        <v>84</v>
      </c>
      <c r="AW240" s="15" t="s">
        <v>35</v>
      </c>
      <c r="AX240" s="15" t="s">
        <v>76</v>
      </c>
      <c r="AY240" s="225" t="s">
        <v>177</v>
      </c>
    </row>
    <row r="241" spans="2:63" s="13" customFormat="1" ht="11.25">
      <c r="B241" s="193"/>
      <c r="C241" s="194"/>
      <c r="D241" s="195" t="s">
        <v>188</v>
      </c>
      <c r="E241" s="196" t="s">
        <v>19</v>
      </c>
      <c r="F241" s="197" t="s">
        <v>355</v>
      </c>
      <c r="G241" s="194"/>
      <c r="H241" s="198">
        <v>32.58</v>
      </c>
      <c r="I241" s="199"/>
      <c r="J241" s="194"/>
      <c r="K241" s="194"/>
      <c r="L241" s="200"/>
      <c r="M241" s="201"/>
      <c r="N241" s="202"/>
      <c r="O241" s="202"/>
      <c r="P241" s="202"/>
      <c r="Q241" s="202"/>
      <c r="R241" s="202"/>
      <c r="S241" s="202"/>
      <c r="T241" s="203"/>
      <c r="AT241" s="204" t="s">
        <v>188</v>
      </c>
      <c r="AU241" s="204" t="s">
        <v>86</v>
      </c>
      <c r="AV241" s="13" t="s">
        <v>86</v>
      </c>
      <c r="AW241" s="13" t="s">
        <v>35</v>
      </c>
      <c r="AX241" s="13" t="s">
        <v>76</v>
      </c>
      <c r="AY241" s="204" t="s">
        <v>177</v>
      </c>
    </row>
    <row r="242" spans="2:63" s="15" customFormat="1" ht="11.25">
      <c r="B242" s="216"/>
      <c r="C242" s="217"/>
      <c r="D242" s="195" t="s">
        <v>188</v>
      </c>
      <c r="E242" s="218" t="s">
        <v>19</v>
      </c>
      <c r="F242" s="219" t="s">
        <v>356</v>
      </c>
      <c r="G242" s="217"/>
      <c r="H242" s="218" t="s">
        <v>19</v>
      </c>
      <c r="I242" s="220"/>
      <c r="J242" s="217"/>
      <c r="K242" s="217"/>
      <c r="L242" s="221"/>
      <c r="M242" s="222"/>
      <c r="N242" s="223"/>
      <c r="O242" s="223"/>
      <c r="P242" s="223"/>
      <c r="Q242" s="223"/>
      <c r="R242" s="223"/>
      <c r="S242" s="223"/>
      <c r="T242" s="224"/>
      <c r="AT242" s="225" t="s">
        <v>188</v>
      </c>
      <c r="AU242" s="225" t="s">
        <v>86</v>
      </c>
      <c r="AV242" s="15" t="s">
        <v>84</v>
      </c>
      <c r="AW242" s="15" t="s">
        <v>35</v>
      </c>
      <c r="AX242" s="15" t="s">
        <v>76</v>
      </c>
      <c r="AY242" s="225" t="s">
        <v>177</v>
      </c>
    </row>
    <row r="243" spans="2:63" s="13" customFormat="1" ht="11.25">
      <c r="B243" s="193"/>
      <c r="C243" s="194"/>
      <c r="D243" s="195" t="s">
        <v>188</v>
      </c>
      <c r="E243" s="196" t="s">
        <v>19</v>
      </c>
      <c r="F243" s="197" t="s">
        <v>357</v>
      </c>
      <c r="G243" s="194"/>
      <c r="H243" s="198">
        <v>103.158</v>
      </c>
      <c r="I243" s="199"/>
      <c r="J243" s="194"/>
      <c r="K243" s="194"/>
      <c r="L243" s="200"/>
      <c r="M243" s="201"/>
      <c r="N243" s="202"/>
      <c r="O243" s="202"/>
      <c r="P243" s="202"/>
      <c r="Q243" s="202"/>
      <c r="R243" s="202"/>
      <c r="S243" s="202"/>
      <c r="T243" s="203"/>
      <c r="AT243" s="204" t="s">
        <v>188</v>
      </c>
      <c r="AU243" s="204" t="s">
        <v>86</v>
      </c>
      <c r="AV243" s="13" t="s">
        <v>86</v>
      </c>
      <c r="AW243" s="13" t="s">
        <v>35</v>
      </c>
      <c r="AX243" s="13" t="s">
        <v>76</v>
      </c>
      <c r="AY243" s="204" t="s">
        <v>177</v>
      </c>
    </row>
    <row r="244" spans="2:63" s="13" customFormat="1" ht="11.25">
      <c r="B244" s="193"/>
      <c r="C244" s="194"/>
      <c r="D244" s="195" t="s">
        <v>188</v>
      </c>
      <c r="E244" s="196" t="s">
        <v>19</v>
      </c>
      <c r="F244" s="197" t="s">
        <v>338</v>
      </c>
      <c r="G244" s="194"/>
      <c r="H244" s="198">
        <v>-1.89</v>
      </c>
      <c r="I244" s="199"/>
      <c r="J244" s="194"/>
      <c r="K244" s="194"/>
      <c r="L244" s="200"/>
      <c r="M244" s="201"/>
      <c r="N244" s="202"/>
      <c r="O244" s="202"/>
      <c r="P244" s="202"/>
      <c r="Q244" s="202"/>
      <c r="R244" s="202"/>
      <c r="S244" s="202"/>
      <c r="T244" s="203"/>
      <c r="AT244" s="204" t="s">
        <v>188</v>
      </c>
      <c r="AU244" s="204" t="s">
        <v>86</v>
      </c>
      <c r="AV244" s="13" t="s">
        <v>86</v>
      </c>
      <c r="AW244" s="13" t="s">
        <v>35</v>
      </c>
      <c r="AX244" s="13" t="s">
        <v>76</v>
      </c>
      <c r="AY244" s="204" t="s">
        <v>177</v>
      </c>
    </row>
    <row r="245" spans="2:63" s="15" customFormat="1" ht="11.25">
      <c r="B245" s="216"/>
      <c r="C245" s="217"/>
      <c r="D245" s="195" t="s">
        <v>188</v>
      </c>
      <c r="E245" s="218" t="s">
        <v>19</v>
      </c>
      <c r="F245" s="219" t="s">
        <v>358</v>
      </c>
      <c r="G245" s="217"/>
      <c r="H245" s="218" t="s">
        <v>19</v>
      </c>
      <c r="I245" s="220"/>
      <c r="J245" s="217"/>
      <c r="K245" s="217"/>
      <c r="L245" s="221"/>
      <c r="M245" s="222"/>
      <c r="N245" s="223"/>
      <c r="O245" s="223"/>
      <c r="P245" s="223"/>
      <c r="Q245" s="223"/>
      <c r="R245" s="223"/>
      <c r="S245" s="223"/>
      <c r="T245" s="224"/>
      <c r="AT245" s="225" t="s">
        <v>188</v>
      </c>
      <c r="AU245" s="225" t="s">
        <v>86</v>
      </c>
      <c r="AV245" s="15" t="s">
        <v>84</v>
      </c>
      <c r="AW245" s="15" t="s">
        <v>35</v>
      </c>
      <c r="AX245" s="15" t="s">
        <v>76</v>
      </c>
      <c r="AY245" s="225" t="s">
        <v>177</v>
      </c>
    </row>
    <row r="246" spans="2:63" s="13" customFormat="1" ht="11.25">
      <c r="B246" s="193"/>
      <c r="C246" s="194"/>
      <c r="D246" s="195" t="s">
        <v>188</v>
      </c>
      <c r="E246" s="196" t="s">
        <v>19</v>
      </c>
      <c r="F246" s="197" t="s">
        <v>359</v>
      </c>
      <c r="G246" s="194"/>
      <c r="H246" s="198">
        <v>73.62</v>
      </c>
      <c r="I246" s="199"/>
      <c r="J246" s="194"/>
      <c r="K246" s="194"/>
      <c r="L246" s="200"/>
      <c r="M246" s="201"/>
      <c r="N246" s="202"/>
      <c r="O246" s="202"/>
      <c r="P246" s="202"/>
      <c r="Q246" s="202"/>
      <c r="R246" s="202"/>
      <c r="S246" s="202"/>
      <c r="T246" s="203"/>
      <c r="AT246" s="204" t="s">
        <v>188</v>
      </c>
      <c r="AU246" s="204" t="s">
        <v>86</v>
      </c>
      <c r="AV246" s="13" t="s">
        <v>86</v>
      </c>
      <c r="AW246" s="13" t="s">
        <v>35</v>
      </c>
      <c r="AX246" s="13" t="s">
        <v>76</v>
      </c>
      <c r="AY246" s="204" t="s">
        <v>177</v>
      </c>
    </row>
    <row r="247" spans="2:63" s="13" customFormat="1" ht="11.25">
      <c r="B247" s="193"/>
      <c r="C247" s="194"/>
      <c r="D247" s="195" t="s">
        <v>188</v>
      </c>
      <c r="E247" s="196" t="s">
        <v>19</v>
      </c>
      <c r="F247" s="197" t="s">
        <v>328</v>
      </c>
      <c r="G247" s="194"/>
      <c r="H247" s="198">
        <v>-4.7279999999999998</v>
      </c>
      <c r="I247" s="199"/>
      <c r="J247" s="194"/>
      <c r="K247" s="194"/>
      <c r="L247" s="200"/>
      <c r="M247" s="201"/>
      <c r="N247" s="202"/>
      <c r="O247" s="202"/>
      <c r="P247" s="202"/>
      <c r="Q247" s="202"/>
      <c r="R247" s="202"/>
      <c r="S247" s="202"/>
      <c r="T247" s="203"/>
      <c r="AT247" s="204" t="s">
        <v>188</v>
      </c>
      <c r="AU247" s="204" t="s">
        <v>86</v>
      </c>
      <c r="AV247" s="13" t="s">
        <v>86</v>
      </c>
      <c r="AW247" s="13" t="s">
        <v>35</v>
      </c>
      <c r="AX247" s="13" t="s">
        <v>76</v>
      </c>
      <c r="AY247" s="204" t="s">
        <v>177</v>
      </c>
    </row>
    <row r="248" spans="2:63" s="13" customFormat="1" ht="11.25">
      <c r="B248" s="193"/>
      <c r="C248" s="194"/>
      <c r="D248" s="195" t="s">
        <v>188</v>
      </c>
      <c r="E248" s="196" t="s">
        <v>19</v>
      </c>
      <c r="F248" s="197" t="s">
        <v>360</v>
      </c>
      <c r="G248" s="194"/>
      <c r="H248" s="198">
        <v>-1.68</v>
      </c>
      <c r="I248" s="199"/>
      <c r="J248" s="194"/>
      <c r="K248" s="194"/>
      <c r="L248" s="200"/>
      <c r="M248" s="201"/>
      <c r="N248" s="202"/>
      <c r="O248" s="202"/>
      <c r="P248" s="202"/>
      <c r="Q248" s="202"/>
      <c r="R248" s="202"/>
      <c r="S248" s="202"/>
      <c r="T248" s="203"/>
      <c r="AT248" s="204" t="s">
        <v>188</v>
      </c>
      <c r="AU248" s="204" t="s">
        <v>86</v>
      </c>
      <c r="AV248" s="13" t="s">
        <v>86</v>
      </c>
      <c r="AW248" s="13" t="s">
        <v>35</v>
      </c>
      <c r="AX248" s="13" t="s">
        <v>76</v>
      </c>
      <c r="AY248" s="204" t="s">
        <v>177</v>
      </c>
    </row>
    <row r="249" spans="2:63" s="15" customFormat="1" ht="11.25">
      <c r="B249" s="216"/>
      <c r="C249" s="217"/>
      <c r="D249" s="195" t="s">
        <v>188</v>
      </c>
      <c r="E249" s="218" t="s">
        <v>19</v>
      </c>
      <c r="F249" s="219" t="s">
        <v>361</v>
      </c>
      <c r="G249" s="217"/>
      <c r="H249" s="218" t="s">
        <v>19</v>
      </c>
      <c r="I249" s="220"/>
      <c r="J249" s="217"/>
      <c r="K249" s="217"/>
      <c r="L249" s="221"/>
      <c r="M249" s="222"/>
      <c r="N249" s="223"/>
      <c r="O249" s="223"/>
      <c r="P249" s="223"/>
      <c r="Q249" s="223"/>
      <c r="R249" s="223"/>
      <c r="S249" s="223"/>
      <c r="T249" s="224"/>
      <c r="AT249" s="225" t="s">
        <v>188</v>
      </c>
      <c r="AU249" s="225" t="s">
        <v>86</v>
      </c>
      <c r="AV249" s="15" t="s">
        <v>84</v>
      </c>
      <c r="AW249" s="15" t="s">
        <v>35</v>
      </c>
      <c r="AX249" s="15" t="s">
        <v>76</v>
      </c>
      <c r="AY249" s="225" t="s">
        <v>177</v>
      </c>
    </row>
    <row r="250" spans="2:63" s="13" customFormat="1" ht="11.25">
      <c r="B250" s="193"/>
      <c r="C250" s="194"/>
      <c r="D250" s="195" t="s">
        <v>188</v>
      </c>
      <c r="E250" s="196" t="s">
        <v>19</v>
      </c>
      <c r="F250" s="197" t="s">
        <v>362</v>
      </c>
      <c r="G250" s="194"/>
      <c r="H250" s="198">
        <v>10.08</v>
      </c>
      <c r="I250" s="199"/>
      <c r="J250" s="194"/>
      <c r="K250" s="194"/>
      <c r="L250" s="200"/>
      <c r="M250" s="201"/>
      <c r="N250" s="202"/>
      <c r="O250" s="202"/>
      <c r="P250" s="202"/>
      <c r="Q250" s="202"/>
      <c r="R250" s="202"/>
      <c r="S250" s="202"/>
      <c r="T250" s="203"/>
      <c r="AT250" s="204" t="s">
        <v>188</v>
      </c>
      <c r="AU250" s="204" t="s">
        <v>86</v>
      </c>
      <c r="AV250" s="13" t="s">
        <v>86</v>
      </c>
      <c r="AW250" s="13" t="s">
        <v>35</v>
      </c>
      <c r="AX250" s="13" t="s">
        <v>76</v>
      </c>
      <c r="AY250" s="204" t="s">
        <v>177</v>
      </c>
    </row>
    <row r="251" spans="2:63" s="15" customFormat="1" ht="11.25">
      <c r="B251" s="216"/>
      <c r="C251" s="217"/>
      <c r="D251" s="195" t="s">
        <v>188</v>
      </c>
      <c r="E251" s="218" t="s">
        <v>19</v>
      </c>
      <c r="F251" s="219" t="s">
        <v>363</v>
      </c>
      <c r="G251" s="217"/>
      <c r="H251" s="218" t="s">
        <v>19</v>
      </c>
      <c r="I251" s="220"/>
      <c r="J251" s="217"/>
      <c r="K251" s="217"/>
      <c r="L251" s="221"/>
      <c r="M251" s="222"/>
      <c r="N251" s="223"/>
      <c r="O251" s="223"/>
      <c r="P251" s="223"/>
      <c r="Q251" s="223"/>
      <c r="R251" s="223"/>
      <c r="S251" s="223"/>
      <c r="T251" s="224"/>
      <c r="AT251" s="225" t="s">
        <v>188</v>
      </c>
      <c r="AU251" s="225" t="s">
        <v>86</v>
      </c>
      <c r="AV251" s="15" t="s">
        <v>84</v>
      </c>
      <c r="AW251" s="15" t="s">
        <v>35</v>
      </c>
      <c r="AX251" s="15" t="s">
        <v>76</v>
      </c>
      <c r="AY251" s="225" t="s">
        <v>177</v>
      </c>
    </row>
    <row r="252" spans="2:63" s="13" customFormat="1" ht="11.25">
      <c r="B252" s="193"/>
      <c r="C252" s="194"/>
      <c r="D252" s="195" t="s">
        <v>188</v>
      </c>
      <c r="E252" s="196" t="s">
        <v>19</v>
      </c>
      <c r="F252" s="197" t="s">
        <v>364</v>
      </c>
      <c r="G252" s="194"/>
      <c r="H252" s="198">
        <v>25.366</v>
      </c>
      <c r="I252" s="199"/>
      <c r="J252" s="194"/>
      <c r="K252" s="194"/>
      <c r="L252" s="200"/>
      <c r="M252" s="201"/>
      <c r="N252" s="202"/>
      <c r="O252" s="202"/>
      <c r="P252" s="202"/>
      <c r="Q252" s="202"/>
      <c r="R252" s="202"/>
      <c r="S252" s="202"/>
      <c r="T252" s="203"/>
      <c r="AT252" s="204" t="s">
        <v>188</v>
      </c>
      <c r="AU252" s="204" t="s">
        <v>86</v>
      </c>
      <c r="AV252" s="13" t="s">
        <v>86</v>
      </c>
      <c r="AW252" s="13" t="s">
        <v>35</v>
      </c>
      <c r="AX252" s="13" t="s">
        <v>76</v>
      </c>
      <c r="AY252" s="204" t="s">
        <v>177</v>
      </c>
    </row>
    <row r="253" spans="2:63" s="13" customFormat="1" ht="11.25">
      <c r="B253" s="193"/>
      <c r="C253" s="194"/>
      <c r="D253" s="195" t="s">
        <v>188</v>
      </c>
      <c r="E253" s="196" t="s">
        <v>19</v>
      </c>
      <c r="F253" s="197" t="s">
        <v>365</v>
      </c>
      <c r="G253" s="194"/>
      <c r="H253" s="198">
        <v>-1.379</v>
      </c>
      <c r="I253" s="199"/>
      <c r="J253" s="194"/>
      <c r="K253" s="194"/>
      <c r="L253" s="200"/>
      <c r="M253" s="201"/>
      <c r="N253" s="202"/>
      <c r="O253" s="202"/>
      <c r="P253" s="202"/>
      <c r="Q253" s="202"/>
      <c r="R253" s="202"/>
      <c r="S253" s="202"/>
      <c r="T253" s="203"/>
      <c r="AT253" s="204" t="s">
        <v>188</v>
      </c>
      <c r="AU253" s="204" t="s">
        <v>86</v>
      </c>
      <c r="AV253" s="13" t="s">
        <v>86</v>
      </c>
      <c r="AW253" s="13" t="s">
        <v>35</v>
      </c>
      <c r="AX253" s="13" t="s">
        <v>76</v>
      </c>
      <c r="AY253" s="204" t="s">
        <v>177</v>
      </c>
    </row>
    <row r="254" spans="2:63" s="13" customFormat="1" ht="11.25">
      <c r="B254" s="193"/>
      <c r="C254" s="194"/>
      <c r="D254" s="195" t="s">
        <v>188</v>
      </c>
      <c r="E254" s="196" t="s">
        <v>19</v>
      </c>
      <c r="F254" s="197" t="s">
        <v>366</v>
      </c>
      <c r="G254" s="194"/>
      <c r="H254" s="198">
        <v>-1.5760000000000001</v>
      </c>
      <c r="I254" s="199"/>
      <c r="J254" s="194"/>
      <c r="K254" s="194"/>
      <c r="L254" s="200"/>
      <c r="M254" s="201"/>
      <c r="N254" s="202"/>
      <c r="O254" s="202"/>
      <c r="P254" s="202"/>
      <c r="Q254" s="202"/>
      <c r="R254" s="202"/>
      <c r="S254" s="202"/>
      <c r="T254" s="203"/>
      <c r="AT254" s="204" t="s">
        <v>188</v>
      </c>
      <c r="AU254" s="204" t="s">
        <v>86</v>
      </c>
      <c r="AV254" s="13" t="s">
        <v>86</v>
      </c>
      <c r="AW254" s="13" t="s">
        <v>35</v>
      </c>
      <c r="AX254" s="13" t="s">
        <v>76</v>
      </c>
      <c r="AY254" s="204" t="s">
        <v>177</v>
      </c>
    </row>
    <row r="255" spans="2:63" s="14" customFormat="1" ht="11.25">
      <c r="B255" s="205"/>
      <c r="C255" s="206"/>
      <c r="D255" s="195" t="s">
        <v>188</v>
      </c>
      <c r="E255" s="207" t="s">
        <v>19</v>
      </c>
      <c r="F255" s="208" t="s">
        <v>190</v>
      </c>
      <c r="G255" s="206"/>
      <c r="H255" s="209">
        <v>267.29899999999998</v>
      </c>
      <c r="I255" s="210"/>
      <c r="J255" s="206"/>
      <c r="K255" s="206"/>
      <c r="L255" s="211"/>
      <c r="M255" s="212"/>
      <c r="N255" s="213"/>
      <c r="O255" s="213"/>
      <c r="P255" s="213"/>
      <c r="Q255" s="213"/>
      <c r="R255" s="213"/>
      <c r="S255" s="213"/>
      <c r="T255" s="214"/>
      <c r="AT255" s="215" t="s">
        <v>188</v>
      </c>
      <c r="AU255" s="215" t="s">
        <v>86</v>
      </c>
      <c r="AV255" s="14" t="s">
        <v>184</v>
      </c>
      <c r="AW255" s="14" t="s">
        <v>35</v>
      </c>
      <c r="AX255" s="14" t="s">
        <v>84</v>
      </c>
      <c r="AY255" s="215" t="s">
        <v>177</v>
      </c>
    </row>
    <row r="256" spans="2:63" s="12" customFormat="1" ht="22.9" customHeight="1">
      <c r="B256" s="159"/>
      <c r="C256" s="160"/>
      <c r="D256" s="161" t="s">
        <v>75</v>
      </c>
      <c r="E256" s="173" t="s">
        <v>184</v>
      </c>
      <c r="F256" s="173" t="s">
        <v>367</v>
      </c>
      <c r="G256" s="160"/>
      <c r="H256" s="160"/>
      <c r="I256" s="163"/>
      <c r="J256" s="174">
        <f>BK256</f>
        <v>0</v>
      </c>
      <c r="K256" s="160"/>
      <c r="L256" s="165"/>
      <c r="M256" s="166"/>
      <c r="N256" s="167"/>
      <c r="O256" s="167"/>
      <c r="P256" s="168">
        <f>SUM(P257:P280)</f>
        <v>0</v>
      </c>
      <c r="Q256" s="167"/>
      <c r="R256" s="168">
        <f>SUM(R257:R280)</f>
        <v>2.7811820100000002</v>
      </c>
      <c r="S256" s="167"/>
      <c r="T256" s="169">
        <f>SUM(T257:T280)</f>
        <v>0</v>
      </c>
      <c r="AR256" s="170" t="s">
        <v>84</v>
      </c>
      <c r="AT256" s="171" t="s">
        <v>75</v>
      </c>
      <c r="AU256" s="171" t="s">
        <v>84</v>
      </c>
      <c r="AY256" s="170" t="s">
        <v>177</v>
      </c>
      <c r="BK256" s="172">
        <f>SUM(BK257:BK280)</f>
        <v>0</v>
      </c>
    </row>
    <row r="257" spans="1:65" s="2" customFormat="1" ht="24.2" customHeight="1">
      <c r="A257" s="36"/>
      <c r="B257" s="37"/>
      <c r="C257" s="175" t="s">
        <v>368</v>
      </c>
      <c r="D257" s="175" t="s">
        <v>179</v>
      </c>
      <c r="E257" s="176" t="s">
        <v>369</v>
      </c>
      <c r="F257" s="177" t="s">
        <v>370</v>
      </c>
      <c r="G257" s="178" t="s">
        <v>182</v>
      </c>
      <c r="H257" s="179">
        <v>1.095</v>
      </c>
      <c r="I257" s="180"/>
      <c r="J257" s="181">
        <f>ROUND(I257*H257,2)</f>
        <v>0</v>
      </c>
      <c r="K257" s="177" t="s">
        <v>183</v>
      </c>
      <c r="L257" s="41"/>
      <c r="M257" s="182" t="s">
        <v>19</v>
      </c>
      <c r="N257" s="183" t="s">
        <v>47</v>
      </c>
      <c r="O257" s="66"/>
      <c r="P257" s="184">
        <f>O257*H257</f>
        <v>0</v>
      </c>
      <c r="Q257" s="184">
        <v>2.4533700000000001</v>
      </c>
      <c r="R257" s="184">
        <f>Q257*H257</f>
        <v>2.6864401500000001</v>
      </c>
      <c r="S257" s="184">
        <v>0</v>
      </c>
      <c r="T257" s="185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86" t="s">
        <v>184</v>
      </c>
      <c r="AT257" s="186" t="s">
        <v>179</v>
      </c>
      <c r="AU257" s="186" t="s">
        <v>86</v>
      </c>
      <c r="AY257" s="19" t="s">
        <v>177</v>
      </c>
      <c r="BE257" s="187">
        <f>IF(N257="základní",J257,0)</f>
        <v>0</v>
      </c>
      <c r="BF257" s="187">
        <f>IF(N257="snížená",J257,0)</f>
        <v>0</v>
      </c>
      <c r="BG257" s="187">
        <f>IF(N257="zákl. přenesená",J257,0)</f>
        <v>0</v>
      </c>
      <c r="BH257" s="187">
        <f>IF(N257="sníž. přenesená",J257,0)</f>
        <v>0</v>
      </c>
      <c r="BI257" s="187">
        <f>IF(N257="nulová",J257,0)</f>
        <v>0</v>
      </c>
      <c r="BJ257" s="19" t="s">
        <v>84</v>
      </c>
      <c r="BK257" s="187">
        <f>ROUND(I257*H257,2)</f>
        <v>0</v>
      </c>
      <c r="BL257" s="19" t="s">
        <v>184</v>
      </c>
      <c r="BM257" s="186" t="s">
        <v>371</v>
      </c>
    </row>
    <row r="258" spans="1:65" s="2" customFormat="1" ht="11.25">
      <c r="A258" s="36"/>
      <c r="B258" s="37"/>
      <c r="C258" s="38"/>
      <c r="D258" s="188" t="s">
        <v>186</v>
      </c>
      <c r="E258" s="38"/>
      <c r="F258" s="189" t="s">
        <v>372</v>
      </c>
      <c r="G258" s="38"/>
      <c r="H258" s="38"/>
      <c r="I258" s="190"/>
      <c r="J258" s="38"/>
      <c r="K258" s="38"/>
      <c r="L258" s="41"/>
      <c r="M258" s="191"/>
      <c r="N258" s="192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186</v>
      </c>
      <c r="AU258" s="19" t="s">
        <v>86</v>
      </c>
    </row>
    <row r="259" spans="1:65" s="15" customFormat="1" ht="11.25">
      <c r="B259" s="216"/>
      <c r="C259" s="217"/>
      <c r="D259" s="195" t="s">
        <v>188</v>
      </c>
      <c r="E259" s="218" t="s">
        <v>19</v>
      </c>
      <c r="F259" s="219" t="s">
        <v>373</v>
      </c>
      <c r="G259" s="217"/>
      <c r="H259" s="218" t="s">
        <v>19</v>
      </c>
      <c r="I259" s="220"/>
      <c r="J259" s="217"/>
      <c r="K259" s="217"/>
      <c r="L259" s="221"/>
      <c r="M259" s="222"/>
      <c r="N259" s="223"/>
      <c r="O259" s="223"/>
      <c r="P259" s="223"/>
      <c r="Q259" s="223"/>
      <c r="R259" s="223"/>
      <c r="S259" s="223"/>
      <c r="T259" s="224"/>
      <c r="AT259" s="225" t="s">
        <v>188</v>
      </c>
      <c r="AU259" s="225" t="s">
        <v>86</v>
      </c>
      <c r="AV259" s="15" t="s">
        <v>84</v>
      </c>
      <c r="AW259" s="15" t="s">
        <v>35</v>
      </c>
      <c r="AX259" s="15" t="s">
        <v>76</v>
      </c>
      <c r="AY259" s="225" t="s">
        <v>177</v>
      </c>
    </row>
    <row r="260" spans="1:65" s="13" customFormat="1" ht="11.25">
      <c r="B260" s="193"/>
      <c r="C260" s="194"/>
      <c r="D260" s="195" t="s">
        <v>188</v>
      </c>
      <c r="E260" s="196" t="s">
        <v>19</v>
      </c>
      <c r="F260" s="197" t="s">
        <v>374</v>
      </c>
      <c r="G260" s="194"/>
      <c r="H260" s="198">
        <v>0.16800000000000001</v>
      </c>
      <c r="I260" s="199"/>
      <c r="J260" s="194"/>
      <c r="K260" s="194"/>
      <c r="L260" s="200"/>
      <c r="M260" s="201"/>
      <c r="N260" s="202"/>
      <c r="O260" s="202"/>
      <c r="P260" s="202"/>
      <c r="Q260" s="202"/>
      <c r="R260" s="202"/>
      <c r="S260" s="202"/>
      <c r="T260" s="203"/>
      <c r="AT260" s="204" t="s">
        <v>188</v>
      </c>
      <c r="AU260" s="204" t="s">
        <v>86</v>
      </c>
      <c r="AV260" s="13" t="s">
        <v>86</v>
      </c>
      <c r="AW260" s="13" t="s">
        <v>35</v>
      </c>
      <c r="AX260" s="13" t="s">
        <v>76</v>
      </c>
      <c r="AY260" s="204" t="s">
        <v>177</v>
      </c>
    </row>
    <row r="261" spans="1:65" s="13" customFormat="1" ht="11.25">
      <c r="B261" s="193"/>
      <c r="C261" s="194"/>
      <c r="D261" s="195" t="s">
        <v>188</v>
      </c>
      <c r="E261" s="196" t="s">
        <v>19</v>
      </c>
      <c r="F261" s="197" t="s">
        <v>375</v>
      </c>
      <c r="G261" s="194"/>
      <c r="H261" s="198">
        <v>8.4000000000000005E-2</v>
      </c>
      <c r="I261" s="199"/>
      <c r="J261" s="194"/>
      <c r="K261" s="194"/>
      <c r="L261" s="200"/>
      <c r="M261" s="201"/>
      <c r="N261" s="202"/>
      <c r="O261" s="202"/>
      <c r="P261" s="202"/>
      <c r="Q261" s="202"/>
      <c r="R261" s="202"/>
      <c r="S261" s="202"/>
      <c r="T261" s="203"/>
      <c r="AT261" s="204" t="s">
        <v>188</v>
      </c>
      <c r="AU261" s="204" t="s">
        <v>86</v>
      </c>
      <c r="AV261" s="13" t="s">
        <v>86</v>
      </c>
      <c r="AW261" s="13" t="s">
        <v>35</v>
      </c>
      <c r="AX261" s="13" t="s">
        <v>76</v>
      </c>
      <c r="AY261" s="204" t="s">
        <v>177</v>
      </c>
    </row>
    <row r="262" spans="1:65" s="13" customFormat="1" ht="11.25">
      <c r="B262" s="193"/>
      <c r="C262" s="194"/>
      <c r="D262" s="195" t="s">
        <v>188</v>
      </c>
      <c r="E262" s="196" t="s">
        <v>19</v>
      </c>
      <c r="F262" s="197" t="s">
        <v>376</v>
      </c>
      <c r="G262" s="194"/>
      <c r="H262" s="198">
        <v>0.20699999999999999</v>
      </c>
      <c r="I262" s="199"/>
      <c r="J262" s="194"/>
      <c r="K262" s="194"/>
      <c r="L262" s="200"/>
      <c r="M262" s="201"/>
      <c r="N262" s="202"/>
      <c r="O262" s="202"/>
      <c r="P262" s="202"/>
      <c r="Q262" s="202"/>
      <c r="R262" s="202"/>
      <c r="S262" s="202"/>
      <c r="T262" s="203"/>
      <c r="AT262" s="204" t="s">
        <v>188</v>
      </c>
      <c r="AU262" s="204" t="s">
        <v>86</v>
      </c>
      <c r="AV262" s="13" t="s">
        <v>86</v>
      </c>
      <c r="AW262" s="13" t="s">
        <v>35</v>
      </c>
      <c r="AX262" s="13" t="s">
        <v>76</v>
      </c>
      <c r="AY262" s="204" t="s">
        <v>177</v>
      </c>
    </row>
    <row r="263" spans="1:65" s="13" customFormat="1" ht="11.25">
      <c r="B263" s="193"/>
      <c r="C263" s="194"/>
      <c r="D263" s="195" t="s">
        <v>188</v>
      </c>
      <c r="E263" s="196" t="s">
        <v>19</v>
      </c>
      <c r="F263" s="197" t="s">
        <v>377</v>
      </c>
      <c r="G263" s="194"/>
      <c r="H263" s="198">
        <v>0.13800000000000001</v>
      </c>
      <c r="I263" s="199"/>
      <c r="J263" s="194"/>
      <c r="K263" s="194"/>
      <c r="L263" s="200"/>
      <c r="M263" s="201"/>
      <c r="N263" s="202"/>
      <c r="O263" s="202"/>
      <c r="P263" s="202"/>
      <c r="Q263" s="202"/>
      <c r="R263" s="202"/>
      <c r="S263" s="202"/>
      <c r="T263" s="203"/>
      <c r="AT263" s="204" t="s">
        <v>188</v>
      </c>
      <c r="AU263" s="204" t="s">
        <v>86</v>
      </c>
      <c r="AV263" s="13" t="s">
        <v>86</v>
      </c>
      <c r="AW263" s="13" t="s">
        <v>35</v>
      </c>
      <c r="AX263" s="13" t="s">
        <v>76</v>
      </c>
      <c r="AY263" s="204" t="s">
        <v>177</v>
      </c>
    </row>
    <row r="264" spans="1:65" s="13" customFormat="1" ht="11.25">
      <c r="B264" s="193"/>
      <c r="C264" s="194"/>
      <c r="D264" s="195" t="s">
        <v>188</v>
      </c>
      <c r="E264" s="196" t="s">
        <v>19</v>
      </c>
      <c r="F264" s="197" t="s">
        <v>378</v>
      </c>
      <c r="G264" s="194"/>
      <c r="H264" s="198">
        <v>6.9000000000000006E-2</v>
      </c>
      <c r="I264" s="199"/>
      <c r="J264" s="194"/>
      <c r="K264" s="194"/>
      <c r="L264" s="200"/>
      <c r="M264" s="201"/>
      <c r="N264" s="202"/>
      <c r="O264" s="202"/>
      <c r="P264" s="202"/>
      <c r="Q264" s="202"/>
      <c r="R264" s="202"/>
      <c r="S264" s="202"/>
      <c r="T264" s="203"/>
      <c r="AT264" s="204" t="s">
        <v>188</v>
      </c>
      <c r="AU264" s="204" t="s">
        <v>86</v>
      </c>
      <c r="AV264" s="13" t="s">
        <v>86</v>
      </c>
      <c r="AW264" s="13" t="s">
        <v>35</v>
      </c>
      <c r="AX264" s="13" t="s">
        <v>76</v>
      </c>
      <c r="AY264" s="204" t="s">
        <v>177</v>
      </c>
    </row>
    <row r="265" spans="1:65" s="15" customFormat="1" ht="11.25">
      <c r="B265" s="216"/>
      <c r="C265" s="217"/>
      <c r="D265" s="195" t="s">
        <v>188</v>
      </c>
      <c r="E265" s="218" t="s">
        <v>19</v>
      </c>
      <c r="F265" s="219" t="s">
        <v>379</v>
      </c>
      <c r="G265" s="217"/>
      <c r="H265" s="218" t="s">
        <v>19</v>
      </c>
      <c r="I265" s="220"/>
      <c r="J265" s="217"/>
      <c r="K265" s="217"/>
      <c r="L265" s="221"/>
      <c r="M265" s="222"/>
      <c r="N265" s="223"/>
      <c r="O265" s="223"/>
      <c r="P265" s="223"/>
      <c r="Q265" s="223"/>
      <c r="R265" s="223"/>
      <c r="S265" s="223"/>
      <c r="T265" s="224"/>
      <c r="AT265" s="225" t="s">
        <v>188</v>
      </c>
      <c r="AU265" s="225" t="s">
        <v>86</v>
      </c>
      <c r="AV265" s="15" t="s">
        <v>84</v>
      </c>
      <c r="AW265" s="15" t="s">
        <v>35</v>
      </c>
      <c r="AX265" s="15" t="s">
        <v>76</v>
      </c>
      <c r="AY265" s="225" t="s">
        <v>177</v>
      </c>
    </row>
    <row r="266" spans="1:65" s="13" customFormat="1" ht="11.25">
      <c r="B266" s="193"/>
      <c r="C266" s="194"/>
      <c r="D266" s="195" t="s">
        <v>188</v>
      </c>
      <c r="E266" s="196" t="s">
        <v>19</v>
      </c>
      <c r="F266" s="197" t="s">
        <v>380</v>
      </c>
      <c r="G266" s="194"/>
      <c r="H266" s="198">
        <v>0.26800000000000002</v>
      </c>
      <c r="I266" s="199"/>
      <c r="J266" s="194"/>
      <c r="K266" s="194"/>
      <c r="L266" s="200"/>
      <c r="M266" s="201"/>
      <c r="N266" s="202"/>
      <c r="O266" s="202"/>
      <c r="P266" s="202"/>
      <c r="Q266" s="202"/>
      <c r="R266" s="202"/>
      <c r="S266" s="202"/>
      <c r="T266" s="203"/>
      <c r="AT266" s="204" t="s">
        <v>188</v>
      </c>
      <c r="AU266" s="204" t="s">
        <v>86</v>
      </c>
      <c r="AV266" s="13" t="s">
        <v>86</v>
      </c>
      <c r="AW266" s="13" t="s">
        <v>35</v>
      </c>
      <c r="AX266" s="13" t="s">
        <v>76</v>
      </c>
      <c r="AY266" s="204" t="s">
        <v>177</v>
      </c>
    </row>
    <row r="267" spans="1:65" s="13" customFormat="1" ht="11.25">
      <c r="B267" s="193"/>
      <c r="C267" s="194"/>
      <c r="D267" s="195" t="s">
        <v>188</v>
      </c>
      <c r="E267" s="196" t="s">
        <v>19</v>
      </c>
      <c r="F267" s="197" t="s">
        <v>381</v>
      </c>
      <c r="G267" s="194"/>
      <c r="H267" s="198">
        <v>0.161</v>
      </c>
      <c r="I267" s="199"/>
      <c r="J267" s="194"/>
      <c r="K267" s="194"/>
      <c r="L267" s="200"/>
      <c r="M267" s="201"/>
      <c r="N267" s="202"/>
      <c r="O267" s="202"/>
      <c r="P267" s="202"/>
      <c r="Q267" s="202"/>
      <c r="R267" s="202"/>
      <c r="S267" s="202"/>
      <c r="T267" s="203"/>
      <c r="AT267" s="204" t="s">
        <v>188</v>
      </c>
      <c r="AU267" s="204" t="s">
        <v>86</v>
      </c>
      <c r="AV267" s="13" t="s">
        <v>86</v>
      </c>
      <c r="AW267" s="13" t="s">
        <v>35</v>
      </c>
      <c r="AX267" s="13" t="s">
        <v>76</v>
      </c>
      <c r="AY267" s="204" t="s">
        <v>177</v>
      </c>
    </row>
    <row r="268" spans="1:65" s="14" customFormat="1" ht="11.25">
      <c r="B268" s="205"/>
      <c r="C268" s="206"/>
      <c r="D268" s="195" t="s">
        <v>188</v>
      </c>
      <c r="E268" s="207" t="s">
        <v>19</v>
      </c>
      <c r="F268" s="208" t="s">
        <v>190</v>
      </c>
      <c r="G268" s="206"/>
      <c r="H268" s="209">
        <v>1.095</v>
      </c>
      <c r="I268" s="210"/>
      <c r="J268" s="206"/>
      <c r="K268" s="206"/>
      <c r="L268" s="211"/>
      <c r="M268" s="212"/>
      <c r="N268" s="213"/>
      <c r="O268" s="213"/>
      <c r="P268" s="213"/>
      <c r="Q268" s="213"/>
      <c r="R268" s="213"/>
      <c r="S268" s="213"/>
      <c r="T268" s="214"/>
      <c r="AT268" s="215" t="s">
        <v>188</v>
      </c>
      <c r="AU268" s="215" t="s">
        <v>86</v>
      </c>
      <c r="AV268" s="14" t="s">
        <v>184</v>
      </c>
      <c r="AW268" s="14" t="s">
        <v>35</v>
      </c>
      <c r="AX268" s="14" t="s">
        <v>84</v>
      </c>
      <c r="AY268" s="215" t="s">
        <v>177</v>
      </c>
    </row>
    <row r="269" spans="1:65" s="2" customFormat="1" ht="24.2" customHeight="1">
      <c r="A269" s="36"/>
      <c r="B269" s="37"/>
      <c r="C269" s="175" t="s">
        <v>7</v>
      </c>
      <c r="D269" s="175" t="s">
        <v>179</v>
      </c>
      <c r="E269" s="176" t="s">
        <v>382</v>
      </c>
      <c r="F269" s="177" t="s">
        <v>383</v>
      </c>
      <c r="G269" s="178" t="s">
        <v>304</v>
      </c>
      <c r="H269" s="179">
        <v>3.7999999999999999E-2</v>
      </c>
      <c r="I269" s="180"/>
      <c r="J269" s="181">
        <f>ROUND(I269*H269,2)</f>
        <v>0</v>
      </c>
      <c r="K269" s="177" t="s">
        <v>183</v>
      </c>
      <c r="L269" s="41"/>
      <c r="M269" s="182" t="s">
        <v>19</v>
      </c>
      <c r="N269" s="183" t="s">
        <v>47</v>
      </c>
      <c r="O269" s="66"/>
      <c r="P269" s="184">
        <f>O269*H269</f>
        <v>0</v>
      </c>
      <c r="Q269" s="184">
        <v>1.0492699999999999</v>
      </c>
      <c r="R269" s="184">
        <f>Q269*H269</f>
        <v>3.9872259999999993E-2</v>
      </c>
      <c r="S269" s="184">
        <v>0</v>
      </c>
      <c r="T269" s="185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86" t="s">
        <v>184</v>
      </c>
      <c r="AT269" s="186" t="s">
        <v>179</v>
      </c>
      <c r="AU269" s="186" t="s">
        <v>86</v>
      </c>
      <c r="AY269" s="19" t="s">
        <v>177</v>
      </c>
      <c r="BE269" s="187">
        <f>IF(N269="základní",J269,0)</f>
        <v>0</v>
      </c>
      <c r="BF269" s="187">
        <f>IF(N269="snížená",J269,0)</f>
        <v>0</v>
      </c>
      <c r="BG269" s="187">
        <f>IF(N269="zákl. přenesená",J269,0)</f>
        <v>0</v>
      </c>
      <c r="BH269" s="187">
        <f>IF(N269="sníž. přenesená",J269,0)</f>
        <v>0</v>
      </c>
      <c r="BI269" s="187">
        <f>IF(N269="nulová",J269,0)</f>
        <v>0</v>
      </c>
      <c r="BJ269" s="19" t="s">
        <v>84</v>
      </c>
      <c r="BK269" s="187">
        <f>ROUND(I269*H269,2)</f>
        <v>0</v>
      </c>
      <c r="BL269" s="19" t="s">
        <v>184</v>
      </c>
      <c r="BM269" s="186" t="s">
        <v>384</v>
      </c>
    </row>
    <row r="270" spans="1:65" s="2" customFormat="1" ht="11.25">
      <c r="A270" s="36"/>
      <c r="B270" s="37"/>
      <c r="C270" s="38"/>
      <c r="D270" s="188" t="s">
        <v>186</v>
      </c>
      <c r="E270" s="38"/>
      <c r="F270" s="189" t="s">
        <v>385</v>
      </c>
      <c r="G270" s="38"/>
      <c r="H270" s="38"/>
      <c r="I270" s="190"/>
      <c r="J270" s="38"/>
      <c r="K270" s="38"/>
      <c r="L270" s="41"/>
      <c r="M270" s="191"/>
      <c r="N270" s="192"/>
      <c r="O270" s="66"/>
      <c r="P270" s="66"/>
      <c r="Q270" s="66"/>
      <c r="R270" s="66"/>
      <c r="S270" s="66"/>
      <c r="T270" s="67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T270" s="19" t="s">
        <v>186</v>
      </c>
      <c r="AU270" s="19" t="s">
        <v>86</v>
      </c>
    </row>
    <row r="271" spans="1:65" s="13" customFormat="1" ht="11.25">
      <c r="B271" s="193"/>
      <c r="C271" s="194"/>
      <c r="D271" s="195" t="s">
        <v>188</v>
      </c>
      <c r="E271" s="196" t="s">
        <v>19</v>
      </c>
      <c r="F271" s="197" t="s">
        <v>386</v>
      </c>
      <c r="G271" s="194"/>
      <c r="H271" s="198">
        <v>3.7999999999999999E-2</v>
      </c>
      <c r="I271" s="199"/>
      <c r="J271" s="194"/>
      <c r="K271" s="194"/>
      <c r="L271" s="200"/>
      <c r="M271" s="201"/>
      <c r="N271" s="202"/>
      <c r="O271" s="202"/>
      <c r="P271" s="202"/>
      <c r="Q271" s="202"/>
      <c r="R271" s="202"/>
      <c r="S271" s="202"/>
      <c r="T271" s="203"/>
      <c r="AT271" s="204" t="s">
        <v>188</v>
      </c>
      <c r="AU271" s="204" t="s">
        <v>86</v>
      </c>
      <c r="AV271" s="13" t="s">
        <v>86</v>
      </c>
      <c r="AW271" s="13" t="s">
        <v>35</v>
      </c>
      <c r="AX271" s="13" t="s">
        <v>84</v>
      </c>
      <c r="AY271" s="204" t="s">
        <v>177</v>
      </c>
    </row>
    <row r="272" spans="1:65" s="2" customFormat="1" ht="24.2" customHeight="1">
      <c r="A272" s="36"/>
      <c r="B272" s="37"/>
      <c r="C272" s="175" t="s">
        <v>387</v>
      </c>
      <c r="D272" s="175" t="s">
        <v>179</v>
      </c>
      <c r="E272" s="176" t="s">
        <v>388</v>
      </c>
      <c r="F272" s="177" t="s">
        <v>389</v>
      </c>
      <c r="G272" s="178" t="s">
        <v>199</v>
      </c>
      <c r="H272" s="179">
        <v>4.28</v>
      </c>
      <c r="I272" s="180"/>
      <c r="J272" s="181">
        <f>ROUND(I272*H272,2)</f>
        <v>0</v>
      </c>
      <c r="K272" s="177" t="s">
        <v>183</v>
      </c>
      <c r="L272" s="41"/>
      <c r="M272" s="182" t="s">
        <v>19</v>
      </c>
      <c r="N272" s="183" t="s">
        <v>47</v>
      </c>
      <c r="O272" s="66"/>
      <c r="P272" s="184">
        <f>O272*H272</f>
        <v>0</v>
      </c>
      <c r="Q272" s="184">
        <v>1.282E-2</v>
      </c>
      <c r="R272" s="184">
        <f>Q272*H272</f>
        <v>5.4869600000000004E-2</v>
      </c>
      <c r="S272" s="184">
        <v>0</v>
      </c>
      <c r="T272" s="185">
        <f>S272*H272</f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86" t="s">
        <v>184</v>
      </c>
      <c r="AT272" s="186" t="s">
        <v>179</v>
      </c>
      <c r="AU272" s="186" t="s">
        <v>86</v>
      </c>
      <c r="AY272" s="19" t="s">
        <v>177</v>
      </c>
      <c r="BE272" s="187">
        <f>IF(N272="základní",J272,0)</f>
        <v>0</v>
      </c>
      <c r="BF272" s="187">
        <f>IF(N272="snížená",J272,0)</f>
        <v>0</v>
      </c>
      <c r="BG272" s="187">
        <f>IF(N272="zákl. přenesená",J272,0)</f>
        <v>0</v>
      </c>
      <c r="BH272" s="187">
        <f>IF(N272="sníž. přenesená",J272,0)</f>
        <v>0</v>
      </c>
      <c r="BI272" s="187">
        <f>IF(N272="nulová",J272,0)</f>
        <v>0</v>
      </c>
      <c r="BJ272" s="19" t="s">
        <v>84</v>
      </c>
      <c r="BK272" s="187">
        <f>ROUND(I272*H272,2)</f>
        <v>0</v>
      </c>
      <c r="BL272" s="19" t="s">
        <v>184</v>
      </c>
      <c r="BM272" s="186" t="s">
        <v>390</v>
      </c>
    </row>
    <row r="273" spans="1:65" s="2" customFormat="1" ht="11.25">
      <c r="A273" s="36"/>
      <c r="B273" s="37"/>
      <c r="C273" s="38"/>
      <c r="D273" s="188" t="s">
        <v>186</v>
      </c>
      <c r="E273" s="38"/>
      <c r="F273" s="189" t="s">
        <v>391</v>
      </c>
      <c r="G273" s="38"/>
      <c r="H273" s="38"/>
      <c r="I273" s="190"/>
      <c r="J273" s="38"/>
      <c r="K273" s="38"/>
      <c r="L273" s="41"/>
      <c r="M273" s="191"/>
      <c r="N273" s="192"/>
      <c r="O273" s="66"/>
      <c r="P273" s="66"/>
      <c r="Q273" s="66"/>
      <c r="R273" s="66"/>
      <c r="S273" s="66"/>
      <c r="T273" s="67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T273" s="19" t="s">
        <v>186</v>
      </c>
      <c r="AU273" s="19" t="s">
        <v>86</v>
      </c>
    </row>
    <row r="274" spans="1:65" s="13" customFormat="1" ht="11.25">
      <c r="B274" s="193"/>
      <c r="C274" s="194"/>
      <c r="D274" s="195" t="s">
        <v>188</v>
      </c>
      <c r="E274" s="196" t="s">
        <v>19</v>
      </c>
      <c r="F274" s="197" t="s">
        <v>392</v>
      </c>
      <c r="G274" s="194"/>
      <c r="H274" s="198">
        <v>0.78</v>
      </c>
      <c r="I274" s="199"/>
      <c r="J274" s="194"/>
      <c r="K274" s="194"/>
      <c r="L274" s="200"/>
      <c r="M274" s="201"/>
      <c r="N274" s="202"/>
      <c r="O274" s="202"/>
      <c r="P274" s="202"/>
      <c r="Q274" s="202"/>
      <c r="R274" s="202"/>
      <c r="S274" s="202"/>
      <c r="T274" s="203"/>
      <c r="AT274" s="204" t="s">
        <v>188</v>
      </c>
      <c r="AU274" s="204" t="s">
        <v>86</v>
      </c>
      <c r="AV274" s="13" t="s">
        <v>86</v>
      </c>
      <c r="AW274" s="13" t="s">
        <v>35</v>
      </c>
      <c r="AX274" s="13" t="s">
        <v>76</v>
      </c>
      <c r="AY274" s="204" t="s">
        <v>177</v>
      </c>
    </row>
    <row r="275" spans="1:65" s="13" customFormat="1" ht="11.25">
      <c r="B275" s="193"/>
      <c r="C275" s="194"/>
      <c r="D275" s="195" t="s">
        <v>188</v>
      </c>
      <c r="E275" s="196" t="s">
        <v>19</v>
      </c>
      <c r="F275" s="197" t="s">
        <v>393</v>
      </c>
      <c r="G275" s="194"/>
      <c r="H275" s="198">
        <v>0.82499999999999996</v>
      </c>
      <c r="I275" s="199"/>
      <c r="J275" s="194"/>
      <c r="K275" s="194"/>
      <c r="L275" s="200"/>
      <c r="M275" s="201"/>
      <c r="N275" s="202"/>
      <c r="O275" s="202"/>
      <c r="P275" s="202"/>
      <c r="Q275" s="202"/>
      <c r="R275" s="202"/>
      <c r="S275" s="202"/>
      <c r="T275" s="203"/>
      <c r="AT275" s="204" t="s">
        <v>188</v>
      </c>
      <c r="AU275" s="204" t="s">
        <v>86</v>
      </c>
      <c r="AV275" s="13" t="s">
        <v>86</v>
      </c>
      <c r="AW275" s="13" t="s">
        <v>35</v>
      </c>
      <c r="AX275" s="13" t="s">
        <v>76</v>
      </c>
      <c r="AY275" s="204" t="s">
        <v>177</v>
      </c>
    </row>
    <row r="276" spans="1:65" s="13" customFormat="1" ht="11.25">
      <c r="B276" s="193"/>
      <c r="C276" s="194"/>
      <c r="D276" s="195" t="s">
        <v>188</v>
      </c>
      <c r="E276" s="196" t="s">
        <v>19</v>
      </c>
      <c r="F276" s="197" t="s">
        <v>394</v>
      </c>
      <c r="G276" s="194"/>
      <c r="H276" s="198">
        <v>1.2749999999999999</v>
      </c>
      <c r="I276" s="199"/>
      <c r="J276" s="194"/>
      <c r="K276" s="194"/>
      <c r="L276" s="200"/>
      <c r="M276" s="201"/>
      <c r="N276" s="202"/>
      <c r="O276" s="202"/>
      <c r="P276" s="202"/>
      <c r="Q276" s="202"/>
      <c r="R276" s="202"/>
      <c r="S276" s="202"/>
      <c r="T276" s="203"/>
      <c r="AT276" s="204" t="s">
        <v>188</v>
      </c>
      <c r="AU276" s="204" t="s">
        <v>86</v>
      </c>
      <c r="AV276" s="13" t="s">
        <v>86</v>
      </c>
      <c r="AW276" s="13" t="s">
        <v>35</v>
      </c>
      <c r="AX276" s="13" t="s">
        <v>76</v>
      </c>
      <c r="AY276" s="204" t="s">
        <v>177</v>
      </c>
    </row>
    <row r="277" spans="1:65" s="13" customFormat="1" ht="11.25">
      <c r="B277" s="193"/>
      <c r="C277" s="194"/>
      <c r="D277" s="195" t="s">
        <v>188</v>
      </c>
      <c r="E277" s="196" t="s">
        <v>19</v>
      </c>
      <c r="F277" s="197" t="s">
        <v>395</v>
      </c>
      <c r="G277" s="194"/>
      <c r="H277" s="198">
        <v>1.4</v>
      </c>
      <c r="I277" s="199"/>
      <c r="J277" s="194"/>
      <c r="K277" s="194"/>
      <c r="L277" s="200"/>
      <c r="M277" s="201"/>
      <c r="N277" s="202"/>
      <c r="O277" s="202"/>
      <c r="P277" s="202"/>
      <c r="Q277" s="202"/>
      <c r="R277" s="202"/>
      <c r="S277" s="202"/>
      <c r="T277" s="203"/>
      <c r="AT277" s="204" t="s">
        <v>188</v>
      </c>
      <c r="AU277" s="204" t="s">
        <v>86</v>
      </c>
      <c r="AV277" s="13" t="s">
        <v>86</v>
      </c>
      <c r="AW277" s="13" t="s">
        <v>35</v>
      </c>
      <c r="AX277" s="13" t="s">
        <v>76</v>
      </c>
      <c r="AY277" s="204" t="s">
        <v>177</v>
      </c>
    </row>
    <row r="278" spans="1:65" s="14" customFormat="1" ht="11.25">
      <c r="B278" s="205"/>
      <c r="C278" s="206"/>
      <c r="D278" s="195" t="s">
        <v>188</v>
      </c>
      <c r="E278" s="207" t="s">
        <v>19</v>
      </c>
      <c r="F278" s="208" t="s">
        <v>190</v>
      </c>
      <c r="G278" s="206"/>
      <c r="H278" s="209">
        <v>4.2799999999999994</v>
      </c>
      <c r="I278" s="210"/>
      <c r="J278" s="206"/>
      <c r="K278" s="206"/>
      <c r="L278" s="211"/>
      <c r="M278" s="212"/>
      <c r="N278" s="213"/>
      <c r="O278" s="213"/>
      <c r="P278" s="213"/>
      <c r="Q278" s="213"/>
      <c r="R278" s="213"/>
      <c r="S278" s="213"/>
      <c r="T278" s="214"/>
      <c r="AT278" s="215" t="s">
        <v>188</v>
      </c>
      <c r="AU278" s="215" t="s">
        <v>86</v>
      </c>
      <c r="AV278" s="14" t="s">
        <v>184</v>
      </c>
      <c r="AW278" s="14" t="s">
        <v>35</v>
      </c>
      <c r="AX278" s="14" t="s">
        <v>84</v>
      </c>
      <c r="AY278" s="215" t="s">
        <v>177</v>
      </c>
    </row>
    <row r="279" spans="1:65" s="2" customFormat="1" ht="24.2" customHeight="1">
      <c r="A279" s="36"/>
      <c r="B279" s="37"/>
      <c r="C279" s="175" t="s">
        <v>396</v>
      </c>
      <c r="D279" s="175" t="s">
        <v>179</v>
      </c>
      <c r="E279" s="176" t="s">
        <v>397</v>
      </c>
      <c r="F279" s="177" t="s">
        <v>398</v>
      </c>
      <c r="G279" s="178" t="s">
        <v>199</v>
      </c>
      <c r="H279" s="179">
        <v>4.28</v>
      </c>
      <c r="I279" s="180"/>
      <c r="J279" s="181">
        <f>ROUND(I279*H279,2)</f>
        <v>0</v>
      </c>
      <c r="K279" s="177" t="s">
        <v>183</v>
      </c>
      <c r="L279" s="41"/>
      <c r="M279" s="182" t="s">
        <v>19</v>
      </c>
      <c r="N279" s="183" t="s">
        <v>47</v>
      </c>
      <c r="O279" s="66"/>
      <c r="P279" s="184">
        <f>O279*H279</f>
        <v>0</v>
      </c>
      <c r="Q279" s="184">
        <v>0</v>
      </c>
      <c r="R279" s="184">
        <f>Q279*H279</f>
        <v>0</v>
      </c>
      <c r="S279" s="184">
        <v>0</v>
      </c>
      <c r="T279" s="185">
        <f>S279*H279</f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86" t="s">
        <v>184</v>
      </c>
      <c r="AT279" s="186" t="s">
        <v>179</v>
      </c>
      <c r="AU279" s="186" t="s">
        <v>86</v>
      </c>
      <c r="AY279" s="19" t="s">
        <v>177</v>
      </c>
      <c r="BE279" s="187">
        <f>IF(N279="základní",J279,0)</f>
        <v>0</v>
      </c>
      <c r="BF279" s="187">
        <f>IF(N279="snížená",J279,0)</f>
        <v>0</v>
      </c>
      <c r="BG279" s="187">
        <f>IF(N279="zákl. přenesená",J279,0)</f>
        <v>0</v>
      </c>
      <c r="BH279" s="187">
        <f>IF(N279="sníž. přenesená",J279,0)</f>
        <v>0</v>
      </c>
      <c r="BI279" s="187">
        <f>IF(N279="nulová",J279,0)</f>
        <v>0</v>
      </c>
      <c r="BJ279" s="19" t="s">
        <v>84</v>
      </c>
      <c r="BK279" s="187">
        <f>ROUND(I279*H279,2)</f>
        <v>0</v>
      </c>
      <c r="BL279" s="19" t="s">
        <v>184</v>
      </c>
      <c r="BM279" s="186" t="s">
        <v>399</v>
      </c>
    </row>
    <row r="280" spans="1:65" s="2" customFormat="1" ht="11.25">
      <c r="A280" s="36"/>
      <c r="B280" s="37"/>
      <c r="C280" s="38"/>
      <c r="D280" s="188" t="s">
        <v>186</v>
      </c>
      <c r="E280" s="38"/>
      <c r="F280" s="189" t="s">
        <v>400</v>
      </c>
      <c r="G280" s="38"/>
      <c r="H280" s="38"/>
      <c r="I280" s="190"/>
      <c r="J280" s="38"/>
      <c r="K280" s="38"/>
      <c r="L280" s="41"/>
      <c r="M280" s="191"/>
      <c r="N280" s="192"/>
      <c r="O280" s="66"/>
      <c r="P280" s="66"/>
      <c r="Q280" s="66"/>
      <c r="R280" s="66"/>
      <c r="S280" s="66"/>
      <c r="T280" s="67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T280" s="19" t="s">
        <v>186</v>
      </c>
      <c r="AU280" s="19" t="s">
        <v>86</v>
      </c>
    </row>
    <row r="281" spans="1:65" s="12" customFormat="1" ht="22.9" customHeight="1">
      <c r="B281" s="159"/>
      <c r="C281" s="160"/>
      <c r="D281" s="161" t="s">
        <v>75</v>
      </c>
      <c r="E281" s="173" t="s">
        <v>216</v>
      </c>
      <c r="F281" s="173" t="s">
        <v>401</v>
      </c>
      <c r="G281" s="160"/>
      <c r="H281" s="160"/>
      <c r="I281" s="163"/>
      <c r="J281" s="174">
        <f>BK281</f>
        <v>0</v>
      </c>
      <c r="K281" s="160"/>
      <c r="L281" s="165"/>
      <c r="M281" s="166"/>
      <c r="N281" s="167"/>
      <c r="O281" s="167"/>
      <c r="P281" s="168">
        <f>SUM(P282:P1624)</f>
        <v>0</v>
      </c>
      <c r="Q281" s="167"/>
      <c r="R281" s="168">
        <f>SUM(R282:R1624)</f>
        <v>432.67765097000006</v>
      </c>
      <c r="S281" s="167"/>
      <c r="T281" s="169">
        <f>SUM(T282:T1624)</f>
        <v>0</v>
      </c>
      <c r="AR281" s="170" t="s">
        <v>84</v>
      </c>
      <c r="AT281" s="171" t="s">
        <v>75</v>
      </c>
      <c r="AU281" s="171" t="s">
        <v>84</v>
      </c>
      <c r="AY281" s="170" t="s">
        <v>177</v>
      </c>
      <c r="BK281" s="172">
        <f>SUM(BK282:BK1624)</f>
        <v>0</v>
      </c>
    </row>
    <row r="282" spans="1:65" s="2" customFormat="1" ht="21.75" customHeight="1">
      <c r="A282" s="36"/>
      <c r="B282" s="37"/>
      <c r="C282" s="175" t="s">
        <v>402</v>
      </c>
      <c r="D282" s="175" t="s">
        <v>179</v>
      </c>
      <c r="E282" s="176" t="s">
        <v>403</v>
      </c>
      <c r="F282" s="177" t="s">
        <v>404</v>
      </c>
      <c r="G282" s="178" t="s">
        <v>199</v>
      </c>
      <c r="H282" s="179">
        <v>1682.15</v>
      </c>
      <c r="I282" s="180"/>
      <c r="J282" s="181">
        <f>ROUND(I282*H282,2)</f>
        <v>0</v>
      </c>
      <c r="K282" s="177" t="s">
        <v>183</v>
      </c>
      <c r="L282" s="41"/>
      <c r="M282" s="182" t="s">
        <v>19</v>
      </c>
      <c r="N282" s="183" t="s">
        <v>47</v>
      </c>
      <c r="O282" s="66"/>
      <c r="P282" s="184">
        <f>O282*H282</f>
        <v>0</v>
      </c>
      <c r="Q282" s="184">
        <v>7.3499999999999998E-3</v>
      </c>
      <c r="R282" s="184">
        <f>Q282*H282</f>
        <v>12.3638025</v>
      </c>
      <c r="S282" s="184">
        <v>0</v>
      </c>
      <c r="T282" s="185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86" t="s">
        <v>184</v>
      </c>
      <c r="AT282" s="186" t="s">
        <v>179</v>
      </c>
      <c r="AU282" s="186" t="s">
        <v>86</v>
      </c>
      <c r="AY282" s="19" t="s">
        <v>177</v>
      </c>
      <c r="BE282" s="187">
        <f>IF(N282="základní",J282,0)</f>
        <v>0</v>
      </c>
      <c r="BF282" s="187">
        <f>IF(N282="snížená",J282,0)</f>
        <v>0</v>
      </c>
      <c r="BG282" s="187">
        <f>IF(N282="zákl. přenesená",J282,0)</f>
        <v>0</v>
      </c>
      <c r="BH282" s="187">
        <f>IF(N282="sníž. přenesená",J282,0)</f>
        <v>0</v>
      </c>
      <c r="BI282" s="187">
        <f>IF(N282="nulová",J282,0)</f>
        <v>0</v>
      </c>
      <c r="BJ282" s="19" t="s">
        <v>84</v>
      </c>
      <c r="BK282" s="187">
        <f>ROUND(I282*H282,2)</f>
        <v>0</v>
      </c>
      <c r="BL282" s="19" t="s">
        <v>184</v>
      </c>
      <c r="BM282" s="186" t="s">
        <v>405</v>
      </c>
    </row>
    <row r="283" spans="1:65" s="2" customFormat="1" ht="11.25">
      <c r="A283" s="36"/>
      <c r="B283" s="37"/>
      <c r="C283" s="38"/>
      <c r="D283" s="188" t="s">
        <v>186</v>
      </c>
      <c r="E283" s="38"/>
      <c r="F283" s="189" t="s">
        <v>406</v>
      </c>
      <c r="G283" s="38"/>
      <c r="H283" s="38"/>
      <c r="I283" s="190"/>
      <c r="J283" s="38"/>
      <c r="K283" s="38"/>
      <c r="L283" s="41"/>
      <c r="M283" s="191"/>
      <c r="N283" s="192"/>
      <c r="O283" s="66"/>
      <c r="P283" s="66"/>
      <c r="Q283" s="66"/>
      <c r="R283" s="66"/>
      <c r="S283" s="66"/>
      <c r="T283" s="67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T283" s="19" t="s">
        <v>186</v>
      </c>
      <c r="AU283" s="19" t="s">
        <v>86</v>
      </c>
    </row>
    <row r="284" spans="1:65" s="15" customFormat="1" ht="11.25">
      <c r="B284" s="216"/>
      <c r="C284" s="217"/>
      <c r="D284" s="195" t="s">
        <v>188</v>
      </c>
      <c r="E284" s="218" t="s">
        <v>19</v>
      </c>
      <c r="F284" s="219" t="s">
        <v>407</v>
      </c>
      <c r="G284" s="217"/>
      <c r="H284" s="218" t="s">
        <v>19</v>
      </c>
      <c r="I284" s="220"/>
      <c r="J284" s="217"/>
      <c r="K284" s="217"/>
      <c r="L284" s="221"/>
      <c r="M284" s="222"/>
      <c r="N284" s="223"/>
      <c r="O284" s="223"/>
      <c r="P284" s="223"/>
      <c r="Q284" s="223"/>
      <c r="R284" s="223"/>
      <c r="S284" s="223"/>
      <c r="T284" s="224"/>
      <c r="AT284" s="225" t="s">
        <v>188</v>
      </c>
      <c r="AU284" s="225" t="s">
        <v>86</v>
      </c>
      <c r="AV284" s="15" t="s">
        <v>84</v>
      </c>
      <c r="AW284" s="15" t="s">
        <v>35</v>
      </c>
      <c r="AX284" s="15" t="s">
        <v>76</v>
      </c>
      <c r="AY284" s="225" t="s">
        <v>177</v>
      </c>
    </row>
    <row r="285" spans="1:65" s="13" customFormat="1" ht="11.25">
      <c r="B285" s="193"/>
      <c r="C285" s="194"/>
      <c r="D285" s="195" t="s">
        <v>188</v>
      </c>
      <c r="E285" s="196" t="s">
        <v>19</v>
      </c>
      <c r="F285" s="197" t="s">
        <v>408</v>
      </c>
      <c r="G285" s="194"/>
      <c r="H285" s="198">
        <v>52.08</v>
      </c>
      <c r="I285" s="199"/>
      <c r="J285" s="194"/>
      <c r="K285" s="194"/>
      <c r="L285" s="200"/>
      <c r="M285" s="201"/>
      <c r="N285" s="202"/>
      <c r="O285" s="202"/>
      <c r="P285" s="202"/>
      <c r="Q285" s="202"/>
      <c r="R285" s="202"/>
      <c r="S285" s="202"/>
      <c r="T285" s="203"/>
      <c r="AT285" s="204" t="s">
        <v>188</v>
      </c>
      <c r="AU285" s="204" t="s">
        <v>86</v>
      </c>
      <c r="AV285" s="13" t="s">
        <v>86</v>
      </c>
      <c r="AW285" s="13" t="s">
        <v>35</v>
      </c>
      <c r="AX285" s="13" t="s">
        <v>76</v>
      </c>
      <c r="AY285" s="204" t="s">
        <v>177</v>
      </c>
    </row>
    <row r="286" spans="1:65" s="15" customFormat="1" ht="11.25">
      <c r="B286" s="216"/>
      <c r="C286" s="217"/>
      <c r="D286" s="195" t="s">
        <v>188</v>
      </c>
      <c r="E286" s="218" t="s">
        <v>19</v>
      </c>
      <c r="F286" s="219" t="s">
        <v>409</v>
      </c>
      <c r="G286" s="217"/>
      <c r="H286" s="218" t="s">
        <v>19</v>
      </c>
      <c r="I286" s="220"/>
      <c r="J286" s="217"/>
      <c r="K286" s="217"/>
      <c r="L286" s="221"/>
      <c r="M286" s="222"/>
      <c r="N286" s="223"/>
      <c r="O286" s="223"/>
      <c r="P286" s="223"/>
      <c r="Q286" s="223"/>
      <c r="R286" s="223"/>
      <c r="S286" s="223"/>
      <c r="T286" s="224"/>
      <c r="AT286" s="225" t="s">
        <v>188</v>
      </c>
      <c r="AU286" s="225" t="s">
        <v>86</v>
      </c>
      <c r="AV286" s="15" t="s">
        <v>84</v>
      </c>
      <c r="AW286" s="15" t="s">
        <v>35</v>
      </c>
      <c r="AX286" s="15" t="s">
        <v>76</v>
      </c>
      <c r="AY286" s="225" t="s">
        <v>177</v>
      </c>
    </row>
    <row r="287" spans="1:65" s="13" customFormat="1" ht="11.25">
      <c r="B287" s="193"/>
      <c r="C287" s="194"/>
      <c r="D287" s="195" t="s">
        <v>188</v>
      </c>
      <c r="E287" s="196" t="s">
        <v>19</v>
      </c>
      <c r="F287" s="197" t="s">
        <v>410</v>
      </c>
      <c r="G287" s="194"/>
      <c r="H287" s="198">
        <v>45</v>
      </c>
      <c r="I287" s="199"/>
      <c r="J287" s="194"/>
      <c r="K287" s="194"/>
      <c r="L287" s="200"/>
      <c r="M287" s="201"/>
      <c r="N287" s="202"/>
      <c r="O287" s="202"/>
      <c r="P287" s="202"/>
      <c r="Q287" s="202"/>
      <c r="R287" s="202"/>
      <c r="S287" s="202"/>
      <c r="T287" s="203"/>
      <c r="AT287" s="204" t="s">
        <v>188</v>
      </c>
      <c r="AU287" s="204" t="s">
        <v>86</v>
      </c>
      <c r="AV287" s="13" t="s">
        <v>86</v>
      </c>
      <c r="AW287" s="13" t="s">
        <v>35</v>
      </c>
      <c r="AX287" s="13" t="s">
        <v>76</v>
      </c>
      <c r="AY287" s="204" t="s">
        <v>177</v>
      </c>
    </row>
    <row r="288" spans="1:65" s="15" customFormat="1" ht="11.25">
      <c r="B288" s="216"/>
      <c r="C288" s="217"/>
      <c r="D288" s="195" t="s">
        <v>188</v>
      </c>
      <c r="E288" s="218" t="s">
        <v>19</v>
      </c>
      <c r="F288" s="219" t="s">
        <v>411</v>
      </c>
      <c r="G288" s="217"/>
      <c r="H288" s="218" t="s">
        <v>19</v>
      </c>
      <c r="I288" s="220"/>
      <c r="J288" s="217"/>
      <c r="K288" s="217"/>
      <c r="L288" s="221"/>
      <c r="M288" s="222"/>
      <c r="N288" s="223"/>
      <c r="O288" s="223"/>
      <c r="P288" s="223"/>
      <c r="Q288" s="223"/>
      <c r="R288" s="223"/>
      <c r="S288" s="223"/>
      <c r="T288" s="224"/>
      <c r="AT288" s="225" t="s">
        <v>188</v>
      </c>
      <c r="AU288" s="225" t="s">
        <v>86</v>
      </c>
      <c r="AV288" s="15" t="s">
        <v>84</v>
      </c>
      <c r="AW288" s="15" t="s">
        <v>35</v>
      </c>
      <c r="AX288" s="15" t="s">
        <v>76</v>
      </c>
      <c r="AY288" s="225" t="s">
        <v>177</v>
      </c>
    </row>
    <row r="289" spans="2:51" s="13" customFormat="1" ht="11.25">
      <c r="B289" s="193"/>
      <c r="C289" s="194"/>
      <c r="D289" s="195" t="s">
        <v>188</v>
      </c>
      <c r="E289" s="196" t="s">
        <v>19</v>
      </c>
      <c r="F289" s="197" t="s">
        <v>412</v>
      </c>
      <c r="G289" s="194"/>
      <c r="H289" s="198">
        <v>52.5</v>
      </c>
      <c r="I289" s="199"/>
      <c r="J289" s="194"/>
      <c r="K289" s="194"/>
      <c r="L289" s="200"/>
      <c r="M289" s="201"/>
      <c r="N289" s="202"/>
      <c r="O289" s="202"/>
      <c r="P289" s="202"/>
      <c r="Q289" s="202"/>
      <c r="R289" s="202"/>
      <c r="S289" s="202"/>
      <c r="T289" s="203"/>
      <c r="AT289" s="204" t="s">
        <v>188</v>
      </c>
      <c r="AU289" s="204" t="s">
        <v>86</v>
      </c>
      <c r="AV289" s="13" t="s">
        <v>86</v>
      </c>
      <c r="AW289" s="13" t="s">
        <v>35</v>
      </c>
      <c r="AX289" s="13" t="s">
        <v>76</v>
      </c>
      <c r="AY289" s="204" t="s">
        <v>177</v>
      </c>
    </row>
    <row r="290" spans="2:51" s="15" customFormat="1" ht="11.25">
      <c r="B290" s="216"/>
      <c r="C290" s="217"/>
      <c r="D290" s="195" t="s">
        <v>188</v>
      </c>
      <c r="E290" s="218" t="s">
        <v>19</v>
      </c>
      <c r="F290" s="219" t="s">
        <v>413</v>
      </c>
      <c r="G290" s="217"/>
      <c r="H290" s="218" t="s">
        <v>19</v>
      </c>
      <c r="I290" s="220"/>
      <c r="J290" s="217"/>
      <c r="K290" s="217"/>
      <c r="L290" s="221"/>
      <c r="M290" s="222"/>
      <c r="N290" s="223"/>
      <c r="O290" s="223"/>
      <c r="P290" s="223"/>
      <c r="Q290" s="223"/>
      <c r="R290" s="223"/>
      <c r="S290" s="223"/>
      <c r="T290" s="224"/>
      <c r="AT290" s="225" t="s">
        <v>188</v>
      </c>
      <c r="AU290" s="225" t="s">
        <v>86</v>
      </c>
      <c r="AV290" s="15" t="s">
        <v>84</v>
      </c>
      <c r="AW290" s="15" t="s">
        <v>35</v>
      </c>
      <c r="AX290" s="15" t="s">
        <v>76</v>
      </c>
      <c r="AY290" s="225" t="s">
        <v>177</v>
      </c>
    </row>
    <row r="291" spans="2:51" s="13" customFormat="1" ht="11.25">
      <c r="B291" s="193"/>
      <c r="C291" s="194"/>
      <c r="D291" s="195" t="s">
        <v>188</v>
      </c>
      <c r="E291" s="196" t="s">
        <v>19</v>
      </c>
      <c r="F291" s="197" t="s">
        <v>414</v>
      </c>
      <c r="G291" s="194"/>
      <c r="H291" s="198">
        <v>30.78</v>
      </c>
      <c r="I291" s="199"/>
      <c r="J291" s="194"/>
      <c r="K291" s="194"/>
      <c r="L291" s="200"/>
      <c r="M291" s="201"/>
      <c r="N291" s="202"/>
      <c r="O291" s="202"/>
      <c r="P291" s="202"/>
      <c r="Q291" s="202"/>
      <c r="R291" s="202"/>
      <c r="S291" s="202"/>
      <c r="T291" s="203"/>
      <c r="AT291" s="204" t="s">
        <v>188</v>
      </c>
      <c r="AU291" s="204" t="s">
        <v>86</v>
      </c>
      <c r="AV291" s="13" t="s">
        <v>86</v>
      </c>
      <c r="AW291" s="13" t="s">
        <v>35</v>
      </c>
      <c r="AX291" s="13" t="s">
        <v>76</v>
      </c>
      <c r="AY291" s="204" t="s">
        <v>177</v>
      </c>
    </row>
    <row r="292" spans="2:51" s="15" customFormat="1" ht="11.25">
      <c r="B292" s="216"/>
      <c r="C292" s="217"/>
      <c r="D292" s="195" t="s">
        <v>188</v>
      </c>
      <c r="E292" s="218" t="s">
        <v>19</v>
      </c>
      <c r="F292" s="219" t="s">
        <v>336</v>
      </c>
      <c r="G292" s="217"/>
      <c r="H292" s="218" t="s">
        <v>19</v>
      </c>
      <c r="I292" s="220"/>
      <c r="J292" s="217"/>
      <c r="K292" s="217"/>
      <c r="L292" s="221"/>
      <c r="M292" s="222"/>
      <c r="N292" s="223"/>
      <c r="O292" s="223"/>
      <c r="P292" s="223"/>
      <c r="Q292" s="223"/>
      <c r="R292" s="223"/>
      <c r="S292" s="223"/>
      <c r="T292" s="224"/>
      <c r="AT292" s="225" t="s">
        <v>188</v>
      </c>
      <c r="AU292" s="225" t="s">
        <v>86</v>
      </c>
      <c r="AV292" s="15" t="s">
        <v>84</v>
      </c>
      <c r="AW292" s="15" t="s">
        <v>35</v>
      </c>
      <c r="AX292" s="15" t="s">
        <v>76</v>
      </c>
      <c r="AY292" s="225" t="s">
        <v>177</v>
      </c>
    </row>
    <row r="293" spans="2:51" s="13" customFormat="1" ht="11.25">
      <c r="B293" s="193"/>
      <c r="C293" s="194"/>
      <c r="D293" s="195" t="s">
        <v>188</v>
      </c>
      <c r="E293" s="196" t="s">
        <v>19</v>
      </c>
      <c r="F293" s="197" t="s">
        <v>415</v>
      </c>
      <c r="G293" s="194"/>
      <c r="H293" s="198">
        <v>33.119999999999997</v>
      </c>
      <c r="I293" s="199"/>
      <c r="J293" s="194"/>
      <c r="K293" s="194"/>
      <c r="L293" s="200"/>
      <c r="M293" s="201"/>
      <c r="N293" s="202"/>
      <c r="O293" s="202"/>
      <c r="P293" s="202"/>
      <c r="Q293" s="202"/>
      <c r="R293" s="202"/>
      <c r="S293" s="202"/>
      <c r="T293" s="203"/>
      <c r="AT293" s="204" t="s">
        <v>188</v>
      </c>
      <c r="AU293" s="204" t="s">
        <v>86</v>
      </c>
      <c r="AV293" s="13" t="s">
        <v>86</v>
      </c>
      <c r="AW293" s="13" t="s">
        <v>35</v>
      </c>
      <c r="AX293" s="13" t="s">
        <v>76</v>
      </c>
      <c r="AY293" s="204" t="s">
        <v>177</v>
      </c>
    </row>
    <row r="294" spans="2:51" s="15" customFormat="1" ht="11.25">
      <c r="B294" s="216"/>
      <c r="C294" s="217"/>
      <c r="D294" s="195" t="s">
        <v>188</v>
      </c>
      <c r="E294" s="218" t="s">
        <v>19</v>
      </c>
      <c r="F294" s="219" t="s">
        <v>416</v>
      </c>
      <c r="G294" s="217"/>
      <c r="H294" s="218" t="s">
        <v>19</v>
      </c>
      <c r="I294" s="220"/>
      <c r="J294" s="217"/>
      <c r="K294" s="217"/>
      <c r="L294" s="221"/>
      <c r="M294" s="222"/>
      <c r="N294" s="223"/>
      <c r="O294" s="223"/>
      <c r="P294" s="223"/>
      <c r="Q294" s="223"/>
      <c r="R294" s="223"/>
      <c r="S294" s="223"/>
      <c r="T294" s="224"/>
      <c r="AT294" s="225" t="s">
        <v>188</v>
      </c>
      <c r="AU294" s="225" t="s">
        <v>86</v>
      </c>
      <c r="AV294" s="15" t="s">
        <v>84</v>
      </c>
      <c r="AW294" s="15" t="s">
        <v>35</v>
      </c>
      <c r="AX294" s="15" t="s">
        <v>76</v>
      </c>
      <c r="AY294" s="225" t="s">
        <v>177</v>
      </c>
    </row>
    <row r="295" spans="2:51" s="13" customFormat="1" ht="11.25">
      <c r="B295" s="193"/>
      <c r="C295" s="194"/>
      <c r="D295" s="195" t="s">
        <v>188</v>
      </c>
      <c r="E295" s="196" t="s">
        <v>19</v>
      </c>
      <c r="F295" s="197" t="s">
        <v>417</v>
      </c>
      <c r="G295" s="194"/>
      <c r="H295" s="198">
        <v>70.709999999999994</v>
      </c>
      <c r="I295" s="199"/>
      <c r="J295" s="194"/>
      <c r="K295" s="194"/>
      <c r="L295" s="200"/>
      <c r="M295" s="201"/>
      <c r="N295" s="202"/>
      <c r="O295" s="202"/>
      <c r="P295" s="202"/>
      <c r="Q295" s="202"/>
      <c r="R295" s="202"/>
      <c r="S295" s="202"/>
      <c r="T295" s="203"/>
      <c r="AT295" s="204" t="s">
        <v>188</v>
      </c>
      <c r="AU295" s="204" t="s">
        <v>86</v>
      </c>
      <c r="AV295" s="13" t="s">
        <v>86</v>
      </c>
      <c r="AW295" s="13" t="s">
        <v>35</v>
      </c>
      <c r="AX295" s="13" t="s">
        <v>76</v>
      </c>
      <c r="AY295" s="204" t="s">
        <v>177</v>
      </c>
    </row>
    <row r="296" spans="2:51" s="15" customFormat="1" ht="11.25">
      <c r="B296" s="216"/>
      <c r="C296" s="217"/>
      <c r="D296" s="195" t="s">
        <v>188</v>
      </c>
      <c r="E296" s="218" t="s">
        <v>19</v>
      </c>
      <c r="F296" s="219" t="s">
        <v>418</v>
      </c>
      <c r="G296" s="217"/>
      <c r="H296" s="218" t="s">
        <v>19</v>
      </c>
      <c r="I296" s="220"/>
      <c r="J296" s="217"/>
      <c r="K296" s="217"/>
      <c r="L296" s="221"/>
      <c r="M296" s="222"/>
      <c r="N296" s="223"/>
      <c r="O296" s="223"/>
      <c r="P296" s="223"/>
      <c r="Q296" s="223"/>
      <c r="R296" s="223"/>
      <c r="S296" s="223"/>
      <c r="T296" s="224"/>
      <c r="AT296" s="225" t="s">
        <v>188</v>
      </c>
      <c r="AU296" s="225" t="s">
        <v>86</v>
      </c>
      <c r="AV296" s="15" t="s">
        <v>84</v>
      </c>
      <c r="AW296" s="15" t="s">
        <v>35</v>
      </c>
      <c r="AX296" s="15" t="s">
        <v>76</v>
      </c>
      <c r="AY296" s="225" t="s">
        <v>177</v>
      </c>
    </row>
    <row r="297" spans="2:51" s="13" customFormat="1" ht="11.25">
      <c r="B297" s="193"/>
      <c r="C297" s="194"/>
      <c r="D297" s="195" t="s">
        <v>188</v>
      </c>
      <c r="E297" s="196" t="s">
        <v>19</v>
      </c>
      <c r="F297" s="197" t="s">
        <v>419</v>
      </c>
      <c r="G297" s="194"/>
      <c r="H297" s="198">
        <v>22.5</v>
      </c>
      <c r="I297" s="199"/>
      <c r="J297" s="194"/>
      <c r="K297" s="194"/>
      <c r="L297" s="200"/>
      <c r="M297" s="201"/>
      <c r="N297" s="202"/>
      <c r="O297" s="202"/>
      <c r="P297" s="202"/>
      <c r="Q297" s="202"/>
      <c r="R297" s="202"/>
      <c r="S297" s="202"/>
      <c r="T297" s="203"/>
      <c r="AT297" s="204" t="s">
        <v>188</v>
      </c>
      <c r="AU297" s="204" t="s">
        <v>86</v>
      </c>
      <c r="AV297" s="13" t="s">
        <v>86</v>
      </c>
      <c r="AW297" s="13" t="s">
        <v>35</v>
      </c>
      <c r="AX297" s="13" t="s">
        <v>76</v>
      </c>
      <c r="AY297" s="204" t="s">
        <v>177</v>
      </c>
    </row>
    <row r="298" spans="2:51" s="15" customFormat="1" ht="11.25">
      <c r="B298" s="216"/>
      <c r="C298" s="217"/>
      <c r="D298" s="195" t="s">
        <v>188</v>
      </c>
      <c r="E298" s="218" t="s">
        <v>19</v>
      </c>
      <c r="F298" s="219" t="s">
        <v>420</v>
      </c>
      <c r="G298" s="217"/>
      <c r="H298" s="218" t="s">
        <v>19</v>
      </c>
      <c r="I298" s="220"/>
      <c r="J298" s="217"/>
      <c r="K298" s="217"/>
      <c r="L298" s="221"/>
      <c r="M298" s="222"/>
      <c r="N298" s="223"/>
      <c r="O298" s="223"/>
      <c r="P298" s="223"/>
      <c r="Q298" s="223"/>
      <c r="R298" s="223"/>
      <c r="S298" s="223"/>
      <c r="T298" s="224"/>
      <c r="AT298" s="225" t="s">
        <v>188</v>
      </c>
      <c r="AU298" s="225" t="s">
        <v>86</v>
      </c>
      <c r="AV298" s="15" t="s">
        <v>84</v>
      </c>
      <c r="AW298" s="15" t="s">
        <v>35</v>
      </c>
      <c r="AX298" s="15" t="s">
        <v>76</v>
      </c>
      <c r="AY298" s="225" t="s">
        <v>177</v>
      </c>
    </row>
    <row r="299" spans="2:51" s="13" customFormat="1" ht="11.25">
      <c r="B299" s="193"/>
      <c r="C299" s="194"/>
      <c r="D299" s="195" t="s">
        <v>188</v>
      </c>
      <c r="E299" s="196" t="s">
        <v>19</v>
      </c>
      <c r="F299" s="197" t="s">
        <v>421</v>
      </c>
      <c r="G299" s="194"/>
      <c r="H299" s="198">
        <v>66.06</v>
      </c>
      <c r="I299" s="199"/>
      <c r="J299" s="194"/>
      <c r="K299" s="194"/>
      <c r="L299" s="200"/>
      <c r="M299" s="201"/>
      <c r="N299" s="202"/>
      <c r="O299" s="202"/>
      <c r="P299" s="202"/>
      <c r="Q299" s="202"/>
      <c r="R299" s="202"/>
      <c r="S299" s="202"/>
      <c r="T299" s="203"/>
      <c r="AT299" s="204" t="s">
        <v>188</v>
      </c>
      <c r="AU299" s="204" t="s">
        <v>86</v>
      </c>
      <c r="AV299" s="13" t="s">
        <v>86</v>
      </c>
      <c r="AW299" s="13" t="s">
        <v>35</v>
      </c>
      <c r="AX299" s="13" t="s">
        <v>76</v>
      </c>
      <c r="AY299" s="204" t="s">
        <v>177</v>
      </c>
    </row>
    <row r="300" spans="2:51" s="15" customFormat="1" ht="11.25">
      <c r="B300" s="216"/>
      <c r="C300" s="217"/>
      <c r="D300" s="195" t="s">
        <v>188</v>
      </c>
      <c r="E300" s="218" t="s">
        <v>19</v>
      </c>
      <c r="F300" s="219" t="s">
        <v>422</v>
      </c>
      <c r="G300" s="217"/>
      <c r="H300" s="218" t="s">
        <v>19</v>
      </c>
      <c r="I300" s="220"/>
      <c r="J300" s="217"/>
      <c r="K300" s="217"/>
      <c r="L300" s="221"/>
      <c r="M300" s="222"/>
      <c r="N300" s="223"/>
      <c r="O300" s="223"/>
      <c r="P300" s="223"/>
      <c r="Q300" s="223"/>
      <c r="R300" s="223"/>
      <c r="S300" s="223"/>
      <c r="T300" s="224"/>
      <c r="AT300" s="225" t="s">
        <v>188</v>
      </c>
      <c r="AU300" s="225" t="s">
        <v>86</v>
      </c>
      <c r="AV300" s="15" t="s">
        <v>84</v>
      </c>
      <c r="AW300" s="15" t="s">
        <v>35</v>
      </c>
      <c r="AX300" s="15" t="s">
        <v>76</v>
      </c>
      <c r="AY300" s="225" t="s">
        <v>177</v>
      </c>
    </row>
    <row r="301" spans="2:51" s="13" customFormat="1" ht="11.25">
      <c r="B301" s="193"/>
      <c r="C301" s="194"/>
      <c r="D301" s="195" t="s">
        <v>188</v>
      </c>
      <c r="E301" s="196" t="s">
        <v>19</v>
      </c>
      <c r="F301" s="197" t="s">
        <v>423</v>
      </c>
      <c r="G301" s="194"/>
      <c r="H301" s="198">
        <v>42.112000000000002</v>
      </c>
      <c r="I301" s="199"/>
      <c r="J301" s="194"/>
      <c r="K301" s="194"/>
      <c r="L301" s="200"/>
      <c r="M301" s="201"/>
      <c r="N301" s="202"/>
      <c r="O301" s="202"/>
      <c r="P301" s="202"/>
      <c r="Q301" s="202"/>
      <c r="R301" s="202"/>
      <c r="S301" s="202"/>
      <c r="T301" s="203"/>
      <c r="AT301" s="204" t="s">
        <v>188</v>
      </c>
      <c r="AU301" s="204" t="s">
        <v>86</v>
      </c>
      <c r="AV301" s="13" t="s">
        <v>86</v>
      </c>
      <c r="AW301" s="13" t="s">
        <v>35</v>
      </c>
      <c r="AX301" s="13" t="s">
        <v>76</v>
      </c>
      <c r="AY301" s="204" t="s">
        <v>177</v>
      </c>
    </row>
    <row r="302" spans="2:51" s="15" customFormat="1" ht="11.25">
      <c r="B302" s="216"/>
      <c r="C302" s="217"/>
      <c r="D302" s="195" t="s">
        <v>188</v>
      </c>
      <c r="E302" s="218" t="s">
        <v>19</v>
      </c>
      <c r="F302" s="219" t="s">
        <v>424</v>
      </c>
      <c r="G302" s="217"/>
      <c r="H302" s="218" t="s">
        <v>19</v>
      </c>
      <c r="I302" s="220"/>
      <c r="J302" s="217"/>
      <c r="K302" s="217"/>
      <c r="L302" s="221"/>
      <c r="M302" s="222"/>
      <c r="N302" s="223"/>
      <c r="O302" s="223"/>
      <c r="P302" s="223"/>
      <c r="Q302" s="223"/>
      <c r="R302" s="223"/>
      <c r="S302" s="223"/>
      <c r="T302" s="224"/>
      <c r="AT302" s="225" t="s">
        <v>188</v>
      </c>
      <c r="AU302" s="225" t="s">
        <v>86</v>
      </c>
      <c r="AV302" s="15" t="s">
        <v>84</v>
      </c>
      <c r="AW302" s="15" t="s">
        <v>35</v>
      </c>
      <c r="AX302" s="15" t="s">
        <v>76</v>
      </c>
      <c r="AY302" s="225" t="s">
        <v>177</v>
      </c>
    </row>
    <row r="303" spans="2:51" s="13" customFormat="1" ht="11.25">
      <c r="B303" s="193"/>
      <c r="C303" s="194"/>
      <c r="D303" s="195" t="s">
        <v>188</v>
      </c>
      <c r="E303" s="196" t="s">
        <v>19</v>
      </c>
      <c r="F303" s="197" t="s">
        <v>425</v>
      </c>
      <c r="G303" s="194"/>
      <c r="H303" s="198">
        <v>13.52</v>
      </c>
      <c r="I303" s="199"/>
      <c r="J303" s="194"/>
      <c r="K303" s="194"/>
      <c r="L303" s="200"/>
      <c r="M303" s="201"/>
      <c r="N303" s="202"/>
      <c r="O303" s="202"/>
      <c r="P303" s="202"/>
      <c r="Q303" s="202"/>
      <c r="R303" s="202"/>
      <c r="S303" s="202"/>
      <c r="T303" s="203"/>
      <c r="AT303" s="204" t="s">
        <v>188</v>
      </c>
      <c r="AU303" s="204" t="s">
        <v>86</v>
      </c>
      <c r="AV303" s="13" t="s">
        <v>86</v>
      </c>
      <c r="AW303" s="13" t="s">
        <v>35</v>
      </c>
      <c r="AX303" s="13" t="s">
        <v>76</v>
      </c>
      <c r="AY303" s="204" t="s">
        <v>177</v>
      </c>
    </row>
    <row r="304" spans="2:51" s="15" customFormat="1" ht="11.25">
      <c r="B304" s="216"/>
      <c r="C304" s="217"/>
      <c r="D304" s="195" t="s">
        <v>188</v>
      </c>
      <c r="E304" s="218" t="s">
        <v>19</v>
      </c>
      <c r="F304" s="219" t="s">
        <v>426</v>
      </c>
      <c r="G304" s="217"/>
      <c r="H304" s="218" t="s">
        <v>19</v>
      </c>
      <c r="I304" s="220"/>
      <c r="J304" s="217"/>
      <c r="K304" s="217"/>
      <c r="L304" s="221"/>
      <c r="M304" s="222"/>
      <c r="N304" s="223"/>
      <c r="O304" s="223"/>
      <c r="P304" s="223"/>
      <c r="Q304" s="223"/>
      <c r="R304" s="223"/>
      <c r="S304" s="223"/>
      <c r="T304" s="224"/>
      <c r="AT304" s="225" t="s">
        <v>188</v>
      </c>
      <c r="AU304" s="225" t="s">
        <v>86</v>
      </c>
      <c r="AV304" s="15" t="s">
        <v>84</v>
      </c>
      <c r="AW304" s="15" t="s">
        <v>35</v>
      </c>
      <c r="AX304" s="15" t="s">
        <v>76</v>
      </c>
      <c r="AY304" s="225" t="s">
        <v>177</v>
      </c>
    </row>
    <row r="305" spans="2:51" s="13" customFormat="1" ht="11.25">
      <c r="B305" s="193"/>
      <c r="C305" s="194"/>
      <c r="D305" s="195" t="s">
        <v>188</v>
      </c>
      <c r="E305" s="196" t="s">
        <v>19</v>
      </c>
      <c r="F305" s="197" t="s">
        <v>427</v>
      </c>
      <c r="G305" s="194"/>
      <c r="H305" s="198">
        <v>16.006</v>
      </c>
      <c r="I305" s="199"/>
      <c r="J305" s="194"/>
      <c r="K305" s="194"/>
      <c r="L305" s="200"/>
      <c r="M305" s="201"/>
      <c r="N305" s="202"/>
      <c r="O305" s="202"/>
      <c r="P305" s="202"/>
      <c r="Q305" s="202"/>
      <c r="R305" s="202"/>
      <c r="S305" s="202"/>
      <c r="T305" s="203"/>
      <c r="AT305" s="204" t="s">
        <v>188</v>
      </c>
      <c r="AU305" s="204" t="s">
        <v>86</v>
      </c>
      <c r="AV305" s="13" t="s">
        <v>86</v>
      </c>
      <c r="AW305" s="13" t="s">
        <v>35</v>
      </c>
      <c r="AX305" s="13" t="s">
        <v>76</v>
      </c>
      <c r="AY305" s="204" t="s">
        <v>177</v>
      </c>
    </row>
    <row r="306" spans="2:51" s="15" customFormat="1" ht="11.25">
      <c r="B306" s="216"/>
      <c r="C306" s="217"/>
      <c r="D306" s="195" t="s">
        <v>188</v>
      </c>
      <c r="E306" s="218" t="s">
        <v>19</v>
      </c>
      <c r="F306" s="219" t="s">
        <v>428</v>
      </c>
      <c r="G306" s="217"/>
      <c r="H306" s="218" t="s">
        <v>19</v>
      </c>
      <c r="I306" s="220"/>
      <c r="J306" s="217"/>
      <c r="K306" s="217"/>
      <c r="L306" s="221"/>
      <c r="M306" s="222"/>
      <c r="N306" s="223"/>
      <c r="O306" s="223"/>
      <c r="P306" s="223"/>
      <c r="Q306" s="223"/>
      <c r="R306" s="223"/>
      <c r="S306" s="223"/>
      <c r="T306" s="224"/>
      <c r="AT306" s="225" t="s">
        <v>188</v>
      </c>
      <c r="AU306" s="225" t="s">
        <v>86</v>
      </c>
      <c r="AV306" s="15" t="s">
        <v>84</v>
      </c>
      <c r="AW306" s="15" t="s">
        <v>35</v>
      </c>
      <c r="AX306" s="15" t="s">
        <v>76</v>
      </c>
      <c r="AY306" s="225" t="s">
        <v>177</v>
      </c>
    </row>
    <row r="307" spans="2:51" s="13" customFormat="1" ht="11.25">
      <c r="B307" s="193"/>
      <c r="C307" s="194"/>
      <c r="D307" s="195" t="s">
        <v>188</v>
      </c>
      <c r="E307" s="196" t="s">
        <v>19</v>
      </c>
      <c r="F307" s="197" t="s">
        <v>429</v>
      </c>
      <c r="G307" s="194"/>
      <c r="H307" s="198">
        <v>48.16</v>
      </c>
      <c r="I307" s="199"/>
      <c r="J307" s="194"/>
      <c r="K307" s="194"/>
      <c r="L307" s="200"/>
      <c r="M307" s="201"/>
      <c r="N307" s="202"/>
      <c r="O307" s="202"/>
      <c r="P307" s="202"/>
      <c r="Q307" s="202"/>
      <c r="R307" s="202"/>
      <c r="S307" s="202"/>
      <c r="T307" s="203"/>
      <c r="AT307" s="204" t="s">
        <v>188</v>
      </c>
      <c r="AU307" s="204" t="s">
        <v>86</v>
      </c>
      <c r="AV307" s="13" t="s">
        <v>86</v>
      </c>
      <c r="AW307" s="13" t="s">
        <v>35</v>
      </c>
      <c r="AX307" s="13" t="s">
        <v>76</v>
      </c>
      <c r="AY307" s="204" t="s">
        <v>177</v>
      </c>
    </row>
    <row r="308" spans="2:51" s="15" customFormat="1" ht="11.25">
      <c r="B308" s="216"/>
      <c r="C308" s="217"/>
      <c r="D308" s="195" t="s">
        <v>188</v>
      </c>
      <c r="E308" s="218" t="s">
        <v>19</v>
      </c>
      <c r="F308" s="219" t="s">
        <v>430</v>
      </c>
      <c r="G308" s="217"/>
      <c r="H308" s="218" t="s">
        <v>19</v>
      </c>
      <c r="I308" s="220"/>
      <c r="J308" s="217"/>
      <c r="K308" s="217"/>
      <c r="L308" s="221"/>
      <c r="M308" s="222"/>
      <c r="N308" s="223"/>
      <c r="O308" s="223"/>
      <c r="P308" s="223"/>
      <c r="Q308" s="223"/>
      <c r="R308" s="223"/>
      <c r="S308" s="223"/>
      <c r="T308" s="224"/>
      <c r="AT308" s="225" t="s">
        <v>188</v>
      </c>
      <c r="AU308" s="225" t="s">
        <v>86</v>
      </c>
      <c r="AV308" s="15" t="s">
        <v>84</v>
      </c>
      <c r="AW308" s="15" t="s">
        <v>35</v>
      </c>
      <c r="AX308" s="15" t="s">
        <v>76</v>
      </c>
      <c r="AY308" s="225" t="s">
        <v>177</v>
      </c>
    </row>
    <row r="309" spans="2:51" s="13" customFormat="1" ht="11.25">
      <c r="B309" s="193"/>
      <c r="C309" s="194"/>
      <c r="D309" s="195" t="s">
        <v>188</v>
      </c>
      <c r="E309" s="196" t="s">
        <v>19</v>
      </c>
      <c r="F309" s="197" t="s">
        <v>431</v>
      </c>
      <c r="G309" s="194"/>
      <c r="H309" s="198">
        <v>14.82</v>
      </c>
      <c r="I309" s="199"/>
      <c r="J309" s="194"/>
      <c r="K309" s="194"/>
      <c r="L309" s="200"/>
      <c r="M309" s="201"/>
      <c r="N309" s="202"/>
      <c r="O309" s="202"/>
      <c r="P309" s="202"/>
      <c r="Q309" s="202"/>
      <c r="R309" s="202"/>
      <c r="S309" s="202"/>
      <c r="T309" s="203"/>
      <c r="AT309" s="204" t="s">
        <v>188</v>
      </c>
      <c r="AU309" s="204" t="s">
        <v>86</v>
      </c>
      <c r="AV309" s="13" t="s">
        <v>86</v>
      </c>
      <c r="AW309" s="13" t="s">
        <v>35</v>
      </c>
      <c r="AX309" s="13" t="s">
        <v>76</v>
      </c>
      <c r="AY309" s="204" t="s">
        <v>177</v>
      </c>
    </row>
    <row r="310" spans="2:51" s="15" customFormat="1" ht="11.25">
      <c r="B310" s="216"/>
      <c r="C310" s="217"/>
      <c r="D310" s="195" t="s">
        <v>188</v>
      </c>
      <c r="E310" s="218" t="s">
        <v>19</v>
      </c>
      <c r="F310" s="219" t="s">
        <v>432</v>
      </c>
      <c r="G310" s="217"/>
      <c r="H310" s="218" t="s">
        <v>19</v>
      </c>
      <c r="I310" s="220"/>
      <c r="J310" s="217"/>
      <c r="K310" s="217"/>
      <c r="L310" s="221"/>
      <c r="M310" s="222"/>
      <c r="N310" s="223"/>
      <c r="O310" s="223"/>
      <c r="P310" s="223"/>
      <c r="Q310" s="223"/>
      <c r="R310" s="223"/>
      <c r="S310" s="223"/>
      <c r="T310" s="224"/>
      <c r="AT310" s="225" t="s">
        <v>188</v>
      </c>
      <c r="AU310" s="225" t="s">
        <v>86</v>
      </c>
      <c r="AV310" s="15" t="s">
        <v>84</v>
      </c>
      <c r="AW310" s="15" t="s">
        <v>35</v>
      </c>
      <c r="AX310" s="15" t="s">
        <v>76</v>
      </c>
      <c r="AY310" s="225" t="s">
        <v>177</v>
      </c>
    </row>
    <row r="311" spans="2:51" s="13" customFormat="1" ht="11.25">
      <c r="B311" s="193"/>
      <c r="C311" s="194"/>
      <c r="D311" s="195" t="s">
        <v>188</v>
      </c>
      <c r="E311" s="196" t="s">
        <v>19</v>
      </c>
      <c r="F311" s="197" t="s">
        <v>433</v>
      </c>
      <c r="G311" s="194"/>
      <c r="H311" s="198">
        <v>106.62</v>
      </c>
      <c r="I311" s="199"/>
      <c r="J311" s="194"/>
      <c r="K311" s="194"/>
      <c r="L311" s="200"/>
      <c r="M311" s="201"/>
      <c r="N311" s="202"/>
      <c r="O311" s="202"/>
      <c r="P311" s="202"/>
      <c r="Q311" s="202"/>
      <c r="R311" s="202"/>
      <c r="S311" s="202"/>
      <c r="T311" s="203"/>
      <c r="AT311" s="204" t="s">
        <v>188</v>
      </c>
      <c r="AU311" s="204" t="s">
        <v>86</v>
      </c>
      <c r="AV311" s="13" t="s">
        <v>86</v>
      </c>
      <c r="AW311" s="13" t="s">
        <v>35</v>
      </c>
      <c r="AX311" s="13" t="s">
        <v>76</v>
      </c>
      <c r="AY311" s="204" t="s">
        <v>177</v>
      </c>
    </row>
    <row r="312" spans="2:51" s="15" customFormat="1" ht="11.25">
      <c r="B312" s="216"/>
      <c r="C312" s="217"/>
      <c r="D312" s="195" t="s">
        <v>188</v>
      </c>
      <c r="E312" s="218" t="s">
        <v>19</v>
      </c>
      <c r="F312" s="219" t="s">
        <v>361</v>
      </c>
      <c r="G312" s="217"/>
      <c r="H312" s="218" t="s">
        <v>19</v>
      </c>
      <c r="I312" s="220"/>
      <c r="J312" s="217"/>
      <c r="K312" s="217"/>
      <c r="L312" s="221"/>
      <c r="M312" s="222"/>
      <c r="N312" s="223"/>
      <c r="O312" s="223"/>
      <c r="P312" s="223"/>
      <c r="Q312" s="223"/>
      <c r="R312" s="223"/>
      <c r="S312" s="223"/>
      <c r="T312" s="224"/>
      <c r="AT312" s="225" t="s">
        <v>188</v>
      </c>
      <c r="AU312" s="225" t="s">
        <v>86</v>
      </c>
      <c r="AV312" s="15" t="s">
        <v>84</v>
      </c>
      <c r="AW312" s="15" t="s">
        <v>35</v>
      </c>
      <c r="AX312" s="15" t="s">
        <v>76</v>
      </c>
      <c r="AY312" s="225" t="s">
        <v>177</v>
      </c>
    </row>
    <row r="313" spans="2:51" s="13" customFormat="1" ht="11.25">
      <c r="B313" s="193"/>
      <c r="C313" s="194"/>
      <c r="D313" s="195" t="s">
        <v>188</v>
      </c>
      <c r="E313" s="196" t="s">
        <v>19</v>
      </c>
      <c r="F313" s="197" t="s">
        <v>434</v>
      </c>
      <c r="G313" s="194"/>
      <c r="H313" s="198">
        <v>30.9</v>
      </c>
      <c r="I313" s="199"/>
      <c r="J313" s="194"/>
      <c r="K313" s="194"/>
      <c r="L313" s="200"/>
      <c r="M313" s="201"/>
      <c r="N313" s="202"/>
      <c r="O313" s="202"/>
      <c r="P313" s="202"/>
      <c r="Q313" s="202"/>
      <c r="R313" s="202"/>
      <c r="S313" s="202"/>
      <c r="T313" s="203"/>
      <c r="AT313" s="204" t="s">
        <v>188</v>
      </c>
      <c r="AU313" s="204" t="s">
        <v>86</v>
      </c>
      <c r="AV313" s="13" t="s">
        <v>86</v>
      </c>
      <c r="AW313" s="13" t="s">
        <v>35</v>
      </c>
      <c r="AX313" s="13" t="s">
        <v>76</v>
      </c>
      <c r="AY313" s="204" t="s">
        <v>177</v>
      </c>
    </row>
    <row r="314" spans="2:51" s="15" customFormat="1" ht="11.25">
      <c r="B314" s="216"/>
      <c r="C314" s="217"/>
      <c r="D314" s="195" t="s">
        <v>188</v>
      </c>
      <c r="E314" s="218" t="s">
        <v>19</v>
      </c>
      <c r="F314" s="219" t="s">
        <v>435</v>
      </c>
      <c r="G314" s="217"/>
      <c r="H314" s="218" t="s">
        <v>19</v>
      </c>
      <c r="I314" s="220"/>
      <c r="J314" s="217"/>
      <c r="K314" s="217"/>
      <c r="L314" s="221"/>
      <c r="M314" s="222"/>
      <c r="N314" s="223"/>
      <c r="O314" s="223"/>
      <c r="P314" s="223"/>
      <c r="Q314" s="223"/>
      <c r="R314" s="223"/>
      <c r="S314" s="223"/>
      <c r="T314" s="224"/>
      <c r="AT314" s="225" t="s">
        <v>188</v>
      </c>
      <c r="AU314" s="225" t="s">
        <v>86</v>
      </c>
      <c r="AV314" s="15" t="s">
        <v>84</v>
      </c>
      <c r="AW314" s="15" t="s">
        <v>35</v>
      </c>
      <c r="AX314" s="15" t="s">
        <v>76</v>
      </c>
      <c r="AY314" s="225" t="s">
        <v>177</v>
      </c>
    </row>
    <row r="315" spans="2:51" s="13" customFormat="1" ht="11.25">
      <c r="B315" s="193"/>
      <c r="C315" s="194"/>
      <c r="D315" s="195" t="s">
        <v>188</v>
      </c>
      <c r="E315" s="196" t="s">
        <v>19</v>
      </c>
      <c r="F315" s="197" t="s">
        <v>436</v>
      </c>
      <c r="G315" s="194"/>
      <c r="H315" s="198">
        <v>71.25</v>
      </c>
      <c r="I315" s="199"/>
      <c r="J315" s="194"/>
      <c r="K315" s="194"/>
      <c r="L315" s="200"/>
      <c r="M315" s="201"/>
      <c r="N315" s="202"/>
      <c r="O315" s="202"/>
      <c r="P315" s="202"/>
      <c r="Q315" s="202"/>
      <c r="R315" s="202"/>
      <c r="S315" s="202"/>
      <c r="T315" s="203"/>
      <c r="AT315" s="204" t="s">
        <v>188</v>
      </c>
      <c r="AU315" s="204" t="s">
        <v>86</v>
      </c>
      <c r="AV315" s="13" t="s">
        <v>86</v>
      </c>
      <c r="AW315" s="13" t="s">
        <v>35</v>
      </c>
      <c r="AX315" s="13" t="s">
        <v>76</v>
      </c>
      <c r="AY315" s="204" t="s">
        <v>177</v>
      </c>
    </row>
    <row r="316" spans="2:51" s="15" customFormat="1" ht="11.25">
      <c r="B316" s="216"/>
      <c r="C316" s="217"/>
      <c r="D316" s="195" t="s">
        <v>188</v>
      </c>
      <c r="E316" s="218" t="s">
        <v>19</v>
      </c>
      <c r="F316" s="219" t="s">
        <v>437</v>
      </c>
      <c r="G316" s="217"/>
      <c r="H316" s="218" t="s">
        <v>19</v>
      </c>
      <c r="I316" s="220"/>
      <c r="J316" s="217"/>
      <c r="K316" s="217"/>
      <c r="L316" s="221"/>
      <c r="M316" s="222"/>
      <c r="N316" s="223"/>
      <c r="O316" s="223"/>
      <c r="P316" s="223"/>
      <c r="Q316" s="223"/>
      <c r="R316" s="223"/>
      <c r="S316" s="223"/>
      <c r="T316" s="224"/>
      <c r="AT316" s="225" t="s">
        <v>188</v>
      </c>
      <c r="AU316" s="225" t="s">
        <v>86</v>
      </c>
      <c r="AV316" s="15" t="s">
        <v>84</v>
      </c>
      <c r="AW316" s="15" t="s">
        <v>35</v>
      </c>
      <c r="AX316" s="15" t="s">
        <v>76</v>
      </c>
      <c r="AY316" s="225" t="s">
        <v>177</v>
      </c>
    </row>
    <row r="317" spans="2:51" s="13" customFormat="1" ht="11.25">
      <c r="B317" s="193"/>
      <c r="C317" s="194"/>
      <c r="D317" s="195" t="s">
        <v>188</v>
      </c>
      <c r="E317" s="196" t="s">
        <v>19</v>
      </c>
      <c r="F317" s="197" t="s">
        <v>438</v>
      </c>
      <c r="G317" s="194"/>
      <c r="H317" s="198">
        <v>25.2</v>
      </c>
      <c r="I317" s="199"/>
      <c r="J317" s="194"/>
      <c r="K317" s="194"/>
      <c r="L317" s="200"/>
      <c r="M317" s="201"/>
      <c r="N317" s="202"/>
      <c r="O317" s="202"/>
      <c r="P317" s="202"/>
      <c r="Q317" s="202"/>
      <c r="R317" s="202"/>
      <c r="S317" s="202"/>
      <c r="T317" s="203"/>
      <c r="AT317" s="204" t="s">
        <v>188</v>
      </c>
      <c r="AU317" s="204" t="s">
        <v>86</v>
      </c>
      <c r="AV317" s="13" t="s">
        <v>86</v>
      </c>
      <c r="AW317" s="13" t="s">
        <v>35</v>
      </c>
      <c r="AX317" s="13" t="s">
        <v>76</v>
      </c>
      <c r="AY317" s="204" t="s">
        <v>177</v>
      </c>
    </row>
    <row r="318" spans="2:51" s="15" customFormat="1" ht="11.25">
      <c r="B318" s="216"/>
      <c r="C318" s="217"/>
      <c r="D318" s="195" t="s">
        <v>188</v>
      </c>
      <c r="E318" s="218" t="s">
        <v>19</v>
      </c>
      <c r="F318" s="219" t="s">
        <v>439</v>
      </c>
      <c r="G318" s="217"/>
      <c r="H318" s="218" t="s">
        <v>19</v>
      </c>
      <c r="I318" s="220"/>
      <c r="J318" s="217"/>
      <c r="K318" s="217"/>
      <c r="L318" s="221"/>
      <c r="M318" s="222"/>
      <c r="N318" s="223"/>
      <c r="O318" s="223"/>
      <c r="P318" s="223"/>
      <c r="Q318" s="223"/>
      <c r="R318" s="223"/>
      <c r="S318" s="223"/>
      <c r="T318" s="224"/>
      <c r="AT318" s="225" t="s">
        <v>188</v>
      </c>
      <c r="AU318" s="225" t="s">
        <v>86</v>
      </c>
      <c r="AV318" s="15" t="s">
        <v>84</v>
      </c>
      <c r="AW318" s="15" t="s">
        <v>35</v>
      </c>
      <c r="AX318" s="15" t="s">
        <v>76</v>
      </c>
      <c r="AY318" s="225" t="s">
        <v>177</v>
      </c>
    </row>
    <row r="319" spans="2:51" s="13" customFormat="1" ht="11.25">
      <c r="B319" s="193"/>
      <c r="C319" s="194"/>
      <c r="D319" s="195" t="s">
        <v>188</v>
      </c>
      <c r="E319" s="196" t="s">
        <v>19</v>
      </c>
      <c r="F319" s="197" t="s">
        <v>440</v>
      </c>
      <c r="G319" s="194"/>
      <c r="H319" s="198">
        <v>28.6</v>
      </c>
      <c r="I319" s="199"/>
      <c r="J319" s="194"/>
      <c r="K319" s="194"/>
      <c r="L319" s="200"/>
      <c r="M319" s="201"/>
      <c r="N319" s="202"/>
      <c r="O319" s="202"/>
      <c r="P319" s="202"/>
      <c r="Q319" s="202"/>
      <c r="R319" s="202"/>
      <c r="S319" s="202"/>
      <c r="T319" s="203"/>
      <c r="AT319" s="204" t="s">
        <v>188</v>
      </c>
      <c r="AU319" s="204" t="s">
        <v>86</v>
      </c>
      <c r="AV319" s="13" t="s">
        <v>86</v>
      </c>
      <c r="AW319" s="13" t="s">
        <v>35</v>
      </c>
      <c r="AX319" s="13" t="s">
        <v>76</v>
      </c>
      <c r="AY319" s="204" t="s">
        <v>177</v>
      </c>
    </row>
    <row r="320" spans="2:51" s="15" customFormat="1" ht="11.25">
      <c r="B320" s="216"/>
      <c r="C320" s="217"/>
      <c r="D320" s="195" t="s">
        <v>188</v>
      </c>
      <c r="E320" s="218" t="s">
        <v>19</v>
      </c>
      <c r="F320" s="219" t="s">
        <v>441</v>
      </c>
      <c r="G320" s="217"/>
      <c r="H320" s="218" t="s">
        <v>19</v>
      </c>
      <c r="I320" s="220"/>
      <c r="J320" s="217"/>
      <c r="K320" s="217"/>
      <c r="L320" s="221"/>
      <c r="M320" s="222"/>
      <c r="N320" s="223"/>
      <c r="O320" s="223"/>
      <c r="P320" s="223"/>
      <c r="Q320" s="223"/>
      <c r="R320" s="223"/>
      <c r="S320" s="223"/>
      <c r="T320" s="224"/>
      <c r="AT320" s="225" t="s">
        <v>188</v>
      </c>
      <c r="AU320" s="225" t="s">
        <v>86</v>
      </c>
      <c r="AV320" s="15" t="s">
        <v>84</v>
      </c>
      <c r="AW320" s="15" t="s">
        <v>35</v>
      </c>
      <c r="AX320" s="15" t="s">
        <v>76</v>
      </c>
      <c r="AY320" s="225" t="s">
        <v>177</v>
      </c>
    </row>
    <row r="321" spans="2:51" s="13" customFormat="1" ht="11.25">
      <c r="B321" s="193"/>
      <c r="C321" s="194"/>
      <c r="D321" s="195" t="s">
        <v>188</v>
      </c>
      <c r="E321" s="196" t="s">
        <v>19</v>
      </c>
      <c r="F321" s="197" t="s">
        <v>442</v>
      </c>
      <c r="G321" s="194"/>
      <c r="H321" s="198">
        <v>19.04</v>
      </c>
      <c r="I321" s="199"/>
      <c r="J321" s="194"/>
      <c r="K321" s="194"/>
      <c r="L321" s="200"/>
      <c r="M321" s="201"/>
      <c r="N321" s="202"/>
      <c r="O321" s="202"/>
      <c r="P321" s="202"/>
      <c r="Q321" s="202"/>
      <c r="R321" s="202"/>
      <c r="S321" s="202"/>
      <c r="T321" s="203"/>
      <c r="AT321" s="204" t="s">
        <v>188</v>
      </c>
      <c r="AU321" s="204" t="s">
        <v>86</v>
      </c>
      <c r="AV321" s="13" t="s">
        <v>86</v>
      </c>
      <c r="AW321" s="13" t="s">
        <v>35</v>
      </c>
      <c r="AX321" s="13" t="s">
        <v>76</v>
      </c>
      <c r="AY321" s="204" t="s">
        <v>177</v>
      </c>
    </row>
    <row r="322" spans="2:51" s="15" customFormat="1" ht="11.25">
      <c r="B322" s="216"/>
      <c r="C322" s="217"/>
      <c r="D322" s="195" t="s">
        <v>188</v>
      </c>
      <c r="E322" s="218" t="s">
        <v>19</v>
      </c>
      <c r="F322" s="219" t="s">
        <v>443</v>
      </c>
      <c r="G322" s="217"/>
      <c r="H322" s="218" t="s">
        <v>19</v>
      </c>
      <c r="I322" s="220"/>
      <c r="J322" s="217"/>
      <c r="K322" s="217"/>
      <c r="L322" s="221"/>
      <c r="M322" s="222"/>
      <c r="N322" s="223"/>
      <c r="O322" s="223"/>
      <c r="P322" s="223"/>
      <c r="Q322" s="223"/>
      <c r="R322" s="223"/>
      <c r="S322" s="223"/>
      <c r="T322" s="224"/>
      <c r="AT322" s="225" t="s">
        <v>188</v>
      </c>
      <c r="AU322" s="225" t="s">
        <v>86</v>
      </c>
      <c r="AV322" s="15" t="s">
        <v>84</v>
      </c>
      <c r="AW322" s="15" t="s">
        <v>35</v>
      </c>
      <c r="AX322" s="15" t="s">
        <v>76</v>
      </c>
      <c r="AY322" s="225" t="s">
        <v>177</v>
      </c>
    </row>
    <row r="323" spans="2:51" s="13" customFormat="1" ht="11.25">
      <c r="B323" s="193"/>
      <c r="C323" s="194"/>
      <c r="D323" s="195" t="s">
        <v>188</v>
      </c>
      <c r="E323" s="196" t="s">
        <v>19</v>
      </c>
      <c r="F323" s="197" t="s">
        <v>444</v>
      </c>
      <c r="G323" s="194"/>
      <c r="H323" s="198">
        <v>17.940000000000001</v>
      </c>
      <c r="I323" s="199"/>
      <c r="J323" s="194"/>
      <c r="K323" s="194"/>
      <c r="L323" s="200"/>
      <c r="M323" s="201"/>
      <c r="N323" s="202"/>
      <c r="O323" s="202"/>
      <c r="P323" s="202"/>
      <c r="Q323" s="202"/>
      <c r="R323" s="202"/>
      <c r="S323" s="202"/>
      <c r="T323" s="203"/>
      <c r="AT323" s="204" t="s">
        <v>188</v>
      </c>
      <c r="AU323" s="204" t="s">
        <v>86</v>
      </c>
      <c r="AV323" s="13" t="s">
        <v>86</v>
      </c>
      <c r="AW323" s="13" t="s">
        <v>35</v>
      </c>
      <c r="AX323" s="13" t="s">
        <v>76</v>
      </c>
      <c r="AY323" s="204" t="s">
        <v>177</v>
      </c>
    </row>
    <row r="324" spans="2:51" s="15" customFormat="1" ht="11.25">
      <c r="B324" s="216"/>
      <c r="C324" s="217"/>
      <c r="D324" s="195" t="s">
        <v>188</v>
      </c>
      <c r="E324" s="218" t="s">
        <v>19</v>
      </c>
      <c r="F324" s="219" t="s">
        <v>445</v>
      </c>
      <c r="G324" s="217"/>
      <c r="H324" s="218" t="s">
        <v>19</v>
      </c>
      <c r="I324" s="220"/>
      <c r="J324" s="217"/>
      <c r="K324" s="217"/>
      <c r="L324" s="221"/>
      <c r="M324" s="222"/>
      <c r="N324" s="223"/>
      <c r="O324" s="223"/>
      <c r="P324" s="223"/>
      <c r="Q324" s="223"/>
      <c r="R324" s="223"/>
      <c r="S324" s="223"/>
      <c r="T324" s="224"/>
      <c r="AT324" s="225" t="s">
        <v>188</v>
      </c>
      <c r="AU324" s="225" t="s">
        <v>86</v>
      </c>
      <c r="AV324" s="15" t="s">
        <v>84</v>
      </c>
      <c r="AW324" s="15" t="s">
        <v>35</v>
      </c>
      <c r="AX324" s="15" t="s">
        <v>76</v>
      </c>
      <c r="AY324" s="225" t="s">
        <v>177</v>
      </c>
    </row>
    <row r="325" spans="2:51" s="13" customFormat="1" ht="11.25">
      <c r="B325" s="193"/>
      <c r="C325" s="194"/>
      <c r="D325" s="195" t="s">
        <v>188</v>
      </c>
      <c r="E325" s="196" t="s">
        <v>19</v>
      </c>
      <c r="F325" s="197" t="s">
        <v>446</v>
      </c>
      <c r="G325" s="194"/>
      <c r="H325" s="198">
        <v>14.3</v>
      </c>
      <c r="I325" s="199"/>
      <c r="J325" s="194"/>
      <c r="K325" s="194"/>
      <c r="L325" s="200"/>
      <c r="M325" s="201"/>
      <c r="N325" s="202"/>
      <c r="O325" s="202"/>
      <c r="P325" s="202"/>
      <c r="Q325" s="202"/>
      <c r="R325" s="202"/>
      <c r="S325" s="202"/>
      <c r="T325" s="203"/>
      <c r="AT325" s="204" t="s">
        <v>188</v>
      </c>
      <c r="AU325" s="204" t="s">
        <v>86</v>
      </c>
      <c r="AV325" s="13" t="s">
        <v>86</v>
      </c>
      <c r="AW325" s="13" t="s">
        <v>35</v>
      </c>
      <c r="AX325" s="13" t="s">
        <v>76</v>
      </c>
      <c r="AY325" s="204" t="s">
        <v>177</v>
      </c>
    </row>
    <row r="326" spans="2:51" s="15" customFormat="1" ht="11.25">
      <c r="B326" s="216"/>
      <c r="C326" s="217"/>
      <c r="D326" s="195" t="s">
        <v>188</v>
      </c>
      <c r="E326" s="218" t="s">
        <v>19</v>
      </c>
      <c r="F326" s="219" t="s">
        <v>447</v>
      </c>
      <c r="G326" s="217"/>
      <c r="H326" s="218" t="s">
        <v>19</v>
      </c>
      <c r="I326" s="220"/>
      <c r="J326" s="217"/>
      <c r="K326" s="217"/>
      <c r="L326" s="221"/>
      <c r="M326" s="222"/>
      <c r="N326" s="223"/>
      <c r="O326" s="223"/>
      <c r="P326" s="223"/>
      <c r="Q326" s="223"/>
      <c r="R326" s="223"/>
      <c r="S326" s="223"/>
      <c r="T326" s="224"/>
      <c r="AT326" s="225" t="s">
        <v>188</v>
      </c>
      <c r="AU326" s="225" t="s">
        <v>86</v>
      </c>
      <c r="AV326" s="15" t="s">
        <v>84</v>
      </c>
      <c r="AW326" s="15" t="s">
        <v>35</v>
      </c>
      <c r="AX326" s="15" t="s">
        <v>76</v>
      </c>
      <c r="AY326" s="225" t="s">
        <v>177</v>
      </c>
    </row>
    <row r="327" spans="2:51" s="13" customFormat="1" ht="11.25">
      <c r="B327" s="193"/>
      <c r="C327" s="194"/>
      <c r="D327" s="195" t="s">
        <v>188</v>
      </c>
      <c r="E327" s="196" t="s">
        <v>19</v>
      </c>
      <c r="F327" s="197" t="s">
        <v>448</v>
      </c>
      <c r="G327" s="194"/>
      <c r="H327" s="198">
        <v>35.4</v>
      </c>
      <c r="I327" s="199"/>
      <c r="J327" s="194"/>
      <c r="K327" s="194"/>
      <c r="L327" s="200"/>
      <c r="M327" s="201"/>
      <c r="N327" s="202"/>
      <c r="O327" s="202"/>
      <c r="P327" s="202"/>
      <c r="Q327" s="202"/>
      <c r="R327" s="202"/>
      <c r="S327" s="202"/>
      <c r="T327" s="203"/>
      <c r="AT327" s="204" t="s">
        <v>188</v>
      </c>
      <c r="AU327" s="204" t="s">
        <v>86</v>
      </c>
      <c r="AV327" s="13" t="s">
        <v>86</v>
      </c>
      <c r="AW327" s="13" t="s">
        <v>35</v>
      </c>
      <c r="AX327" s="13" t="s">
        <v>76</v>
      </c>
      <c r="AY327" s="204" t="s">
        <v>177</v>
      </c>
    </row>
    <row r="328" spans="2:51" s="15" customFormat="1" ht="11.25">
      <c r="B328" s="216"/>
      <c r="C328" s="217"/>
      <c r="D328" s="195" t="s">
        <v>188</v>
      </c>
      <c r="E328" s="218" t="s">
        <v>19</v>
      </c>
      <c r="F328" s="219" t="s">
        <v>449</v>
      </c>
      <c r="G328" s="217"/>
      <c r="H328" s="218" t="s">
        <v>19</v>
      </c>
      <c r="I328" s="220"/>
      <c r="J328" s="217"/>
      <c r="K328" s="217"/>
      <c r="L328" s="221"/>
      <c r="M328" s="222"/>
      <c r="N328" s="223"/>
      <c r="O328" s="223"/>
      <c r="P328" s="223"/>
      <c r="Q328" s="223"/>
      <c r="R328" s="223"/>
      <c r="S328" s="223"/>
      <c r="T328" s="224"/>
      <c r="AT328" s="225" t="s">
        <v>188</v>
      </c>
      <c r="AU328" s="225" t="s">
        <v>86</v>
      </c>
      <c r="AV328" s="15" t="s">
        <v>84</v>
      </c>
      <c r="AW328" s="15" t="s">
        <v>35</v>
      </c>
      <c r="AX328" s="15" t="s">
        <v>76</v>
      </c>
      <c r="AY328" s="225" t="s">
        <v>177</v>
      </c>
    </row>
    <row r="329" spans="2:51" s="13" customFormat="1" ht="11.25">
      <c r="B329" s="193"/>
      <c r="C329" s="194"/>
      <c r="D329" s="195" t="s">
        <v>188</v>
      </c>
      <c r="E329" s="196" t="s">
        <v>19</v>
      </c>
      <c r="F329" s="197" t="s">
        <v>450</v>
      </c>
      <c r="G329" s="194"/>
      <c r="H329" s="198">
        <v>82.8</v>
      </c>
      <c r="I329" s="199"/>
      <c r="J329" s="194"/>
      <c r="K329" s="194"/>
      <c r="L329" s="200"/>
      <c r="M329" s="201"/>
      <c r="N329" s="202"/>
      <c r="O329" s="202"/>
      <c r="P329" s="202"/>
      <c r="Q329" s="202"/>
      <c r="R329" s="202"/>
      <c r="S329" s="202"/>
      <c r="T329" s="203"/>
      <c r="AT329" s="204" t="s">
        <v>188</v>
      </c>
      <c r="AU329" s="204" t="s">
        <v>86</v>
      </c>
      <c r="AV329" s="13" t="s">
        <v>86</v>
      </c>
      <c r="AW329" s="13" t="s">
        <v>35</v>
      </c>
      <c r="AX329" s="13" t="s">
        <v>76</v>
      </c>
      <c r="AY329" s="204" t="s">
        <v>177</v>
      </c>
    </row>
    <row r="330" spans="2:51" s="15" customFormat="1" ht="11.25">
      <c r="B330" s="216"/>
      <c r="C330" s="217"/>
      <c r="D330" s="195" t="s">
        <v>188</v>
      </c>
      <c r="E330" s="218" t="s">
        <v>19</v>
      </c>
      <c r="F330" s="219" t="s">
        <v>451</v>
      </c>
      <c r="G330" s="217"/>
      <c r="H330" s="218" t="s">
        <v>19</v>
      </c>
      <c r="I330" s="220"/>
      <c r="J330" s="217"/>
      <c r="K330" s="217"/>
      <c r="L330" s="221"/>
      <c r="M330" s="222"/>
      <c r="N330" s="223"/>
      <c r="O330" s="223"/>
      <c r="P330" s="223"/>
      <c r="Q330" s="223"/>
      <c r="R330" s="223"/>
      <c r="S330" s="223"/>
      <c r="T330" s="224"/>
      <c r="AT330" s="225" t="s">
        <v>188</v>
      </c>
      <c r="AU330" s="225" t="s">
        <v>86</v>
      </c>
      <c r="AV330" s="15" t="s">
        <v>84</v>
      </c>
      <c r="AW330" s="15" t="s">
        <v>35</v>
      </c>
      <c r="AX330" s="15" t="s">
        <v>76</v>
      </c>
      <c r="AY330" s="225" t="s">
        <v>177</v>
      </c>
    </row>
    <row r="331" spans="2:51" s="13" customFormat="1" ht="11.25">
      <c r="B331" s="193"/>
      <c r="C331" s="194"/>
      <c r="D331" s="195" t="s">
        <v>188</v>
      </c>
      <c r="E331" s="196" t="s">
        <v>19</v>
      </c>
      <c r="F331" s="197" t="s">
        <v>452</v>
      </c>
      <c r="G331" s="194"/>
      <c r="H331" s="198">
        <v>60.12</v>
      </c>
      <c r="I331" s="199"/>
      <c r="J331" s="194"/>
      <c r="K331" s="194"/>
      <c r="L331" s="200"/>
      <c r="M331" s="201"/>
      <c r="N331" s="202"/>
      <c r="O331" s="202"/>
      <c r="P331" s="202"/>
      <c r="Q331" s="202"/>
      <c r="R331" s="202"/>
      <c r="S331" s="202"/>
      <c r="T331" s="203"/>
      <c r="AT331" s="204" t="s">
        <v>188</v>
      </c>
      <c r="AU331" s="204" t="s">
        <v>86</v>
      </c>
      <c r="AV331" s="13" t="s">
        <v>86</v>
      </c>
      <c r="AW331" s="13" t="s">
        <v>35</v>
      </c>
      <c r="AX331" s="13" t="s">
        <v>76</v>
      </c>
      <c r="AY331" s="204" t="s">
        <v>177</v>
      </c>
    </row>
    <row r="332" spans="2:51" s="15" customFormat="1" ht="11.25">
      <c r="B332" s="216"/>
      <c r="C332" s="217"/>
      <c r="D332" s="195" t="s">
        <v>188</v>
      </c>
      <c r="E332" s="218" t="s">
        <v>19</v>
      </c>
      <c r="F332" s="219" t="s">
        <v>453</v>
      </c>
      <c r="G332" s="217"/>
      <c r="H332" s="218" t="s">
        <v>19</v>
      </c>
      <c r="I332" s="220"/>
      <c r="J332" s="217"/>
      <c r="K332" s="217"/>
      <c r="L332" s="221"/>
      <c r="M332" s="222"/>
      <c r="N332" s="223"/>
      <c r="O332" s="223"/>
      <c r="P332" s="223"/>
      <c r="Q332" s="223"/>
      <c r="R332" s="223"/>
      <c r="S332" s="223"/>
      <c r="T332" s="224"/>
      <c r="AT332" s="225" t="s">
        <v>188</v>
      </c>
      <c r="AU332" s="225" t="s">
        <v>86</v>
      </c>
      <c r="AV332" s="15" t="s">
        <v>84</v>
      </c>
      <c r="AW332" s="15" t="s">
        <v>35</v>
      </c>
      <c r="AX332" s="15" t="s">
        <v>76</v>
      </c>
      <c r="AY332" s="225" t="s">
        <v>177</v>
      </c>
    </row>
    <row r="333" spans="2:51" s="13" customFormat="1" ht="11.25">
      <c r="B333" s="193"/>
      <c r="C333" s="194"/>
      <c r="D333" s="195" t="s">
        <v>188</v>
      </c>
      <c r="E333" s="196" t="s">
        <v>19</v>
      </c>
      <c r="F333" s="197" t="s">
        <v>454</v>
      </c>
      <c r="G333" s="194"/>
      <c r="H333" s="198">
        <v>23.24</v>
      </c>
      <c r="I333" s="199"/>
      <c r="J333" s="194"/>
      <c r="K333" s="194"/>
      <c r="L333" s="200"/>
      <c r="M333" s="201"/>
      <c r="N333" s="202"/>
      <c r="O333" s="202"/>
      <c r="P333" s="202"/>
      <c r="Q333" s="202"/>
      <c r="R333" s="202"/>
      <c r="S333" s="202"/>
      <c r="T333" s="203"/>
      <c r="AT333" s="204" t="s">
        <v>188</v>
      </c>
      <c r="AU333" s="204" t="s">
        <v>86</v>
      </c>
      <c r="AV333" s="13" t="s">
        <v>86</v>
      </c>
      <c r="AW333" s="13" t="s">
        <v>35</v>
      </c>
      <c r="AX333" s="13" t="s">
        <v>76</v>
      </c>
      <c r="AY333" s="204" t="s">
        <v>177</v>
      </c>
    </row>
    <row r="334" spans="2:51" s="15" customFormat="1" ht="11.25">
      <c r="B334" s="216"/>
      <c r="C334" s="217"/>
      <c r="D334" s="195" t="s">
        <v>188</v>
      </c>
      <c r="E334" s="218" t="s">
        <v>19</v>
      </c>
      <c r="F334" s="219" t="s">
        <v>455</v>
      </c>
      <c r="G334" s="217"/>
      <c r="H334" s="218" t="s">
        <v>19</v>
      </c>
      <c r="I334" s="220"/>
      <c r="J334" s="217"/>
      <c r="K334" s="217"/>
      <c r="L334" s="221"/>
      <c r="M334" s="222"/>
      <c r="N334" s="223"/>
      <c r="O334" s="223"/>
      <c r="P334" s="223"/>
      <c r="Q334" s="223"/>
      <c r="R334" s="223"/>
      <c r="S334" s="223"/>
      <c r="T334" s="224"/>
      <c r="AT334" s="225" t="s">
        <v>188</v>
      </c>
      <c r="AU334" s="225" t="s">
        <v>86</v>
      </c>
      <c r="AV334" s="15" t="s">
        <v>84</v>
      </c>
      <c r="AW334" s="15" t="s">
        <v>35</v>
      </c>
      <c r="AX334" s="15" t="s">
        <v>76</v>
      </c>
      <c r="AY334" s="225" t="s">
        <v>177</v>
      </c>
    </row>
    <row r="335" spans="2:51" s="13" customFormat="1" ht="11.25">
      <c r="B335" s="193"/>
      <c r="C335" s="194"/>
      <c r="D335" s="195" t="s">
        <v>188</v>
      </c>
      <c r="E335" s="196" t="s">
        <v>19</v>
      </c>
      <c r="F335" s="197" t="s">
        <v>425</v>
      </c>
      <c r="G335" s="194"/>
      <c r="H335" s="198">
        <v>13.52</v>
      </c>
      <c r="I335" s="199"/>
      <c r="J335" s="194"/>
      <c r="K335" s="194"/>
      <c r="L335" s="200"/>
      <c r="M335" s="201"/>
      <c r="N335" s="202"/>
      <c r="O335" s="202"/>
      <c r="P335" s="202"/>
      <c r="Q335" s="202"/>
      <c r="R335" s="202"/>
      <c r="S335" s="202"/>
      <c r="T335" s="203"/>
      <c r="AT335" s="204" t="s">
        <v>188</v>
      </c>
      <c r="AU335" s="204" t="s">
        <v>86</v>
      </c>
      <c r="AV335" s="13" t="s">
        <v>86</v>
      </c>
      <c r="AW335" s="13" t="s">
        <v>35</v>
      </c>
      <c r="AX335" s="13" t="s">
        <v>76</v>
      </c>
      <c r="AY335" s="204" t="s">
        <v>177</v>
      </c>
    </row>
    <row r="336" spans="2:51" s="15" customFormat="1" ht="11.25">
      <c r="B336" s="216"/>
      <c r="C336" s="217"/>
      <c r="D336" s="195" t="s">
        <v>188</v>
      </c>
      <c r="E336" s="218" t="s">
        <v>19</v>
      </c>
      <c r="F336" s="219" t="s">
        <v>456</v>
      </c>
      <c r="G336" s="217"/>
      <c r="H336" s="218" t="s">
        <v>19</v>
      </c>
      <c r="I336" s="220"/>
      <c r="J336" s="217"/>
      <c r="K336" s="217"/>
      <c r="L336" s="221"/>
      <c r="M336" s="222"/>
      <c r="N336" s="223"/>
      <c r="O336" s="223"/>
      <c r="P336" s="223"/>
      <c r="Q336" s="223"/>
      <c r="R336" s="223"/>
      <c r="S336" s="223"/>
      <c r="T336" s="224"/>
      <c r="AT336" s="225" t="s">
        <v>188</v>
      </c>
      <c r="AU336" s="225" t="s">
        <v>86</v>
      </c>
      <c r="AV336" s="15" t="s">
        <v>84</v>
      </c>
      <c r="AW336" s="15" t="s">
        <v>35</v>
      </c>
      <c r="AX336" s="15" t="s">
        <v>76</v>
      </c>
      <c r="AY336" s="225" t="s">
        <v>177</v>
      </c>
    </row>
    <row r="337" spans="2:51" s="13" customFormat="1" ht="11.25">
      <c r="B337" s="193"/>
      <c r="C337" s="194"/>
      <c r="D337" s="195" t="s">
        <v>188</v>
      </c>
      <c r="E337" s="196" t="s">
        <v>19</v>
      </c>
      <c r="F337" s="197" t="s">
        <v>457</v>
      </c>
      <c r="G337" s="194"/>
      <c r="H337" s="198">
        <v>16.12</v>
      </c>
      <c r="I337" s="199"/>
      <c r="J337" s="194"/>
      <c r="K337" s="194"/>
      <c r="L337" s="200"/>
      <c r="M337" s="201"/>
      <c r="N337" s="202"/>
      <c r="O337" s="202"/>
      <c r="P337" s="202"/>
      <c r="Q337" s="202"/>
      <c r="R337" s="202"/>
      <c r="S337" s="202"/>
      <c r="T337" s="203"/>
      <c r="AT337" s="204" t="s">
        <v>188</v>
      </c>
      <c r="AU337" s="204" t="s">
        <v>86</v>
      </c>
      <c r="AV337" s="13" t="s">
        <v>86</v>
      </c>
      <c r="AW337" s="13" t="s">
        <v>35</v>
      </c>
      <c r="AX337" s="13" t="s">
        <v>76</v>
      </c>
      <c r="AY337" s="204" t="s">
        <v>177</v>
      </c>
    </row>
    <row r="338" spans="2:51" s="15" customFormat="1" ht="11.25">
      <c r="B338" s="216"/>
      <c r="C338" s="217"/>
      <c r="D338" s="195" t="s">
        <v>188</v>
      </c>
      <c r="E338" s="218" t="s">
        <v>19</v>
      </c>
      <c r="F338" s="219" t="s">
        <v>458</v>
      </c>
      <c r="G338" s="217"/>
      <c r="H338" s="218" t="s">
        <v>19</v>
      </c>
      <c r="I338" s="220"/>
      <c r="J338" s="217"/>
      <c r="K338" s="217"/>
      <c r="L338" s="221"/>
      <c r="M338" s="222"/>
      <c r="N338" s="223"/>
      <c r="O338" s="223"/>
      <c r="P338" s="223"/>
      <c r="Q338" s="223"/>
      <c r="R338" s="223"/>
      <c r="S338" s="223"/>
      <c r="T338" s="224"/>
      <c r="AT338" s="225" t="s">
        <v>188</v>
      </c>
      <c r="AU338" s="225" t="s">
        <v>86</v>
      </c>
      <c r="AV338" s="15" t="s">
        <v>84</v>
      </c>
      <c r="AW338" s="15" t="s">
        <v>35</v>
      </c>
      <c r="AX338" s="15" t="s">
        <v>76</v>
      </c>
      <c r="AY338" s="225" t="s">
        <v>177</v>
      </c>
    </row>
    <row r="339" spans="2:51" s="13" customFormat="1" ht="11.25">
      <c r="B339" s="193"/>
      <c r="C339" s="194"/>
      <c r="D339" s="195" t="s">
        <v>188</v>
      </c>
      <c r="E339" s="196" t="s">
        <v>19</v>
      </c>
      <c r="F339" s="197" t="s">
        <v>459</v>
      </c>
      <c r="G339" s="194"/>
      <c r="H339" s="198">
        <v>94.08</v>
      </c>
      <c r="I339" s="199"/>
      <c r="J339" s="194"/>
      <c r="K339" s="194"/>
      <c r="L339" s="200"/>
      <c r="M339" s="201"/>
      <c r="N339" s="202"/>
      <c r="O339" s="202"/>
      <c r="P339" s="202"/>
      <c r="Q339" s="202"/>
      <c r="R339" s="202"/>
      <c r="S339" s="202"/>
      <c r="T339" s="203"/>
      <c r="AT339" s="204" t="s">
        <v>188</v>
      </c>
      <c r="AU339" s="204" t="s">
        <v>86</v>
      </c>
      <c r="AV339" s="13" t="s">
        <v>86</v>
      </c>
      <c r="AW339" s="13" t="s">
        <v>35</v>
      </c>
      <c r="AX339" s="13" t="s">
        <v>76</v>
      </c>
      <c r="AY339" s="204" t="s">
        <v>177</v>
      </c>
    </row>
    <row r="340" spans="2:51" s="15" customFormat="1" ht="11.25">
      <c r="B340" s="216"/>
      <c r="C340" s="217"/>
      <c r="D340" s="195" t="s">
        <v>188</v>
      </c>
      <c r="E340" s="218" t="s">
        <v>19</v>
      </c>
      <c r="F340" s="219" t="s">
        <v>460</v>
      </c>
      <c r="G340" s="217"/>
      <c r="H340" s="218" t="s">
        <v>19</v>
      </c>
      <c r="I340" s="220"/>
      <c r="J340" s="217"/>
      <c r="K340" s="217"/>
      <c r="L340" s="221"/>
      <c r="M340" s="222"/>
      <c r="N340" s="223"/>
      <c r="O340" s="223"/>
      <c r="P340" s="223"/>
      <c r="Q340" s="223"/>
      <c r="R340" s="223"/>
      <c r="S340" s="223"/>
      <c r="T340" s="224"/>
      <c r="AT340" s="225" t="s">
        <v>188</v>
      </c>
      <c r="AU340" s="225" t="s">
        <v>86</v>
      </c>
      <c r="AV340" s="15" t="s">
        <v>84</v>
      </c>
      <c r="AW340" s="15" t="s">
        <v>35</v>
      </c>
      <c r="AX340" s="15" t="s">
        <v>76</v>
      </c>
      <c r="AY340" s="225" t="s">
        <v>177</v>
      </c>
    </row>
    <row r="341" spans="2:51" s="13" customFormat="1" ht="11.25">
      <c r="B341" s="193"/>
      <c r="C341" s="194"/>
      <c r="D341" s="195" t="s">
        <v>188</v>
      </c>
      <c r="E341" s="196" t="s">
        <v>19</v>
      </c>
      <c r="F341" s="197" t="s">
        <v>461</v>
      </c>
      <c r="G341" s="194"/>
      <c r="H341" s="198">
        <v>92.82</v>
      </c>
      <c r="I341" s="199"/>
      <c r="J341" s="194"/>
      <c r="K341" s="194"/>
      <c r="L341" s="200"/>
      <c r="M341" s="201"/>
      <c r="N341" s="202"/>
      <c r="O341" s="202"/>
      <c r="P341" s="202"/>
      <c r="Q341" s="202"/>
      <c r="R341" s="202"/>
      <c r="S341" s="202"/>
      <c r="T341" s="203"/>
      <c r="AT341" s="204" t="s">
        <v>188</v>
      </c>
      <c r="AU341" s="204" t="s">
        <v>86</v>
      </c>
      <c r="AV341" s="13" t="s">
        <v>86</v>
      </c>
      <c r="AW341" s="13" t="s">
        <v>35</v>
      </c>
      <c r="AX341" s="13" t="s">
        <v>76</v>
      </c>
      <c r="AY341" s="204" t="s">
        <v>177</v>
      </c>
    </row>
    <row r="342" spans="2:51" s="15" customFormat="1" ht="11.25">
      <c r="B342" s="216"/>
      <c r="C342" s="217"/>
      <c r="D342" s="195" t="s">
        <v>188</v>
      </c>
      <c r="E342" s="218" t="s">
        <v>19</v>
      </c>
      <c r="F342" s="219" t="s">
        <v>462</v>
      </c>
      <c r="G342" s="217"/>
      <c r="H342" s="218" t="s">
        <v>19</v>
      </c>
      <c r="I342" s="220"/>
      <c r="J342" s="217"/>
      <c r="K342" s="217"/>
      <c r="L342" s="221"/>
      <c r="M342" s="222"/>
      <c r="N342" s="223"/>
      <c r="O342" s="223"/>
      <c r="P342" s="223"/>
      <c r="Q342" s="223"/>
      <c r="R342" s="223"/>
      <c r="S342" s="223"/>
      <c r="T342" s="224"/>
      <c r="AT342" s="225" t="s">
        <v>188</v>
      </c>
      <c r="AU342" s="225" t="s">
        <v>86</v>
      </c>
      <c r="AV342" s="15" t="s">
        <v>84</v>
      </c>
      <c r="AW342" s="15" t="s">
        <v>35</v>
      </c>
      <c r="AX342" s="15" t="s">
        <v>76</v>
      </c>
      <c r="AY342" s="225" t="s">
        <v>177</v>
      </c>
    </row>
    <row r="343" spans="2:51" s="13" customFormat="1" ht="11.25">
      <c r="B343" s="193"/>
      <c r="C343" s="194"/>
      <c r="D343" s="195" t="s">
        <v>188</v>
      </c>
      <c r="E343" s="196" t="s">
        <v>19</v>
      </c>
      <c r="F343" s="197" t="s">
        <v>463</v>
      </c>
      <c r="G343" s="194"/>
      <c r="H343" s="198">
        <v>20.832000000000001</v>
      </c>
      <c r="I343" s="199"/>
      <c r="J343" s="194"/>
      <c r="K343" s="194"/>
      <c r="L343" s="200"/>
      <c r="M343" s="201"/>
      <c r="N343" s="202"/>
      <c r="O343" s="202"/>
      <c r="P343" s="202"/>
      <c r="Q343" s="202"/>
      <c r="R343" s="202"/>
      <c r="S343" s="202"/>
      <c r="T343" s="203"/>
      <c r="AT343" s="204" t="s">
        <v>188</v>
      </c>
      <c r="AU343" s="204" t="s">
        <v>86</v>
      </c>
      <c r="AV343" s="13" t="s">
        <v>86</v>
      </c>
      <c r="AW343" s="13" t="s">
        <v>35</v>
      </c>
      <c r="AX343" s="13" t="s">
        <v>76</v>
      </c>
      <c r="AY343" s="204" t="s">
        <v>177</v>
      </c>
    </row>
    <row r="344" spans="2:51" s="15" customFormat="1" ht="11.25">
      <c r="B344" s="216"/>
      <c r="C344" s="217"/>
      <c r="D344" s="195" t="s">
        <v>188</v>
      </c>
      <c r="E344" s="218" t="s">
        <v>19</v>
      </c>
      <c r="F344" s="219" t="s">
        <v>464</v>
      </c>
      <c r="G344" s="217"/>
      <c r="H344" s="218" t="s">
        <v>19</v>
      </c>
      <c r="I344" s="220"/>
      <c r="J344" s="217"/>
      <c r="K344" s="217"/>
      <c r="L344" s="221"/>
      <c r="M344" s="222"/>
      <c r="N344" s="223"/>
      <c r="O344" s="223"/>
      <c r="P344" s="223"/>
      <c r="Q344" s="223"/>
      <c r="R344" s="223"/>
      <c r="S344" s="223"/>
      <c r="T344" s="224"/>
      <c r="AT344" s="225" t="s">
        <v>188</v>
      </c>
      <c r="AU344" s="225" t="s">
        <v>86</v>
      </c>
      <c r="AV344" s="15" t="s">
        <v>84</v>
      </c>
      <c r="AW344" s="15" t="s">
        <v>35</v>
      </c>
      <c r="AX344" s="15" t="s">
        <v>76</v>
      </c>
      <c r="AY344" s="225" t="s">
        <v>177</v>
      </c>
    </row>
    <row r="345" spans="2:51" s="13" customFormat="1" ht="11.25">
      <c r="B345" s="193"/>
      <c r="C345" s="194"/>
      <c r="D345" s="195" t="s">
        <v>188</v>
      </c>
      <c r="E345" s="196" t="s">
        <v>19</v>
      </c>
      <c r="F345" s="197" t="s">
        <v>465</v>
      </c>
      <c r="G345" s="194"/>
      <c r="H345" s="198">
        <v>14.404</v>
      </c>
      <c r="I345" s="199"/>
      <c r="J345" s="194"/>
      <c r="K345" s="194"/>
      <c r="L345" s="200"/>
      <c r="M345" s="201"/>
      <c r="N345" s="202"/>
      <c r="O345" s="202"/>
      <c r="P345" s="202"/>
      <c r="Q345" s="202"/>
      <c r="R345" s="202"/>
      <c r="S345" s="202"/>
      <c r="T345" s="203"/>
      <c r="AT345" s="204" t="s">
        <v>188</v>
      </c>
      <c r="AU345" s="204" t="s">
        <v>86</v>
      </c>
      <c r="AV345" s="13" t="s">
        <v>86</v>
      </c>
      <c r="AW345" s="13" t="s">
        <v>35</v>
      </c>
      <c r="AX345" s="13" t="s">
        <v>76</v>
      </c>
      <c r="AY345" s="204" t="s">
        <v>177</v>
      </c>
    </row>
    <row r="346" spans="2:51" s="15" customFormat="1" ht="11.25">
      <c r="B346" s="216"/>
      <c r="C346" s="217"/>
      <c r="D346" s="195" t="s">
        <v>188</v>
      </c>
      <c r="E346" s="218" t="s">
        <v>19</v>
      </c>
      <c r="F346" s="219" t="s">
        <v>466</v>
      </c>
      <c r="G346" s="217"/>
      <c r="H346" s="218" t="s">
        <v>19</v>
      </c>
      <c r="I346" s="220"/>
      <c r="J346" s="217"/>
      <c r="K346" s="217"/>
      <c r="L346" s="221"/>
      <c r="M346" s="222"/>
      <c r="N346" s="223"/>
      <c r="O346" s="223"/>
      <c r="P346" s="223"/>
      <c r="Q346" s="223"/>
      <c r="R346" s="223"/>
      <c r="S346" s="223"/>
      <c r="T346" s="224"/>
      <c r="AT346" s="225" t="s">
        <v>188</v>
      </c>
      <c r="AU346" s="225" t="s">
        <v>86</v>
      </c>
      <c r="AV346" s="15" t="s">
        <v>84</v>
      </c>
      <c r="AW346" s="15" t="s">
        <v>35</v>
      </c>
      <c r="AX346" s="15" t="s">
        <v>76</v>
      </c>
      <c r="AY346" s="225" t="s">
        <v>177</v>
      </c>
    </row>
    <row r="347" spans="2:51" s="13" customFormat="1" ht="11.25">
      <c r="B347" s="193"/>
      <c r="C347" s="194"/>
      <c r="D347" s="195" t="s">
        <v>188</v>
      </c>
      <c r="E347" s="196" t="s">
        <v>19</v>
      </c>
      <c r="F347" s="197" t="s">
        <v>467</v>
      </c>
      <c r="G347" s="194"/>
      <c r="H347" s="198">
        <v>62.527999999999999</v>
      </c>
      <c r="I347" s="199"/>
      <c r="J347" s="194"/>
      <c r="K347" s="194"/>
      <c r="L347" s="200"/>
      <c r="M347" s="201"/>
      <c r="N347" s="202"/>
      <c r="O347" s="202"/>
      <c r="P347" s="202"/>
      <c r="Q347" s="202"/>
      <c r="R347" s="202"/>
      <c r="S347" s="202"/>
      <c r="T347" s="203"/>
      <c r="AT347" s="204" t="s">
        <v>188</v>
      </c>
      <c r="AU347" s="204" t="s">
        <v>86</v>
      </c>
      <c r="AV347" s="13" t="s">
        <v>86</v>
      </c>
      <c r="AW347" s="13" t="s">
        <v>35</v>
      </c>
      <c r="AX347" s="13" t="s">
        <v>76</v>
      </c>
      <c r="AY347" s="204" t="s">
        <v>177</v>
      </c>
    </row>
    <row r="348" spans="2:51" s="15" customFormat="1" ht="11.25">
      <c r="B348" s="216"/>
      <c r="C348" s="217"/>
      <c r="D348" s="195" t="s">
        <v>188</v>
      </c>
      <c r="E348" s="218" t="s">
        <v>19</v>
      </c>
      <c r="F348" s="219" t="s">
        <v>468</v>
      </c>
      <c r="G348" s="217"/>
      <c r="H348" s="218" t="s">
        <v>19</v>
      </c>
      <c r="I348" s="220"/>
      <c r="J348" s="217"/>
      <c r="K348" s="217"/>
      <c r="L348" s="221"/>
      <c r="M348" s="222"/>
      <c r="N348" s="223"/>
      <c r="O348" s="223"/>
      <c r="P348" s="223"/>
      <c r="Q348" s="223"/>
      <c r="R348" s="223"/>
      <c r="S348" s="223"/>
      <c r="T348" s="224"/>
      <c r="AT348" s="225" t="s">
        <v>188</v>
      </c>
      <c r="AU348" s="225" t="s">
        <v>86</v>
      </c>
      <c r="AV348" s="15" t="s">
        <v>84</v>
      </c>
      <c r="AW348" s="15" t="s">
        <v>35</v>
      </c>
      <c r="AX348" s="15" t="s">
        <v>76</v>
      </c>
      <c r="AY348" s="225" t="s">
        <v>177</v>
      </c>
    </row>
    <row r="349" spans="2:51" s="13" customFormat="1" ht="11.25">
      <c r="B349" s="193"/>
      <c r="C349" s="194"/>
      <c r="D349" s="195" t="s">
        <v>188</v>
      </c>
      <c r="E349" s="196" t="s">
        <v>19</v>
      </c>
      <c r="F349" s="197" t="s">
        <v>469</v>
      </c>
      <c r="G349" s="194"/>
      <c r="H349" s="198">
        <v>90.06</v>
      </c>
      <c r="I349" s="199"/>
      <c r="J349" s="194"/>
      <c r="K349" s="194"/>
      <c r="L349" s="200"/>
      <c r="M349" s="201"/>
      <c r="N349" s="202"/>
      <c r="O349" s="202"/>
      <c r="P349" s="202"/>
      <c r="Q349" s="202"/>
      <c r="R349" s="202"/>
      <c r="S349" s="202"/>
      <c r="T349" s="203"/>
      <c r="AT349" s="204" t="s">
        <v>188</v>
      </c>
      <c r="AU349" s="204" t="s">
        <v>86</v>
      </c>
      <c r="AV349" s="13" t="s">
        <v>86</v>
      </c>
      <c r="AW349" s="13" t="s">
        <v>35</v>
      </c>
      <c r="AX349" s="13" t="s">
        <v>76</v>
      </c>
      <c r="AY349" s="204" t="s">
        <v>177</v>
      </c>
    </row>
    <row r="350" spans="2:51" s="15" customFormat="1" ht="11.25">
      <c r="B350" s="216"/>
      <c r="C350" s="217"/>
      <c r="D350" s="195" t="s">
        <v>188</v>
      </c>
      <c r="E350" s="218" t="s">
        <v>19</v>
      </c>
      <c r="F350" s="219" t="s">
        <v>470</v>
      </c>
      <c r="G350" s="217"/>
      <c r="H350" s="218" t="s">
        <v>19</v>
      </c>
      <c r="I350" s="220"/>
      <c r="J350" s="217"/>
      <c r="K350" s="217"/>
      <c r="L350" s="221"/>
      <c r="M350" s="222"/>
      <c r="N350" s="223"/>
      <c r="O350" s="223"/>
      <c r="P350" s="223"/>
      <c r="Q350" s="223"/>
      <c r="R350" s="223"/>
      <c r="S350" s="223"/>
      <c r="T350" s="224"/>
      <c r="AT350" s="225" t="s">
        <v>188</v>
      </c>
      <c r="AU350" s="225" t="s">
        <v>86</v>
      </c>
      <c r="AV350" s="15" t="s">
        <v>84</v>
      </c>
      <c r="AW350" s="15" t="s">
        <v>35</v>
      </c>
      <c r="AX350" s="15" t="s">
        <v>76</v>
      </c>
      <c r="AY350" s="225" t="s">
        <v>177</v>
      </c>
    </row>
    <row r="351" spans="2:51" s="13" customFormat="1" ht="11.25">
      <c r="B351" s="193"/>
      <c r="C351" s="194"/>
      <c r="D351" s="195" t="s">
        <v>188</v>
      </c>
      <c r="E351" s="196" t="s">
        <v>19</v>
      </c>
      <c r="F351" s="197" t="s">
        <v>471</v>
      </c>
      <c r="G351" s="194"/>
      <c r="H351" s="198">
        <v>171.798</v>
      </c>
      <c r="I351" s="199"/>
      <c r="J351" s="194"/>
      <c r="K351" s="194"/>
      <c r="L351" s="200"/>
      <c r="M351" s="201"/>
      <c r="N351" s="202"/>
      <c r="O351" s="202"/>
      <c r="P351" s="202"/>
      <c r="Q351" s="202"/>
      <c r="R351" s="202"/>
      <c r="S351" s="202"/>
      <c r="T351" s="203"/>
      <c r="AT351" s="204" t="s">
        <v>188</v>
      </c>
      <c r="AU351" s="204" t="s">
        <v>86</v>
      </c>
      <c r="AV351" s="13" t="s">
        <v>86</v>
      </c>
      <c r="AW351" s="13" t="s">
        <v>35</v>
      </c>
      <c r="AX351" s="13" t="s">
        <v>76</v>
      </c>
      <c r="AY351" s="204" t="s">
        <v>177</v>
      </c>
    </row>
    <row r="352" spans="2:51" s="15" customFormat="1" ht="11.25">
      <c r="B352" s="216"/>
      <c r="C352" s="217"/>
      <c r="D352" s="195" t="s">
        <v>188</v>
      </c>
      <c r="E352" s="218" t="s">
        <v>19</v>
      </c>
      <c r="F352" s="219" t="s">
        <v>472</v>
      </c>
      <c r="G352" s="217"/>
      <c r="H352" s="218" t="s">
        <v>19</v>
      </c>
      <c r="I352" s="220"/>
      <c r="J352" s="217"/>
      <c r="K352" s="217"/>
      <c r="L352" s="221"/>
      <c r="M352" s="222"/>
      <c r="N352" s="223"/>
      <c r="O352" s="223"/>
      <c r="P352" s="223"/>
      <c r="Q352" s="223"/>
      <c r="R352" s="223"/>
      <c r="S352" s="223"/>
      <c r="T352" s="224"/>
      <c r="AT352" s="225" t="s">
        <v>188</v>
      </c>
      <c r="AU352" s="225" t="s">
        <v>86</v>
      </c>
      <c r="AV352" s="15" t="s">
        <v>84</v>
      </c>
      <c r="AW352" s="15" t="s">
        <v>35</v>
      </c>
      <c r="AX352" s="15" t="s">
        <v>76</v>
      </c>
      <c r="AY352" s="225" t="s">
        <v>177</v>
      </c>
    </row>
    <row r="353" spans="2:51" s="13" customFormat="1" ht="11.25">
      <c r="B353" s="193"/>
      <c r="C353" s="194"/>
      <c r="D353" s="195" t="s">
        <v>188</v>
      </c>
      <c r="E353" s="196" t="s">
        <v>19</v>
      </c>
      <c r="F353" s="197" t="s">
        <v>473</v>
      </c>
      <c r="G353" s="194"/>
      <c r="H353" s="198">
        <v>25.593</v>
      </c>
      <c r="I353" s="199"/>
      <c r="J353" s="194"/>
      <c r="K353" s="194"/>
      <c r="L353" s="200"/>
      <c r="M353" s="201"/>
      <c r="N353" s="202"/>
      <c r="O353" s="202"/>
      <c r="P353" s="202"/>
      <c r="Q353" s="202"/>
      <c r="R353" s="202"/>
      <c r="S353" s="202"/>
      <c r="T353" s="203"/>
      <c r="AT353" s="204" t="s">
        <v>188</v>
      </c>
      <c r="AU353" s="204" t="s">
        <v>86</v>
      </c>
      <c r="AV353" s="13" t="s">
        <v>86</v>
      </c>
      <c r="AW353" s="13" t="s">
        <v>35</v>
      </c>
      <c r="AX353" s="13" t="s">
        <v>76</v>
      </c>
      <c r="AY353" s="204" t="s">
        <v>177</v>
      </c>
    </row>
    <row r="354" spans="2:51" s="15" customFormat="1" ht="11.25">
      <c r="B354" s="216"/>
      <c r="C354" s="217"/>
      <c r="D354" s="195" t="s">
        <v>188</v>
      </c>
      <c r="E354" s="218" t="s">
        <v>19</v>
      </c>
      <c r="F354" s="219" t="s">
        <v>474</v>
      </c>
      <c r="G354" s="217"/>
      <c r="H354" s="218" t="s">
        <v>19</v>
      </c>
      <c r="I354" s="220"/>
      <c r="J354" s="217"/>
      <c r="K354" s="217"/>
      <c r="L354" s="221"/>
      <c r="M354" s="222"/>
      <c r="N354" s="223"/>
      <c r="O354" s="223"/>
      <c r="P354" s="223"/>
      <c r="Q354" s="223"/>
      <c r="R354" s="223"/>
      <c r="S354" s="223"/>
      <c r="T354" s="224"/>
      <c r="AT354" s="225" t="s">
        <v>188</v>
      </c>
      <c r="AU354" s="225" t="s">
        <v>86</v>
      </c>
      <c r="AV354" s="15" t="s">
        <v>84</v>
      </c>
      <c r="AW354" s="15" t="s">
        <v>35</v>
      </c>
      <c r="AX354" s="15" t="s">
        <v>76</v>
      </c>
      <c r="AY354" s="225" t="s">
        <v>177</v>
      </c>
    </row>
    <row r="355" spans="2:51" s="13" customFormat="1" ht="11.25">
      <c r="B355" s="193"/>
      <c r="C355" s="194"/>
      <c r="D355" s="195" t="s">
        <v>188</v>
      </c>
      <c r="E355" s="196" t="s">
        <v>19</v>
      </c>
      <c r="F355" s="197" t="s">
        <v>475</v>
      </c>
      <c r="G355" s="194"/>
      <c r="H355" s="198">
        <v>50.901000000000003</v>
      </c>
      <c r="I355" s="199"/>
      <c r="J355" s="194"/>
      <c r="K355" s="194"/>
      <c r="L355" s="200"/>
      <c r="M355" s="201"/>
      <c r="N355" s="202"/>
      <c r="O355" s="202"/>
      <c r="P355" s="202"/>
      <c r="Q355" s="202"/>
      <c r="R355" s="202"/>
      <c r="S355" s="202"/>
      <c r="T355" s="203"/>
      <c r="AT355" s="204" t="s">
        <v>188</v>
      </c>
      <c r="AU355" s="204" t="s">
        <v>86</v>
      </c>
      <c r="AV355" s="13" t="s">
        <v>86</v>
      </c>
      <c r="AW355" s="13" t="s">
        <v>35</v>
      </c>
      <c r="AX355" s="13" t="s">
        <v>76</v>
      </c>
      <c r="AY355" s="204" t="s">
        <v>177</v>
      </c>
    </row>
    <row r="356" spans="2:51" s="15" customFormat="1" ht="11.25">
      <c r="B356" s="216"/>
      <c r="C356" s="217"/>
      <c r="D356" s="195" t="s">
        <v>188</v>
      </c>
      <c r="E356" s="218" t="s">
        <v>19</v>
      </c>
      <c r="F356" s="219" t="s">
        <v>476</v>
      </c>
      <c r="G356" s="217"/>
      <c r="H356" s="218" t="s">
        <v>19</v>
      </c>
      <c r="I356" s="220"/>
      <c r="J356" s="217"/>
      <c r="K356" s="217"/>
      <c r="L356" s="221"/>
      <c r="M356" s="222"/>
      <c r="N356" s="223"/>
      <c r="O356" s="223"/>
      <c r="P356" s="223"/>
      <c r="Q356" s="223"/>
      <c r="R356" s="223"/>
      <c r="S356" s="223"/>
      <c r="T356" s="224"/>
      <c r="AT356" s="225" t="s">
        <v>188</v>
      </c>
      <c r="AU356" s="225" t="s">
        <v>86</v>
      </c>
      <c r="AV356" s="15" t="s">
        <v>84</v>
      </c>
      <c r="AW356" s="15" t="s">
        <v>35</v>
      </c>
      <c r="AX356" s="15" t="s">
        <v>76</v>
      </c>
      <c r="AY356" s="225" t="s">
        <v>177</v>
      </c>
    </row>
    <row r="357" spans="2:51" s="13" customFormat="1" ht="11.25">
      <c r="B357" s="193"/>
      <c r="C357" s="194"/>
      <c r="D357" s="195" t="s">
        <v>188</v>
      </c>
      <c r="E357" s="196" t="s">
        <v>19</v>
      </c>
      <c r="F357" s="197" t="s">
        <v>477</v>
      </c>
      <c r="G357" s="194"/>
      <c r="H357" s="198">
        <v>11.44</v>
      </c>
      <c r="I357" s="199"/>
      <c r="J357" s="194"/>
      <c r="K357" s="194"/>
      <c r="L357" s="200"/>
      <c r="M357" s="201"/>
      <c r="N357" s="202"/>
      <c r="O357" s="202"/>
      <c r="P357" s="202"/>
      <c r="Q357" s="202"/>
      <c r="R357" s="202"/>
      <c r="S357" s="202"/>
      <c r="T357" s="203"/>
      <c r="AT357" s="204" t="s">
        <v>188</v>
      </c>
      <c r="AU357" s="204" t="s">
        <v>86</v>
      </c>
      <c r="AV357" s="13" t="s">
        <v>86</v>
      </c>
      <c r="AW357" s="13" t="s">
        <v>35</v>
      </c>
      <c r="AX357" s="13" t="s">
        <v>76</v>
      </c>
      <c r="AY357" s="204" t="s">
        <v>177</v>
      </c>
    </row>
    <row r="358" spans="2:51" s="15" customFormat="1" ht="11.25">
      <c r="B358" s="216"/>
      <c r="C358" s="217"/>
      <c r="D358" s="195" t="s">
        <v>188</v>
      </c>
      <c r="E358" s="218" t="s">
        <v>19</v>
      </c>
      <c r="F358" s="219" t="s">
        <v>478</v>
      </c>
      <c r="G358" s="217"/>
      <c r="H358" s="218" t="s">
        <v>19</v>
      </c>
      <c r="I358" s="220"/>
      <c r="J358" s="217"/>
      <c r="K358" s="217"/>
      <c r="L358" s="221"/>
      <c r="M358" s="222"/>
      <c r="N358" s="223"/>
      <c r="O358" s="223"/>
      <c r="P358" s="223"/>
      <c r="Q358" s="223"/>
      <c r="R358" s="223"/>
      <c r="S358" s="223"/>
      <c r="T358" s="224"/>
      <c r="AT358" s="225" t="s">
        <v>188</v>
      </c>
      <c r="AU358" s="225" t="s">
        <v>86</v>
      </c>
      <c r="AV358" s="15" t="s">
        <v>84</v>
      </c>
      <c r="AW358" s="15" t="s">
        <v>35</v>
      </c>
      <c r="AX358" s="15" t="s">
        <v>76</v>
      </c>
      <c r="AY358" s="225" t="s">
        <v>177</v>
      </c>
    </row>
    <row r="359" spans="2:51" s="13" customFormat="1" ht="11.25">
      <c r="B359" s="193"/>
      <c r="C359" s="194"/>
      <c r="D359" s="195" t="s">
        <v>188</v>
      </c>
      <c r="E359" s="196" t="s">
        <v>19</v>
      </c>
      <c r="F359" s="197" t="s">
        <v>479</v>
      </c>
      <c r="G359" s="194"/>
      <c r="H359" s="198">
        <v>15.34</v>
      </c>
      <c r="I359" s="199"/>
      <c r="J359" s="194"/>
      <c r="K359" s="194"/>
      <c r="L359" s="200"/>
      <c r="M359" s="201"/>
      <c r="N359" s="202"/>
      <c r="O359" s="202"/>
      <c r="P359" s="202"/>
      <c r="Q359" s="202"/>
      <c r="R359" s="202"/>
      <c r="S359" s="202"/>
      <c r="T359" s="203"/>
      <c r="AT359" s="204" t="s">
        <v>188</v>
      </c>
      <c r="AU359" s="204" t="s">
        <v>86</v>
      </c>
      <c r="AV359" s="13" t="s">
        <v>86</v>
      </c>
      <c r="AW359" s="13" t="s">
        <v>35</v>
      </c>
      <c r="AX359" s="13" t="s">
        <v>76</v>
      </c>
      <c r="AY359" s="204" t="s">
        <v>177</v>
      </c>
    </row>
    <row r="360" spans="2:51" s="15" customFormat="1" ht="11.25">
      <c r="B360" s="216"/>
      <c r="C360" s="217"/>
      <c r="D360" s="195" t="s">
        <v>188</v>
      </c>
      <c r="E360" s="218" t="s">
        <v>19</v>
      </c>
      <c r="F360" s="219" t="s">
        <v>480</v>
      </c>
      <c r="G360" s="217"/>
      <c r="H360" s="218" t="s">
        <v>19</v>
      </c>
      <c r="I360" s="220"/>
      <c r="J360" s="217"/>
      <c r="K360" s="217"/>
      <c r="L360" s="221"/>
      <c r="M360" s="222"/>
      <c r="N360" s="223"/>
      <c r="O360" s="223"/>
      <c r="P360" s="223"/>
      <c r="Q360" s="223"/>
      <c r="R360" s="223"/>
      <c r="S360" s="223"/>
      <c r="T360" s="224"/>
      <c r="AT360" s="225" t="s">
        <v>188</v>
      </c>
      <c r="AU360" s="225" t="s">
        <v>86</v>
      </c>
      <c r="AV360" s="15" t="s">
        <v>84</v>
      </c>
      <c r="AW360" s="15" t="s">
        <v>35</v>
      </c>
      <c r="AX360" s="15" t="s">
        <v>76</v>
      </c>
      <c r="AY360" s="225" t="s">
        <v>177</v>
      </c>
    </row>
    <row r="361" spans="2:51" s="13" customFormat="1" ht="11.25">
      <c r="B361" s="193"/>
      <c r="C361" s="194"/>
      <c r="D361" s="195" t="s">
        <v>188</v>
      </c>
      <c r="E361" s="196" t="s">
        <v>19</v>
      </c>
      <c r="F361" s="197" t="s">
        <v>481</v>
      </c>
      <c r="G361" s="194"/>
      <c r="H361" s="198">
        <v>17.940000000000001</v>
      </c>
      <c r="I361" s="199"/>
      <c r="J361" s="194"/>
      <c r="K361" s="194"/>
      <c r="L361" s="200"/>
      <c r="M361" s="201"/>
      <c r="N361" s="202"/>
      <c r="O361" s="202"/>
      <c r="P361" s="202"/>
      <c r="Q361" s="202"/>
      <c r="R361" s="202"/>
      <c r="S361" s="202"/>
      <c r="T361" s="203"/>
      <c r="AT361" s="204" t="s">
        <v>188</v>
      </c>
      <c r="AU361" s="204" t="s">
        <v>86</v>
      </c>
      <c r="AV361" s="13" t="s">
        <v>86</v>
      </c>
      <c r="AW361" s="13" t="s">
        <v>35</v>
      </c>
      <c r="AX361" s="13" t="s">
        <v>76</v>
      </c>
      <c r="AY361" s="204" t="s">
        <v>177</v>
      </c>
    </row>
    <row r="362" spans="2:51" s="15" customFormat="1" ht="11.25">
      <c r="B362" s="216"/>
      <c r="C362" s="217"/>
      <c r="D362" s="195" t="s">
        <v>188</v>
      </c>
      <c r="E362" s="218" t="s">
        <v>19</v>
      </c>
      <c r="F362" s="219" t="s">
        <v>482</v>
      </c>
      <c r="G362" s="217"/>
      <c r="H362" s="218" t="s">
        <v>19</v>
      </c>
      <c r="I362" s="220"/>
      <c r="J362" s="217"/>
      <c r="K362" s="217"/>
      <c r="L362" s="221"/>
      <c r="M362" s="222"/>
      <c r="N362" s="223"/>
      <c r="O362" s="223"/>
      <c r="P362" s="223"/>
      <c r="Q362" s="223"/>
      <c r="R362" s="223"/>
      <c r="S362" s="223"/>
      <c r="T362" s="224"/>
      <c r="AT362" s="225" t="s">
        <v>188</v>
      </c>
      <c r="AU362" s="225" t="s">
        <v>86</v>
      </c>
      <c r="AV362" s="15" t="s">
        <v>84</v>
      </c>
      <c r="AW362" s="15" t="s">
        <v>35</v>
      </c>
      <c r="AX362" s="15" t="s">
        <v>76</v>
      </c>
      <c r="AY362" s="225" t="s">
        <v>177</v>
      </c>
    </row>
    <row r="363" spans="2:51" s="13" customFormat="1" ht="11.25">
      <c r="B363" s="193"/>
      <c r="C363" s="194"/>
      <c r="D363" s="195" t="s">
        <v>188</v>
      </c>
      <c r="E363" s="196" t="s">
        <v>19</v>
      </c>
      <c r="F363" s="197" t="s">
        <v>483</v>
      </c>
      <c r="G363" s="194"/>
      <c r="H363" s="198">
        <v>11.44</v>
      </c>
      <c r="I363" s="199"/>
      <c r="J363" s="194"/>
      <c r="K363" s="194"/>
      <c r="L363" s="200"/>
      <c r="M363" s="201"/>
      <c r="N363" s="202"/>
      <c r="O363" s="202"/>
      <c r="P363" s="202"/>
      <c r="Q363" s="202"/>
      <c r="R363" s="202"/>
      <c r="S363" s="202"/>
      <c r="T363" s="203"/>
      <c r="AT363" s="204" t="s">
        <v>188</v>
      </c>
      <c r="AU363" s="204" t="s">
        <v>86</v>
      </c>
      <c r="AV363" s="13" t="s">
        <v>86</v>
      </c>
      <c r="AW363" s="13" t="s">
        <v>35</v>
      </c>
      <c r="AX363" s="13" t="s">
        <v>76</v>
      </c>
      <c r="AY363" s="204" t="s">
        <v>177</v>
      </c>
    </row>
    <row r="364" spans="2:51" s="15" customFormat="1" ht="11.25">
      <c r="B364" s="216"/>
      <c r="C364" s="217"/>
      <c r="D364" s="195" t="s">
        <v>188</v>
      </c>
      <c r="E364" s="218" t="s">
        <v>19</v>
      </c>
      <c r="F364" s="219" t="s">
        <v>484</v>
      </c>
      <c r="G364" s="217"/>
      <c r="H364" s="218" t="s">
        <v>19</v>
      </c>
      <c r="I364" s="220"/>
      <c r="J364" s="217"/>
      <c r="K364" s="217"/>
      <c r="L364" s="221"/>
      <c r="M364" s="222"/>
      <c r="N364" s="223"/>
      <c r="O364" s="223"/>
      <c r="P364" s="223"/>
      <c r="Q364" s="223"/>
      <c r="R364" s="223"/>
      <c r="S364" s="223"/>
      <c r="T364" s="224"/>
      <c r="AT364" s="225" t="s">
        <v>188</v>
      </c>
      <c r="AU364" s="225" t="s">
        <v>86</v>
      </c>
      <c r="AV364" s="15" t="s">
        <v>84</v>
      </c>
      <c r="AW364" s="15" t="s">
        <v>35</v>
      </c>
      <c r="AX364" s="15" t="s">
        <v>76</v>
      </c>
      <c r="AY364" s="225" t="s">
        <v>177</v>
      </c>
    </row>
    <row r="365" spans="2:51" s="13" customFormat="1" ht="11.25">
      <c r="B365" s="193"/>
      <c r="C365" s="194"/>
      <c r="D365" s="195" t="s">
        <v>188</v>
      </c>
      <c r="E365" s="196" t="s">
        <v>19</v>
      </c>
      <c r="F365" s="197" t="s">
        <v>485</v>
      </c>
      <c r="G365" s="194"/>
      <c r="H365" s="198">
        <v>36.72</v>
      </c>
      <c r="I365" s="199"/>
      <c r="J365" s="194"/>
      <c r="K365" s="194"/>
      <c r="L365" s="200"/>
      <c r="M365" s="201"/>
      <c r="N365" s="202"/>
      <c r="O365" s="202"/>
      <c r="P365" s="202"/>
      <c r="Q365" s="202"/>
      <c r="R365" s="202"/>
      <c r="S365" s="202"/>
      <c r="T365" s="203"/>
      <c r="AT365" s="204" t="s">
        <v>188</v>
      </c>
      <c r="AU365" s="204" t="s">
        <v>86</v>
      </c>
      <c r="AV365" s="13" t="s">
        <v>86</v>
      </c>
      <c r="AW365" s="13" t="s">
        <v>35</v>
      </c>
      <c r="AX365" s="13" t="s">
        <v>76</v>
      </c>
      <c r="AY365" s="204" t="s">
        <v>177</v>
      </c>
    </row>
    <row r="366" spans="2:51" s="15" customFormat="1" ht="11.25">
      <c r="B366" s="216"/>
      <c r="C366" s="217"/>
      <c r="D366" s="195" t="s">
        <v>188</v>
      </c>
      <c r="E366" s="218" t="s">
        <v>19</v>
      </c>
      <c r="F366" s="219" t="s">
        <v>486</v>
      </c>
      <c r="G366" s="217"/>
      <c r="H366" s="218" t="s">
        <v>19</v>
      </c>
      <c r="I366" s="220"/>
      <c r="J366" s="217"/>
      <c r="K366" s="217"/>
      <c r="L366" s="221"/>
      <c r="M366" s="222"/>
      <c r="N366" s="223"/>
      <c r="O366" s="223"/>
      <c r="P366" s="223"/>
      <c r="Q366" s="223"/>
      <c r="R366" s="223"/>
      <c r="S366" s="223"/>
      <c r="T366" s="224"/>
      <c r="AT366" s="225" t="s">
        <v>188</v>
      </c>
      <c r="AU366" s="225" t="s">
        <v>86</v>
      </c>
      <c r="AV366" s="15" t="s">
        <v>84</v>
      </c>
      <c r="AW366" s="15" t="s">
        <v>35</v>
      </c>
      <c r="AX366" s="15" t="s">
        <v>76</v>
      </c>
      <c r="AY366" s="225" t="s">
        <v>177</v>
      </c>
    </row>
    <row r="367" spans="2:51" s="13" customFormat="1" ht="11.25">
      <c r="B367" s="193"/>
      <c r="C367" s="194"/>
      <c r="D367" s="195" t="s">
        <v>188</v>
      </c>
      <c r="E367" s="196" t="s">
        <v>19</v>
      </c>
      <c r="F367" s="197" t="s">
        <v>487</v>
      </c>
      <c r="G367" s="194"/>
      <c r="H367" s="198">
        <v>61.182000000000002</v>
      </c>
      <c r="I367" s="199"/>
      <c r="J367" s="194"/>
      <c r="K367" s="194"/>
      <c r="L367" s="200"/>
      <c r="M367" s="201"/>
      <c r="N367" s="202"/>
      <c r="O367" s="202"/>
      <c r="P367" s="202"/>
      <c r="Q367" s="202"/>
      <c r="R367" s="202"/>
      <c r="S367" s="202"/>
      <c r="T367" s="203"/>
      <c r="AT367" s="204" t="s">
        <v>188</v>
      </c>
      <c r="AU367" s="204" t="s">
        <v>86</v>
      </c>
      <c r="AV367" s="13" t="s">
        <v>86</v>
      </c>
      <c r="AW367" s="13" t="s">
        <v>35</v>
      </c>
      <c r="AX367" s="13" t="s">
        <v>76</v>
      </c>
      <c r="AY367" s="204" t="s">
        <v>177</v>
      </c>
    </row>
    <row r="368" spans="2:51" s="15" customFormat="1" ht="11.25">
      <c r="B368" s="216"/>
      <c r="C368" s="217"/>
      <c r="D368" s="195" t="s">
        <v>188</v>
      </c>
      <c r="E368" s="218" t="s">
        <v>19</v>
      </c>
      <c r="F368" s="219" t="s">
        <v>488</v>
      </c>
      <c r="G368" s="217"/>
      <c r="H368" s="218" t="s">
        <v>19</v>
      </c>
      <c r="I368" s="220"/>
      <c r="J368" s="217"/>
      <c r="K368" s="217"/>
      <c r="L368" s="221"/>
      <c r="M368" s="222"/>
      <c r="N368" s="223"/>
      <c r="O368" s="223"/>
      <c r="P368" s="223"/>
      <c r="Q368" s="223"/>
      <c r="R368" s="223"/>
      <c r="S368" s="223"/>
      <c r="T368" s="224"/>
      <c r="AT368" s="225" t="s">
        <v>188</v>
      </c>
      <c r="AU368" s="225" t="s">
        <v>86</v>
      </c>
      <c r="AV368" s="15" t="s">
        <v>84</v>
      </c>
      <c r="AW368" s="15" t="s">
        <v>35</v>
      </c>
      <c r="AX368" s="15" t="s">
        <v>76</v>
      </c>
      <c r="AY368" s="225" t="s">
        <v>177</v>
      </c>
    </row>
    <row r="369" spans="2:51" s="13" customFormat="1" ht="11.25">
      <c r="B369" s="193"/>
      <c r="C369" s="194"/>
      <c r="D369" s="195" t="s">
        <v>188</v>
      </c>
      <c r="E369" s="196" t="s">
        <v>19</v>
      </c>
      <c r="F369" s="197" t="s">
        <v>489</v>
      </c>
      <c r="G369" s="194"/>
      <c r="H369" s="198">
        <v>40.229999999999997</v>
      </c>
      <c r="I369" s="199"/>
      <c r="J369" s="194"/>
      <c r="K369" s="194"/>
      <c r="L369" s="200"/>
      <c r="M369" s="201"/>
      <c r="N369" s="202"/>
      <c r="O369" s="202"/>
      <c r="P369" s="202"/>
      <c r="Q369" s="202"/>
      <c r="R369" s="202"/>
      <c r="S369" s="202"/>
      <c r="T369" s="203"/>
      <c r="AT369" s="204" t="s">
        <v>188</v>
      </c>
      <c r="AU369" s="204" t="s">
        <v>86</v>
      </c>
      <c r="AV369" s="13" t="s">
        <v>86</v>
      </c>
      <c r="AW369" s="13" t="s">
        <v>35</v>
      </c>
      <c r="AX369" s="13" t="s">
        <v>76</v>
      </c>
      <c r="AY369" s="204" t="s">
        <v>177</v>
      </c>
    </row>
    <row r="370" spans="2:51" s="15" customFormat="1" ht="11.25">
      <c r="B370" s="216"/>
      <c r="C370" s="217"/>
      <c r="D370" s="195" t="s">
        <v>188</v>
      </c>
      <c r="E370" s="218" t="s">
        <v>19</v>
      </c>
      <c r="F370" s="219" t="s">
        <v>490</v>
      </c>
      <c r="G370" s="217"/>
      <c r="H370" s="218" t="s">
        <v>19</v>
      </c>
      <c r="I370" s="220"/>
      <c r="J370" s="217"/>
      <c r="K370" s="217"/>
      <c r="L370" s="221"/>
      <c r="M370" s="222"/>
      <c r="N370" s="223"/>
      <c r="O370" s="223"/>
      <c r="P370" s="223"/>
      <c r="Q370" s="223"/>
      <c r="R370" s="223"/>
      <c r="S370" s="223"/>
      <c r="T370" s="224"/>
      <c r="AT370" s="225" t="s">
        <v>188</v>
      </c>
      <c r="AU370" s="225" t="s">
        <v>86</v>
      </c>
      <c r="AV370" s="15" t="s">
        <v>84</v>
      </c>
      <c r="AW370" s="15" t="s">
        <v>35</v>
      </c>
      <c r="AX370" s="15" t="s">
        <v>76</v>
      </c>
      <c r="AY370" s="225" t="s">
        <v>177</v>
      </c>
    </row>
    <row r="371" spans="2:51" s="13" customFormat="1" ht="11.25">
      <c r="B371" s="193"/>
      <c r="C371" s="194"/>
      <c r="D371" s="195" t="s">
        <v>188</v>
      </c>
      <c r="E371" s="196" t="s">
        <v>19</v>
      </c>
      <c r="F371" s="197" t="s">
        <v>491</v>
      </c>
      <c r="G371" s="194"/>
      <c r="H371" s="198">
        <v>39.69</v>
      </c>
      <c r="I371" s="199"/>
      <c r="J371" s="194"/>
      <c r="K371" s="194"/>
      <c r="L371" s="200"/>
      <c r="M371" s="201"/>
      <c r="N371" s="202"/>
      <c r="O371" s="202"/>
      <c r="P371" s="202"/>
      <c r="Q371" s="202"/>
      <c r="R371" s="202"/>
      <c r="S371" s="202"/>
      <c r="T371" s="203"/>
      <c r="AT371" s="204" t="s">
        <v>188</v>
      </c>
      <c r="AU371" s="204" t="s">
        <v>86</v>
      </c>
      <c r="AV371" s="13" t="s">
        <v>86</v>
      </c>
      <c r="AW371" s="13" t="s">
        <v>35</v>
      </c>
      <c r="AX371" s="13" t="s">
        <v>76</v>
      </c>
      <c r="AY371" s="204" t="s">
        <v>177</v>
      </c>
    </row>
    <row r="372" spans="2:51" s="15" customFormat="1" ht="11.25">
      <c r="B372" s="216"/>
      <c r="C372" s="217"/>
      <c r="D372" s="195" t="s">
        <v>188</v>
      </c>
      <c r="E372" s="218" t="s">
        <v>19</v>
      </c>
      <c r="F372" s="219" t="s">
        <v>492</v>
      </c>
      <c r="G372" s="217"/>
      <c r="H372" s="218" t="s">
        <v>19</v>
      </c>
      <c r="I372" s="220"/>
      <c r="J372" s="217"/>
      <c r="K372" s="217"/>
      <c r="L372" s="221"/>
      <c r="M372" s="222"/>
      <c r="N372" s="223"/>
      <c r="O372" s="223"/>
      <c r="P372" s="223"/>
      <c r="Q372" s="223"/>
      <c r="R372" s="223"/>
      <c r="S372" s="223"/>
      <c r="T372" s="224"/>
      <c r="AT372" s="225" t="s">
        <v>188</v>
      </c>
      <c r="AU372" s="225" t="s">
        <v>86</v>
      </c>
      <c r="AV372" s="15" t="s">
        <v>84</v>
      </c>
      <c r="AW372" s="15" t="s">
        <v>35</v>
      </c>
      <c r="AX372" s="15" t="s">
        <v>76</v>
      </c>
      <c r="AY372" s="225" t="s">
        <v>177</v>
      </c>
    </row>
    <row r="373" spans="2:51" s="13" customFormat="1" ht="11.25">
      <c r="B373" s="193"/>
      <c r="C373" s="194"/>
      <c r="D373" s="195" t="s">
        <v>188</v>
      </c>
      <c r="E373" s="196" t="s">
        <v>19</v>
      </c>
      <c r="F373" s="197" t="s">
        <v>493</v>
      </c>
      <c r="G373" s="194"/>
      <c r="H373" s="198">
        <v>-145.386</v>
      </c>
      <c r="I373" s="199"/>
      <c r="J373" s="194"/>
      <c r="K373" s="194"/>
      <c r="L373" s="200"/>
      <c r="M373" s="201"/>
      <c r="N373" s="202"/>
      <c r="O373" s="202"/>
      <c r="P373" s="202"/>
      <c r="Q373" s="202"/>
      <c r="R373" s="202"/>
      <c r="S373" s="202"/>
      <c r="T373" s="203"/>
      <c r="AT373" s="204" t="s">
        <v>188</v>
      </c>
      <c r="AU373" s="204" t="s">
        <v>86</v>
      </c>
      <c r="AV373" s="13" t="s">
        <v>86</v>
      </c>
      <c r="AW373" s="13" t="s">
        <v>35</v>
      </c>
      <c r="AX373" s="13" t="s">
        <v>76</v>
      </c>
      <c r="AY373" s="204" t="s">
        <v>177</v>
      </c>
    </row>
    <row r="374" spans="2:51" s="15" customFormat="1" ht="11.25">
      <c r="B374" s="216"/>
      <c r="C374" s="217"/>
      <c r="D374" s="195" t="s">
        <v>188</v>
      </c>
      <c r="E374" s="218" t="s">
        <v>19</v>
      </c>
      <c r="F374" s="219" t="s">
        <v>494</v>
      </c>
      <c r="G374" s="217"/>
      <c r="H374" s="218" t="s">
        <v>19</v>
      </c>
      <c r="I374" s="220"/>
      <c r="J374" s="217"/>
      <c r="K374" s="217"/>
      <c r="L374" s="221"/>
      <c r="M374" s="222"/>
      <c r="N374" s="223"/>
      <c r="O374" s="223"/>
      <c r="P374" s="223"/>
      <c r="Q374" s="223"/>
      <c r="R374" s="223"/>
      <c r="S374" s="223"/>
      <c r="T374" s="224"/>
      <c r="AT374" s="225" t="s">
        <v>188</v>
      </c>
      <c r="AU374" s="225" t="s">
        <v>86</v>
      </c>
      <c r="AV374" s="15" t="s">
        <v>84</v>
      </c>
      <c r="AW374" s="15" t="s">
        <v>35</v>
      </c>
      <c r="AX374" s="15" t="s">
        <v>76</v>
      </c>
      <c r="AY374" s="225" t="s">
        <v>177</v>
      </c>
    </row>
    <row r="375" spans="2:51" s="13" customFormat="1" ht="11.25">
      <c r="B375" s="193"/>
      <c r="C375" s="194"/>
      <c r="D375" s="195" t="s">
        <v>188</v>
      </c>
      <c r="E375" s="196" t="s">
        <v>19</v>
      </c>
      <c r="F375" s="197" t="s">
        <v>495</v>
      </c>
      <c r="G375" s="194"/>
      <c r="H375" s="198">
        <v>-4.375</v>
      </c>
      <c r="I375" s="199"/>
      <c r="J375" s="194"/>
      <c r="K375" s="194"/>
      <c r="L375" s="200"/>
      <c r="M375" s="201"/>
      <c r="N375" s="202"/>
      <c r="O375" s="202"/>
      <c r="P375" s="202"/>
      <c r="Q375" s="202"/>
      <c r="R375" s="202"/>
      <c r="S375" s="202"/>
      <c r="T375" s="203"/>
      <c r="AT375" s="204" t="s">
        <v>188</v>
      </c>
      <c r="AU375" s="204" t="s">
        <v>86</v>
      </c>
      <c r="AV375" s="13" t="s">
        <v>86</v>
      </c>
      <c r="AW375" s="13" t="s">
        <v>35</v>
      </c>
      <c r="AX375" s="13" t="s">
        <v>76</v>
      </c>
      <c r="AY375" s="204" t="s">
        <v>177</v>
      </c>
    </row>
    <row r="376" spans="2:51" s="13" customFormat="1" ht="11.25">
      <c r="B376" s="193"/>
      <c r="C376" s="194"/>
      <c r="D376" s="195" t="s">
        <v>188</v>
      </c>
      <c r="E376" s="196" t="s">
        <v>19</v>
      </c>
      <c r="F376" s="197" t="s">
        <v>496</v>
      </c>
      <c r="G376" s="194"/>
      <c r="H376" s="198">
        <v>-3.3</v>
      </c>
      <c r="I376" s="199"/>
      <c r="J376" s="194"/>
      <c r="K376" s="194"/>
      <c r="L376" s="200"/>
      <c r="M376" s="201"/>
      <c r="N376" s="202"/>
      <c r="O376" s="202"/>
      <c r="P376" s="202"/>
      <c r="Q376" s="202"/>
      <c r="R376" s="202"/>
      <c r="S376" s="202"/>
      <c r="T376" s="203"/>
      <c r="AT376" s="204" t="s">
        <v>188</v>
      </c>
      <c r="AU376" s="204" t="s">
        <v>86</v>
      </c>
      <c r="AV376" s="13" t="s">
        <v>86</v>
      </c>
      <c r="AW376" s="13" t="s">
        <v>35</v>
      </c>
      <c r="AX376" s="13" t="s">
        <v>76</v>
      </c>
      <c r="AY376" s="204" t="s">
        <v>177</v>
      </c>
    </row>
    <row r="377" spans="2:51" s="13" customFormat="1" ht="11.25">
      <c r="B377" s="193"/>
      <c r="C377" s="194"/>
      <c r="D377" s="195" t="s">
        <v>188</v>
      </c>
      <c r="E377" s="196" t="s">
        <v>19</v>
      </c>
      <c r="F377" s="197" t="s">
        <v>497</v>
      </c>
      <c r="G377" s="194"/>
      <c r="H377" s="198">
        <v>-7.8</v>
      </c>
      <c r="I377" s="199"/>
      <c r="J377" s="194"/>
      <c r="K377" s="194"/>
      <c r="L377" s="200"/>
      <c r="M377" s="201"/>
      <c r="N377" s="202"/>
      <c r="O377" s="202"/>
      <c r="P377" s="202"/>
      <c r="Q377" s="202"/>
      <c r="R377" s="202"/>
      <c r="S377" s="202"/>
      <c r="T377" s="203"/>
      <c r="AT377" s="204" t="s">
        <v>188</v>
      </c>
      <c r="AU377" s="204" t="s">
        <v>86</v>
      </c>
      <c r="AV377" s="13" t="s">
        <v>86</v>
      </c>
      <c r="AW377" s="13" t="s">
        <v>35</v>
      </c>
      <c r="AX377" s="13" t="s">
        <v>76</v>
      </c>
      <c r="AY377" s="204" t="s">
        <v>177</v>
      </c>
    </row>
    <row r="378" spans="2:51" s="13" customFormat="1" ht="11.25">
      <c r="B378" s="193"/>
      <c r="C378" s="194"/>
      <c r="D378" s="195" t="s">
        <v>188</v>
      </c>
      <c r="E378" s="196" t="s">
        <v>19</v>
      </c>
      <c r="F378" s="197" t="s">
        <v>498</v>
      </c>
      <c r="G378" s="194"/>
      <c r="H378" s="198">
        <v>-16.66</v>
      </c>
      <c r="I378" s="199"/>
      <c r="J378" s="194"/>
      <c r="K378" s="194"/>
      <c r="L378" s="200"/>
      <c r="M378" s="201"/>
      <c r="N378" s="202"/>
      <c r="O378" s="202"/>
      <c r="P378" s="202"/>
      <c r="Q378" s="202"/>
      <c r="R378" s="202"/>
      <c r="S378" s="202"/>
      <c r="T378" s="203"/>
      <c r="AT378" s="204" t="s">
        <v>188</v>
      </c>
      <c r="AU378" s="204" t="s">
        <v>86</v>
      </c>
      <c r="AV378" s="13" t="s">
        <v>86</v>
      </c>
      <c r="AW378" s="13" t="s">
        <v>35</v>
      </c>
      <c r="AX378" s="13" t="s">
        <v>76</v>
      </c>
      <c r="AY378" s="204" t="s">
        <v>177</v>
      </c>
    </row>
    <row r="379" spans="2:51" s="13" customFormat="1" ht="11.25">
      <c r="B379" s="193"/>
      <c r="C379" s="194"/>
      <c r="D379" s="195" t="s">
        <v>188</v>
      </c>
      <c r="E379" s="196" t="s">
        <v>19</v>
      </c>
      <c r="F379" s="197" t="s">
        <v>499</v>
      </c>
      <c r="G379" s="194"/>
      <c r="H379" s="198">
        <v>-15.225</v>
      </c>
      <c r="I379" s="199"/>
      <c r="J379" s="194"/>
      <c r="K379" s="194"/>
      <c r="L379" s="200"/>
      <c r="M379" s="201"/>
      <c r="N379" s="202"/>
      <c r="O379" s="202"/>
      <c r="P379" s="202"/>
      <c r="Q379" s="202"/>
      <c r="R379" s="202"/>
      <c r="S379" s="202"/>
      <c r="T379" s="203"/>
      <c r="AT379" s="204" t="s">
        <v>188</v>
      </c>
      <c r="AU379" s="204" t="s">
        <v>86</v>
      </c>
      <c r="AV379" s="13" t="s">
        <v>86</v>
      </c>
      <c r="AW379" s="13" t="s">
        <v>35</v>
      </c>
      <c r="AX379" s="13" t="s">
        <v>76</v>
      </c>
      <c r="AY379" s="204" t="s">
        <v>177</v>
      </c>
    </row>
    <row r="380" spans="2:51" s="13" customFormat="1" ht="11.25">
      <c r="B380" s="193"/>
      <c r="C380" s="194"/>
      <c r="D380" s="195" t="s">
        <v>188</v>
      </c>
      <c r="E380" s="196" t="s">
        <v>19</v>
      </c>
      <c r="F380" s="197" t="s">
        <v>500</v>
      </c>
      <c r="G380" s="194"/>
      <c r="H380" s="198">
        <v>-2.88</v>
      </c>
      <c r="I380" s="199"/>
      <c r="J380" s="194"/>
      <c r="K380" s="194"/>
      <c r="L380" s="200"/>
      <c r="M380" s="201"/>
      <c r="N380" s="202"/>
      <c r="O380" s="202"/>
      <c r="P380" s="202"/>
      <c r="Q380" s="202"/>
      <c r="R380" s="202"/>
      <c r="S380" s="202"/>
      <c r="T380" s="203"/>
      <c r="AT380" s="204" t="s">
        <v>188</v>
      </c>
      <c r="AU380" s="204" t="s">
        <v>86</v>
      </c>
      <c r="AV380" s="13" t="s">
        <v>86</v>
      </c>
      <c r="AW380" s="13" t="s">
        <v>35</v>
      </c>
      <c r="AX380" s="13" t="s">
        <v>76</v>
      </c>
      <c r="AY380" s="204" t="s">
        <v>177</v>
      </c>
    </row>
    <row r="381" spans="2:51" s="13" customFormat="1" ht="11.25">
      <c r="B381" s="193"/>
      <c r="C381" s="194"/>
      <c r="D381" s="195" t="s">
        <v>188</v>
      </c>
      <c r="E381" s="196" t="s">
        <v>19</v>
      </c>
      <c r="F381" s="197" t="s">
        <v>501</v>
      </c>
      <c r="G381" s="194"/>
      <c r="H381" s="198">
        <v>-3.2</v>
      </c>
      <c r="I381" s="199"/>
      <c r="J381" s="194"/>
      <c r="K381" s="194"/>
      <c r="L381" s="200"/>
      <c r="M381" s="201"/>
      <c r="N381" s="202"/>
      <c r="O381" s="202"/>
      <c r="P381" s="202"/>
      <c r="Q381" s="202"/>
      <c r="R381" s="202"/>
      <c r="S381" s="202"/>
      <c r="T381" s="203"/>
      <c r="AT381" s="204" t="s">
        <v>188</v>
      </c>
      <c r="AU381" s="204" t="s">
        <v>86</v>
      </c>
      <c r="AV381" s="13" t="s">
        <v>86</v>
      </c>
      <c r="AW381" s="13" t="s">
        <v>35</v>
      </c>
      <c r="AX381" s="13" t="s">
        <v>76</v>
      </c>
      <c r="AY381" s="204" t="s">
        <v>177</v>
      </c>
    </row>
    <row r="382" spans="2:51" s="13" customFormat="1" ht="11.25">
      <c r="B382" s="193"/>
      <c r="C382" s="194"/>
      <c r="D382" s="195" t="s">
        <v>188</v>
      </c>
      <c r="E382" s="196" t="s">
        <v>19</v>
      </c>
      <c r="F382" s="197" t="s">
        <v>502</v>
      </c>
      <c r="G382" s="194"/>
      <c r="H382" s="198">
        <v>-7.2</v>
      </c>
      <c r="I382" s="199"/>
      <c r="J382" s="194"/>
      <c r="K382" s="194"/>
      <c r="L382" s="200"/>
      <c r="M382" s="201"/>
      <c r="N382" s="202"/>
      <c r="O382" s="202"/>
      <c r="P382" s="202"/>
      <c r="Q382" s="202"/>
      <c r="R382" s="202"/>
      <c r="S382" s="202"/>
      <c r="T382" s="203"/>
      <c r="AT382" s="204" t="s">
        <v>188</v>
      </c>
      <c r="AU382" s="204" t="s">
        <v>86</v>
      </c>
      <c r="AV382" s="13" t="s">
        <v>86</v>
      </c>
      <c r="AW382" s="13" t="s">
        <v>35</v>
      </c>
      <c r="AX382" s="13" t="s">
        <v>76</v>
      </c>
      <c r="AY382" s="204" t="s">
        <v>177</v>
      </c>
    </row>
    <row r="383" spans="2:51" s="13" customFormat="1" ht="11.25">
      <c r="B383" s="193"/>
      <c r="C383" s="194"/>
      <c r="D383" s="195" t="s">
        <v>188</v>
      </c>
      <c r="E383" s="196" t="s">
        <v>19</v>
      </c>
      <c r="F383" s="197" t="s">
        <v>503</v>
      </c>
      <c r="G383" s="194"/>
      <c r="H383" s="198">
        <v>-1.92</v>
      </c>
      <c r="I383" s="199"/>
      <c r="J383" s="194"/>
      <c r="K383" s="194"/>
      <c r="L383" s="200"/>
      <c r="M383" s="201"/>
      <c r="N383" s="202"/>
      <c r="O383" s="202"/>
      <c r="P383" s="202"/>
      <c r="Q383" s="202"/>
      <c r="R383" s="202"/>
      <c r="S383" s="202"/>
      <c r="T383" s="203"/>
      <c r="AT383" s="204" t="s">
        <v>188</v>
      </c>
      <c r="AU383" s="204" t="s">
        <v>86</v>
      </c>
      <c r="AV383" s="13" t="s">
        <v>86</v>
      </c>
      <c r="AW383" s="13" t="s">
        <v>35</v>
      </c>
      <c r="AX383" s="13" t="s">
        <v>76</v>
      </c>
      <c r="AY383" s="204" t="s">
        <v>177</v>
      </c>
    </row>
    <row r="384" spans="2:51" s="13" customFormat="1" ht="11.25">
      <c r="B384" s="193"/>
      <c r="C384" s="194"/>
      <c r="D384" s="195" t="s">
        <v>188</v>
      </c>
      <c r="E384" s="196" t="s">
        <v>19</v>
      </c>
      <c r="F384" s="197" t="s">
        <v>504</v>
      </c>
      <c r="G384" s="194"/>
      <c r="H384" s="198">
        <v>-1.4</v>
      </c>
      <c r="I384" s="199"/>
      <c r="J384" s="194"/>
      <c r="K384" s="194"/>
      <c r="L384" s="200"/>
      <c r="M384" s="201"/>
      <c r="N384" s="202"/>
      <c r="O384" s="202"/>
      <c r="P384" s="202"/>
      <c r="Q384" s="202"/>
      <c r="R384" s="202"/>
      <c r="S384" s="202"/>
      <c r="T384" s="203"/>
      <c r="AT384" s="204" t="s">
        <v>188</v>
      </c>
      <c r="AU384" s="204" t="s">
        <v>86</v>
      </c>
      <c r="AV384" s="13" t="s">
        <v>86</v>
      </c>
      <c r="AW384" s="13" t="s">
        <v>35</v>
      </c>
      <c r="AX384" s="13" t="s">
        <v>76</v>
      </c>
      <c r="AY384" s="204" t="s">
        <v>177</v>
      </c>
    </row>
    <row r="385" spans="1:65" s="15" customFormat="1" ht="11.25">
      <c r="B385" s="216"/>
      <c r="C385" s="217"/>
      <c r="D385" s="195" t="s">
        <v>188</v>
      </c>
      <c r="E385" s="218" t="s">
        <v>19</v>
      </c>
      <c r="F385" s="219" t="s">
        <v>505</v>
      </c>
      <c r="G385" s="217"/>
      <c r="H385" s="218" t="s">
        <v>19</v>
      </c>
      <c r="I385" s="220"/>
      <c r="J385" s="217"/>
      <c r="K385" s="217"/>
      <c r="L385" s="221"/>
      <c r="M385" s="222"/>
      <c r="N385" s="223"/>
      <c r="O385" s="223"/>
      <c r="P385" s="223"/>
      <c r="Q385" s="223"/>
      <c r="R385" s="223"/>
      <c r="S385" s="223"/>
      <c r="T385" s="224"/>
      <c r="AT385" s="225" t="s">
        <v>188</v>
      </c>
      <c r="AU385" s="225" t="s">
        <v>86</v>
      </c>
      <c r="AV385" s="15" t="s">
        <v>84</v>
      </c>
      <c r="AW385" s="15" t="s">
        <v>35</v>
      </c>
      <c r="AX385" s="15" t="s">
        <v>76</v>
      </c>
      <c r="AY385" s="225" t="s">
        <v>177</v>
      </c>
    </row>
    <row r="386" spans="1:65" s="13" customFormat="1" ht="11.25">
      <c r="B386" s="193"/>
      <c r="C386" s="194"/>
      <c r="D386" s="195" t="s">
        <v>188</v>
      </c>
      <c r="E386" s="196" t="s">
        <v>19</v>
      </c>
      <c r="F386" s="197" t="s">
        <v>506</v>
      </c>
      <c r="G386" s="194"/>
      <c r="H386" s="198">
        <v>-3.375</v>
      </c>
      <c r="I386" s="199"/>
      <c r="J386" s="194"/>
      <c r="K386" s="194"/>
      <c r="L386" s="200"/>
      <c r="M386" s="201"/>
      <c r="N386" s="202"/>
      <c r="O386" s="202"/>
      <c r="P386" s="202"/>
      <c r="Q386" s="202"/>
      <c r="R386" s="202"/>
      <c r="S386" s="202"/>
      <c r="T386" s="203"/>
      <c r="AT386" s="204" t="s">
        <v>188</v>
      </c>
      <c r="AU386" s="204" t="s">
        <v>86</v>
      </c>
      <c r="AV386" s="13" t="s">
        <v>86</v>
      </c>
      <c r="AW386" s="13" t="s">
        <v>35</v>
      </c>
      <c r="AX386" s="13" t="s">
        <v>76</v>
      </c>
      <c r="AY386" s="204" t="s">
        <v>177</v>
      </c>
    </row>
    <row r="387" spans="1:65" s="13" customFormat="1" ht="11.25">
      <c r="B387" s="193"/>
      <c r="C387" s="194"/>
      <c r="D387" s="195" t="s">
        <v>188</v>
      </c>
      <c r="E387" s="196" t="s">
        <v>19</v>
      </c>
      <c r="F387" s="197" t="s">
        <v>507</v>
      </c>
      <c r="G387" s="194"/>
      <c r="H387" s="198">
        <v>-4.6399999999999997</v>
      </c>
      <c r="I387" s="199"/>
      <c r="J387" s="194"/>
      <c r="K387" s="194"/>
      <c r="L387" s="200"/>
      <c r="M387" s="201"/>
      <c r="N387" s="202"/>
      <c r="O387" s="202"/>
      <c r="P387" s="202"/>
      <c r="Q387" s="202"/>
      <c r="R387" s="202"/>
      <c r="S387" s="202"/>
      <c r="T387" s="203"/>
      <c r="AT387" s="204" t="s">
        <v>188</v>
      </c>
      <c r="AU387" s="204" t="s">
        <v>86</v>
      </c>
      <c r="AV387" s="13" t="s">
        <v>86</v>
      </c>
      <c r="AW387" s="13" t="s">
        <v>35</v>
      </c>
      <c r="AX387" s="13" t="s">
        <v>76</v>
      </c>
      <c r="AY387" s="204" t="s">
        <v>177</v>
      </c>
    </row>
    <row r="388" spans="1:65" s="13" customFormat="1" ht="11.25">
      <c r="B388" s="193"/>
      <c r="C388" s="194"/>
      <c r="D388" s="195" t="s">
        <v>188</v>
      </c>
      <c r="E388" s="196" t="s">
        <v>19</v>
      </c>
      <c r="F388" s="197" t="s">
        <v>508</v>
      </c>
      <c r="G388" s="194"/>
      <c r="H388" s="198">
        <v>-2.835</v>
      </c>
      <c r="I388" s="199"/>
      <c r="J388" s="194"/>
      <c r="K388" s="194"/>
      <c r="L388" s="200"/>
      <c r="M388" s="201"/>
      <c r="N388" s="202"/>
      <c r="O388" s="202"/>
      <c r="P388" s="202"/>
      <c r="Q388" s="202"/>
      <c r="R388" s="202"/>
      <c r="S388" s="202"/>
      <c r="T388" s="203"/>
      <c r="AT388" s="204" t="s">
        <v>188</v>
      </c>
      <c r="AU388" s="204" t="s">
        <v>86</v>
      </c>
      <c r="AV388" s="13" t="s">
        <v>86</v>
      </c>
      <c r="AW388" s="13" t="s">
        <v>35</v>
      </c>
      <c r="AX388" s="13" t="s">
        <v>76</v>
      </c>
      <c r="AY388" s="204" t="s">
        <v>177</v>
      </c>
    </row>
    <row r="389" spans="1:65" s="13" customFormat="1" ht="11.25">
      <c r="B389" s="193"/>
      <c r="C389" s="194"/>
      <c r="D389" s="195" t="s">
        <v>188</v>
      </c>
      <c r="E389" s="196" t="s">
        <v>19</v>
      </c>
      <c r="F389" s="197" t="s">
        <v>509</v>
      </c>
      <c r="G389" s="194"/>
      <c r="H389" s="198">
        <v>-2.42</v>
      </c>
      <c r="I389" s="199"/>
      <c r="J389" s="194"/>
      <c r="K389" s="194"/>
      <c r="L389" s="200"/>
      <c r="M389" s="201"/>
      <c r="N389" s="202"/>
      <c r="O389" s="202"/>
      <c r="P389" s="202"/>
      <c r="Q389" s="202"/>
      <c r="R389" s="202"/>
      <c r="S389" s="202"/>
      <c r="T389" s="203"/>
      <c r="AT389" s="204" t="s">
        <v>188</v>
      </c>
      <c r="AU389" s="204" t="s">
        <v>86</v>
      </c>
      <c r="AV389" s="13" t="s">
        <v>86</v>
      </c>
      <c r="AW389" s="13" t="s">
        <v>35</v>
      </c>
      <c r="AX389" s="13" t="s">
        <v>76</v>
      </c>
      <c r="AY389" s="204" t="s">
        <v>177</v>
      </c>
    </row>
    <row r="390" spans="1:65" s="13" customFormat="1" ht="11.25">
      <c r="B390" s="193"/>
      <c r="C390" s="194"/>
      <c r="D390" s="195" t="s">
        <v>188</v>
      </c>
      <c r="E390" s="196" t="s">
        <v>19</v>
      </c>
      <c r="F390" s="197" t="s">
        <v>510</v>
      </c>
      <c r="G390" s="194"/>
      <c r="H390" s="198">
        <v>-4.6500000000000004</v>
      </c>
      <c r="I390" s="199"/>
      <c r="J390" s="194"/>
      <c r="K390" s="194"/>
      <c r="L390" s="200"/>
      <c r="M390" s="201"/>
      <c r="N390" s="202"/>
      <c r="O390" s="202"/>
      <c r="P390" s="202"/>
      <c r="Q390" s="202"/>
      <c r="R390" s="202"/>
      <c r="S390" s="202"/>
      <c r="T390" s="203"/>
      <c r="AT390" s="204" t="s">
        <v>188</v>
      </c>
      <c r="AU390" s="204" t="s">
        <v>86</v>
      </c>
      <c r="AV390" s="13" t="s">
        <v>86</v>
      </c>
      <c r="AW390" s="13" t="s">
        <v>35</v>
      </c>
      <c r="AX390" s="13" t="s">
        <v>76</v>
      </c>
      <c r="AY390" s="204" t="s">
        <v>177</v>
      </c>
    </row>
    <row r="391" spans="1:65" s="14" customFormat="1" ht="11.25">
      <c r="B391" s="205"/>
      <c r="C391" s="206"/>
      <c r="D391" s="195" t="s">
        <v>188</v>
      </c>
      <c r="E391" s="207" t="s">
        <v>19</v>
      </c>
      <c r="F391" s="208" t="s">
        <v>190</v>
      </c>
      <c r="G391" s="206"/>
      <c r="H391" s="209">
        <v>1682.1499999999996</v>
      </c>
      <c r="I391" s="210"/>
      <c r="J391" s="206"/>
      <c r="K391" s="206"/>
      <c r="L391" s="211"/>
      <c r="M391" s="212"/>
      <c r="N391" s="213"/>
      <c r="O391" s="213"/>
      <c r="P391" s="213"/>
      <c r="Q391" s="213"/>
      <c r="R391" s="213"/>
      <c r="S391" s="213"/>
      <c r="T391" s="214"/>
      <c r="AT391" s="215" t="s">
        <v>188</v>
      </c>
      <c r="AU391" s="215" t="s">
        <v>86</v>
      </c>
      <c r="AV391" s="14" t="s">
        <v>184</v>
      </c>
      <c r="AW391" s="14" t="s">
        <v>35</v>
      </c>
      <c r="AX391" s="14" t="s">
        <v>84</v>
      </c>
      <c r="AY391" s="215" t="s">
        <v>177</v>
      </c>
    </row>
    <row r="392" spans="1:65" s="2" customFormat="1" ht="24.2" customHeight="1">
      <c r="A392" s="36"/>
      <c r="B392" s="37"/>
      <c r="C392" s="175" t="s">
        <v>511</v>
      </c>
      <c r="D392" s="175" t="s">
        <v>179</v>
      </c>
      <c r="E392" s="176" t="s">
        <v>512</v>
      </c>
      <c r="F392" s="177" t="s">
        <v>513</v>
      </c>
      <c r="G392" s="178" t="s">
        <v>199</v>
      </c>
      <c r="H392" s="179">
        <v>2108.6640000000002</v>
      </c>
      <c r="I392" s="180"/>
      <c r="J392" s="181">
        <f>ROUND(I392*H392,2)</f>
        <v>0</v>
      </c>
      <c r="K392" s="177" t="s">
        <v>183</v>
      </c>
      <c r="L392" s="41"/>
      <c r="M392" s="182" t="s">
        <v>19</v>
      </c>
      <c r="N392" s="183" t="s">
        <v>47</v>
      </c>
      <c r="O392" s="66"/>
      <c r="P392" s="184">
        <f>O392*H392</f>
        <v>0</v>
      </c>
      <c r="Q392" s="184">
        <v>4.3800000000000002E-3</v>
      </c>
      <c r="R392" s="184">
        <f>Q392*H392</f>
        <v>9.2359483200000021</v>
      </c>
      <c r="S392" s="184">
        <v>0</v>
      </c>
      <c r="T392" s="185">
        <f>S392*H392</f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186" t="s">
        <v>184</v>
      </c>
      <c r="AT392" s="186" t="s">
        <v>179</v>
      </c>
      <c r="AU392" s="186" t="s">
        <v>86</v>
      </c>
      <c r="AY392" s="19" t="s">
        <v>177</v>
      </c>
      <c r="BE392" s="187">
        <f>IF(N392="základní",J392,0)</f>
        <v>0</v>
      </c>
      <c r="BF392" s="187">
        <f>IF(N392="snížená",J392,0)</f>
        <v>0</v>
      </c>
      <c r="BG392" s="187">
        <f>IF(N392="zákl. přenesená",J392,0)</f>
        <v>0</v>
      </c>
      <c r="BH392" s="187">
        <f>IF(N392="sníž. přenesená",J392,0)</f>
        <v>0</v>
      </c>
      <c r="BI392" s="187">
        <f>IF(N392="nulová",J392,0)</f>
        <v>0</v>
      </c>
      <c r="BJ392" s="19" t="s">
        <v>84</v>
      </c>
      <c r="BK392" s="187">
        <f>ROUND(I392*H392,2)</f>
        <v>0</v>
      </c>
      <c r="BL392" s="19" t="s">
        <v>184</v>
      </c>
      <c r="BM392" s="186" t="s">
        <v>514</v>
      </c>
    </row>
    <row r="393" spans="1:65" s="2" customFormat="1" ht="11.25">
      <c r="A393" s="36"/>
      <c r="B393" s="37"/>
      <c r="C393" s="38"/>
      <c r="D393" s="188" t="s">
        <v>186</v>
      </c>
      <c r="E393" s="38"/>
      <c r="F393" s="189" t="s">
        <v>515</v>
      </c>
      <c r="G393" s="38"/>
      <c r="H393" s="38"/>
      <c r="I393" s="190"/>
      <c r="J393" s="38"/>
      <c r="K393" s="38"/>
      <c r="L393" s="41"/>
      <c r="M393" s="191"/>
      <c r="N393" s="192"/>
      <c r="O393" s="66"/>
      <c r="P393" s="66"/>
      <c r="Q393" s="66"/>
      <c r="R393" s="66"/>
      <c r="S393" s="66"/>
      <c r="T393" s="67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T393" s="19" t="s">
        <v>186</v>
      </c>
      <c r="AU393" s="19" t="s">
        <v>86</v>
      </c>
    </row>
    <row r="394" spans="1:65" s="13" customFormat="1" ht="11.25">
      <c r="B394" s="193"/>
      <c r="C394" s="194"/>
      <c r="D394" s="195" t="s">
        <v>188</v>
      </c>
      <c r="E394" s="196" t="s">
        <v>19</v>
      </c>
      <c r="F394" s="197" t="s">
        <v>516</v>
      </c>
      <c r="G394" s="194"/>
      <c r="H394" s="198">
        <v>833.11400000000003</v>
      </c>
      <c r="I394" s="199"/>
      <c r="J394" s="194"/>
      <c r="K394" s="194"/>
      <c r="L394" s="200"/>
      <c r="M394" s="201"/>
      <c r="N394" s="202"/>
      <c r="O394" s="202"/>
      <c r="P394" s="202"/>
      <c r="Q394" s="202"/>
      <c r="R394" s="202"/>
      <c r="S394" s="202"/>
      <c r="T394" s="203"/>
      <c r="AT394" s="204" t="s">
        <v>188</v>
      </c>
      <c r="AU394" s="204" t="s">
        <v>86</v>
      </c>
      <c r="AV394" s="13" t="s">
        <v>86</v>
      </c>
      <c r="AW394" s="13" t="s">
        <v>35</v>
      </c>
      <c r="AX394" s="13" t="s">
        <v>76</v>
      </c>
      <c r="AY394" s="204" t="s">
        <v>177</v>
      </c>
    </row>
    <row r="395" spans="1:65" s="13" customFormat="1" ht="11.25">
      <c r="B395" s="193"/>
      <c r="C395" s="194"/>
      <c r="D395" s="195" t="s">
        <v>188</v>
      </c>
      <c r="E395" s="196" t="s">
        <v>19</v>
      </c>
      <c r="F395" s="197" t="s">
        <v>517</v>
      </c>
      <c r="G395" s="194"/>
      <c r="H395" s="198">
        <v>1275.55</v>
      </c>
      <c r="I395" s="199"/>
      <c r="J395" s="194"/>
      <c r="K395" s="194"/>
      <c r="L395" s="200"/>
      <c r="M395" s="201"/>
      <c r="N395" s="202"/>
      <c r="O395" s="202"/>
      <c r="P395" s="202"/>
      <c r="Q395" s="202"/>
      <c r="R395" s="202"/>
      <c r="S395" s="202"/>
      <c r="T395" s="203"/>
      <c r="AT395" s="204" t="s">
        <v>188</v>
      </c>
      <c r="AU395" s="204" t="s">
        <v>86</v>
      </c>
      <c r="AV395" s="13" t="s">
        <v>86</v>
      </c>
      <c r="AW395" s="13" t="s">
        <v>35</v>
      </c>
      <c r="AX395" s="13" t="s">
        <v>76</v>
      </c>
      <c r="AY395" s="204" t="s">
        <v>177</v>
      </c>
    </row>
    <row r="396" spans="1:65" s="14" customFormat="1" ht="11.25">
      <c r="B396" s="205"/>
      <c r="C396" s="206"/>
      <c r="D396" s="195" t="s">
        <v>188</v>
      </c>
      <c r="E396" s="207" t="s">
        <v>19</v>
      </c>
      <c r="F396" s="208" t="s">
        <v>190</v>
      </c>
      <c r="G396" s="206"/>
      <c r="H396" s="209">
        <v>2108.6639999999998</v>
      </c>
      <c r="I396" s="210"/>
      <c r="J396" s="206"/>
      <c r="K396" s="206"/>
      <c r="L396" s="211"/>
      <c r="M396" s="212"/>
      <c r="N396" s="213"/>
      <c r="O396" s="213"/>
      <c r="P396" s="213"/>
      <c r="Q396" s="213"/>
      <c r="R396" s="213"/>
      <c r="S396" s="213"/>
      <c r="T396" s="214"/>
      <c r="AT396" s="215" t="s">
        <v>188</v>
      </c>
      <c r="AU396" s="215" t="s">
        <v>86</v>
      </c>
      <c r="AV396" s="14" t="s">
        <v>184</v>
      </c>
      <c r="AW396" s="14" t="s">
        <v>35</v>
      </c>
      <c r="AX396" s="14" t="s">
        <v>84</v>
      </c>
      <c r="AY396" s="215" t="s">
        <v>177</v>
      </c>
    </row>
    <row r="397" spans="1:65" s="2" customFormat="1" ht="16.5" customHeight="1">
      <c r="A397" s="36"/>
      <c r="B397" s="37"/>
      <c r="C397" s="175" t="s">
        <v>518</v>
      </c>
      <c r="D397" s="175" t="s">
        <v>179</v>
      </c>
      <c r="E397" s="176" t="s">
        <v>519</v>
      </c>
      <c r="F397" s="177" t="s">
        <v>520</v>
      </c>
      <c r="G397" s="178" t="s">
        <v>199</v>
      </c>
      <c r="H397" s="179">
        <v>833.11400000000003</v>
      </c>
      <c r="I397" s="180"/>
      <c r="J397" s="181">
        <f>ROUND(I397*H397,2)</f>
        <v>0</v>
      </c>
      <c r="K397" s="177" t="s">
        <v>183</v>
      </c>
      <c r="L397" s="41"/>
      <c r="M397" s="182" t="s">
        <v>19</v>
      </c>
      <c r="N397" s="183" t="s">
        <v>47</v>
      </c>
      <c r="O397" s="66"/>
      <c r="P397" s="184">
        <f>O397*H397</f>
        <v>0</v>
      </c>
      <c r="Q397" s="184">
        <v>4.0000000000000001E-3</v>
      </c>
      <c r="R397" s="184">
        <f>Q397*H397</f>
        <v>3.3324560000000001</v>
      </c>
      <c r="S397" s="184">
        <v>0</v>
      </c>
      <c r="T397" s="185">
        <f>S397*H397</f>
        <v>0</v>
      </c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R397" s="186" t="s">
        <v>184</v>
      </c>
      <c r="AT397" s="186" t="s">
        <v>179</v>
      </c>
      <c r="AU397" s="186" t="s">
        <v>86</v>
      </c>
      <c r="AY397" s="19" t="s">
        <v>177</v>
      </c>
      <c r="BE397" s="187">
        <f>IF(N397="základní",J397,0)</f>
        <v>0</v>
      </c>
      <c r="BF397" s="187">
        <f>IF(N397="snížená",J397,0)</f>
        <v>0</v>
      </c>
      <c r="BG397" s="187">
        <f>IF(N397="zákl. přenesená",J397,0)</f>
        <v>0</v>
      </c>
      <c r="BH397" s="187">
        <f>IF(N397="sníž. přenesená",J397,0)</f>
        <v>0</v>
      </c>
      <c r="BI397" s="187">
        <f>IF(N397="nulová",J397,0)</f>
        <v>0</v>
      </c>
      <c r="BJ397" s="19" t="s">
        <v>84</v>
      </c>
      <c r="BK397" s="187">
        <f>ROUND(I397*H397,2)</f>
        <v>0</v>
      </c>
      <c r="BL397" s="19" t="s">
        <v>184</v>
      </c>
      <c r="BM397" s="186" t="s">
        <v>521</v>
      </c>
    </row>
    <row r="398" spans="1:65" s="2" customFormat="1" ht="11.25">
      <c r="A398" s="36"/>
      <c r="B398" s="37"/>
      <c r="C398" s="38"/>
      <c r="D398" s="188" t="s">
        <v>186</v>
      </c>
      <c r="E398" s="38"/>
      <c r="F398" s="189" t="s">
        <v>522</v>
      </c>
      <c r="G398" s="38"/>
      <c r="H398" s="38"/>
      <c r="I398" s="190"/>
      <c r="J398" s="38"/>
      <c r="K398" s="38"/>
      <c r="L398" s="41"/>
      <c r="M398" s="191"/>
      <c r="N398" s="192"/>
      <c r="O398" s="66"/>
      <c r="P398" s="66"/>
      <c r="Q398" s="66"/>
      <c r="R398" s="66"/>
      <c r="S398" s="66"/>
      <c r="T398" s="67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T398" s="19" t="s">
        <v>186</v>
      </c>
      <c r="AU398" s="19" t="s">
        <v>86</v>
      </c>
    </row>
    <row r="399" spans="1:65" s="2" customFormat="1" ht="24.2" customHeight="1">
      <c r="A399" s="36"/>
      <c r="B399" s="37"/>
      <c r="C399" s="175" t="s">
        <v>523</v>
      </c>
      <c r="D399" s="175" t="s">
        <v>179</v>
      </c>
      <c r="E399" s="176" t="s">
        <v>524</v>
      </c>
      <c r="F399" s="177" t="s">
        <v>525</v>
      </c>
      <c r="G399" s="178" t="s">
        <v>199</v>
      </c>
      <c r="H399" s="179">
        <v>833.11400000000003</v>
      </c>
      <c r="I399" s="180"/>
      <c r="J399" s="181">
        <f>ROUND(I399*H399,2)</f>
        <v>0</v>
      </c>
      <c r="K399" s="177" t="s">
        <v>183</v>
      </c>
      <c r="L399" s="41"/>
      <c r="M399" s="182" t="s">
        <v>19</v>
      </c>
      <c r="N399" s="183" t="s">
        <v>47</v>
      </c>
      <c r="O399" s="66"/>
      <c r="P399" s="184">
        <f>O399*H399</f>
        <v>0</v>
      </c>
      <c r="Q399" s="184">
        <v>1.7399999999999999E-2</v>
      </c>
      <c r="R399" s="184">
        <f>Q399*H399</f>
        <v>14.4961836</v>
      </c>
      <c r="S399" s="184">
        <v>0</v>
      </c>
      <c r="T399" s="185">
        <f>S399*H399</f>
        <v>0</v>
      </c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R399" s="186" t="s">
        <v>184</v>
      </c>
      <c r="AT399" s="186" t="s">
        <v>179</v>
      </c>
      <c r="AU399" s="186" t="s">
        <v>86</v>
      </c>
      <c r="AY399" s="19" t="s">
        <v>177</v>
      </c>
      <c r="BE399" s="187">
        <f>IF(N399="základní",J399,0)</f>
        <v>0</v>
      </c>
      <c r="BF399" s="187">
        <f>IF(N399="snížená",J399,0)</f>
        <v>0</v>
      </c>
      <c r="BG399" s="187">
        <f>IF(N399="zákl. přenesená",J399,0)</f>
        <v>0</v>
      </c>
      <c r="BH399" s="187">
        <f>IF(N399="sníž. přenesená",J399,0)</f>
        <v>0</v>
      </c>
      <c r="BI399" s="187">
        <f>IF(N399="nulová",J399,0)</f>
        <v>0</v>
      </c>
      <c r="BJ399" s="19" t="s">
        <v>84</v>
      </c>
      <c r="BK399" s="187">
        <f>ROUND(I399*H399,2)</f>
        <v>0</v>
      </c>
      <c r="BL399" s="19" t="s">
        <v>184</v>
      </c>
      <c r="BM399" s="186" t="s">
        <v>526</v>
      </c>
    </row>
    <row r="400" spans="1:65" s="2" customFormat="1" ht="11.25">
      <c r="A400" s="36"/>
      <c r="B400" s="37"/>
      <c r="C400" s="38"/>
      <c r="D400" s="188" t="s">
        <v>186</v>
      </c>
      <c r="E400" s="38"/>
      <c r="F400" s="189" t="s">
        <v>527</v>
      </c>
      <c r="G400" s="38"/>
      <c r="H400" s="38"/>
      <c r="I400" s="190"/>
      <c r="J400" s="38"/>
      <c r="K400" s="38"/>
      <c r="L400" s="41"/>
      <c r="M400" s="191"/>
      <c r="N400" s="192"/>
      <c r="O400" s="66"/>
      <c r="P400" s="66"/>
      <c r="Q400" s="66"/>
      <c r="R400" s="66"/>
      <c r="S400" s="66"/>
      <c r="T400" s="67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T400" s="19" t="s">
        <v>186</v>
      </c>
      <c r="AU400" s="19" t="s">
        <v>86</v>
      </c>
    </row>
    <row r="401" spans="2:51" s="15" customFormat="1" ht="11.25">
      <c r="B401" s="216"/>
      <c r="C401" s="217"/>
      <c r="D401" s="195" t="s">
        <v>188</v>
      </c>
      <c r="E401" s="218" t="s">
        <v>19</v>
      </c>
      <c r="F401" s="219" t="s">
        <v>528</v>
      </c>
      <c r="G401" s="217"/>
      <c r="H401" s="218" t="s">
        <v>19</v>
      </c>
      <c r="I401" s="220"/>
      <c r="J401" s="217"/>
      <c r="K401" s="217"/>
      <c r="L401" s="221"/>
      <c r="M401" s="222"/>
      <c r="N401" s="223"/>
      <c r="O401" s="223"/>
      <c r="P401" s="223"/>
      <c r="Q401" s="223"/>
      <c r="R401" s="223"/>
      <c r="S401" s="223"/>
      <c r="T401" s="224"/>
      <c r="AT401" s="225" t="s">
        <v>188</v>
      </c>
      <c r="AU401" s="225" t="s">
        <v>86</v>
      </c>
      <c r="AV401" s="15" t="s">
        <v>84</v>
      </c>
      <c r="AW401" s="15" t="s">
        <v>35</v>
      </c>
      <c r="AX401" s="15" t="s">
        <v>76</v>
      </c>
      <c r="AY401" s="225" t="s">
        <v>177</v>
      </c>
    </row>
    <row r="402" spans="2:51" s="13" customFormat="1" ht="11.25">
      <c r="B402" s="193"/>
      <c r="C402" s="194"/>
      <c r="D402" s="195" t="s">
        <v>188</v>
      </c>
      <c r="E402" s="196" t="s">
        <v>19</v>
      </c>
      <c r="F402" s="197" t="s">
        <v>529</v>
      </c>
      <c r="G402" s="194"/>
      <c r="H402" s="198">
        <v>144.96</v>
      </c>
      <c r="I402" s="199"/>
      <c r="J402" s="194"/>
      <c r="K402" s="194"/>
      <c r="L402" s="200"/>
      <c r="M402" s="201"/>
      <c r="N402" s="202"/>
      <c r="O402" s="202"/>
      <c r="P402" s="202"/>
      <c r="Q402" s="202"/>
      <c r="R402" s="202"/>
      <c r="S402" s="202"/>
      <c r="T402" s="203"/>
      <c r="AT402" s="204" t="s">
        <v>188</v>
      </c>
      <c r="AU402" s="204" t="s">
        <v>86</v>
      </c>
      <c r="AV402" s="13" t="s">
        <v>86</v>
      </c>
      <c r="AW402" s="13" t="s">
        <v>35</v>
      </c>
      <c r="AX402" s="13" t="s">
        <v>76</v>
      </c>
      <c r="AY402" s="204" t="s">
        <v>177</v>
      </c>
    </row>
    <row r="403" spans="2:51" s="13" customFormat="1" ht="11.25">
      <c r="B403" s="193"/>
      <c r="C403" s="194"/>
      <c r="D403" s="195" t="s">
        <v>188</v>
      </c>
      <c r="E403" s="196" t="s">
        <v>19</v>
      </c>
      <c r="F403" s="197" t="s">
        <v>530</v>
      </c>
      <c r="G403" s="194"/>
      <c r="H403" s="198">
        <v>46.527999999999999</v>
      </c>
      <c r="I403" s="199"/>
      <c r="J403" s="194"/>
      <c r="K403" s="194"/>
      <c r="L403" s="200"/>
      <c r="M403" s="201"/>
      <c r="N403" s="202"/>
      <c r="O403" s="202"/>
      <c r="P403" s="202"/>
      <c r="Q403" s="202"/>
      <c r="R403" s="202"/>
      <c r="S403" s="202"/>
      <c r="T403" s="203"/>
      <c r="AT403" s="204" t="s">
        <v>188</v>
      </c>
      <c r="AU403" s="204" t="s">
        <v>86</v>
      </c>
      <c r="AV403" s="13" t="s">
        <v>86</v>
      </c>
      <c r="AW403" s="13" t="s">
        <v>35</v>
      </c>
      <c r="AX403" s="13" t="s">
        <v>76</v>
      </c>
      <c r="AY403" s="204" t="s">
        <v>177</v>
      </c>
    </row>
    <row r="404" spans="2:51" s="13" customFormat="1" ht="11.25">
      <c r="B404" s="193"/>
      <c r="C404" s="194"/>
      <c r="D404" s="195" t="s">
        <v>188</v>
      </c>
      <c r="E404" s="196" t="s">
        <v>19</v>
      </c>
      <c r="F404" s="197" t="s">
        <v>531</v>
      </c>
      <c r="G404" s="194"/>
      <c r="H404" s="198">
        <v>97.215999999999994</v>
      </c>
      <c r="I404" s="199"/>
      <c r="J404" s="194"/>
      <c r="K404" s="194"/>
      <c r="L404" s="200"/>
      <c r="M404" s="201"/>
      <c r="N404" s="202"/>
      <c r="O404" s="202"/>
      <c r="P404" s="202"/>
      <c r="Q404" s="202"/>
      <c r="R404" s="202"/>
      <c r="S404" s="202"/>
      <c r="T404" s="203"/>
      <c r="AT404" s="204" t="s">
        <v>188</v>
      </c>
      <c r="AU404" s="204" t="s">
        <v>86</v>
      </c>
      <c r="AV404" s="13" t="s">
        <v>86</v>
      </c>
      <c r="AW404" s="13" t="s">
        <v>35</v>
      </c>
      <c r="AX404" s="13" t="s">
        <v>76</v>
      </c>
      <c r="AY404" s="204" t="s">
        <v>177</v>
      </c>
    </row>
    <row r="405" spans="2:51" s="13" customFormat="1" ht="11.25">
      <c r="B405" s="193"/>
      <c r="C405" s="194"/>
      <c r="D405" s="195" t="s">
        <v>188</v>
      </c>
      <c r="E405" s="196" t="s">
        <v>19</v>
      </c>
      <c r="F405" s="197" t="s">
        <v>532</v>
      </c>
      <c r="G405" s="194"/>
      <c r="H405" s="198">
        <v>84.224000000000004</v>
      </c>
      <c r="I405" s="199"/>
      <c r="J405" s="194"/>
      <c r="K405" s="194"/>
      <c r="L405" s="200"/>
      <c r="M405" s="201"/>
      <c r="N405" s="202"/>
      <c r="O405" s="202"/>
      <c r="P405" s="202"/>
      <c r="Q405" s="202"/>
      <c r="R405" s="202"/>
      <c r="S405" s="202"/>
      <c r="T405" s="203"/>
      <c r="AT405" s="204" t="s">
        <v>188</v>
      </c>
      <c r="AU405" s="204" t="s">
        <v>86</v>
      </c>
      <c r="AV405" s="13" t="s">
        <v>86</v>
      </c>
      <c r="AW405" s="13" t="s">
        <v>35</v>
      </c>
      <c r="AX405" s="13" t="s">
        <v>76</v>
      </c>
      <c r="AY405" s="204" t="s">
        <v>177</v>
      </c>
    </row>
    <row r="406" spans="2:51" s="13" customFormat="1" ht="11.25">
      <c r="B406" s="193"/>
      <c r="C406" s="194"/>
      <c r="D406" s="195" t="s">
        <v>188</v>
      </c>
      <c r="E406" s="196" t="s">
        <v>19</v>
      </c>
      <c r="F406" s="197" t="s">
        <v>533</v>
      </c>
      <c r="G406" s="194"/>
      <c r="H406" s="198">
        <v>68.031999999999996</v>
      </c>
      <c r="I406" s="199"/>
      <c r="J406" s="194"/>
      <c r="K406" s="194"/>
      <c r="L406" s="200"/>
      <c r="M406" s="201"/>
      <c r="N406" s="202"/>
      <c r="O406" s="202"/>
      <c r="P406" s="202"/>
      <c r="Q406" s="202"/>
      <c r="R406" s="202"/>
      <c r="S406" s="202"/>
      <c r="T406" s="203"/>
      <c r="AT406" s="204" t="s">
        <v>188</v>
      </c>
      <c r="AU406" s="204" t="s">
        <v>86</v>
      </c>
      <c r="AV406" s="13" t="s">
        <v>86</v>
      </c>
      <c r="AW406" s="13" t="s">
        <v>35</v>
      </c>
      <c r="AX406" s="13" t="s">
        <v>76</v>
      </c>
      <c r="AY406" s="204" t="s">
        <v>177</v>
      </c>
    </row>
    <row r="407" spans="2:51" s="13" customFormat="1" ht="11.25">
      <c r="B407" s="193"/>
      <c r="C407" s="194"/>
      <c r="D407" s="195" t="s">
        <v>188</v>
      </c>
      <c r="E407" s="196" t="s">
        <v>19</v>
      </c>
      <c r="F407" s="197" t="s">
        <v>534</v>
      </c>
      <c r="G407" s="194"/>
      <c r="H407" s="198">
        <v>65.28</v>
      </c>
      <c r="I407" s="199"/>
      <c r="J407" s="194"/>
      <c r="K407" s="194"/>
      <c r="L407" s="200"/>
      <c r="M407" s="201"/>
      <c r="N407" s="202"/>
      <c r="O407" s="202"/>
      <c r="P407" s="202"/>
      <c r="Q407" s="202"/>
      <c r="R407" s="202"/>
      <c r="S407" s="202"/>
      <c r="T407" s="203"/>
      <c r="AT407" s="204" t="s">
        <v>188</v>
      </c>
      <c r="AU407" s="204" t="s">
        <v>86</v>
      </c>
      <c r="AV407" s="13" t="s">
        <v>86</v>
      </c>
      <c r="AW407" s="13" t="s">
        <v>35</v>
      </c>
      <c r="AX407" s="13" t="s">
        <v>76</v>
      </c>
      <c r="AY407" s="204" t="s">
        <v>177</v>
      </c>
    </row>
    <row r="408" spans="2:51" s="13" customFormat="1" ht="11.25">
      <c r="B408" s="193"/>
      <c r="C408" s="194"/>
      <c r="D408" s="195" t="s">
        <v>188</v>
      </c>
      <c r="E408" s="196" t="s">
        <v>19</v>
      </c>
      <c r="F408" s="197" t="s">
        <v>535</v>
      </c>
      <c r="G408" s="194"/>
      <c r="H408" s="198">
        <v>46.975999999999999</v>
      </c>
      <c r="I408" s="199"/>
      <c r="J408" s="194"/>
      <c r="K408" s="194"/>
      <c r="L408" s="200"/>
      <c r="M408" s="201"/>
      <c r="N408" s="202"/>
      <c r="O408" s="202"/>
      <c r="P408" s="202"/>
      <c r="Q408" s="202"/>
      <c r="R408" s="202"/>
      <c r="S408" s="202"/>
      <c r="T408" s="203"/>
      <c r="AT408" s="204" t="s">
        <v>188</v>
      </c>
      <c r="AU408" s="204" t="s">
        <v>86</v>
      </c>
      <c r="AV408" s="13" t="s">
        <v>86</v>
      </c>
      <c r="AW408" s="13" t="s">
        <v>35</v>
      </c>
      <c r="AX408" s="13" t="s">
        <v>76</v>
      </c>
      <c r="AY408" s="204" t="s">
        <v>177</v>
      </c>
    </row>
    <row r="409" spans="2:51" s="13" customFormat="1" ht="11.25">
      <c r="B409" s="193"/>
      <c r="C409" s="194"/>
      <c r="D409" s="195" t="s">
        <v>188</v>
      </c>
      <c r="E409" s="196" t="s">
        <v>19</v>
      </c>
      <c r="F409" s="197" t="s">
        <v>536</v>
      </c>
      <c r="G409" s="194"/>
      <c r="H409" s="198">
        <v>65.28</v>
      </c>
      <c r="I409" s="199"/>
      <c r="J409" s="194"/>
      <c r="K409" s="194"/>
      <c r="L409" s="200"/>
      <c r="M409" s="201"/>
      <c r="N409" s="202"/>
      <c r="O409" s="202"/>
      <c r="P409" s="202"/>
      <c r="Q409" s="202"/>
      <c r="R409" s="202"/>
      <c r="S409" s="202"/>
      <c r="T409" s="203"/>
      <c r="AT409" s="204" t="s">
        <v>188</v>
      </c>
      <c r="AU409" s="204" t="s">
        <v>86</v>
      </c>
      <c r="AV409" s="13" t="s">
        <v>86</v>
      </c>
      <c r="AW409" s="13" t="s">
        <v>35</v>
      </c>
      <c r="AX409" s="13" t="s">
        <v>76</v>
      </c>
      <c r="AY409" s="204" t="s">
        <v>177</v>
      </c>
    </row>
    <row r="410" spans="2:51" s="13" customFormat="1" ht="11.25">
      <c r="B410" s="193"/>
      <c r="C410" s="194"/>
      <c r="D410" s="195" t="s">
        <v>188</v>
      </c>
      <c r="E410" s="196" t="s">
        <v>19</v>
      </c>
      <c r="F410" s="197" t="s">
        <v>537</v>
      </c>
      <c r="G410" s="194"/>
      <c r="H410" s="198">
        <v>61.375999999999998</v>
      </c>
      <c r="I410" s="199"/>
      <c r="J410" s="194"/>
      <c r="K410" s="194"/>
      <c r="L410" s="200"/>
      <c r="M410" s="201"/>
      <c r="N410" s="202"/>
      <c r="O410" s="202"/>
      <c r="P410" s="202"/>
      <c r="Q410" s="202"/>
      <c r="R410" s="202"/>
      <c r="S410" s="202"/>
      <c r="T410" s="203"/>
      <c r="AT410" s="204" t="s">
        <v>188</v>
      </c>
      <c r="AU410" s="204" t="s">
        <v>86</v>
      </c>
      <c r="AV410" s="13" t="s">
        <v>86</v>
      </c>
      <c r="AW410" s="13" t="s">
        <v>35</v>
      </c>
      <c r="AX410" s="13" t="s">
        <v>76</v>
      </c>
      <c r="AY410" s="204" t="s">
        <v>177</v>
      </c>
    </row>
    <row r="411" spans="2:51" s="13" customFormat="1" ht="11.25">
      <c r="B411" s="193"/>
      <c r="C411" s="194"/>
      <c r="D411" s="195" t="s">
        <v>188</v>
      </c>
      <c r="E411" s="196" t="s">
        <v>19</v>
      </c>
      <c r="F411" s="197" t="s">
        <v>538</v>
      </c>
      <c r="G411" s="194"/>
      <c r="H411" s="198">
        <v>66.367999999999995</v>
      </c>
      <c r="I411" s="199"/>
      <c r="J411" s="194"/>
      <c r="K411" s="194"/>
      <c r="L411" s="200"/>
      <c r="M411" s="201"/>
      <c r="N411" s="202"/>
      <c r="O411" s="202"/>
      <c r="P411" s="202"/>
      <c r="Q411" s="202"/>
      <c r="R411" s="202"/>
      <c r="S411" s="202"/>
      <c r="T411" s="203"/>
      <c r="AT411" s="204" t="s">
        <v>188</v>
      </c>
      <c r="AU411" s="204" t="s">
        <v>86</v>
      </c>
      <c r="AV411" s="13" t="s">
        <v>86</v>
      </c>
      <c r="AW411" s="13" t="s">
        <v>35</v>
      </c>
      <c r="AX411" s="13" t="s">
        <v>76</v>
      </c>
      <c r="AY411" s="204" t="s">
        <v>177</v>
      </c>
    </row>
    <row r="412" spans="2:51" s="13" customFormat="1" ht="11.25">
      <c r="B412" s="193"/>
      <c r="C412" s="194"/>
      <c r="D412" s="195" t="s">
        <v>188</v>
      </c>
      <c r="E412" s="196" t="s">
        <v>19</v>
      </c>
      <c r="F412" s="197" t="s">
        <v>539</v>
      </c>
      <c r="G412" s="194"/>
      <c r="H412" s="198">
        <v>70.144000000000005</v>
      </c>
      <c r="I412" s="199"/>
      <c r="J412" s="194"/>
      <c r="K412" s="194"/>
      <c r="L412" s="200"/>
      <c r="M412" s="201"/>
      <c r="N412" s="202"/>
      <c r="O412" s="202"/>
      <c r="P412" s="202"/>
      <c r="Q412" s="202"/>
      <c r="R412" s="202"/>
      <c r="S412" s="202"/>
      <c r="T412" s="203"/>
      <c r="AT412" s="204" t="s">
        <v>188</v>
      </c>
      <c r="AU412" s="204" t="s">
        <v>86</v>
      </c>
      <c r="AV412" s="13" t="s">
        <v>86</v>
      </c>
      <c r="AW412" s="13" t="s">
        <v>35</v>
      </c>
      <c r="AX412" s="13" t="s">
        <v>76</v>
      </c>
      <c r="AY412" s="204" t="s">
        <v>177</v>
      </c>
    </row>
    <row r="413" spans="2:51" s="15" customFormat="1" ht="11.25">
      <c r="B413" s="216"/>
      <c r="C413" s="217"/>
      <c r="D413" s="195" t="s">
        <v>188</v>
      </c>
      <c r="E413" s="218" t="s">
        <v>19</v>
      </c>
      <c r="F413" s="219" t="s">
        <v>540</v>
      </c>
      <c r="G413" s="217"/>
      <c r="H413" s="218" t="s">
        <v>19</v>
      </c>
      <c r="I413" s="220"/>
      <c r="J413" s="217"/>
      <c r="K413" s="217"/>
      <c r="L413" s="221"/>
      <c r="M413" s="222"/>
      <c r="N413" s="223"/>
      <c r="O413" s="223"/>
      <c r="P413" s="223"/>
      <c r="Q413" s="223"/>
      <c r="R413" s="223"/>
      <c r="S413" s="223"/>
      <c r="T413" s="224"/>
      <c r="AT413" s="225" t="s">
        <v>188</v>
      </c>
      <c r="AU413" s="225" t="s">
        <v>86</v>
      </c>
      <c r="AV413" s="15" t="s">
        <v>84</v>
      </c>
      <c r="AW413" s="15" t="s">
        <v>35</v>
      </c>
      <c r="AX413" s="15" t="s">
        <v>76</v>
      </c>
      <c r="AY413" s="225" t="s">
        <v>177</v>
      </c>
    </row>
    <row r="414" spans="2:51" s="13" customFormat="1" ht="11.25">
      <c r="B414" s="193"/>
      <c r="C414" s="194"/>
      <c r="D414" s="195" t="s">
        <v>188</v>
      </c>
      <c r="E414" s="196" t="s">
        <v>19</v>
      </c>
      <c r="F414" s="197" t="s">
        <v>541</v>
      </c>
      <c r="G414" s="194"/>
      <c r="H414" s="198">
        <v>27.648</v>
      </c>
      <c r="I414" s="199"/>
      <c r="J414" s="194"/>
      <c r="K414" s="194"/>
      <c r="L414" s="200"/>
      <c r="M414" s="201"/>
      <c r="N414" s="202"/>
      <c r="O414" s="202"/>
      <c r="P414" s="202"/>
      <c r="Q414" s="202"/>
      <c r="R414" s="202"/>
      <c r="S414" s="202"/>
      <c r="T414" s="203"/>
      <c r="AT414" s="204" t="s">
        <v>188</v>
      </c>
      <c r="AU414" s="204" t="s">
        <v>86</v>
      </c>
      <c r="AV414" s="13" t="s">
        <v>86</v>
      </c>
      <c r="AW414" s="13" t="s">
        <v>35</v>
      </c>
      <c r="AX414" s="13" t="s">
        <v>76</v>
      </c>
      <c r="AY414" s="204" t="s">
        <v>177</v>
      </c>
    </row>
    <row r="415" spans="2:51" s="13" customFormat="1" ht="11.25">
      <c r="B415" s="193"/>
      <c r="C415" s="194"/>
      <c r="D415" s="195" t="s">
        <v>188</v>
      </c>
      <c r="E415" s="196" t="s">
        <v>19</v>
      </c>
      <c r="F415" s="197" t="s">
        <v>542</v>
      </c>
      <c r="G415" s="194"/>
      <c r="H415" s="198">
        <v>32.128</v>
      </c>
      <c r="I415" s="199"/>
      <c r="J415" s="194"/>
      <c r="K415" s="194"/>
      <c r="L415" s="200"/>
      <c r="M415" s="201"/>
      <c r="N415" s="202"/>
      <c r="O415" s="202"/>
      <c r="P415" s="202"/>
      <c r="Q415" s="202"/>
      <c r="R415" s="202"/>
      <c r="S415" s="202"/>
      <c r="T415" s="203"/>
      <c r="AT415" s="204" t="s">
        <v>188</v>
      </c>
      <c r="AU415" s="204" t="s">
        <v>86</v>
      </c>
      <c r="AV415" s="13" t="s">
        <v>86</v>
      </c>
      <c r="AW415" s="13" t="s">
        <v>35</v>
      </c>
      <c r="AX415" s="13" t="s">
        <v>76</v>
      </c>
      <c r="AY415" s="204" t="s">
        <v>177</v>
      </c>
    </row>
    <row r="416" spans="2:51" s="15" customFormat="1" ht="11.25">
      <c r="B416" s="216"/>
      <c r="C416" s="217"/>
      <c r="D416" s="195" t="s">
        <v>188</v>
      </c>
      <c r="E416" s="218" t="s">
        <v>19</v>
      </c>
      <c r="F416" s="219" t="s">
        <v>543</v>
      </c>
      <c r="G416" s="217"/>
      <c r="H416" s="218" t="s">
        <v>19</v>
      </c>
      <c r="I416" s="220"/>
      <c r="J416" s="217"/>
      <c r="K416" s="217"/>
      <c r="L416" s="221"/>
      <c r="M416" s="222"/>
      <c r="N416" s="223"/>
      <c r="O416" s="223"/>
      <c r="P416" s="223"/>
      <c r="Q416" s="223"/>
      <c r="R416" s="223"/>
      <c r="S416" s="223"/>
      <c r="T416" s="224"/>
      <c r="AT416" s="225" t="s">
        <v>188</v>
      </c>
      <c r="AU416" s="225" t="s">
        <v>86</v>
      </c>
      <c r="AV416" s="15" t="s">
        <v>84</v>
      </c>
      <c r="AW416" s="15" t="s">
        <v>35</v>
      </c>
      <c r="AX416" s="15" t="s">
        <v>76</v>
      </c>
      <c r="AY416" s="225" t="s">
        <v>177</v>
      </c>
    </row>
    <row r="417" spans="1:65" s="13" customFormat="1" ht="11.25">
      <c r="B417" s="193"/>
      <c r="C417" s="194"/>
      <c r="D417" s="195" t="s">
        <v>188</v>
      </c>
      <c r="E417" s="196" t="s">
        <v>19</v>
      </c>
      <c r="F417" s="197" t="s">
        <v>544</v>
      </c>
      <c r="G417" s="194"/>
      <c r="H417" s="198">
        <v>33.28</v>
      </c>
      <c r="I417" s="199"/>
      <c r="J417" s="194"/>
      <c r="K417" s="194"/>
      <c r="L417" s="200"/>
      <c r="M417" s="201"/>
      <c r="N417" s="202"/>
      <c r="O417" s="202"/>
      <c r="P417" s="202"/>
      <c r="Q417" s="202"/>
      <c r="R417" s="202"/>
      <c r="S417" s="202"/>
      <c r="T417" s="203"/>
      <c r="AT417" s="204" t="s">
        <v>188</v>
      </c>
      <c r="AU417" s="204" t="s">
        <v>86</v>
      </c>
      <c r="AV417" s="13" t="s">
        <v>86</v>
      </c>
      <c r="AW417" s="13" t="s">
        <v>35</v>
      </c>
      <c r="AX417" s="13" t="s">
        <v>76</v>
      </c>
      <c r="AY417" s="204" t="s">
        <v>177</v>
      </c>
    </row>
    <row r="418" spans="1:65" s="13" customFormat="1" ht="11.25">
      <c r="B418" s="193"/>
      <c r="C418" s="194"/>
      <c r="D418" s="195" t="s">
        <v>188</v>
      </c>
      <c r="E418" s="196" t="s">
        <v>19</v>
      </c>
      <c r="F418" s="197" t="s">
        <v>545</v>
      </c>
      <c r="G418" s="194"/>
      <c r="H418" s="198">
        <v>20.8</v>
      </c>
      <c r="I418" s="199"/>
      <c r="J418" s="194"/>
      <c r="K418" s="194"/>
      <c r="L418" s="200"/>
      <c r="M418" s="201"/>
      <c r="N418" s="202"/>
      <c r="O418" s="202"/>
      <c r="P418" s="202"/>
      <c r="Q418" s="202"/>
      <c r="R418" s="202"/>
      <c r="S418" s="202"/>
      <c r="T418" s="203"/>
      <c r="AT418" s="204" t="s">
        <v>188</v>
      </c>
      <c r="AU418" s="204" t="s">
        <v>86</v>
      </c>
      <c r="AV418" s="13" t="s">
        <v>86</v>
      </c>
      <c r="AW418" s="13" t="s">
        <v>35</v>
      </c>
      <c r="AX418" s="13" t="s">
        <v>76</v>
      </c>
      <c r="AY418" s="204" t="s">
        <v>177</v>
      </c>
    </row>
    <row r="419" spans="1:65" s="15" customFormat="1" ht="11.25">
      <c r="B419" s="216"/>
      <c r="C419" s="217"/>
      <c r="D419" s="195" t="s">
        <v>188</v>
      </c>
      <c r="E419" s="218" t="s">
        <v>19</v>
      </c>
      <c r="F419" s="219" t="s">
        <v>546</v>
      </c>
      <c r="G419" s="217"/>
      <c r="H419" s="218" t="s">
        <v>19</v>
      </c>
      <c r="I419" s="220"/>
      <c r="J419" s="217"/>
      <c r="K419" s="217"/>
      <c r="L419" s="221"/>
      <c r="M419" s="222"/>
      <c r="N419" s="223"/>
      <c r="O419" s="223"/>
      <c r="P419" s="223"/>
      <c r="Q419" s="223"/>
      <c r="R419" s="223"/>
      <c r="S419" s="223"/>
      <c r="T419" s="224"/>
      <c r="AT419" s="225" t="s">
        <v>188</v>
      </c>
      <c r="AU419" s="225" t="s">
        <v>86</v>
      </c>
      <c r="AV419" s="15" t="s">
        <v>84</v>
      </c>
      <c r="AW419" s="15" t="s">
        <v>35</v>
      </c>
      <c r="AX419" s="15" t="s">
        <v>76</v>
      </c>
      <c r="AY419" s="225" t="s">
        <v>177</v>
      </c>
    </row>
    <row r="420" spans="1:65" s="13" customFormat="1" ht="11.25">
      <c r="B420" s="193"/>
      <c r="C420" s="194"/>
      <c r="D420" s="195" t="s">
        <v>188</v>
      </c>
      <c r="E420" s="196" t="s">
        <v>19</v>
      </c>
      <c r="F420" s="197" t="s">
        <v>547</v>
      </c>
      <c r="G420" s="194"/>
      <c r="H420" s="198">
        <v>-52.997999999999998</v>
      </c>
      <c r="I420" s="199"/>
      <c r="J420" s="194"/>
      <c r="K420" s="194"/>
      <c r="L420" s="200"/>
      <c r="M420" s="201"/>
      <c r="N420" s="202"/>
      <c r="O420" s="202"/>
      <c r="P420" s="202"/>
      <c r="Q420" s="202"/>
      <c r="R420" s="202"/>
      <c r="S420" s="202"/>
      <c r="T420" s="203"/>
      <c r="AT420" s="204" t="s">
        <v>188</v>
      </c>
      <c r="AU420" s="204" t="s">
        <v>86</v>
      </c>
      <c r="AV420" s="13" t="s">
        <v>86</v>
      </c>
      <c r="AW420" s="13" t="s">
        <v>35</v>
      </c>
      <c r="AX420" s="13" t="s">
        <v>76</v>
      </c>
      <c r="AY420" s="204" t="s">
        <v>177</v>
      </c>
    </row>
    <row r="421" spans="1:65" s="15" customFormat="1" ht="11.25">
      <c r="B421" s="216"/>
      <c r="C421" s="217"/>
      <c r="D421" s="195" t="s">
        <v>188</v>
      </c>
      <c r="E421" s="218" t="s">
        <v>19</v>
      </c>
      <c r="F421" s="219" t="s">
        <v>548</v>
      </c>
      <c r="G421" s="217"/>
      <c r="H421" s="218" t="s">
        <v>19</v>
      </c>
      <c r="I421" s="220"/>
      <c r="J421" s="217"/>
      <c r="K421" s="217"/>
      <c r="L421" s="221"/>
      <c r="M421" s="222"/>
      <c r="N421" s="223"/>
      <c r="O421" s="223"/>
      <c r="P421" s="223"/>
      <c r="Q421" s="223"/>
      <c r="R421" s="223"/>
      <c r="S421" s="223"/>
      <c r="T421" s="224"/>
      <c r="AT421" s="225" t="s">
        <v>188</v>
      </c>
      <c r="AU421" s="225" t="s">
        <v>86</v>
      </c>
      <c r="AV421" s="15" t="s">
        <v>84</v>
      </c>
      <c r="AW421" s="15" t="s">
        <v>35</v>
      </c>
      <c r="AX421" s="15" t="s">
        <v>76</v>
      </c>
      <c r="AY421" s="225" t="s">
        <v>177</v>
      </c>
    </row>
    <row r="422" spans="1:65" s="13" customFormat="1" ht="11.25">
      <c r="B422" s="193"/>
      <c r="C422" s="194"/>
      <c r="D422" s="195" t="s">
        <v>188</v>
      </c>
      <c r="E422" s="196" t="s">
        <v>19</v>
      </c>
      <c r="F422" s="197" t="s">
        <v>549</v>
      </c>
      <c r="G422" s="194"/>
      <c r="H422" s="198">
        <v>-44.128</v>
      </c>
      <c r="I422" s="199"/>
      <c r="J422" s="194"/>
      <c r="K422" s="194"/>
      <c r="L422" s="200"/>
      <c r="M422" s="201"/>
      <c r="N422" s="202"/>
      <c r="O422" s="202"/>
      <c r="P422" s="202"/>
      <c r="Q422" s="202"/>
      <c r="R422" s="202"/>
      <c r="S422" s="202"/>
      <c r="T422" s="203"/>
      <c r="AT422" s="204" t="s">
        <v>188</v>
      </c>
      <c r="AU422" s="204" t="s">
        <v>86</v>
      </c>
      <c r="AV422" s="13" t="s">
        <v>86</v>
      </c>
      <c r="AW422" s="13" t="s">
        <v>35</v>
      </c>
      <c r="AX422" s="13" t="s">
        <v>76</v>
      </c>
      <c r="AY422" s="204" t="s">
        <v>177</v>
      </c>
    </row>
    <row r="423" spans="1:65" s="14" customFormat="1" ht="11.25">
      <c r="B423" s="205"/>
      <c r="C423" s="206"/>
      <c r="D423" s="195" t="s">
        <v>188</v>
      </c>
      <c r="E423" s="207" t="s">
        <v>19</v>
      </c>
      <c r="F423" s="208" t="s">
        <v>190</v>
      </c>
      <c r="G423" s="206"/>
      <c r="H423" s="209">
        <v>833.11399999999992</v>
      </c>
      <c r="I423" s="210"/>
      <c r="J423" s="206"/>
      <c r="K423" s="206"/>
      <c r="L423" s="211"/>
      <c r="M423" s="212"/>
      <c r="N423" s="213"/>
      <c r="O423" s="213"/>
      <c r="P423" s="213"/>
      <c r="Q423" s="213"/>
      <c r="R423" s="213"/>
      <c r="S423" s="213"/>
      <c r="T423" s="214"/>
      <c r="AT423" s="215" t="s">
        <v>188</v>
      </c>
      <c r="AU423" s="215" t="s">
        <v>86</v>
      </c>
      <c r="AV423" s="14" t="s">
        <v>184</v>
      </c>
      <c r="AW423" s="14" t="s">
        <v>35</v>
      </c>
      <c r="AX423" s="14" t="s">
        <v>84</v>
      </c>
      <c r="AY423" s="215" t="s">
        <v>177</v>
      </c>
    </row>
    <row r="424" spans="1:65" s="2" customFormat="1" ht="24.2" customHeight="1">
      <c r="A424" s="36"/>
      <c r="B424" s="37"/>
      <c r="C424" s="175" t="s">
        <v>550</v>
      </c>
      <c r="D424" s="175" t="s">
        <v>179</v>
      </c>
      <c r="E424" s="176" t="s">
        <v>551</v>
      </c>
      <c r="F424" s="177" t="s">
        <v>552</v>
      </c>
      <c r="G424" s="178" t="s">
        <v>199</v>
      </c>
      <c r="H424" s="179">
        <v>459.59300000000002</v>
      </c>
      <c r="I424" s="180"/>
      <c r="J424" s="181">
        <f>ROUND(I424*H424,2)</f>
        <v>0</v>
      </c>
      <c r="K424" s="177" t="s">
        <v>183</v>
      </c>
      <c r="L424" s="41"/>
      <c r="M424" s="182" t="s">
        <v>19</v>
      </c>
      <c r="N424" s="183" t="s">
        <v>47</v>
      </c>
      <c r="O424" s="66"/>
      <c r="P424" s="184">
        <f>O424*H424</f>
        <v>0</v>
      </c>
      <c r="Q424" s="184">
        <v>1.0500000000000001E-2</v>
      </c>
      <c r="R424" s="184">
        <f>Q424*H424</f>
        <v>4.8257265000000009</v>
      </c>
      <c r="S424" s="184">
        <v>0</v>
      </c>
      <c r="T424" s="185">
        <f>S424*H424</f>
        <v>0</v>
      </c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R424" s="186" t="s">
        <v>184</v>
      </c>
      <c r="AT424" s="186" t="s">
        <v>179</v>
      </c>
      <c r="AU424" s="186" t="s">
        <v>86</v>
      </c>
      <c r="AY424" s="19" t="s">
        <v>177</v>
      </c>
      <c r="BE424" s="187">
        <f>IF(N424="základní",J424,0)</f>
        <v>0</v>
      </c>
      <c r="BF424" s="187">
        <f>IF(N424="snížená",J424,0)</f>
        <v>0</v>
      </c>
      <c r="BG424" s="187">
        <f>IF(N424="zákl. přenesená",J424,0)</f>
        <v>0</v>
      </c>
      <c r="BH424" s="187">
        <f>IF(N424="sníž. přenesená",J424,0)</f>
        <v>0</v>
      </c>
      <c r="BI424" s="187">
        <f>IF(N424="nulová",J424,0)</f>
        <v>0</v>
      </c>
      <c r="BJ424" s="19" t="s">
        <v>84</v>
      </c>
      <c r="BK424" s="187">
        <f>ROUND(I424*H424,2)</f>
        <v>0</v>
      </c>
      <c r="BL424" s="19" t="s">
        <v>184</v>
      </c>
      <c r="BM424" s="186" t="s">
        <v>553</v>
      </c>
    </row>
    <row r="425" spans="1:65" s="2" customFormat="1" ht="11.25">
      <c r="A425" s="36"/>
      <c r="B425" s="37"/>
      <c r="C425" s="38"/>
      <c r="D425" s="188" t="s">
        <v>186</v>
      </c>
      <c r="E425" s="38"/>
      <c r="F425" s="189" t="s">
        <v>554</v>
      </c>
      <c r="G425" s="38"/>
      <c r="H425" s="38"/>
      <c r="I425" s="190"/>
      <c r="J425" s="38"/>
      <c r="K425" s="38"/>
      <c r="L425" s="41"/>
      <c r="M425" s="191"/>
      <c r="N425" s="192"/>
      <c r="O425" s="66"/>
      <c r="P425" s="66"/>
      <c r="Q425" s="66"/>
      <c r="R425" s="66"/>
      <c r="S425" s="66"/>
      <c r="T425" s="67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T425" s="19" t="s">
        <v>186</v>
      </c>
      <c r="AU425" s="19" t="s">
        <v>86</v>
      </c>
    </row>
    <row r="426" spans="1:65" s="15" customFormat="1" ht="11.25">
      <c r="B426" s="216"/>
      <c r="C426" s="217"/>
      <c r="D426" s="195" t="s">
        <v>188</v>
      </c>
      <c r="E426" s="218" t="s">
        <v>19</v>
      </c>
      <c r="F426" s="219" t="s">
        <v>555</v>
      </c>
      <c r="G426" s="217"/>
      <c r="H426" s="218" t="s">
        <v>19</v>
      </c>
      <c r="I426" s="220"/>
      <c r="J426" s="217"/>
      <c r="K426" s="217"/>
      <c r="L426" s="221"/>
      <c r="M426" s="222"/>
      <c r="N426" s="223"/>
      <c r="O426" s="223"/>
      <c r="P426" s="223"/>
      <c r="Q426" s="223"/>
      <c r="R426" s="223"/>
      <c r="S426" s="223"/>
      <c r="T426" s="224"/>
      <c r="AT426" s="225" t="s">
        <v>188</v>
      </c>
      <c r="AU426" s="225" t="s">
        <v>86</v>
      </c>
      <c r="AV426" s="15" t="s">
        <v>84</v>
      </c>
      <c r="AW426" s="15" t="s">
        <v>35</v>
      </c>
      <c r="AX426" s="15" t="s">
        <v>76</v>
      </c>
      <c r="AY426" s="225" t="s">
        <v>177</v>
      </c>
    </row>
    <row r="427" spans="1:65" s="13" customFormat="1" ht="11.25">
      <c r="B427" s="193"/>
      <c r="C427" s="194"/>
      <c r="D427" s="195" t="s">
        <v>188</v>
      </c>
      <c r="E427" s="196" t="s">
        <v>19</v>
      </c>
      <c r="F427" s="197" t="s">
        <v>556</v>
      </c>
      <c r="G427" s="194"/>
      <c r="H427" s="198">
        <v>459.59300000000002</v>
      </c>
      <c r="I427" s="199"/>
      <c r="J427" s="194"/>
      <c r="K427" s="194"/>
      <c r="L427" s="200"/>
      <c r="M427" s="201"/>
      <c r="N427" s="202"/>
      <c r="O427" s="202"/>
      <c r="P427" s="202"/>
      <c r="Q427" s="202"/>
      <c r="R427" s="202"/>
      <c r="S427" s="202"/>
      <c r="T427" s="203"/>
      <c r="AT427" s="204" t="s">
        <v>188</v>
      </c>
      <c r="AU427" s="204" t="s">
        <v>86</v>
      </c>
      <c r="AV427" s="13" t="s">
        <v>86</v>
      </c>
      <c r="AW427" s="13" t="s">
        <v>35</v>
      </c>
      <c r="AX427" s="13" t="s">
        <v>76</v>
      </c>
      <c r="AY427" s="204" t="s">
        <v>177</v>
      </c>
    </row>
    <row r="428" spans="1:65" s="14" customFormat="1" ht="11.25">
      <c r="B428" s="205"/>
      <c r="C428" s="206"/>
      <c r="D428" s="195" t="s">
        <v>188</v>
      </c>
      <c r="E428" s="207" t="s">
        <v>19</v>
      </c>
      <c r="F428" s="208" t="s">
        <v>190</v>
      </c>
      <c r="G428" s="206"/>
      <c r="H428" s="209">
        <v>459.59300000000002</v>
      </c>
      <c r="I428" s="210"/>
      <c r="J428" s="206"/>
      <c r="K428" s="206"/>
      <c r="L428" s="211"/>
      <c r="M428" s="212"/>
      <c r="N428" s="213"/>
      <c r="O428" s="213"/>
      <c r="P428" s="213"/>
      <c r="Q428" s="213"/>
      <c r="R428" s="213"/>
      <c r="S428" s="213"/>
      <c r="T428" s="214"/>
      <c r="AT428" s="215" t="s">
        <v>188</v>
      </c>
      <c r="AU428" s="215" t="s">
        <v>86</v>
      </c>
      <c r="AV428" s="14" t="s">
        <v>184</v>
      </c>
      <c r="AW428" s="14" t="s">
        <v>35</v>
      </c>
      <c r="AX428" s="14" t="s">
        <v>84</v>
      </c>
      <c r="AY428" s="215" t="s">
        <v>177</v>
      </c>
    </row>
    <row r="429" spans="1:65" s="2" customFormat="1" ht="24.2" customHeight="1">
      <c r="A429" s="36"/>
      <c r="B429" s="37"/>
      <c r="C429" s="175" t="s">
        <v>557</v>
      </c>
      <c r="D429" s="175" t="s">
        <v>179</v>
      </c>
      <c r="E429" s="176" t="s">
        <v>558</v>
      </c>
      <c r="F429" s="177" t="s">
        <v>559</v>
      </c>
      <c r="G429" s="178" t="s">
        <v>199</v>
      </c>
      <c r="H429" s="179">
        <v>1275.5550000000001</v>
      </c>
      <c r="I429" s="180"/>
      <c r="J429" s="181">
        <f>ROUND(I429*H429,2)</f>
        <v>0</v>
      </c>
      <c r="K429" s="177" t="s">
        <v>183</v>
      </c>
      <c r="L429" s="41"/>
      <c r="M429" s="182" t="s">
        <v>19</v>
      </c>
      <c r="N429" s="183" t="s">
        <v>47</v>
      </c>
      <c r="O429" s="66"/>
      <c r="P429" s="184">
        <f>O429*H429</f>
        <v>0</v>
      </c>
      <c r="Q429" s="184">
        <v>1.3129999999999999E-2</v>
      </c>
      <c r="R429" s="184">
        <f>Q429*H429</f>
        <v>16.748037149999998</v>
      </c>
      <c r="S429" s="184">
        <v>0</v>
      </c>
      <c r="T429" s="185">
        <f>S429*H429</f>
        <v>0</v>
      </c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R429" s="186" t="s">
        <v>184</v>
      </c>
      <c r="AT429" s="186" t="s">
        <v>179</v>
      </c>
      <c r="AU429" s="186" t="s">
        <v>86</v>
      </c>
      <c r="AY429" s="19" t="s">
        <v>177</v>
      </c>
      <c r="BE429" s="187">
        <f>IF(N429="základní",J429,0)</f>
        <v>0</v>
      </c>
      <c r="BF429" s="187">
        <f>IF(N429="snížená",J429,0)</f>
        <v>0</v>
      </c>
      <c r="BG429" s="187">
        <f>IF(N429="zákl. přenesená",J429,0)</f>
        <v>0</v>
      </c>
      <c r="BH429" s="187">
        <f>IF(N429="sníž. přenesená",J429,0)</f>
        <v>0</v>
      </c>
      <c r="BI429" s="187">
        <f>IF(N429="nulová",J429,0)</f>
        <v>0</v>
      </c>
      <c r="BJ429" s="19" t="s">
        <v>84</v>
      </c>
      <c r="BK429" s="187">
        <f>ROUND(I429*H429,2)</f>
        <v>0</v>
      </c>
      <c r="BL429" s="19" t="s">
        <v>184</v>
      </c>
      <c r="BM429" s="186" t="s">
        <v>560</v>
      </c>
    </row>
    <row r="430" spans="1:65" s="2" customFormat="1" ht="11.25">
      <c r="A430" s="36"/>
      <c r="B430" s="37"/>
      <c r="C430" s="38"/>
      <c r="D430" s="188" t="s">
        <v>186</v>
      </c>
      <c r="E430" s="38"/>
      <c r="F430" s="189" t="s">
        <v>561</v>
      </c>
      <c r="G430" s="38"/>
      <c r="H430" s="38"/>
      <c r="I430" s="190"/>
      <c r="J430" s="38"/>
      <c r="K430" s="38"/>
      <c r="L430" s="41"/>
      <c r="M430" s="191"/>
      <c r="N430" s="192"/>
      <c r="O430" s="66"/>
      <c r="P430" s="66"/>
      <c r="Q430" s="66"/>
      <c r="R430" s="66"/>
      <c r="S430" s="66"/>
      <c r="T430" s="67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T430" s="19" t="s">
        <v>186</v>
      </c>
      <c r="AU430" s="19" t="s">
        <v>86</v>
      </c>
    </row>
    <row r="431" spans="1:65" s="15" customFormat="1" ht="11.25">
      <c r="B431" s="216"/>
      <c r="C431" s="217"/>
      <c r="D431" s="195" t="s">
        <v>188</v>
      </c>
      <c r="E431" s="218" t="s">
        <v>19</v>
      </c>
      <c r="F431" s="219" t="s">
        <v>562</v>
      </c>
      <c r="G431" s="217"/>
      <c r="H431" s="218" t="s">
        <v>19</v>
      </c>
      <c r="I431" s="220"/>
      <c r="J431" s="217"/>
      <c r="K431" s="217"/>
      <c r="L431" s="221"/>
      <c r="M431" s="222"/>
      <c r="N431" s="223"/>
      <c r="O431" s="223"/>
      <c r="P431" s="223"/>
      <c r="Q431" s="223"/>
      <c r="R431" s="223"/>
      <c r="S431" s="223"/>
      <c r="T431" s="224"/>
      <c r="AT431" s="225" t="s">
        <v>188</v>
      </c>
      <c r="AU431" s="225" t="s">
        <v>86</v>
      </c>
      <c r="AV431" s="15" t="s">
        <v>84</v>
      </c>
      <c r="AW431" s="15" t="s">
        <v>35</v>
      </c>
      <c r="AX431" s="15" t="s">
        <v>76</v>
      </c>
      <c r="AY431" s="225" t="s">
        <v>177</v>
      </c>
    </row>
    <row r="432" spans="1:65" s="13" customFormat="1" ht="11.25">
      <c r="B432" s="193"/>
      <c r="C432" s="194"/>
      <c r="D432" s="195" t="s">
        <v>188</v>
      </c>
      <c r="E432" s="196" t="s">
        <v>19</v>
      </c>
      <c r="F432" s="197" t="s">
        <v>563</v>
      </c>
      <c r="G432" s="194"/>
      <c r="H432" s="198">
        <v>-406.59500000000003</v>
      </c>
      <c r="I432" s="199"/>
      <c r="J432" s="194"/>
      <c r="K432" s="194"/>
      <c r="L432" s="200"/>
      <c r="M432" s="201"/>
      <c r="N432" s="202"/>
      <c r="O432" s="202"/>
      <c r="P432" s="202"/>
      <c r="Q432" s="202"/>
      <c r="R432" s="202"/>
      <c r="S432" s="202"/>
      <c r="T432" s="203"/>
      <c r="AT432" s="204" t="s">
        <v>188</v>
      </c>
      <c r="AU432" s="204" t="s">
        <v>86</v>
      </c>
      <c r="AV432" s="13" t="s">
        <v>86</v>
      </c>
      <c r="AW432" s="13" t="s">
        <v>35</v>
      </c>
      <c r="AX432" s="13" t="s">
        <v>76</v>
      </c>
      <c r="AY432" s="204" t="s">
        <v>177</v>
      </c>
    </row>
    <row r="433" spans="2:51" s="15" customFormat="1" ht="11.25">
      <c r="B433" s="216"/>
      <c r="C433" s="217"/>
      <c r="D433" s="195" t="s">
        <v>188</v>
      </c>
      <c r="E433" s="218" t="s">
        <v>19</v>
      </c>
      <c r="F433" s="219" t="s">
        <v>407</v>
      </c>
      <c r="G433" s="217"/>
      <c r="H433" s="218" t="s">
        <v>19</v>
      </c>
      <c r="I433" s="220"/>
      <c r="J433" s="217"/>
      <c r="K433" s="217"/>
      <c r="L433" s="221"/>
      <c r="M433" s="222"/>
      <c r="N433" s="223"/>
      <c r="O433" s="223"/>
      <c r="P433" s="223"/>
      <c r="Q433" s="223"/>
      <c r="R433" s="223"/>
      <c r="S433" s="223"/>
      <c r="T433" s="224"/>
      <c r="AT433" s="225" t="s">
        <v>188</v>
      </c>
      <c r="AU433" s="225" t="s">
        <v>86</v>
      </c>
      <c r="AV433" s="15" t="s">
        <v>84</v>
      </c>
      <c r="AW433" s="15" t="s">
        <v>35</v>
      </c>
      <c r="AX433" s="15" t="s">
        <v>76</v>
      </c>
      <c r="AY433" s="225" t="s">
        <v>177</v>
      </c>
    </row>
    <row r="434" spans="2:51" s="13" customFormat="1" ht="11.25">
      <c r="B434" s="193"/>
      <c r="C434" s="194"/>
      <c r="D434" s="195" t="s">
        <v>188</v>
      </c>
      <c r="E434" s="196" t="s">
        <v>19</v>
      </c>
      <c r="F434" s="197" t="s">
        <v>408</v>
      </c>
      <c r="G434" s="194"/>
      <c r="H434" s="198">
        <v>52.08</v>
      </c>
      <c r="I434" s="199"/>
      <c r="J434" s="194"/>
      <c r="K434" s="194"/>
      <c r="L434" s="200"/>
      <c r="M434" s="201"/>
      <c r="N434" s="202"/>
      <c r="O434" s="202"/>
      <c r="P434" s="202"/>
      <c r="Q434" s="202"/>
      <c r="R434" s="202"/>
      <c r="S434" s="202"/>
      <c r="T434" s="203"/>
      <c r="AT434" s="204" t="s">
        <v>188</v>
      </c>
      <c r="AU434" s="204" t="s">
        <v>86</v>
      </c>
      <c r="AV434" s="13" t="s">
        <v>86</v>
      </c>
      <c r="AW434" s="13" t="s">
        <v>35</v>
      </c>
      <c r="AX434" s="13" t="s">
        <v>76</v>
      </c>
      <c r="AY434" s="204" t="s">
        <v>177</v>
      </c>
    </row>
    <row r="435" spans="2:51" s="15" customFormat="1" ht="11.25">
      <c r="B435" s="216"/>
      <c r="C435" s="217"/>
      <c r="D435" s="195" t="s">
        <v>188</v>
      </c>
      <c r="E435" s="218" t="s">
        <v>19</v>
      </c>
      <c r="F435" s="219" t="s">
        <v>409</v>
      </c>
      <c r="G435" s="217"/>
      <c r="H435" s="218" t="s">
        <v>19</v>
      </c>
      <c r="I435" s="220"/>
      <c r="J435" s="217"/>
      <c r="K435" s="217"/>
      <c r="L435" s="221"/>
      <c r="M435" s="222"/>
      <c r="N435" s="223"/>
      <c r="O435" s="223"/>
      <c r="P435" s="223"/>
      <c r="Q435" s="223"/>
      <c r="R435" s="223"/>
      <c r="S435" s="223"/>
      <c r="T435" s="224"/>
      <c r="AT435" s="225" t="s">
        <v>188</v>
      </c>
      <c r="AU435" s="225" t="s">
        <v>86</v>
      </c>
      <c r="AV435" s="15" t="s">
        <v>84</v>
      </c>
      <c r="AW435" s="15" t="s">
        <v>35</v>
      </c>
      <c r="AX435" s="15" t="s">
        <v>76</v>
      </c>
      <c r="AY435" s="225" t="s">
        <v>177</v>
      </c>
    </row>
    <row r="436" spans="2:51" s="13" customFormat="1" ht="11.25">
      <c r="B436" s="193"/>
      <c r="C436" s="194"/>
      <c r="D436" s="195" t="s">
        <v>188</v>
      </c>
      <c r="E436" s="196" t="s">
        <v>19</v>
      </c>
      <c r="F436" s="197" t="s">
        <v>410</v>
      </c>
      <c r="G436" s="194"/>
      <c r="H436" s="198">
        <v>45</v>
      </c>
      <c r="I436" s="199"/>
      <c r="J436" s="194"/>
      <c r="K436" s="194"/>
      <c r="L436" s="200"/>
      <c r="M436" s="201"/>
      <c r="N436" s="202"/>
      <c r="O436" s="202"/>
      <c r="P436" s="202"/>
      <c r="Q436" s="202"/>
      <c r="R436" s="202"/>
      <c r="S436" s="202"/>
      <c r="T436" s="203"/>
      <c r="AT436" s="204" t="s">
        <v>188</v>
      </c>
      <c r="AU436" s="204" t="s">
        <v>86</v>
      </c>
      <c r="AV436" s="13" t="s">
        <v>86</v>
      </c>
      <c r="AW436" s="13" t="s">
        <v>35</v>
      </c>
      <c r="AX436" s="13" t="s">
        <v>76</v>
      </c>
      <c r="AY436" s="204" t="s">
        <v>177</v>
      </c>
    </row>
    <row r="437" spans="2:51" s="15" customFormat="1" ht="11.25">
      <c r="B437" s="216"/>
      <c r="C437" s="217"/>
      <c r="D437" s="195" t="s">
        <v>188</v>
      </c>
      <c r="E437" s="218" t="s">
        <v>19</v>
      </c>
      <c r="F437" s="219" t="s">
        <v>411</v>
      </c>
      <c r="G437" s="217"/>
      <c r="H437" s="218" t="s">
        <v>19</v>
      </c>
      <c r="I437" s="220"/>
      <c r="J437" s="217"/>
      <c r="K437" s="217"/>
      <c r="L437" s="221"/>
      <c r="M437" s="222"/>
      <c r="N437" s="223"/>
      <c r="O437" s="223"/>
      <c r="P437" s="223"/>
      <c r="Q437" s="223"/>
      <c r="R437" s="223"/>
      <c r="S437" s="223"/>
      <c r="T437" s="224"/>
      <c r="AT437" s="225" t="s">
        <v>188</v>
      </c>
      <c r="AU437" s="225" t="s">
        <v>86</v>
      </c>
      <c r="AV437" s="15" t="s">
        <v>84</v>
      </c>
      <c r="AW437" s="15" t="s">
        <v>35</v>
      </c>
      <c r="AX437" s="15" t="s">
        <v>76</v>
      </c>
      <c r="AY437" s="225" t="s">
        <v>177</v>
      </c>
    </row>
    <row r="438" spans="2:51" s="13" customFormat="1" ht="11.25">
      <c r="B438" s="193"/>
      <c r="C438" s="194"/>
      <c r="D438" s="195" t="s">
        <v>188</v>
      </c>
      <c r="E438" s="196" t="s">
        <v>19</v>
      </c>
      <c r="F438" s="197" t="s">
        <v>412</v>
      </c>
      <c r="G438" s="194"/>
      <c r="H438" s="198">
        <v>52.5</v>
      </c>
      <c r="I438" s="199"/>
      <c r="J438" s="194"/>
      <c r="K438" s="194"/>
      <c r="L438" s="200"/>
      <c r="M438" s="201"/>
      <c r="N438" s="202"/>
      <c r="O438" s="202"/>
      <c r="P438" s="202"/>
      <c r="Q438" s="202"/>
      <c r="R438" s="202"/>
      <c r="S438" s="202"/>
      <c r="T438" s="203"/>
      <c r="AT438" s="204" t="s">
        <v>188</v>
      </c>
      <c r="AU438" s="204" t="s">
        <v>86</v>
      </c>
      <c r="AV438" s="13" t="s">
        <v>86</v>
      </c>
      <c r="AW438" s="13" t="s">
        <v>35</v>
      </c>
      <c r="AX438" s="13" t="s">
        <v>76</v>
      </c>
      <c r="AY438" s="204" t="s">
        <v>177</v>
      </c>
    </row>
    <row r="439" spans="2:51" s="15" customFormat="1" ht="11.25">
      <c r="B439" s="216"/>
      <c r="C439" s="217"/>
      <c r="D439" s="195" t="s">
        <v>188</v>
      </c>
      <c r="E439" s="218" t="s">
        <v>19</v>
      </c>
      <c r="F439" s="219" t="s">
        <v>413</v>
      </c>
      <c r="G439" s="217"/>
      <c r="H439" s="218" t="s">
        <v>19</v>
      </c>
      <c r="I439" s="220"/>
      <c r="J439" s="217"/>
      <c r="K439" s="217"/>
      <c r="L439" s="221"/>
      <c r="M439" s="222"/>
      <c r="N439" s="223"/>
      <c r="O439" s="223"/>
      <c r="P439" s="223"/>
      <c r="Q439" s="223"/>
      <c r="R439" s="223"/>
      <c r="S439" s="223"/>
      <c r="T439" s="224"/>
      <c r="AT439" s="225" t="s">
        <v>188</v>
      </c>
      <c r="AU439" s="225" t="s">
        <v>86</v>
      </c>
      <c r="AV439" s="15" t="s">
        <v>84</v>
      </c>
      <c r="AW439" s="15" t="s">
        <v>35</v>
      </c>
      <c r="AX439" s="15" t="s">
        <v>76</v>
      </c>
      <c r="AY439" s="225" t="s">
        <v>177</v>
      </c>
    </row>
    <row r="440" spans="2:51" s="13" customFormat="1" ht="11.25">
      <c r="B440" s="193"/>
      <c r="C440" s="194"/>
      <c r="D440" s="195" t="s">
        <v>188</v>
      </c>
      <c r="E440" s="196" t="s">
        <v>19</v>
      </c>
      <c r="F440" s="197" t="s">
        <v>414</v>
      </c>
      <c r="G440" s="194"/>
      <c r="H440" s="198">
        <v>30.78</v>
      </c>
      <c r="I440" s="199"/>
      <c r="J440" s="194"/>
      <c r="K440" s="194"/>
      <c r="L440" s="200"/>
      <c r="M440" s="201"/>
      <c r="N440" s="202"/>
      <c r="O440" s="202"/>
      <c r="P440" s="202"/>
      <c r="Q440" s="202"/>
      <c r="R440" s="202"/>
      <c r="S440" s="202"/>
      <c r="T440" s="203"/>
      <c r="AT440" s="204" t="s">
        <v>188</v>
      </c>
      <c r="AU440" s="204" t="s">
        <v>86</v>
      </c>
      <c r="AV440" s="13" t="s">
        <v>86</v>
      </c>
      <c r="AW440" s="13" t="s">
        <v>35</v>
      </c>
      <c r="AX440" s="13" t="s">
        <v>76</v>
      </c>
      <c r="AY440" s="204" t="s">
        <v>177</v>
      </c>
    </row>
    <row r="441" spans="2:51" s="15" customFormat="1" ht="11.25">
      <c r="B441" s="216"/>
      <c r="C441" s="217"/>
      <c r="D441" s="195" t="s">
        <v>188</v>
      </c>
      <c r="E441" s="218" t="s">
        <v>19</v>
      </c>
      <c r="F441" s="219" t="s">
        <v>336</v>
      </c>
      <c r="G441" s="217"/>
      <c r="H441" s="218" t="s">
        <v>19</v>
      </c>
      <c r="I441" s="220"/>
      <c r="J441" s="217"/>
      <c r="K441" s="217"/>
      <c r="L441" s="221"/>
      <c r="M441" s="222"/>
      <c r="N441" s="223"/>
      <c r="O441" s="223"/>
      <c r="P441" s="223"/>
      <c r="Q441" s="223"/>
      <c r="R441" s="223"/>
      <c r="S441" s="223"/>
      <c r="T441" s="224"/>
      <c r="AT441" s="225" t="s">
        <v>188</v>
      </c>
      <c r="AU441" s="225" t="s">
        <v>86</v>
      </c>
      <c r="AV441" s="15" t="s">
        <v>84</v>
      </c>
      <c r="AW441" s="15" t="s">
        <v>35</v>
      </c>
      <c r="AX441" s="15" t="s">
        <v>76</v>
      </c>
      <c r="AY441" s="225" t="s">
        <v>177</v>
      </c>
    </row>
    <row r="442" spans="2:51" s="13" customFormat="1" ht="11.25">
      <c r="B442" s="193"/>
      <c r="C442" s="194"/>
      <c r="D442" s="195" t="s">
        <v>188</v>
      </c>
      <c r="E442" s="196" t="s">
        <v>19</v>
      </c>
      <c r="F442" s="197" t="s">
        <v>415</v>
      </c>
      <c r="G442" s="194"/>
      <c r="H442" s="198">
        <v>33.119999999999997</v>
      </c>
      <c r="I442" s="199"/>
      <c r="J442" s="194"/>
      <c r="K442" s="194"/>
      <c r="L442" s="200"/>
      <c r="M442" s="201"/>
      <c r="N442" s="202"/>
      <c r="O442" s="202"/>
      <c r="P442" s="202"/>
      <c r="Q442" s="202"/>
      <c r="R442" s="202"/>
      <c r="S442" s="202"/>
      <c r="T442" s="203"/>
      <c r="AT442" s="204" t="s">
        <v>188</v>
      </c>
      <c r="AU442" s="204" t="s">
        <v>86</v>
      </c>
      <c r="AV442" s="13" t="s">
        <v>86</v>
      </c>
      <c r="AW442" s="13" t="s">
        <v>35</v>
      </c>
      <c r="AX442" s="13" t="s">
        <v>76</v>
      </c>
      <c r="AY442" s="204" t="s">
        <v>177</v>
      </c>
    </row>
    <row r="443" spans="2:51" s="15" customFormat="1" ht="11.25">
      <c r="B443" s="216"/>
      <c r="C443" s="217"/>
      <c r="D443" s="195" t="s">
        <v>188</v>
      </c>
      <c r="E443" s="218" t="s">
        <v>19</v>
      </c>
      <c r="F443" s="219" t="s">
        <v>416</v>
      </c>
      <c r="G443" s="217"/>
      <c r="H443" s="218" t="s">
        <v>19</v>
      </c>
      <c r="I443" s="220"/>
      <c r="J443" s="217"/>
      <c r="K443" s="217"/>
      <c r="L443" s="221"/>
      <c r="M443" s="222"/>
      <c r="N443" s="223"/>
      <c r="O443" s="223"/>
      <c r="P443" s="223"/>
      <c r="Q443" s="223"/>
      <c r="R443" s="223"/>
      <c r="S443" s="223"/>
      <c r="T443" s="224"/>
      <c r="AT443" s="225" t="s">
        <v>188</v>
      </c>
      <c r="AU443" s="225" t="s">
        <v>86</v>
      </c>
      <c r="AV443" s="15" t="s">
        <v>84</v>
      </c>
      <c r="AW443" s="15" t="s">
        <v>35</v>
      </c>
      <c r="AX443" s="15" t="s">
        <v>76</v>
      </c>
      <c r="AY443" s="225" t="s">
        <v>177</v>
      </c>
    </row>
    <row r="444" spans="2:51" s="13" customFormat="1" ht="11.25">
      <c r="B444" s="193"/>
      <c r="C444" s="194"/>
      <c r="D444" s="195" t="s">
        <v>188</v>
      </c>
      <c r="E444" s="196" t="s">
        <v>19</v>
      </c>
      <c r="F444" s="197" t="s">
        <v>417</v>
      </c>
      <c r="G444" s="194"/>
      <c r="H444" s="198">
        <v>70.709999999999994</v>
      </c>
      <c r="I444" s="199"/>
      <c r="J444" s="194"/>
      <c r="K444" s="194"/>
      <c r="L444" s="200"/>
      <c r="M444" s="201"/>
      <c r="N444" s="202"/>
      <c r="O444" s="202"/>
      <c r="P444" s="202"/>
      <c r="Q444" s="202"/>
      <c r="R444" s="202"/>
      <c r="S444" s="202"/>
      <c r="T444" s="203"/>
      <c r="AT444" s="204" t="s">
        <v>188</v>
      </c>
      <c r="AU444" s="204" t="s">
        <v>86</v>
      </c>
      <c r="AV444" s="13" t="s">
        <v>86</v>
      </c>
      <c r="AW444" s="13" t="s">
        <v>35</v>
      </c>
      <c r="AX444" s="13" t="s">
        <v>76</v>
      </c>
      <c r="AY444" s="204" t="s">
        <v>177</v>
      </c>
    </row>
    <row r="445" spans="2:51" s="15" customFormat="1" ht="11.25">
      <c r="B445" s="216"/>
      <c r="C445" s="217"/>
      <c r="D445" s="195" t="s">
        <v>188</v>
      </c>
      <c r="E445" s="218" t="s">
        <v>19</v>
      </c>
      <c r="F445" s="219" t="s">
        <v>418</v>
      </c>
      <c r="G445" s="217"/>
      <c r="H445" s="218" t="s">
        <v>19</v>
      </c>
      <c r="I445" s="220"/>
      <c r="J445" s="217"/>
      <c r="K445" s="217"/>
      <c r="L445" s="221"/>
      <c r="M445" s="222"/>
      <c r="N445" s="223"/>
      <c r="O445" s="223"/>
      <c r="P445" s="223"/>
      <c r="Q445" s="223"/>
      <c r="R445" s="223"/>
      <c r="S445" s="223"/>
      <c r="T445" s="224"/>
      <c r="AT445" s="225" t="s">
        <v>188</v>
      </c>
      <c r="AU445" s="225" t="s">
        <v>86</v>
      </c>
      <c r="AV445" s="15" t="s">
        <v>84</v>
      </c>
      <c r="AW445" s="15" t="s">
        <v>35</v>
      </c>
      <c r="AX445" s="15" t="s">
        <v>76</v>
      </c>
      <c r="AY445" s="225" t="s">
        <v>177</v>
      </c>
    </row>
    <row r="446" spans="2:51" s="13" customFormat="1" ht="11.25">
      <c r="B446" s="193"/>
      <c r="C446" s="194"/>
      <c r="D446" s="195" t="s">
        <v>188</v>
      </c>
      <c r="E446" s="196" t="s">
        <v>19</v>
      </c>
      <c r="F446" s="197" t="s">
        <v>419</v>
      </c>
      <c r="G446" s="194"/>
      <c r="H446" s="198">
        <v>22.5</v>
      </c>
      <c r="I446" s="199"/>
      <c r="J446" s="194"/>
      <c r="K446" s="194"/>
      <c r="L446" s="200"/>
      <c r="M446" s="201"/>
      <c r="N446" s="202"/>
      <c r="O446" s="202"/>
      <c r="P446" s="202"/>
      <c r="Q446" s="202"/>
      <c r="R446" s="202"/>
      <c r="S446" s="202"/>
      <c r="T446" s="203"/>
      <c r="AT446" s="204" t="s">
        <v>188</v>
      </c>
      <c r="AU446" s="204" t="s">
        <v>86</v>
      </c>
      <c r="AV446" s="13" t="s">
        <v>86</v>
      </c>
      <c r="AW446" s="13" t="s">
        <v>35</v>
      </c>
      <c r="AX446" s="13" t="s">
        <v>76</v>
      </c>
      <c r="AY446" s="204" t="s">
        <v>177</v>
      </c>
    </row>
    <row r="447" spans="2:51" s="15" customFormat="1" ht="11.25">
      <c r="B447" s="216"/>
      <c r="C447" s="217"/>
      <c r="D447" s="195" t="s">
        <v>188</v>
      </c>
      <c r="E447" s="218" t="s">
        <v>19</v>
      </c>
      <c r="F447" s="219" t="s">
        <v>420</v>
      </c>
      <c r="G447" s="217"/>
      <c r="H447" s="218" t="s">
        <v>19</v>
      </c>
      <c r="I447" s="220"/>
      <c r="J447" s="217"/>
      <c r="K447" s="217"/>
      <c r="L447" s="221"/>
      <c r="M447" s="222"/>
      <c r="N447" s="223"/>
      <c r="O447" s="223"/>
      <c r="P447" s="223"/>
      <c r="Q447" s="223"/>
      <c r="R447" s="223"/>
      <c r="S447" s="223"/>
      <c r="T447" s="224"/>
      <c r="AT447" s="225" t="s">
        <v>188</v>
      </c>
      <c r="AU447" s="225" t="s">
        <v>86</v>
      </c>
      <c r="AV447" s="15" t="s">
        <v>84</v>
      </c>
      <c r="AW447" s="15" t="s">
        <v>35</v>
      </c>
      <c r="AX447" s="15" t="s">
        <v>76</v>
      </c>
      <c r="AY447" s="225" t="s">
        <v>177</v>
      </c>
    </row>
    <row r="448" spans="2:51" s="13" customFormat="1" ht="11.25">
      <c r="B448" s="193"/>
      <c r="C448" s="194"/>
      <c r="D448" s="195" t="s">
        <v>188</v>
      </c>
      <c r="E448" s="196" t="s">
        <v>19</v>
      </c>
      <c r="F448" s="197" t="s">
        <v>421</v>
      </c>
      <c r="G448" s="194"/>
      <c r="H448" s="198">
        <v>66.06</v>
      </c>
      <c r="I448" s="199"/>
      <c r="J448" s="194"/>
      <c r="K448" s="194"/>
      <c r="L448" s="200"/>
      <c r="M448" s="201"/>
      <c r="N448" s="202"/>
      <c r="O448" s="202"/>
      <c r="P448" s="202"/>
      <c r="Q448" s="202"/>
      <c r="R448" s="202"/>
      <c r="S448" s="202"/>
      <c r="T448" s="203"/>
      <c r="AT448" s="204" t="s">
        <v>188</v>
      </c>
      <c r="AU448" s="204" t="s">
        <v>86</v>
      </c>
      <c r="AV448" s="13" t="s">
        <v>86</v>
      </c>
      <c r="AW448" s="13" t="s">
        <v>35</v>
      </c>
      <c r="AX448" s="13" t="s">
        <v>76</v>
      </c>
      <c r="AY448" s="204" t="s">
        <v>177</v>
      </c>
    </row>
    <row r="449" spans="2:51" s="15" customFormat="1" ht="11.25">
      <c r="B449" s="216"/>
      <c r="C449" s="217"/>
      <c r="D449" s="195" t="s">
        <v>188</v>
      </c>
      <c r="E449" s="218" t="s">
        <v>19</v>
      </c>
      <c r="F449" s="219" t="s">
        <v>422</v>
      </c>
      <c r="G449" s="217"/>
      <c r="H449" s="218" t="s">
        <v>19</v>
      </c>
      <c r="I449" s="220"/>
      <c r="J449" s="217"/>
      <c r="K449" s="217"/>
      <c r="L449" s="221"/>
      <c r="M449" s="222"/>
      <c r="N449" s="223"/>
      <c r="O449" s="223"/>
      <c r="P449" s="223"/>
      <c r="Q449" s="223"/>
      <c r="R449" s="223"/>
      <c r="S449" s="223"/>
      <c r="T449" s="224"/>
      <c r="AT449" s="225" t="s">
        <v>188</v>
      </c>
      <c r="AU449" s="225" t="s">
        <v>86</v>
      </c>
      <c r="AV449" s="15" t="s">
        <v>84</v>
      </c>
      <c r="AW449" s="15" t="s">
        <v>35</v>
      </c>
      <c r="AX449" s="15" t="s">
        <v>76</v>
      </c>
      <c r="AY449" s="225" t="s">
        <v>177</v>
      </c>
    </row>
    <row r="450" spans="2:51" s="13" customFormat="1" ht="11.25">
      <c r="B450" s="193"/>
      <c r="C450" s="194"/>
      <c r="D450" s="195" t="s">
        <v>188</v>
      </c>
      <c r="E450" s="196" t="s">
        <v>19</v>
      </c>
      <c r="F450" s="197" t="s">
        <v>423</v>
      </c>
      <c r="G450" s="194"/>
      <c r="H450" s="198">
        <v>42.112000000000002</v>
      </c>
      <c r="I450" s="199"/>
      <c r="J450" s="194"/>
      <c r="K450" s="194"/>
      <c r="L450" s="200"/>
      <c r="M450" s="201"/>
      <c r="N450" s="202"/>
      <c r="O450" s="202"/>
      <c r="P450" s="202"/>
      <c r="Q450" s="202"/>
      <c r="R450" s="202"/>
      <c r="S450" s="202"/>
      <c r="T450" s="203"/>
      <c r="AT450" s="204" t="s">
        <v>188</v>
      </c>
      <c r="AU450" s="204" t="s">
        <v>86</v>
      </c>
      <c r="AV450" s="13" t="s">
        <v>86</v>
      </c>
      <c r="AW450" s="13" t="s">
        <v>35</v>
      </c>
      <c r="AX450" s="13" t="s">
        <v>76</v>
      </c>
      <c r="AY450" s="204" t="s">
        <v>177</v>
      </c>
    </row>
    <row r="451" spans="2:51" s="15" customFormat="1" ht="11.25">
      <c r="B451" s="216"/>
      <c r="C451" s="217"/>
      <c r="D451" s="195" t="s">
        <v>188</v>
      </c>
      <c r="E451" s="218" t="s">
        <v>19</v>
      </c>
      <c r="F451" s="219" t="s">
        <v>424</v>
      </c>
      <c r="G451" s="217"/>
      <c r="H451" s="218" t="s">
        <v>19</v>
      </c>
      <c r="I451" s="220"/>
      <c r="J451" s="217"/>
      <c r="K451" s="217"/>
      <c r="L451" s="221"/>
      <c r="M451" s="222"/>
      <c r="N451" s="223"/>
      <c r="O451" s="223"/>
      <c r="P451" s="223"/>
      <c r="Q451" s="223"/>
      <c r="R451" s="223"/>
      <c r="S451" s="223"/>
      <c r="T451" s="224"/>
      <c r="AT451" s="225" t="s">
        <v>188</v>
      </c>
      <c r="AU451" s="225" t="s">
        <v>86</v>
      </c>
      <c r="AV451" s="15" t="s">
        <v>84</v>
      </c>
      <c r="AW451" s="15" t="s">
        <v>35</v>
      </c>
      <c r="AX451" s="15" t="s">
        <v>76</v>
      </c>
      <c r="AY451" s="225" t="s">
        <v>177</v>
      </c>
    </row>
    <row r="452" spans="2:51" s="13" customFormat="1" ht="11.25">
      <c r="B452" s="193"/>
      <c r="C452" s="194"/>
      <c r="D452" s="195" t="s">
        <v>188</v>
      </c>
      <c r="E452" s="196" t="s">
        <v>19</v>
      </c>
      <c r="F452" s="197" t="s">
        <v>425</v>
      </c>
      <c r="G452" s="194"/>
      <c r="H452" s="198">
        <v>13.52</v>
      </c>
      <c r="I452" s="199"/>
      <c r="J452" s="194"/>
      <c r="K452" s="194"/>
      <c r="L452" s="200"/>
      <c r="M452" s="201"/>
      <c r="N452" s="202"/>
      <c r="O452" s="202"/>
      <c r="P452" s="202"/>
      <c r="Q452" s="202"/>
      <c r="R452" s="202"/>
      <c r="S452" s="202"/>
      <c r="T452" s="203"/>
      <c r="AT452" s="204" t="s">
        <v>188</v>
      </c>
      <c r="AU452" s="204" t="s">
        <v>86</v>
      </c>
      <c r="AV452" s="13" t="s">
        <v>86</v>
      </c>
      <c r="AW452" s="13" t="s">
        <v>35</v>
      </c>
      <c r="AX452" s="13" t="s">
        <v>76</v>
      </c>
      <c r="AY452" s="204" t="s">
        <v>177</v>
      </c>
    </row>
    <row r="453" spans="2:51" s="15" customFormat="1" ht="11.25">
      <c r="B453" s="216"/>
      <c r="C453" s="217"/>
      <c r="D453" s="195" t="s">
        <v>188</v>
      </c>
      <c r="E453" s="218" t="s">
        <v>19</v>
      </c>
      <c r="F453" s="219" t="s">
        <v>426</v>
      </c>
      <c r="G453" s="217"/>
      <c r="H453" s="218" t="s">
        <v>19</v>
      </c>
      <c r="I453" s="220"/>
      <c r="J453" s="217"/>
      <c r="K453" s="217"/>
      <c r="L453" s="221"/>
      <c r="M453" s="222"/>
      <c r="N453" s="223"/>
      <c r="O453" s="223"/>
      <c r="P453" s="223"/>
      <c r="Q453" s="223"/>
      <c r="R453" s="223"/>
      <c r="S453" s="223"/>
      <c r="T453" s="224"/>
      <c r="AT453" s="225" t="s">
        <v>188</v>
      </c>
      <c r="AU453" s="225" t="s">
        <v>86</v>
      </c>
      <c r="AV453" s="15" t="s">
        <v>84</v>
      </c>
      <c r="AW453" s="15" t="s">
        <v>35</v>
      </c>
      <c r="AX453" s="15" t="s">
        <v>76</v>
      </c>
      <c r="AY453" s="225" t="s">
        <v>177</v>
      </c>
    </row>
    <row r="454" spans="2:51" s="13" customFormat="1" ht="11.25">
      <c r="B454" s="193"/>
      <c r="C454" s="194"/>
      <c r="D454" s="195" t="s">
        <v>188</v>
      </c>
      <c r="E454" s="196" t="s">
        <v>19</v>
      </c>
      <c r="F454" s="197" t="s">
        <v>427</v>
      </c>
      <c r="G454" s="194"/>
      <c r="H454" s="198">
        <v>16.006</v>
      </c>
      <c r="I454" s="199"/>
      <c r="J454" s="194"/>
      <c r="K454" s="194"/>
      <c r="L454" s="200"/>
      <c r="M454" s="201"/>
      <c r="N454" s="202"/>
      <c r="O454" s="202"/>
      <c r="P454" s="202"/>
      <c r="Q454" s="202"/>
      <c r="R454" s="202"/>
      <c r="S454" s="202"/>
      <c r="T454" s="203"/>
      <c r="AT454" s="204" t="s">
        <v>188</v>
      </c>
      <c r="AU454" s="204" t="s">
        <v>86</v>
      </c>
      <c r="AV454" s="13" t="s">
        <v>86</v>
      </c>
      <c r="AW454" s="13" t="s">
        <v>35</v>
      </c>
      <c r="AX454" s="13" t="s">
        <v>76</v>
      </c>
      <c r="AY454" s="204" t="s">
        <v>177</v>
      </c>
    </row>
    <row r="455" spans="2:51" s="15" customFormat="1" ht="11.25">
      <c r="B455" s="216"/>
      <c r="C455" s="217"/>
      <c r="D455" s="195" t="s">
        <v>188</v>
      </c>
      <c r="E455" s="218" t="s">
        <v>19</v>
      </c>
      <c r="F455" s="219" t="s">
        <v>428</v>
      </c>
      <c r="G455" s="217"/>
      <c r="H455" s="218" t="s">
        <v>19</v>
      </c>
      <c r="I455" s="220"/>
      <c r="J455" s="217"/>
      <c r="K455" s="217"/>
      <c r="L455" s="221"/>
      <c r="M455" s="222"/>
      <c r="N455" s="223"/>
      <c r="O455" s="223"/>
      <c r="P455" s="223"/>
      <c r="Q455" s="223"/>
      <c r="R455" s="223"/>
      <c r="S455" s="223"/>
      <c r="T455" s="224"/>
      <c r="AT455" s="225" t="s">
        <v>188</v>
      </c>
      <c r="AU455" s="225" t="s">
        <v>86</v>
      </c>
      <c r="AV455" s="15" t="s">
        <v>84</v>
      </c>
      <c r="AW455" s="15" t="s">
        <v>35</v>
      </c>
      <c r="AX455" s="15" t="s">
        <v>76</v>
      </c>
      <c r="AY455" s="225" t="s">
        <v>177</v>
      </c>
    </row>
    <row r="456" spans="2:51" s="13" customFormat="1" ht="11.25">
      <c r="B456" s="193"/>
      <c r="C456" s="194"/>
      <c r="D456" s="195" t="s">
        <v>188</v>
      </c>
      <c r="E456" s="196" t="s">
        <v>19</v>
      </c>
      <c r="F456" s="197" t="s">
        <v>429</v>
      </c>
      <c r="G456" s="194"/>
      <c r="H456" s="198">
        <v>48.16</v>
      </c>
      <c r="I456" s="199"/>
      <c r="J456" s="194"/>
      <c r="K456" s="194"/>
      <c r="L456" s="200"/>
      <c r="M456" s="201"/>
      <c r="N456" s="202"/>
      <c r="O456" s="202"/>
      <c r="P456" s="202"/>
      <c r="Q456" s="202"/>
      <c r="R456" s="202"/>
      <c r="S456" s="202"/>
      <c r="T456" s="203"/>
      <c r="AT456" s="204" t="s">
        <v>188</v>
      </c>
      <c r="AU456" s="204" t="s">
        <v>86</v>
      </c>
      <c r="AV456" s="13" t="s">
        <v>86</v>
      </c>
      <c r="AW456" s="13" t="s">
        <v>35</v>
      </c>
      <c r="AX456" s="13" t="s">
        <v>76</v>
      </c>
      <c r="AY456" s="204" t="s">
        <v>177</v>
      </c>
    </row>
    <row r="457" spans="2:51" s="15" customFormat="1" ht="11.25">
      <c r="B457" s="216"/>
      <c r="C457" s="217"/>
      <c r="D457" s="195" t="s">
        <v>188</v>
      </c>
      <c r="E457" s="218" t="s">
        <v>19</v>
      </c>
      <c r="F457" s="219" t="s">
        <v>430</v>
      </c>
      <c r="G457" s="217"/>
      <c r="H457" s="218" t="s">
        <v>19</v>
      </c>
      <c r="I457" s="220"/>
      <c r="J457" s="217"/>
      <c r="K457" s="217"/>
      <c r="L457" s="221"/>
      <c r="M457" s="222"/>
      <c r="N457" s="223"/>
      <c r="O457" s="223"/>
      <c r="P457" s="223"/>
      <c r="Q457" s="223"/>
      <c r="R457" s="223"/>
      <c r="S457" s="223"/>
      <c r="T457" s="224"/>
      <c r="AT457" s="225" t="s">
        <v>188</v>
      </c>
      <c r="AU457" s="225" t="s">
        <v>86</v>
      </c>
      <c r="AV457" s="15" t="s">
        <v>84</v>
      </c>
      <c r="AW457" s="15" t="s">
        <v>35</v>
      </c>
      <c r="AX457" s="15" t="s">
        <v>76</v>
      </c>
      <c r="AY457" s="225" t="s">
        <v>177</v>
      </c>
    </row>
    <row r="458" spans="2:51" s="13" customFormat="1" ht="11.25">
      <c r="B458" s="193"/>
      <c r="C458" s="194"/>
      <c r="D458" s="195" t="s">
        <v>188</v>
      </c>
      <c r="E458" s="196" t="s">
        <v>19</v>
      </c>
      <c r="F458" s="197" t="s">
        <v>431</v>
      </c>
      <c r="G458" s="194"/>
      <c r="H458" s="198">
        <v>14.82</v>
      </c>
      <c r="I458" s="199"/>
      <c r="J458" s="194"/>
      <c r="K458" s="194"/>
      <c r="L458" s="200"/>
      <c r="M458" s="201"/>
      <c r="N458" s="202"/>
      <c r="O458" s="202"/>
      <c r="P458" s="202"/>
      <c r="Q458" s="202"/>
      <c r="R458" s="202"/>
      <c r="S458" s="202"/>
      <c r="T458" s="203"/>
      <c r="AT458" s="204" t="s">
        <v>188</v>
      </c>
      <c r="AU458" s="204" t="s">
        <v>86</v>
      </c>
      <c r="AV458" s="13" t="s">
        <v>86</v>
      </c>
      <c r="AW458" s="13" t="s">
        <v>35</v>
      </c>
      <c r="AX458" s="13" t="s">
        <v>76</v>
      </c>
      <c r="AY458" s="204" t="s">
        <v>177</v>
      </c>
    </row>
    <row r="459" spans="2:51" s="15" customFormat="1" ht="11.25">
      <c r="B459" s="216"/>
      <c r="C459" s="217"/>
      <c r="D459" s="195" t="s">
        <v>188</v>
      </c>
      <c r="E459" s="218" t="s">
        <v>19</v>
      </c>
      <c r="F459" s="219" t="s">
        <v>432</v>
      </c>
      <c r="G459" s="217"/>
      <c r="H459" s="218" t="s">
        <v>19</v>
      </c>
      <c r="I459" s="220"/>
      <c r="J459" s="217"/>
      <c r="K459" s="217"/>
      <c r="L459" s="221"/>
      <c r="M459" s="222"/>
      <c r="N459" s="223"/>
      <c r="O459" s="223"/>
      <c r="P459" s="223"/>
      <c r="Q459" s="223"/>
      <c r="R459" s="223"/>
      <c r="S459" s="223"/>
      <c r="T459" s="224"/>
      <c r="AT459" s="225" t="s">
        <v>188</v>
      </c>
      <c r="AU459" s="225" t="s">
        <v>86</v>
      </c>
      <c r="AV459" s="15" t="s">
        <v>84</v>
      </c>
      <c r="AW459" s="15" t="s">
        <v>35</v>
      </c>
      <c r="AX459" s="15" t="s">
        <v>76</v>
      </c>
      <c r="AY459" s="225" t="s">
        <v>177</v>
      </c>
    </row>
    <row r="460" spans="2:51" s="13" customFormat="1" ht="11.25">
      <c r="B460" s="193"/>
      <c r="C460" s="194"/>
      <c r="D460" s="195" t="s">
        <v>188</v>
      </c>
      <c r="E460" s="196" t="s">
        <v>19</v>
      </c>
      <c r="F460" s="197" t="s">
        <v>433</v>
      </c>
      <c r="G460" s="194"/>
      <c r="H460" s="198">
        <v>106.62</v>
      </c>
      <c r="I460" s="199"/>
      <c r="J460" s="194"/>
      <c r="K460" s="194"/>
      <c r="L460" s="200"/>
      <c r="M460" s="201"/>
      <c r="N460" s="202"/>
      <c r="O460" s="202"/>
      <c r="P460" s="202"/>
      <c r="Q460" s="202"/>
      <c r="R460" s="202"/>
      <c r="S460" s="202"/>
      <c r="T460" s="203"/>
      <c r="AT460" s="204" t="s">
        <v>188</v>
      </c>
      <c r="AU460" s="204" t="s">
        <v>86</v>
      </c>
      <c r="AV460" s="13" t="s">
        <v>86</v>
      </c>
      <c r="AW460" s="13" t="s">
        <v>35</v>
      </c>
      <c r="AX460" s="13" t="s">
        <v>76</v>
      </c>
      <c r="AY460" s="204" t="s">
        <v>177</v>
      </c>
    </row>
    <row r="461" spans="2:51" s="15" customFormat="1" ht="11.25">
      <c r="B461" s="216"/>
      <c r="C461" s="217"/>
      <c r="D461" s="195" t="s">
        <v>188</v>
      </c>
      <c r="E461" s="218" t="s">
        <v>19</v>
      </c>
      <c r="F461" s="219" t="s">
        <v>361</v>
      </c>
      <c r="G461" s="217"/>
      <c r="H461" s="218" t="s">
        <v>19</v>
      </c>
      <c r="I461" s="220"/>
      <c r="J461" s="217"/>
      <c r="K461" s="217"/>
      <c r="L461" s="221"/>
      <c r="M461" s="222"/>
      <c r="N461" s="223"/>
      <c r="O461" s="223"/>
      <c r="P461" s="223"/>
      <c r="Q461" s="223"/>
      <c r="R461" s="223"/>
      <c r="S461" s="223"/>
      <c r="T461" s="224"/>
      <c r="AT461" s="225" t="s">
        <v>188</v>
      </c>
      <c r="AU461" s="225" t="s">
        <v>86</v>
      </c>
      <c r="AV461" s="15" t="s">
        <v>84</v>
      </c>
      <c r="AW461" s="15" t="s">
        <v>35</v>
      </c>
      <c r="AX461" s="15" t="s">
        <v>76</v>
      </c>
      <c r="AY461" s="225" t="s">
        <v>177</v>
      </c>
    </row>
    <row r="462" spans="2:51" s="13" customFormat="1" ht="11.25">
      <c r="B462" s="193"/>
      <c r="C462" s="194"/>
      <c r="D462" s="195" t="s">
        <v>188</v>
      </c>
      <c r="E462" s="196" t="s">
        <v>19</v>
      </c>
      <c r="F462" s="197" t="s">
        <v>434</v>
      </c>
      <c r="G462" s="194"/>
      <c r="H462" s="198">
        <v>30.9</v>
      </c>
      <c r="I462" s="199"/>
      <c r="J462" s="194"/>
      <c r="K462" s="194"/>
      <c r="L462" s="200"/>
      <c r="M462" s="201"/>
      <c r="N462" s="202"/>
      <c r="O462" s="202"/>
      <c r="P462" s="202"/>
      <c r="Q462" s="202"/>
      <c r="R462" s="202"/>
      <c r="S462" s="202"/>
      <c r="T462" s="203"/>
      <c r="AT462" s="204" t="s">
        <v>188</v>
      </c>
      <c r="AU462" s="204" t="s">
        <v>86</v>
      </c>
      <c r="AV462" s="13" t="s">
        <v>86</v>
      </c>
      <c r="AW462" s="13" t="s">
        <v>35</v>
      </c>
      <c r="AX462" s="13" t="s">
        <v>76</v>
      </c>
      <c r="AY462" s="204" t="s">
        <v>177</v>
      </c>
    </row>
    <row r="463" spans="2:51" s="15" customFormat="1" ht="11.25">
      <c r="B463" s="216"/>
      <c r="C463" s="217"/>
      <c r="D463" s="195" t="s">
        <v>188</v>
      </c>
      <c r="E463" s="218" t="s">
        <v>19</v>
      </c>
      <c r="F463" s="219" t="s">
        <v>435</v>
      </c>
      <c r="G463" s="217"/>
      <c r="H463" s="218" t="s">
        <v>19</v>
      </c>
      <c r="I463" s="220"/>
      <c r="J463" s="217"/>
      <c r="K463" s="217"/>
      <c r="L463" s="221"/>
      <c r="M463" s="222"/>
      <c r="N463" s="223"/>
      <c r="O463" s="223"/>
      <c r="P463" s="223"/>
      <c r="Q463" s="223"/>
      <c r="R463" s="223"/>
      <c r="S463" s="223"/>
      <c r="T463" s="224"/>
      <c r="AT463" s="225" t="s">
        <v>188</v>
      </c>
      <c r="AU463" s="225" t="s">
        <v>86</v>
      </c>
      <c r="AV463" s="15" t="s">
        <v>84</v>
      </c>
      <c r="AW463" s="15" t="s">
        <v>35</v>
      </c>
      <c r="AX463" s="15" t="s">
        <v>76</v>
      </c>
      <c r="AY463" s="225" t="s">
        <v>177</v>
      </c>
    </row>
    <row r="464" spans="2:51" s="13" customFormat="1" ht="11.25">
      <c r="B464" s="193"/>
      <c r="C464" s="194"/>
      <c r="D464" s="195" t="s">
        <v>188</v>
      </c>
      <c r="E464" s="196" t="s">
        <v>19</v>
      </c>
      <c r="F464" s="197" t="s">
        <v>436</v>
      </c>
      <c r="G464" s="194"/>
      <c r="H464" s="198">
        <v>71.25</v>
      </c>
      <c r="I464" s="199"/>
      <c r="J464" s="194"/>
      <c r="K464" s="194"/>
      <c r="L464" s="200"/>
      <c r="M464" s="201"/>
      <c r="N464" s="202"/>
      <c r="O464" s="202"/>
      <c r="P464" s="202"/>
      <c r="Q464" s="202"/>
      <c r="R464" s="202"/>
      <c r="S464" s="202"/>
      <c r="T464" s="203"/>
      <c r="AT464" s="204" t="s">
        <v>188</v>
      </c>
      <c r="AU464" s="204" t="s">
        <v>86</v>
      </c>
      <c r="AV464" s="13" t="s">
        <v>86</v>
      </c>
      <c r="AW464" s="13" t="s">
        <v>35</v>
      </c>
      <c r="AX464" s="13" t="s">
        <v>76</v>
      </c>
      <c r="AY464" s="204" t="s">
        <v>177</v>
      </c>
    </row>
    <row r="465" spans="2:51" s="15" customFormat="1" ht="11.25">
      <c r="B465" s="216"/>
      <c r="C465" s="217"/>
      <c r="D465" s="195" t="s">
        <v>188</v>
      </c>
      <c r="E465" s="218" t="s">
        <v>19</v>
      </c>
      <c r="F465" s="219" t="s">
        <v>437</v>
      </c>
      <c r="G465" s="217"/>
      <c r="H465" s="218" t="s">
        <v>19</v>
      </c>
      <c r="I465" s="220"/>
      <c r="J465" s="217"/>
      <c r="K465" s="217"/>
      <c r="L465" s="221"/>
      <c r="M465" s="222"/>
      <c r="N465" s="223"/>
      <c r="O465" s="223"/>
      <c r="P465" s="223"/>
      <c r="Q465" s="223"/>
      <c r="R465" s="223"/>
      <c r="S465" s="223"/>
      <c r="T465" s="224"/>
      <c r="AT465" s="225" t="s">
        <v>188</v>
      </c>
      <c r="AU465" s="225" t="s">
        <v>86</v>
      </c>
      <c r="AV465" s="15" t="s">
        <v>84</v>
      </c>
      <c r="AW465" s="15" t="s">
        <v>35</v>
      </c>
      <c r="AX465" s="15" t="s">
        <v>76</v>
      </c>
      <c r="AY465" s="225" t="s">
        <v>177</v>
      </c>
    </row>
    <row r="466" spans="2:51" s="13" customFormat="1" ht="11.25">
      <c r="B466" s="193"/>
      <c r="C466" s="194"/>
      <c r="D466" s="195" t="s">
        <v>188</v>
      </c>
      <c r="E466" s="196" t="s">
        <v>19</v>
      </c>
      <c r="F466" s="197" t="s">
        <v>438</v>
      </c>
      <c r="G466" s="194"/>
      <c r="H466" s="198">
        <v>25.2</v>
      </c>
      <c r="I466" s="199"/>
      <c r="J466" s="194"/>
      <c r="K466" s="194"/>
      <c r="L466" s="200"/>
      <c r="M466" s="201"/>
      <c r="N466" s="202"/>
      <c r="O466" s="202"/>
      <c r="P466" s="202"/>
      <c r="Q466" s="202"/>
      <c r="R466" s="202"/>
      <c r="S466" s="202"/>
      <c r="T466" s="203"/>
      <c r="AT466" s="204" t="s">
        <v>188</v>
      </c>
      <c r="AU466" s="204" t="s">
        <v>86</v>
      </c>
      <c r="AV466" s="13" t="s">
        <v>86</v>
      </c>
      <c r="AW466" s="13" t="s">
        <v>35</v>
      </c>
      <c r="AX466" s="13" t="s">
        <v>76</v>
      </c>
      <c r="AY466" s="204" t="s">
        <v>177</v>
      </c>
    </row>
    <row r="467" spans="2:51" s="15" customFormat="1" ht="11.25">
      <c r="B467" s="216"/>
      <c r="C467" s="217"/>
      <c r="D467" s="195" t="s">
        <v>188</v>
      </c>
      <c r="E467" s="218" t="s">
        <v>19</v>
      </c>
      <c r="F467" s="219" t="s">
        <v>439</v>
      </c>
      <c r="G467" s="217"/>
      <c r="H467" s="218" t="s">
        <v>19</v>
      </c>
      <c r="I467" s="220"/>
      <c r="J467" s="217"/>
      <c r="K467" s="217"/>
      <c r="L467" s="221"/>
      <c r="M467" s="222"/>
      <c r="N467" s="223"/>
      <c r="O467" s="223"/>
      <c r="P467" s="223"/>
      <c r="Q467" s="223"/>
      <c r="R467" s="223"/>
      <c r="S467" s="223"/>
      <c r="T467" s="224"/>
      <c r="AT467" s="225" t="s">
        <v>188</v>
      </c>
      <c r="AU467" s="225" t="s">
        <v>86</v>
      </c>
      <c r="AV467" s="15" t="s">
        <v>84</v>
      </c>
      <c r="AW467" s="15" t="s">
        <v>35</v>
      </c>
      <c r="AX467" s="15" t="s">
        <v>76</v>
      </c>
      <c r="AY467" s="225" t="s">
        <v>177</v>
      </c>
    </row>
    <row r="468" spans="2:51" s="13" customFormat="1" ht="11.25">
      <c r="B468" s="193"/>
      <c r="C468" s="194"/>
      <c r="D468" s="195" t="s">
        <v>188</v>
      </c>
      <c r="E468" s="196" t="s">
        <v>19</v>
      </c>
      <c r="F468" s="197" t="s">
        <v>440</v>
      </c>
      <c r="G468" s="194"/>
      <c r="H468" s="198">
        <v>28.6</v>
      </c>
      <c r="I468" s="199"/>
      <c r="J468" s="194"/>
      <c r="K468" s="194"/>
      <c r="L468" s="200"/>
      <c r="M468" s="201"/>
      <c r="N468" s="202"/>
      <c r="O468" s="202"/>
      <c r="P468" s="202"/>
      <c r="Q468" s="202"/>
      <c r="R468" s="202"/>
      <c r="S468" s="202"/>
      <c r="T468" s="203"/>
      <c r="AT468" s="204" t="s">
        <v>188</v>
      </c>
      <c r="AU468" s="204" t="s">
        <v>86</v>
      </c>
      <c r="AV468" s="13" t="s">
        <v>86</v>
      </c>
      <c r="AW468" s="13" t="s">
        <v>35</v>
      </c>
      <c r="AX468" s="13" t="s">
        <v>76</v>
      </c>
      <c r="AY468" s="204" t="s">
        <v>177</v>
      </c>
    </row>
    <row r="469" spans="2:51" s="15" customFormat="1" ht="11.25">
      <c r="B469" s="216"/>
      <c r="C469" s="217"/>
      <c r="D469" s="195" t="s">
        <v>188</v>
      </c>
      <c r="E469" s="218" t="s">
        <v>19</v>
      </c>
      <c r="F469" s="219" t="s">
        <v>441</v>
      </c>
      <c r="G469" s="217"/>
      <c r="H469" s="218" t="s">
        <v>19</v>
      </c>
      <c r="I469" s="220"/>
      <c r="J469" s="217"/>
      <c r="K469" s="217"/>
      <c r="L469" s="221"/>
      <c r="M469" s="222"/>
      <c r="N469" s="223"/>
      <c r="O469" s="223"/>
      <c r="P469" s="223"/>
      <c r="Q469" s="223"/>
      <c r="R469" s="223"/>
      <c r="S469" s="223"/>
      <c r="T469" s="224"/>
      <c r="AT469" s="225" t="s">
        <v>188</v>
      </c>
      <c r="AU469" s="225" t="s">
        <v>86</v>
      </c>
      <c r="AV469" s="15" t="s">
        <v>84</v>
      </c>
      <c r="AW469" s="15" t="s">
        <v>35</v>
      </c>
      <c r="AX469" s="15" t="s">
        <v>76</v>
      </c>
      <c r="AY469" s="225" t="s">
        <v>177</v>
      </c>
    </row>
    <row r="470" spans="2:51" s="13" customFormat="1" ht="11.25">
      <c r="B470" s="193"/>
      <c r="C470" s="194"/>
      <c r="D470" s="195" t="s">
        <v>188</v>
      </c>
      <c r="E470" s="196" t="s">
        <v>19</v>
      </c>
      <c r="F470" s="197" t="s">
        <v>442</v>
      </c>
      <c r="G470" s="194"/>
      <c r="H470" s="198">
        <v>19.04</v>
      </c>
      <c r="I470" s="199"/>
      <c r="J470" s="194"/>
      <c r="K470" s="194"/>
      <c r="L470" s="200"/>
      <c r="M470" s="201"/>
      <c r="N470" s="202"/>
      <c r="O470" s="202"/>
      <c r="P470" s="202"/>
      <c r="Q470" s="202"/>
      <c r="R470" s="202"/>
      <c r="S470" s="202"/>
      <c r="T470" s="203"/>
      <c r="AT470" s="204" t="s">
        <v>188</v>
      </c>
      <c r="AU470" s="204" t="s">
        <v>86</v>
      </c>
      <c r="AV470" s="13" t="s">
        <v>86</v>
      </c>
      <c r="AW470" s="13" t="s">
        <v>35</v>
      </c>
      <c r="AX470" s="13" t="s">
        <v>76</v>
      </c>
      <c r="AY470" s="204" t="s">
        <v>177</v>
      </c>
    </row>
    <row r="471" spans="2:51" s="15" customFormat="1" ht="11.25">
      <c r="B471" s="216"/>
      <c r="C471" s="217"/>
      <c r="D471" s="195" t="s">
        <v>188</v>
      </c>
      <c r="E471" s="218" t="s">
        <v>19</v>
      </c>
      <c r="F471" s="219" t="s">
        <v>443</v>
      </c>
      <c r="G471" s="217"/>
      <c r="H471" s="218" t="s">
        <v>19</v>
      </c>
      <c r="I471" s="220"/>
      <c r="J471" s="217"/>
      <c r="K471" s="217"/>
      <c r="L471" s="221"/>
      <c r="M471" s="222"/>
      <c r="N471" s="223"/>
      <c r="O471" s="223"/>
      <c r="P471" s="223"/>
      <c r="Q471" s="223"/>
      <c r="R471" s="223"/>
      <c r="S471" s="223"/>
      <c r="T471" s="224"/>
      <c r="AT471" s="225" t="s">
        <v>188</v>
      </c>
      <c r="AU471" s="225" t="s">
        <v>86</v>
      </c>
      <c r="AV471" s="15" t="s">
        <v>84</v>
      </c>
      <c r="AW471" s="15" t="s">
        <v>35</v>
      </c>
      <c r="AX471" s="15" t="s">
        <v>76</v>
      </c>
      <c r="AY471" s="225" t="s">
        <v>177</v>
      </c>
    </row>
    <row r="472" spans="2:51" s="13" customFormat="1" ht="11.25">
      <c r="B472" s="193"/>
      <c r="C472" s="194"/>
      <c r="D472" s="195" t="s">
        <v>188</v>
      </c>
      <c r="E472" s="196" t="s">
        <v>19</v>
      </c>
      <c r="F472" s="197" t="s">
        <v>444</v>
      </c>
      <c r="G472" s="194"/>
      <c r="H472" s="198">
        <v>17.940000000000001</v>
      </c>
      <c r="I472" s="199"/>
      <c r="J472" s="194"/>
      <c r="K472" s="194"/>
      <c r="L472" s="200"/>
      <c r="M472" s="201"/>
      <c r="N472" s="202"/>
      <c r="O472" s="202"/>
      <c r="P472" s="202"/>
      <c r="Q472" s="202"/>
      <c r="R472" s="202"/>
      <c r="S472" s="202"/>
      <c r="T472" s="203"/>
      <c r="AT472" s="204" t="s">
        <v>188</v>
      </c>
      <c r="AU472" s="204" t="s">
        <v>86</v>
      </c>
      <c r="AV472" s="13" t="s">
        <v>86</v>
      </c>
      <c r="AW472" s="13" t="s">
        <v>35</v>
      </c>
      <c r="AX472" s="13" t="s">
        <v>76</v>
      </c>
      <c r="AY472" s="204" t="s">
        <v>177</v>
      </c>
    </row>
    <row r="473" spans="2:51" s="15" customFormat="1" ht="11.25">
      <c r="B473" s="216"/>
      <c r="C473" s="217"/>
      <c r="D473" s="195" t="s">
        <v>188</v>
      </c>
      <c r="E473" s="218" t="s">
        <v>19</v>
      </c>
      <c r="F473" s="219" t="s">
        <v>445</v>
      </c>
      <c r="G473" s="217"/>
      <c r="H473" s="218" t="s">
        <v>19</v>
      </c>
      <c r="I473" s="220"/>
      <c r="J473" s="217"/>
      <c r="K473" s="217"/>
      <c r="L473" s="221"/>
      <c r="M473" s="222"/>
      <c r="N473" s="223"/>
      <c r="O473" s="223"/>
      <c r="P473" s="223"/>
      <c r="Q473" s="223"/>
      <c r="R473" s="223"/>
      <c r="S473" s="223"/>
      <c r="T473" s="224"/>
      <c r="AT473" s="225" t="s">
        <v>188</v>
      </c>
      <c r="AU473" s="225" t="s">
        <v>86</v>
      </c>
      <c r="AV473" s="15" t="s">
        <v>84</v>
      </c>
      <c r="AW473" s="15" t="s">
        <v>35</v>
      </c>
      <c r="AX473" s="15" t="s">
        <v>76</v>
      </c>
      <c r="AY473" s="225" t="s">
        <v>177</v>
      </c>
    </row>
    <row r="474" spans="2:51" s="13" customFormat="1" ht="11.25">
      <c r="B474" s="193"/>
      <c r="C474" s="194"/>
      <c r="D474" s="195" t="s">
        <v>188</v>
      </c>
      <c r="E474" s="196" t="s">
        <v>19</v>
      </c>
      <c r="F474" s="197" t="s">
        <v>446</v>
      </c>
      <c r="G474" s="194"/>
      <c r="H474" s="198">
        <v>14.3</v>
      </c>
      <c r="I474" s="199"/>
      <c r="J474" s="194"/>
      <c r="K474" s="194"/>
      <c r="L474" s="200"/>
      <c r="M474" s="201"/>
      <c r="N474" s="202"/>
      <c r="O474" s="202"/>
      <c r="P474" s="202"/>
      <c r="Q474" s="202"/>
      <c r="R474" s="202"/>
      <c r="S474" s="202"/>
      <c r="T474" s="203"/>
      <c r="AT474" s="204" t="s">
        <v>188</v>
      </c>
      <c r="AU474" s="204" t="s">
        <v>86</v>
      </c>
      <c r="AV474" s="13" t="s">
        <v>86</v>
      </c>
      <c r="AW474" s="13" t="s">
        <v>35</v>
      </c>
      <c r="AX474" s="13" t="s">
        <v>76</v>
      </c>
      <c r="AY474" s="204" t="s">
        <v>177</v>
      </c>
    </row>
    <row r="475" spans="2:51" s="15" customFormat="1" ht="11.25">
      <c r="B475" s="216"/>
      <c r="C475" s="217"/>
      <c r="D475" s="195" t="s">
        <v>188</v>
      </c>
      <c r="E475" s="218" t="s">
        <v>19</v>
      </c>
      <c r="F475" s="219" t="s">
        <v>447</v>
      </c>
      <c r="G475" s="217"/>
      <c r="H475" s="218" t="s">
        <v>19</v>
      </c>
      <c r="I475" s="220"/>
      <c r="J475" s="217"/>
      <c r="K475" s="217"/>
      <c r="L475" s="221"/>
      <c r="M475" s="222"/>
      <c r="N475" s="223"/>
      <c r="O475" s="223"/>
      <c r="P475" s="223"/>
      <c r="Q475" s="223"/>
      <c r="R475" s="223"/>
      <c r="S475" s="223"/>
      <c r="T475" s="224"/>
      <c r="AT475" s="225" t="s">
        <v>188</v>
      </c>
      <c r="AU475" s="225" t="s">
        <v>86</v>
      </c>
      <c r="AV475" s="15" t="s">
        <v>84</v>
      </c>
      <c r="AW475" s="15" t="s">
        <v>35</v>
      </c>
      <c r="AX475" s="15" t="s">
        <v>76</v>
      </c>
      <c r="AY475" s="225" t="s">
        <v>177</v>
      </c>
    </row>
    <row r="476" spans="2:51" s="13" customFormat="1" ht="11.25">
      <c r="B476" s="193"/>
      <c r="C476" s="194"/>
      <c r="D476" s="195" t="s">
        <v>188</v>
      </c>
      <c r="E476" s="196" t="s">
        <v>19</v>
      </c>
      <c r="F476" s="197" t="s">
        <v>448</v>
      </c>
      <c r="G476" s="194"/>
      <c r="H476" s="198">
        <v>35.4</v>
      </c>
      <c r="I476" s="199"/>
      <c r="J476" s="194"/>
      <c r="K476" s="194"/>
      <c r="L476" s="200"/>
      <c r="M476" s="201"/>
      <c r="N476" s="202"/>
      <c r="O476" s="202"/>
      <c r="P476" s="202"/>
      <c r="Q476" s="202"/>
      <c r="R476" s="202"/>
      <c r="S476" s="202"/>
      <c r="T476" s="203"/>
      <c r="AT476" s="204" t="s">
        <v>188</v>
      </c>
      <c r="AU476" s="204" t="s">
        <v>86</v>
      </c>
      <c r="AV476" s="13" t="s">
        <v>86</v>
      </c>
      <c r="AW476" s="13" t="s">
        <v>35</v>
      </c>
      <c r="AX476" s="13" t="s">
        <v>76</v>
      </c>
      <c r="AY476" s="204" t="s">
        <v>177</v>
      </c>
    </row>
    <row r="477" spans="2:51" s="15" customFormat="1" ht="11.25">
      <c r="B477" s="216"/>
      <c r="C477" s="217"/>
      <c r="D477" s="195" t="s">
        <v>188</v>
      </c>
      <c r="E477" s="218" t="s">
        <v>19</v>
      </c>
      <c r="F477" s="219" t="s">
        <v>449</v>
      </c>
      <c r="G477" s="217"/>
      <c r="H477" s="218" t="s">
        <v>19</v>
      </c>
      <c r="I477" s="220"/>
      <c r="J477" s="217"/>
      <c r="K477" s="217"/>
      <c r="L477" s="221"/>
      <c r="M477" s="222"/>
      <c r="N477" s="223"/>
      <c r="O477" s="223"/>
      <c r="P477" s="223"/>
      <c r="Q477" s="223"/>
      <c r="R477" s="223"/>
      <c r="S477" s="223"/>
      <c r="T477" s="224"/>
      <c r="AT477" s="225" t="s">
        <v>188</v>
      </c>
      <c r="AU477" s="225" t="s">
        <v>86</v>
      </c>
      <c r="AV477" s="15" t="s">
        <v>84</v>
      </c>
      <c r="AW477" s="15" t="s">
        <v>35</v>
      </c>
      <c r="AX477" s="15" t="s">
        <v>76</v>
      </c>
      <c r="AY477" s="225" t="s">
        <v>177</v>
      </c>
    </row>
    <row r="478" spans="2:51" s="13" customFormat="1" ht="11.25">
      <c r="B478" s="193"/>
      <c r="C478" s="194"/>
      <c r="D478" s="195" t="s">
        <v>188</v>
      </c>
      <c r="E478" s="196" t="s">
        <v>19</v>
      </c>
      <c r="F478" s="197" t="s">
        <v>450</v>
      </c>
      <c r="G478" s="194"/>
      <c r="H478" s="198">
        <v>82.8</v>
      </c>
      <c r="I478" s="199"/>
      <c r="J478" s="194"/>
      <c r="K478" s="194"/>
      <c r="L478" s="200"/>
      <c r="M478" s="201"/>
      <c r="N478" s="202"/>
      <c r="O478" s="202"/>
      <c r="P478" s="202"/>
      <c r="Q478" s="202"/>
      <c r="R478" s="202"/>
      <c r="S478" s="202"/>
      <c r="T478" s="203"/>
      <c r="AT478" s="204" t="s">
        <v>188</v>
      </c>
      <c r="AU478" s="204" t="s">
        <v>86</v>
      </c>
      <c r="AV478" s="13" t="s">
        <v>86</v>
      </c>
      <c r="AW478" s="13" t="s">
        <v>35</v>
      </c>
      <c r="AX478" s="13" t="s">
        <v>76</v>
      </c>
      <c r="AY478" s="204" t="s">
        <v>177</v>
      </c>
    </row>
    <row r="479" spans="2:51" s="15" customFormat="1" ht="11.25">
      <c r="B479" s="216"/>
      <c r="C479" s="217"/>
      <c r="D479" s="195" t="s">
        <v>188</v>
      </c>
      <c r="E479" s="218" t="s">
        <v>19</v>
      </c>
      <c r="F479" s="219" t="s">
        <v>451</v>
      </c>
      <c r="G479" s="217"/>
      <c r="H479" s="218" t="s">
        <v>19</v>
      </c>
      <c r="I479" s="220"/>
      <c r="J479" s="217"/>
      <c r="K479" s="217"/>
      <c r="L479" s="221"/>
      <c r="M479" s="222"/>
      <c r="N479" s="223"/>
      <c r="O479" s="223"/>
      <c r="P479" s="223"/>
      <c r="Q479" s="223"/>
      <c r="R479" s="223"/>
      <c r="S479" s="223"/>
      <c r="T479" s="224"/>
      <c r="AT479" s="225" t="s">
        <v>188</v>
      </c>
      <c r="AU479" s="225" t="s">
        <v>86</v>
      </c>
      <c r="AV479" s="15" t="s">
        <v>84</v>
      </c>
      <c r="AW479" s="15" t="s">
        <v>35</v>
      </c>
      <c r="AX479" s="15" t="s">
        <v>76</v>
      </c>
      <c r="AY479" s="225" t="s">
        <v>177</v>
      </c>
    </row>
    <row r="480" spans="2:51" s="13" customFormat="1" ht="11.25">
      <c r="B480" s="193"/>
      <c r="C480" s="194"/>
      <c r="D480" s="195" t="s">
        <v>188</v>
      </c>
      <c r="E480" s="196" t="s">
        <v>19</v>
      </c>
      <c r="F480" s="197" t="s">
        <v>452</v>
      </c>
      <c r="G480" s="194"/>
      <c r="H480" s="198">
        <v>60.12</v>
      </c>
      <c r="I480" s="199"/>
      <c r="J480" s="194"/>
      <c r="K480" s="194"/>
      <c r="L480" s="200"/>
      <c r="M480" s="201"/>
      <c r="N480" s="202"/>
      <c r="O480" s="202"/>
      <c r="P480" s="202"/>
      <c r="Q480" s="202"/>
      <c r="R480" s="202"/>
      <c r="S480" s="202"/>
      <c r="T480" s="203"/>
      <c r="AT480" s="204" t="s">
        <v>188</v>
      </c>
      <c r="AU480" s="204" t="s">
        <v>86</v>
      </c>
      <c r="AV480" s="13" t="s">
        <v>86</v>
      </c>
      <c r="AW480" s="13" t="s">
        <v>35</v>
      </c>
      <c r="AX480" s="13" t="s">
        <v>76</v>
      </c>
      <c r="AY480" s="204" t="s">
        <v>177</v>
      </c>
    </row>
    <row r="481" spans="2:51" s="15" customFormat="1" ht="11.25">
      <c r="B481" s="216"/>
      <c r="C481" s="217"/>
      <c r="D481" s="195" t="s">
        <v>188</v>
      </c>
      <c r="E481" s="218" t="s">
        <v>19</v>
      </c>
      <c r="F481" s="219" t="s">
        <v>453</v>
      </c>
      <c r="G481" s="217"/>
      <c r="H481" s="218" t="s">
        <v>19</v>
      </c>
      <c r="I481" s="220"/>
      <c r="J481" s="217"/>
      <c r="K481" s="217"/>
      <c r="L481" s="221"/>
      <c r="M481" s="222"/>
      <c r="N481" s="223"/>
      <c r="O481" s="223"/>
      <c r="P481" s="223"/>
      <c r="Q481" s="223"/>
      <c r="R481" s="223"/>
      <c r="S481" s="223"/>
      <c r="T481" s="224"/>
      <c r="AT481" s="225" t="s">
        <v>188</v>
      </c>
      <c r="AU481" s="225" t="s">
        <v>86</v>
      </c>
      <c r="AV481" s="15" t="s">
        <v>84</v>
      </c>
      <c r="AW481" s="15" t="s">
        <v>35</v>
      </c>
      <c r="AX481" s="15" t="s">
        <v>76</v>
      </c>
      <c r="AY481" s="225" t="s">
        <v>177</v>
      </c>
    </row>
    <row r="482" spans="2:51" s="13" customFormat="1" ht="11.25">
      <c r="B482" s="193"/>
      <c r="C482" s="194"/>
      <c r="D482" s="195" t="s">
        <v>188</v>
      </c>
      <c r="E482" s="196" t="s">
        <v>19</v>
      </c>
      <c r="F482" s="197" t="s">
        <v>454</v>
      </c>
      <c r="G482" s="194"/>
      <c r="H482" s="198">
        <v>23.24</v>
      </c>
      <c r="I482" s="199"/>
      <c r="J482" s="194"/>
      <c r="K482" s="194"/>
      <c r="L482" s="200"/>
      <c r="M482" s="201"/>
      <c r="N482" s="202"/>
      <c r="O482" s="202"/>
      <c r="P482" s="202"/>
      <c r="Q482" s="202"/>
      <c r="R482" s="202"/>
      <c r="S482" s="202"/>
      <c r="T482" s="203"/>
      <c r="AT482" s="204" t="s">
        <v>188</v>
      </c>
      <c r="AU482" s="204" t="s">
        <v>86</v>
      </c>
      <c r="AV482" s="13" t="s">
        <v>86</v>
      </c>
      <c r="AW482" s="13" t="s">
        <v>35</v>
      </c>
      <c r="AX482" s="13" t="s">
        <v>76</v>
      </c>
      <c r="AY482" s="204" t="s">
        <v>177</v>
      </c>
    </row>
    <row r="483" spans="2:51" s="15" customFormat="1" ht="11.25">
      <c r="B483" s="216"/>
      <c r="C483" s="217"/>
      <c r="D483" s="195" t="s">
        <v>188</v>
      </c>
      <c r="E483" s="218" t="s">
        <v>19</v>
      </c>
      <c r="F483" s="219" t="s">
        <v>455</v>
      </c>
      <c r="G483" s="217"/>
      <c r="H483" s="218" t="s">
        <v>19</v>
      </c>
      <c r="I483" s="220"/>
      <c r="J483" s="217"/>
      <c r="K483" s="217"/>
      <c r="L483" s="221"/>
      <c r="M483" s="222"/>
      <c r="N483" s="223"/>
      <c r="O483" s="223"/>
      <c r="P483" s="223"/>
      <c r="Q483" s="223"/>
      <c r="R483" s="223"/>
      <c r="S483" s="223"/>
      <c r="T483" s="224"/>
      <c r="AT483" s="225" t="s">
        <v>188</v>
      </c>
      <c r="AU483" s="225" t="s">
        <v>86</v>
      </c>
      <c r="AV483" s="15" t="s">
        <v>84</v>
      </c>
      <c r="AW483" s="15" t="s">
        <v>35</v>
      </c>
      <c r="AX483" s="15" t="s">
        <v>76</v>
      </c>
      <c r="AY483" s="225" t="s">
        <v>177</v>
      </c>
    </row>
    <row r="484" spans="2:51" s="13" customFormat="1" ht="11.25">
      <c r="B484" s="193"/>
      <c r="C484" s="194"/>
      <c r="D484" s="195" t="s">
        <v>188</v>
      </c>
      <c r="E484" s="196" t="s">
        <v>19</v>
      </c>
      <c r="F484" s="197" t="s">
        <v>425</v>
      </c>
      <c r="G484" s="194"/>
      <c r="H484" s="198">
        <v>13.52</v>
      </c>
      <c r="I484" s="199"/>
      <c r="J484" s="194"/>
      <c r="K484" s="194"/>
      <c r="L484" s="200"/>
      <c r="M484" s="201"/>
      <c r="N484" s="202"/>
      <c r="O484" s="202"/>
      <c r="P484" s="202"/>
      <c r="Q484" s="202"/>
      <c r="R484" s="202"/>
      <c r="S484" s="202"/>
      <c r="T484" s="203"/>
      <c r="AT484" s="204" t="s">
        <v>188</v>
      </c>
      <c r="AU484" s="204" t="s">
        <v>86</v>
      </c>
      <c r="AV484" s="13" t="s">
        <v>86</v>
      </c>
      <c r="AW484" s="13" t="s">
        <v>35</v>
      </c>
      <c r="AX484" s="13" t="s">
        <v>76</v>
      </c>
      <c r="AY484" s="204" t="s">
        <v>177</v>
      </c>
    </row>
    <row r="485" spans="2:51" s="15" customFormat="1" ht="11.25">
      <c r="B485" s="216"/>
      <c r="C485" s="217"/>
      <c r="D485" s="195" t="s">
        <v>188</v>
      </c>
      <c r="E485" s="218" t="s">
        <v>19</v>
      </c>
      <c r="F485" s="219" t="s">
        <v>456</v>
      </c>
      <c r="G485" s="217"/>
      <c r="H485" s="218" t="s">
        <v>19</v>
      </c>
      <c r="I485" s="220"/>
      <c r="J485" s="217"/>
      <c r="K485" s="217"/>
      <c r="L485" s="221"/>
      <c r="M485" s="222"/>
      <c r="N485" s="223"/>
      <c r="O485" s="223"/>
      <c r="P485" s="223"/>
      <c r="Q485" s="223"/>
      <c r="R485" s="223"/>
      <c r="S485" s="223"/>
      <c r="T485" s="224"/>
      <c r="AT485" s="225" t="s">
        <v>188</v>
      </c>
      <c r="AU485" s="225" t="s">
        <v>86</v>
      </c>
      <c r="AV485" s="15" t="s">
        <v>84</v>
      </c>
      <c r="AW485" s="15" t="s">
        <v>35</v>
      </c>
      <c r="AX485" s="15" t="s">
        <v>76</v>
      </c>
      <c r="AY485" s="225" t="s">
        <v>177</v>
      </c>
    </row>
    <row r="486" spans="2:51" s="13" customFormat="1" ht="11.25">
      <c r="B486" s="193"/>
      <c r="C486" s="194"/>
      <c r="D486" s="195" t="s">
        <v>188</v>
      </c>
      <c r="E486" s="196" t="s">
        <v>19</v>
      </c>
      <c r="F486" s="197" t="s">
        <v>457</v>
      </c>
      <c r="G486" s="194"/>
      <c r="H486" s="198">
        <v>16.12</v>
      </c>
      <c r="I486" s="199"/>
      <c r="J486" s="194"/>
      <c r="K486" s="194"/>
      <c r="L486" s="200"/>
      <c r="M486" s="201"/>
      <c r="N486" s="202"/>
      <c r="O486" s="202"/>
      <c r="P486" s="202"/>
      <c r="Q486" s="202"/>
      <c r="R486" s="202"/>
      <c r="S486" s="202"/>
      <c r="T486" s="203"/>
      <c r="AT486" s="204" t="s">
        <v>188</v>
      </c>
      <c r="AU486" s="204" t="s">
        <v>86</v>
      </c>
      <c r="AV486" s="13" t="s">
        <v>86</v>
      </c>
      <c r="AW486" s="13" t="s">
        <v>35</v>
      </c>
      <c r="AX486" s="13" t="s">
        <v>76</v>
      </c>
      <c r="AY486" s="204" t="s">
        <v>177</v>
      </c>
    </row>
    <row r="487" spans="2:51" s="15" customFormat="1" ht="11.25">
      <c r="B487" s="216"/>
      <c r="C487" s="217"/>
      <c r="D487" s="195" t="s">
        <v>188</v>
      </c>
      <c r="E487" s="218" t="s">
        <v>19</v>
      </c>
      <c r="F487" s="219" t="s">
        <v>458</v>
      </c>
      <c r="G487" s="217"/>
      <c r="H487" s="218" t="s">
        <v>19</v>
      </c>
      <c r="I487" s="220"/>
      <c r="J487" s="217"/>
      <c r="K487" s="217"/>
      <c r="L487" s="221"/>
      <c r="M487" s="222"/>
      <c r="N487" s="223"/>
      <c r="O487" s="223"/>
      <c r="P487" s="223"/>
      <c r="Q487" s="223"/>
      <c r="R487" s="223"/>
      <c r="S487" s="223"/>
      <c r="T487" s="224"/>
      <c r="AT487" s="225" t="s">
        <v>188</v>
      </c>
      <c r="AU487" s="225" t="s">
        <v>86</v>
      </c>
      <c r="AV487" s="15" t="s">
        <v>84</v>
      </c>
      <c r="AW487" s="15" t="s">
        <v>35</v>
      </c>
      <c r="AX487" s="15" t="s">
        <v>76</v>
      </c>
      <c r="AY487" s="225" t="s">
        <v>177</v>
      </c>
    </row>
    <row r="488" spans="2:51" s="13" customFormat="1" ht="11.25">
      <c r="B488" s="193"/>
      <c r="C488" s="194"/>
      <c r="D488" s="195" t="s">
        <v>188</v>
      </c>
      <c r="E488" s="196" t="s">
        <v>19</v>
      </c>
      <c r="F488" s="197" t="s">
        <v>459</v>
      </c>
      <c r="G488" s="194"/>
      <c r="H488" s="198">
        <v>94.08</v>
      </c>
      <c r="I488" s="199"/>
      <c r="J488" s="194"/>
      <c r="K488" s="194"/>
      <c r="L488" s="200"/>
      <c r="M488" s="201"/>
      <c r="N488" s="202"/>
      <c r="O488" s="202"/>
      <c r="P488" s="202"/>
      <c r="Q488" s="202"/>
      <c r="R488" s="202"/>
      <c r="S488" s="202"/>
      <c r="T488" s="203"/>
      <c r="AT488" s="204" t="s">
        <v>188</v>
      </c>
      <c r="AU488" s="204" t="s">
        <v>86</v>
      </c>
      <c r="AV488" s="13" t="s">
        <v>86</v>
      </c>
      <c r="AW488" s="13" t="s">
        <v>35</v>
      </c>
      <c r="AX488" s="13" t="s">
        <v>76</v>
      </c>
      <c r="AY488" s="204" t="s">
        <v>177</v>
      </c>
    </row>
    <row r="489" spans="2:51" s="15" customFormat="1" ht="11.25">
      <c r="B489" s="216"/>
      <c r="C489" s="217"/>
      <c r="D489" s="195" t="s">
        <v>188</v>
      </c>
      <c r="E489" s="218" t="s">
        <v>19</v>
      </c>
      <c r="F489" s="219" t="s">
        <v>460</v>
      </c>
      <c r="G489" s="217"/>
      <c r="H489" s="218" t="s">
        <v>19</v>
      </c>
      <c r="I489" s="220"/>
      <c r="J489" s="217"/>
      <c r="K489" s="217"/>
      <c r="L489" s="221"/>
      <c r="M489" s="222"/>
      <c r="N489" s="223"/>
      <c r="O489" s="223"/>
      <c r="P489" s="223"/>
      <c r="Q489" s="223"/>
      <c r="R489" s="223"/>
      <c r="S489" s="223"/>
      <c r="T489" s="224"/>
      <c r="AT489" s="225" t="s">
        <v>188</v>
      </c>
      <c r="AU489" s="225" t="s">
        <v>86</v>
      </c>
      <c r="AV489" s="15" t="s">
        <v>84</v>
      </c>
      <c r="AW489" s="15" t="s">
        <v>35</v>
      </c>
      <c r="AX489" s="15" t="s">
        <v>76</v>
      </c>
      <c r="AY489" s="225" t="s">
        <v>177</v>
      </c>
    </row>
    <row r="490" spans="2:51" s="13" customFormat="1" ht="11.25">
      <c r="B490" s="193"/>
      <c r="C490" s="194"/>
      <c r="D490" s="195" t="s">
        <v>188</v>
      </c>
      <c r="E490" s="196" t="s">
        <v>19</v>
      </c>
      <c r="F490" s="197" t="s">
        <v>461</v>
      </c>
      <c r="G490" s="194"/>
      <c r="H490" s="198">
        <v>92.82</v>
      </c>
      <c r="I490" s="199"/>
      <c r="J490" s="194"/>
      <c r="K490" s="194"/>
      <c r="L490" s="200"/>
      <c r="M490" s="201"/>
      <c r="N490" s="202"/>
      <c r="O490" s="202"/>
      <c r="P490" s="202"/>
      <c r="Q490" s="202"/>
      <c r="R490" s="202"/>
      <c r="S490" s="202"/>
      <c r="T490" s="203"/>
      <c r="AT490" s="204" t="s">
        <v>188</v>
      </c>
      <c r="AU490" s="204" t="s">
        <v>86</v>
      </c>
      <c r="AV490" s="13" t="s">
        <v>86</v>
      </c>
      <c r="AW490" s="13" t="s">
        <v>35</v>
      </c>
      <c r="AX490" s="13" t="s">
        <v>76</v>
      </c>
      <c r="AY490" s="204" t="s">
        <v>177</v>
      </c>
    </row>
    <row r="491" spans="2:51" s="15" customFormat="1" ht="11.25">
      <c r="B491" s="216"/>
      <c r="C491" s="217"/>
      <c r="D491" s="195" t="s">
        <v>188</v>
      </c>
      <c r="E491" s="218" t="s">
        <v>19</v>
      </c>
      <c r="F491" s="219" t="s">
        <v>462</v>
      </c>
      <c r="G491" s="217"/>
      <c r="H491" s="218" t="s">
        <v>19</v>
      </c>
      <c r="I491" s="220"/>
      <c r="J491" s="217"/>
      <c r="K491" s="217"/>
      <c r="L491" s="221"/>
      <c r="M491" s="222"/>
      <c r="N491" s="223"/>
      <c r="O491" s="223"/>
      <c r="P491" s="223"/>
      <c r="Q491" s="223"/>
      <c r="R491" s="223"/>
      <c r="S491" s="223"/>
      <c r="T491" s="224"/>
      <c r="AT491" s="225" t="s">
        <v>188</v>
      </c>
      <c r="AU491" s="225" t="s">
        <v>86</v>
      </c>
      <c r="AV491" s="15" t="s">
        <v>84</v>
      </c>
      <c r="AW491" s="15" t="s">
        <v>35</v>
      </c>
      <c r="AX491" s="15" t="s">
        <v>76</v>
      </c>
      <c r="AY491" s="225" t="s">
        <v>177</v>
      </c>
    </row>
    <row r="492" spans="2:51" s="13" customFormat="1" ht="11.25">
      <c r="B492" s="193"/>
      <c r="C492" s="194"/>
      <c r="D492" s="195" t="s">
        <v>188</v>
      </c>
      <c r="E492" s="196" t="s">
        <v>19</v>
      </c>
      <c r="F492" s="197" t="s">
        <v>463</v>
      </c>
      <c r="G492" s="194"/>
      <c r="H492" s="198">
        <v>20.832000000000001</v>
      </c>
      <c r="I492" s="199"/>
      <c r="J492" s="194"/>
      <c r="K492" s="194"/>
      <c r="L492" s="200"/>
      <c r="M492" s="201"/>
      <c r="N492" s="202"/>
      <c r="O492" s="202"/>
      <c r="P492" s="202"/>
      <c r="Q492" s="202"/>
      <c r="R492" s="202"/>
      <c r="S492" s="202"/>
      <c r="T492" s="203"/>
      <c r="AT492" s="204" t="s">
        <v>188</v>
      </c>
      <c r="AU492" s="204" t="s">
        <v>86</v>
      </c>
      <c r="AV492" s="13" t="s">
        <v>86</v>
      </c>
      <c r="AW492" s="13" t="s">
        <v>35</v>
      </c>
      <c r="AX492" s="13" t="s">
        <v>76</v>
      </c>
      <c r="AY492" s="204" t="s">
        <v>177</v>
      </c>
    </row>
    <row r="493" spans="2:51" s="15" customFormat="1" ht="11.25">
      <c r="B493" s="216"/>
      <c r="C493" s="217"/>
      <c r="D493" s="195" t="s">
        <v>188</v>
      </c>
      <c r="E493" s="218" t="s">
        <v>19</v>
      </c>
      <c r="F493" s="219" t="s">
        <v>464</v>
      </c>
      <c r="G493" s="217"/>
      <c r="H493" s="218" t="s">
        <v>19</v>
      </c>
      <c r="I493" s="220"/>
      <c r="J493" s="217"/>
      <c r="K493" s="217"/>
      <c r="L493" s="221"/>
      <c r="M493" s="222"/>
      <c r="N493" s="223"/>
      <c r="O493" s="223"/>
      <c r="P493" s="223"/>
      <c r="Q493" s="223"/>
      <c r="R493" s="223"/>
      <c r="S493" s="223"/>
      <c r="T493" s="224"/>
      <c r="AT493" s="225" t="s">
        <v>188</v>
      </c>
      <c r="AU493" s="225" t="s">
        <v>86</v>
      </c>
      <c r="AV493" s="15" t="s">
        <v>84</v>
      </c>
      <c r="AW493" s="15" t="s">
        <v>35</v>
      </c>
      <c r="AX493" s="15" t="s">
        <v>76</v>
      </c>
      <c r="AY493" s="225" t="s">
        <v>177</v>
      </c>
    </row>
    <row r="494" spans="2:51" s="13" customFormat="1" ht="11.25">
      <c r="B494" s="193"/>
      <c r="C494" s="194"/>
      <c r="D494" s="195" t="s">
        <v>188</v>
      </c>
      <c r="E494" s="196" t="s">
        <v>19</v>
      </c>
      <c r="F494" s="197" t="s">
        <v>465</v>
      </c>
      <c r="G494" s="194"/>
      <c r="H494" s="198">
        <v>14.404</v>
      </c>
      <c r="I494" s="199"/>
      <c r="J494" s="194"/>
      <c r="K494" s="194"/>
      <c r="L494" s="200"/>
      <c r="M494" s="201"/>
      <c r="N494" s="202"/>
      <c r="O494" s="202"/>
      <c r="P494" s="202"/>
      <c r="Q494" s="202"/>
      <c r="R494" s="202"/>
      <c r="S494" s="202"/>
      <c r="T494" s="203"/>
      <c r="AT494" s="204" t="s">
        <v>188</v>
      </c>
      <c r="AU494" s="204" t="s">
        <v>86</v>
      </c>
      <c r="AV494" s="13" t="s">
        <v>86</v>
      </c>
      <c r="AW494" s="13" t="s">
        <v>35</v>
      </c>
      <c r="AX494" s="13" t="s">
        <v>76</v>
      </c>
      <c r="AY494" s="204" t="s">
        <v>177</v>
      </c>
    </row>
    <row r="495" spans="2:51" s="15" customFormat="1" ht="11.25">
      <c r="B495" s="216"/>
      <c r="C495" s="217"/>
      <c r="D495" s="195" t="s">
        <v>188</v>
      </c>
      <c r="E495" s="218" t="s">
        <v>19</v>
      </c>
      <c r="F495" s="219" t="s">
        <v>466</v>
      </c>
      <c r="G495" s="217"/>
      <c r="H495" s="218" t="s">
        <v>19</v>
      </c>
      <c r="I495" s="220"/>
      <c r="J495" s="217"/>
      <c r="K495" s="217"/>
      <c r="L495" s="221"/>
      <c r="M495" s="222"/>
      <c r="N495" s="223"/>
      <c r="O495" s="223"/>
      <c r="P495" s="223"/>
      <c r="Q495" s="223"/>
      <c r="R495" s="223"/>
      <c r="S495" s="223"/>
      <c r="T495" s="224"/>
      <c r="AT495" s="225" t="s">
        <v>188</v>
      </c>
      <c r="AU495" s="225" t="s">
        <v>86</v>
      </c>
      <c r="AV495" s="15" t="s">
        <v>84</v>
      </c>
      <c r="AW495" s="15" t="s">
        <v>35</v>
      </c>
      <c r="AX495" s="15" t="s">
        <v>76</v>
      </c>
      <c r="AY495" s="225" t="s">
        <v>177</v>
      </c>
    </row>
    <row r="496" spans="2:51" s="13" customFormat="1" ht="11.25">
      <c r="B496" s="193"/>
      <c r="C496" s="194"/>
      <c r="D496" s="195" t="s">
        <v>188</v>
      </c>
      <c r="E496" s="196" t="s">
        <v>19</v>
      </c>
      <c r="F496" s="197" t="s">
        <v>467</v>
      </c>
      <c r="G496" s="194"/>
      <c r="H496" s="198">
        <v>62.527999999999999</v>
      </c>
      <c r="I496" s="199"/>
      <c r="J496" s="194"/>
      <c r="K496" s="194"/>
      <c r="L496" s="200"/>
      <c r="M496" s="201"/>
      <c r="N496" s="202"/>
      <c r="O496" s="202"/>
      <c r="P496" s="202"/>
      <c r="Q496" s="202"/>
      <c r="R496" s="202"/>
      <c r="S496" s="202"/>
      <c r="T496" s="203"/>
      <c r="AT496" s="204" t="s">
        <v>188</v>
      </c>
      <c r="AU496" s="204" t="s">
        <v>86</v>
      </c>
      <c r="AV496" s="13" t="s">
        <v>86</v>
      </c>
      <c r="AW496" s="13" t="s">
        <v>35</v>
      </c>
      <c r="AX496" s="13" t="s">
        <v>76</v>
      </c>
      <c r="AY496" s="204" t="s">
        <v>177</v>
      </c>
    </row>
    <row r="497" spans="2:51" s="15" customFormat="1" ht="11.25">
      <c r="B497" s="216"/>
      <c r="C497" s="217"/>
      <c r="D497" s="195" t="s">
        <v>188</v>
      </c>
      <c r="E497" s="218" t="s">
        <v>19</v>
      </c>
      <c r="F497" s="219" t="s">
        <v>468</v>
      </c>
      <c r="G497" s="217"/>
      <c r="H497" s="218" t="s">
        <v>19</v>
      </c>
      <c r="I497" s="220"/>
      <c r="J497" s="217"/>
      <c r="K497" s="217"/>
      <c r="L497" s="221"/>
      <c r="M497" s="222"/>
      <c r="N497" s="223"/>
      <c r="O497" s="223"/>
      <c r="P497" s="223"/>
      <c r="Q497" s="223"/>
      <c r="R497" s="223"/>
      <c r="S497" s="223"/>
      <c r="T497" s="224"/>
      <c r="AT497" s="225" t="s">
        <v>188</v>
      </c>
      <c r="AU497" s="225" t="s">
        <v>86</v>
      </c>
      <c r="AV497" s="15" t="s">
        <v>84</v>
      </c>
      <c r="AW497" s="15" t="s">
        <v>35</v>
      </c>
      <c r="AX497" s="15" t="s">
        <v>76</v>
      </c>
      <c r="AY497" s="225" t="s">
        <v>177</v>
      </c>
    </row>
    <row r="498" spans="2:51" s="13" customFormat="1" ht="11.25">
      <c r="B498" s="193"/>
      <c r="C498" s="194"/>
      <c r="D498" s="195" t="s">
        <v>188</v>
      </c>
      <c r="E498" s="196" t="s">
        <v>19</v>
      </c>
      <c r="F498" s="197" t="s">
        <v>469</v>
      </c>
      <c r="G498" s="194"/>
      <c r="H498" s="198">
        <v>90.06</v>
      </c>
      <c r="I498" s="199"/>
      <c r="J498" s="194"/>
      <c r="K498" s="194"/>
      <c r="L498" s="200"/>
      <c r="M498" s="201"/>
      <c r="N498" s="202"/>
      <c r="O498" s="202"/>
      <c r="P498" s="202"/>
      <c r="Q498" s="202"/>
      <c r="R498" s="202"/>
      <c r="S498" s="202"/>
      <c r="T498" s="203"/>
      <c r="AT498" s="204" t="s">
        <v>188</v>
      </c>
      <c r="AU498" s="204" t="s">
        <v>86</v>
      </c>
      <c r="AV498" s="13" t="s">
        <v>86</v>
      </c>
      <c r="AW498" s="13" t="s">
        <v>35</v>
      </c>
      <c r="AX498" s="13" t="s">
        <v>76</v>
      </c>
      <c r="AY498" s="204" t="s">
        <v>177</v>
      </c>
    </row>
    <row r="499" spans="2:51" s="15" customFormat="1" ht="11.25">
      <c r="B499" s="216"/>
      <c r="C499" s="217"/>
      <c r="D499" s="195" t="s">
        <v>188</v>
      </c>
      <c r="E499" s="218" t="s">
        <v>19</v>
      </c>
      <c r="F499" s="219" t="s">
        <v>470</v>
      </c>
      <c r="G499" s="217"/>
      <c r="H499" s="218" t="s">
        <v>19</v>
      </c>
      <c r="I499" s="220"/>
      <c r="J499" s="217"/>
      <c r="K499" s="217"/>
      <c r="L499" s="221"/>
      <c r="M499" s="222"/>
      <c r="N499" s="223"/>
      <c r="O499" s="223"/>
      <c r="P499" s="223"/>
      <c r="Q499" s="223"/>
      <c r="R499" s="223"/>
      <c r="S499" s="223"/>
      <c r="T499" s="224"/>
      <c r="AT499" s="225" t="s">
        <v>188</v>
      </c>
      <c r="AU499" s="225" t="s">
        <v>86</v>
      </c>
      <c r="AV499" s="15" t="s">
        <v>84</v>
      </c>
      <c r="AW499" s="15" t="s">
        <v>35</v>
      </c>
      <c r="AX499" s="15" t="s">
        <v>76</v>
      </c>
      <c r="AY499" s="225" t="s">
        <v>177</v>
      </c>
    </row>
    <row r="500" spans="2:51" s="13" customFormat="1" ht="11.25">
      <c r="B500" s="193"/>
      <c r="C500" s="194"/>
      <c r="D500" s="195" t="s">
        <v>188</v>
      </c>
      <c r="E500" s="196" t="s">
        <v>19</v>
      </c>
      <c r="F500" s="197" t="s">
        <v>471</v>
      </c>
      <c r="G500" s="194"/>
      <c r="H500" s="198">
        <v>171.798</v>
      </c>
      <c r="I500" s="199"/>
      <c r="J500" s="194"/>
      <c r="K500" s="194"/>
      <c r="L500" s="200"/>
      <c r="M500" s="201"/>
      <c r="N500" s="202"/>
      <c r="O500" s="202"/>
      <c r="P500" s="202"/>
      <c r="Q500" s="202"/>
      <c r="R500" s="202"/>
      <c r="S500" s="202"/>
      <c r="T500" s="203"/>
      <c r="AT500" s="204" t="s">
        <v>188</v>
      </c>
      <c r="AU500" s="204" t="s">
        <v>86</v>
      </c>
      <c r="AV500" s="13" t="s">
        <v>86</v>
      </c>
      <c r="AW500" s="13" t="s">
        <v>35</v>
      </c>
      <c r="AX500" s="13" t="s">
        <v>76</v>
      </c>
      <c r="AY500" s="204" t="s">
        <v>177</v>
      </c>
    </row>
    <row r="501" spans="2:51" s="15" customFormat="1" ht="11.25">
      <c r="B501" s="216"/>
      <c r="C501" s="217"/>
      <c r="D501" s="195" t="s">
        <v>188</v>
      </c>
      <c r="E501" s="218" t="s">
        <v>19</v>
      </c>
      <c r="F501" s="219" t="s">
        <v>472</v>
      </c>
      <c r="G501" s="217"/>
      <c r="H501" s="218" t="s">
        <v>19</v>
      </c>
      <c r="I501" s="220"/>
      <c r="J501" s="217"/>
      <c r="K501" s="217"/>
      <c r="L501" s="221"/>
      <c r="M501" s="222"/>
      <c r="N501" s="223"/>
      <c r="O501" s="223"/>
      <c r="P501" s="223"/>
      <c r="Q501" s="223"/>
      <c r="R501" s="223"/>
      <c r="S501" s="223"/>
      <c r="T501" s="224"/>
      <c r="AT501" s="225" t="s">
        <v>188</v>
      </c>
      <c r="AU501" s="225" t="s">
        <v>86</v>
      </c>
      <c r="AV501" s="15" t="s">
        <v>84</v>
      </c>
      <c r="AW501" s="15" t="s">
        <v>35</v>
      </c>
      <c r="AX501" s="15" t="s">
        <v>76</v>
      </c>
      <c r="AY501" s="225" t="s">
        <v>177</v>
      </c>
    </row>
    <row r="502" spans="2:51" s="13" customFormat="1" ht="11.25">
      <c r="B502" s="193"/>
      <c r="C502" s="194"/>
      <c r="D502" s="195" t="s">
        <v>188</v>
      </c>
      <c r="E502" s="196" t="s">
        <v>19</v>
      </c>
      <c r="F502" s="197" t="s">
        <v>473</v>
      </c>
      <c r="G502" s="194"/>
      <c r="H502" s="198">
        <v>25.593</v>
      </c>
      <c r="I502" s="199"/>
      <c r="J502" s="194"/>
      <c r="K502" s="194"/>
      <c r="L502" s="200"/>
      <c r="M502" s="201"/>
      <c r="N502" s="202"/>
      <c r="O502" s="202"/>
      <c r="P502" s="202"/>
      <c r="Q502" s="202"/>
      <c r="R502" s="202"/>
      <c r="S502" s="202"/>
      <c r="T502" s="203"/>
      <c r="AT502" s="204" t="s">
        <v>188</v>
      </c>
      <c r="AU502" s="204" t="s">
        <v>86</v>
      </c>
      <c r="AV502" s="13" t="s">
        <v>86</v>
      </c>
      <c r="AW502" s="13" t="s">
        <v>35</v>
      </c>
      <c r="AX502" s="13" t="s">
        <v>76</v>
      </c>
      <c r="AY502" s="204" t="s">
        <v>177</v>
      </c>
    </row>
    <row r="503" spans="2:51" s="15" customFormat="1" ht="11.25">
      <c r="B503" s="216"/>
      <c r="C503" s="217"/>
      <c r="D503" s="195" t="s">
        <v>188</v>
      </c>
      <c r="E503" s="218" t="s">
        <v>19</v>
      </c>
      <c r="F503" s="219" t="s">
        <v>474</v>
      </c>
      <c r="G503" s="217"/>
      <c r="H503" s="218" t="s">
        <v>19</v>
      </c>
      <c r="I503" s="220"/>
      <c r="J503" s="217"/>
      <c r="K503" s="217"/>
      <c r="L503" s="221"/>
      <c r="M503" s="222"/>
      <c r="N503" s="223"/>
      <c r="O503" s="223"/>
      <c r="P503" s="223"/>
      <c r="Q503" s="223"/>
      <c r="R503" s="223"/>
      <c r="S503" s="223"/>
      <c r="T503" s="224"/>
      <c r="AT503" s="225" t="s">
        <v>188</v>
      </c>
      <c r="AU503" s="225" t="s">
        <v>86</v>
      </c>
      <c r="AV503" s="15" t="s">
        <v>84</v>
      </c>
      <c r="AW503" s="15" t="s">
        <v>35</v>
      </c>
      <c r="AX503" s="15" t="s">
        <v>76</v>
      </c>
      <c r="AY503" s="225" t="s">
        <v>177</v>
      </c>
    </row>
    <row r="504" spans="2:51" s="13" customFormat="1" ht="11.25">
      <c r="B504" s="193"/>
      <c r="C504" s="194"/>
      <c r="D504" s="195" t="s">
        <v>188</v>
      </c>
      <c r="E504" s="196" t="s">
        <v>19</v>
      </c>
      <c r="F504" s="197" t="s">
        <v>475</v>
      </c>
      <c r="G504" s="194"/>
      <c r="H504" s="198">
        <v>50.901000000000003</v>
      </c>
      <c r="I504" s="199"/>
      <c r="J504" s="194"/>
      <c r="K504" s="194"/>
      <c r="L504" s="200"/>
      <c r="M504" s="201"/>
      <c r="N504" s="202"/>
      <c r="O504" s="202"/>
      <c r="P504" s="202"/>
      <c r="Q504" s="202"/>
      <c r="R504" s="202"/>
      <c r="S504" s="202"/>
      <c r="T504" s="203"/>
      <c r="AT504" s="204" t="s">
        <v>188</v>
      </c>
      <c r="AU504" s="204" t="s">
        <v>86</v>
      </c>
      <c r="AV504" s="13" t="s">
        <v>86</v>
      </c>
      <c r="AW504" s="13" t="s">
        <v>35</v>
      </c>
      <c r="AX504" s="13" t="s">
        <v>76</v>
      </c>
      <c r="AY504" s="204" t="s">
        <v>177</v>
      </c>
    </row>
    <row r="505" spans="2:51" s="15" customFormat="1" ht="11.25">
      <c r="B505" s="216"/>
      <c r="C505" s="217"/>
      <c r="D505" s="195" t="s">
        <v>188</v>
      </c>
      <c r="E505" s="218" t="s">
        <v>19</v>
      </c>
      <c r="F505" s="219" t="s">
        <v>476</v>
      </c>
      <c r="G505" s="217"/>
      <c r="H505" s="218" t="s">
        <v>19</v>
      </c>
      <c r="I505" s="220"/>
      <c r="J505" s="217"/>
      <c r="K505" s="217"/>
      <c r="L505" s="221"/>
      <c r="M505" s="222"/>
      <c r="N505" s="223"/>
      <c r="O505" s="223"/>
      <c r="P505" s="223"/>
      <c r="Q505" s="223"/>
      <c r="R505" s="223"/>
      <c r="S505" s="223"/>
      <c r="T505" s="224"/>
      <c r="AT505" s="225" t="s">
        <v>188</v>
      </c>
      <c r="AU505" s="225" t="s">
        <v>86</v>
      </c>
      <c r="AV505" s="15" t="s">
        <v>84</v>
      </c>
      <c r="AW505" s="15" t="s">
        <v>35</v>
      </c>
      <c r="AX505" s="15" t="s">
        <v>76</v>
      </c>
      <c r="AY505" s="225" t="s">
        <v>177</v>
      </c>
    </row>
    <row r="506" spans="2:51" s="13" customFormat="1" ht="11.25">
      <c r="B506" s="193"/>
      <c r="C506" s="194"/>
      <c r="D506" s="195" t="s">
        <v>188</v>
      </c>
      <c r="E506" s="196" t="s">
        <v>19</v>
      </c>
      <c r="F506" s="197" t="s">
        <v>477</v>
      </c>
      <c r="G506" s="194"/>
      <c r="H506" s="198">
        <v>11.44</v>
      </c>
      <c r="I506" s="199"/>
      <c r="J506" s="194"/>
      <c r="K506" s="194"/>
      <c r="L506" s="200"/>
      <c r="M506" s="201"/>
      <c r="N506" s="202"/>
      <c r="O506" s="202"/>
      <c r="P506" s="202"/>
      <c r="Q506" s="202"/>
      <c r="R506" s="202"/>
      <c r="S506" s="202"/>
      <c r="T506" s="203"/>
      <c r="AT506" s="204" t="s">
        <v>188</v>
      </c>
      <c r="AU506" s="204" t="s">
        <v>86</v>
      </c>
      <c r="AV506" s="13" t="s">
        <v>86</v>
      </c>
      <c r="AW506" s="13" t="s">
        <v>35</v>
      </c>
      <c r="AX506" s="13" t="s">
        <v>76</v>
      </c>
      <c r="AY506" s="204" t="s">
        <v>177</v>
      </c>
    </row>
    <row r="507" spans="2:51" s="15" customFormat="1" ht="11.25">
      <c r="B507" s="216"/>
      <c r="C507" s="217"/>
      <c r="D507" s="195" t="s">
        <v>188</v>
      </c>
      <c r="E507" s="218" t="s">
        <v>19</v>
      </c>
      <c r="F507" s="219" t="s">
        <v>478</v>
      </c>
      <c r="G507" s="217"/>
      <c r="H507" s="218" t="s">
        <v>19</v>
      </c>
      <c r="I507" s="220"/>
      <c r="J507" s="217"/>
      <c r="K507" s="217"/>
      <c r="L507" s="221"/>
      <c r="M507" s="222"/>
      <c r="N507" s="223"/>
      <c r="O507" s="223"/>
      <c r="P507" s="223"/>
      <c r="Q507" s="223"/>
      <c r="R507" s="223"/>
      <c r="S507" s="223"/>
      <c r="T507" s="224"/>
      <c r="AT507" s="225" t="s">
        <v>188</v>
      </c>
      <c r="AU507" s="225" t="s">
        <v>86</v>
      </c>
      <c r="AV507" s="15" t="s">
        <v>84</v>
      </c>
      <c r="AW507" s="15" t="s">
        <v>35</v>
      </c>
      <c r="AX507" s="15" t="s">
        <v>76</v>
      </c>
      <c r="AY507" s="225" t="s">
        <v>177</v>
      </c>
    </row>
    <row r="508" spans="2:51" s="13" customFormat="1" ht="11.25">
      <c r="B508" s="193"/>
      <c r="C508" s="194"/>
      <c r="D508" s="195" t="s">
        <v>188</v>
      </c>
      <c r="E508" s="196" t="s">
        <v>19</v>
      </c>
      <c r="F508" s="197" t="s">
        <v>479</v>
      </c>
      <c r="G508" s="194"/>
      <c r="H508" s="198">
        <v>15.34</v>
      </c>
      <c r="I508" s="199"/>
      <c r="J508" s="194"/>
      <c r="K508" s="194"/>
      <c r="L508" s="200"/>
      <c r="M508" s="201"/>
      <c r="N508" s="202"/>
      <c r="O508" s="202"/>
      <c r="P508" s="202"/>
      <c r="Q508" s="202"/>
      <c r="R508" s="202"/>
      <c r="S508" s="202"/>
      <c r="T508" s="203"/>
      <c r="AT508" s="204" t="s">
        <v>188</v>
      </c>
      <c r="AU508" s="204" t="s">
        <v>86</v>
      </c>
      <c r="AV508" s="13" t="s">
        <v>86</v>
      </c>
      <c r="AW508" s="13" t="s">
        <v>35</v>
      </c>
      <c r="AX508" s="13" t="s">
        <v>76</v>
      </c>
      <c r="AY508" s="204" t="s">
        <v>177</v>
      </c>
    </row>
    <row r="509" spans="2:51" s="15" customFormat="1" ht="11.25">
      <c r="B509" s="216"/>
      <c r="C509" s="217"/>
      <c r="D509" s="195" t="s">
        <v>188</v>
      </c>
      <c r="E509" s="218" t="s">
        <v>19</v>
      </c>
      <c r="F509" s="219" t="s">
        <v>480</v>
      </c>
      <c r="G509" s="217"/>
      <c r="H509" s="218" t="s">
        <v>19</v>
      </c>
      <c r="I509" s="220"/>
      <c r="J509" s="217"/>
      <c r="K509" s="217"/>
      <c r="L509" s="221"/>
      <c r="M509" s="222"/>
      <c r="N509" s="223"/>
      <c r="O509" s="223"/>
      <c r="P509" s="223"/>
      <c r="Q509" s="223"/>
      <c r="R509" s="223"/>
      <c r="S509" s="223"/>
      <c r="T509" s="224"/>
      <c r="AT509" s="225" t="s">
        <v>188</v>
      </c>
      <c r="AU509" s="225" t="s">
        <v>86</v>
      </c>
      <c r="AV509" s="15" t="s">
        <v>84</v>
      </c>
      <c r="AW509" s="15" t="s">
        <v>35</v>
      </c>
      <c r="AX509" s="15" t="s">
        <v>76</v>
      </c>
      <c r="AY509" s="225" t="s">
        <v>177</v>
      </c>
    </row>
    <row r="510" spans="2:51" s="13" customFormat="1" ht="11.25">
      <c r="B510" s="193"/>
      <c r="C510" s="194"/>
      <c r="D510" s="195" t="s">
        <v>188</v>
      </c>
      <c r="E510" s="196" t="s">
        <v>19</v>
      </c>
      <c r="F510" s="197" t="s">
        <v>481</v>
      </c>
      <c r="G510" s="194"/>
      <c r="H510" s="198">
        <v>17.940000000000001</v>
      </c>
      <c r="I510" s="199"/>
      <c r="J510" s="194"/>
      <c r="K510" s="194"/>
      <c r="L510" s="200"/>
      <c r="M510" s="201"/>
      <c r="N510" s="202"/>
      <c r="O510" s="202"/>
      <c r="P510" s="202"/>
      <c r="Q510" s="202"/>
      <c r="R510" s="202"/>
      <c r="S510" s="202"/>
      <c r="T510" s="203"/>
      <c r="AT510" s="204" t="s">
        <v>188</v>
      </c>
      <c r="AU510" s="204" t="s">
        <v>86</v>
      </c>
      <c r="AV510" s="13" t="s">
        <v>86</v>
      </c>
      <c r="AW510" s="13" t="s">
        <v>35</v>
      </c>
      <c r="AX510" s="13" t="s">
        <v>76</v>
      </c>
      <c r="AY510" s="204" t="s">
        <v>177</v>
      </c>
    </row>
    <row r="511" spans="2:51" s="15" customFormat="1" ht="11.25">
      <c r="B511" s="216"/>
      <c r="C511" s="217"/>
      <c r="D511" s="195" t="s">
        <v>188</v>
      </c>
      <c r="E511" s="218" t="s">
        <v>19</v>
      </c>
      <c r="F511" s="219" t="s">
        <v>482</v>
      </c>
      <c r="G511" s="217"/>
      <c r="H511" s="218" t="s">
        <v>19</v>
      </c>
      <c r="I511" s="220"/>
      <c r="J511" s="217"/>
      <c r="K511" s="217"/>
      <c r="L511" s="221"/>
      <c r="M511" s="222"/>
      <c r="N511" s="223"/>
      <c r="O511" s="223"/>
      <c r="P511" s="223"/>
      <c r="Q511" s="223"/>
      <c r="R511" s="223"/>
      <c r="S511" s="223"/>
      <c r="T511" s="224"/>
      <c r="AT511" s="225" t="s">
        <v>188</v>
      </c>
      <c r="AU511" s="225" t="s">
        <v>86</v>
      </c>
      <c r="AV511" s="15" t="s">
        <v>84</v>
      </c>
      <c r="AW511" s="15" t="s">
        <v>35</v>
      </c>
      <c r="AX511" s="15" t="s">
        <v>76</v>
      </c>
      <c r="AY511" s="225" t="s">
        <v>177</v>
      </c>
    </row>
    <row r="512" spans="2:51" s="13" customFormat="1" ht="11.25">
      <c r="B512" s="193"/>
      <c r="C512" s="194"/>
      <c r="D512" s="195" t="s">
        <v>188</v>
      </c>
      <c r="E512" s="196" t="s">
        <v>19</v>
      </c>
      <c r="F512" s="197" t="s">
        <v>483</v>
      </c>
      <c r="G512" s="194"/>
      <c r="H512" s="198">
        <v>11.44</v>
      </c>
      <c r="I512" s="199"/>
      <c r="J512" s="194"/>
      <c r="K512" s="194"/>
      <c r="L512" s="200"/>
      <c r="M512" s="201"/>
      <c r="N512" s="202"/>
      <c r="O512" s="202"/>
      <c r="P512" s="202"/>
      <c r="Q512" s="202"/>
      <c r="R512" s="202"/>
      <c r="S512" s="202"/>
      <c r="T512" s="203"/>
      <c r="AT512" s="204" t="s">
        <v>188</v>
      </c>
      <c r="AU512" s="204" t="s">
        <v>86</v>
      </c>
      <c r="AV512" s="13" t="s">
        <v>86</v>
      </c>
      <c r="AW512" s="13" t="s">
        <v>35</v>
      </c>
      <c r="AX512" s="13" t="s">
        <v>76</v>
      </c>
      <c r="AY512" s="204" t="s">
        <v>177</v>
      </c>
    </row>
    <row r="513" spans="2:51" s="15" customFormat="1" ht="11.25">
      <c r="B513" s="216"/>
      <c r="C513" s="217"/>
      <c r="D513" s="195" t="s">
        <v>188</v>
      </c>
      <c r="E513" s="218" t="s">
        <v>19</v>
      </c>
      <c r="F513" s="219" t="s">
        <v>484</v>
      </c>
      <c r="G513" s="217"/>
      <c r="H513" s="218" t="s">
        <v>19</v>
      </c>
      <c r="I513" s="220"/>
      <c r="J513" s="217"/>
      <c r="K513" s="217"/>
      <c r="L513" s="221"/>
      <c r="M513" s="222"/>
      <c r="N513" s="223"/>
      <c r="O513" s="223"/>
      <c r="P513" s="223"/>
      <c r="Q513" s="223"/>
      <c r="R513" s="223"/>
      <c r="S513" s="223"/>
      <c r="T513" s="224"/>
      <c r="AT513" s="225" t="s">
        <v>188</v>
      </c>
      <c r="AU513" s="225" t="s">
        <v>86</v>
      </c>
      <c r="AV513" s="15" t="s">
        <v>84</v>
      </c>
      <c r="AW513" s="15" t="s">
        <v>35</v>
      </c>
      <c r="AX513" s="15" t="s">
        <v>76</v>
      </c>
      <c r="AY513" s="225" t="s">
        <v>177</v>
      </c>
    </row>
    <row r="514" spans="2:51" s="13" customFormat="1" ht="11.25">
      <c r="B514" s="193"/>
      <c r="C514" s="194"/>
      <c r="D514" s="195" t="s">
        <v>188</v>
      </c>
      <c r="E514" s="196" t="s">
        <v>19</v>
      </c>
      <c r="F514" s="197" t="s">
        <v>485</v>
      </c>
      <c r="G514" s="194"/>
      <c r="H514" s="198">
        <v>36.72</v>
      </c>
      <c r="I514" s="199"/>
      <c r="J514" s="194"/>
      <c r="K514" s="194"/>
      <c r="L514" s="200"/>
      <c r="M514" s="201"/>
      <c r="N514" s="202"/>
      <c r="O514" s="202"/>
      <c r="P514" s="202"/>
      <c r="Q514" s="202"/>
      <c r="R514" s="202"/>
      <c r="S514" s="202"/>
      <c r="T514" s="203"/>
      <c r="AT514" s="204" t="s">
        <v>188</v>
      </c>
      <c r="AU514" s="204" t="s">
        <v>86</v>
      </c>
      <c r="AV514" s="13" t="s">
        <v>86</v>
      </c>
      <c r="AW514" s="13" t="s">
        <v>35</v>
      </c>
      <c r="AX514" s="13" t="s">
        <v>76</v>
      </c>
      <c r="AY514" s="204" t="s">
        <v>177</v>
      </c>
    </row>
    <row r="515" spans="2:51" s="15" customFormat="1" ht="11.25">
      <c r="B515" s="216"/>
      <c r="C515" s="217"/>
      <c r="D515" s="195" t="s">
        <v>188</v>
      </c>
      <c r="E515" s="218" t="s">
        <v>19</v>
      </c>
      <c r="F515" s="219" t="s">
        <v>486</v>
      </c>
      <c r="G515" s="217"/>
      <c r="H515" s="218" t="s">
        <v>19</v>
      </c>
      <c r="I515" s="220"/>
      <c r="J515" s="217"/>
      <c r="K515" s="217"/>
      <c r="L515" s="221"/>
      <c r="M515" s="222"/>
      <c r="N515" s="223"/>
      <c r="O515" s="223"/>
      <c r="P515" s="223"/>
      <c r="Q515" s="223"/>
      <c r="R515" s="223"/>
      <c r="S515" s="223"/>
      <c r="T515" s="224"/>
      <c r="AT515" s="225" t="s">
        <v>188</v>
      </c>
      <c r="AU515" s="225" t="s">
        <v>86</v>
      </c>
      <c r="AV515" s="15" t="s">
        <v>84</v>
      </c>
      <c r="AW515" s="15" t="s">
        <v>35</v>
      </c>
      <c r="AX515" s="15" t="s">
        <v>76</v>
      </c>
      <c r="AY515" s="225" t="s">
        <v>177</v>
      </c>
    </row>
    <row r="516" spans="2:51" s="13" customFormat="1" ht="11.25">
      <c r="B516" s="193"/>
      <c r="C516" s="194"/>
      <c r="D516" s="195" t="s">
        <v>188</v>
      </c>
      <c r="E516" s="196" t="s">
        <v>19</v>
      </c>
      <c r="F516" s="197" t="s">
        <v>487</v>
      </c>
      <c r="G516" s="194"/>
      <c r="H516" s="198">
        <v>61.182000000000002</v>
      </c>
      <c r="I516" s="199"/>
      <c r="J516" s="194"/>
      <c r="K516" s="194"/>
      <c r="L516" s="200"/>
      <c r="M516" s="201"/>
      <c r="N516" s="202"/>
      <c r="O516" s="202"/>
      <c r="P516" s="202"/>
      <c r="Q516" s="202"/>
      <c r="R516" s="202"/>
      <c r="S516" s="202"/>
      <c r="T516" s="203"/>
      <c r="AT516" s="204" t="s">
        <v>188</v>
      </c>
      <c r="AU516" s="204" t="s">
        <v>86</v>
      </c>
      <c r="AV516" s="13" t="s">
        <v>86</v>
      </c>
      <c r="AW516" s="13" t="s">
        <v>35</v>
      </c>
      <c r="AX516" s="13" t="s">
        <v>76</v>
      </c>
      <c r="AY516" s="204" t="s">
        <v>177</v>
      </c>
    </row>
    <row r="517" spans="2:51" s="15" customFormat="1" ht="11.25">
      <c r="B517" s="216"/>
      <c r="C517" s="217"/>
      <c r="D517" s="195" t="s">
        <v>188</v>
      </c>
      <c r="E517" s="218" t="s">
        <v>19</v>
      </c>
      <c r="F517" s="219" t="s">
        <v>488</v>
      </c>
      <c r="G517" s="217"/>
      <c r="H517" s="218" t="s">
        <v>19</v>
      </c>
      <c r="I517" s="220"/>
      <c r="J517" s="217"/>
      <c r="K517" s="217"/>
      <c r="L517" s="221"/>
      <c r="M517" s="222"/>
      <c r="N517" s="223"/>
      <c r="O517" s="223"/>
      <c r="P517" s="223"/>
      <c r="Q517" s="223"/>
      <c r="R517" s="223"/>
      <c r="S517" s="223"/>
      <c r="T517" s="224"/>
      <c r="AT517" s="225" t="s">
        <v>188</v>
      </c>
      <c r="AU517" s="225" t="s">
        <v>86</v>
      </c>
      <c r="AV517" s="15" t="s">
        <v>84</v>
      </c>
      <c r="AW517" s="15" t="s">
        <v>35</v>
      </c>
      <c r="AX517" s="15" t="s">
        <v>76</v>
      </c>
      <c r="AY517" s="225" t="s">
        <v>177</v>
      </c>
    </row>
    <row r="518" spans="2:51" s="13" customFormat="1" ht="11.25">
      <c r="B518" s="193"/>
      <c r="C518" s="194"/>
      <c r="D518" s="195" t="s">
        <v>188</v>
      </c>
      <c r="E518" s="196" t="s">
        <v>19</v>
      </c>
      <c r="F518" s="197" t="s">
        <v>489</v>
      </c>
      <c r="G518" s="194"/>
      <c r="H518" s="198">
        <v>40.229999999999997</v>
      </c>
      <c r="I518" s="199"/>
      <c r="J518" s="194"/>
      <c r="K518" s="194"/>
      <c r="L518" s="200"/>
      <c r="M518" s="201"/>
      <c r="N518" s="202"/>
      <c r="O518" s="202"/>
      <c r="P518" s="202"/>
      <c r="Q518" s="202"/>
      <c r="R518" s="202"/>
      <c r="S518" s="202"/>
      <c r="T518" s="203"/>
      <c r="AT518" s="204" t="s">
        <v>188</v>
      </c>
      <c r="AU518" s="204" t="s">
        <v>86</v>
      </c>
      <c r="AV518" s="13" t="s">
        <v>86</v>
      </c>
      <c r="AW518" s="13" t="s">
        <v>35</v>
      </c>
      <c r="AX518" s="13" t="s">
        <v>76</v>
      </c>
      <c r="AY518" s="204" t="s">
        <v>177</v>
      </c>
    </row>
    <row r="519" spans="2:51" s="15" customFormat="1" ht="11.25">
      <c r="B519" s="216"/>
      <c r="C519" s="217"/>
      <c r="D519" s="195" t="s">
        <v>188</v>
      </c>
      <c r="E519" s="218" t="s">
        <v>19</v>
      </c>
      <c r="F519" s="219" t="s">
        <v>490</v>
      </c>
      <c r="G519" s="217"/>
      <c r="H519" s="218" t="s">
        <v>19</v>
      </c>
      <c r="I519" s="220"/>
      <c r="J519" s="217"/>
      <c r="K519" s="217"/>
      <c r="L519" s="221"/>
      <c r="M519" s="222"/>
      <c r="N519" s="223"/>
      <c r="O519" s="223"/>
      <c r="P519" s="223"/>
      <c r="Q519" s="223"/>
      <c r="R519" s="223"/>
      <c r="S519" s="223"/>
      <c r="T519" s="224"/>
      <c r="AT519" s="225" t="s">
        <v>188</v>
      </c>
      <c r="AU519" s="225" t="s">
        <v>86</v>
      </c>
      <c r="AV519" s="15" t="s">
        <v>84</v>
      </c>
      <c r="AW519" s="15" t="s">
        <v>35</v>
      </c>
      <c r="AX519" s="15" t="s">
        <v>76</v>
      </c>
      <c r="AY519" s="225" t="s">
        <v>177</v>
      </c>
    </row>
    <row r="520" spans="2:51" s="13" customFormat="1" ht="11.25">
      <c r="B520" s="193"/>
      <c r="C520" s="194"/>
      <c r="D520" s="195" t="s">
        <v>188</v>
      </c>
      <c r="E520" s="196" t="s">
        <v>19</v>
      </c>
      <c r="F520" s="197" t="s">
        <v>491</v>
      </c>
      <c r="G520" s="194"/>
      <c r="H520" s="198">
        <v>39.69</v>
      </c>
      <c r="I520" s="199"/>
      <c r="J520" s="194"/>
      <c r="K520" s="194"/>
      <c r="L520" s="200"/>
      <c r="M520" s="201"/>
      <c r="N520" s="202"/>
      <c r="O520" s="202"/>
      <c r="P520" s="202"/>
      <c r="Q520" s="202"/>
      <c r="R520" s="202"/>
      <c r="S520" s="202"/>
      <c r="T520" s="203"/>
      <c r="AT520" s="204" t="s">
        <v>188</v>
      </c>
      <c r="AU520" s="204" t="s">
        <v>86</v>
      </c>
      <c r="AV520" s="13" t="s">
        <v>86</v>
      </c>
      <c r="AW520" s="13" t="s">
        <v>35</v>
      </c>
      <c r="AX520" s="13" t="s">
        <v>76</v>
      </c>
      <c r="AY520" s="204" t="s">
        <v>177</v>
      </c>
    </row>
    <row r="521" spans="2:51" s="15" customFormat="1" ht="11.25">
      <c r="B521" s="216"/>
      <c r="C521" s="217"/>
      <c r="D521" s="195" t="s">
        <v>188</v>
      </c>
      <c r="E521" s="218" t="s">
        <v>19</v>
      </c>
      <c r="F521" s="219" t="s">
        <v>492</v>
      </c>
      <c r="G521" s="217"/>
      <c r="H521" s="218" t="s">
        <v>19</v>
      </c>
      <c r="I521" s="220"/>
      <c r="J521" s="217"/>
      <c r="K521" s="217"/>
      <c r="L521" s="221"/>
      <c r="M521" s="222"/>
      <c r="N521" s="223"/>
      <c r="O521" s="223"/>
      <c r="P521" s="223"/>
      <c r="Q521" s="223"/>
      <c r="R521" s="223"/>
      <c r="S521" s="223"/>
      <c r="T521" s="224"/>
      <c r="AT521" s="225" t="s">
        <v>188</v>
      </c>
      <c r="AU521" s="225" t="s">
        <v>86</v>
      </c>
      <c r="AV521" s="15" t="s">
        <v>84</v>
      </c>
      <c r="AW521" s="15" t="s">
        <v>35</v>
      </c>
      <c r="AX521" s="15" t="s">
        <v>76</v>
      </c>
      <c r="AY521" s="225" t="s">
        <v>177</v>
      </c>
    </row>
    <row r="522" spans="2:51" s="13" customFormat="1" ht="11.25">
      <c r="B522" s="193"/>
      <c r="C522" s="194"/>
      <c r="D522" s="195" t="s">
        <v>188</v>
      </c>
      <c r="E522" s="196" t="s">
        <v>19</v>
      </c>
      <c r="F522" s="197" t="s">
        <v>493</v>
      </c>
      <c r="G522" s="194"/>
      <c r="H522" s="198">
        <v>-145.386</v>
      </c>
      <c r="I522" s="199"/>
      <c r="J522" s="194"/>
      <c r="K522" s="194"/>
      <c r="L522" s="200"/>
      <c r="M522" s="201"/>
      <c r="N522" s="202"/>
      <c r="O522" s="202"/>
      <c r="P522" s="202"/>
      <c r="Q522" s="202"/>
      <c r="R522" s="202"/>
      <c r="S522" s="202"/>
      <c r="T522" s="203"/>
      <c r="AT522" s="204" t="s">
        <v>188</v>
      </c>
      <c r="AU522" s="204" t="s">
        <v>86</v>
      </c>
      <c r="AV522" s="13" t="s">
        <v>86</v>
      </c>
      <c r="AW522" s="13" t="s">
        <v>35</v>
      </c>
      <c r="AX522" s="13" t="s">
        <v>76</v>
      </c>
      <c r="AY522" s="204" t="s">
        <v>177</v>
      </c>
    </row>
    <row r="523" spans="2:51" s="15" customFormat="1" ht="11.25">
      <c r="B523" s="216"/>
      <c r="C523" s="217"/>
      <c r="D523" s="195" t="s">
        <v>188</v>
      </c>
      <c r="E523" s="218" t="s">
        <v>19</v>
      </c>
      <c r="F523" s="219" t="s">
        <v>494</v>
      </c>
      <c r="G523" s="217"/>
      <c r="H523" s="218" t="s">
        <v>19</v>
      </c>
      <c r="I523" s="220"/>
      <c r="J523" s="217"/>
      <c r="K523" s="217"/>
      <c r="L523" s="221"/>
      <c r="M523" s="222"/>
      <c r="N523" s="223"/>
      <c r="O523" s="223"/>
      <c r="P523" s="223"/>
      <c r="Q523" s="223"/>
      <c r="R523" s="223"/>
      <c r="S523" s="223"/>
      <c r="T523" s="224"/>
      <c r="AT523" s="225" t="s">
        <v>188</v>
      </c>
      <c r="AU523" s="225" t="s">
        <v>86</v>
      </c>
      <c r="AV523" s="15" t="s">
        <v>84</v>
      </c>
      <c r="AW523" s="15" t="s">
        <v>35</v>
      </c>
      <c r="AX523" s="15" t="s">
        <v>76</v>
      </c>
      <c r="AY523" s="225" t="s">
        <v>177</v>
      </c>
    </row>
    <row r="524" spans="2:51" s="13" customFormat="1" ht="11.25">
      <c r="B524" s="193"/>
      <c r="C524" s="194"/>
      <c r="D524" s="195" t="s">
        <v>188</v>
      </c>
      <c r="E524" s="196" t="s">
        <v>19</v>
      </c>
      <c r="F524" s="197" t="s">
        <v>495</v>
      </c>
      <c r="G524" s="194"/>
      <c r="H524" s="198">
        <v>-4.375</v>
      </c>
      <c r="I524" s="199"/>
      <c r="J524" s="194"/>
      <c r="K524" s="194"/>
      <c r="L524" s="200"/>
      <c r="M524" s="201"/>
      <c r="N524" s="202"/>
      <c r="O524" s="202"/>
      <c r="P524" s="202"/>
      <c r="Q524" s="202"/>
      <c r="R524" s="202"/>
      <c r="S524" s="202"/>
      <c r="T524" s="203"/>
      <c r="AT524" s="204" t="s">
        <v>188</v>
      </c>
      <c r="AU524" s="204" t="s">
        <v>86</v>
      </c>
      <c r="AV524" s="13" t="s">
        <v>86</v>
      </c>
      <c r="AW524" s="13" t="s">
        <v>35</v>
      </c>
      <c r="AX524" s="13" t="s">
        <v>76</v>
      </c>
      <c r="AY524" s="204" t="s">
        <v>177</v>
      </c>
    </row>
    <row r="525" spans="2:51" s="13" customFormat="1" ht="11.25">
      <c r="B525" s="193"/>
      <c r="C525" s="194"/>
      <c r="D525" s="195" t="s">
        <v>188</v>
      </c>
      <c r="E525" s="196" t="s">
        <v>19</v>
      </c>
      <c r="F525" s="197" t="s">
        <v>496</v>
      </c>
      <c r="G525" s="194"/>
      <c r="H525" s="198">
        <v>-3.3</v>
      </c>
      <c r="I525" s="199"/>
      <c r="J525" s="194"/>
      <c r="K525" s="194"/>
      <c r="L525" s="200"/>
      <c r="M525" s="201"/>
      <c r="N525" s="202"/>
      <c r="O525" s="202"/>
      <c r="P525" s="202"/>
      <c r="Q525" s="202"/>
      <c r="R525" s="202"/>
      <c r="S525" s="202"/>
      <c r="T525" s="203"/>
      <c r="AT525" s="204" t="s">
        <v>188</v>
      </c>
      <c r="AU525" s="204" t="s">
        <v>86</v>
      </c>
      <c r="AV525" s="13" t="s">
        <v>86</v>
      </c>
      <c r="AW525" s="13" t="s">
        <v>35</v>
      </c>
      <c r="AX525" s="13" t="s">
        <v>76</v>
      </c>
      <c r="AY525" s="204" t="s">
        <v>177</v>
      </c>
    </row>
    <row r="526" spans="2:51" s="13" customFormat="1" ht="11.25">
      <c r="B526" s="193"/>
      <c r="C526" s="194"/>
      <c r="D526" s="195" t="s">
        <v>188</v>
      </c>
      <c r="E526" s="196" t="s">
        <v>19</v>
      </c>
      <c r="F526" s="197" t="s">
        <v>497</v>
      </c>
      <c r="G526" s="194"/>
      <c r="H526" s="198">
        <v>-7.8</v>
      </c>
      <c r="I526" s="199"/>
      <c r="J526" s="194"/>
      <c r="K526" s="194"/>
      <c r="L526" s="200"/>
      <c r="M526" s="201"/>
      <c r="N526" s="202"/>
      <c r="O526" s="202"/>
      <c r="P526" s="202"/>
      <c r="Q526" s="202"/>
      <c r="R526" s="202"/>
      <c r="S526" s="202"/>
      <c r="T526" s="203"/>
      <c r="AT526" s="204" t="s">
        <v>188</v>
      </c>
      <c r="AU526" s="204" t="s">
        <v>86</v>
      </c>
      <c r="AV526" s="13" t="s">
        <v>86</v>
      </c>
      <c r="AW526" s="13" t="s">
        <v>35</v>
      </c>
      <c r="AX526" s="13" t="s">
        <v>76</v>
      </c>
      <c r="AY526" s="204" t="s">
        <v>177</v>
      </c>
    </row>
    <row r="527" spans="2:51" s="13" customFormat="1" ht="11.25">
      <c r="B527" s="193"/>
      <c r="C527" s="194"/>
      <c r="D527" s="195" t="s">
        <v>188</v>
      </c>
      <c r="E527" s="196" t="s">
        <v>19</v>
      </c>
      <c r="F527" s="197" t="s">
        <v>498</v>
      </c>
      <c r="G527" s="194"/>
      <c r="H527" s="198">
        <v>-16.66</v>
      </c>
      <c r="I527" s="199"/>
      <c r="J527" s="194"/>
      <c r="K527" s="194"/>
      <c r="L527" s="200"/>
      <c r="M527" s="201"/>
      <c r="N527" s="202"/>
      <c r="O527" s="202"/>
      <c r="P527" s="202"/>
      <c r="Q527" s="202"/>
      <c r="R527" s="202"/>
      <c r="S527" s="202"/>
      <c r="T527" s="203"/>
      <c r="AT527" s="204" t="s">
        <v>188</v>
      </c>
      <c r="AU527" s="204" t="s">
        <v>86</v>
      </c>
      <c r="AV527" s="13" t="s">
        <v>86</v>
      </c>
      <c r="AW527" s="13" t="s">
        <v>35</v>
      </c>
      <c r="AX527" s="13" t="s">
        <v>76</v>
      </c>
      <c r="AY527" s="204" t="s">
        <v>177</v>
      </c>
    </row>
    <row r="528" spans="2:51" s="13" customFormat="1" ht="11.25">
      <c r="B528" s="193"/>
      <c r="C528" s="194"/>
      <c r="D528" s="195" t="s">
        <v>188</v>
      </c>
      <c r="E528" s="196" t="s">
        <v>19</v>
      </c>
      <c r="F528" s="197" t="s">
        <v>499</v>
      </c>
      <c r="G528" s="194"/>
      <c r="H528" s="198">
        <v>-15.225</v>
      </c>
      <c r="I528" s="199"/>
      <c r="J528" s="194"/>
      <c r="K528" s="194"/>
      <c r="L528" s="200"/>
      <c r="M528" s="201"/>
      <c r="N528" s="202"/>
      <c r="O528" s="202"/>
      <c r="P528" s="202"/>
      <c r="Q528" s="202"/>
      <c r="R528" s="202"/>
      <c r="S528" s="202"/>
      <c r="T528" s="203"/>
      <c r="AT528" s="204" t="s">
        <v>188</v>
      </c>
      <c r="AU528" s="204" t="s">
        <v>86</v>
      </c>
      <c r="AV528" s="13" t="s">
        <v>86</v>
      </c>
      <c r="AW528" s="13" t="s">
        <v>35</v>
      </c>
      <c r="AX528" s="13" t="s">
        <v>76</v>
      </c>
      <c r="AY528" s="204" t="s">
        <v>177</v>
      </c>
    </row>
    <row r="529" spans="1:65" s="13" customFormat="1" ht="11.25">
      <c r="B529" s="193"/>
      <c r="C529" s="194"/>
      <c r="D529" s="195" t="s">
        <v>188</v>
      </c>
      <c r="E529" s="196" t="s">
        <v>19</v>
      </c>
      <c r="F529" s="197" t="s">
        <v>500</v>
      </c>
      <c r="G529" s="194"/>
      <c r="H529" s="198">
        <v>-2.88</v>
      </c>
      <c r="I529" s="199"/>
      <c r="J529" s="194"/>
      <c r="K529" s="194"/>
      <c r="L529" s="200"/>
      <c r="M529" s="201"/>
      <c r="N529" s="202"/>
      <c r="O529" s="202"/>
      <c r="P529" s="202"/>
      <c r="Q529" s="202"/>
      <c r="R529" s="202"/>
      <c r="S529" s="202"/>
      <c r="T529" s="203"/>
      <c r="AT529" s="204" t="s">
        <v>188</v>
      </c>
      <c r="AU529" s="204" t="s">
        <v>86</v>
      </c>
      <c r="AV529" s="13" t="s">
        <v>86</v>
      </c>
      <c r="AW529" s="13" t="s">
        <v>35</v>
      </c>
      <c r="AX529" s="13" t="s">
        <v>76</v>
      </c>
      <c r="AY529" s="204" t="s">
        <v>177</v>
      </c>
    </row>
    <row r="530" spans="1:65" s="13" customFormat="1" ht="11.25">
      <c r="B530" s="193"/>
      <c r="C530" s="194"/>
      <c r="D530" s="195" t="s">
        <v>188</v>
      </c>
      <c r="E530" s="196" t="s">
        <v>19</v>
      </c>
      <c r="F530" s="197" t="s">
        <v>501</v>
      </c>
      <c r="G530" s="194"/>
      <c r="H530" s="198">
        <v>-3.2</v>
      </c>
      <c r="I530" s="199"/>
      <c r="J530" s="194"/>
      <c r="K530" s="194"/>
      <c r="L530" s="200"/>
      <c r="M530" s="201"/>
      <c r="N530" s="202"/>
      <c r="O530" s="202"/>
      <c r="P530" s="202"/>
      <c r="Q530" s="202"/>
      <c r="R530" s="202"/>
      <c r="S530" s="202"/>
      <c r="T530" s="203"/>
      <c r="AT530" s="204" t="s">
        <v>188</v>
      </c>
      <c r="AU530" s="204" t="s">
        <v>86</v>
      </c>
      <c r="AV530" s="13" t="s">
        <v>86</v>
      </c>
      <c r="AW530" s="13" t="s">
        <v>35</v>
      </c>
      <c r="AX530" s="13" t="s">
        <v>76</v>
      </c>
      <c r="AY530" s="204" t="s">
        <v>177</v>
      </c>
    </row>
    <row r="531" spans="1:65" s="13" customFormat="1" ht="11.25">
      <c r="B531" s="193"/>
      <c r="C531" s="194"/>
      <c r="D531" s="195" t="s">
        <v>188</v>
      </c>
      <c r="E531" s="196" t="s">
        <v>19</v>
      </c>
      <c r="F531" s="197" t="s">
        <v>502</v>
      </c>
      <c r="G531" s="194"/>
      <c r="H531" s="198">
        <v>-7.2</v>
      </c>
      <c r="I531" s="199"/>
      <c r="J531" s="194"/>
      <c r="K531" s="194"/>
      <c r="L531" s="200"/>
      <c r="M531" s="201"/>
      <c r="N531" s="202"/>
      <c r="O531" s="202"/>
      <c r="P531" s="202"/>
      <c r="Q531" s="202"/>
      <c r="R531" s="202"/>
      <c r="S531" s="202"/>
      <c r="T531" s="203"/>
      <c r="AT531" s="204" t="s">
        <v>188</v>
      </c>
      <c r="AU531" s="204" t="s">
        <v>86</v>
      </c>
      <c r="AV531" s="13" t="s">
        <v>86</v>
      </c>
      <c r="AW531" s="13" t="s">
        <v>35</v>
      </c>
      <c r="AX531" s="13" t="s">
        <v>76</v>
      </c>
      <c r="AY531" s="204" t="s">
        <v>177</v>
      </c>
    </row>
    <row r="532" spans="1:65" s="13" customFormat="1" ht="11.25">
      <c r="B532" s="193"/>
      <c r="C532" s="194"/>
      <c r="D532" s="195" t="s">
        <v>188</v>
      </c>
      <c r="E532" s="196" t="s">
        <v>19</v>
      </c>
      <c r="F532" s="197" t="s">
        <v>503</v>
      </c>
      <c r="G532" s="194"/>
      <c r="H532" s="198">
        <v>-1.92</v>
      </c>
      <c r="I532" s="199"/>
      <c r="J532" s="194"/>
      <c r="K532" s="194"/>
      <c r="L532" s="200"/>
      <c r="M532" s="201"/>
      <c r="N532" s="202"/>
      <c r="O532" s="202"/>
      <c r="P532" s="202"/>
      <c r="Q532" s="202"/>
      <c r="R532" s="202"/>
      <c r="S532" s="202"/>
      <c r="T532" s="203"/>
      <c r="AT532" s="204" t="s">
        <v>188</v>
      </c>
      <c r="AU532" s="204" t="s">
        <v>86</v>
      </c>
      <c r="AV532" s="13" t="s">
        <v>86</v>
      </c>
      <c r="AW532" s="13" t="s">
        <v>35</v>
      </c>
      <c r="AX532" s="13" t="s">
        <v>76</v>
      </c>
      <c r="AY532" s="204" t="s">
        <v>177</v>
      </c>
    </row>
    <row r="533" spans="1:65" s="13" customFormat="1" ht="11.25">
      <c r="B533" s="193"/>
      <c r="C533" s="194"/>
      <c r="D533" s="195" t="s">
        <v>188</v>
      </c>
      <c r="E533" s="196" t="s">
        <v>19</v>
      </c>
      <c r="F533" s="197" t="s">
        <v>504</v>
      </c>
      <c r="G533" s="194"/>
      <c r="H533" s="198">
        <v>-1.4</v>
      </c>
      <c r="I533" s="199"/>
      <c r="J533" s="194"/>
      <c r="K533" s="194"/>
      <c r="L533" s="200"/>
      <c r="M533" s="201"/>
      <c r="N533" s="202"/>
      <c r="O533" s="202"/>
      <c r="P533" s="202"/>
      <c r="Q533" s="202"/>
      <c r="R533" s="202"/>
      <c r="S533" s="202"/>
      <c r="T533" s="203"/>
      <c r="AT533" s="204" t="s">
        <v>188</v>
      </c>
      <c r="AU533" s="204" t="s">
        <v>86</v>
      </c>
      <c r="AV533" s="13" t="s">
        <v>86</v>
      </c>
      <c r="AW533" s="13" t="s">
        <v>35</v>
      </c>
      <c r="AX533" s="13" t="s">
        <v>76</v>
      </c>
      <c r="AY533" s="204" t="s">
        <v>177</v>
      </c>
    </row>
    <row r="534" spans="1:65" s="15" customFormat="1" ht="11.25">
      <c r="B534" s="216"/>
      <c r="C534" s="217"/>
      <c r="D534" s="195" t="s">
        <v>188</v>
      </c>
      <c r="E534" s="218" t="s">
        <v>19</v>
      </c>
      <c r="F534" s="219" t="s">
        <v>505</v>
      </c>
      <c r="G534" s="217"/>
      <c r="H534" s="218" t="s">
        <v>19</v>
      </c>
      <c r="I534" s="220"/>
      <c r="J534" s="217"/>
      <c r="K534" s="217"/>
      <c r="L534" s="221"/>
      <c r="M534" s="222"/>
      <c r="N534" s="223"/>
      <c r="O534" s="223"/>
      <c r="P534" s="223"/>
      <c r="Q534" s="223"/>
      <c r="R534" s="223"/>
      <c r="S534" s="223"/>
      <c r="T534" s="224"/>
      <c r="AT534" s="225" t="s">
        <v>188</v>
      </c>
      <c r="AU534" s="225" t="s">
        <v>86</v>
      </c>
      <c r="AV534" s="15" t="s">
        <v>84</v>
      </c>
      <c r="AW534" s="15" t="s">
        <v>35</v>
      </c>
      <c r="AX534" s="15" t="s">
        <v>76</v>
      </c>
      <c r="AY534" s="225" t="s">
        <v>177</v>
      </c>
    </row>
    <row r="535" spans="1:65" s="13" customFormat="1" ht="11.25">
      <c r="B535" s="193"/>
      <c r="C535" s="194"/>
      <c r="D535" s="195" t="s">
        <v>188</v>
      </c>
      <c r="E535" s="196" t="s">
        <v>19</v>
      </c>
      <c r="F535" s="197" t="s">
        <v>506</v>
      </c>
      <c r="G535" s="194"/>
      <c r="H535" s="198">
        <v>-3.375</v>
      </c>
      <c r="I535" s="199"/>
      <c r="J535" s="194"/>
      <c r="K535" s="194"/>
      <c r="L535" s="200"/>
      <c r="M535" s="201"/>
      <c r="N535" s="202"/>
      <c r="O535" s="202"/>
      <c r="P535" s="202"/>
      <c r="Q535" s="202"/>
      <c r="R535" s="202"/>
      <c r="S535" s="202"/>
      <c r="T535" s="203"/>
      <c r="AT535" s="204" t="s">
        <v>188</v>
      </c>
      <c r="AU535" s="204" t="s">
        <v>86</v>
      </c>
      <c r="AV535" s="13" t="s">
        <v>86</v>
      </c>
      <c r="AW535" s="13" t="s">
        <v>35</v>
      </c>
      <c r="AX535" s="13" t="s">
        <v>76</v>
      </c>
      <c r="AY535" s="204" t="s">
        <v>177</v>
      </c>
    </row>
    <row r="536" spans="1:65" s="13" customFormat="1" ht="11.25">
      <c r="B536" s="193"/>
      <c r="C536" s="194"/>
      <c r="D536" s="195" t="s">
        <v>188</v>
      </c>
      <c r="E536" s="196" t="s">
        <v>19</v>
      </c>
      <c r="F536" s="197" t="s">
        <v>507</v>
      </c>
      <c r="G536" s="194"/>
      <c r="H536" s="198">
        <v>-4.6399999999999997</v>
      </c>
      <c r="I536" s="199"/>
      <c r="J536" s="194"/>
      <c r="K536" s="194"/>
      <c r="L536" s="200"/>
      <c r="M536" s="201"/>
      <c r="N536" s="202"/>
      <c r="O536" s="202"/>
      <c r="P536" s="202"/>
      <c r="Q536" s="202"/>
      <c r="R536" s="202"/>
      <c r="S536" s="202"/>
      <c r="T536" s="203"/>
      <c r="AT536" s="204" t="s">
        <v>188</v>
      </c>
      <c r="AU536" s="204" t="s">
        <v>86</v>
      </c>
      <c r="AV536" s="13" t="s">
        <v>86</v>
      </c>
      <c r="AW536" s="13" t="s">
        <v>35</v>
      </c>
      <c r="AX536" s="13" t="s">
        <v>76</v>
      </c>
      <c r="AY536" s="204" t="s">
        <v>177</v>
      </c>
    </row>
    <row r="537" spans="1:65" s="13" customFormat="1" ht="11.25">
      <c r="B537" s="193"/>
      <c r="C537" s="194"/>
      <c r="D537" s="195" t="s">
        <v>188</v>
      </c>
      <c r="E537" s="196" t="s">
        <v>19</v>
      </c>
      <c r="F537" s="197" t="s">
        <v>508</v>
      </c>
      <c r="G537" s="194"/>
      <c r="H537" s="198">
        <v>-2.835</v>
      </c>
      <c r="I537" s="199"/>
      <c r="J537" s="194"/>
      <c r="K537" s="194"/>
      <c r="L537" s="200"/>
      <c r="M537" s="201"/>
      <c r="N537" s="202"/>
      <c r="O537" s="202"/>
      <c r="P537" s="202"/>
      <c r="Q537" s="202"/>
      <c r="R537" s="202"/>
      <c r="S537" s="202"/>
      <c r="T537" s="203"/>
      <c r="AT537" s="204" t="s">
        <v>188</v>
      </c>
      <c r="AU537" s="204" t="s">
        <v>86</v>
      </c>
      <c r="AV537" s="13" t="s">
        <v>86</v>
      </c>
      <c r="AW537" s="13" t="s">
        <v>35</v>
      </c>
      <c r="AX537" s="13" t="s">
        <v>76</v>
      </c>
      <c r="AY537" s="204" t="s">
        <v>177</v>
      </c>
    </row>
    <row r="538" spans="1:65" s="13" customFormat="1" ht="11.25">
      <c r="B538" s="193"/>
      <c r="C538" s="194"/>
      <c r="D538" s="195" t="s">
        <v>188</v>
      </c>
      <c r="E538" s="196" t="s">
        <v>19</v>
      </c>
      <c r="F538" s="197" t="s">
        <v>509</v>
      </c>
      <c r="G538" s="194"/>
      <c r="H538" s="198">
        <v>-2.42</v>
      </c>
      <c r="I538" s="199"/>
      <c r="J538" s="194"/>
      <c r="K538" s="194"/>
      <c r="L538" s="200"/>
      <c r="M538" s="201"/>
      <c r="N538" s="202"/>
      <c r="O538" s="202"/>
      <c r="P538" s="202"/>
      <c r="Q538" s="202"/>
      <c r="R538" s="202"/>
      <c r="S538" s="202"/>
      <c r="T538" s="203"/>
      <c r="AT538" s="204" t="s">
        <v>188</v>
      </c>
      <c r="AU538" s="204" t="s">
        <v>86</v>
      </c>
      <c r="AV538" s="13" t="s">
        <v>86</v>
      </c>
      <c r="AW538" s="13" t="s">
        <v>35</v>
      </c>
      <c r="AX538" s="13" t="s">
        <v>76</v>
      </c>
      <c r="AY538" s="204" t="s">
        <v>177</v>
      </c>
    </row>
    <row r="539" spans="1:65" s="13" customFormat="1" ht="11.25">
      <c r="B539" s="193"/>
      <c r="C539" s="194"/>
      <c r="D539" s="195" t="s">
        <v>188</v>
      </c>
      <c r="E539" s="196" t="s">
        <v>19</v>
      </c>
      <c r="F539" s="197" t="s">
        <v>510</v>
      </c>
      <c r="G539" s="194"/>
      <c r="H539" s="198">
        <v>-4.6500000000000004</v>
      </c>
      <c r="I539" s="199"/>
      <c r="J539" s="194"/>
      <c r="K539" s="194"/>
      <c r="L539" s="200"/>
      <c r="M539" s="201"/>
      <c r="N539" s="202"/>
      <c r="O539" s="202"/>
      <c r="P539" s="202"/>
      <c r="Q539" s="202"/>
      <c r="R539" s="202"/>
      <c r="S539" s="202"/>
      <c r="T539" s="203"/>
      <c r="AT539" s="204" t="s">
        <v>188</v>
      </c>
      <c r="AU539" s="204" t="s">
        <v>86</v>
      </c>
      <c r="AV539" s="13" t="s">
        <v>86</v>
      </c>
      <c r="AW539" s="13" t="s">
        <v>35</v>
      </c>
      <c r="AX539" s="13" t="s">
        <v>76</v>
      </c>
      <c r="AY539" s="204" t="s">
        <v>177</v>
      </c>
    </row>
    <row r="540" spans="1:65" s="14" customFormat="1" ht="11.25">
      <c r="B540" s="205"/>
      <c r="C540" s="206"/>
      <c r="D540" s="195" t="s">
        <v>188</v>
      </c>
      <c r="E540" s="207" t="s">
        <v>19</v>
      </c>
      <c r="F540" s="208" t="s">
        <v>190</v>
      </c>
      <c r="G540" s="206"/>
      <c r="H540" s="209">
        <v>1275.5549999999998</v>
      </c>
      <c r="I540" s="210"/>
      <c r="J540" s="206"/>
      <c r="K540" s="206"/>
      <c r="L540" s="211"/>
      <c r="M540" s="212"/>
      <c r="N540" s="213"/>
      <c r="O540" s="213"/>
      <c r="P540" s="213"/>
      <c r="Q540" s="213"/>
      <c r="R540" s="213"/>
      <c r="S540" s="213"/>
      <c r="T540" s="214"/>
      <c r="AT540" s="215" t="s">
        <v>188</v>
      </c>
      <c r="AU540" s="215" t="s">
        <v>86</v>
      </c>
      <c r="AV540" s="14" t="s">
        <v>184</v>
      </c>
      <c r="AW540" s="14" t="s">
        <v>35</v>
      </c>
      <c r="AX540" s="14" t="s">
        <v>84</v>
      </c>
      <c r="AY540" s="215" t="s">
        <v>177</v>
      </c>
    </row>
    <row r="541" spans="1:65" s="2" customFormat="1" ht="24.2" customHeight="1">
      <c r="A541" s="36"/>
      <c r="B541" s="37"/>
      <c r="C541" s="175" t="s">
        <v>564</v>
      </c>
      <c r="D541" s="175" t="s">
        <v>179</v>
      </c>
      <c r="E541" s="176" t="s">
        <v>565</v>
      </c>
      <c r="F541" s="177" t="s">
        <v>566</v>
      </c>
      <c r="G541" s="178" t="s">
        <v>199</v>
      </c>
      <c r="H541" s="179">
        <v>5102.22</v>
      </c>
      <c r="I541" s="180"/>
      <c r="J541" s="181">
        <f>ROUND(I541*H541,2)</f>
        <v>0</v>
      </c>
      <c r="K541" s="177" t="s">
        <v>183</v>
      </c>
      <c r="L541" s="41"/>
      <c r="M541" s="182" t="s">
        <v>19</v>
      </c>
      <c r="N541" s="183" t="s">
        <v>47</v>
      </c>
      <c r="O541" s="66"/>
      <c r="P541" s="184">
        <f>O541*H541</f>
        <v>0</v>
      </c>
      <c r="Q541" s="184">
        <v>5.2500000000000003E-3</v>
      </c>
      <c r="R541" s="184">
        <f>Q541*H541</f>
        <v>26.786655000000003</v>
      </c>
      <c r="S541" s="184">
        <v>0</v>
      </c>
      <c r="T541" s="185">
        <f>S541*H541</f>
        <v>0</v>
      </c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R541" s="186" t="s">
        <v>184</v>
      </c>
      <c r="AT541" s="186" t="s">
        <v>179</v>
      </c>
      <c r="AU541" s="186" t="s">
        <v>86</v>
      </c>
      <c r="AY541" s="19" t="s">
        <v>177</v>
      </c>
      <c r="BE541" s="187">
        <f>IF(N541="základní",J541,0)</f>
        <v>0</v>
      </c>
      <c r="BF541" s="187">
        <f>IF(N541="snížená",J541,0)</f>
        <v>0</v>
      </c>
      <c r="BG541" s="187">
        <f>IF(N541="zákl. přenesená",J541,0)</f>
        <v>0</v>
      </c>
      <c r="BH541" s="187">
        <f>IF(N541="sníž. přenesená",J541,0)</f>
        <v>0</v>
      </c>
      <c r="BI541" s="187">
        <f>IF(N541="nulová",J541,0)</f>
        <v>0</v>
      </c>
      <c r="BJ541" s="19" t="s">
        <v>84</v>
      </c>
      <c r="BK541" s="187">
        <f>ROUND(I541*H541,2)</f>
        <v>0</v>
      </c>
      <c r="BL541" s="19" t="s">
        <v>184</v>
      </c>
      <c r="BM541" s="186" t="s">
        <v>567</v>
      </c>
    </row>
    <row r="542" spans="1:65" s="2" customFormat="1" ht="11.25">
      <c r="A542" s="36"/>
      <c r="B542" s="37"/>
      <c r="C542" s="38"/>
      <c r="D542" s="188" t="s">
        <v>186</v>
      </c>
      <c r="E542" s="38"/>
      <c r="F542" s="189" t="s">
        <v>568</v>
      </c>
      <c r="G542" s="38"/>
      <c r="H542" s="38"/>
      <c r="I542" s="190"/>
      <c r="J542" s="38"/>
      <c r="K542" s="38"/>
      <c r="L542" s="41"/>
      <c r="M542" s="191"/>
      <c r="N542" s="192"/>
      <c r="O542" s="66"/>
      <c r="P542" s="66"/>
      <c r="Q542" s="66"/>
      <c r="R542" s="66"/>
      <c r="S542" s="66"/>
      <c r="T542" s="67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T542" s="19" t="s">
        <v>186</v>
      </c>
      <c r="AU542" s="19" t="s">
        <v>86</v>
      </c>
    </row>
    <row r="543" spans="1:65" s="13" customFormat="1" ht="11.25">
      <c r="B543" s="193"/>
      <c r="C543" s="194"/>
      <c r="D543" s="195" t="s">
        <v>188</v>
      </c>
      <c r="E543" s="196" t="s">
        <v>19</v>
      </c>
      <c r="F543" s="197" t="s">
        <v>569</v>
      </c>
      <c r="G543" s="194"/>
      <c r="H543" s="198">
        <v>5102.22</v>
      </c>
      <c r="I543" s="199"/>
      <c r="J543" s="194"/>
      <c r="K543" s="194"/>
      <c r="L543" s="200"/>
      <c r="M543" s="201"/>
      <c r="N543" s="202"/>
      <c r="O543" s="202"/>
      <c r="P543" s="202"/>
      <c r="Q543" s="202"/>
      <c r="R543" s="202"/>
      <c r="S543" s="202"/>
      <c r="T543" s="203"/>
      <c r="AT543" s="204" t="s">
        <v>188</v>
      </c>
      <c r="AU543" s="204" t="s">
        <v>86</v>
      </c>
      <c r="AV543" s="13" t="s">
        <v>86</v>
      </c>
      <c r="AW543" s="13" t="s">
        <v>35</v>
      </c>
      <c r="AX543" s="13" t="s">
        <v>84</v>
      </c>
      <c r="AY543" s="204" t="s">
        <v>177</v>
      </c>
    </row>
    <row r="544" spans="1:65" s="2" customFormat="1" ht="16.5" customHeight="1">
      <c r="A544" s="36"/>
      <c r="B544" s="37"/>
      <c r="C544" s="175" t="s">
        <v>570</v>
      </c>
      <c r="D544" s="175" t="s">
        <v>179</v>
      </c>
      <c r="E544" s="176" t="s">
        <v>571</v>
      </c>
      <c r="F544" s="177" t="s">
        <v>572</v>
      </c>
      <c r="G544" s="178" t="s">
        <v>199</v>
      </c>
      <c r="H544" s="179">
        <v>39.125</v>
      </c>
      <c r="I544" s="180"/>
      <c r="J544" s="181">
        <f>ROUND(I544*H544,2)</f>
        <v>0</v>
      </c>
      <c r="K544" s="177" t="s">
        <v>183</v>
      </c>
      <c r="L544" s="41"/>
      <c r="M544" s="182" t="s">
        <v>19</v>
      </c>
      <c r="N544" s="183" t="s">
        <v>47</v>
      </c>
      <c r="O544" s="66"/>
      <c r="P544" s="184">
        <f>O544*H544</f>
        <v>0</v>
      </c>
      <c r="Q544" s="184">
        <v>3.3579999999999999E-2</v>
      </c>
      <c r="R544" s="184">
        <f>Q544*H544</f>
        <v>1.3138174999999999</v>
      </c>
      <c r="S544" s="184">
        <v>0</v>
      </c>
      <c r="T544" s="185">
        <f>S544*H544</f>
        <v>0</v>
      </c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R544" s="186" t="s">
        <v>184</v>
      </c>
      <c r="AT544" s="186" t="s">
        <v>179</v>
      </c>
      <c r="AU544" s="186" t="s">
        <v>86</v>
      </c>
      <c r="AY544" s="19" t="s">
        <v>177</v>
      </c>
      <c r="BE544" s="187">
        <f>IF(N544="základní",J544,0)</f>
        <v>0</v>
      </c>
      <c r="BF544" s="187">
        <f>IF(N544="snížená",J544,0)</f>
        <v>0</v>
      </c>
      <c r="BG544" s="187">
        <f>IF(N544="zákl. přenesená",J544,0)</f>
        <v>0</v>
      </c>
      <c r="BH544" s="187">
        <f>IF(N544="sníž. přenesená",J544,0)</f>
        <v>0</v>
      </c>
      <c r="BI544" s="187">
        <f>IF(N544="nulová",J544,0)</f>
        <v>0</v>
      </c>
      <c r="BJ544" s="19" t="s">
        <v>84</v>
      </c>
      <c r="BK544" s="187">
        <f>ROUND(I544*H544,2)</f>
        <v>0</v>
      </c>
      <c r="BL544" s="19" t="s">
        <v>184</v>
      </c>
      <c r="BM544" s="186" t="s">
        <v>573</v>
      </c>
    </row>
    <row r="545" spans="1:51" s="2" customFormat="1" ht="11.25">
      <c r="A545" s="36"/>
      <c r="B545" s="37"/>
      <c r="C545" s="38"/>
      <c r="D545" s="188" t="s">
        <v>186</v>
      </c>
      <c r="E545" s="38"/>
      <c r="F545" s="189" t="s">
        <v>574</v>
      </c>
      <c r="G545" s="38"/>
      <c r="H545" s="38"/>
      <c r="I545" s="190"/>
      <c r="J545" s="38"/>
      <c r="K545" s="38"/>
      <c r="L545" s="41"/>
      <c r="M545" s="191"/>
      <c r="N545" s="192"/>
      <c r="O545" s="66"/>
      <c r="P545" s="66"/>
      <c r="Q545" s="66"/>
      <c r="R545" s="66"/>
      <c r="S545" s="66"/>
      <c r="T545" s="67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T545" s="19" t="s">
        <v>186</v>
      </c>
      <c r="AU545" s="19" t="s">
        <v>86</v>
      </c>
    </row>
    <row r="546" spans="1:51" s="15" customFormat="1" ht="11.25">
      <c r="B546" s="216"/>
      <c r="C546" s="217"/>
      <c r="D546" s="195" t="s">
        <v>188</v>
      </c>
      <c r="E546" s="218" t="s">
        <v>19</v>
      </c>
      <c r="F546" s="219" t="s">
        <v>575</v>
      </c>
      <c r="G546" s="217"/>
      <c r="H546" s="218" t="s">
        <v>19</v>
      </c>
      <c r="I546" s="220"/>
      <c r="J546" s="217"/>
      <c r="K546" s="217"/>
      <c r="L546" s="221"/>
      <c r="M546" s="222"/>
      <c r="N546" s="223"/>
      <c r="O546" s="223"/>
      <c r="P546" s="223"/>
      <c r="Q546" s="223"/>
      <c r="R546" s="223"/>
      <c r="S546" s="223"/>
      <c r="T546" s="224"/>
      <c r="AT546" s="225" t="s">
        <v>188</v>
      </c>
      <c r="AU546" s="225" t="s">
        <v>86</v>
      </c>
      <c r="AV546" s="15" t="s">
        <v>84</v>
      </c>
      <c r="AW546" s="15" t="s">
        <v>35</v>
      </c>
      <c r="AX546" s="15" t="s">
        <v>76</v>
      </c>
      <c r="AY546" s="225" t="s">
        <v>177</v>
      </c>
    </row>
    <row r="547" spans="1:51" s="13" customFormat="1" ht="11.25">
      <c r="B547" s="193"/>
      <c r="C547" s="194"/>
      <c r="D547" s="195" t="s">
        <v>188</v>
      </c>
      <c r="E547" s="196" t="s">
        <v>19</v>
      </c>
      <c r="F547" s="197" t="s">
        <v>576</v>
      </c>
      <c r="G547" s="194"/>
      <c r="H547" s="198">
        <v>9.5</v>
      </c>
      <c r="I547" s="199"/>
      <c r="J547" s="194"/>
      <c r="K547" s="194"/>
      <c r="L547" s="200"/>
      <c r="M547" s="201"/>
      <c r="N547" s="202"/>
      <c r="O547" s="202"/>
      <c r="P547" s="202"/>
      <c r="Q547" s="202"/>
      <c r="R547" s="202"/>
      <c r="S547" s="202"/>
      <c r="T547" s="203"/>
      <c r="AT547" s="204" t="s">
        <v>188</v>
      </c>
      <c r="AU547" s="204" t="s">
        <v>86</v>
      </c>
      <c r="AV547" s="13" t="s">
        <v>86</v>
      </c>
      <c r="AW547" s="13" t="s">
        <v>35</v>
      </c>
      <c r="AX547" s="13" t="s">
        <v>76</v>
      </c>
      <c r="AY547" s="204" t="s">
        <v>177</v>
      </c>
    </row>
    <row r="548" spans="1:51" s="13" customFormat="1" ht="11.25">
      <c r="B548" s="193"/>
      <c r="C548" s="194"/>
      <c r="D548" s="195" t="s">
        <v>188</v>
      </c>
      <c r="E548" s="196" t="s">
        <v>19</v>
      </c>
      <c r="F548" s="197" t="s">
        <v>577</v>
      </c>
      <c r="G548" s="194"/>
      <c r="H548" s="198">
        <v>9.6</v>
      </c>
      <c r="I548" s="199"/>
      <c r="J548" s="194"/>
      <c r="K548" s="194"/>
      <c r="L548" s="200"/>
      <c r="M548" s="201"/>
      <c r="N548" s="202"/>
      <c r="O548" s="202"/>
      <c r="P548" s="202"/>
      <c r="Q548" s="202"/>
      <c r="R548" s="202"/>
      <c r="S548" s="202"/>
      <c r="T548" s="203"/>
      <c r="AT548" s="204" t="s">
        <v>188</v>
      </c>
      <c r="AU548" s="204" t="s">
        <v>86</v>
      </c>
      <c r="AV548" s="13" t="s">
        <v>86</v>
      </c>
      <c r="AW548" s="13" t="s">
        <v>35</v>
      </c>
      <c r="AX548" s="13" t="s">
        <v>76</v>
      </c>
      <c r="AY548" s="204" t="s">
        <v>177</v>
      </c>
    </row>
    <row r="549" spans="1:51" s="13" customFormat="1" ht="11.25">
      <c r="B549" s="193"/>
      <c r="C549" s="194"/>
      <c r="D549" s="195" t="s">
        <v>188</v>
      </c>
      <c r="E549" s="196" t="s">
        <v>19</v>
      </c>
      <c r="F549" s="197" t="s">
        <v>578</v>
      </c>
      <c r="G549" s="194"/>
      <c r="H549" s="198">
        <v>15.9</v>
      </c>
      <c r="I549" s="199"/>
      <c r="J549" s="194"/>
      <c r="K549" s="194"/>
      <c r="L549" s="200"/>
      <c r="M549" s="201"/>
      <c r="N549" s="202"/>
      <c r="O549" s="202"/>
      <c r="P549" s="202"/>
      <c r="Q549" s="202"/>
      <c r="R549" s="202"/>
      <c r="S549" s="202"/>
      <c r="T549" s="203"/>
      <c r="AT549" s="204" t="s">
        <v>188</v>
      </c>
      <c r="AU549" s="204" t="s">
        <v>86</v>
      </c>
      <c r="AV549" s="13" t="s">
        <v>86</v>
      </c>
      <c r="AW549" s="13" t="s">
        <v>35</v>
      </c>
      <c r="AX549" s="13" t="s">
        <v>76</v>
      </c>
      <c r="AY549" s="204" t="s">
        <v>177</v>
      </c>
    </row>
    <row r="550" spans="1:51" s="13" customFormat="1" ht="11.25">
      <c r="B550" s="193"/>
      <c r="C550" s="194"/>
      <c r="D550" s="195" t="s">
        <v>188</v>
      </c>
      <c r="E550" s="196" t="s">
        <v>19</v>
      </c>
      <c r="F550" s="197" t="s">
        <v>579</v>
      </c>
      <c r="G550" s="194"/>
      <c r="H550" s="198">
        <v>33.6</v>
      </c>
      <c r="I550" s="199"/>
      <c r="J550" s="194"/>
      <c r="K550" s="194"/>
      <c r="L550" s="200"/>
      <c r="M550" s="201"/>
      <c r="N550" s="202"/>
      <c r="O550" s="202"/>
      <c r="P550" s="202"/>
      <c r="Q550" s="202"/>
      <c r="R550" s="202"/>
      <c r="S550" s="202"/>
      <c r="T550" s="203"/>
      <c r="AT550" s="204" t="s">
        <v>188</v>
      </c>
      <c r="AU550" s="204" t="s">
        <v>86</v>
      </c>
      <c r="AV550" s="13" t="s">
        <v>86</v>
      </c>
      <c r="AW550" s="13" t="s">
        <v>35</v>
      </c>
      <c r="AX550" s="13" t="s">
        <v>76</v>
      </c>
      <c r="AY550" s="204" t="s">
        <v>177</v>
      </c>
    </row>
    <row r="551" spans="1:51" s="13" customFormat="1" ht="11.25">
      <c r="B551" s="193"/>
      <c r="C551" s="194"/>
      <c r="D551" s="195" t="s">
        <v>188</v>
      </c>
      <c r="E551" s="196" t="s">
        <v>19</v>
      </c>
      <c r="F551" s="197" t="s">
        <v>580</v>
      </c>
      <c r="G551" s="194"/>
      <c r="H551" s="198">
        <v>25</v>
      </c>
      <c r="I551" s="199"/>
      <c r="J551" s="194"/>
      <c r="K551" s="194"/>
      <c r="L551" s="200"/>
      <c r="M551" s="201"/>
      <c r="N551" s="202"/>
      <c r="O551" s="202"/>
      <c r="P551" s="202"/>
      <c r="Q551" s="202"/>
      <c r="R551" s="202"/>
      <c r="S551" s="202"/>
      <c r="T551" s="203"/>
      <c r="AT551" s="204" t="s">
        <v>188</v>
      </c>
      <c r="AU551" s="204" t="s">
        <v>86</v>
      </c>
      <c r="AV551" s="13" t="s">
        <v>86</v>
      </c>
      <c r="AW551" s="13" t="s">
        <v>35</v>
      </c>
      <c r="AX551" s="13" t="s">
        <v>76</v>
      </c>
      <c r="AY551" s="204" t="s">
        <v>177</v>
      </c>
    </row>
    <row r="552" spans="1:51" s="13" customFormat="1" ht="11.25">
      <c r="B552" s="193"/>
      <c r="C552" s="194"/>
      <c r="D552" s="195" t="s">
        <v>188</v>
      </c>
      <c r="E552" s="196" t="s">
        <v>19</v>
      </c>
      <c r="F552" s="197" t="s">
        <v>581</v>
      </c>
      <c r="G552" s="194"/>
      <c r="H552" s="198">
        <v>5</v>
      </c>
      <c r="I552" s="199"/>
      <c r="J552" s="194"/>
      <c r="K552" s="194"/>
      <c r="L552" s="200"/>
      <c r="M552" s="201"/>
      <c r="N552" s="202"/>
      <c r="O552" s="202"/>
      <c r="P552" s="202"/>
      <c r="Q552" s="202"/>
      <c r="R552" s="202"/>
      <c r="S552" s="202"/>
      <c r="T552" s="203"/>
      <c r="AT552" s="204" t="s">
        <v>188</v>
      </c>
      <c r="AU552" s="204" t="s">
        <v>86</v>
      </c>
      <c r="AV552" s="13" t="s">
        <v>86</v>
      </c>
      <c r="AW552" s="13" t="s">
        <v>35</v>
      </c>
      <c r="AX552" s="13" t="s">
        <v>76</v>
      </c>
      <c r="AY552" s="204" t="s">
        <v>177</v>
      </c>
    </row>
    <row r="553" spans="1:51" s="13" customFormat="1" ht="11.25">
      <c r="B553" s="193"/>
      <c r="C553" s="194"/>
      <c r="D553" s="195" t="s">
        <v>188</v>
      </c>
      <c r="E553" s="196" t="s">
        <v>19</v>
      </c>
      <c r="F553" s="197" t="s">
        <v>582</v>
      </c>
      <c r="G553" s="194"/>
      <c r="H553" s="198">
        <v>5.2</v>
      </c>
      <c r="I553" s="199"/>
      <c r="J553" s="194"/>
      <c r="K553" s="194"/>
      <c r="L553" s="200"/>
      <c r="M553" s="201"/>
      <c r="N553" s="202"/>
      <c r="O553" s="202"/>
      <c r="P553" s="202"/>
      <c r="Q553" s="202"/>
      <c r="R553" s="202"/>
      <c r="S553" s="202"/>
      <c r="T553" s="203"/>
      <c r="AT553" s="204" t="s">
        <v>188</v>
      </c>
      <c r="AU553" s="204" t="s">
        <v>86</v>
      </c>
      <c r="AV553" s="13" t="s">
        <v>86</v>
      </c>
      <c r="AW553" s="13" t="s">
        <v>35</v>
      </c>
      <c r="AX553" s="13" t="s">
        <v>76</v>
      </c>
      <c r="AY553" s="204" t="s">
        <v>177</v>
      </c>
    </row>
    <row r="554" spans="1:51" s="13" customFormat="1" ht="11.25">
      <c r="B554" s="193"/>
      <c r="C554" s="194"/>
      <c r="D554" s="195" t="s">
        <v>188</v>
      </c>
      <c r="E554" s="196" t="s">
        <v>19</v>
      </c>
      <c r="F554" s="197" t="s">
        <v>583</v>
      </c>
      <c r="G554" s="194"/>
      <c r="H554" s="198">
        <v>10.9</v>
      </c>
      <c r="I554" s="199"/>
      <c r="J554" s="194"/>
      <c r="K554" s="194"/>
      <c r="L554" s="200"/>
      <c r="M554" s="201"/>
      <c r="N554" s="202"/>
      <c r="O554" s="202"/>
      <c r="P554" s="202"/>
      <c r="Q554" s="202"/>
      <c r="R554" s="202"/>
      <c r="S554" s="202"/>
      <c r="T554" s="203"/>
      <c r="AT554" s="204" t="s">
        <v>188</v>
      </c>
      <c r="AU554" s="204" t="s">
        <v>86</v>
      </c>
      <c r="AV554" s="13" t="s">
        <v>86</v>
      </c>
      <c r="AW554" s="13" t="s">
        <v>35</v>
      </c>
      <c r="AX554" s="13" t="s">
        <v>76</v>
      </c>
      <c r="AY554" s="204" t="s">
        <v>177</v>
      </c>
    </row>
    <row r="555" spans="1:51" s="13" customFormat="1" ht="11.25">
      <c r="B555" s="193"/>
      <c r="C555" s="194"/>
      <c r="D555" s="195" t="s">
        <v>188</v>
      </c>
      <c r="E555" s="196" t="s">
        <v>19</v>
      </c>
      <c r="F555" s="197" t="s">
        <v>584</v>
      </c>
      <c r="G555" s="194"/>
      <c r="H555" s="198">
        <v>6.4</v>
      </c>
      <c r="I555" s="199"/>
      <c r="J555" s="194"/>
      <c r="K555" s="194"/>
      <c r="L555" s="200"/>
      <c r="M555" s="201"/>
      <c r="N555" s="202"/>
      <c r="O555" s="202"/>
      <c r="P555" s="202"/>
      <c r="Q555" s="202"/>
      <c r="R555" s="202"/>
      <c r="S555" s="202"/>
      <c r="T555" s="203"/>
      <c r="AT555" s="204" t="s">
        <v>188</v>
      </c>
      <c r="AU555" s="204" t="s">
        <v>86</v>
      </c>
      <c r="AV555" s="13" t="s">
        <v>86</v>
      </c>
      <c r="AW555" s="13" t="s">
        <v>35</v>
      </c>
      <c r="AX555" s="13" t="s">
        <v>76</v>
      </c>
      <c r="AY555" s="204" t="s">
        <v>177</v>
      </c>
    </row>
    <row r="556" spans="1:51" s="13" customFormat="1" ht="11.25">
      <c r="B556" s="193"/>
      <c r="C556" s="194"/>
      <c r="D556" s="195" t="s">
        <v>188</v>
      </c>
      <c r="E556" s="196" t="s">
        <v>19</v>
      </c>
      <c r="F556" s="197" t="s">
        <v>585</v>
      </c>
      <c r="G556" s="194"/>
      <c r="H556" s="198">
        <v>3.4</v>
      </c>
      <c r="I556" s="199"/>
      <c r="J556" s="194"/>
      <c r="K556" s="194"/>
      <c r="L556" s="200"/>
      <c r="M556" s="201"/>
      <c r="N556" s="202"/>
      <c r="O556" s="202"/>
      <c r="P556" s="202"/>
      <c r="Q556" s="202"/>
      <c r="R556" s="202"/>
      <c r="S556" s="202"/>
      <c r="T556" s="203"/>
      <c r="AT556" s="204" t="s">
        <v>188</v>
      </c>
      <c r="AU556" s="204" t="s">
        <v>86</v>
      </c>
      <c r="AV556" s="13" t="s">
        <v>86</v>
      </c>
      <c r="AW556" s="13" t="s">
        <v>35</v>
      </c>
      <c r="AX556" s="13" t="s">
        <v>76</v>
      </c>
      <c r="AY556" s="204" t="s">
        <v>177</v>
      </c>
    </row>
    <row r="557" spans="1:51" s="15" customFormat="1" ht="11.25">
      <c r="B557" s="216"/>
      <c r="C557" s="217"/>
      <c r="D557" s="195" t="s">
        <v>188</v>
      </c>
      <c r="E557" s="218" t="s">
        <v>19</v>
      </c>
      <c r="F557" s="219" t="s">
        <v>505</v>
      </c>
      <c r="G557" s="217"/>
      <c r="H557" s="218" t="s">
        <v>19</v>
      </c>
      <c r="I557" s="220"/>
      <c r="J557" s="217"/>
      <c r="K557" s="217"/>
      <c r="L557" s="221"/>
      <c r="M557" s="222"/>
      <c r="N557" s="223"/>
      <c r="O557" s="223"/>
      <c r="P557" s="223"/>
      <c r="Q557" s="223"/>
      <c r="R557" s="223"/>
      <c r="S557" s="223"/>
      <c r="T557" s="224"/>
      <c r="AT557" s="225" t="s">
        <v>188</v>
      </c>
      <c r="AU557" s="225" t="s">
        <v>86</v>
      </c>
      <c r="AV557" s="15" t="s">
        <v>84</v>
      </c>
      <c r="AW557" s="15" t="s">
        <v>35</v>
      </c>
      <c r="AX557" s="15" t="s">
        <v>76</v>
      </c>
      <c r="AY557" s="225" t="s">
        <v>177</v>
      </c>
    </row>
    <row r="558" spans="1:51" s="13" customFormat="1" ht="11.25">
      <c r="B558" s="193"/>
      <c r="C558" s="194"/>
      <c r="D558" s="195" t="s">
        <v>188</v>
      </c>
      <c r="E558" s="196" t="s">
        <v>19</v>
      </c>
      <c r="F558" s="197" t="s">
        <v>586</v>
      </c>
      <c r="G558" s="194"/>
      <c r="H558" s="198">
        <v>6</v>
      </c>
      <c r="I558" s="199"/>
      <c r="J558" s="194"/>
      <c r="K558" s="194"/>
      <c r="L558" s="200"/>
      <c r="M558" s="201"/>
      <c r="N558" s="202"/>
      <c r="O558" s="202"/>
      <c r="P558" s="202"/>
      <c r="Q558" s="202"/>
      <c r="R558" s="202"/>
      <c r="S558" s="202"/>
      <c r="T558" s="203"/>
      <c r="AT558" s="204" t="s">
        <v>188</v>
      </c>
      <c r="AU558" s="204" t="s">
        <v>86</v>
      </c>
      <c r="AV558" s="13" t="s">
        <v>86</v>
      </c>
      <c r="AW558" s="13" t="s">
        <v>35</v>
      </c>
      <c r="AX558" s="13" t="s">
        <v>76</v>
      </c>
      <c r="AY558" s="204" t="s">
        <v>177</v>
      </c>
    </row>
    <row r="559" spans="1:51" s="13" customFormat="1" ht="11.25">
      <c r="B559" s="193"/>
      <c r="C559" s="194"/>
      <c r="D559" s="195" t="s">
        <v>188</v>
      </c>
      <c r="E559" s="196" t="s">
        <v>19</v>
      </c>
      <c r="F559" s="197" t="s">
        <v>587</v>
      </c>
      <c r="G559" s="194"/>
      <c r="H559" s="198">
        <v>7.4</v>
      </c>
      <c r="I559" s="199"/>
      <c r="J559" s="194"/>
      <c r="K559" s="194"/>
      <c r="L559" s="200"/>
      <c r="M559" s="201"/>
      <c r="N559" s="202"/>
      <c r="O559" s="202"/>
      <c r="P559" s="202"/>
      <c r="Q559" s="202"/>
      <c r="R559" s="202"/>
      <c r="S559" s="202"/>
      <c r="T559" s="203"/>
      <c r="AT559" s="204" t="s">
        <v>188</v>
      </c>
      <c r="AU559" s="204" t="s">
        <v>86</v>
      </c>
      <c r="AV559" s="13" t="s">
        <v>86</v>
      </c>
      <c r="AW559" s="13" t="s">
        <v>35</v>
      </c>
      <c r="AX559" s="13" t="s">
        <v>76</v>
      </c>
      <c r="AY559" s="204" t="s">
        <v>177</v>
      </c>
    </row>
    <row r="560" spans="1:51" s="13" customFormat="1" ht="11.25">
      <c r="B560" s="193"/>
      <c r="C560" s="194"/>
      <c r="D560" s="195" t="s">
        <v>188</v>
      </c>
      <c r="E560" s="196" t="s">
        <v>19</v>
      </c>
      <c r="F560" s="197" t="s">
        <v>588</v>
      </c>
      <c r="G560" s="194"/>
      <c r="H560" s="198">
        <v>5.55</v>
      </c>
      <c r="I560" s="199"/>
      <c r="J560" s="194"/>
      <c r="K560" s="194"/>
      <c r="L560" s="200"/>
      <c r="M560" s="201"/>
      <c r="N560" s="202"/>
      <c r="O560" s="202"/>
      <c r="P560" s="202"/>
      <c r="Q560" s="202"/>
      <c r="R560" s="202"/>
      <c r="S560" s="202"/>
      <c r="T560" s="203"/>
      <c r="AT560" s="204" t="s">
        <v>188</v>
      </c>
      <c r="AU560" s="204" t="s">
        <v>86</v>
      </c>
      <c r="AV560" s="13" t="s">
        <v>86</v>
      </c>
      <c r="AW560" s="13" t="s">
        <v>35</v>
      </c>
      <c r="AX560" s="13" t="s">
        <v>76</v>
      </c>
      <c r="AY560" s="204" t="s">
        <v>177</v>
      </c>
    </row>
    <row r="561" spans="1:65" s="13" customFormat="1" ht="11.25">
      <c r="B561" s="193"/>
      <c r="C561" s="194"/>
      <c r="D561" s="195" t="s">
        <v>188</v>
      </c>
      <c r="E561" s="196" t="s">
        <v>19</v>
      </c>
      <c r="F561" s="197" t="s">
        <v>589</v>
      </c>
      <c r="G561" s="194"/>
      <c r="H561" s="198">
        <v>5.5</v>
      </c>
      <c r="I561" s="199"/>
      <c r="J561" s="194"/>
      <c r="K561" s="194"/>
      <c r="L561" s="200"/>
      <c r="M561" s="201"/>
      <c r="N561" s="202"/>
      <c r="O561" s="202"/>
      <c r="P561" s="202"/>
      <c r="Q561" s="202"/>
      <c r="R561" s="202"/>
      <c r="S561" s="202"/>
      <c r="T561" s="203"/>
      <c r="AT561" s="204" t="s">
        <v>188</v>
      </c>
      <c r="AU561" s="204" t="s">
        <v>86</v>
      </c>
      <c r="AV561" s="13" t="s">
        <v>86</v>
      </c>
      <c r="AW561" s="13" t="s">
        <v>35</v>
      </c>
      <c r="AX561" s="13" t="s">
        <v>76</v>
      </c>
      <c r="AY561" s="204" t="s">
        <v>177</v>
      </c>
    </row>
    <row r="562" spans="1:65" s="13" customFormat="1" ht="11.25">
      <c r="B562" s="193"/>
      <c r="C562" s="194"/>
      <c r="D562" s="195" t="s">
        <v>188</v>
      </c>
      <c r="E562" s="196" t="s">
        <v>19</v>
      </c>
      <c r="F562" s="197" t="s">
        <v>590</v>
      </c>
      <c r="G562" s="194"/>
      <c r="H562" s="198">
        <v>7.55</v>
      </c>
      <c r="I562" s="199"/>
      <c r="J562" s="194"/>
      <c r="K562" s="194"/>
      <c r="L562" s="200"/>
      <c r="M562" s="201"/>
      <c r="N562" s="202"/>
      <c r="O562" s="202"/>
      <c r="P562" s="202"/>
      <c r="Q562" s="202"/>
      <c r="R562" s="202"/>
      <c r="S562" s="202"/>
      <c r="T562" s="203"/>
      <c r="AT562" s="204" t="s">
        <v>188</v>
      </c>
      <c r="AU562" s="204" t="s">
        <v>86</v>
      </c>
      <c r="AV562" s="13" t="s">
        <v>86</v>
      </c>
      <c r="AW562" s="13" t="s">
        <v>35</v>
      </c>
      <c r="AX562" s="13" t="s">
        <v>76</v>
      </c>
      <c r="AY562" s="204" t="s">
        <v>177</v>
      </c>
    </row>
    <row r="563" spans="1:65" s="14" customFormat="1" ht="11.25">
      <c r="B563" s="205"/>
      <c r="C563" s="206"/>
      <c r="D563" s="195" t="s">
        <v>188</v>
      </c>
      <c r="E563" s="207" t="s">
        <v>19</v>
      </c>
      <c r="F563" s="208" t="s">
        <v>190</v>
      </c>
      <c r="G563" s="206"/>
      <c r="H563" s="209">
        <v>156.50000000000003</v>
      </c>
      <c r="I563" s="210"/>
      <c r="J563" s="206"/>
      <c r="K563" s="206"/>
      <c r="L563" s="211"/>
      <c r="M563" s="212"/>
      <c r="N563" s="213"/>
      <c r="O563" s="213"/>
      <c r="P563" s="213"/>
      <c r="Q563" s="213"/>
      <c r="R563" s="213"/>
      <c r="S563" s="213"/>
      <c r="T563" s="214"/>
      <c r="AT563" s="215" t="s">
        <v>188</v>
      </c>
      <c r="AU563" s="215" t="s">
        <v>86</v>
      </c>
      <c r="AV563" s="14" t="s">
        <v>184</v>
      </c>
      <c r="AW563" s="14" t="s">
        <v>35</v>
      </c>
      <c r="AX563" s="14" t="s">
        <v>76</v>
      </c>
      <c r="AY563" s="215" t="s">
        <v>177</v>
      </c>
    </row>
    <row r="564" spans="1:65" s="13" customFormat="1" ht="11.25">
      <c r="B564" s="193"/>
      <c r="C564" s="194"/>
      <c r="D564" s="195" t="s">
        <v>188</v>
      </c>
      <c r="E564" s="196" t="s">
        <v>19</v>
      </c>
      <c r="F564" s="197" t="s">
        <v>591</v>
      </c>
      <c r="G564" s="194"/>
      <c r="H564" s="198">
        <v>39.125</v>
      </c>
      <c r="I564" s="199"/>
      <c r="J564" s="194"/>
      <c r="K564" s="194"/>
      <c r="L564" s="200"/>
      <c r="M564" s="201"/>
      <c r="N564" s="202"/>
      <c r="O564" s="202"/>
      <c r="P564" s="202"/>
      <c r="Q564" s="202"/>
      <c r="R564" s="202"/>
      <c r="S564" s="202"/>
      <c r="T564" s="203"/>
      <c r="AT564" s="204" t="s">
        <v>188</v>
      </c>
      <c r="AU564" s="204" t="s">
        <v>86</v>
      </c>
      <c r="AV564" s="13" t="s">
        <v>86</v>
      </c>
      <c r="AW564" s="13" t="s">
        <v>35</v>
      </c>
      <c r="AX564" s="13" t="s">
        <v>76</v>
      </c>
      <c r="AY564" s="204" t="s">
        <v>177</v>
      </c>
    </row>
    <row r="565" spans="1:65" s="14" customFormat="1" ht="11.25">
      <c r="B565" s="205"/>
      <c r="C565" s="206"/>
      <c r="D565" s="195" t="s">
        <v>188</v>
      </c>
      <c r="E565" s="207" t="s">
        <v>19</v>
      </c>
      <c r="F565" s="208" t="s">
        <v>190</v>
      </c>
      <c r="G565" s="206"/>
      <c r="H565" s="209">
        <v>39.125</v>
      </c>
      <c r="I565" s="210"/>
      <c r="J565" s="206"/>
      <c r="K565" s="206"/>
      <c r="L565" s="211"/>
      <c r="M565" s="212"/>
      <c r="N565" s="213"/>
      <c r="O565" s="213"/>
      <c r="P565" s="213"/>
      <c r="Q565" s="213"/>
      <c r="R565" s="213"/>
      <c r="S565" s="213"/>
      <c r="T565" s="214"/>
      <c r="AT565" s="215" t="s">
        <v>188</v>
      </c>
      <c r="AU565" s="215" t="s">
        <v>86</v>
      </c>
      <c r="AV565" s="14" t="s">
        <v>184</v>
      </c>
      <c r="AW565" s="14" t="s">
        <v>35</v>
      </c>
      <c r="AX565" s="14" t="s">
        <v>84</v>
      </c>
      <c r="AY565" s="215" t="s">
        <v>177</v>
      </c>
    </row>
    <row r="566" spans="1:65" s="2" customFormat="1" ht="16.5" customHeight="1">
      <c r="A566" s="36"/>
      <c r="B566" s="37"/>
      <c r="C566" s="175" t="s">
        <v>592</v>
      </c>
      <c r="D566" s="175" t="s">
        <v>179</v>
      </c>
      <c r="E566" s="176" t="s">
        <v>593</v>
      </c>
      <c r="F566" s="177" t="s">
        <v>594</v>
      </c>
      <c r="G566" s="178" t="s">
        <v>595</v>
      </c>
      <c r="H566" s="179">
        <v>497</v>
      </c>
      <c r="I566" s="180"/>
      <c r="J566" s="181">
        <f>ROUND(I566*H566,2)</f>
        <v>0</v>
      </c>
      <c r="K566" s="177" t="s">
        <v>183</v>
      </c>
      <c r="L566" s="41"/>
      <c r="M566" s="182" t="s">
        <v>19</v>
      </c>
      <c r="N566" s="183" t="s">
        <v>47</v>
      </c>
      <c r="O566" s="66"/>
      <c r="P566" s="184">
        <f>O566*H566</f>
        <v>0</v>
      </c>
      <c r="Q566" s="184">
        <v>1.5E-3</v>
      </c>
      <c r="R566" s="184">
        <f>Q566*H566</f>
        <v>0.74550000000000005</v>
      </c>
      <c r="S566" s="184">
        <v>0</v>
      </c>
      <c r="T566" s="185">
        <f>S566*H566</f>
        <v>0</v>
      </c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R566" s="186" t="s">
        <v>184</v>
      </c>
      <c r="AT566" s="186" t="s">
        <v>179</v>
      </c>
      <c r="AU566" s="186" t="s">
        <v>86</v>
      </c>
      <c r="AY566" s="19" t="s">
        <v>177</v>
      </c>
      <c r="BE566" s="187">
        <f>IF(N566="základní",J566,0)</f>
        <v>0</v>
      </c>
      <c r="BF566" s="187">
        <f>IF(N566="snížená",J566,0)</f>
        <v>0</v>
      </c>
      <c r="BG566" s="187">
        <f>IF(N566="zákl. přenesená",J566,0)</f>
        <v>0</v>
      </c>
      <c r="BH566" s="187">
        <f>IF(N566="sníž. přenesená",J566,0)</f>
        <v>0</v>
      </c>
      <c r="BI566" s="187">
        <f>IF(N566="nulová",J566,0)</f>
        <v>0</v>
      </c>
      <c r="BJ566" s="19" t="s">
        <v>84</v>
      </c>
      <c r="BK566" s="187">
        <f>ROUND(I566*H566,2)</f>
        <v>0</v>
      </c>
      <c r="BL566" s="19" t="s">
        <v>184</v>
      </c>
      <c r="BM566" s="186" t="s">
        <v>596</v>
      </c>
    </row>
    <row r="567" spans="1:65" s="2" customFormat="1" ht="11.25">
      <c r="A567" s="36"/>
      <c r="B567" s="37"/>
      <c r="C567" s="38"/>
      <c r="D567" s="188" t="s">
        <v>186</v>
      </c>
      <c r="E567" s="38"/>
      <c r="F567" s="189" t="s">
        <v>597</v>
      </c>
      <c r="G567" s="38"/>
      <c r="H567" s="38"/>
      <c r="I567" s="190"/>
      <c r="J567" s="38"/>
      <c r="K567" s="38"/>
      <c r="L567" s="41"/>
      <c r="M567" s="191"/>
      <c r="N567" s="192"/>
      <c r="O567" s="66"/>
      <c r="P567" s="66"/>
      <c r="Q567" s="66"/>
      <c r="R567" s="66"/>
      <c r="S567" s="66"/>
      <c r="T567" s="67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T567" s="19" t="s">
        <v>186</v>
      </c>
      <c r="AU567" s="19" t="s">
        <v>86</v>
      </c>
    </row>
    <row r="568" spans="1:65" s="13" customFormat="1" ht="11.25">
      <c r="B568" s="193"/>
      <c r="C568" s="194"/>
      <c r="D568" s="195" t="s">
        <v>188</v>
      </c>
      <c r="E568" s="196" t="s">
        <v>19</v>
      </c>
      <c r="F568" s="197" t="s">
        <v>598</v>
      </c>
      <c r="G568" s="194"/>
      <c r="H568" s="198">
        <v>12.6</v>
      </c>
      <c r="I568" s="199"/>
      <c r="J568" s="194"/>
      <c r="K568" s="194"/>
      <c r="L568" s="200"/>
      <c r="M568" s="201"/>
      <c r="N568" s="202"/>
      <c r="O568" s="202"/>
      <c r="P568" s="202"/>
      <c r="Q568" s="202"/>
      <c r="R568" s="202"/>
      <c r="S568" s="202"/>
      <c r="T568" s="203"/>
      <c r="AT568" s="204" t="s">
        <v>188</v>
      </c>
      <c r="AU568" s="204" t="s">
        <v>86</v>
      </c>
      <c r="AV568" s="13" t="s">
        <v>86</v>
      </c>
      <c r="AW568" s="13" t="s">
        <v>35</v>
      </c>
      <c r="AX568" s="13" t="s">
        <v>76</v>
      </c>
      <c r="AY568" s="204" t="s">
        <v>177</v>
      </c>
    </row>
    <row r="569" spans="1:65" s="13" customFormat="1" ht="11.25">
      <c r="B569" s="193"/>
      <c r="C569" s="194"/>
      <c r="D569" s="195" t="s">
        <v>188</v>
      </c>
      <c r="E569" s="196" t="s">
        <v>19</v>
      </c>
      <c r="F569" s="197" t="s">
        <v>599</v>
      </c>
      <c r="G569" s="194"/>
      <c r="H569" s="198">
        <v>35.5</v>
      </c>
      <c r="I569" s="199"/>
      <c r="J569" s="194"/>
      <c r="K569" s="194"/>
      <c r="L569" s="200"/>
      <c r="M569" s="201"/>
      <c r="N569" s="202"/>
      <c r="O569" s="202"/>
      <c r="P569" s="202"/>
      <c r="Q569" s="202"/>
      <c r="R569" s="202"/>
      <c r="S569" s="202"/>
      <c r="T569" s="203"/>
      <c r="AT569" s="204" t="s">
        <v>188</v>
      </c>
      <c r="AU569" s="204" t="s">
        <v>86</v>
      </c>
      <c r="AV569" s="13" t="s">
        <v>86</v>
      </c>
      <c r="AW569" s="13" t="s">
        <v>35</v>
      </c>
      <c r="AX569" s="13" t="s">
        <v>76</v>
      </c>
      <c r="AY569" s="204" t="s">
        <v>177</v>
      </c>
    </row>
    <row r="570" spans="1:65" s="13" customFormat="1" ht="11.25">
      <c r="B570" s="193"/>
      <c r="C570" s="194"/>
      <c r="D570" s="195" t="s">
        <v>188</v>
      </c>
      <c r="E570" s="196" t="s">
        <v>19</v>
      </c>
      <c r="F570" s="197" t="s">
        <v>600</v>
      </c>
      <c r="G570" s="194"/>
      <c r="H570" s="198">
        <v>19.8</v>
      </c>
      <c r="I570" s="199"/>
      <c r="J570" s="194"/>
      <c r="K570" s="194"/>
      <c r="L570" s="200"/>
      <c r="M570" s="201"/>
      <c r="N570" s="202"/>
      <c r="O570" s="202"/>
      <c r="P570" s="202"/>
      <c r="Q570" s="202"/>
      <c r="R570" s="202"/>
      <c r="S570" s="202"/>
      <c r="T570" s="203"/>
      <c r="AT570" s="204" t="s">
        <v>188</v>
      </c>
      <c r="AU570" s="204" t="s">
        <v>86</v>
      </c>
      <c r="AV570" s="13" t="s">
        <v>86</v>
      </c>
      <c r="AW570" s="13" t="s">
        <v>35</v>
      </c>
      <c r="AX570" s="13" t="s">
        <v>76</v>
      </c>
      <c r="AY570" s="204" t="s">
        <v>177</v>
      </c>
    </row>
    <row r="571" spans="1:65" s="13" customFormat="1" ht="11.25">
      <c r="B571" s="193"/>
      <c r="C571" s="194"/>
      <c r="D571" s="195" t="s">
        <v>188</v>
      </c>
      <c r="E571" s="196" t="s">
        <v>19</v>
      </c>
      <c r="F571" s="197" t="s">
        <v>601</v>
      </c>
      <c r="G571" s="194"/>
      <c r="H571" s="198">
        <v>6</v>
      </c>
      <c r="I571" s="199"/>
      <c r="J571" s="194"/>
      <c r="K571" s="194"/>
      <c r="L571" s="200"/>
      <c r="M571" s="201"/>
      <c r="N571" s="202"/>
      <c r="O571" s="202"/>
      <c r="P571" s="202"/>
      <c r="Q571" s="202"/>
      <c r="R571" s="202"/>
      <c r="S571" s="202"/>
      <c r="T571" s="203"/>
      <c r="AT571" s="204" t="s">
        <v>188</v>
      </c>
      <c r="AU571" s="204" t="s">
        <v>86</v>
      </c>
      <c r="AV571" s="13" t="s">
        <v>86</v>
      </c>
      <c r="AW571" s="13" t="s">
        <v>35</v>
      </c>
      <c r="AX571" s="13" t="s">
        <v>76</v>
      </c>
      <c r="AY571" s="204" t="s">
        <v>177</v>
      </c>
    </row>
    <row r="572" spans="1:65" s="13" customFormat="1" ht="11.25">
      <c r="B572" s="193"/>
      <c r="C572" s="194"/>
      <c r="D572" s="195" t="s">
        <v>188</v>
      </c>
      <c r="E572" s="196" t="s">
        <v>19</v>
      </c>
      <c r="F572" s="197" t="s">
        <v>602</v>
      </c>
      <c r="G572" s="194"/>
      <c r="H572" s="198">
        <v>6</v>
      </c>
      <c r="I572" s="199"/>
      <c r="J572" s="194"/>
      <c r="K572" s="194"/>
      <c r="L572" s="200"/>
      <c r="M572" s="201"/>
      <c r="N572" s="202"/>
      <c r="O572" s="202"/>
      <c r="P572" s="202"/>
      <c r="Q572" s="202"/>
      <c r="R572" s="202"/>
      <c r="S572" s="202"/>
      <c r="T572" s="203"/>
      <c r="AT572" s="204" t="s">
        <v>188</v>
      </c>
      <c r="AU572" s="204" t="s">
        <v>86</v>
      </c>
      <c r="AV572" s="13" t="s">
        <v>86</v>
      </c>
      <c r="AW572" s="13" t="s">
        <v>35</v>
      </c>
      <c r="AX572" s="13" t="s">
        <v>76</v>
      </c>
      <c r="AY572" s="204" t="s">
        <v>177</v>
      </c>
    </row>
    <row r="573" spans="1:65" s="13" customFormat="1" ht="11.25">
      <c r="B573" s="193"/>
      <c r="C573" s="194"/>
      <c r="D573" s="195" t="s">
        <v>188</v>
      </c>
      <c r="E573" s="196" t="s">
        <v>19</v>
      </c>
      <c r="F573" s="197" t="s">
        <v>603</v>
      </c>
      <c r="G573" s="194"/>
      <c r="H573" s="198">
        <v>15.4</v>
      </c>
      <c r="I573" s="199"/>
      <c r="J573" s="194"/>
      <c r="K573" s="194"/>
      <c r="L573" s="200"/>
      <c r="M573" s="201"/>
      <c r="N573" s="202"/>
      <c r="O573" s="202"/>
      <c r="P573" s="202"/>
      <c r="Q573" s="202"/>
      <c r="R573" s="202"/>
      <c r="S573" s="202"/>
      <c r="T573" s="203"/>
      <c r="AT573" s="204" t="s">
        <v>188</v>
      </c>
      <c r="AU573" s="204" t="s">
        <v>86</v>
      </c>
      <c r="AV573" s="13" t="s">
        <v>86</v>
      </c>
      <c r="AW573" s="13" t="s">
        <v>35</v>
      </c>
      <c r="AX573" s="13" t="s">
        <v>76</v>
      </c>
      <c r="AY573" s="204" t="s">
        <v>177</v>
      </c>
    </row>
    <row r="574" spans="1:65" s="13" customFormat="1" ht="11.25">
      <c r="B574" s="193"/>
      <c r="C574" s="194"/>
      <c r="D574" s="195" t="s">
        <v>188</v>
      </c>
      <c r="E574" s="196" t="s">
        <v>19</v>
      </c>
      <c r="F574" s="197" t="s">
        <v>604</v>
      </c>
      <c r="G574" s="194"/>
      <c r="H574" s="198">
        <v>7.2</v>
      </c>
      <c r="I574" s="199"/>
      <c r="J574" s="194"/>
      <c r="K574" s="194"/>
      <c r="L574" s="200"/>
      <c r="M574" s="201"/>
      <c r="N574" s="202"/>
      <c r="O574" s="202"/>
      <c r="P574" s="202"/>
      <c r="Q574" s="202"/>
      <c r="R574" s="202"/>
      <c r="S574" s="202"/>
      <c r="T574" s="203"/>
      <c r="AT574" s="204" t="s">
        <v>188</v>
      </c>
      <c r="AU574" s="204" t="s">
        <v>86</v>
      </c>
      <c r="AV574" s="13" t="s">
        <v>86</v>
      </c>
      <c r="AW574" s="13" t="s">
        <v>35</v>
      </c>
      <c r="AX574" s="13" t="s">
        <v>76</v>
      </c>
      <c r="AY574" s="204" t="s">
        <v>177</v>
      </c>
    </row>
    <row r="575" spans="1:65" s="13" customFormat="1" ht="11.25">
      <c r="B575" s="193"/>
      <c r="C575" s="194"/>
      <c r="D575" s="195" t="s">
        <v>188</v>
      </c>
      <c r="E575" s="196" t="s">
        <v>19</v>
      </c>
      <c r="F575" s="197" t="s">
        <v>605</v>
      </c>
      <c r="G575" s="194"/>
      <c r="H575" s="198">
        <v>6.8</v>
      </c>
      <c r="I575" s="199"/>
      <c r="J575" s="194"/>
      <c r="K575" s="194"/>
      <c r="L575" s="200"/>
      <c r="M575" s="201"/>
      <c r="N575" s="202"/>
      <c r="O575" s="202"/>
      <c r="P575" s="202"/>
      <c r="Q575" s="202"/>
      <c r="R575" s="202"/>
      <c r="S575" s="202"/>
      <c r="T575" s="203"/>
      <c r="AT575" s="204" t="s">
        <v>188</v>
      </c>
      <c r="AU575" s="204" t="s">
        <v>86</v>
      </c>
      <c r="AV575" s="13" t="s">
        <v>86</v>
      </c>
      <c r="AW575" s="13" t="s">
        <v>35</v>
      </c>
      <c r="AX575" s="13" t="s">
        <v>76</v>
      </c>
      <c r="AY575" s="204" t="s">
        <v>177</v>
      </c>
    </row>
    <row r="576" spans="1:65" s="13" customFormat="1" ht="11.25">
      <c r="B576" s="193"/>
      <c r="C576" s="194"/>
      <c r="D576" s="195" t="s">
        <v>188</v>
      </c>
      <c r="E576" s="196" t="s">
        <v>19</v>
      </c>
      <c r="F576" s="197" t="s">
        <v>606</v>
      </c>
      <c r="G576" s="194"/>
      <c r="H576" s="198">
        <v>43.4</v>
      </c>
      <c r="I576" s="199"/>
      <c r="J576" s="194"/>
      <c r="K576" s="194"/>
      <c r="L576" s="200"/>
      <c r="M576" s="201"/>
      <c r="N576" s="202"/>
      <c r="O576" s="202"/>
      <c r="P576" s="202"/>
      <c r="Q576" s="202"/>
      <c r="R576" s="202"/>
      <c r="S576" s="202"/>
      <c r="T576" s="203"/>
      <c r="AT576" s="204" t="s">
        <v>188</v>
      </c>
      <c r="AU576" s="204" t="s">
        <v>86</v>
      </c>
      <c r="AV576" s="13" t="s">
        <v>86</v>
      </c>
      <c r="AW576" s="13" t="s">
        <v>35</v>
      </c>
      <c r="AX576" s="13" t="s">
        <v>76</v>
      </c>
      <c r="AY576" s="204" t="s">
        <v>177</v>
      </c>
    </row>
    <row r="577" spans="1:65" s="13" customFormat="1" ht="11.25">
      <c r="B577" s="193"/>
      <c r="C577" s="194"/>
      <c r="D577" s="195" t="s">
        <v>188</v>
      </c>
      <c r="E577" s="196" t="s">
        <v>19</v>
      </c>
      <c r="F577" s="197" t="s">
        <v>607</v>
      </c>
      <c r="G577" s="194"/>
      <c r="H577" s="198">
        <v>10.199999999999999</v>
      </c>
      <c r="I577" s="199"/>
      <c r="J577" s="194"/>
      <c r="K577" s="194"/>
      <c r="L577" s="200"/>
      <c r="M577" s="201"/>
      <c r="N577" s="202"/>
      <c r="O577" s="202"/>
      <c r="P577" s="202"/>
      <c r="Q577" s="202"/>
      <c r="R577" s="202"/>
      <c r="S577" s="202"/>
      <c r="T577" s="203"/>
      <c r="AT577" s="204" t="s">
        <v>188</v>
      </c>
      <c r="AU577" s="204" t="s">
        <v>86</v>
      </c>
      <c r="AV577" s="13" t="s">
        <v>86</v>
      </c>
      <c r="AW577" s="13" t="s">
        <v>35</v>
      </c>
      <c r="AX577" s="13" t="s">
        <v>76</v>
      </c>
      <c r="AY577" s="204" t="s">
        <v>177</v>
      </c>
    </row>
    <row r="578" spans="1:65" s="13" customFormat="1" ht="11.25">
      <c r="B578" s="193"/>
      <c r="C578" s="194"/>
      <c r="D578" s="195" t="s">
        <v>188</v>
      </c>
      <c r="E578" s="196" t="s">
        <v>19</v>
      </c>
      <c r="F578" s="197" t="s">
        <v>608</v>
      </c>
      <c r="G578" s="194"/>
      <c r="H578" s="198">
        <v>8</v>
      </c>
      <c r="I578" s="199"/>
      <c r="J578" s="194"/>
      <c r="K578" s="194"/>
      <c r="L578" s="200"/>
      <c r="M578" s="201"/>
      <c r="N578" s="202"/>
      <c r="O578" s="202"/>
      <c r="P578" s="202"/>
      <c r="Q578" s="202"/>
      <c r="R578" s="202"/>
      <c r="S578" s="202"/>
      <c r="T578" s="203"/>
      <c r="AT578" s="204" t="s">
        <v>188</v>
      </c>
      <c r="AU578" s="204" t="s">
        <v>86</v>
      </c>
      <c r="AV578" s="13" t="s">
        <v>86</v>
      </c>
      <c r="AW578" s="13" t="s">
        <v>35</v>
      </c>
      <c r="AX578" s="13" t="s">
        <v>76</v>
      </c>
      <c r="AY578" s="204" t="s">
        <v>177</v>
      </c>
    </row>
    <row r="579" spans="1:65" s="13" customFormat="1" ht="11.25">
      <c r="B579" s="193"/>
      <c r="C579" s="194"/>
      <c r="D579" s="195" t="s">
        <v>188</v>
      </c>
      <c r="E579" s="196" t="s">
        <v>19</v>
      </c>
      <c r="F579" s="197" t="s">
        <v>609</v>
      </c>
      <c r="G579" s="194"/>
      <c r="H579" s="198">
        <v>6.6</v>
      </c>
      <c r="I579" s="199"/>
      <c r="J579" s="194"/>
      <c r="K579" s="194"/>
      <c r="L579" s="200"/>
      <c r="M579" s="201"/>
      <c r="N579" s="202"/>
      <c r="O579" s="202"/>
      <c r="P579" s="202"/>
      <c r="Q579" s="202"/>
      <c r="R579" s="202"/>
      <c r="S579" s="202"/>
      <c r="T579" s="203"/>
      <c r="AT579" s="204" t="s">
        <v>188</v>
      </c>
      <c r="AU579" s="204" t="s">
        <v>86</v>
      </c>
      <c r="AV579" s="13" t="s">
        <v>86</v>
      </c>
      <c r="AW579" s="13" t="s">
        <v>35</v>
      </c>
      <c r="AX579" s="13" t="s">
        <v>76</v>
      </c>
      <c r="AY579" s="204" t="s">
        <v>177</v>
      </c>
    </row>
    <row r="580" spans="1:65" s="13" customFormat="1" ht="11.25">
      <c r="B580" s="193"/>
      <c r="C580" s="194"/>
      <c r="D580" s="195" t="s">
        <v>188</v>
      </c>
      <c r="E580" s="196" t="s">
        <v>19</v>
      </c>
      <c r="F580" s="197" t="s">
        <v>610</v>
      </c>
      <c r="G580" s="194"/>
      <c r="H580" s="198">
        <v>7.8</v>
      </c>
      <c r="I580" s="199"/>
      <c r="J580" s="194"/>
      <c r="K580" s="194"/>
      <c r="L580" s="200"/>
      <c r="M580" s="201"/>
      <c r="N580" s="202"/>
      <c r="O580" s="202"/>
      <c r="P580" s="202"/>
      <c r="Q580" s="202"/>
      <c r="R580" s="202"/>
      <c r="S580" s="202"/>
      <c r="T580" s="203"/>
      <c r="AT580" s="204" t="s">
        <v>188</v>
      </c>
      <c r="AU580" s="204" t="s">
        <v>86</v>
      </c>
      <c r="AV580" s="13" t="s">
        <v>86</v>
      </c>
      <c r="AW580" s="13" t="s">
        <v>35</v>
      </c>
      <c r="AX580" s="13" t="s">
        <v>76</v>
      </c>
      <c r="AY580" s="204" t="s">
        <v>177</v>
      </c>
    </row>
    <row r="581" spans="1:65" s="13" customFormat="1" ht="11.25">
      <c r="B581" s="193"/>
      <c r="C581" s="194"/>
      <c r="D581" s="195" t="s">
        <v>188</v>
      </c>
      <c r="E581" s="196" t="s">
        <v>19</v>
      </c>
      <c r="F581" s="197" t="s">
        <v>611</v>
      </c>
      <c r="G581" s="194"/>
      <c r="H581" s="198">
        <v>4.8</v>
      </c>
      <c r="I581" s="199"/>
      <c r="J581" s="194"/>
      <c r="K581" s="194"/>
      <c r="L581" s="200"/>
      <c r="M581" s="201"/>
      <c r="N581" s="202"/>
      <c r="O581" s="202"/>
      <c r="P581" s="202"/>
      <c r="Q581" s="202"/>
      <c r="R581" s="202"/>
      <c r="S581" s="202"/>
      <c r="T581" s="203"/>
      <c r="AT581" s="204" t="s">
        <v>188</v>
      </c>
      <c r="AU581" s="204" t="s">
        <v>86</v>
      </c>
      <c r="AV581" s="13" t="s">
        <v>86</v>
      </c>
      <c r="AW581" s="13" t="s">
        <v>35</v>
      </c>
      <c r="AX581" s="13" t="s">
        <v>76</v>
      </c>
      <c r="AY581" s="204" t="s">
        <v>177</v>
      </c>
    </row>
    <row r="582" spans="1:65" s="13" customFormat="1" ht="11.25">
      <c r="B582" s="193"/>
      <c r="C582" s="194"/>
      <c r="D582" s="195" t="s">
        <v>188</v>
      </c>
      <c r="E582" s="196" t="s">
        <v>19</v>
      </c>
      <c r="F582" s="197" t="s">
        <v>612</v>
      </c>
      <c r="G582" s="194"/>
      <c r="H582" s="198">
        <v>5</v>
      </c>
      <c r="I582" s="199"/>
      <c r="J582" s="194"/>
      <c r="K582" s="194"/>
      <c r="L582" s="200"/>
      <c r="M582" s="201"/>
      <c r="N582" s="202"/>
      <c r="O582" s="202"/>
      <c r="P582" s="202"/>
      <c r="Q582" s="202"/>
      <c r="R582" s="202"/>
      <c r="S582" s="202"/>
      <c r="T582" s="203"/>
      <c r="AT582" s="204" t="s">
        <v>188</v>
      </c>
      <c r="AU582" s="204" t="s">
        <v>86</v>
      </c>
      <c r="AV582" s="13" t="s">
        <v>86</v>
      </c>
      <c r="AW582" s="13" t="s">
        <v>35</v>
      </c>
      <c r="AX582" s="13" t="s">
        <v>76</v>
      </c>
      <c r="AY582" s="204" t="s">
        <v>177</v>
      </c>
    </row>
    <row r="583" spans="1:65" s="13" customFormat="1" ht="11.25">
      <c r="B583" s="193"/>
      <c r="C583" s="194"/>
      <c r="D583" s="195" t="s">
        <v>188</v>
      </c>
      <c r="E583" s="196" t="s">
        <v>19</v>
      </c>
      <c r="F583" s="197" t="s">
        <v>613</v>
      </c>
      <c r="G583" s="194"/>
      <c r="H583" s="198">
        <v>9</v>
      </c>
      <c r="I583" s="199"/>
      <c r="J583" s="194"/>
      <c r="K583" s="194"/>
      <c r="L583" s="200"/>
      <c r="M583" s="201"/>
      <c r="N583" s="202"/>
      <c r="O583" s="202"/>
      <c r="P583" s="202"/>
      <c r="Q583" s="202"/>
      <c r="R583" s="202"/>
      <c r="S583" s="202"/>
      <c r="T583" s="203"/>
      <c r="AT583" s="204" t="s">
        <v>188</v>
      </c>
      <c r="AU583" s="204" t="s">
        <v>86</v>
      </c>
      <c r="AV583" s="13" t="s">
        <v>86</v>
      </c>
      <c r="AW583" s="13" t="s">
        <v>35</v>
      </c>
      <c r="AX583" s="13" t="s">
        <v>76</v>
      </c>
      <c r="AY583" s="204" t="s">
        <v>177</v>
      </c>
    </row>
    <row r="584" spans="1:65" s="13" customFormat="1" ht="11.25">
      <c r="B584" s="193"/>
      <c r="C584" s="194"/>
      <c r="D584" s="195" t="s">
        <v>188</v>
      </c>
      <c r="E584" s="196" t="s">
        <v>19</v>
      </c>
      <c r="F584" s="197" t="s">
        <v>614</v>
      </c>
      <c r="G584" s="194"/>
      <c r="H584" s="198">
        <v>9.5</v>
      </c>
      <c r="I584" s="199"/>
      <c r="J584" s="194"/>
      <c r="K584" s="194"/>
      <c r="L584" s="200"/>
      <c r="M584" s="201"/>
      <c r="N584" s="202"/>
      <c r="O584" s="202"/>
      <c r="P584" s="202"/>
      <c r="Q584" s="202"/>
      <c r="R584" s="202"/>
      <c r="S584" s="202"/>
      <c r="T584" s="203"/>
      <c r="AT584" s="204" t="s">
        <v>188</v>
      </c>
      <c r="AU584" s="204" t="s">
        <v>86</v>
      </c>
      <c r="AV584" s="13" t="s">
        <v>86</v>
      </c>
      <c r="AW584" s="13" t="s">
        <v>35</v>
      </c>
      <c r="AX584" s="13" t="s">
        <v>76</v>
      </c>
      <c r="AY584" s="204" t="s">
        <v>177</v>
      </c>
    </row>
    <row r="585" spans="1:65" s="13" customFormat="1" ht="11.25">
      <c r="B585" s="193"/>
      <c r="C585" s="194"/>
      <c r="D585" s="195" t="s">
        <v>188</v>
      </c>
      <c r="E585" s="196" t="s">
        <v>19</v>
      </c>
      <c r="F585" s="197" t="s">
        <v>615</v>
      </c>
      <c r="G585" s="194"/>
      <c r="H585" s="198">
        <v>9.1999999999999993</v>
      </c>
      <c r="I585" s="199"/>
      <c r="J585" s="194"/>
      <c r="K585" s="194"/>
      <c r="L585" s="200"/>
      <c r="M585" s="201"/>
      <c r="N585" s="202"/>
      <c r="O585" s="202"/>
      <c r="P585" s="202"/>
      <c r="Q585" s="202"/>
      <c r="R585" s="202"/>
      <c r="S585" s="202"/>
      <c r="T585" s="203"/>
      <c r="AT585" s="204" t="s">
        <v>188</v>
      </c>
      <c r="AU585" s="204" t="s">
        <v>86</v>
      </c>
      <c r="AV585" s="13" t="s">
        <v>86</v>
      </c>
      <c r="AW585" s="13" t="s">
        <v>35</v>
      </c>
      <c r="AX585" s="13" t="s">
        <v>76</v>
      </c>
      <c r="AY585" s="204" t="s">
        <v>177</v>
      </c>
    </row>
    <row r="586" spans="1:65" s="13" customFormat="1" ht="11.25">
      <c r="B586" s="193"/>
      <c r="C586" s="194"/>
      <c r="D586" s="195" t="s">
        <v>188</v>
      </c>
      <c r="E586" s="196" t="s">
        <v>19</v>
      </c>
      <c r="F586" s="197" t="s">
        <v>616</v>
      </c>
      <c r="G586" s="194"/>
      <c r="H586" s="198">
        <v>18.2</v>
      </c>
      <c r="I586" s="199"/>
      <c r="J586" s="194"/>
      <c r="K586" s="194"/>
      <c r="L586" s="200"/>
      <c r="M586" s="201"/>
      <c r="N586" s="202"/>
      <c r="O586" s="202"/>
      <c r="P586" s="202"/>
      <c r="Q586" s="202"/>
      <c r="R586" s="202"/>
      <c r="S586" s="202"/>
      <c r="T586" s="203"/>
      <c r="AT586" s="204" t="s">
        <v>188</v>
      </c>
      <c r="AU586" s="204" t="s">
        <v>86</v>
      </c>
      <c r="AV586" s="13" t="s">
        <v>86</v>
      </c>
      <c r="AW586" s="13" t="s">
        <v>35</v>
      </c>
      <c r="AX586" s="13" t="s">
        <v>76</v>
      </c>
      <c r="AY586" s="204" t="s">
        <v>177</v>
      </c>
    </row>
    <row r="587" spans="1:65" s="13" customFormat="1" ht="11.25">
      <c r="B587" s="193"/>
      <c r="C587" s="194"/>
      <c r="D587" s="195" t="s">
        <v>188</v>
      </c>
      <c r="E587" s="196" t="s">
        <v>19</v>
      </c>
      <c r="F587" s="197" t="s">
        <v>617</v>
      </c>
      <c r="G587" s="194"/>
      <c r="H587" s="198">
        <v>7.5</v>
      </c>
      <c r="I587" s="199"/>
      <c r="J587" s="194"/>
      <c r="K587" s="194"/>
      <c r="L587" s="200"/>
      <c r="M587" s="201"/>
      <c r="N587" s="202"/>
      <c r="O587" s="202"/>
      <c r="P587" s="202"/>
      <c r="Q587" s="202"/>
      <c r="R587" s="202"/>
      <c r="S587" s="202"/>
      <c r="T587" s="203"/>
      <c r="AT587" s="204" t="s">
        <v>188</v>
      </c>
      <c r="AU587" s="204" t="s">
        <v>86</v>
      </c>
      <c r="AV587" s="13" t="s">
        <v>86</v>
      </c>
      <c r="AW587" s="13" t="s">
        <v>35</v>
      </c>
      <c r="AX587" s="13" t="s">
        <v>76</v>
      </c>
      <c r="AY587" s="204" t="s">
        <v>177</v>
      </c>
    </row>
    <row r="588" spans="1:65" s="14" customFormat="1" ht="11.25">
      <c r="B588" s="205"/>
      <c r="C588" s="206"/>
      <c r="D588" s="195" t="s">
        <v>188</v>
      </c>
      <c r="E588" s="207" t="s">
        <v>19</v>
      </c>
      <c r="F588" s="208" t="s">
        <v>190</v>
      </c>
      <c r="G588" s="206"/>
      <c r="H588" s="209">
        <v>248.5</v>
      </c>
      <c r="I588" s="210"/>
      <c r="J588" s="206"/>
      <c r="K588" s="206"/>
      <c r="L588" s="211"/>
      <c r="M588" s="212"/>
      <c r="N588" s="213"/>
      <c r="O588" s="213"/>
      <c r="P588" s="213"/>
      <c r="Q588" s="213"/>
      <c r="R588" s="213"/>
      <c r="S588" s="213"/>
      <c r="T588" s="214"/>
      <c r="AT588" s="215" t="s">
        <v>188</v>
      </c>
      <c r="AU588" s="215" t="s">
        <v>86</v>
      </c>
      <c r="AV588" s="14" t="s">
        <v>184</v>
      </c>
      <c r="AW588" s="14" t="s">
        <v>35</v>
      </c>
      <c r="AX588" s="14" t="s">
        <v>76</v>
      </c>
      <c r="AY588" s="215" t="s">
        <v>177</v>
      </c>
    </row>
    <row r="589" spans="1:65" s="13" customFormat="1" ht="11.25">
      <c r="B589" s="193"/>
      <c r="C589" s="194"/>
      <c r="D589" s="195" t="s">
        <v>188</v>
      </c>
      <c r="E589" s="196" t="s">
        <v>19</v>
      </c>
      <c r="F589" s="197" t="s">
        <v>618</v>
      </c>
      <c r="G589" s="194"/>
      <c r="H589" s="198">
        <v>497</v>
      </c>
      <c r="I589" s="199"/>
      <c r="J589" s="194"/>
      <c r="K589" s="194"/>
      <c r="L589" s="200"/>
      <c r="M589" s="201"/>
      <c r="N589" s="202"/>
      <c r="O589" s="202"/>
      <c r="P589" s="202"/>
      <c r="Q589" s="202"/>
      <c r="R589" s="202"/>
      <c r="S589" s="202"/>
      <c r="T589" s="203"/>
      <c r="AT589" s="204" t="s">
        <v>188</v>
      </c>
      <c r="AU589" s="204" t="s">
        <v>86</v>
      </c>
      <c r="AV589" s="13" t="s">
        <v>86</v>
      </c>
      <c r="AW589" s="13" t="s">
        <v>35</v>
      </c>
      <c r="AX589" s="13" t="s">
        <v>84</v>
      </c>
      <c r="AY589" s="204" t="s">
        <v>177</v>
      </c>
    </row>
    <row r="590" spans="1:65" s="2" customFormat="1" ht="21.75" customHeight="1">
      <c r="A590" s="36"/>
      <c r="B590" s="37"/>
      <c r="C590" s="175" t="s">
        <v>619</v>
      </c>
      <c r="D590" s="175" t="s">
        <v>179</v>
      </c>
      <c r="E590" s="176" t="s">
        <v>620</v>
      </c>
      <c r="F590" s="177" t="s">
        <v>621</v>
      </c>
      <c r="G590" s="178" t="s">
        <v>199</v>
      </c>
      <c r="H590" s="179">
        <v>871.46</v>
      </c>
      <c r="I590" s="180"/>
      <c r="J590" s="181">
        <f>ROUND(I590*H590,2)</f>
        <v>0</v>
      </c>
      <c r="K590" s="177" t="s">
        <v>183</v>
      </c>
      <c r="L590" s="41"/>
      <c r="M590" s="182" t="s">
        <v>19</v>
      </c>
      <c r="N590" s="183" t="s">
        <v>47</v>
      </c>
      <c r="O590" s="66"/>
      <c r="P590" s="184">
        <f>O590*H590</f>
        <v>0</v>
      </c>
      <c r="Q590" s="184">
        <v>7.3499999999999998E-3</v>
      </c>
      <c r="R590" s="184">
        <f>Q590*H590</f>
        <v>6.4052309999999997</v>
      </c>
      <c r="S590" s="184">
        <v>0</v>
      </c>
      <c r="T590" s="185">
        <f>S590*H590</f>
        <v>0</v>
      </c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R590" s="186" t="s">
        <v>184</v>
      </c>
      <c r="AT590" s="186" t="s">
        <v>179</v>
      </c>
      <c r="AU590" s="186" t="s">
        <v>86</v>
      </c>
      <c r="AY590" s="19" t="s">
        <v>177</v>
      </c>
      <c r="BE590" s="187">
        <f>IF(N590="základní",J590,0)</f>
        <v>0</v>
      </c>
      <c r="BF590" s="187">
        <f>IF(N590="snížená",J590,0)</f>
        <v>0</v>
      </c>
      <c r="BG590" s="187">
        <f>IF(N590="zákl. přenesená",J590,0)</f>
        <v>0</v>
      </c>
      <c r="BH590" s="187">
        <f>IF(N590="sníž. přenesená",J590,0)</f>
        <v>0</v>
      </c>
      <c r="BI590" s="187">
        <f>IF(N590="nulová",J590,0)</f>
        <v>0</v>
      </c>
      <c r="BJ590" s="19" t="s">
        <v>84</v>
      </c>
      <c r="BK590" s="187">
        <f>ROUND(I590*H590,2)</f>
        <v>0</v>
      </c>
      <c r="BL590" s="19" t="s">
        <v>184</v>
      </c>
      <c r="BM590" s="186" t="s">
        <v>622</v>
      </c>
    </row>
    <row r="591" spans="1:65" s="2" customFormat="1" ht="11.25">
      <c r="A591" s="36"/>
      <c r="B591" s="37"/>
      <c r="C591" s="38"/>
      <c r="D591" s="188" t="s">
        <v>186</v>
      </c>
      <c r="E591" s="38"/>
      <c r="F591" s="189" t="s">
        <v>623</v>
      </c>
      <c r="G591" s="38"/>
      <c r="H591" s="38"/>
      <c r="I591" s="190"/>
      <c r="J591" s="38"/>
      <c r="K591" s="38"/>
      <c r="L591" s="41"/>
      <c r="M591" s="191"/>
      <c r="N591" s="192"/>
      <c r="O591" s="66"/>
      <c r="P591" s="66"/>
      <c r="Q591" s="66"/>
      <c r="R591" s="66"/>
      <c r="S591" s="66"/>
      <c r="T591" s="67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T591" s="19" t="s">
        <v>186</v>
      </c>
      <c r="AU591" s="19" t="s">
        <v>86</v>
      </c>
    </row>
    <row r="592" spans="1:65" s="15" customFormat="1" ht="11.25">
      <c r="B592" s="216"/>
      <c r="C592" s="217"/>
      <c r="D592" s="195" t="s">
        <v>188</v>
      </c>
      <c r="E592" s="218" t="s">
        <v>19</v>
      </c>
      <c r="F592" s="219" t="s">
        <v>624</v>
      </c>
      <c r="G592" s="217"/>
      <c r="H592" s="218" t="s">
        <v>19</v>
      </c>
      <c r="I592" s="220"/>
      <c r="J592" s="217"/>
      <c r="K592" s="217"/>
      <c r="L592" s="221"/>
      <c r="M592" s="222"/>
      <c r="N592" s="223"/>
      <c r="O592" s="223"/>
      <c r="P592" s="223"/>
      <c r="Q592" s="223"/>
      <c r="R592" s="223"/>
      <c r="S592" s="223"/>
      <c r="T592" s="224"/>
      <c r="AT592" s="225" t="s">
        <v>188</v>
      </c>
      <c r="AU592" s="225" t="s">
        <v>86</v>
      </c>
      <c r="AV592" s="15" t="s">
        <v>84</v>
      </c>
      <c r="AW592" s="15" t="s">
        <v>35</v>
      </c>
      <c r="AX592" s="15" t="s">
        <v>76</v>
      </c>
      <c r="AY592" s="225" t="s">
        <v>177</v>
      </c>
    </row>
    <row r="593" spans="2:51" s="15" customFormat="1" ht="11.25">
      <c r="B593" s="216"/>
      <c r="C593" s="217"/>
      <c r="D593" s="195" t="s">
        <v>188</v>
      </c>
      <c r="E593" s="218" t="s">
        <v>19</v>
      </c>
      <c r="F593" s="219" t="s">
        <v>625</v>
      </c>
      <c r="G593" s="217"/>
      <c r="H593" s="218" t="s">
        <v>19</v>
      </c>
      <c r="I593" s="220"/>
      <c r="J593" s="217"/>
      <c r="K593" s="217"/>
      <c r="L593" s="221"/>
      <c r="M593" s="222"/>
      <c r="N593" s="223"/>
      <c r="O593" s="223"/>
      <c r="P593" s="223"/>
      <c r="Q593" s="223"/>
      <c r="R593" s="223"/>
      <c r="S593" s="223"/>
      <c r="T593" s="224"/>
      <c r="AT593" s="225" t="s">
        <v>188</v>
      </c>
      <c r="AU593" s="225" t="s">
        <v>86</v>
      </c>
      <c r="AV593" s="15" t="s">
        <v>84</v>
      </c>
      <c r="AW593" s="15" t="s">
        <v>35</v>
      </c>
      <c r="AX593" s="15" t="s">
        <v>76</v>
      </c>
      <c r="AY593" s="225" t="s">
        <v>177</v>
      </c>
    </row>
    <row r="594" spans="2:51" s="16" customFormat="1" ht="11.25">
      <c r="B594" s="226"/>
      <c r="C594" s="227"/>
      <c r="D594" s="195" t="s">
        <v>188</v>
      </c>
      <c r="E594" s="228" t="s">
        <v>19</v>
      </c>
      <c r="F594" s="229" t="s">
        <v>626</v>
      </c>
      <c r="G594" s="227"/>
      <c r="H594" s="230">
        <v>0</v>
      </c>
      <c r="I594" s="231"/>
      <c r="J594" s="227"/>
      <c r="K594" s="227"/>
      <c r="L594" s="232"/>
      <c r="M594" s="233"/>
      <c r="N594" s="234"/>
      <c r="O594" s="234"/>
      <c r="P594" s="234"/>
      <c r="Q594" s="234"/>
      <c r="R594" s="234"/>
      <c r="S594" s="234"/>
      <c r="T594" s="235"/>
      <c r="AT594" s="236" t="s">
        <v>188</v>
      </c>
      <c r="AU594" s="236" t="s">
        <v>86</v>
      </c>
      <c r="AV594" s="16" t="s">
        <v>196</v>
      </c>
      <c r="AW594" s="16" t="s">
        <v>35</v>
      </c>
      <c r="AX594" s="16" t="s">
        <v>76</v>
      </c>
      <c r="AY594" s="236" t="s">
        <v>177</v>
      </c>
    </row>
    <row r="595" spans="2:51" s="15" customFormat="1" ht="11.25">
      <c r="B595" s="216"/>
      <c r="C595" s="217"/>
      <c r="D595" s="195" t="s">
        <v>188</v>
      </c>
      <c r="E595" s="218" t="s">
        <v>19</v>
      </c>
      <c r="F595" s="219" t="s">
        <v>627</v>
      </c>
      <c r="G595" s="217"/>
      <c r="H595" s="218" t="s">
        <v>19</v>
      </c>
      <c r="I595" s="220"/>
      <c r="J595" s="217"/>
      <c r="K595" s="217"/>
      <c r="L595" s="221"/>
      <c r="M595" s="222"/>
      <c r="N595" s="223"/>
      <c r="O595" s="223"/>
      <c r="P595" s="223"/>
      <c r="Q595" s="223"/>
      <c r="R595" s="223"/>
      <c r="S595" s="223"/>
      <c r="T595" s="224"/>
      <c r="AT595" s="225" t="s">
        <v>188</v>
      </c>
      <c r="AU595" s="225" t="s">
        <v>86</v>
      </c>
      <c r="AV595" s="15" t="s">
        <v>84</v>
      </c>
      <c r="AW595" s="15" t="s">
        <v>35</v>
      </c>
      <c r="AX595" s="15" t="s">
        <v>76</v>
      </c>
      <c r="AY595" s="225" t="s">
        <v>177</v>
      </c>
    </row>
    <row r="596" spans="2:51" s="15" customFormat="1" ht="11.25">
      <c r="B596" s="216"/>
      <c r="C596" s="217"/>
      <c r="D596" s="195" t="s">
        <v>188</v>
      </c>
      <c r="E596" s="218" t="s">
        <v>19</v>
      </c>
      <c r="F596" s="219" t="s">
        <v>628</v>
      </c>
      <c r="G596" s="217"/>
      <c r="H596" s="218" t="s">
        <v>19</v>
      </c>
      <c r="I596" s="220"/>
      <c r="J596" s="217"/>
      <c r="K596" s="217"/>
      <c r="L596" s="221"/>
      <c r="M596" s="222"/>
      <c r="N596" s="223"/>
      <c r="O596" s="223"/>
      <c r="P596" s="223"/>
      <c r="Q596" s="223"/>
      <c r="R596" s="223"/>
      <c r="S596" s="223"/>
      <c r="T596" s="224"/>
      <c r="AT596" s="225" t="s">
        <v>188</v>
      </c>
      <c r="AU596" s="225" t="s">
        <v>86</v>
      </c>
      <c r="AV596" s="15" t="s">
        <v>84</v>
      </c>
      <c r="AW596" s="15" t="s">
        <v>35</v>
      </c>
      <c r="AX596" s="15" t="s">
        <v>76</v>
      </c>
      <c r="AY596" s="225" t="s">
        <v>177</v>
      </c>
    </row>
    <row r="597" spans="2:51" s="13" customFormat="1" ht="11.25">
      <c r="B597" s="193"/>
      <c r="C597" s="194"/>
      <c r="D597" s="195" t="s">
        <v>188</v>
      </c>
      <c r="E597" s="196" t="s">
        <v>19</v>
      </c>
      <c r="F597" s="197" t="s">
        <v>550</v>
      </c>
      <c r="G597" s="194"/>
      <c r="H597" s="198">
        <v>28</v>
      </c>
      <c r="I597" s="199"/>
      <c r="J597" s="194"/>
      <c r="K597" s="194"/>
      <c r="L597" s="200"/>
      <c r="M597" s="201"/>
      <c r="N597" s="202"/>
      <c r="O597" s="202"/>
      <c r="P597" s="202"/>
      <c r="Q597" s="202"/>
      <c r="R597" s="202"/>
      <c r="S597" s="202"/>
      <c r="T597" s="203"/>
      <c r="AT597" s="204" t="s">
        <v>188</v>
      </c>
      <c r="AU597" s="204" t="s">
        <v>86</v>
      </c>
      <c r="AV597" s="13" t="s">
        <v>86</v>
      </c>
      <c r="AW597" s="13" t="s">
        <v>35</v>
      </c>
      <c r="AX597" s="13" t="s">
        <v>76</v>
      </c>
      <c r="AY597" s="204" t="s">
        <v>177</v>
      </c>
    </row>
    <row r="598" spans="2:51" s="13" customFormat="1" ht="11.25">
      <c r="B598" s="193"/>
      <c r="C598" s="194"/>
      <c r="D598" s="195" t="s">
        <v>188</v>
      </c>
      <c r="E598" s="196" t="s">
        <v>19</v>
      </c>
      <c r="F598" s="197" t="s">
        <v>629</v>
      </c>
      <c r="G598" s="194"/>
      <c r="H598" s="198">
        <v>4.8499999999999996</v>
      </c>
      <c r="I598" s="199"/>
      <c r="J598" s="194"/>
      <c r="K598" s="194"/>
      <c r="L598" s="200"/>
      <c r="M598" s="201"/>
      <c r="N598" s="202"/>
      <c r="O598" s="202"/>
      <c r="P598" s="202"/>
      <c r="Q598" s="202"/>
      <c r="R598" s="202"/>
      <c r="S598" s="202"/>
      <c r="T598" s="203"/>
      <c r="AT598" s="204" t="s">
        <v>188</v>
      </c>
      <c r="AU598" s="204" t="s">
        <v>86</v>
      </c>
      <c r="AV598" s="13" t="s">
        <v>86</v>
      </c>
      <c r="AW598" s="13" t="s">
        <v>35</v>
      </c>
      <c r="AX598" s="13" t="s">
        <v>76</v>
      </c>
      <c r="AY598" s="204" t="s">
        <v>177</v>
      </c>
    </row>
    <row r="599" spans="2:51" s="15" customFormat="1" ht="11.25">
      <c r="B599" s="216"/>
      <c r="C599" s="217"/>
      <c r="D599" s="195" t="s">
        <v>188</v>
      </c>
      <c r="E599" s="218" t="s">
        <v>19</v>
      </c>
      <c r="F599" s="219" t="s">
        <v>630</v>
      </c>
      <c r="G599" s="217"/>
      <c r="H599" s="218" t="s">
        <v>19</v>
      </c>
      <c r="I599" s="220"/>
      <c r="J599" s="217"/>
      <c r="K599" s="217"/>
      <c r="L599" s="221"/>
      <c r="M599" s="222"/>
      <c r="N599" s="223"/>
      <c r="O599" s="223"/>
      <c r="P599" s="223"/>
      <c r="Q599" s="223"/>
      <c r="R599" s="223"/>
      <c r="S599" s="223"/>
      <c r="T599" s="224"/>
      <c r="AT599" s="225" t="s">
        <v>188</v>
      </c>
      <c r="AU599" s="225" t="s">
        <v>86</v>
      </c>
      <c r="AV599" s="15" t="s">
        <v>84</v>
      </c>
      <c r="AW599" s="15" t="s">
        <v>35</v>
      </c>
      <c r="AX599" s="15" t="s">
        <v>76</v>
      </c>
      <c r="AY599" s="225" t="s">
        <v>177</v>
      </c>
    </row>
    <row r="600" spans="2:51" s="13" customFormat="1" ht="11.25">
      <c r="B600" s="193"/>
      <c r="C600" s="194"/>
      <c r="D600" s="195" t="s">
        <v>188</v>
      </c>
      <c r="E600" s="196" t="s">
        <v>19</v>
      </c>
      <c r="F600" s="197" t="s">
        <v>631</v>
      </c>
      <c r="G600" s="194"/>
      <c r="H600" s="198">
        <v>16.899999999999999</v>
      </c>
      <c r="I600" s="199"/>
      <c r="J600" s="194"/>
      <c r="K600" s="194"/>
      <c r="L600" s="200"/>
      <c r="M600" s="201"/>
      <c r="N600" s="202"/>
      <c r="O600" s="202"/>
      <c r="P600" s="202"/>
      <c r="Q600" s="202"/>
      <c r="R600" s="202"/>
      <c r="S600" s="202"/>
      <c r="T600" s="203"/>
      <c r="AT600" s="204" t="s">
        <v>188</v>
      </c>
      <c r="AU600" s="204" t="s">
        <v>86</v>
      </c>
      <c r="AV600" s="13" t="s">
        <v>86</v>
      </c>
      <c r="AW600" s="13" t="s">
        <v>35</v>
      </c>
      <c r="AX600" s="13" t="s">
        <v>76</v>
      </c>
      <c r="AY600" s="204" t="s">
        <v>177</v>
      </c>
    </row>
    <row r="601" spans="2:51" s="13" customFormat="1" ht="11.25">
      <c r="B601" s="193"/>
      <c r="C601" s="194"/>
      <c r="D601" s="195" t="s">
        <v>188</v>
      </c>
      <c r="E601" s="196" t="s">
        <v>19</v>
      </c>
      <c r="F601" s="197" t="s">
        <v>632</v>
      </c>
      <c r="G601" s="194"/>
      <c r="H601" s="198">
        <v>21.21</v>
      </c>
      <c r="I601" s="199"/>
      <c r="J601" s="194"/>
      <c r="K601" s="194"/>
      <c r="L601" s="200"/>
      <c r="M601" s="201"/>
      <c r="N601" s="202"/>
      <c r="O601" s="202"/>
      <c r="P601" s="202"/>
      <c r="Q601" s="202"/>
      <c r="R601" s="202"/>
      <c r="S601" s="202"/>
      <c r="T601" s="203"/>
      <c r="AT601" s="204" t="s">
        <v>188</v>
      </c>
      <c r="AU601" s="204" t="s">
        <v>86</v>
      </c>
      <c r="AV601" s="13" t="s">
        <v>86</v>
      </c>
      <c r="AW601" s="13" t="s">
        <v>35</v>
      </c>
      <c r="AX601" s="13" t="s">
        <v>76</v>
      </c>
      <c r="AY601" s="204" t="s">
        <v>177</v>
      </c>
    </row>
    <row r="602" spans="2:51" s="15" customFormat="1" ht="11.25">
      <c r="B602" s="216"/>
      <c r="C602" s="217"/>
      <c r="D602" s="195" t="s">
        <v>188</v>
      </c>
      <c r="E602" s="218" t="s">
        <v>19</v>
      </c>
      <c r="F602" s="219" t="s">
        <v>264</v>
      </c>
      <c r="G602" s="217"/>
      <c r="H602" s="218" t="s">
        <v>19</v>
      </c>
      <c r="I602" s="220"/>
      <c r="J602" s="217"/>
      <c r="K602" s="217"/>
      <c r="L602" s="221"/>
      <c r="M602" s="222"/>
      <c r="N602" s="223"/>
      <c r="O602" s="223"/>
      <c r="P602" s="223"/>
      <c r="Q602" s="223"/>
      <c r="R602" s="223"/>
      <c r="S602" s="223"/>
      <c r="T602" s="224"/>
      <c r="AT602" s="225" t="s">
        <v>188</v>
      </c>
      <c r="AU602" s="225" t="s">
        <v>86</v>
      </c>
      <c r="AV602" s="15" t="s">
        <v>84</v>
      </c>
      <c r="AW602" s="15" t="s">
        <v>35</v>
      </c>
      <c r="AX602" s="15" t="s">
        <v>76</v>
      </c>
      <c r="AY602" s="225" t="s">
        <v>177</v>
      </c>
    </row>
    <row r="603" spans="2:51" s="13" customFormat="1" ht="11.25">
      <c r="B603" s="193"/>
      <c r="C603" s="194"/>
      <c r="D603" s="195" t="s">
        <v>188</v>
      </c>
      <c r="E603" s="196" t="s">
        <v>19</v>
      </c>
      <c r="F603" s="197" t="s">
        <v>633</v>
      </c>
      <c r="G603" s="194"/>
      <c r="H603" s="198">
        <v>15.52</v>
      </c>
      <c r="I603" s="199"/>
      <c r="J603" s="194"/>
      <c r="K603" s="194"/>
      <c r="L603" s="200"/>
      <c r="M603" s="201"/>
      <c r="N603" s="202"/>
      <c r="O603" s="202"/>
      <c r="P603" s="202"/>
      <c r="Q603" s="202"/>
      <c r="R603" s="202"/>
      <c r="S603" s="202"/>
      <c r="T603" s="203"/>
      <c r="AT603" s="204" t="s">
        <v>188</v>
      </c>
      <c r="AU603" s="204" t="s">
        <v>86</v>
      </c>
      <c r="AV603" s="13" t="s">
        <v>86</v>
      </c>
      <c r="AW603" s="13" t="s">
        <v>35</v>
      </c>
      <c r="AX603" s="13" t="s">
        <v>76</v>
      </c>
      <c r="AY603" s="204" t="s">
        <v>177</v>
      </c>
    </row>
    <row r="604" spans="2:51" s="13" customFormat="1" ht="11.25">
      <c r="B604" s="193"/>
      <c r="C604" s="194"/>
      <c r="D604" s="195" t="s">
        <v>188</v>
      </c>
      <c r="E604" s="196" t="s">
        <v>19</v>
      </c>
      <c r="F604" s="197" t="s">
        <v>634</v>
      </c>
      <c r="G604" s="194"/>
      <c r="H604" s="198">
        <v>28.86</v>
      </c>
      <c r="I604" s="199"/>
      <c r="J604" s="194"/>
      <c r="K604" s="194"/>
      <c r="L604" s="200"/>
      <c r="M604" s="201"/>
      <c r="N604" s="202"/>
      <c r="O604" s="202"/>
      <c r="P604" s="202"/>
      <c r="Q604" s="202"/>
      <c r="R604" s="202"/>
      <c r="S604" s="202"/>
      <c r="T604" s="203"/>
      <c r="AT604" s="204" t="s">
        <v>188</v>
      </c>
      <c r="AU604" s="204" t="s">
        <v>86</v>
      </c>
      <c r="AV604" s="13" t="s">
        <v>86</v>
      </c>
      <c r="AW604" s="13" t="s">
        <v>35</v>
      </c>
      <c r="AX604" s="13" t="s">
        <v>76</v>
      </c>
      <c r="AY604" s="204" t="s">
        <v>177</v>
      </c>
    </row>
    <row r="605" spans="2:51" s="15" customFormat="1" ht="11.25">
      <c r="B605" s="216"/>
      <c r="C605" s="217"/>
      <c r="D605" s="195" t="s">
        <v>188</v>
      </c>
      <c r="E605" s="218" t="s">
        <v>19</v>
      </c>
      <c r="F605" s="219" t="s">
        <v>635</v>
      </c>
      <c r="G605" s="217"/>
      <c r="H605" s="218" t="s">
        <v>19</v>
      </c>
      <c r="I605" s="220"/>
      <c r="J605" s="217"/>
      <c r="K605" s="217"/>
      <c r="L605" s="221"/>
      <c r="M605" s="222"/>
      <c r="N605" s="223"/>
      <c r="O605" s="223"/>
      <c r="P605" s="223"/>
      <c r="Q605" s="223"/>
      <c r="R605" s="223"/>
      <c r="S605" s="223"/>
      <c r="T605" s="224"/>
      <c r="AT605" s="225" t="s">
        <v>188</v>
      </c>
      <c r="AU605" s="225" t="s">
        <v>86</v>
      </c>
      <c r="AV605" s="15" t="s">
        <v>84</v>
      </c>
      <c r="AW605" s="15" t="s">
        <v>35</v>
      </c>
      <c r="AX605" s="15" t="s">
        <v>76</v>
      </c>
      <c r="AY605" s="225" t="s">
        <v>177</v>
      </c>
    </row>
    <row r="606" spans="2:51" s="13" customFormat="1" ht="11.25">
      <c r="B606" s="193"/>
      <c r="C606" s="194"/>
      <c r="D606" s="195" t="s">
        <v>188</v>
      </c>
      <c r="E606" s="196" t="s">
        <v>19</v>
      </c>
      <c r="F606" s="197" t="s">
        <v>636</v>
      </c>
      <c r="G606" s="194"/>
      <c r="H606" s="198">
        <v>33.07</v>
      </c>
      <c r="I606" s="199"/>
      <c r="J606" s="194"/>
      <c r="K606" s="194"/>
      <c r="L606" s="200"/>
      <c r="M606" s="201"/>
      <c r="N606" s="202"/>
      <c r="O606" s="202"/>
      <c r="P606" s="202"/>
      <c r="Q606" s="202"/>
      <c r="R606" s="202"/>
      <c r="S606" s="202"/>
      <c r="T606" s="203"/>
      <c r="AT606" s="204" t="s">
        <v>188</v>
      </c>
      <c r="AU606" s="204" t="s">
        <v>86</v>
      </c>
      <c r="AV606" s="13" t="s">
        <v>86</v>
      </c>
      <c r="AW606" s="13" t="s">
        <v>35</v>
      </c>
      <c r="AX606" s="13" t="s">
        <v>76</v>
      </c>
      <c r="AY606" s="204" t="s">
        <v>177</v>
      </c>
    </row>
    <row r="607" spans="2:51" s="16" customFormat="1" ht="11.25">
      <c r="B607" s="226"/>
      <c r="C607" s="227"/>
      <c r="D607" s="195" t="s">
        <v>188</v>
      </c>
      <c r="E607" s="228" t="s">
        <v>19</v>
      </c>
      <c r="F607" s="229" t="s">
        <v>626</v>
      </c>
      <c r="G607" s="227"/>
      <c r="H607" s="230">
        <v>148.41</v>
      </c>
      <c r="I607" s="231"/>
      <c r="J607" s="227"/>
      <c r="K607" s="227"/>
      <c r="L607" s="232"/>
      <c r="M607" s="233"/>
      <c r="N607" s="234"/>
      <c r="O607" s="234"/>
      <c r="P607" s="234"/>
      <c r="Q607" s="234"/>
      <c r="R607" s="234"/>
      <c r="S607" s="234"/>
      <c r="T607" s="235"/>
      <c r="AT607" s="236" t="s">
        <v>188</v>
      </c>
      <c r="AU607" s="236" t="s">
        <v>86</v>
      </c>
      <c r="AV607" s="16" t="s">
        <v>196</v>
      </c>
      <c r="AW607" s="16" t="s">
        <v>35</v>
      </c>
      <c r="AX607" s="16" t="s">
        <v>76</v>
      </c>
      <c r="AY607" s="236" t="s">
        <v>177</v>
      </c>
    </row>
    <row r="608" spans="2:51" s="15" customFormat="1" ht="11.25">
      <c r="B608" s="216"/>
      <c r="C608" s="217"/>
      <c r="D608" s="195" t="s">
        <v>188</v>
      </c>
      <c r="E608" s="218" t="s">
        <v>19</v>
      </c>
      <c r="F608" s="219" t="s">
        <v>637</v>
      </c>
      <c r="G608" s="217"/>
      <c r="H608" s="218" t="s">
        <v>19</v>
      </c>
      <c r="I608" s="220"/>
      <c r="J608" s="217"/>
      <c r="K608" s="217"/>
      <c r="L608" s="221"/>
      <c r="M608" s="222"/>
      <c r="N608" s="223"/>
      <c r="O608" s="223"/>
      <c r="P608" s="223"/>
      <c r="Q608" s="223"/>
      <c r="R608" s="223"/>
      <c r="S608" s="223"/>
      <c r="T608" s="224"/>
      <c r="AT608" s="225" t="s">
        <v>188</v>
      </c>
      <c r="AU608" s="225" t="s">
        <v>86</v>
      </c>
      <c r="AV608" s="15" t="s">
        <v>84</v>
      </c>
      <c r="AW608" s="15" t="s">
        <v>35</v>
      </c>
      <c r="AX608" s="15" t="s">
        <v>76</v>
      </c>
      <c r="AY608" s="225" t="s">
        <v>177</v>
      </c>
    </row>
    <row r="609" spans="2:51" s="15" customFormat="1" ht="11.25">
      <c r="B609" s="216"/>
      <c r="C609" s="217"/>
      <c r="D609" s="195" t="s">
        <v>188</v>
      </c>
      <c r="E609" s="218" t="s">
        <v>19</v>
      </c>
      <c r="F609" s="219" t="s">
        <v>638</v>
      </c>
      <c r="G609" s="217"/>
      <c r="H609" s="218" t="s">
        <v>19</v>
      </c>
      <c r="I609" s="220"/>
      <c r="J609" s="217"/>
      <c r="K609" s="217"/>
      <c r="L609" s="221"/>
      <c r="M609" s="222"/>
      <c r="N609" s="223"/>
      <c r="O609" s="223"/>
      <c r="P609" s="223"/>
      <c r="Q609" s="223"/>
      <c r="R609" s="223"/>
      <c r="S609" s="223"/>
      <c r="T609" s="224"/>
      <c r="AT609" s="225" t="s">
        <v>188</v>
      </c>
      <c r="AU609" s="225" t="s">
        <v>86</v>
      </c>
      <c r="AV609" s="15" t="s">
        <v>84</v>
      </c>
      <c r="AW609" s="15" t="s">
        <v>35</v>
      </c>
      <c r="AX609" s="15" t="s">
        <v>76</v>
      </c>
      <c r="AY609" s="225" t="s">
        <v>177</v>
      </c>
    </row>
    <row r="610" spans="2:51" s="13" customFormat="1" ht="11.25">
      <c r="B610" s="193"/>
      <c r="C610" s="194"/>
      <c r="D610" s="195" t="s">
        <v>188</v>
      </c>
      <c r="E610" s="196" t="s">
        <v>19</v>
      </c>
      <c r="F610" s="197" t="s">
        <v>639</v>
      </c>
      <c r="G610" s="194"/>
      <c r="H610" s="198">
        <v>6.75</v>
      </c>
      <c r="I610" s="199"/>
      <c r="J610" s="194"/>
      <c r="K610" s="194"/>
      <c r="L610" s="200"/>
      <c r="M610" s="201"/>
      <c r="N610" s="202"/>
      <c r="O610" s="202"/>
      <c r="P610" s="202"/>
      <c r="Q610" s="202"/>
      <c r="R610" s="202"/>
      <c r="S610" s="202"/>
      <c r="T610" s="203"/>
      <c r="AT610" s="204" t="s">
        <v>188</v>
      </c>
      <c r="AU610" s="204" t="s">
        <v>86</v>
      </c>
      <c r="AV610" s="13" t="s">
        <v>86</v>
      </c>
      <c r="AW610" s="13" t="s">
        <v>35</v>
      </c>
      <c r="AX610" s="13" t="s">
        <v>76</v>
      </c>
      <c r="AY610" s="204" t="s">
        <v>177</v>
      </c>
    </row>
    <row r="611" spans="2:51" s="15" customFormat="1" ht="11.25">
      <c r="B611" s="216"/>
      <c r="C611" s="217"/>
      <c r="D611" s="195" t="s">
        <v>188</v>
      </c>
      <c r="E611" s="218" t="s">
        <v>19</v>
      </c>
      <c r="F611" s="219" t="s">
        <v>640</v>
      </c>
      <c r="G611" s="217"/>
      <c r="H611" s="218" t="s">
        <v>19</v>
      </c>
      <c r="I611" s="220"/>
      <c r="J611" s="217"/>
      <c r="K611" s="217"/>
      <c r="L611" s="221"/>
      <c r="M611" s="222"/>
      <c r="N611" s="223"/>
      <c r="O611" s="223"/>
      <c r="P611" s="223"/>
      <c r="Q611" s="223"/>
      <c r="R611" s="223"/>
      <c r="S611" s="223"/>
      <c r="T611" s="224"/>
      <c r="AT611" s="225" t="s">
        <v>188</v>
      </c>
      <c r="AU611" s="225" t="s">
        <v>86</v>
      </c>
      <c r="AV611" s="15" t="s">
        <v>84</v>
      </c>
      <c r="AW611" s="15" t="s">
        <v>35</v>
      </c>
      <c r="AX611" s="15" t="s">
        <v>76</v>
      </c>
      <c r="AY611" s="225" t="s">
        <v>177</v>
      </c>
    </row>
    <row r="612" spans="2:51" s="13" customFormat="1" ht="11.25">
      <c r="B612" s="193"/>
      <c r="C612" s="194"/>
      <c r="D612" s="195" t="s">
        <v>188</v>
      </c>
      <c r="E612" s="196" t="s">
        <v>19</v>
      </c>
      <c r="F612" s="197" t="s">
        <v>641</v>
      </c>
      <c r="G612" s="194"/>
      <c r="H612" s="198">
        <v>5.7</v>
      </c>
      <c r="I612" s="199"/>
      <c r="J612" s="194"/>
      <c r="K612" s="194"/>
      <c r="L612" s="200"/>
      <c r="M612" s="201"/>
      <c r="N612" s="202"/>
      <c r="O612" s="202"/>
      <c r="P612" s="202"/>
      <c r="Q612" s="202"/>
      <c r="R612" s="202"/>
      <c r="S612" s="202"/>
      <c r="T612" s="203"/>
      <c r="AT612" s="204" t="s">
        <v>188</v>
      </c>
      <c r="AU612" s="204" t="s">
        <v>86</v>
      </c>
      <c r="AV612" s="13" t="s">
        <v>86</v>
      </c>
      <c r="AW612" s="13" t="s">
        <v>35</v>
      </c>
      <c r="AX612" s="13" t="s">
        <v>76</v>
      </c>
      <c r="AY612" s="204" t="s">
        <v>177</v>
      </c>
    </row>
    <row r="613" spans="2:51" s="13" customFormat="1" ht="11.25">
      <c r="B613" s="193"/>
      <c r="C613" s="194"/>
      <c r="D613" s="195" t="s">
        <v>188</v>
      </c>
      <c r="E613" s="196" t="s">
        <v>19</v>
      </c>
      <c r="F613" s="197" t="s">
        <v>642</v>
      </c>
      <c r="G613" s="194"/>
      <c r="H613" s="198">
        <v>0.56999999999999995</v>
      </c>
      <c r="I613" s="199"/>
      <c r="J613" s="194"/>
      <c r="K613" s="194"/>
      <c r="L613" s="200"/>
      <c r="M613" s="201"/>
      <c r="N613" s="202"/>
      <c r="O613" s="202"/>
      <c r="P613" s="202"/>
      <c r="Q613" s="202"/>
      <c r="R613" s="202"/>
      <c r="S613" s="202"/>
      <c r="T613" s="203"/>
      <c r="AT613" s="204" t="s">
        <v>188</v>
      </c>
      <c r="AU613" s="204" t="s">
        <v>86</v>
      </c>
      <c r="AV613" s="13" t="s">
        <v>86</v>
      </c>
      <c r="AW613" s="13" t="s">
        <v>35</v>
      </c>
      <c r="AX613" s="13" t="s">
        <v>76</v>
      </c>
      <c r="AY613" s="204" t="s">
        <v>177</v>
      </c>
    </row>
    <row r="614" spans="2:51" s="15" customFormat="1" ht="11.25">
      <c r="B614" s="216"/>
      <c r="C614" s="217"/>
      <c r="D614" s="195" t="s">
        <v>188</v>
      </c>
      <c r="E614" s="218" t="s">
        <v>19</v>
      </c>
      <c r="F614" s="219" t="s">
        <v>643</v>
      </c>
      <c r="G614" s="217"/>
      <c r="H614" s="218" t="s">
        <v>19</v>
      </c>
      <c r="I614" s="220"/>
      <c r="J614" s="217"/>
      <c r="K614" s="217"/>
      <c r="L614" s="221"/>
      <c r="M614" s="222"/>
      <c r="N614" s="223"/>
      <c r="O614" s="223"/>
      <c r="P614" s="223"/>
      <c r="Q614" s="223"/>
      <c r="R614" s="223"/>
      <c r="S614" s="223"/>
      <c r="T614" s="224"/>
      <c r="AT614" s="225" t="s">
        <v>188</v>
      </c>
      <c r="AU614" s="225" t="s">
        <v>86</v>
      </c>
      <c r="AV614" s="15" t="s">
        <v>84</v>
      </c>
      <c r="AW614" s="15" t="s">
        <v>35</v>
      </c>
      <c r="AX614" s="15" t="s">
        <v>76</v>
      </c>
      <c r="AY614" s="225" t="s">
        <v>177</v>
      </c>
    </row>
    <row r="615" spans="2:51" s="13" customFormat="1" ht="11.25">
      <c r="B615" s="193"/>
      <c r="C615" s="194"/>
      <c r="D615" s="195" t="s">
        <v>188</v>
      </c>
      <c r="E615" s="196" t="s">
        <v>19</v>
      </c>
      <c r="F615" s="197" t="s">
        <v>644</v>
      </c>
      <c r="G615" s="194"/>
      <c r="H615" s="198">
        <v>0.46</v>
      </c>
      <c r="I615" s="199"/>
      <c r="J615" s="194"/>
      <c r="K615" s="194"/>
      <c r="L615" s="200"/>
      <c r="M615" s="201"/>
      <c r="N615" s="202"/>
      <c r="O615" s="202"/>
      <c r="P615" s="202"/>
      <c r="Q615" s="202"/>
      <c r="R615" s="202"/>
      <c r="S615" s="202"/>
      <c r="T615" s="203"/>
      <c r="AT615" s="204" t="s">
        <v>188</v>
      </c>
      <c r="AU615" s="204" t="s">
        <v>86</v>
      </c>
      <c r="AV615" s="13" t="s">
        <v>86</v>
      </c>
      <c r="AW615" s="13" t="s">
        <v>35</v>
      </c>
      <c r="AX615" s="13" t="s">
        <v>76</v>
      </c>
      <c r="AY615" s="204" t="s">
        <v>177</v>
      </c>
    </row>
    <row r="616" spans="2:51" s="13" customFormat="1" ht="11.25">
      <c r="B616" s="193"/>
      <c r="C616" s="194"/>
      <c r="D616" s="195" t="s">
        <v>188</v>
      </c>
      <c r="E616" s="196" t="s">
        <v>19</v>
      </c>
      <c r="F616" s="197" t="s">
        <v>645</v>
      </c>
      <c r="G616" s="194"/>
      <c r="H616" s="198">
        <v>0.81</v>
      </c>
      <c r="I616" s="199"/>
      <c r="J616" s="194"/>
      <c r="K616" s="194"/>
      <c r="L616" s="200"/>
      <c r="M616" s="201"/>
      <c r="N616" s="202"/>
      <c r="O616" s="202"/>
      <c r="P616" s="202"/>
      <c r="Q616" s="202"/>
      <c r="R616" s="202"/>
      <c r="S616" s="202"/>
      <c r="T616" s="203"/>
      <c r="AT616" s="204" t="s">
        <v>188</v>
      </c>
      <c r="AU616" s="204" t="s">
        <v>86</v>
      </c>
      <c r="AV616" s="13" t="s">
        <v>86</v>
      </c>
      <c r="AW616" s="13" t="s">
        <v>35</v>
      </c>
      <c r="AX616" s="13" t="s">
        <v>76</v>
      </c>
      <c r="AY616" s="204" t="s">
        <v>177</v>
      </c>
    </row>
    <row r="617" spans="2:51" s="15" customFormat="1" ht="11.25">
      <c r="B617" s="216"/>
      <c r="C617" s="217"/>
      <c r="D617" s="195" t="s">
        <v>188</v>
      </c>
      <c r="E617" s="218" t="s">
        <v>19</v>
      </c>
      <c r="F617" s="219" t="s">
        <v>646</v>
      </c>
      <c r="G617" s="217"/>
      <c r="H617" s="218" t="s">
        <v>19</v>
      </c>
      <c r="I617" s="220"/>
      <c r="J617" s="217"/>
      <c r="K617" s="217"/>
      <c r="L617" s="221"/>
      <c r="M617" s="222"/>
      <c r="N617" s="223"/>
      <c r="O617" s="223"/>
      <c r="P617" s="223"/>
      <c r="Q617" s="223"/>
      <c r="R617" s="223"/>
      <c r="S617" s="223"/>
      <c r="T617" s="224"/>
      <c r="AT617" s="225" t="s">
        <v>188</v>
      </c>
      <c r="AU617" s="225" t="s">
        <v>86</v>
      </c>
      <c r="AV617" s="15" t="s">
        <v>84</v>
      </c>
      <c r="AW617" s="15" t="s">
        <v>35</v>
      </c>
      <c r="AX617" s="15" t="s">
        <v>76</v>
      </c>
      <c r="AY617" s="225" t="s">
        <v>177</v>
      </c>
    </row>
    <row r="618" spans="2:51" s="13" customFormat="1" ht="11.25">
      <c r="B618" s="193"/>
      <c r="C618" s="194"/>
      <c r="D618" s="195" t="s">
        <v>188</v>
      </c>
      <c r="E618" s="196" t="s">
        <v>19</v>
      </c>
      <c r="F618" s="197" t="s">
        <v>647</v>
      </c>
      <c r="G618" s="194"/>
      <c r="H618" s="198">
        <v>12.3</v>
      </c>
      <c r="I618" s="199"/>
      <c r="J618" s="194"/>
      <c r="K618" s="194"/>
      <c r="L618" s="200"/>
      <c r="M618" s="201"/>
      <c r="N618" s="202"/>
      <c r="O618" s="202"/>
      <c r="P618" s="202"/>
      <c r="Q618" s="202"/>
      <c r="R618" s="202"/>
      <c r="S618" s="202"/>
      <c r="T618" s="203"/>
      <c r="AT618" s="204" t="s">
        <v>188</v>
      </c>
      <c r="AU618" s="204" t="s">
        <v>86</v>
      </c>
      <c r="AV618" s="13" t="s">
        <v>86</v>
      </c>
      <c r="AW618" s="13" t="s">
        <v>35</v>
      </c>
      <c r="AX618" s="13" t="s">
        <v>76</v>
      </c>
      <c r="AY618" s="204" t="s">
        <v>177</v>
      </c>
    </row>
    <row r="619" spans="2:51" s="13" customFormat="1" ht="11.25">
      <c r="B619" s="193"/>
      <c r="C619" s="194"/>
      <c r="D619" s="195" t="s">
        <v>188</v>
      </c>
      <c r="E619" s="196" t="s">
        <v>19</v>
      </c>
      <c r="F619" s="197" t="s">
        <v>648</v>
      </c>
      <c r="G619" s="194"/>
      <c r="H619" s="198">
        <v>0.8</v>
      </c>
      <c r="I619" s="199"/>
      <c r="J619" s="194"/>
      <c r="K619" s="194"/>
      <c r="L619" s="200"/>
      <c r="M619" s="201"/>
      <c r="N619" s="202"/>
      <c r="O619" s="202"/>
      <c r="P619" s="202"/>
      <c r="Q619" s="202"/>
      <c r="R619" s="202"/>
      <c r="S619" s="202"/>
      <c r="T619" s="203"/>
      <c r="AT619" s="204" t="s">
        <v>188</v>
      </c>
      <c r="AU619" s="204" t="s">
        <v>86</v>
      </c>
      <c r="AV619" s="13" t="s">
        <v>86</v>
      </c>
      <c r="AW619" s="13" t="s">
        <v>35</v>
      </c>
      <c r="AX619" s="13" t="s">
        <v>76</v>
      </c>
      <c r="AY619" s="204" t="s">
        <v>177</v>
      </c>
    </row>
    <row r="620" spans="2:51" s="13" customFormat="1" ht="11.25">
      <c r="B620" s="193"/>
      <c r="C620" s="194"/>
      <c r="D620" s="195" t="s">
        <v>188</v>
      </c>
      <c r="E620" s="196" t="s">
        <v>19</v>
      </c>
      <c r="F620" s="197" t="s">
        <v>649</v>
      </c>
      <c r="G620" s="194"/>
      <c r="H620" s="198">
        <v>3.5</v>
      </c>
      <c r="I620" s="199"/>
      <c r="J620" s="194"/>
      <c r="K620" s="194"/>
      <c r="L620" s="200"/>
      <c r="M620" s="201"/>
      <c r="N620" s="202"/>
      <c r="O620" s="202"/>
      <c r="P620" s="202"/>
      <c r="Q620" s="202"/>
      <c r="R620" s="202"/>
      <c r="S620" s="202"/>
      <c r="T620" s="203"/>
      <c r="AT620" s="204" t="s">
        <v>188</v>
      </c>
      <c r="AU620" s="204" t="s">
        <v>86</v>
      </c>
      <c r="AV620" s="13" t="s">
        <v>86</v>
      </c>
      <c r="AW620" s="13" t="s">
        <v>35</v>
      </c>
      <c r="AX620" s="13" t="s">
        <v>76</v>
      </c>
      <c r="AY620" s="204" t="s">
        <v>177</v>
      </c>
    </row>
    <row r="621" spans="2:51" s="16" customFormat="1" ht="11.25">
      <c r="B621" s="226"/>
      <c r="C621" s="227"/>
      <c r="D621" s="195" t="s">
        <v>188</v>
      </c>
      <c r="E621" s="228" t="s">
        <v>19</v>
      </c>
      <c r="F621" s="229" t="s">
        <v>626</v>
      </c>
      <c r="G621" s="227"/>
      <c r="H621" s="230">
        <v>30.890000000000004</v>
      </c>
      <c r="I621" s="231"/>
      <c r="J621" s="227"/>
      <c r="K621" s="227"/>
      <c r="L621" s="232"/>
      <c r="M621" s="233"/>
      <c r="N621" s="234"/>
      <c r="O621" s="234"/>
      <c r="P621" s="234"/>
      <c r="Q621" s="234"/>
      <c r="R621" s="234"/>
      <c r="S621" s="234"/>
      <c r="T621" s="235"/>
      <c r="AT621" s="236" t="s">
        <v>188</v>
      </c>
      <c r="AU621" s="236" t="s">
        <v>86</v>
      </c>
      <c r="AV621" s="16" t="s">
        <v>196</v>
      </c>
      <c r="AW621" s="16" t="s">
        <v>35</v>
      </c>
      <c r="AX621" s="16" t="s">
        <v>76</v>
      </c>
      <c r="AY621" s="236" t="s">
        <v>177</v>
      </c>
    </row>
    <row r="622" spans="2:51" s="15" customFormat="1" ht="11.25">
      <c r="B622" s="216"/>
      <c r="C622" s="217"/>
      <c r="D622" s="195" t="s">
        <v>188</v>
      </c>
      <c r="E622" s="218" t="s">
        <v>19</v>
      </c>
      <c r="F622" s="219" t="s">
        <v>650</v>
      </c>
      <c r="G622" s="217"/>
      <c r="H622" s="218" t="s">
        <v>19</v>
      </c>
      <c r="I622" s="220"/>
      <c r="J622" s="217"/>
      <c r="K622" s="217"/>
      <c r="L622" s="221"/>
      <c r="M622" s="222"/>
      <c r="N622" s="223"/>
      <c r="O622" s="223"/>
      <c r="P622" s="223"/>
      <c r="Q622" s="223"/>
      <c r="R622" s="223"/>
      <c r="S622" s="223"/>
      <c r="T622" s="224"/>
      <c r="AT622" s="225" t="s">
        <v>188</v>
      </c>
      <c r="AU622" s="225" t="s">
        <v>86</v>
      </c>
      <c r="AV622" s="15" t="s">
        <v>84</v>
      </c>
      <c r="AW622" s="15" t="s">
        <v>35</v>
      </c>
      <c r="AX622" s="15" t="s">
        <v>76</v>
      </c>
      <c r="AY622" s="225" t="s">
        <v>177</v>
      </c>
    </row>
    <row r="623" spans="2:51" s="15" customFormat="1" ht="11.25">
      <c r="B623" s="216"/>
      <c r="C623" s="217"/>
      <c r="D623" s="195" t="s">
        <v>188</v>
      </c>
      <c r="E623" s="218" t="s">
        <v>19</v>
      </c>
      <c r="F623" s="219" t="s">
        <v>651</v>
      </c>
      <c r="G623" s="217"/>
      <c r="H623" s="218" t="s">
        <v>19</v>
      </c>
      <c r="I623" s="220"/>
      <c r="J623" s="217"/>
      <c r="K623" s="217"/>
      <c r="L623" s="221"/>
      <c r="M623" s="222"/>
      <c r="N623" s="223"/>
      <c r="O623" s="223"/>
      <c r="P623" s="223"/>
      <c r="Q623" s="223"/>
      <c r="R623" s="223"/>
      <c r="S623" s="223"/>
      <c r="T623" s="224"/>
      <c r="AT623" s="225" t="s">
        <v>188</v>
      </c>
      <c r="AU623" s="225" t="s">
        <v>86</v>
      </c>
      <c r="AV623" s="15" t="s">
        <v>84</v>
      </c>
      <c r="AW623" s="15" t="s">
        <v>35</v>
      </c>
      <c r="AX623" s="15" t="s">
        <v>76</v>
      </c>
      <c r="AY623" s="225" t="s">
        <v>177</v>
      </c>
    </row>
    <row r="624" spans="2:51" s="13" customFormat="1" ht="11.25">
      <c r="B624" s="193"/>
      <c r="C624" s="194"/>
      <c r="D624" s="195" t="s">
        <v>188</v>
      </c>
      <c r="E624" s="196" t="s">
        <v>19</v>
      </c>
      <c r="F624" s="197" t="s">
        <v>652</v>
      </c>
      <c r="G624" s="194"/>
      <c r="H624" s="198">
        <v>179.37</v>
      </c>
      <c r="I624" s="199"/>
      <c r="J624" s="194"/>
      <c r="K624" s="194"/>
      <c r="L624" s="200"/>
      <c r="M624" s="201"/>
      <c r="N624" s="202"/>
      <c r="O624" s="202"/>
      <c r="P624" s="202"/>
      <c r="Q624" s="202"/>
      <c r="R624" s="202"/>
      <c r="S624" s="202"/>
      <c r="T624" s="203"/>
      <c r="AT624" s="204" t="s">
        <v>188</v>
      </c>
      <c r="AU624" s="204" t="s">
        <v>86</v>
      </c>
      <c r="AV624" s="13" t="s">
        <v>86</v>
      </c>
      <c r="AW624" s="13" t="s">
        <v>35</v>
      </c>
      <c r="AX624" s="13" t="s">
        <v>76</v>
      </c>
      <c r="AY624" s="204" t="s">
        <v>177</v>
      </c>
    </row>
    <row r="625" spans="2:51" s="13" customFormat="1" ht="11.25">
      <c r="B625" s="193"/>
      <c r="C625" s="194"/>
      <c r="D625" s="195" t="s">
        <v>188</v>
      </c>
      <c r="E625" s="196" t="s">
        <v>19</v>
      </c>
      <c r="F625" s="197" t="s">
        <v>653</v>
      </c>
      <c r="G625" s="194"/>
      <c r="H625" s="198">
        <v>-24.15</v>
      </c>
      <c r="I625" s="199"/>
      <c r="J625" s="194"/>
      <c r="K625" s="194"/>
      <c r="L625" s="200"/>
      <c r="M625" s="201"/>
      <c r="N625" s="202"/>
      <c r="O625" s="202"/>
      <c r="P625" s="202"/>
      <c r="Q625" s="202"/>
      <c r="R625" s="202"/>
      <c r="S625" s="202"/>
      <c r="T625" s="203"/>
      <c r="AT625" s="204" t="s">
        <v>188</v>
      </c>
      <c r="AU625" s="204" t="s">
        <v>86</v>
      </c>
      <c r="AV625" s="13" t="s">
        <v>86</v>
      </c>
      <c r="AW625" s="13" t="s">
        <v>35</v>
      </c>
      <c r="AX625" s="13" t="s">
        <v>76</v>
      </c>
      <c r="AY625" s="204" t="s">
        <v>177</v>
      </c>
    </row>
    <row r="626" spans="2:51" s="13" customFormat="1" ht="11.25">
      <c r="B626" s="193"/>
      <c r="C626" s="194"/>
      <c r="D626" s="195" t="s">
        <v>188</v>
      </c>
      <c r="E626" s="196" t="s">
        <v>19</v>
      </c>
      <c r="F626" s="197" t="s">
        <v>654</v>
      </c>
      <c r="G626" s="194"/>
      <c r="H626" s="198">
        <v>-3.3</v>
      </c>
      <c r="I626" s="199"/>
      <c r="J626" s="194"/>
      <c r="K626" s="194"/>
      <c r="L626" s="200"/>
      <c r="M626" s="201"/>
      <c r="N626" s="202"/>
      <c r="O626" s="202"/>
      <c r="P626" s="202"/>
      <c r="Q626" s="202"/>
      <c r="R626" s="202"/>
      <c r="S626" s="202"/>
      <c r="T626" s="203"/>
      <c r="AT626" s="204" t="s">
        <v>188</v>
      </c>
      <c r="AU626" s="204" t="s">
        <v>86</v>
      </c>
      <c r="AV626" s="13" t="s">
        <v>86</v>
      </c>
      <c r="AW626" s="13" t="s">
        <v>35</v>
      </c>
      <c r="AX626" s="13" t="s">
        <v>76</v>
      </c>
      <c r="AY626" s="204" t="s">
        <v>177</v>
      </c>
    </row>
    <row r="627" spans="2:51" s="13" customFormat="1" ht="11.25">
      <c r="B627" s="193"/>
      <c r="C627" s="194"/>
      <c r="D627" s="195" t="s">
        <v>188</v>
      </c>
      <c r="E627" s="196" t="s">
        <v>19</v>
      </c>
      <c r="F627" s="197" t="s">
        <v>655</v>
      </c>
      <c r="G627" s="194"/>
      <c r="H627" s="198">
        <v>-7.8</v>
      </c>
      <c r="I627" s="199"/>
      <c r="J627" s="194"/>
      <c r="K627" s="194"/>
      <c r="L627" s="200"/>
      <c r="M627" s="201"/>
      <c r="N627" s="202"/>
      <c r="O627" s="202"/>
      <c r="P627" s="202"/>
      <c r="Q627" s="202"/>
      <c r="R627" s="202"/>
      <c r="S627" s="202"/>
      <c r="T627" s="203"/>
      <c r="AT627" s="204" t="s">
        <v>188</v>
      </c>
      <c r="AU627" s="204" t="s">
        <v>86</v>
      </c>
      <c r="AV627" s="13" t="s">
        <v>86</v>
      </c>
      <c r="AW627" s="13" t="s">
        <v>35</v>
      </c>
      <c r="AX627" s="13" t="s">
        <v>76</v>
      </c>
      <c r="AY627" s="204" t="s">
        <v>177</v>
      </c>
    </row>
    <row r="628" spans="2:51" s="13" customFormat="1" ht="11.25">
      <c r="B628" s="193"/>
      <c r="C628" s="194"/>
      <c r="D628" s="195" t="s">
        <v>188</v>
      </c>
      <c r="E628" s="196" t="s">
        <v>19</v>
      </c>
      <c r="F628" s="197" t="s">
        <v>656</v>
      </c>
      <c r="G628" s="194"/>
      <c r="H628" s="198">
        <v>-4.1079999999999997</v>
      </c>
      <c r="I628" s="199"/>
      <c r="J628" s="194"/>
      <c r="K628" s="194"/>
      <c r="L628" s="200"/>
      <c r="M628" s="201"/>
      <c r="N628" s="202"/>
      <c r="O628" s="202"/>
      <c r="P628" s="202"/>
      <c r="Q628" s="202"/>
      <c r="R628" s="202"/>
      <c r="S628" s="202"/>
      <c r="T628" s="203"/>
      <c r="AT628" s="204" t="s">
        <v>188</v>
      </c>
      <c r="AU628" s="204" t="s">
        <v>86</v>
      </c>
      <c r="AV628" s="13" t="s">
        <v>86</v>
      </c>
      <c r="AW628" s="13" t="s">
        <v>35</v>
      </c>
      <c r="AX628" s="13" t="s">
        <v>76</v>
      </c>
      <c r="AY628" s="204" t="s">
        <v>177</v>
      </c>
    </row>
    <row r="629" spans="2:51" s="15" customFormat="1" ht="11.25">
      <c r="B629" s="216"/>
      <c r="C629" s="217"/>
      <c r="D629" s="195" t="s">
        <v>188</v>
      </c>
      <c r="E629" s="218" t="s">
        <v>19</v>
      </c>
      <c r="F629" s="219" t="s">
        <v>657</v>
      </c>
      <c r="G629" s="217"/>
      <c r="H629" s="218" t="s">
        <v>19</v>
      </c>
      <c r="I629" s="220"/>
      <c r="J629" s="217"/>
      <c r="K629" s="217"/>
      <c r="L629" s="221"/>
      <c r="M629" s="222"/>
      <c r="N629" s="223"/>
      <c r="O629" s="223"/>
      <c r="P629" s="223"/>
      <c r="Q629" s="223"/>
      <c r="R629" s="223"/>
      <c r="S629" s="223"/>
      <c r="T629" s="224"/>
      <c r="AT629" s="225" t="s">
        <v>188</v>
      </c>
      <c r="AU629" s="225" t="s">
        <v>86</v>
      </c>
      <c r="AV629" s="15" t="s">
        <v>84</v>
      </c>
      <c r="AW629" s="15" t="s">
        <v>35</v>
      </c>
      <c r="AX629" s="15" t="s">
        <v>76</v>
      </c>
      <c r="AY629" s="225" t="s">
        <v>177</v>
      </c>
    </row>
    <row r="630" spans="2:51" s="13" customFormat="1" ht="11.25">
      <c r="B630" s="193"/>
      <c r="C630" s="194"/>
      <c r="D630" s="195" t="s">
        <v>188</v>
      </c>
      <c r="E630" s="196" t="s">
        <v>19</v>
      </c>
      <c r="F630" s="197" t="s">
        <v>658</v>
      </c>
      <c r="G630" s="194"/>
      <c r="H630" s="198">
        <v>121.37</v>
      </c>
      <c r="I630" s="199"/>
      <c r="J630" s="194"/>
      <c r="K630" s="194"/>
      <c r="L630" s="200"/>
      <c r="M630" s="201"/>
      <c r="N630" s="202"/>
      <c r="O630" s="202"/>
      <c r="P630" s="202"/>
      <c r="Q630" s="202"/>
      <c r="R630" s="202"/>
      <c r="S630" s="202"/>
      <c r="T630" s="203"/>
      <c r="AT630" s="204" t="s">
        <v>188</v>
      </c>
      <c r="AU630" s="204" t="s">
        <v>86</v>
      </c>
      <c r="AV630" s="13" t="s">
        <v>86</v>
      </c>
      <c r="AW630" s="13" t="s">
        <v>35</v>
      </c>
      <c r="AX630" s="13" t="s">
        <v>76</v>
      </c>
      <c r="AY630" s="204" t="s">
        <v>177</v>
      </c>
    </row>
    <row r="631" spans="2:51" s="13" customFormat="1" ht="11.25">
      <c r="B631" s="193"/>
      <c r="C631" s="194"/>
      <c r="D631" s="195" t="s">
        <v>188</v>
      </c>
      <c r="E631" s="196" t="s">
        <v>19</v>
      </c>
      <c r="F631" s="197" t="s">
        <v>659</v>
      </c>
      <c r="G631" s="194"/>
      <c r="H631" s="198">
        <v>101.7</v>
      </c>
      <c r="I631" s="199"/>
      <c r="J631" s="194"/>
      <c r="K631" s="194"/>
      <c r="L631" s="200"/>
      <c r="M631" s="201"/>
      <c r="N631" s="202"/>
      <c r="O631" s="202"/>
      <c r="P631" s="202"/>
      <c r="Q631" s="202"/>
      <c r="R631" s="202"/>
      <c r="S631" s="202"/>
      <c r="T631" s="203"/>
      <c r="AT631" s="204" t="s">
        <v>188</v>
      </c>
      <c r="AU631" s="204" t="s">
        <v>86</v>
      </c>
      <c r="AV631" s="13" t="s">
        <v>86</v>
      </c>
      <c r="AW631" s="13" t="s">
        <v>35</v>
      </c>
      <c r="AX631" s="13" t="s">
        <v>76</v>
      </c>
      <c r="AY631" s="204" t="s">
        <v>177</v>
      </c>
    </row>
    <row r="632" spans="2:51" s="13" customFormat="1" ht="11.25">
      <c r="B632" s="193"/>
      <c r="C632" s="194"/>
      <c r="D632" s="195" t="s">
        <v>188</v>
      </c>
      <c r="E632" s="196" t="s">
        <v>19</v>
      </c>
      <c r="F632" s="197" t="s">
        <v>660</v>
      </c>
      <c r="G632" s="194"/>
      <c r="H632" s="198">
        <v>-28.98</v>
      </c>
      <c r="I632" s="199"/>
      <c r="J632" s="194"/>
      <c r="K632" s="194"/>
      <c r="L632" s="200"/>
      <c r="M632" s="201"/>
      <c r="N632" s="202"/>
      <c r="O632" s="202"/>
      <c r="P632" s="202"/>
      <c r="Q632" s="202"/>
      <c r="R632" s="202"/>
      <c r="S632" s="202"/>
      <c r="T632" s="203"/>
      <c r="AT632" s="204" t="s">
        <v>188</v>
      </c>
      <c r="AU632" s="204" t="s">
        <v>86</v>
      </c>
      <c r="AV632" s="13" t="s">
        <v>86</v>
      </c>
      <c r="AW632" s="13" t="s">
        <v>35</v>
      </c>
      <c r="AX632" s="13" t="s">
        <v>76</v>
      </c>
      <c r="AY632" s="204" t="s">
        <v>177</v>
      </c>
    </row>
    <row r="633" spans="2:51" s="13" customFormat="1" ht="11.25">
      <c r="B633" s="193"/>
      <c r="C633" s="194"/>
      <c r="D633" s="195" t="s">
        <v>188</v>
      </c>
      <c r="E633" s="196" t="s">
        <v>19</v>
      </c>
      <c r="F633" s="197" t="s">
        <v>661</v>
      </c>
      <c r="G633" s="194"/>
      <c r="H633" s="198">
        <v>-16.66</v>
      </c>
      <c r="I633" s="199"/>
      <c r="J633" s="194"/>
      <c r="K633" s="194"/>
      <c r="L633" s="200"/>
      <c r="M633" s="201"/>
      <c r="N633" s="202"/>
      <c r="O633" s="202"/>
      <c r="P633" s="202"/>
      <c r="Q633" s="202"/>
      <c r="R633" s="202"/>
      <c r="S633" s="202"/>
      <c r="T633" s="203"/>
      <c r="AT633" s="204" t="s">
        <v>188</v>
      </c>
      <c r="AU633" s="204" t="s">
        <v>86</v>
      </c>
      <c r="AV633" s="13" t="s">
        <v>86</v>
      </c>
      <c r="AW633" s="13" t="s">
        <v>35</v>
      </c>
      <c r="AX633" s="13" t="s">
        <v>76</v>
      </c>
      <c r="AY633" s="204" t="s">
        <v>177</v>
      </c>
    </row>
    <row r="634" spans="2:51" s="13" customFormat="1" ht="11.25">
      <c r="B634" s="193"/>
      <c r="C634" s="194"/>
      <c r="D634" s="195" t="s">
        <v>188</v>
      </c>
      <c r="E634" s="196" t="s">
        <v>19</v>
      </c>
      <c r="F634" s="197" t="s">
        <v>662</v>
      </c>
      <c r="G634" s="194"/>
      <c r="H634" s="198">
        <v>-4.6399999999999997</v>
      </c>
      <c r="I634" s="199"/>
      <c r="J634" s="194"/>
      <c r="K634" s="194"/>
      <c r="L634" s="200"/>
      <c r="M634" s="201"/>
      <c r="N634" s="202"/>
      <c r="O634" s="202"/>
      <c r="P634" s="202"/>
      <c r="Q634" s="202"/>
      <c r="R634" s="202"/>
      <c r="S634" s="202"/>
      <c r="T634" s="203"/>
      <c r="AT634" s="204" t="s">
        <v>188</v>
      </c>
      <c r="AU634" s="204" t="s">
        <v>86</v>
      </c>
      <c r="AV634" s="13" t="s">
        <v>86</v>
      </c>
      <c r="AW634" s="13" t="s">
        <v>35</v>
      </c>
      <c r="AX634" s="13" t="s">
        <v>76</v>
      </c>
      <c r="AY634" s="204" t="s">
        <v>177</v>
      </c>
    </row>
    <row r="635" spans="2:51" s="13" customFormat="1" ht="11.25">
      <c r="B635" s="193"/>
      <c r="C635" s="194"/>
      <c r="D635" s="195" t="s">
        <v>188</v>
      </c>
      <c r="E635" s="196" t="s">
        <v>19</v>
      </c>
      <c r="F635" s="197" t="s">
        <v>663</v>
      </c>
      <c r="G635" s="194"/>
      <c r="H635" s="198">
        <v>-15.225</v>
      </c>
      <c r="I635" s="199"/>
      <c r="J635" s="194"/>
      <c r="K635" s="194"/>
      <c r="L635" s="200"/>
      <c r="M635" s="201"/>
      <c r="N635" s="202"/>
      <c r="O635" s="202"/>
      <c r="P635" s="202"/>
      <c r="Q635" s="202"/>
      <c r="R635" s="202"/>
      <c r="S635" s="202"/>
      <c r="T635" s="203"/>
      <c r="AT635" s="204" t="s">
        <v>188</v>
      </c>
      <c r="AU635" s="204" t="s">
        <v>86</v>
      </c>
      <c r="AV635" s="13" t="s">
        <v>86</v>
      </c>
      <c r="AW635" s="13" t="s">
        <v>35</v>
      </c>
      <c r="AX635" s="13" t="s">
        <v>76</v>
      </c>
      <c r="AY635" s="204" t="s">
        <v>177</v>
      </c>
    </row>
    <row r="636" spans="2:51" s="13" customFormat="1" ht="11.25">
      <c r="B636" s="193"/>
      <c r="C636" s="194"/>
      <c r="D636" s="195" t="s">
        <v>188</v>
      </c>
      <c r="E636" s="196" t="s">
        <v>19</v>
      </c>
      <c r="F636" s="197" t="s">
        <v>664</v>
      </c>
      <c r="G636" s="194"/>
      <c r="H636" s="198">
        <v>-1.98</v>
      </c>
      <c r="I636" s="199"/>
      <c r="J636" s="194"/>
      <c r="K636" s="194"/>
      <c r="L636" s="200"/>
      <c r="M636" s="201"/>
      <c r="N636" s="202"/>
      <c r="O636" s="202"/>
      <c r="P636" s="202"/>
      <c r="Q636" s="202"/>
      <c r="R636" s="202"/>
      <c r="S636" s="202"/>
      <c r="T636" s="203"/>
      <c r="AT636" s="204" t="s">
        <v>188</v>
      </c>
      <c r="AU636" s="204" t="s">
        <v>86</v>
      </c>
      <c r="AV636" s="13" t="s">
        <v>86</v>
      </c>
      <c r="AW636" s="13" t="s">
        <v>35</v>
      </c>
      <c r="AX636" s="13" t="s">
        <v>76</v>
      </c>
      <c r="AY636" s="204" t="s">
        <v>177</v>
      </c>
    </row>
    <row r="637" spans="2:51" s="15" customFormat="1" ht="11.25">
      <c r="B637" s="216"/>
      <c r="C637" s="217"/>
      <c r="D637" s="195" t="s">
        <v>188</v>
      </c>
      <c r="E637" s="218" t="s">
        <v>19</v>
      </c>
      <c r="F637" s="219" t="s">
        <v>264</v>
      </c>
      <c r="G637" s="217"/>
      <c r="H637" s="218" t="s">
        <v>19</v>
      </c>
      <c r="I637" s="220"/>
      <c r="J637" s="217"/>
      <c r="K637" s="217"/>
      <c r="L637" s="221"/>
      <c r="M637" s="222"/>
      <c r="N637" s="223"/>
      <c r="O637" s="223"/>
      <c r="P637" s="223"/>
      <c r="Q637" s="223"/>
      <c r="R637" s="223"/>
      <c r="S637" s="223"/>
      <c r="T637" s="224"/>
      <c r="AT637" s="225" t="s">
        <v>188</v>
      </c>
      <c r="AU637" s="225" t="s">
        <v>86</v>
      </c>
      <c r="AV637" s="15" t="s">
        <v>84</v>
      </c>
      <c r="AW637" s="15" t="s">
        <v>35</v>
      </c>
      <c r="AX637" s="15" t="s">
        <v>76</v>
      </c>
      <c r="AY637" s="225" t="s">
        <v>177</v>
      </c>
    </row>
    <row r="638" spans="2:51" s="13" customFormat="1" ht="11.25">
      <c r="B638" s="193"/>
      <c r="C638" s="194"/>
      <c r="D638" s="195" t="s">
        <v>188</v>
      </c>
      <c r="E638" s="196" t="s">
        <v>19</v>
      </c>
      <c r="F638" s="197" t="s">
        <v>665</v>
      </c>
      <c r="G638" s="194"/>
      <c r="H638" s="198">
        <v>36.15</v>
      </c>
      <c r="I638" s="199"/>
      <c r="J638" s="194"/>
      <c r="K638" s="194"/>
      <c r="L638" s="200"/>
      <c r="M638" s="201"/>
      <c r="N638" s="202"/>
      <c r="O638" s="202"/>
      <c r="P638" s="202"/>
      <c r="Q638" s="202"/>
      <c r="R638" s="202"/>
      <c r="S638" s="202"/>
      <c r="T638" s="203"/>
      <c r="AT638" s="204" t="s">
        <v>188</v>
      </c>
      <c r="AU638" s="204" t="s">
        <v>86</v>
      </c>
      <c r="AV638" s="13" t="s">
        <v>86</v>
      </c>
      <c r="AW638" s="13" t="s">
        <v>35</v>
      </c>
      <c r="AX638" s="13" t="s">
        <v>76</v>
      </c>
      <c r="AY638" s="204" t="s">
        <v>177</v>
      </c>
    </row>
    <row r="639" spans="2:51" s="13" customFormat="1" ht="11.25">
      <c r="B639" s="193"/>
      <c r="C639" s="194"/>
      <c r="D639" s="195" t="s">
        <v>188</v>
      </c>
      <c r="E639" s="196" t="s">
        <v>19</v>
      </c>
      <c r="F639" s="197" t="s">
        <v>666</v>
      </c>
      <c r="G639" s="194"/>
      <c r="H639" s="198">
        <v>192.3</v>
      </c>
      <c r="I639" s="199"/>
      <c r="J639" s="194"/>
      <c r="K639" s="194"/>
      <c r="L639" s="200"/>
      <c r="M639" s="201"/>
      <c r="N639" s="202"/>
      <c r="O639" s="202"/>
      <c r="P639" s="202"/>
      <c r="Q639" s="202"/>
      <c r="R639" s="202"/>
      <c r="S639" s="202"/>
      <c r="T639" s="203"/>
      <c r="AT639" s="204" t="s">
        <v>188</v>
      </c>
      <c r="AU639" s="204" t="s">
        <v>86</v>
      </c>
      <c r="AV639" s="13" t="s">
        <v>86</v>
      </c>
      <c r="AW639" s="13" t="s">
        <v>35</v>
      </c>
      <c r="AX639" s="13" t="s">
        <v>76</v>
      </c>
      <c r="AY639" s="204" t="s">
        <v>177</v>
      </c>
    </row>
    <row r="640" spans="2:51" s="13" customFormat="1" ht="11.25">
      <c r="B640" s="193"/>
      <c r="C640" s="194"/>
      <c r="D640" s="195" t="s">
        <v>188</v>
      </c>
      <c r="E640" s="196" t="s">
        <v>19</v>
      </c>
      <c r="F640" s="197" t="s">
        <v>667</v>
      </c>
      <c r="G640" s="194"/>
      <c r="H640" s="198">
        <v>-5.6</v>
      </c>
      <c r="I640" s="199"/>
      <c r="J640" s="194"/>
      <c r="K640" s="194"/>
      <c r="L640" s="200"/>
      <c r="M640" s="201"/>
      <c r="N640" s="202"/>
      <c r="O640" s="202"/>
      <c r="P640" s="202"/>
      <c r="Q640" s="202"/>
      <c r="R640" s="202"/>
      <c r="S640" s="202"/>
      <c r="T640" s="203"/>
      <c r="AT640" s="204" t="s">
        <v>188</v>
      </c>
      <c r="AU640" s="204" t="s">
        <v>86</v>
      </c>
      <c r="AV640" s="13" t="s">
        <v>86</v>
      </c>
      <c r="AW640" s="13" t="s">
        <v>35</v>
      </c>
      <c r="AX640" s="13" t="s">
        <v>76</v>
      </c>
      <c r="AY640" s="204" t="s">
        <v>177</v>
      </c>
    </row>
    <row r="641" spans="2:51" s="13" customFormat="1" ht="11.25">
      <c r="B641" s="193"/>
      <c r="C641" s="194"/>
      <c r="D641" s="195" t="s">
        <v>188</v>
      </c>
      <c r="E641" s="196" t="s">
        <v>19</v>
      </c>
      <c r="F641" s="197" t="s">
        <v>668</v>
      </c>
      <c r="G641" s="194"/>
      <c r="H641" s="198">
        <v>-3.2</v>
      </c>
      <c r="I641" s="199"/>
      <c r="J641" s="194"/>
      <c r="K641" s="194"/>
      <c r="L641" s="200"/>
      <c r="M641" s="201"/>
      <c r="N641" s="202"/>
      <c r="O641" s="202"/>
      <c r="P641" s="202"/>
      <c r="Q641" s="202"/>
      <c r="R641" s="202"/>
      <c r="S641" s="202"/>
      <c r="T641" s="203"/>
      <c r="AT641" s="204" t="s">
        <v>188</v>
      </c>
      <c r="AU641" s="204" t="s">
        <v>86</v>
      </c>
      <c r="AV641" s="13" t="s">
        <v>86</v>
      </c>
      <c r="AW641" s="13" t="s">
        <v>35</v>
      </c>
      <c r="AX641" s="13" t="s">
        <v>76</v>
      </c>
      <c r="AY641" s="204" t="s">
        <v>177</v>
      </c>
    </row>
    <row r="642" spans="2:51" s="13" customFormat="1" ht="11.25">
      <c r="B642" s="193"/>
      <c r="C642" s="194"/>
      <c r="D642" s="195" t="s">
        <v>188</v>
      </c>
      <c r="E642" s="196" t="s">
        <v>19</v>
      </c>
      <c r="F642" s="197" t="s">
        <v>669</v>
      </c>
      <c r="G642" s="194"/>
      <c r="H642" s="198">
        <v>-7.2</v>
      </c>
      <c r="I642" s="199"/>
      <c r="J642" s="194"/>
      <c r="K642" s="194"/>
      <c r="L642" s="200"/>
      <c r="M642" s="201"/>
      <c r="N642" s="202"/>
      <c r="O642" s="202"/>
      <c r="P642" s="202"/>
      <c r="Q642" s="202"/>
      <c r="R642" s="202"/>
      <c r="S642" s="202"/>
      <c r="T642" s="203"/>
      <c r="AT642" s="204" t="s">
        <v>188</v>
      </c>
      <c r="AU642" s="204" t="s">
        <v>86</v>
      </c>
      <c r="AV642" s="13" t="s">
        <v>86</v>
      </c>
      <c r="AW642" s="13" t="s">
        <v>35</v>
      </c>
      <c r="AX642" s="13" t="s">
        <v>76</v>
      </c>
      <c r="AY642" s="204" t="s">
        <v>177</v>
      </c>
    </row>
    <row r="643" spans="2:51" s="13" customFormat="1" ht="11.25">
      <c r="B643" s="193"/>
      <c r="C643" s="194"/>
      <c r="D643" s="195" t="s">
        <v>188</v>
      </c>
      <c r="E643" s="196" t="s">
        <v>19</v>
      </c>
      <c r="F643" s="197" t="s">
        <v>268</v>
      </c>
      <c r="G643" s="194"/>
      <c r="H643" s="198">
        <v>-4.375</v>
      </c>
      <c r="I643" s="199"/>
      <c r="J643" s="194"/>
      <c r="K643" s="194"/>
      <c r="L643" s="200"/>
      <c r="M643" s="201"/>
      <c r="N643" s="202"/>
      <c r="O643" s="202"/>
      <c r="P643" s="202"/>
      <c r="Q643" s="202"/>
      <c r="R643" s="202"/>
      <c r="S643" s="202"/>
      <c r="T643" s="203"/>
      <c r="AT643" s="204" t="s">
        <v>188</v>
      </c>
      <c r="AU643" s="204" t="s">
        <v>86</v>
      </c>
      <c r="AV643" s="13" t="s">
        <v>86</v>
      </c>
      <c r="AW643" s="13" t="s">
        <v>35</v>
      </c>
      <c r="AX643" s="13" t="s">
        <v>76</v>
      </c>
      <c r="AY643" s="204" t="s">
        <v>177</v>
      </c>
    </row>
    <row r="644" spans="2:51" s="13" customFormat="1" ht="11.25">
      <c r="B644" s="193"/>
      <c r="C644" s="194"/>
      <c r="D644" s="195" t="s">
        <v>188</v>
      </c>
      <c r="E644" s="196" t="s">
        <v>19</v>
      </c>
      <c r="F644" s="197" t="s">
        <v>670</v>
      </c>
      <c r="G644" s="194"/>
      <c r="H644" s="198">
        <v>-2.7749999999999999</v>
      </c>
      <c r="I644" s="199"/>
      <c r="J644" s="194"/>
      <c r="K644" s="194"/>
      <c r="L644" s="200"/>
      <c r="M644" s="201"/>
      <c r="N644" s="202"/>
      <c r="O644" s="202"/>
      <c r="P644" s="202"/>
      <c r="Q644" s="202"/>
      <c r="R644" s="202"/>
      <c r="S644" s="202"/>
      <c r="T644" s="203"/>
      <c r="AT644" s="204" t="s">
        <v>188</v>
      </c>
      <c r="AU644" s="204" t="s">
        <v>86</v>
      </c>
      <c r="AV644" s="13" t="s">
        <v>86</v>
      </c>
      <c r="AW644" s="13" t="s">
        <v>35</v>
      </c>
      <c r="AX644" s="13" t="s">
        <v>76</v>
      </c>
      <c r="AY644" s="204" t="s">
        <v>177</v>
      </c>
    </row>
    <row r="645" spans="2:51" s="13" customFormat="1" ht="11.25">
      <c r="B645" s="193"/>
      <c r="C645" s="194"/>
      <c r="D645" s="195" t="s">
        <v>188</v>
      </c>
      <c r="E645" s="196" t="s">
        <v>19</v>
      </c>
      <c r="F645" s="197" t="s">
        <v>671</v>
      </c>
      <c r="G645" s="194"/>
      <c r="H645" s="198">
        <v>-8.2799999999999994</v>
      </c>
      <c r="I645" s="199"/>
      <c r="J645" s="194"/>
      <c r="K645" s="194"/>
      <c r="L645" s="200"/>
      <c r="M645" s="201"/>
      <c r="N645" s="202"/>
      <c r="O645" s="202"/>
      <c r="P645" s="202"/>
      <c r="Q645" s="202"/>
      <c r="R645" s="202"/>
      <c r="S645" s="202"/>
      <c r="T645" s="203"/>
      <c r="AT645" s="204" t="s">
        <v>188</v>
      </c>
      <c r="AU645" s="204" t="s">
        <v>86</v>
      </c>
      <c r="AV645" s="13" t="s">
        <v>86</v>
      </c>
      <c r="AW645" s="13" t="s">
        <v>35</v>
      </c>
      <c r="AX645" s="13" t="s">
        <v>76</v>
      </c>
      <c r="AY645" s="204" t="s">
        <v>177</v>
      </c>
    </row>
    <row r="646" spans="2:51" s="13" customFormat="1" ht="11.25">
      <c r="B646" s="193"/>
      <c r="C646" s="194"/>
      <c r="D646" s="195" t="s">
        <v>188</v>
      </c>
      <c r="E646" s="196" t="s">
        <v>19</v>
      </c>
      <c r="F646" s="197" t="s">
        <v>672</v>
      </c>
      <c r="G646" s="194"/>
      <c r="H646" s="198">
        <v>-6.24</v>
      </c>
      <c r="I646" s="199"/>
      <c r="J646" s="194"/>
      <c r="K646" s="194"/>
      <c r="L646" s="200"/>
      <c r="M646" s="201"/>
      <c r="N646" s="202"/>
      <c r="O646" s="202"/>
      <c r="P646" s="202"/>
      <c r="Q646" s="202"/>
      <c r="R646" s="202"/>
      <c r="S646" s="202"/>
      <c r="T646" s="203"/>
      <c r="AT646" s="204" t="s">
        <v>188</v>
      </c>
      <c r="AU646" s="204" t="s">
        <v>86</v>
      </c>
      <c r="AV646" s="13" t="s">
        <v>86</v>
      </c>
      <c r="AW646" s="13" t="s">
        <v>35</v>
      </c>
      <c r="AX646" s="13" t="s">
        <v>76</v>
      </c>
      <c r="AY646" s="204" t="s">
        <v>177</v>
      </c>
    </row>
    <row r="647" spans="2:51" s="15" customFormat="1" ht="11.25">
      <c r="B647" s="216"/>
      <c r="C647" s="217"/>
      <c r="D647" s="195" t="s">
        <v>188</v>
      </c>
      <c r="E647" s="218" t="s">
        <v>19</v>
      </c>
      <c r="F647" s="219" t="s">
        <v>635</v>
      </c>
      <c r="G647" s="217"/>
      <c r="H647" s="218" t="s">
        <v>19</v>
      </c>
      <c r="I647" s="220"/>
      <c r="J647" s="217"/>
      <c r="K647" s="217"/>
      <c r="L647" s="221"/>
      <c r="M647" s="222"/>
      <c r="N647" s="223"/>
      <c r="O647" s="223"/>
      <c r="P647" s="223"/>
      <c r="Q647" s="223"/>
      <c r="R647" s="223"/>
      <c r="S647" s="223"/>
      <c r="T647" s="224"/>
      <c r="AT647" s="225" t="s">
        <v>188</v>
      </c>
      <c r="AU647" s="225" t="s">
        <v>86</v>
      </c>
      <c r="AV647" s="15" t="s">
        <v>84</v>
      </c>
      <c r="AW647" s="15" t="s">
        <v>35</v>
      </c>
      <c r="AX647" s="15" t="s">
        <v>76</v>
      </c>
      <c r="AY647" s="225" t="s">
        <v>177</v>
      </c>
    </row>
    <row r="648" spans="2:51" s="13" customFormat="1" ht="11.25">
      <c r="B648" s="193"/>
      <c r="C648" s="194"/>
      <c r="D648" s="195" t="s">
        <v>188</v>
      </c>
      <c r="E648" s="196" t="s">
        <v>19</v>
      </c>
      <c r="F648" s="197" t="s">
        <v>673</v>
      </c>
      <c r="G648" s="194"/>
      <c r="H648" s="198">
        <v>51.11</v>
      </c>
      <c r="I648" s="199"/>
      <c r="J648" s="194"/>
      <c r="K648" s="194"/>
      <c r="L648" s="200"/>
      <c r="M648" s="201"/>
      <c r="N648" s="202"/>
      <c r="O648" s="202"/>
      <c r="P648" s="202"/>
      <c r="Q648" s="202"/>
      <c r="R648" s="202"/>
      <c r="S648" s="202"/>
      <c r="T648" s="203"/>
      <c r="AT648" s="204" t="s">
        <v>188</v>
      </c>
      <c r="AU648" s="204" t="s">
        <v>86</v>
      </c>
      <c r="AV648" s="13" t="s">
        <v>86</v>
      </c>
      <c r="AW648" s="13" t="s">
        <v>35</v>
      </c>
      <c r="AX648" s="13" t="s">
        <v>76</v>
      </c>
      <c r="AY648" s="204" t="s">
        <v>177</v>
      </c>
    </row>
    <row r="649" spans="2:51" s="13" customFormat="1" ht="11.25">
      <c r="B649" s="193"/>
      <c r="C649" s="194"/>
      <c r="D649" s="195" t="s">
        <v>188</v>
      </c>
      <c r="E649" s="196" t="s">
        <v>19</v>
      </c>
      <c r="F649" s="197" t="s">
        <v>674</v>
      </c>
      <c r="G649" s="194"/>
      <c r="H649" s="198">
        <v>138</v>
      </c>
      <c r="I649" s="199"/>
      <c r="J649" s="194"/>
      <c r="K649" s="194"/>
      <c r="L649" s="200"/>
      <c r="M649" s="201"/>
      <c r="N649" s="202"/>
      <c r="O649" s="202"/>
      <c r="P649" s="202"/>
      <c r="Q649" s="202"/>
      <c r="R649" s="202"/>
      <c r="S649" s="202"/>
      <c r="T649" s="203"/>
      <c r="AT649" s="204" t="s">
        <v>188</v>
      </c>
      <c r="AU649" s="204" t="s">
        <v>86</v>
      </c>
      <c r="AV649" s="13" t="s">
        <v>86</v>
      </c>
      <c r="AW649" s="13" t="s">
        <v>35</v>
      </c>
      <c r="AX649" s="13" t="s">
        <v>76</v>
      </c>
      <c r="AY649" s="204" t="s">
        <v>177</v>
      </c>
    </row>
    <row r="650" spans="2:51" s="13" customFormat="1" ht="11.25">
      <c r="B650" s="193"/>
      <c r="C650" s="194"/>
      <c r="D650" s="195" t="s">
        <v>188</v>
      </c>
      <c r="E650" s="196" t="s">
        <v>19</v>
      </c>
      <c r="F650" s="197" t="s">
        <v>675</v>
      </c>
      <c r="G650" s="194"/>
      <c r="H650" s="198">
        <v>5</v>
      </c>
      <c r="I650" s="199"/>
      <c r="J650" s="194"/>
      <c r="K650" s="194"/>
      <c r="L650" s="200"/>
      <c r="M650" s="201"/>
      <c r="N650" s="202"/>
      <c r="O650" s="202"/>
      <c r="P650" s="202"/>
      <c r="Q650" s="202"/>
      <c r="R650" s="202"/>
      <c r="S650" s="202"/>
      <c r="T650" s="203"/>
      <c r="AT650" s="204" t="s">
        <v>188</v>
      </c>
      <c r="AU650" s="204" t="s">
        <v>86</v>
      </c>
      <c r="AV650" s="13" t="s">
        <v>86</v>
      </c>
      <c r="AW650" s="13" t="s">
        <v>35</v>
      </c>
      <c r="AX650" s="13" t="s">
        <v>76</v>
      </c>
      <c r="AY650" s="204" t="s">
        <v>177</v>
      </c>
    </row>
    <row r="651" spans="2:51" s="13" customFormat="1" ht="11.25">
      <c r="B651" s="193"/>
      <c r="C651" s="194"/>
      <c r="D651" s="195" t="s">
        <v>188</v>
      </c>
      <c r="E651" s="196" t="s">
        <v>19</v>
      </c>
      <c r="F651" s="197" t="s">
        <v>676</v>
      </c>
      <c r="G651" s="194"/>
      <c r="H651" s="198">
        <v>12.638</v>
      </c>
      <c r="I651" s="199"/>
      <c r="J651" s="194"/>
      <c r="K651" s="194"/>
      <c r="L651" s="200"/>
      <c r="M651" s="201"/>
      <c r="N651" s="202"/>
      <c r="O651" s="202"/>
      <c r="P651" s="202"/>
      <c r="Q651" s="202"/>
      <c r="R651" s="202"/>
      <c r="S651" s="202"/>
      <c r="T651" s="203"/>
      <c r="AT651" s="204" t="s">
        <v>188</v>
      </c>
      <c r="AU651" s="204" t="s">
        <v>86</v>
      </c>
      <c r="AV651" s="13" t="s">
        <v>86</v>
      </c>
      <c r="AW651" s="13" t="s">
        <v>35</v>
      </c>
      <c r="AX651" s="13" t="s">
        <v>76</v>
      </c>
      <c r="AY651" s="204" t="s">
        <v>177</v>
      </c>
    </row>
    <row r="652" spans="2:51" s="13" customFormat="1" ht="11.25">
      <c r="B652" s="193"/>
      <c r="C652" s="194"/>
      <c r="D652" s="195" t="s">
        <v>188</v>
      </c>
      <c r="E652" s="196" t="s">
        <v>19</v>
      </c>
      <c r="F652" s="197" t="s">
        <v>677</v>
      </c>
      <c r="G652" s="194"/>
      <c r="H652" s="198">
        <v>-19.32</v>
      </c>
      <c r="I652" s="199"/>
      <c r="J652" s="194"/>
      <c r="K652" s="194"/>
      <c r="L652" s="200"/>
      <c r="M652" s="201"/>
      <c r="N652" s="202"/>
      <c r="O652" s="202"/>
      <c r="P652" s="202"/>
      <c r="Q652" s="202"/>
      <c r="R652" s="202"/>
      <c r="S652" s="202"/>
      <c r="T652" s="203"/>
      <c r="AT652" s="204" t="s">
        <v>188</v>
      </c>
      <c r="AU652" s="204" t="s">
        <v>86</v>
      </c>
      <c r="AV652" s="13" t="s">
        <v>86</v>
      </c>
      <c r="AW652" s="13" t="s">
        <v>35</v>
      </c>
      <c r="AX652" s="13" t="s">
        <v>76</v>
      </c>
      <c r="AY652" s="204" t="s">
        <v>177</v>
      </c>
    </row>
    <row r="653" spans="2:51" s="13" customFormat="1" ht="11.25">
      <c r="B653" s="193"/>
      <c r="C653" s="194"/>
      <c r="D653" s="195" t="s">
        <v>188</v>
      </c>
      <c r="E653" s="196" t="s">
        <v>19</v>
      </c>
      <c r="F653" s="197" t="s">
        <v>678</v>
      </c>
      <c r="G653" s="194"/>
      <c r="H653" s="198">
        <v>-2.16</v>
      </c>
      <c r="I653" s="199"/>
      <c r="J653" s="194"/>
      <c r="K653" s="194"/>
      <c r="L653" s="200"/>
      <c r="M653" s="201"/>
      <c r="N653" s="202"/>
      <c r="O653" s="202"/>
      <c r="P653" s="202"/>
      <c r="Q653" s="202"/>
      <c r="R653" s="202"/>
      <c r="S653" s="202"/>
      <c r="T653" s="203"/>
      <c r="AT653" s="204" t="s">
        <v>188</v>
      </c>
      <c r="AU653" s="204" t="s">
        <v>86</v>
      </c>
      <c r="AV653" s="13" t="s">
        <v>86</v>
      </c>
      <c r="AW653" s="13" t="s">
        <v>35</v>
      </c>
      <c r="AX653" s="13" t="s">
        <v>76</v>
      </c>
      <c r="AY653" s="204" t="s">
        <v>177</v>
      </c>
    </row>
    <row r="654" spans="2:51" s="13" customFormat="1" ht="11.25">
      <c r="B654" s="193"/>
      <c r="C654" s="194"/>
      <c r="D654" s="195" t="s">
        <v>188</v>
      </c>
      <c r="E654" s="196" t="s">
        <v>19</v>
      </c>
      <c r="F654" s="197" t="s">
        <v>679</v>
      </c>
      <c r="G654" s="194"/>
      <c r="H654" s="198">
        <v>-3.08</v>
      </c>
      <c r="I654" s="199"/>
      <c r="J654" s="194"/>
      <c r="K654" s="194"/>
      <c r="L654" s="200"/>
      <c r="M654" s="201"/>
      <c r="N654" s="202"/>
      <c r="O654" s="202"/>
      <c r="P654" s="202"/>
      <c r="Q654" s="202"/>
      <c r="R654" s="202"/>
      <c r="S654" s="202"/>
      <c r="T654" s="203"/>
      <c r="AT654" s="204" t="s">
        <v>188</v>
      </c>
      <c r="AU654" s="204" t="s">
        <v>86</v>
      </c>
      <c r="AV654" s="13" t="s">
        <v>86</v>
      </c>
      <c r="AW654" s="13" t="s">
        <v>35</v>
      </c>
      <c r="AX654" s="13" t="s">
        <v>76</v>
      </c>
      <c r="AY654" s="204" t="s">
        <v>177</v>
      </c>
    </row>
    <row r="655" spans="2:51" s="13" customFormat="1" ht="11.25">
      <c r="B655" s="193"/>
      <c r="C655" s="194"/>
      <c r="D655" s="195" t="s">
        <v>188</v>
      </c>
      <c r="E655" s="196" t="s">
        <v>19</v>
      </c>
      <c r="F655" s="197" t="s">
        <v>680</v>
      </c>
      <c r="G655" s="194"/>
      <c r="H655" s="198">
        <v>-1.92</v>
      </c>
      <c r="I655" s="199"/>
      <c r="J655" s="194"/>
      <c r="K655" s="194"/>
      <c r="L655" s="200"/>
      <c r="M655" s="201"/>
      <c r="N655" s="202"/>
      <c r="O655" s="202"/>
      <c r="P655" s="202"/>
      <c r="Q655" s="202"/>
      <c r="R655" s="202"/>
      <c r="S655" s="202"/>
      <c r="T655" s="203"/>
      <c r="AT655" s="204" t="s">
        <v>188</v>
      </c>
      <c r="AU655" s="204" t="s">
        <v>86</v>
      </c>
      <c r="AV655" s="13" t="s">
        <v>86</v>
      </c>
      <c r="AW655" s="13" t="s">
        <v>35</v>
      </c>
      <c r="AX655" s="13" t="s">
        <v>76</v>
      </c>
      <c r="AY655" s="204" t="s">
        <v>177</v>
      </c>
    </row>
    <row r="656" spans="2:51" s="13" customFormat="1" ht="11.25">
      <c r="B656" s="193"/>
      <c r="C656" s="194"/>
      <c r="D656" s="195" t="s">
        <v>188</v>
      </c>
      <c r="E656" s="196" t="s">
        <v>19</v>
      </c>
      <c r="F656" s="197" t="s">
        <v>504</v>
      </c>
      <c r="G656" s="194"/>
      <c r="H656" s="198">
        <v>-1.4</v>
      </c>
      <c r="I656" s="199"/>
      <c r="J656" s="194"/>
      <c r="K656" s="194"/>
      <c r="L656" s="200"/>
      <c r="M656" s="201"/>
      <c r="N656" s="202"/>
      <c r="O656" s="202"/>
      <c r="P656" s="202"/>
      <c r="Q656" s="202"/>
      <c r="R656" s="202"/>
      <c r="S656" s="202"/>
      <c r="T656" s="203"/>
      <c r="AT656" s="204" t="s">
        <v>188</v>
      </c>
      <c r="AU656" s="204" t="s">
        <v>86</v>
      </c>
      <c r="AV656" s="13" t="s">
        <v>86</v>
      </c>
      <c r="AW656" s="13" t="s">
        <v>35</v>
      </c>
      <c r="AX656" s="13" t="s">
        <v>76</v>
      </c>
      <c r="AY656" s="204" t="s">
        <v>177</v>
      </c>
    </row>
    <row r="657" spans="2:51" s="13" customFormat="1" ht="11.25">
      <c r="B657" s="193"/>
      <c r="C657" s="194"/>
      <c r="D657" s="195" t="s">
        <v>188</v>
      </c>
      <c r="E657" s="196" t="s">
        <v>19</v>
      </c>
      <c r="F657" s="197" t="s">
        <v>681</v>
      </c>
      <c r="G657" s="194"/>
      <c r="H657" s="198">
        <v>-3.9</v>
      </c>
      <c r="I657" s="199"/>
      <c r="J657" s="194"/>
      <c r="K657" s="194"/>
      <c r="L657" s="200"/>
      <c r="M657" s="201"/>
      <c r="N657" s="202"/>
      <c r="O657" s="202"/>
      <c r="P657" s="202"/>
      <c r="Q657" s="202"/>
      <c r="R657" s="202"/>
      <c r="S657" s="202"/>
      <c r="T657" s="203"/>
      <c r="AT657" s="204" t="s">
        <v>188</v>
      </c>
      <c r="AU657" s="204" t="s">
        <v>86</v>
      </c>
      <c r="AV657" s="13" t="s">
        <v>86</v>
      </c>
      <c r="AW657" s="13" t="s">
        <v>35</v>
      </c>
      <c r="AX657" s="13" t="s">
        <v>76</v>
      </c>
      <c r="AY657" s="204" t="s">
        <v>177</v>
      </c>
    </row>
    <row r="658" spans="2:51" s="13" customFormat="1" ht="11.25">
      <c r="B658" s="193"/>
      <c r="C658" s="194"/>
      <c r="D658" s="195" t="s">
        <v>188</v>
      </c>
      <c r="E658" s="196" t="s">
        <v>19</v>
      </c>
      <c r="F658" s="197" t="s">
        <v>682</v>
      </c>
      <c r="G658" s="194"/>
      <c r="H658" s="198">
        <v>-2.88</v>
      </c>
      <c r="I658" s="199"/>
      <c r="J658" s="194"/>
      <c r="K658" s="194"/>
      <c r="L658" s="200"/>
      <c r="M658" s="201"/>
      <c r="N658" s="202"/>
      <c r="O658" s="202"/>
      <c r="P658" s="202"/>
      <c r="Q658" s="202"/>
      <c r="R658" s="202"/>
      <c r="S658" s="202"/>
      <c r="T658" s="203"/>
      <c r="AT658" s="204" t="s">
        <v>188</v>
      </c>
      <c r="AU658" s="204" t="s">
        <v>86</v>
      </c>
      <c r="AV658" s="13" t="s">
        <v>86</v>
      </c>
      <c r="AW658" s="13" t="s">
        <v>35</v>
      </c>
      <c r="AX658" s="13" t="s">
        <v>76</v>
      </c>
      <c r="AY658" s="204" t="s">
        <v>177</v>
      </c>
    </row>
    <row r="659" spans="2:51" s="13" customFormat="1" ht="11.25">
      <c r="B659" s="193"/>
      <c r="C659" s="194"/>
      <c r="D659" s="195" t="s">
        <v>188</v>
      </c>
      <c r="E659" s="196" t="s">
        <v>19</v>
      </c>
      <c r="F659" s="197" t="s">
        <v>683</v>
      </c>
      <c r="G659" s="194"/>
      <c r="H659" s="198">
        <v>-0.75</v>
      </c>
      <c r="I659" s="199"/>
      <c r="J659" s="194"/>
      <c r="K659" s="194"/>
      <c r="L659" s="200"/>
      <c r="M659" s="201"/>
      <c r="N659" s="202"/>
      <c r="O659" s="202"/>
      <c r="P659" s="202"/>
      <c r="Q659" s="202"/>
      <c r="R659" s="202"/>
      <c r="S659" s="202"/>
      <c r="T659" s="203"/>
      <c r="AT659" s="204" t="s">
        <v>188</v>
      </c>
      <c r="AU659" s="204" t="s">
        <v>86</v>
      </c>
      <c r="AV659" s="13" t="s">
        <v>86</v>
      </c>
      <c r="AW659" s="13" t="s">
        <v>35</v>
      </c>
      <c r="AX659" s="13" t="s">
        <v>76</v>
      </c>
      <c r="AY659" s="204" t="s">
        <v>177</v>
      </c>
    </row>
    <row r="660" spans="2:51" s="13" customFormat="1" ht="11.25">
      <c r="B660" s="193"/>
      <c r="C660" s="194"/>
      <c r="D660" s="195" t="s">
        <v>188</v>
      </c>
      <c r="E660" s="196" t="s">
        <v>19</v>
      </c>
      <c r="F660" s="197" t="s">
        <v>684</v>
      </c>
      <c r="G660" s="194"/>
      <c r="H660" s="198">
        <v>-3.5</v>
      </c>
      <c r="I660" s="199"/>
      <c r="J660" s="194"/>
      <c r="K660" s="194"/>
      <c r="L660" s="200"/>
      <c r="M660" s="201"/>
      <c r="N660" s="202"/>
      <c r="O660" s="202"/>
      <c r="P660" s="202"/>
      <c r="Q660" s="202"/>
      <c r="R660" s="202"/>
      <c r="S660" s="202"/>
      <c r="T660" s="203"/>
      <c r="AT660" s="204" t="s">
        <v>188</v>
      </c>
      <c r="AU660" s="204" t="s">
        <v>86</v>
      </c>
      <c r="AV660" s="13" t="s">
        <v>86</v>
      </c>
      <c r="AW660" s="13" t="s">
        <v>35</v>
      </c>
      <c r="AX660" s="13" t="s">
        <v>76</v>
      </c>
      <c r="AY660" s="204" t="s">
        <v>177</v>
      </c>
    </row>
    <row r="661" spans="2:51" s="15" customFormat="1" ht="11.25">
      <c r="B661" s="216"/>
      <c r="C661" s="217"/>
      <c r="D661" s="195" t="s">
        <v>188</v>
      </c>
      <c r="E661" s="218" t="s">
        <v>19</v>
      </c>
      <c r="F661" s="219" t="s">
        <v>685</v>
      </c>
      <c r="G661" s="217"/>
      <c r="H661" s="218" t="s">
        <v>19</v>
      </c>
      <c r="I661" s="220"/>
      <c r="J661" s="217"/>
      <c r="K661" s="217"/>
      <c r="L661" s="221"/>
      <c r="M661" s="222"/>
      <c r="N661" s="223"/>
      <c r="O661" s="223"/>
      <c r="P661" s="223"/>
      <c r="Q661" s="223"/>
      <c r="R661" s="223"/>
      <c r="S661" s="223"/>
      <c r="T661" s="224"/>
      <c r="AT661" s="225" t="s">
        <v>188</v>
      </c>
      <c r="AU661" s="225" t="s">
        <v>86</v>
      </c>
      <c r="AV661" s="15" t="s">
        <v>84</v>
      </c>
      <c r="AW661" s="15" t="s">
        <v>35</v>
      </c>
      <c r="AX661" s="15" t="s">
        <v>76</v>
      </c>
      <c r="AY661" s="225" t="s">
        <v>177</v>
      </c>
    </row>
    <row r="662" spans="2:51" s="15" customFormat="1" ht="11.25">
      <c r="B662" s="216"/>
      <c r="C662" s="217"/>
      <c r="D662" s="195" t="s">
        <v>188</v>
      </c>
      <c r="E662" s="218" t="s">
        <v>19</v>
      </c>
      <c r="F662" s="219" t="s">
        <v>650</v>
      </c>
      <c r="G662" s="217"/>
      <c r="H662" s="218" t="s">
        <v>19</v>
      </c>
      <c r="I662" s="220"/>
      <c r="J662" s="217"/>
      <c r="K662" s="217"/>
      <c r="L662" s="221"/>
      <c r="M662" s="222"/>
      <c r="N662" s="223"/>
      <c r="O662" s="223"/>
      <c r="P662" s="223"/>
      <c r="Q662" s="223"/>
      <c r="R662" s="223"/>
      <c r="S662" s="223"/>
      <c r="T662" s="224"/>
      <c r="AT662" s="225" t="s">
        <v>188</v>
      </c>
      <c r="AU662" s="225" t="s">
        <v>86</v>
      </c>
      <c r="AV662" s="15" t="s">
        <v>84</v>
      </c>
      <c r="AW662" s="15" t="s">
        <v>35</v>
      </c>
      <c r="AX662" s="15" t="s">
        <v>76</v>
      </c>
      <c r="AY662" s="225" t="s">
        <v>177</v>
      </c>
    </row>
    <row r="663" spans="2:51" s="15" customFormat="1" ht="11.25">
      <c r="B663" s="216"/>
      <c r="C663" s="217"/>
      <c r="D663" s="195" t="s">
        <v>188</v>
      </c>
      <c r="E663" s="218" t="s">
        <v>19</v>
      </c>
      <c r="F663" s="219" t="s">
        <v>651</v>
      </c>
      <c r="G663" s="217"/>
      <c r="H663" s="218" t="s">
        <v>19</v>
      </c>
      <c r="I663" s="220"/>
      <c r="J663" s="217"/>
      <c r="K663" s="217"/>
      <c r="L663" s="221"/>
      <c r="M663" s="222"/>
      <c r="N663" s="223"/>
      <c r="O663" s="223"/>
      <c r="P663" s="223"/>
      <c r="Q663" s="223"/>
      <c r="R663" s="223"/>
      <c r="S663" s="223"/>
      <c r="T663" s="224"/>
      <c r="AT663" s="225" t="s">
        <v>188</v>
      </c>
      <c r="AU663" s="225" t="s">
        <v>86</v>
      </c>
      <c r="AV663" s="15" t="s">
        <v>84</v>
      </c>
      <c r="AW663" s="15" t="s">
        <v>35</v>
      </c>
      <c r="AX663" s="15" t="s">
        <v>76</v>
      </c>
      <c r="AY663" s="225" t="s">
        <v>177</v>
      </c>
    </row>
    <row r="664" spans="2:51" s="13" customFormat="1" ht="11.25">
      <c r="B664" s="193"/>
      <c r="C664" s="194"/>
      <c r="D664" s="195" t="s">
        <v>188</v>
      </c>
      <c r="E664" s="196" t="s">
        <v>19</v>
      </c>
      <c r="F664" s="197" t="s">
        <v>686</v>
      </c>
      <c r="G664" s="194"/>
      <c r="H664" s="198">
        <v>4.4000000000000004</v>
      </c>
      <c r="I664" s="199"/>
      <c r="J664" s="194"/>
      <c r="K664" s="194"/>
      <c r="L664" s="200"/>
      <c r="M664" s="201"/>
      <c r="N664" s="202"/>
      <c r="O664" s="202"/>
      <c r="P664" s="202"/>
      <c r="Q664" s="202"/>
      <c r="R664" s="202"/>
      <c r="S664" s="202"/>
      <c r="T664" s="203"/>
      <c r="AT664" s="204" t="s">
        <v>188</v>
      </c>
      <c r="AU664" s="204" t="s">
        <v>86</v>
      </c>
      <c r="AV664" s="13" t="s">
        <v>86</v>
      </c>
      <c r="AW664" s="13" t="s">
        <v>35</v>
      </c>
      <c r="AX664" s="13" t="s">
        <v>76</v>
      </c>
      <c r="AY664" s="204" t="s">
        <v>177</v>
      </c>
    </row>
    <row r="665" spans="2:51" s="13" customFormat="1" ht="11.25">
      <c r="B665" s="193"/>
      <c r="C665" s="194"/>
      <c r="D665" s="195" t="s">
        <v>188</v>
      </c>
      <c r="E665" s="196" t="s">
        <v>19</v>
      </c>
      <c r="F665" s="197" t="s">
        <v>687</v>
      </c>
      <c r="G665" s="194"/>
      <c r="H665" s="198">
        <v>1.26</v>
      </c>
      <c r="I665" s="199"/>
      <c r="J665" s="194"/>
      <c r="K665" s="194"/>
      <c r="L665" s="200"/>
      <c r="M665" s="201"/>
      <c r="N665" s="202"/>
      <c r="O665" s="202"/>
      <c r="P665" s="202"/>
      <c r="Q665" s="202"/>
      <c r="R665" s="202"/>
      <c r="S665" s="202"/>
      <c r="T665" s="203"/>
      <c r="AT665" s="204" t="s">
        <v>188</v>
      </c>
      <c r="AU665" s="204" t="s">
        <v>86</v>
      </c>
      <c r="AV665" s="13" t="s">
        <v>86</v>
      </c>
      <c r="AW665" s="13" t="s">
        <v>35</v>
      </c>
      <c r="AX665" s="13" t="s">
        <v>76</v>
      </c>
      <c r="AY665" s="204" t="s">
        <v>177</v>
      </c>
    </row>
    <row r="666" spans="2:51" s="13" customFormat="1" ht="11.25">
      <c r="B666" s="193"/>
      <c r="C666" s="194"/>
      <c r="D666" s="195" t="s">
        <v>188</v>
      </c>
      <c r="E666" s="196" t="s">
        <v>19</v>
      </c>
      <c r="F666" s="197" t="s">
        <v>688</v>
      </c>
      <c r="G666" s="194"/>
      <c r="H666" s="198">
        <v>1.98</v>
      </c>
      <c r="I666" s="199"/>
      <c r="J666" s="194"/>
      <c r="K666" s="194"/>
      <c r="L666" s="200"/>
      <c r="M666" s="201"/>
      <c r="N666" s="202"/>
      <c r="O666" s="202"/>
      <c r="P666" s="202"/>
      <c r="Q666" s="202"/>
      <c r="R666" s="202"/>
      <c r="S666" s="202"/>
      <c r="T666" s="203"/>
      <c r="AT666" s="204" t="s">
        <v>188</v>
      </c>
      <c r="AU666" s="204" t="s">
        <v>86</v>
      </c>
      <c r="AV666" s="13" t="s">
        <v>86</v>
      </c>
      <c r="AW666" s="13" t="s">
        <v>35</v>
      </c>
      <c r="AX666" s="13" t="s">
        <v>76</v>
      </c>
      <c r="AY666" s="204" t="s">
        <v>177</v>
      </c>
    </row>
    <row r="667" spans="2:51" s="13" customFormat="1" ht="11.25">
      <c r="B667" s="193"/>
      <c r="C667" s="194"/>
      <c r="D667" s="195" t="s">
        <v>188</v>
      </c>
      <c r="E667" s="196" t="s">
        <v>19</v>
      </c>
      <c r="F667" s="197" t="s">
        <v>689</v>
      </c>
      <c r="G667" s="194"/>
      <c r="H667" s="198">
        <v>0.57499999999999996</v>
      </c>
      <c r="I667" s="199"/>
      <c r="J667" s="194"/>
      <c r="K667" s="194"/>
      <c r="L667" s="200"/>
      <c r="M667" s="201"/>
      <c r="N667" s="202"/>
      <c r="O667" s="202"/>
      <c r="P667" s="202"/>
      <c r="Q667" s="202"/>
      <c r="R667" s="202"/>
      <c r="S667" s="202"/>
      <c r="T667" s="203"/>
      <c r="AT667" s="204" t="s">
        <v>188</v>
      </c>
      <c r="AU667" s="204" t="s">
        <v>86</v>
      </c>
      <c r="AV667" s="13" t="s">
        <v>86</v>
      </c>
      <c r="AW667" s="13" t="s">
        <v>35</v>
      </c>
      <c r="AX667" s="13" t="s">
        <v>76</v>
      </c>
      <c r="AY667" s="204" t="s">
        <v>177</v>
      </c>
    </row>
    <row r="668" spans="2:51" s="15" customFormat="1" ht="11.25">
      <c r="B668" s="216"/>
      <c r="C668" s="217"/>
      <c r="D668" s="195" t="s">
        <v>188</v>
      </c>
      <c r="E668" s="218" t="s">
        <v>19</v>
      </c>
      <c r="F668" s="219" t="s">
        <v>657</v>
      </c>
      <c r="G668" s="217"/>
      <c r="H668" s="218" t="s">
        <v>19</v>
      </c>
      <c r="I668" s="220"/>
      <c r="J668" s="217"/>
      <c r="K668" s="217"/>
      <c r="L668" s="221"/>
      <c r="M668" s="222"/>
      <c r="N668" s="223"/>
      <c r="O668" s="223"/>
      <c r="P668" s="223"/>
      <c r="Q668" s="223"/>
      <c r="R668" s="223"/>
      <c r="S668" s="223"/>
      <c r="T668" s="224"/>
      <c r="AT668" s="225" t="s">
        <v>188</v>
      </c>
      <c r="AU668" s="225" t="s">
        <v>86</v>
      </c>
      <c r="AV668" s="15" t="s">
        <v>84</v>
      </c>
      <c r="AW668" s="15" t="s">
        <v>35</v>
      </c>
      <c r="AX668" s="15" t="s">
        <v>76</v>
      </c>
      <c r="AY668" s="225" t="s">
        <v>177</v>
      </c>
    </row>
    <row r="669" spans="2:51" s="13" customFormat="1" ht="11.25">
      <c r="B669" s="193"/>
      <c r="C669" s="194"/>
      <c r="D669" s="195" t="s">
        <v>188</v>
      </c>
      <c r="E669" s="196" t="s">
        <v>19</v>
      </c>
      <c r="F669" s="197" t="s">
        <v>690</v>
      </c>
      <c r="G669" s="194"/>
      <c r="H669" s="198">
        <v>5.28</v>
      </c>
      <c r="I669" s="199"/>
      <c r="J669" s="194"/>
      <c r="K669" s="194"/>
      <c r="L669" s="200"/>
      <c r="M669" s="201"/>
      <c r="N669" s="202"/>
      <c r="O669" s="202"/>
      <c r="P669" s="202"/>
      <c r="Q669" s="202"/>
      <c r="R669" s="202"/>
      <c r="S669" s="202"/>
      <c r="T669" s="203"/>
      <c r="AT669" s="204" t="s">
        <v>188</v>
      </c>
      <c r="AU669" s="204" t="s">
        <v>86</v>
      </c>
      <c r="AV669" s="13" t="s">
        <v>86</v>
      </c>
      <c r="AW669" s="13" t="s">
        <v>35</v>
      </c>
      <c r="AX669" s="13" t="s">
        <v>76</v>
      </c>
      <c r="AY669" s="204" t="s">
        <v>177</v>
      </c>
    </row>
    <row r="670" spans="2:51" s="13" customFormat="1" ht="11.25">
      <c r="B670" s="193"/>
      <c r="C670" s="194"/>
      <c r="D670" s="195" t="s">
        <v>188</v>
      </c>
      <c r="E670" s="196" t="s">
        <v>19</v>
      </c>
      <c r="F670" s="197" t="s">
        <v>691</v>
      </c>
      <c r="G670" s="194"/>
      <c r="H670" s="198">
        <v>4.34</v>
      </c>
      <c r="I670" s="199"/>
      <c r="J670" s="194"/>
      <c r="K670" s="194"/>
      <c r="L670" s="200"/>
      <c r="M670" s="201"/>
      <c r="N670" s="202"/>
      <c r="O670" s="202"/>
      <c r="P670" s="202"/>
      <c r="Q670" s="202"/>
      <c r="R670" s="202"/>
      <c r="S670" s="202"/>
      <c r="T670" s="203"/>
      <c r="AT670" s="204" t="s">
        <v>188</v>
      </c>
      <c r="AU670" s="204" t="s">
        <v>86</v>
      </c>
      <c r="AV670" s="13" t="s">
        <v>86</v>
      </c>
      <c r="AW670" s="13" t="s">
        <v>35</v>
      </c>
      <c r="AX670" s="13" t="s">
        <v>76</v>
      </c>
      <c r="AY670" s="204" t="s">
        <v>177</v>
      </c>
    </row>
    <row r="671" spans="2:51" s="13" customFormat="1" ht="11.25">
      <c r="B671" s="193"/>
      <c r="C671" s="194"/>
      <c r="D671" s="195" t="s">
        <v>188</v>
      </c>
      <c r="E671" s="196" t="s">
        <v>19</v>
      </c>
      <c r="F671" s="197" t="s">
        <v>692</v>
      </c>
      <c r="G671" s="194"/>
      <c r="H671" s="198">
        <v>0.74</v>
      </c>
      <c r="I671" s="199"/>
      <c r="J671" s="194"/>
      <c r="K671" s="194"/>
      <c r="L671" s="200"/>
      <c r="M671" s="201"/>
      <c r="N671" s="202"/>
      <c r="O671" s="202"/>
      <c r="P671" s="202"/>
      <c r="Q671" s="202"/>
      <c r="R671" s="202"/>
      <c r="S671" s="202"/>
      <c r="T671" s="203"/>
      <c r="AT671" s="204" t="s">
        <v>188</v>
      </c>
      <c r="AU671" s="204" t="s">
        <v>86</v>
      </c>
      <c r="AV671" s="13" t="s">
        <v>86</v>
      </c>
      <c r="AW671" s="13" t="s">
        <v>35</v>
      </c>
      <c r="AX671" s="13" t="s">
        <v>76</v>
      </c>
      <c r="AY671" s="204" t="s">
        <v>177</v>
      </c>
    </row>
    <row r="672" spans="2:51" s="13" customFormat="1" ht="11.25">
      <c r="B672" s="193"/>
      <c r="C672" s="194"/>
      <c r="D672" s="195" t="s">
        <v>188</v>
      </c>
      <c r="E672" s="196" t="s">
        <v>19</v>
      </c>
      <c r="F672" s="197" t="s">
        <v>693</v>
      </c>
      <c r="G672" s="194"/>
      <c r="H672" s="198">
        <v>3.55</v>
      </c>
      <c r="I672" s="199"/>
      <c r="J672" s="194"/>
      <c r="K672" s="194"/>
      <c r="L672" s="200"/>
      <c r="M672" s="201"/>
      <c r="N672" s="202"/>
      <c r="O672" s="202"/>
      <c r="P672" s="202"/>
      <c r="Q672" s="202"/>
      <c r="R672" s="202"/>
      <c r="S672" s="202"/>
      <c r="T672" s="203"/>
      <c r="AT672" s="204" t="s">
        <v>188</v>
      </c>
      <c r="AU672" s="204" t="s">
        <v>86</v>
      </c>
      <c r="AV672" s="13" t="s">
        <v>86</v>
      </c>
      <c r="AW672" s="13" t="s">
        <v>35</v>
      </c>
      <c r="AX672" s="13" t="s">
        <v>76</v>
      </c>
      <c r="AY672" s="204" t="s">
        <v>177</v>
      </c>
    </row>
    <row r="673" spans="2:51" s="13" customFormat="1" ht="11.25">
      <c r="B673" s="193"/>
      <c r="C673" s="194"/>
      <c r="D673" s="195" t="s">
        <v>188</v>
      </c>
      <c r="E673" s="196" t="s">
        <v>19</v>
      </c>
      <c r="F673" s="197" t="s">
        <v>694</v>
      </c>
      <c r="G673" s="194"/>
      <c r="H673" s="198">
        <v>0.57999999999999996</v>
      </c>
      <c r="I673" s="199"/>
      <c r="J673" s="194"/>
      <c r="K673" s="194"/>
      <c r="L673" s="200"/>
      <c r="M673" s="201"/>
      <c r="N673" s="202"/>
      <c r="O673" s="202"/>
      <c r="P673" s="202"/>
      <c r="Q673" s="202"/>
      <c r="R673" s="202"/>
      <c r="S673" s="202"/>
      <c r="T673" s="203"/>
      <c r="AT673" s="204" t="s">
        <v>188</v>
      </c>
      <c r="AU673" s="204" t="s">
        <v>86</v>
      </c>
      <c r="AV673" s="13" t="s">
        <v>86</v>
      </c>
      <c r="AW673" s="13" t="s">
        <v>35</v>
      </c>
      <c r="AX673" s="13" t="s">
        <v>76</v>
      </c>
      <c r="AY673" s="204" t="s">
        <v>177</v>
      </c>
    </row>
    <row r="674" spans="2:51" s="15" customFormat="1" ht="11.25">
      <c r="B674" s="216"/>
      <c r="C674" s="217"/>
      <c r="D674" s="195" t="s">
        <v>188</v>
      </c>
      <c r="E674" s="218" t="s">
        <v>19</v>
      </c>
      <c r="F674" s="219" t="s">
        <v>264</v>
      </c>
      <c r="G674" s="217"/>
      <c r="H674" s="218" t="s">
        <v>19</v>
      </c>
      <c r="I674" s="220"/>
      <c r="J674" s="217"/>
      <c r="K674" s="217"/>
      <c r="L674" s="221"/>
      <c r="M674" s="222"/>
      <c r="N674" s="223"/>
      <c r="O674" s="223"/>
      <c r="P674" s="223"/>
      <c r="Q674" s="223"/>
      <c r="R674" s="223"/>
      <c r="S674" s="223"/>
      <c r="T674" s="224"/>
      <c r="AT674" s="225" t="s">
        <v>188</v>
      </c>
      <c r="AU674" s="225" t="s">
        <v>86</v>
      </c>
      <c r="AV674" s="15" t="s">
        <v>84</v>
      </c>
      <c r="AW674" s="15" t="s">
        <v>35</v>
      </c>
      <c r="AX674" s="15" t="s">
        <v>76</v>
      </c>
      <c r="AY674" s="225" t="s">
        <v>177</v>
      </c>
    </row>
    <row r="675" spans="2:51" s="13" customFormat="1" ht="11.25">
      <c r="B675" s="193"/>
      <c r="C675" s="194"/>
      <c r="D675" s="195" t="s">
        <v>188</v>
      </c>
      <c r="E675" s="196" t="s">
        <v>19</v>
      </c>
      <c r="F675" s="197" t="s">
        <v>695</v>
      </c>
      <c r="G675" s="194"/>
      <c r="H675" s="198">
        <v>0.72</v>
      </c>
      <c r="I675" s="199"/>
      <c r="J675" s="194"/>
      <c r="K675" s="194"/>
      <c r="L675" s="200"/>
      <c r="M675" s="201"/>
      <c r="N675" s="202"/>
      <c r="O675" s="202"/>
      <c r="P675" s="202"/>
      <c r="Q675" s="202"/>
      <c r="R675" s="202"/>
      <c r="S675" s="202"/>
      <c r="T675" s="203"/>
      <c r="AT675" s="204" t="s">
        <v>188</v>
      </c>
      <c r="AU675" s="204" t="s">
        <v>86</v>
      </c>
      <c r="AV675" s="13" t="s">
        <v>86</v>
      </c>
      <c r="AW675" s="13" t="s">
        <v>35</v>
      </c>
      <c r="AX675" s="13" t="s">
        <v>76</v>
      </c>
      <c r="AY675" s="204" t="s">
        <v>177</v>
      </c>
    </row>
    <row r="676" spans="2:51" s="13" customFormat="1" ht="11.25">
      <c r="B676" s="193"/>
      <c r="C676" s="194"/>
      <c r="D676" s="195" t="s">
        <v>188</v>
      </c>
      <c r="E676" s="196" t="s">
        <v>19</v>
      </c>
      <c r="F676" s="197" t="s">
        <v>696</v>
      </c>
      <c r="G676" s="194"/>
      <c r="H676" s="198">
        <v>1.54</v>
      </c>
      <c r="I676" s="199"/>
      <c r="J676" s="194"/>
      <c r="K676" s="194"/>
      <c r="L676" s="200"/>
      <c r="M676" s="201"/>
      <c r="N676" s="202"/>
      <c r="O676" s="202"/>
      <c r="P676" s="202"/>
      <c r="Q676" s="202"/>
      <c r="R676" s="202"/>
      <c r="S676" s="202"/>
      <c r="T676" s="203"/>
      <c r="AT676" s="204" t="s">
        <v>188</v>
      </c>
      <c r="AU676" s="204" t="s">
        <v>86</v>
      </c>
      <c r="AV676" s="13" t="s">
        <v>86</v>
      </c>
      <c r="AW676" s="13" t="s">
        <v>35</v>
      </c>
      <c r="AX676" s="13" t="s">
        <v>76</v>
      </c>
      <c r="AY676" s="204" t="s">
        <v>177</v>
      </c>
    </row>
    <row r="677" spans="2:51" s="13" customFormat="1" ht="11.25">
      <c r="B677" s="193"/>
      <c r="C677" s="194"/>
      <c r="D677" s="195" t="s">
        <v>188</v>
      </c>
      <c r="E677" s="196" t="s">
        <v>19</v>
      </c>
      <c r="F677" s="197" t="s">
        <v>697</v>
      </c>
      <c r="G677" s="194"/>
      <c r="H677" s="198">
        <v>1.2</v>
      </c>
      <c r="I677" s="199"/>
      <c r="J677" s="194"/>
      <c r="K677" s="194"/>
      <c r="L677" s="200"/>
      <c r="M677" s="201"/>
      <c r="N677" s="202"/>
      <c r="O677" s="202"/>
      <c r="P677" s="202"/>
      <c r="Q677" s="202"/>
      <c r="R677" s="202"/>
      <c r="S677" s="202"/>
      <c r="T677" s="203"/>
      <c r="AT677" s="204" t="s">
        <v>188</v>
      </c>
      <c r="AU677" s="204" t="s">
        <v>86</v>
      </c>
      <c r="AV677" s="13" t="s">
        <v>86</v>
      </c>
      <c r="AW677" s="13" t="s">
        <v>35</v>
      </c>
      <c r="AX677" s="13" t="s">
        <v>76</v>
      </c>
      <c r="AY677" s="204" t="s">
        <v>177</v>
      </c>
    </row>
    <row r="678" spans="2:51" s="13" customFormat="1" ht="11.25">
      <c r="B678" s="193"/>
      <c r="C678" s="194"/>
      <c r="D678" s="195" t="s">
        <v>188</v>
      </c>
      <c r="E678" s="196" t="s">
        <v>19</v>
      </c>
      <c r="F678" s="197" t="s">
        <v>698</v>
      </c>
      <c r="G678" s="194"/>
      <c r="H678" s="198">
        <v>0.52</v>
      </c>
      <c r="I678" s="199"/>
      <c r="J678" s="194"/>
      <c r="K678" s="194"/>
      <c r="L678" s="200"/>
      <c r="M678" s="201"/>
      <c r="N678" s="202"/>
      <c r="O678" s="202"/>
      <c r="P678" s="202"/>
      <c r="Q678" s="202"/>
      <c r="R678" s="202"/>
      <c r="S678" s="202"/>
      <c r="T678" s="203"/>
      <c r="AT678" s="204" t="s">
        <v>188</v>
      </c>
      <c r="AU678" s="204" t="s">
        <v>86</v>
      </c>
      <c r="AV678" s="13" t="s">
        <v>86</v>
      </c>
      <c r="AW678" s="13" t="s">
        <v>35</v>
      </c>
      <c r="AX678" s="13" t="s">
        <v>76</v>
      </c>
      <c r="AY678" s="204" t="s">
        <v>177</v>
      </c>
    </row>
    <row r="679" spans="2:51" s="13" customFormat="1" ht="11.25">
      <c r="B679" s="193"/>
      <c r="C679" s="194"/>
      <c r="D679" s="195" t="s">
        <v>188</v>
      </c>
      <c r="E679" s="196" t="s">
        <v>19</v>
      </c>
      <c r="F679" s="197" t="s">
        <v>699</v>
      </c>
      <c r="G679" s="194"/>
      <c r="H679" s="198">
        <v>2.1</v>
      </c>
      <c r="I679" s="199"/>
      <c r="J679" s="194"/>
      <c r="K679" s="194"/>
      <c r="L679" s="200"/>
      <c r="M679" s="201"/>
      <c r="N679" s="202"/>
      <c r="O679" s="202"/>
      <c r="P679" s="202"/>
      <c r="Q679" s="202"/>
      <c r="R679" s="202"/>
      <c r="S679" s="202"/>
      <c r="T679" s="203"/>
      <c r="AT679" s="204" t="s">
        <v>188</v>
      </c>
      <c r="AU679" s="204" t="s">
        <v>86</v>
      </c>
      <c r="AV679" s="13" t="s">
        <v>86</v>
      </c>
      <c r="AW679" s="13" t="s">
        <v>35</v>
      </c>
      <c r="AX679" s="13" t="s">
        <v>76</v>
      </c>
      <c r="AY679" s="204" t="s">
        <v>177</v>
      </c>
    </row>
    <row r="680" spans="2:51" s="13" customFormat="1" ht="11.25">
      <c r="B680" s="193"/>
      <c r="C680" s="194"/>
      <c r="D680" s="195" t="s">
        <v>188</v>
      </c>
      <c r="E680" s="196" t="s">
        <v>19</v>
      </c>
      <c r="F680" s="197" t="s">
        <v>700</v>
      </c>
      <c r="G680" s="194"/>
      <c r="H680" s="198">
        <v>1</v>
      </c>
      <c r="I680" s="199"/>
      <c r="J680" s="194"/>
      <c r="K680" s="194"/>
      <c r="L680" s="200"/>
      <c r="M680" s="201"/>
      <c r="N680" s="202"/>
      <c r="O680" s="202"/>
      <c r="P680" s="202"/>
      <c r="Q680" s="202"/>
      <c r="R680" s="202"/>
      <c r="S680" s="202"/>
      <c r="T680" s="203"/>
      <c r="AT680" s="204" t="s">
        <v>188</v>
      </c>
      <c r="AU680" s="204" t="s">
        <v>86</v>
      </c>
      <c r="AV680" s="13" t="s">
        <v>86</v>
      </c>
      <c r="AW680" s="13" t="s">
        <v>35</v>
      </c>
      <c r="AX680" s="13" t="s">
        <v>76</v>
      </c>
      <c r="AY680" s="204" t="s">
        <v>177</v>
      </c>
    </row>
    <row r="681" spans="2:51" s="15" customFormat="1" ht="11.25">
      <c r="B681" s="216"/>
      <c r="C681" s="217"/>
      <c r="D681" s="195" t="s">
        <v>188</v>
      </c>
      <c r="E681" s="218" t="s">
        <v>19</v>
      </c>
      <c r="F681" s="219" t="s">
        <v>635</v>
      </c>
      <c r="G681" s="217"/>
      <c r="H681" s="218" t="s">
        <v>19</v>
      </c>
      <c r="I681" s="220"/>
      <c r="J681" s="217"/>
      <c r="K681" s="217"/>
      <c r="L681" s="221"/>
      <c r="M681" s="222"/>
      <c r="N681" s="223"/>
      <c r="O681" s="223"/>
      <c r="P681" s="223"/>
      <c r="Q681" s="223"/>
      <c r="R681" s="223"/>
      <c r="S681" s="223"/>
      <c r="T681" s="224"/>
      <c r="AT681" s="225" t="s">
        <v>188</v>
      </c>
      <c r="AU681" s="225" t="s">
        <v>86</v>
      </c>
      <c r="AV681" s="15" t="s">
        <v>84</v>
      </c>
      <c r="AW681" s="15" t="s">
        <v>35</v>
      </c>
      <c r="AX681" s="15" t="s">
        <v>76</v>
      </c>
      <c r="AY681" s="225" t="s">
        <v>177</v>
      </c>
    </row>
    <row r="682" spans="2:51" s="13" customFormat="1" ht="11.25">
      <c r="B682" s="193"/>
      <c r="C682" s="194"/>
      <c r="D682" s="195" t="s">
        <v>188</v>
      </c>
      <c r="E682" s="196" t="s">
        <v>19</v>
      </c>
      <c r="F682" s="197" t="s">
        <v>701</v>
      </c>
      <c r="G682" s="194"/>
      <c r="H682" s="198">
        <v>3.52</v>
      </c>
      <c r="I682" s="199"/>
      <c r="J682" s="194"/>
      <c r="K682" s="194"/>
      <c r="L682" s="200"/>
      <c r="M682" s="201"/>
      <c r="N682" s="202"/>
      <c r="O682" s="202"/>
      <c r="P682" s="202"/>
      <c r="Q682" s="202"/>
      <c r="R682" s="202"/>
      <c r="S682" s="202"/>
      <c r="T682" s="203"/>
      <c r="AT682" s="204" t="s">
        <v>188</v>
      </c>
      <c r="AU682" s="204" t="s">
        <v>86</v>
      </c>
      <c r="AV682" s="13" t="s">
        <v>86</v>
      </c>
      <c r="AW682" s="13" t="s">
        <v>35</v>
      </c>
      <c r="AX682" s="13" t="s">
        <v>76</v>
      </c>
      <c r="AY682" s="204" t="s">
        <v>177</v>
      </c>
    </row>
    <row r="683" spans="2:51" s="13" customFormat="1" ht="11.25">
      <c r="B683" s="193"/>
      <c r="C683" s="194"/>
      <c r="D683" s="195" t="s">
        <v>188</v>
      </c>
      <c r="E683" s="196" t="s">
        <v>19</v>
      </c>
      <c r="F683" s="197" t="s">
        <v>702</v>
      </c>
      <c r="G683" s="194"/>
      <c r="H683" s="198">
        <v>1.08</v>
      </c>
      <c r="I683" s="199"/>
      <c r="J683" s="194"/>
      <c r="K683" s="194"/>
      <c r="L683" s="200"/>
      <c r="M683" s="201"/>
      <c r="N683" s="202"/>
      <c r="O683" s="202"/>
      <c r="P683" s="202"/>
      <c r="Q683" s="202"/>
      <c r="R683" s="202"/>
      <c r="S683" s="202"/>
      <c r="T683" s="203"/>
      <c r="AT683" s="204" t="s">
        <v>188</v>
      </c>
      <c r="AU683" s="204" t="s">
        <v>86</v>
      </c>
      <c r="AV683" s="13" t="s">
        <v>86</v>
      </c>
      <c r="AW683" s="13" t="s">
        <v>35</v>
      </c>
      <c r="AX683" s="13" t="s">
        <v>76</v>
      </c>
      <c r="AY683" s="204" t="s">
        <v>177</v>
      </c>
    </row>
    <row r="684" spans="2:51" s="13" customFormat="1" ht="11.25">
      <c r="B684" s="193"/>
      <c r="C684" s="194"/>
      <c r="D684" s="195" t="s">
        <v>188</v>
      </c>
      <c r="E684" s="196" t="s">
        <v>19</v>
      </c>
      <c r="F684" s="197" t="s">
        <v>703</v>
      </c>
      <c r="G684" s="194"/>
      <c r="H684" s="198">
        <v>0.78</v>
      </c>
      <c r="I684" s="199"/>
      <c r="J684" s="194"/>
      <c r="K684" s="194"/>
      <c r="L684" s="200"/>
      <c r="M684" s="201"/>
      <c r="N684" s="202"/>
      <c r="O684" s="202"/>
      <c r="P684" s="202"/>
      <c r="Q684" s="202"/>
      <c r="R684" s="202"/>
      <c r="S684" s="202"/>
      <c r="T684" s="203"/>
      <c r="AT684" s="204" t="s">
        <v>188</v>
      </c>
      <c r="AU684" s="204" t="s">
        <v>86</v>
      </c>
      <c r="AV684" s="13" t="s">
        <v>86</v>
      </c>
      <c r="AW684" s="13" t="s">
        <v>35</v>
      </c>
      <c r="AX684" s="13" t="s">
        <v>76</v>
      </c>
      <c r="AY684" s="204" t="s">
        <v>177</v>
      </c>
    </row>
    <row r="685" spans="2:51" s="13" customFormat="1" ht="11.25">
      <c r="B685" s="193"/>
      <c r="C685" s="194"/>
      <c r="D685" s="195" t="s">
        <v>188</v>
      </c>
      <c r="E685" s="196" t="s">
        <v>19</v>
      </c>
      <c r="F685" s="197" t="s">
        <v>704</v>
      </c>
      <c r="G685" s="194"/>
      <c r="H685" s="198">
        <v>0.8</v>
      </c>
      <c r="I685" s="199"/>
      <c r="J685" s="194"/>
      <c r="K685" s="194"/>
      <c r="L685" s="200"/>
      <c r="M685" s="201"/>
      <c r="N685" s="202"/>
      <c r="O685" s="202"/>
      <c r="P685" s="202"/>
      <c r="Q685" s="202"/>
      <c r="R685" s="202"/>
      <c r="S685" s="202"/>
      <c r="T685" s="203"/>
      <c r="AT685" s="204" t="s">
        <v>188</v>
      </c>
      <c r="AU685" s="204" t="s">
        <v>86</v>
      </c>
      <c r="AV685" s="13" t="s">
        <v>86</v>
      </c>
      <c r="AW685" s="13" t="s">
        <v>35</v>
      </c>
      <c r="AX685" s="13" t="s">
        <v>76</v>
      </c>
      <c r="AY685" s="204" t="s">
        <v>177</v>
      </c>
    </row>
    <row r="686" spans="2:51" s="13" customFormat="1" ht="11.25">
      <c r="B686" s="193"/>
      <c r="C686" s="194"/>
      <c r="D686" s="195" t="s">
        <v>188</v>
      </c>
      <c r="E686" s="196" t="s">
        <v>19</v>
      </c>
      <c r="F686" s="197" t="s">
        <v>705</v>
      </c>
      <c r="G686" s="194"/>
      <c r="H686" s="198">
        <v>0.48</v>
      </c>
      <c r="I686" s="199"/>
      <c r="J686" s="194"/>
      <c r="K686" s="194"/>
      <c r="L686" s="200"/>
      <c r="M686" s="201"/>
      <c r="N686" s="202"/>
      <c r="O686" s="202"/>
      <c r="P686" s="202"/>
      <c r="Q686" s="202"/>
      <c r="R686" s="202"/>
      <c r="S686" s="202"/>
      <c r="T686" s="203"/>
      <c r="AT686" s="204" t="s">
        <v>188</v>
      </c>
      <c r="AU686" s="204" t="s">
        <v>86</v>
      </c>
      <c r="AV686" s="13" t="s">
        <v>86</v>
      </c>
      <c r="AW686" s="13" t="s">
        <v>35</v>
      </c>
      <c r="AX686" s="13" t="s">
        <v>76</v>
      </c>
      <c r="AY686" s="204" t="s">
        <v>177</v>
      </c>
    </row>
    <row r="687" spans="2:51" s="13" customFormat="1" ht="11.25">
      <c r="B687" s="193"/>
      <c r="C687" s="194"/>
      <c r="D687" s="195" t="s">
        <v>188</v>
      </c>
      <c r="E687" s="196" t="s">
        <v>19</v>
      </c>
      <c r="F687" s="197" t="s">
        <v>706</v>
      </c>
      <c r="G687" s="194"/>
      <c r="H687" s="198">
        <v>0.82</v>
      </c>
      <c r="I687" s="199"/>
      <c r="J687" s="194"/>
      <c r="K687" s="194"/>
      <c r="L687" s="200"/>
      <c r="M687" s="201"/>
      <c r="N687" s="202"/>
      <c r="O687" s="202"/>
      <c r="P687" s="202"/>
      <c r="Q687" s="202"/>
      <c r="R687" s="202"/>
      <c r="S687" s="202"/>
      <c r="T687" s="203"/>
      <c r="AT687" s="204" t="s">
        <v>188</v>
      </c>
      <c r="AU687" s="204" t="s">
        <v>86</v>
      </c>
      <c r="AV687" s="13" t="s">
        <v>86</v>
      </c>
      <c r="AW687" s="13" t="s">
        <v>35</v>
      </c>
      <c r="AX687" s="13" t="s">
        <v>76</v>
      </c>
      <c r="AY687" s="204" t="s">
        <v>177</v>
      </c>
    </row>
    <row r="688" spans="2:51" s="13" customFormat="1" ht="11.25">
      <c r="B688" s="193"/>
      <c r="C688" s="194"/>
      <c r="D688" s="195" t="s">
        <v>188</v>
      </c>
      <c r="E688" s="196" t="s">
        <v>19</v>
      </c>
      <c r="F688" s="197" t="s">
        <v>707</v>
      </c>
      <c r="G688" s="194"/>
      <c r="H688" s="198">
        <v>0.68</v>
      </c>
      <c r="I688" s="199"/>
      <c r="J688" s="194"/>
      <c r="K688" s="194"/>
      <c r="L688" s="200"/>
      <c r="M688" s="201"/>
      <c r="N688" s="202"/>
      <c r="O688" s="202"/>
      <c r="P688" s="202"/>
      <c r="Q688" s="202"/>
      <c r="R688" s="202"/>
      <c r="S688" s="202"/>
      <c r="T688" s="203"/>
      <c r="AT688" s="204" t="s">
        <v>188</v>
      </c>
      <c r="AU688" s="204" t="s">
        <v>86</v>
      </c>
      <c r="AV688" s="13" t="s">
        <v>86</v>
      </c>
      <c r="AW688" s="13" t="s">
        <v>35</v>
      </c>
      <c r="AX688" s="13" t="s">
        <v>76</v>
      </c>
      <c r="AY688" s="204" t="s">
        <v>177</v>
      </c>
    </row>
    <row r="689" spans="1:65" s="14" customFormat="1" ht="11.25">
      <c r="B689" s="205"/>
      <c r="C689" s="206"/>
      <c r="D689" s="195" t="s">
        <v>188</v>
      </c>
      <c r="E689" s="207" t="s">
        <v>19</v>
      </c>
      <c r="F689" s="208" t="s">
        <v>190</v>
      </c>
      <c r="G689" s="206"/>
      <c r="H689" s="209">
        <v>871.46</v>
      </c>
      <c r="I689" s="210"/>
      <c r="J689" s="206"/>
      <c r="K689" s="206"/>
      <c r="L689" s="211"/>
      <c r="M689" s="212"/>
      <c r="N689" s="213"/>
      <c r="O689" s="213"/>
      <c r="P689" s="213"/>
      <c r="Q689" s="213"/>
      <c r="R689" s="213"/>
      <c r="S689" s="213"/>
      <c r="T689" s="214"/>
      <c r="AT689" s="215" t="s">
        <v>188</v>
      </c>
      <c r="AU689" s="215" t="s">
        <v>86</v>
      </c>
      <c r="AV689" s="14" t="s">
        <v>184</v>
      </c>
      <c r="AW689" s="14" t="s">
        <v>35</v>
      </c>
      <c r="AX689" s="14" t="s">
        <v>84</v>
      </c>
      <c r="AY689" s="215" t="s">
        <v>177</v>
      </c>
    </row>
    <row r="690" spans="1:65" s="2" customFormat="1" ht="21.75" customHeight="1">
      <c r="A690" s="36"/>
      <c r="B690" s="37"/>
      <c r="C690" s="175" t="s">
        <v>708</v>
      </c>
      <c r="D690" s="175" t="s">
        <v>179</v>
      </c>
      <c r="E690" s="176" t="s">
        <v>709</v>
      </c>
      <c r="F690" s="177" t="s">
        <v>710</v>
      </c>
      <c r="G690" s="178" t="s">
        <v>199</v>
      </c>
      <c r="H690" s="179">
        <v>833.51499999999999</v>
      </c>
      <c r="I690" s="180"/>
      <c r="J690" s="181">
        <f>ROUND(I690*H690,2)</f>
        <v>0</v>
      </c>
      <c r="K690" s="177" t="s">
        <v>183</v>
      </c>
      <c r="L690" s="41"/>
      <c r="M690" s="182" t="s">
        <v>19</v>
      </c>
      <c r="N690" s="183" t="s">
        <v>47</v>
      </c>
      <c r="O690" s="66"/>
      <c r="P690" s="184">
        <f>O690*H690</f>
        <v>0</v>
      </c>
      <c r="Q690" s="184">
        <v>2.0480000000000002E-2</v>
      </c>
      <c r="R690" s="184">
        <f>Q690*H690</f>
        <v>17.070387200000003</v>
      </c>
      <c r="S690" s="184">
        <v>0</v>
      </c>
      <c r="T690" s="185">
        <f>S690*H690</f>
        <v>0</v>
      </c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R690" s="186" t="s">
        <v>184</v>
      </c>
      <c r="AT690" s="186" t="s">
        <v>179</v>
      </c>
      <c r="AU690" s="186" t="s">
        <v>86</v>
      </c>
      <c r="AY690" s="19" t="s">
        <v>177</v>
      </c>
      <c r="BE690" s="187">
        <f>IF(N690="základní",J690,0)</f>
        <v>0</v>
      </c>
      <c r="BF690" s="187">
        <f>IF(N690="snížená",J690,0)</f>
        <v>0</v>
      </c>
      <c r="BG690" s="187">
        <f>IF(N690="zákl. přenesená",J690,0)</f>
        <v>0</v>
      </c>
      <c r="BH690" s="187">
        <f>IF(N690="sníž. přenesená",J690,0)</f>
        <v>0</v>
      </c>
      <c r="BI690" s="187">
        <f>IF(N690="nulová",J690,0)</f>
        <v>0</v>
      </c>
      <c r="BJ690" s="19" t="s">
        <v>84</v>
      </c>
      <c r="BK690" s="187">
        <f>ROUND(I690*H690,2)</f>
        <v>0</v>
      </c>
      <c r="BL690" s="19" t="s">
        <v>184</v>
      </c>
      <c r="BM690" s="186" t="s">
        <v>711</v>
      </c>
    </row>
    <row r="691" spans="1:65" s="2" customFormat="1" ht="11.25">
      <c r="A691" s="36"/>
      <c r="B691" s="37"/>
      <c r="C691" s="38"/>
      <c r="D691" s="188" t="s">
        <v>186</v>
      </c>
      <c r="E691" s="38"/>
      <c r="F691" s="189" t="s">
        <v>712</v>
      </c>
      <c r="G691" s="38"/>
      <c r="H691" s="38"/>
      <c r="I691" s="190"/>
      <c r="J691" s="38"/>
      <c r="K691" s="38"/>
      <c r="L691" s="41"/>
      <c r="M691" s="191"/>
      <c r="N691" s="192"/>
      <c r="O691" s="66"/>
      <c r="P691" s="66"/>
      <c r="Q691" s="66"/>
      <c r="R691" s="66"/>
      <c r="S691" s="66"/>
      <c r="T691" s="67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T691" s="19" t="s">
        <v>186</v>
      </c>
      <c r="AU691" s="19" t="s">
        <v>86</v>
      </c>
    </row>
    <row r="692" spans="1:65" s="15" customFormat="1" ht="11.25">
      <c r="B692" s="216"/>
      <c r="C692" s="217"/>
      <c r="D692" s="195" t="s">
        <v>188</v>
      </c>
      <c r="E692" s="218" t="s">
        <v>19</v>
      </c>
      <c r="F692" s="219" t="s">
        <v>624</v>
      </c>
      <c r="G692" s="217"/>
      <c r="H692" s="218" t="s">
        <v>19</v>
      </c>
      <c r="I692" s="220"/>
      <c r="J692" s="217"/>
      <c r="K692" s="217"/>
      <c r="L692" s="221"/>
      <c r="M692" s="222"/>
      <c r="N692" s="223"/>
      <c r="O692" s="223"/>
      <c r="P692" s="223"/>
      <c r="Q692" s="223"/>
      <c r="R692" s="223"/>
      <c r="S692" s="223"/>
      <c r="T692" s="224"/>
      <c r="AT692" s="225" t="s">
        <v>188</v>
      </c>
      <c r="AU692" s="225" t="s">
        <v>86</v>
      </c>
      <c r="AV692" s="15" t="s">
        <v>84</v>
      </c>
      <c r="AW692" s="15" t="s">
        <v>35</v>
      </c>
      <c r="AX692" s="15" t="s">
        <v>76</v>
      </c>
      <c r="AY692" s="225" t="s">
        <v>177</v>
      </c>
    </row>
    <row r="693" spans="1:65" s="15" customFormat="1" ht="11.25">
      <c r="B693" s="216"/>
      <c r="C693" s="217"/>
      <c r="D693" s="195" t="s">
        <v>188</v>
      </c>
      <c r="E693" s="218" t="s">
        <v>19</v>
      </c>
      <c r="F693" s="219" t="s">
        <v>625</v>
      </c>
      <c r="G693" s="217"/>
      <c r="H693" s="218" t="s">
        <v>19</v>
      </c>
      <c r="I693" s="220"/>
      <c r="J693" s="217"/>
      <c r="K693" s="217"/>
      <c r="L693" s="221"/>
      <c r="M693" s="222"/>
      <c r="N693" s="223"/>
      <c r="O693" s="223"/>
      <c r="P693" s="223"/>
      <c r="Q693" s="223"/>
      <c r="R693" s="223"/>
      <c r="S693" s="223"/>
      <c r="T693" s="224"/>
      <c r="AT693" s="225" t="s">
        <v>188</v>
      </c>
      <c r="AU693" s="225" t="s">
        <v>86</v>
      </c>
      <c r="AV693" s="15" t="s">
        <v>84</v>
      </c>
      <c r="AW693" s="15" t="s">
        <v>35</v>
      </c>
      <c r="AX693" s="15" t="s">
        <v>76</v>
      </c>
      <c r="AY693" s="225" t="s">
        <v>177</v>
      </c>
    </row>
    <row r="694" spans="1:65" s="16" customFormat="1" ht="11.25">
      <c r="B694" s="226"/>
      <c r="C694" s="227"/>
      <c r="D694" s="195" t="s">
        <v>188</v>
      </c>
      <c r="E694" s="228" t="s">
        <v>19</v>
      </c>
      <c r="F694" s="229" t="s">
        <v>626</v>
      </c>
      <c r="G694" s="227"/>
      <c r="H694" s="230">
        <v>0</v>
      </c>
      <c r="I694" s="231"/>
      <c r="J694" s="227"/>
      <c r="K694" s="227"/>
      <c r="L694" s="232"/>
      <c r="M694" s="233"/>
      <c r="N694" s="234"/>
      <c r="O694" s="234"/>
      <c r="P694" s="234"/>
      <c r="Q694" s="234"/>
      <c r="R694" s="234"/>
      <c r="S694" s="234"/>
      <c r="T694" s="235"/>
      <c r="AT694" s="236" t="s">
        <v>188</v>
      </c>
      <c r="AU694" s="236" t="s">
        <v>86</v>
      </c>
      <c r="AV694" s="16" t="s">
        <v>196</v>
      </c>
      <c r="AW694" s="16" t="s">
        <v>35</v>
      </c>
      <c r="AX694" s="16" t="s">
        <v>76</v>
      </c>
      <c r="AY694" s="236" t="s">
        <v>177</v>
      </c>
    </row>
    <row r="695" spans="1:65" s="15" customFormat="1" ht="11.25">
      <c r="B695" s="216"/>
      <c r="C695" s="217"/>
      <c r="D695" s="195" t="s">
        <v>188</v>
      </c>
      <c r="E695" s="218" t="s">
        <v>19</v>
      </c>
      <c r="F695" s="219" t="s">
        <v>627</v>
      </c>
      <c r="G695" s="217"/>
      <c r="H695" s="218" t="s">
        <v>19</v>
      </c>
      <c r="I695" s="220"/>
      <c r="J695" s="217"/>
      <c r="K695" s="217"/>
      <c r="L695" s="221"/>
      <c r="M695" s="222"/>
      <c r="N695" s="223"/>
      <c r="O695" s="223"/>
      <c r="P695" s="223"/>
      <c r="Q695" s="223"/>
      <c r="R695" s="223"/>
      <c r="S695" s="223"/>
      <c r="T695" s="224"/>
      <c r="AT695" s="225" t="s">
        <v>188</v>
      </c>
      <c r="AU695" s="225" t="s">
        <v>86</v>
      </c>
      <c r="AV695" s="15" t="s">
        <v>84</v>
      </c>
      <c r="AW695" s="15" t="s">
        <v>35</v>
      </c>
      <c r="AX695" s="15" t="s">
        <v>76</v>
      </c>
      <c r="AY695" s="225" t="s">
        <v>177</v>
      </c>
    </row>
    <row r="696" spans="1:65" s="15" customFormat="1" ht="11.25">
      <c r="B696" s="216"/>
      <c r="C696" s="217"/>
      <c r="D696" s="195" t="s">
        <v>188</v>
      </c>
      <c r="E696" s="218" t="s">
        <v>19</v>
      </c>
      <c r="F696" s="219" t="s">
        <v>628</v>
      </c>
      <c r="G696" s="217"/>
      <c r="H696" s="218" t="s">
        <v>19</v>
      </c>
      <c r="I696" s="220"/>
      <c r="J696" s="217"/>
      <c r="K696" s="217"/>
      <c r="L696" s="221"/>
      <c r="M696" s="222"/>
      <c r="N696" s="223"/>
      <c r="O696" s="223"/>
      <c r="P696" s="223"/>
      <c r="Q696" s="223"/>
      <c r="R696" s="223"/>
      <c r="S696" s="223"/>
      <c r="T696" s="224"/>
      <c r="AT696" s="225" t="s">
        <v>188</v>
      </c>
      <c r="AU696" s="225" t="s">
        <v>86</v>
      </c>
      <c r="AV696" s="15" t="s">
        <v>84</v>
      </c>
      <c r="AW696" s="15" t="s">
        <v>35</v>
      </c>
      <c r="AX696" s="15" t="s">
        <v>76</v>
      </c>
      <c r="AY696" s="225" t="s">
        <v>177</v>
      </c>
    </row>
    <row r="697" spans="1:65" s="13" customFormat="1" ht="11.25">
      <c r="B697" s="193"/>
      <c r="C697" s="194"/>
      <c r="D697" s="195" t="s">
        <v>188</v>
      </c>
      <c r="E697" s="196" t="s">
        <v>19</v>
      </c>
      <c r="F697" s="197" t="s">
        <v>550</v>
      </c>
      <c r="G697" s="194"/>
      <c r="H697" s="198">
        <v>28</v>
      </c>
      <c r="I697" s="199"/>
      <c r="J697" s="194"/>
      <c r="K697" s="194"/>
      <c r="L697" s="200"/>
      <c r="M697" s="201"/>
      <c r="N697" s="202"/>
      <c r="O697" s="202"/>
      <c r="P697" s="202"/>
      <c r="Q697" s="202"/>
      <c r="R697" s="202"/>
      <c r="S697" s="202"/>
      <c r="T697" s="203"/>
      <c r="AT697" s="204" t="s">
        <v>188</v>
      </c>
      <c r="AU697" s="204" t="s">
        <v>86</v>
      </c>
      <c r="AV697" s="13" t="s">
        <v>86</v>
      </c>
      <c r="AW697" s="13" t="s">
        <v>35</v>
      </c>
      <c r="AX697" s="13" t="s">
        <v>76</v>
      </c>
      <c r="AY697" s="204" t="s">
        <v>177</v>
      </c>
    </row>
    <row r="698" spans="1:65" s="13" customFormat="1" ht="11.25">
      <c r="B698" s="193"/>
      <c r="C698" s="194"/>
      <c r="D698" s="195" t="s">
        <v>188</v>
      </c>
      <c r="E698" s="196" t="s">
        <v>19</v>
      </c>
      <c r="F698" s="197" t="s">
        <v>629</v>
      </c>
      <c r="G698" s="194"/>
      <c r="H698" s="198">
        <v>4.8499999999999996</v>
      </c>
      <c r="I698" s="199"/>
      <c r="J698" s="194"/>
      <c r="K698" s="194"/>
      <c r="L698" s="200"/>
      <c r="M698" s="201"/>
      <c r="N698" s="202"/>
      <c r="O698" s="202"/>
      <c r="P698" s="202"/>
      <c r="Q698" s="202"/>
      <c r="R698" s="202"/>
      <c r="S698" s="202"/>
      <c r="T698" s="203"/>
      <c r="AT698" s="204" t="s">
        <v>188</v>
      </c>
      <c r="AU698" s="204" t="s">
        <v>86</v>
      </c>
      <c r="AV698" s="13" t="s">
        <v>86</v>
      </c>
      <c r="AW698" s="13" t="s">
        <v>35</v>
      </c>
      <c r="AX698" s="13" t="s">
        <v>76</v>
      </c>
      <c r="AY698" s="204" t="s">
        <v>177</v>
      </c>
    </row>
    <row r="699" spans="1:65" s="15" customFormat="1" ht="11.25">
      <c r="B699" s="216"/>
      <c r="C699" s="217"/>
      <c r="D699" s="195" t="s">
        <v>188</v>
      </c>
      <c r="E699" s="218" t="s">
        <v>19</v>
      </c>
      <c r="F699" s="219" t="s">
        <v>630</v>
      </c>
      <c r="G699" s="217"/>
      <c r="H699" s="218" t="s">
        <v>19</v>
      </c>
      <c r="I699" s="220"/>
      <c r="J699" s="217"/>
      <c r="K699" s="217"/>
      <c r="L699" s="221"/>
      <c r="M699" s="222"/>
      <c r="N699" s="223"/>
      <c r="O699" s="223"/>
      <c r="P699" s="223"/>
      <c r="Q699" s="223"/>
      <c r="R699" s="223"/>
      <c r="S699" s="223"/>
      <c r="T699" s="224"/>
      <c r="AT699" s="225" t="s">
        <v>188</v>
      </c>
      <c r="AU699" s="225" t="s">
        <v>86</v>
      </c>
      <c r="AV699" s="15" t="s">
        <v>84</v>
      </c>
      <c r="AW699" s="15" t="s">
        <v>35</v>
      </c>
      <c r="AX699" s="15" t="s">
        <v>76</v>
      </c>
      <c r="AY699" s="225" t="s">
        <v>177</v>
      </c>
    </row>
    <row r="700" spans="1:65" s="13" customFormat="1" ht="11.25">
      <c r="B700" s="193"/>
      <c r="C700" s="194"/>
      <c r="D700" s="195" t="s">
        <v>188</v>
      </c>
      <c r="E700" s="196" t="s">
        <v>19</v>
      </c>
      <c r="F700" s="197" t="s">
        <v>631</v>
      </c>
      <c r="G700" s="194"/>
      <c r="H700" s="198">
        <v>16.899999999999999</v>
      </c>
      <c r="I700" s="199"/>
      <c r="J700" s="194"/>
      <c r="K700" s="194"/>
      <c r="L700" s="200"/>
      <c r="M700" s="201"/>
      <c r="N700" s="202"/>
      <c r="O700" s="202"/>
      <c r="P700" s="202"/>
      <c r="Q700" s="202"/>
      <c r="R700" s="202"/>
      <c r="S700" s="202"/>
      <c r="T700" s="203"/>
      <c r="AT700" s="204" t="s">
        <v>188</v>
      </c>
      <c r="AU700" s="204" t="s">
        <v>86</v>
      </c>
      <c r="AV700" s="13" t="s">
        <v>86</v>
      </c>
      <c r="AW700" s="13" t="s">
        <v>35</v>
      </c>
      <c r="AX700" s="13" t="s">
        <v>76</v>
      </c>
      <c r="AY700" s="204" t="s">
        <v>177</v>
      </c>
    </row>
    <row r="701" spans="1:65" s="13" customFormat="1" ht="11.25">
      <c r="B701" s="193"/>
      <c r="C701" s="194"/>
      <c r="D701" s="195" t="s">
        <v>188</v>
      </c>
      <c r="E701" s="196" t="s">
        <v>19</v>
      </c>
      <c r="F701" s="197" t="s">
        <v>632</v>
      </c>
      <c r="G701" s="194"/>
      <c r="H701" s="198">
        <v>21.21</v>
      </c>
      <c r="I701" s="199"/>
      <c r="J701" s="194"/>
      <c r="K701" s="194"/>
      <c r="L701" s="200"/>
      <c r="M701" s="201"/>
      <c r="N701" s="202"/>
      <c r="O701" s="202"/>
      <c r="P701" s="202"/>
      <c r="Q701" s="202"/>
      <c r="R701" s="202"/>
      <c r="S701" s="202"/>
      <c r="T701" s="203"/>
      <c r="AT701" s="204" t="s">
        <v>188</v>
      </c>
      <c r="AU701" s="204" t="s">
        <v>86</v>
      </c>
      <c r="AV701" s="13" t="s">
        <v>86</v>
      </c>
      <c r="AW701" s="13" t="s">
        <v>35</v>
      </c>
      <c r="AX701" s="13" t="s">
        <v>76</v>
      </c>
      <c r="AY701" s="204" t="s">
        <v>177</v>
      </c>
    </row>
    <row r="702" spans="1:65" s="15" customFormat="1" ht="11.25">
      <c r="B702" s="216"/>
      <c r="C702" s="217"/>
      <c r="D702" s="195" t="s">
        <v>188</v>
      </c>
      <c r="E702" s="218" t="s">
        <v>19</v>
      </c>
      <c r="F702" s="219" t="s">
        <v>264</v>
      </c>
      <c r="G702" s="217"/>
      <c r="H702" s="218" t="s">
        <v>19</v>
      </c>
      <c r="I702" s="220"/>
      <c r="J702" s="217"/>
      <c r="K702" s="217"/>
      <c r="L702" s="221"/>
      <c r="M702" s="222"/>
      <c r="N702" s="223"/>
      <c r="O702" s="223"/>
      <c r="P702" s="223"/>
      <c r="Q702" s="223"/>
      <c r="R702" s="223"/>
      <c r="S702" s="223"/>
      <c r="T702" s="224"/>
      <c r="AT702" s="225" t="s">
        <v>188</v>
      </c>
      <c r="AU702" s="225" t="s">
        <v>86</v>
      </c>
      <c r="AV702" s="15" t="s">
        <v>84</v>
      </c>
      <c r="AW702" s="15" t="s">
        <v>35</v>
      </c>
      <c r="AX702" s="15" t="s">
        <v>76</v>
      </c>
      <c r="AY702" s="225" t="s">
        <v>177</v>
      </c>
    </row>
    <row r="703" spans="1:65" s="13" customFormat="1" ht="11.25">
      <c r="B703" s="193"/>
      <c r="C703" s="194"/>
      <c r="D703" s="195" t="s">
        <v>188</v>
      </c>
      <c r="E703" s="196" t="s">
        <v>19</v>
      </c>
      <c r="F703" s="197" t="s">
        <v>633</v>
      </c>
      <c r="G703" s="194"/>
      <c r="H703" s="198">
        <v>15.52</v>
      </c>
      <c r="I703" s="199"/>
      <c r="J703" s="194"/>
      <c r="K703" s="194"/>
      <c r="L703" s="200"/>
      <c r="M703" s="201"/>
      <c r="N703" s="202"/>
      <c r="O703" s="202"/>
      <c r="P703" s="202"/>
      <c r="Q703" s="202"/>
      <c r="R703" s="202"/>
      <c r="S703" s="202"/>
      <c r="T703" s="203"/>
      <c r="AT703" s="204" t="s">
        <v>188</v>
      </c>
      <c r="AU703" s="204" t="s">
        <v>86</v>
      </c>
      <c r="AV703" s="13" t="s">
        <v>86</v>
      </c>
      <c r="AW703" s="13" t="s">
        <v>35</v>
      </c>
      <c r="AX703" s="13" t="s">
        <v>76</v>
      </c>
      <c r="AY703" s="204" t="s">
        <v>177</v>
      </c>
    </row>
    <row r="704" spans="1:65" s="13" customFormat="1" ht="11.25">
      <c r="B704" s="193"/>
      <c r="C704" s="194"/>
      <c r="D704" s="195" t="s">
        <v>188</v>
      </c>
      <c r="E704" s="196" t="s">
        <v>19</v>
      </c>
      <c r="F704" s="197" t="s">
        <v>634</v>
      </c>
      <c r="G704" s="194"/>
      <c r="H704" s="198">
        <v>28.86</v>
      </c>
      <c r="I704" s="199"/>
      <c r="J704" s="194"/>
      <c r="K704" s="194"/>
      <c r="L704" s="200"/>
      <c r="M704" s="201"/>
      <c r="N704" s="202"/>
      <c r="O704" s="202"/>
      <c r="P704" s="202"/>
      <c r="Q704" s="202"/>
      <c r="R704" s="202"/>
      <c r="S704" s="202"/>
      <c r="T704" s="203"/>
      <c r="AT704" s="204" t="s">
        <v>188</v>
      </c>
      <c r="AU704" s="204" t="s">
        <v>86</v>
      </c>
      <c r="AV704" s="13" t="s">
        <v>86</v>
      </c>
      <c r="AW704" s="13" t="s">
        <v>35</v>
      </c>
      <c r="AX704" s="13" t="s">
        <v>76</v>
      </c>
      <c r="AY704" s="204" t="s">
        <v>177</v>
      </c>
    </row>
    <row r="705" spans="2:51" s="15" customFormat="1" ht="11.25">
      <c r="B705" s="216"/>
      <c r="C705" s="217"/>
      <c r="D705" s="195" t="s">
        <v>188</v>
      </c>
      <c r="E705" s="218" t="s">
        <v>19</v>
      </c>
      <c r="F705" s="219" t="s">
        <v>635</v>
      </c>
      <c r="G705" s="217"/>
      <c r="H705" s="218" t="s">
        <v>19</v>
      </c>
      <c r="I705" s="220"/>
      <c r="J705" s="217"/>
      <c r="K705" s="217"/>
      <c r="L705" s="221"/>
      <c r="M705" s="222"/>
      <c r="N705" s="223"/>
      <c r="O705" s="223"/>
      <c r="P705" s="223"/>
      <c r="Q705" s="223"/>
      <c r="R705" s="223"/>
      <c r="S705" s="223"/>
      <c r="T705" s="224"/>
      <c r="AT705" s="225" t="s">
        <v>188</v>
      </c>
      <c r="AU705" s="225" t="s">
        <v>86</v>
      </c>
      <c r="AV705" s="15" t="s">
        <v>84</v>
      </c>
      <c r="AW705" s="15" t="s">
        <v>35</v>
      </c>
      <c r="AX705" s="15" t="s">
        <v>76</v>
      </c>
      <c r="AY705" s="225" t="s">
        <v>177</v>
      </c>
    </row>
    <row r="706" spans="2:51" s="13" customFormat="1" ht="11.25">
      <c r="B706" s="193"/>
      <c r="C706" s="194"/>
      <c r="D706" s="195" t="s">
        <v>188</v>
      </c>
      <c r="E706" s="196" t="s">
        <v>19</v>
      </c>
      <c r="F706" s="197" t="s">
        <v>636</v>
      </c>
      <c r="G706" s="194"/>
      <c r="H706" s="198">
        <v>33.07</v>
      </c>
      <c r="I706" s="199"/>
      <c r="J706" s="194"/>
      <c r="K706" s="194"/>
      <c r="L706" s="200"/>
      <c r="M706" s="201"/>
      <c r="N706" s="202"/>
      <c r="O706" s="202"/>
      <c r="P706" s="202"/>
      <c r="Q706" s="202"/>
      <c r="R706" s="202"/>
      <c r="S706" s="202"/>
      <c r="T706" s="203"/>
      <c r="AT706" s="204" t="s">
        <v>188</v>
      </c>
      <c r="AU706" s="204" t="s">
        <v>86</v>
      </c>
      <c r="AV706" s="13" t="s">
        <v>86</v>
      </c>
      <c r="AW706" s="13" t="s">
        <v>35</v>
      </c>
      <c r="AX706" s="13" t="s">
        <v>76</v>
      </c>
      <c r="AY706" s="204" t="s">
        <v>177</v>
      </c>
    </row>
    <row r="707" spans="2:51" s="16" customFormat="1" ht="11.25">
      <c r="B707" s="226"/>
      <c r="C707" s="227"/>
      <c r="D707" s="195" t="s">
        <v>188</v>
      </c>
      <c r="E707" s="228" t="s">
        <v>19</v>
      </c>
      <c r="F707" s="229" t="s">
        <v>626</v>
      </c>
      <c r="G707" s="227"/>
      <c r="H707" s="230">
        <v>148.41</v>
      </c>
      <c r="I707" s="231"/>
      <c r="J707" s="227"/>
      <c r="K707" s="227"/>
      <c r="L707" s="232"/>
      <c r="M707" s="233"/>
      <c r="N707" s="234"/>
      <c r="O707" s="234"/>
      <c r="P707" s="234"/>
      <c r="Q707" s="234"/>
      <c r="R707" s="234"/>
      <c r="S707" s="234"/>
      <c r="T707" s="235"/>
      <c r="AT707" s="236" t="s">
        <v>188</v>
      </c>
      <c r="AU707" s="236" t="s">
        <v>86</v>
      </c>
      <c r="AV707" s="16" t="s">
        <v>196</v>
      </c>
      <c r="AW707" s="16" t="s">
        <v>35</v>
      </c>
      <c r="AX707" s="16" t="s">
        <v>76</v>
      </c>
      <c r="AY707" s="236" t="s">
        <v>177</v>
      </c>
    </row>
    <row r="708" spans="2:51" s="15" customFormat="1" ht="11.25">
      <c r="B708" s="216"/>
      <c r="C708" s="217"/>
      <c r="D708" s="195" t="s">
        <v>188</v>
      </c>
      <c r="E708" s="218" t="s">
        <v>19</v>
      </c>
      <c r="F708" s="219" t="s">
        <v>637</v>
      </c>
      <c r="G708" s="217"/>
      <c r="H708" s="218" t="s">
        <v>19</v>
      </c>
      <c r="I708" s="220"/>
      <c r="J708" s="217"/>
      <c r="K708" s="217"/>
      <c r="L708" s="221"/>
      <c r="M708" s="222"/>
      <c r="N708" s="223"/>
      <c r="O708" s="223"/>
      <c r="P708" s="223"/>
      <c r="Q708" s="223"/>
      <c r="R708" s="223"/>
      <c r="S708" s="223"/>
      <c r="T708" s="224"/>
      <c r="AT708" s="225" t="s">
        <v>188</v>
      </c>
      <c r="AU708" s="225" t="s">
        <v>86</v>
      </c>
      <c r="AV708" s="15" t="s">
        <v>84</v>
      </c>
      <c r="AW708" s="15" t="s">
        <v>35</v>
      </c>
      <c r="AX708" s="15" t="s">
        <v>76</v>
      </c>
      <c r="AY708" s="225" t="s">
        <v>177</v>
      </c>
    </row>
    <row r="709" spans="2:51" s="15" customFormat="1" ht="11.25">
      <c r="B709" s="216"/>
      <c r="C709" s="217"/>
      <c r="D709" s="195" t="s">
        <v>188</v>
      </c>
      <c r="E709" s="218" t="s">
        <v>19</v>
      </c>
      <c r="F709" s="219" t="s">
        <v>638</v>
      </c>
      <c r="G709" s="217"/>
      <c r="H709" s="218" t="s">
        <v>19</v>
      </c>
      <c r="I709" s="220"/>
      <c r="J709" s="217"/>
      <c r="K709" s="217"/>
      <c r="L709" s="221"/>
      <c r="M709" s="222"/>
      <c r="N709" s="223"/>
      <c r="O709" s="223"/>
      <c r="P709" s="223"/>
      <c r="Q709" s="223"/>
      <c r="R709" s="223"/>
      <c r="S709" s="223"/>
      <c r="T709" s="224"/>
      <c r="AT709" s="225" t="s">
        <v>188</v>
      </c>
      <c r="AU709" s="225" t="s">
        <v>86</v>
      </c>
      <c r="AV709" s="15" t="s">
        <v>84</v>
      </c>
      <c r="AW709" s="15" t="s">
        <v>35</v>
      </c>
      <c r="AX709" s="15" t="s">
        <v>76</v>
      </c>
      <c r="AY709" s="225" t="s">
        <v>177</v>
      </c>
    </row>
    <row r="710" spans="2:51" s="13" customFormat="1" ht="11.25">
      <c r="B710" s="193"/>
      <c r="C710" s="194"/>
      <c r="D710" s="195" t="s">
        <v>188</v>
      </c>
      <c r="E710" s="196" t="s">
        <v>19</v>
      </c>
      <c r="F710" s="197" t="s">
        <v>639</v>
      </c>
      <c r="G710" s="194"/>
      <c r="H710" s="198">
        <v>6.75</v>
      </c>
      <c r="I710" s="199"/>
      <c r="J710" s="194"/>
      <c r="K710" s="194"/>
      <c r="L710" s="200"/>
      <c r="M710" s="201"/>
      <c r="N710" s="202"/>
      <c r="O710" s="202"/>
      <c r="P710" s="202"/>
      <c r="Q710" s="202"/>
      <c r="R710" s="202"/>
      <c r="S710" s="202"/>
      <c r="T710" s="203"/>
      <c r="AT710" s="204" t="s">
        <v>188</v>
      </c>
      <c r="AU710" s="204" t="s">
        <v>86</v>
      </c>
      <c r="AV710" s="13" t="s">
        <v>86</v>
      </c>
      <c r="AW710" s="13" t="s">
        <v>35</v>
      </c>
      <c r="AX710" s="13" t="s">
        <v>76</v>
      </c>
      <c r="AY710" s="204" t="s">
        <v>177</v>
      </c>
    </row>
    <row r="711" spans="2:51" s="15" customFormat="1" ht="11.25">
      <c r="B711" s="216"/>
      <c r="C711" s="217"/>
      <c r="D711" s="195" t="s">
        <v>188</v>
      </c>
      <c r="E711" s="218" t="s">
        <v>19</v>
      </c>
      <c r="F711" s="219" t="s">
        <v>640</v>
      </c>
      <c r="G711" s="217"/>
      <c r="H711" s="218" t="s">
        <v>19</v>
      </c>
      <c r="I711" s="220"/>
      <c r="J711" s="217"/>
      <c r="K711" s="217"/>
      <c r="L711" s="221"/>
      <c r="M711" s="222"/>
      <c r="N711" s="223"/>
      <c r="O711" s="223"/>
      <c r="P711" s="223"/>
      <c r="Q711" s="223"/>
      <c r="R711" s="223"/>
      <c r="S711" s="223"/>
      <c r="T711" s="224"/>
      <c r="AT711" s="225" t="s">
        <v>188</v>
      </c>
      <c r="AU711" s="225" t="s">
        <v>86</v>
      </c>
      <c r="AV711" s="15" t="s">
        <v>84</v>
      </c>
      <c r="AW711" s="15" t="s">
        <v>35</v>
      </c>
      <c r="AX711" s="15" t="s">
        <v>76</v>
      </c>
      <c r="AY711" s="225" t="s">
        <v>177</v>
      </c>
    </row>
    <row r="712" spans="2:51" s="13" customFormat="1" ht="11.25">
      <c r="B712" s="193"/>
      <c r="C712" s="194"/>
      <c r="D712" s="195" t="s">
        <v>188</v>
      </c>
      <c r="E712" s="196" t="s">
        <v>19</v>
      </c>
      <c r="F712" s="197" t="s">
        <v>641</v>
      </c>
      <c r="G712" s="194"/>
      <c r="H712" s="198">
        <v>5.7</v>
      </c>
      <c r="I712" s="199"/>
      <c r="J712" s="194"/>
      <c r="K712" s="194"/>
      <c r="L712" s="200"/>
      <c r="M712" s="201"/>
      <c r="N712" s="202"/>
      <c r="O712" s="202"/>
      <c r="P712" s="202"/>
      <c r="Q712" s="202"/>
      <c r="R712" s="202"/>
      <c r="S712" s="202"/>
      <c r="T712" s="203"/>
      <c r="AT712" s="204" t="s">
        <v>188</v>
      </c>
      <c r="AU712" s="204" t="s">
        <v>86</v>
      </c>
      <c r="AV712" s="13" t="s">
        <v>86</v>
      </c>
      <c r="AW712" s="13" t="s">
        <v>35</v>
      </c>
      <c r="AX712" s="13" t="s">
        <v>76</v>
      </c>
      <c r="AY712" s="204" t="s">
        <v>177</v>
      </c>
    </row>
    <row r="713" spans="2:51" s="13" customFormat="1" ht="11.25">
      <c r="B713" s="193"/>
      <c r="C713" s="194"/>
      <c r="D713" s="195" t="s">
        <v>188</v>
      </c>
      <c r="E713" s="196" t="s">
        <v>19</v>
      </c>
      <c r="F713" s="197" t="s">
        <v>642</v>
      </c>
      <c r="G713" s="194"/>
      <c r="H713" s="198">
        <v>0.56999999999999995</v>
      </c>
      <c r="I713" s="199"/>
      <c r="J713" s="194"/>
      <c r="K713" s="194"/>
      <c r="L713" s="200"/>
      <c r="M713" s="201"/>
      <c r="N713" s="202"/>
      <c r="O713" s="202"/>
      <c r="P713" s="202"/>
      <c r="Q713" s="202"/>
      <c r="R713" s="202"/>
      <c r="S713" s="202"/>
      <c r="T713" s="203"/>
      <c r="AT713" s="204" t="s">
        <v>188</v>
      </c>
      <c r="AU713" s="204" t="s">
        <v>86</v>
      </c>
      <c r="AV713" s="13" t="s">
        <v>86</v>
      </c>
      <c r="AW713" s="13" t="s">
        <v>35</v>
      </c>
      <c r="AX713" s="13" t="s">
        <v>76</v>
      </c>
      <c r="AY713" s="204" t="s">
        <v>177</v>
      </c>
    </row>
    <row r="714" spans="2:51" s="15" customFormat="1" ht="11.25">
      <c r="B714" s="216"/>
      <c r="C714" s="217"/>
      <c r="D714" s="195" t="s">
        <v>188</v>
      </c>
      <c r="E714" s="218" t="s">
        <v>19</v>
      </c>
      <c r="F714" s="219" t="s">
        <v>643</v>
      </c>
      <c r="G714" s="217"/>
      <c r="H714" s="218" t="s">
        <v>19</v>
      </c>
      <c r="I714" s="220"/>
      <c r="J714" s="217"/>
      <c r="K714" s="217"/>
      <c r="L714" s="221"/>
      <c r="M714" s="222"/>
      <c r="N714" s="223"/>
      <c r="O714" s="223"/>
      <c r="P714" s="223"/>
      <c r="Q714" s="223"/>
      <c r="R714" s="223"/>
      <c r="S714" s="223"/>
      <c r="T714" s="224"/>
      <c r="AT714" s="225" t="s">
        <v>188</v>
      </c>
      <c r="AU714" s="225" t="s">
        <v>86</v>
      </c>
      <c r="AV714" s="15" t="s">
        <v>84</v>
      </c>
      <c r="AW714" s="15" t="s">
        <v>35</v>
      </c>
      <c r="AX714" s="15" t="s">
        <v>76</v>
      </c>
      <c r="AY714" s="225" t="s">
        <v>177</v>
      </c>
    </row>
    <row r="715" spans="2:51" s="13" customFormat="1" ht="11.25">
      <c r="B715" s="193"/>
      <c r="C715" s="194"/>
      <c r="D715" s="195" t="s">
        <v>188</v>
      </c>
      <c r="E715" s="196" t="s">
        <v>19</v>
      </c>
      <c r="F715" s="197" t="s">
        <v>644</v>
      </c>
      <c r="G715" s="194"/>
      <c r="H715" s="198">
        <v>0.46</v>
      </c>
      <c r="I715" s="199"/>
      <c r="J715" s="194"/>
      <c r="K715" s="194"/>
      <c r="L715" s="200"/>
      <c r="M715" s="201"/>
      <c r="N715" s="202"/>
      <c r="O715" s="202"/>
      <c r="P715" s="202"/>
      <c r="Q715" s="202"/>
      <c r="R715" s="202"/>
      <c r="S715" s="202"/>
      <c r="T715" s="203"/>
      <c r="AT715" s="204" t="s">
        <v>188</v>
      </c>
      <c r="AU715" s="204" t="s">
        <v>86</v>
      </c>
      <c r="AV715" s="13" t="s">
        <v>86</v>
      </c>
      <c r="AW715" s="13" t="s">
        <v>35</v>
      </c>
      <c r="AX715" s="13" t="s">
        <v>76</v>
      </c>
      <c r="AY715" s="204" t="s">
        <v>177</v>
      </c>
    </row>
    <row r="716" spans="2:51" s="13" customFormat="1" ht="11.25">
      <c r="B716" s="193"/>
      <c r="C716" s="194"/>
      <c r="D716" s="195" t="s">
        <v>188</v>
      </c>
      <c r="E716" s="196" t="s">
        <v>19</v>
      </c>
      <c r="F716" s="197" t="s">
        <v>645</v>
      </c>
      <c r="G716" s="194"/>
      <c r="H716" s="198">
        <v>0.81</v>
      </c>
      <c r="I716" s="199"/>
      <c r="J716" s="194"/>
      <c r="K716" s="194"/>
      <c r="L716" s="200"/>
      <c r="M716" s="201"/>
      <c r="N716" s="202"/>
      <c r="O716" s="202"/>
      <c r="P716" s="202"/>
      <c r="Q716" s="202"/>
      <c r="R716" s="202"/>
      <c r="S716" s="202"/>
      <c r="T716" s="203"/>
      <c r="AT716" s="204" t="s">
        <v>188</v>
      </c>
      <c r="AU716" s="204" t="s">
        <v>86</v>
      </c>
      <c r="AV716" s="13" t="s">
        <v>86</v>
      </c>
      <c r="AW716" s="13" t="s">
        <v>35</v>
      </c>
      <c r="AX716" s="13" t="s">
        <v>76</v>
      </c>
      <c r="AY716" s="204" t="s">
        <v>177</v>
      </c>
    </row>
    <row r="717" spans="2:51" s="15" customFormat="1" ht="11.25">
      <c r="B717" s="216"/>
      <c r="C717" s="217"/>
      <c r="D717" s="195" t="s">
        <v>188</v>
      </c>
      <c r="E717" s="218" t="s">
        <v>19</v>
      </c>
      <c r="F717" s="219" t="s">
        <v>646</v>
      </c>
      <c r="G717" s="217"/>
      <c r="H717" s="218" t="s">
        <v>19</v>
      </c>
      <c r="I717" s="220"/>
      <c r="J717" s="217"/>
      <c r="K717" s="217"/>
      <c r="L717" s="221"/>
      <c r="M717" s="222"/>
      <c r="N717" s="223"/>
      <c r="O717" s="223"/>
      <c r="P717" s="223"/>
      <c r="Q717" s="223"/>
      <c r="R717" s="223"/>
      <c r="S717" s="223"/>
      <c r="T717" s="224"/>
      <c r="AT717" s="225" t="s">
        <v>188</v>
      </c>
      <c r="AU717" s="225" t="s">
        <v>86</v>
      </c>
      <c r="AV717" s="15" t="s">
        <v>84</v>
      </c>
      <c r="AW717" s="15" t="s">
        <v>35</v>
      </c>
      <c r="AX717" s="15" t="s">
        <v>76</v>
      </c>
      <c r="AY717" s="225" t="s">
        <v>177</v>
      </c>
    </row>
    <row r="718" spans="2:51" s="13" customFormat="1" ht="11.25">
      <c r="B718" s="193"/>
      <c r="C718" s="194"/>
      <c r="D718" s="195" t="s">
        <v>188</v>
      </c>
      <c r="E718" s="196" t="s">
        <v>19</v>
      </c>
      <c r="F718" s="197" t="s">
        <v>647</v>
      </c>
      <c r="G718" s="194"/>
      <c r="H718" s="198">
        <v>12.3</v>
      </c>
      <c r="I718" s="199"/>
      <c r="J718" s="194"/>
      <c r="K718" s="194"/>
      <c r="L718" s="200"/>
      <c r="M718" s="201"/>
      <c r="N718" s="202"/>
      <c r="O718" s="202"/>
      <c r="P718" s="202"/>
      <c r="Q718" s="202"/>
      <c r="R718" s="202"/>
      <c r="S718" s="202"/>
      <c r="T718" s="203"/>
      <c r="AT718" s="204" t="s">
        <v>188</v>
      </c>
      <c r="AU718" s="204" t="s">
        <v>86</v>
      </c>
      <c r="AV718" s="13" t="s">
        <v>86</v>
      </c>
      <c r="AW718" s="13" t="s">
        <v>35</v>
      </c>
      <c r="AX718" s="13" t="s">
        <v>76</v>
      </c>
      <c r="AY718" s="204" t="s">
        <v>177</v>
      </c>
    </row>
    <row r="719" spans="2:51" s="13" customFormat="1" ht="11.25">
      <c r="B719" s="193"/>
      <c r="C719" s="194"/>
      <c r="D719" s="195" t="s">
        <v>188</v>
      </c>
      <c r="E719" s="196" t="s">
        <v>19</v>
      </c>
      <c r="F719" s="197" t="s">
        <v>648</v>
      </c>
      <c r="G719" s="194"/>
      <c r="H719" s="198">
        <v>0.8</v>
      </c>
      <c r="I719" s="199"/>
      <c r="J719" s="194"/>
      <c r="K719" s="194"/>
      <c r="L719" s="200"/>
      <c r="M719" s="201"/>
      <c r="N719" s="202"/>
      <c r="O719" s="202"/>
      <c r="P719" s="202"/>
      <c r="Q719" s="202"/>
      <c r="R719" s="202"/>
      <c r="S719" s="202"/>
      <c r="T719" s="203"/>
      <c r="AT719" s="204" t="s">
        <v>188</v>
      </c>
      <c r="AU719" s="204" t="s">
        <v>86</v>
      </c>
      <c r="AV719" s="13" t="s">
        <v>86</v>
      </c>
      <c r="AW719" s="13" t="s">
        <v>35</v>
      </c>
      <c r="AX719" s="13" t="s">
        <v>76</v>
      </c>
      <c r="AY719" s="204" t="s">
        <v>177</v>
      </c>
    </row>
    <row r="720" spans="2:51" s="13" customFormat="1" ht="11.25">
      <c r="B720" s="193"/>
      <c r="C720" s="194"/>
      <c r="D720" s="195" t="s">
        <v>188</v>
      </c>
      <c r="E720" s="196" t="s">
        <v>19</v>
      </c>
      <c r="F720" s="197" t="s">
        <v>649</v>
      </c>
      <c r="G720" s="194"/>
      <c r="H720" s="198">
        <v>3.5</v>
      </c>
      <c r="I720" s="199"/>
      <c r="J720" s="194"/>
      <c r="K720" s="194"/>
      <c r="L720" s="200"/>
      <c r="M720" s="201"/>
      <c r="N720" s="202"/>
      <c r="O720" s="202"/>
      <c r="P720" s="202"/>
      <c r="Q720" s="202"/>
      <c r="R720" s="202"/>
      <c r="S720" s="202"/>
      <c r="T720" s="203"/>
      <c r="AT720" s="204" t="s">
        <v>188</v>
      </c>
      <c r="AU720" s="204" t="s">
        <v>86</v>
      </c>
      <c r="AV720" s="13" t="s">
        <v>86</v>
      </c>
      <c r="AW720" s="13" t="s">
        <v>35</v>
      </c>
      <c r="AX720" s="13" t="s">
        <v>76</v>
      </c>
      <c r="AY720" s="204" t="s">
        <v>177</v>
      </c>
    </row>
    <row r="721" spans="2:51" s="16" customFormat="1" ht="11.25">
      <c r="B721" s="226"/>
      <c r="C721" s="227"/>
      <c r="D721" s="195" t="s">
        <v>188</v>
      </c>
      <c r="E721" s="228" t="s">
        <v>19</v>
      </c>
      <c r="F721" s="229" t="s">
        <v>626</v>
      </c>
      <c r="G721" s="227"/>
      <c r="H721" s="230">
        <v>30.890000000000004</v>
      </c>
      <c r="I721" s="231"/>
      <c r="J721" s="227"/>
      <c r="K721" s="227"/>
      <c r="L721" s="232"/>
      <c r="M721" s="233"/>
      <c r="N721" s="234"/>
      <c r="O721" s="234"/>
      <c r="P721" s="234"/>
      <c r="Q721" s="234"/>
      <c r="R721" s="234"/>
      <c r="S721" s="234"/>
      <c r="T721" s="235"/>
      <c r="AT721" s="236" t="s">
        <v>188</v>
      </c>
      <c r="AU721" s="236" t="s">
        <v>86</v>
      </c>
      <c r="AV721" s="16" t="s">
        <v>196</v>
      </c>
      <c r="AW721" s="16" t="s">
        <v>35</v>
      </c>
      <c r="AX721" s="16" t="s">
        <v>76</v>
      </c>
      <c r="AY721" s="236" t="s">
        <v>177</v>
      </c>
    </row>
    <row r="722" spans="2:51" s="15" customFormat="1" ht="11.25">
      <c r="B722" s="216"/>
      <c r="C722" s="217"/>
      <c r="D722" s="195" t="s">
        <v>188</v>
      </c>
      <c r="E722" s="218" t="s">
        <v>19</v>
      </c>
      <c r="F722" s="219" t="s">
        <v>650</v>
      </c>
      <c r="G722" s="217"/>
      <c r="H722" s="218" t="s">
        <v>19</v>
      </c>
      <c r="I722" s="220"/>
      <c r="J722" s="217"/>
      <c r="K722" s="217"/>
      <c r="L722" s="221"/>
      <c r="M722" s="222"/>
      <c r="N722" s="223"/>
      <c r="O722" s="223"/>
      <c r="P722" s="223"/>
      <c r="Q722" s="223"/>
      <c r="R722" s="223"/>
      <c r="S722" s="223"/>
      <c r="T722" s="224"/>
      <c r="AT722" s="225" t="s">
        <v>188</v>
      </c>
      <c r="AU722" s="225" t="s">
        <v>86</v>
      </c>
      <c r="AV722" s="15" t="s">
        <v>84</v>
      </c>
      <c r="AW722" s="15" t="s">
        <v>35</v>
      </c>
      <c r="AX722" s="15" t="s">
        <v>76</v>
      </c>
      <c r="AY722" s="225" t="s">
        <v>177</v>
      </c>
    </row>
    <row r="723" spans="2:51" s="15" customFormat="1" ht="11.25">
      <c r="B723" s="216"/>
      <c r="C723" s="217"/>
      <c r="D723" s="195" t="s">
        <v>188</v>
      </c>
      <c r="E723" s="218" t="s">
        <v>19</v>
      </c>
      <c r="F723" s="219" t="s">
        <v>651</v>
      </c>
      <c r="G723" s="217"/>
      <c r="H723" s="218" t="s">
        <v>19</v>
      </c>
      <c r="I723" s="220"/>
      <c r="J723" s="217"/>
      <c r="K723" s="217"/>
      <c r="L723" s="221"/>
      <c r="M723" s="222"/>
      <c r="N723" s="223"/>
      <c r="O723" s="223"/>
      <c r="P723" s="223"/>
      <c r="Q723" s="223"/>
      <c r="R723" s="223"/>
      <c r="S723" s="223"/>
      <c r="T723" s="224"/>
      <c r="AT723" s="225" t="s">
        <v>188</v>
      </c>
      <c r="AU723" s="225" t="s">
        <v>86</v>
      </c>
      <c r="AV723" s="15" t="s">
        <v>84</v>
      </c>
      <c r="AW723" s="15" t="s">
        <v>35</v>
      </c>
      <c r="AX723" s="15" t="s">
        <v>76</v>
      </c>
      <c r="AY723" s="225" t="s">
        <v>177</v>
      </c>
    </row>
    <row r="724" spans="2:51" s="13" customFormat="1" ht="11.25">
      <c r="B724" s="193"/>
      <c r="C724" s="194"/>
      <c r="D724" s="195" t="s">
        <v>188</v>
      </c>
      <c r="E724" s="196" t="s">
        <v>19</v>
      </c>
      <c r="F724" s="197" t="s">
        <v>652</v>
      </c>
      <c r="G724" s="194"/>
      <c r="H724" s="198">
        <v>179.37</v>
      </c>
      <c r="I724" s="199"/>
      <c r="J724" s="194"/>
      <c r="K724" s="194"/>
      <c r="L724" s="200"/>
      <c r="M724" s="201"/>
      <c r="N724" s="202"/>
      <c r="O724" s="202"/>
      <c r="P724" s="202"/>
      <c r="Q724" s="202"/>
      <c r="R724" s="202"/>
      <c r="S724" s="202"/>
      <c r="T724" s="203"/>
      <c r="AT724" s="204" t="s">
        <v>188</v>
      </c>
      <c r="AU724" s="204" t="s">
        <v>86</v>
      </c>
      <c r="AV724" s="13" t="s">
        <v>86</v>
      </c>
      <c r="AW724" s="13" t="s">
        <v>35</v>
      </c>
      <c r="AX724" s="13" t="s">
        <v>76</v>
      </c>
      <c r="AY724" s="204" t="s">
        <v>177</v>
      </c>
    </row>
    <row r="725" spans="2:51" s="13" customFormat="1" ht="11.25">
      <c r="B725" s="193"/>
      <c r="C725" s="194"/>
      <c r="D725" s="195" t="s">
        <v>188</v>
      </c>
      <c r="E725" s="196" t="s">
        <v>19</v>
      </c>
      <c r="F725" s="197" t="s">
        <v>653</v>
      </c>
      <c r="G725" s="194"/>
      <c r="H725" s="198">
        <v>-24.15</v>
      </c>
      <c r="I725" s="199"/>
      <c r="J725" s="194"/>
      <c r="K725" s="194"/>
      <c r="L725" s="200"/>
      <c r="M725" s="201"/>
      <c r="N725" s="202"/>
      <c r="O725" s="202"/>
      <c r="P725" s="202"/>
      <c r="Q725" s="202"/>
      <c r="R725" s="202"/>
      <c r="S725" s="202"/>
      <c r="T725" s="203"/>
      <c r="AT725" s="204" t="s">
        <v>188</v>
      </c>
      <c r="AU725" s="204" t="s">
        <v>86</v>
      </c>
      <c r="AV725" s="13" t="s">
        <v>86</v>
      </c>
      <c r="AW725" s="13" t="s">
        <v>35</v>
      </c>
      <c r="AX725" s="13" t="s">
        <v>76</v>
      </c>
      <c r="AY725" s="204" t="s">
        <v>177</v>
      </c>
    </row>
    <row r="726" spans="2:51" s="13" customFormat="1" ht="11.25">
      <c r="B726" s="193"/>
      <c r="C726" s="194"/>
      <c r="D726" s="195" t="s">
        <v>188</v>
      </c>
      <c r="E726" s="196" t="s">
        <v>19</v>
      </c>
      <c r="F726" s="197" t="s">
        <v>654</v>
      </c>
      <c r="G726" s="194"/>
      <c r="H726" s="198">
        <v>-3.3</v>
      </c>
      <c r="I726" s="199"/>
      <c r="J726" s="194"/>
      <c r="K726" s="194"/>
      <c r="L726" s="200"/>
      <c r="M726" s="201"/>
      <c r="N726" s="202"/>
      <c r="O726" s="202"/>
      <c r="P726" s="202"/>
      <c r="Q726" s="202"/>
      <c r="R726" s="202"/>
      <c r="S726" s="202"/>
      <c r="T726" s="203"/>
      <c r="AT726" s="204" t="s">
        <v>188</v>
      </c>
      <c r="AU726" s="204" t="s">
        <v>86</v>
      </c>
      <c r="AV726" s="13" t="s">
        <v>86</v>
      </c>
      <c r="AW726" s="13" t="s">
        <v>35</v>
      </c>
      <c r="AX726" s="13" t="s">
        <v>76</v>
      </c>
      <c r="AY726" s="204" t="s">
        <v>177</v>
      </c>
    </row>
    <row r="727" spans="2:51" s="13" customFormat="1" ht="11.25">
      <c r="B727" s="193"/>
      <c r="C727" s="194"/>
      <c r="D727" s="195" t="s">
        <v>188</v>
      </c>
      <c r="E727" s="196" t="s">
        <v>19</v>
      </c>
      <c r="F727" s="197" t="s">
        <v>655</v>
      </c>
      <c r="G727" s="194"/>
      <c r="H727" s="198">
        <v>-7.8</v>
      </c>
      <c r="I727" s="199"/>
      <c r="J727" s="194"/>
      <c r="K727" s="194"/>
      <c r="L727" s="200"/>
      <c r="M727" s="201"/>
      <c r="N727" s="202"/>
      <c r="O727" s="202"/>
      <c r="P727" s="202"/>
      <c r="Q727" s="202"/>
      <c r="R727" s="202"/>
      <c r="S727" s="202"/>
      <c r="T727" s="203"/>
      <c r="AT727" s="204" t="s">
        <v>188</v>
      </c>
      <c r="AU727" s="204" t="s">
        <v>86</v>
      </c>
      <c r="AV727" s="13" t="s">
        <v>86</v>
      </c>
      <c r="AW727" s="13" t="s">
        <v>35</v>
      </c>
      <c r="AX727" s="13" t="s">
        <v>76</v>
      </c>
      <c r="AY727" s="204" t="s">
        <v>177</v>
      </c>
    </row>
    <row r="728" spans="2:51" s="13" customFormat="1" ht="11.25">
      <c r="B728" s="193"/>
      <c r="C728" s="194"/>
      <c r="D728" s="195" t="s">
        <v>188</v>
      </c>
      <c r="E728" s="196" t="s">
        <v>19</v>
      </c>
      <c r="F728" s="197" t="s">
        <v>656</v>
      </c>
      <c r="G728" s="194"/>
      <c r="H728" s="198">
        <v>-4.1079999999999997</v>
      </c>
      <c r="I728" s="199"/>
      <c r="J728" s="194"/>
      <c r="K728" s="194"/>
      <c r="L728" s="200"/>
      <c r="M728" s="201"/>
      <c r="N728" s="202"/>
      <c r="O728" s="202"/>
      <c r="P728" s="202"/>
      <c r="Q728" s="202"/>
      <c r="R728" s="202"/>
      <c r="S728" s="202"/>
      <c r="T728" s="203"/>
      <c r="AT728" s="204" t="s">
        <v>188</v>
      </c>
      <c r="AU728" s="204" t="s">
        <v>86</v>
      </c>
      <c r="AV728" s="13" t="s">
        <v>86</v>
      </c>
      <c r="AW728" s="13" t="s">
        <v>35</v>
      </c>
      <c r="AX728" s="13" t="s">
        <v>76</v>
      </c>
      <c r="AY728" s="204" t="s">
        <v>177</v>
      </c>
    </row>
    <row r="729" spans="2:51" s="15" customFormat="1" ht="11.25">
      <c r="B729" s="216"/>
      <c r="C729" s="217"/>
      <c r="D729" s="195" t="s">
        <v>188</v>
      </c>
      <c r="E729" s="218" t="s">
        <v>19</v>
      </c>
      <c r="F729" s="219" t="s">
        <v>657</v>
      </c>
      <c r="G729" s="217"/>
      <c r="H729" s="218" t="s">
        <v>19</v>
      </c>
      <c r="I729" s="220"/>
      <c r="J729" s="217"/>
      <c r="K729" s="217"/>
      <c r="L729" s="221"/>
      <c r="M729" s="222"/>
      <c r="N729" s="223"/>
      <c r="O729" s="223"/>
      <c r="P729" s="223"/>
      <c r="Q729" s="223"/>
      <c r="R729" s="223"/>
      <c r="S729" s="223"/>
      <c r="T729" s="224"/>
      <c r="AT729" s="225" t="s">
        <v>188</v>
      </c>
      <c r="AU729" s="225" t="s">
        <v>86</v>
      </c>
      <c r="AV729" s="15" t="s">
        <v>84</v>
      </c>
      <c r="AW729" s="15" t="s">
        <v>35</v>
      </c>
      <c r="AX729" s="15" t="s">
        <v>76</v>
      </c>
      <c r="AY729" s="225" t="s">
        <v>177</v>
      </c>
    </row>
    <row r="730" spans="2:51" s="13" customFormat="1" ht="11.25">
      <c r="B730" s="193"/>
      <c r="C730" s="194"/>
      <c r="D730" s="195" t="s">
        <v>188</v>
      </c>
      <c r="E730" s="196" t="s">
        <v>19</v>
      </c>
      <c r="F730" s="197" t="s">
        <v>658</v>
      </c>
      <c r="G730" s="194"/>
      <c r="H730" s="198">
        <v>121.37</v>
      </c>
      <c r="I730" s="199"/>
      <c r="J730" s="194"/>
      <c r="K730" s="194"/>
      <c r="L730" s="200"/>
      <c r="M730" s="201"/>
      <c r="N730" s="202"/>
      <c r="O730" s="202"/>
      <c r="P730" s="202"/>
      <c r="Q730" s="202"/>
      <c r="R730" s="202"/>
      <c r="S730" s="202"/>
      <c r="T730" s="203"/>
      <c r="AT730" s="204" t="s">
        <v>188</v>
      </c>
      <c r="AU730" s="204" t="s">
        <v>86</v>
      </c>
      <c r="AV730" s="13" t="s">
        <v>86</v>
      </c>
      <c r="AW730" s="13" t="s">
        <v>35</v>
      </c>
      <c r="AX730" s="13" t="s">
        <v>76</v>
      </c>
      <c r="AY730" s="204" t="s">
        <v>177</v>
      </c>
    </row>
    <row r="731" spans="2:51" s="13" customFormat="1" ht="11.25">
      <c r="B731" s="193"/>
      <c r="C731" s="194"/>
      <c r="D731" s="195" t="s">
        <v>188</v>
      </c>
      <c r="E731" s="196" t="s">
        <v>19</v>
      </c>
      <c r="F731" s="197" t="s">
        <v>659</v>
      </c>
      <c r="G731" s="194"/>
      <c r="H731" s="198">
        <v>101.7</v>
      </c>
      <c r="I731" s="199"/>
      <c r="J731" s="194"/>
      <c r="K731" s="194"/>
      <c r="L731" s="200"/>
      <c r="M731" s="201"/>
      <c r="N731" s="202"/>
      <c r="O731" s="202"/>
      <c r="P731" s="202"/>
      <c r="Q731" s="202"/>
      <c r="R731" s="202"/>
      <c r="S731" s="202"/>
      <c r="T731" s="203"/>
      <c r="AT731" s="204" t="s">
        <v>188</v>
      </c>
      <c r="AU731" s="204" t="s">
        <v>86</v>
      </c>
      <c r="AV731" s="13" t="s">
        <v>86</v>
      </c>
      <c r="AW731" s="13" t="s">
        <v>35</v>
      </c>
      <c r="AX731" s="13" t="s">
        <v>76</v>
      </c>
      <c r="AY731" s="204" t="s">
        <v>177</v>
      </c>
    </row>
    <row r="732" spans="2:51" s="13" customFormat="1" ht="11.25">
      <c r="B732" s="193"/>
      <c r="C732" s="194"/>
      <c r="D732" s="195" t="s">
        <v>188</v>
      </c>
      <c r="E732" s="196" t="s">
        <v>19</v>
      </c>
      <c r="F732" s="197" t="s">
        <v>660</v>
      </c>
      <c r="G732" s="194"/>
      <c r="H732" s="198">
        <v>-28.98</v>
      </c>
      <c r="I732" s="199"/>
      <c r="J732" s="194"/>
      <c r="K732" s="194"/>
      <c r="L732" s="200"/>
      <c r="M732" s="201"/>
      <c r="N732" s="202"/>
      <c r="O732" s="202"/>
      <c r="P732" s="202"/>
      <c r="Q732" s="202"/>
      <c r="R732" s="202"/>
      <c r="S732" s="202"/>
      <c r="T732" s="203"/>
      <c r="AT732" s="204" t="s">
        <v>188</v>
      </c>
      <c r="AU732" s="204" t="s">
        <v>86</v>
      </c>
      <c r="AV732" s="13" t="s">
        <v>86</v>
      </c>
      <c r="AW732" s="13" t="s">
        <v>35</v>
      </c>
      <c r="AX732" s="13" t="s">
        <v>76</v>
      </c>
      <c r="AY732" s="204" t="s">
        <v>177</v>
      </c>
    </row>
    <row r="733" spans="2:51" s="13" customFormat="1" ht="11.25">
      <c r="B733" s="193"/>
      <c r="C733" s="194"/>
      <c r="D733" s="195" t="s">
        <v>188</v>
      </c>
      <c r="E733" s="196" t="s">
        <v>19</v>
      </c>
      <c r="F733" s="197" t="s">
        <v>661</v>
      </c>
      <c r="G733" s="194"/>
      <c r="H733" s="198">
        <v>-16.66</v>
      </c>
      <c r="I733" s="199"/>
      <c r="J733" s="194"/>
      <c r="K733" s="194"/>
      <c r="L733" s="200"/>
      <c r="M733" s="201"/>
      <c r="N733" s="202"/>
      <c r="O733" s="202"/>
      <c r="P733" s="202"/>
      <c r="Q733" s="202"/>
      <c r="R733" s="202"/>
      <c r="S733" s="202"/>
      <c r="T733" s="203"/>
      <c r="AT733" s="204" t="s">
        <v>188</v>
      </c>
      <c r="AU733" s="204" t="s">
        <v>86</v>
      </c>
      <c r="AV733" s="13" t="s">
        <v>86</v>
      </c>
      <c r="AW733" s="13" t="s">
        <v>35</v>
      </c>
      <c r="AX733" s="13" t="s">
        <v>76</v>
      </c>
      <c r="AY733" s="204" t="s">
        <v>177</v>
      </c>
    </row>
    <row r="734" spans="2:51" s="13" customFormat="1" ht="11.25">
      <c r="B734" s="193"/>
      <c r="C734" s="194"/>
      <c r="D734" s="195" t="s">
        <v>188</v>
      </c>
      <c r="E734" s="196" t="s">
        <v>19</v>
      </c>
      <c r="F734" s="197" t="s">
        <v>662</v>
      </c>
      <c r="G734" s="194"/>
      <c r="H734" s="198">
        <v>-4.6399999999999997</v>
      </c>
      <c r="I734" s="199"/>
      <c r="J734" s="194"/>
      <c r="K734" s="194"/>
      <c r="L734" s="200"/>
      <c r="M734" s="201"/>
      <c r="N734" s="202"/>
      <c r="O734" s="202"/>
      <c r="P734" s="202"/>
      <c r="Q734" s="202"/>
      <c r="R734" s="202"/>
      <c r="S734" s="202"/>
      <c r="T734" s="203"/>
      <c r="AT734" s="204" t="s">
        <v>188</v>
      </c>
      <c r="AU734" s="204" t="s">
        <v>86</v>
      </c>
      <c r="AV734" s="13" t="s">
        <v>86</v>
      </c>
      <c r="AW734" s="13" t="s">
        <v>35</v>
      </c>
      <c r="AX734" s="13" t="s">
        <v>76</v>
      </c>
      <c r="AY734" s="204" t="s">
        <v>177</v>
      </c>
    </row>
    <row r="735" spans="2:51" s="13" customFormat="1" ht="11.25">
      <c r="B735" s="193"/>
      <c r="C735" s="194"/>
      <c r="D735" s="195" t="s">
        <v>188</v>
      </c>
      <c r="E735" s="196" t="s">
        <v>19</v>
      </c>
      <c r="F735" s="197" t="s">
        <v>663</v>
      </c>
      <c r="G735" s="194"/>
      <c r="H735" s="198">
        <v>-15.225</v>
      </c>
      <c r="I735" s="199"/>
      <c r="J735" s="194"/>
      <c r="K735" s="194"/>
      <c r="L735" s="200"/>
      <c r="M735" s="201"/>
      <c r="N735" s="202"/>
      <c r="O735" s="202"/>
      <c r="P735" s="202"/>
      <c r="Q735" s="202"/>
      <c r="R735" s="202"/>
      <c r="S735" s="202"/>
      <c r="T735" s="203"/>
      <c r="AT735" s="204" t="s">
        <v>188</v>
      </c>
      <c r="AU735" s="204" t="s">
        <v>86</v>
      </c>
      <c r="AV735" s="13" t="s">
        <v>86</v>
      </c>
      <c r="AW735" s="13" t="s">
        <v>35</v>
      </c>
      <c r="AX735" s="13" t="s">
        <v>76</v>
      </c>
      <c r="AY735" s="204" t="s">
        <v>177</v>
      </c>
    </row>
    <row r="736" spans="2:51" s="13" customFormat="1" ht="11.25">
      <c r="B736" s="193"/>
      <c r="C736" s="194"/>
      <c r="D736" s="195" t="s">
        <v>188</v>
      </c>
      <c r="E736" s="196" t="s">
        <v>19</v>
      </c>
      <c r="F736" s="197" t="s">
        <v>664</v>
      </c>
      <c r="G736" s="194"/>
      <c r="H736" s="198">
        <v>-1.98</v>
      </c>
      <c r="I736" s="199"/>
      <c r="J736" s="194"/>
      <c r="K736" s="194"/>
      <c r="L736" s="200"/>
      <c r="M736" s="201"/>
      <c r="N736" s="202"/>
      <c r="O736" s="202"/>
      <c r="P736" s="202"/>
      <c r="Q736" s="202"/>
      <c r="R736" s="202"/>
      <c r="S736" s="202"/>
      <c r="T736" s="203"/>
      <c r="AT736" s="204" t="s">
        <v>188</v>
      </c>
      <c r="AU736" s="204" t="s">
        <v>86</v>
      </c>
      <c r="AV736" s="13" t="s">
        <v>86</v>
      </c>
      <c r="AW736" s="13" t="s">
        <v>35</v>
      </c>
      <c r="AX736" s="13" t="s">
        <v>76</v>
      </c>
      <c r="AY736" s="204" t="s">
        <v>177</v>
      </c>
    </row>
    <row r="737" spans="2:51" s="15" customFormat="1" ht="11.25">
      <c r="B737" s="216"/>
      <c r="C737" s="217"/>
      <c r="D737" s="195" t="s">
        <v>188</v>
      </c>
      <c r="E737" s="218" t="s">
        <v>19</v>
      </c>
      <c r="F737" s="219" t="s">
        <v>264</v>
      </c>
      <c r="G737" s="217"/>
      <c r="H737" s="218" t="s">
        <v>19</v>
      </c>
      <c r="I737" s="220"/>
      <c r="J737" s="217"/>
      <c r="K737" s="217"/>
      <c r="L737" s="221"/>
      <c r="M737" s="222"/>
      <c r="N737" s="223"/>
      <c r="O737" s="223"/>
      <c r="P737" s="223"/>
      <c r="Q737" s="223"/>
      <c r="R737" s="223"/>
      <c r="S737" s="223"/>
      <c r="T737" s="224"/>
      <c r="AT737" s="225" t="s">
        <v>188</v>
      </c>
      <c r="AU737" s="225" t="s">
        <v>86</v>
      </c>
      <c r="AV737" s="15" t="s">
        <v>84</v>
      </c>
      <c r="AW737" s="15" t="s">
        <v>35</v>
      </c>
      <c r="AX737" s="15" t="s">
        <v>76</v>
      </c>
      <c r="AY737" s="225" t="s">
        <v>177</v>
      </c>
    </row>
    <row r="738" spans="2:51" s="13" customFormat="1" ht="11.25">
      <c r="B738" s="193"/>
      <c r="C738" s="194"/>
      <c r="D738" s="195" t="s">
        <v>188</v>
      </c>
      <c r="E738" s="196" t="s">
        <v>19</v>
      </c>
      <c r="F738" s="197" t="s">
        <v>665</v>
      </c>
      <c r="G738" s="194"/>
      <c r="H738" s="198">
        <v>36.15</v>
      </c>
      <c r="I738" s="199"/>
      <c r="J738" s="194"/>
      <c r="K738" s="194"/>
      <c r="L738" s="200"/>
      <c r="M738" s="201"/>
      <c r="N738" s="202"/>
      <c r="O738" s="202"/>
      <c r="P738" s="202"/>
      <c r="Q738" s="202"/>
      <c r="R738" s="202"/>
      <c r="S738" s="202"/>
      <c r="T738" s="203"/>
      <c r="AT738" s="204" t="s">
        <v>188</v>
      </c>
      <c r="AU738" s="204" t="s">
        <v>86</v>
      </c>
      <c r="AV738" s="13" t="s">
        <v>86</v>
      </c>
      <c r="AW738" s="13" t="s">
        <v>35</v>
      </c>
      <c r="AX738" s="13" t="s">
        <v>76</v>
      </c>
      <c r="AY738" s="204" t="s">
        <v>177</v>
      </c>
    </row>
    <row r="739" spans="2:51" s="13" customFormat="1" ht="11.25">
      <c r="B739" s="193"/>
      <c r="C739" s="194"/>
      <c r="D739" s="195" t="s">
        <v>188</v>
      </c>
      <c r="E739" s="196" t="s">
        <v>19</v>
      </c>
      <c r="F739" s="197" t="s">
        <v>666</v>
      </c>
      <c r="G739" s="194"/>
      <c r="H739" s="198">
        <v>192.3</v>
      </c>
      <c r="I739" s="199"/>
      <c r="J739" s="194"/>
      <c r="K739" s="194"/>
      <c r="L739" s="200"/>
      <c r="M739" s="201"/>
      <c r="N739" s="202"/>
      <c r="O739" s="202"/>
      <c r="P739" s="202"/>
      <c r="Q739" s="202"/>
      <c r="R739" s="202"/>
      <c r="S739" s="202"/>
      <c r="T739" s="203"/>
      <c r="AT739" s="204" t="s">
        <v>188</v>
      </c>
      <c r="AU739" s="204" t="s">
        <v>86</v>
      </c>
      <c r="AV739" s="13" t="s">
        <v>86</v>
      </c>
      <c r="AW739" s="13" t="s">
        <v>35</v>
      </c>
      <c r="AX739" s="13" t="s">
        <v>76</v>
      </c>
      <c r="AY739" s="204" t="s">
        <v>177</v>
      </c>
    </row>
    <row r="740" spans="2:51" s="13" customFormat="1" ht="11.25">
      <c r="B740" s="193"/>
      <c r="C740" s="194"/>
      <c r="D740" s="195" t="s">
        <v>188</v>
      </c>
      <c r="E740" s="196" t="s">
        <v>19</v>
      </c>
      <c r="F740" s="197" t="s">
        <v>667</v>
      </c>
      <c r="G740" s="194"/>
      <c r="H740" s="198">
        <v>-5.6</v>
      </c>
      <c r="I740" s="199"/>
      <c r="J740" s="194"/>
      <c r="K740" s="194"/>
      <c r="L740" s="200"/>
      <c r="M740" s="201"/>
      <c r="N740" s="202"/>
      <c r="O740" s="202"/>
      <c r="P740" s="202"/>
      <c r="Q740" s="202"/>
      <c r="R740" s="202"/>
      <c r="S740" s="202"/>
      <c r="T740" s="203"/>
      <c r="AT740" s="204" t="s">
        <v>188</v>
      </c>
      <c r="AU740" s="204" t="s">
        <v>86</v>
      </c>
      <c r="AV740" s="13" t="s">
        <v>86</v>
      </c>
      <c r="AW740" s="13" t="s">
        <v>35</v>
      </c>
      <c r="AX740" s="13" t="s">
        <v>76</v>
      </c>
      <c r="AY740" s="204" t="s">
        <v>177</v>
      </c>
    </row>
    <row r="741" spans="2:51" s="13" customFormat="1" ht="11.25">
      <c r="B741" s="193"/>
      <c r="C741" s="194"/>
      <c r="D741" s="195" t="s">
        <v>188</v>
      </c>
      <c r="E741" s="196" t="s">
        <v>19</v>
      </c>
      <c r="F741" s="197" t="s">
        <v>668</v>
      </c>
      <c r="G741" s="194"/>
      <c r="H741" s="198">
        <v>-3.2</v>
      </c>
      <c r="I741" s="199"/>
      <c r="J741" s="194"/>
      <c r="K741" s="194"/>
      <c r="L741" s="200"/>
      <c r="M741" s="201"/>
      <c r="N741" s="202"/>
      <c r="O741" s="202"/>
      <c r="P741" s="202"/>
      <c r="Q741" s="202"/>
      <c r="R741" s="202"/>
      <c r="S741" s="202"/>
      <c r="T741" s="203"/>
      <c r="AT741" s="204" t="s">
        <v>188</v>
      </c>
      <c r="AU741" s="204" t="s">
        <v>86</v>
      </c>
      <c r="AV741" s="13" t="s">
        <v>86</v>
      </c>
      <c r="AW741" s="13" t="s">
        <v>35</v>
      </c>
      <c r="AX741" s="13" t="s">
        <v>76</v>
      </c>
      <c r="AY741" s="204" t="s">
        <v>177</v>
      </c>
    </row>
    <row r="742" spans="2:51" s="13" customFormat="1" ht="11.25">
      <c r="B742" s="193"/>
      <c r="C742" s="194"/>
      <c r="D742" s="195" t="s">
        <v>188</v>
      </c>
      <c r="E742" s="196" t="s">
        <v>19</v>
      </c>
      <c r="F742" s="197" t="s">
        <v>669</v>
      </c>
      <c r="G742" s="194"/>
      <c r="H742" s="198">
        <v>-7.2</v>
      </c>
      <c r="I742" s="199"/>
      <c r="J742" s="194"/>
      <c r="K742" s="194"/>
      <c r="L742" s="200"/>
      <c r="M742" s="201"/>
      <c r="N742" s="202"/>
      <c r="O742" s="202"/>
      <c r="P742" s="202"/>
      <c r="Q742" s="202"/>
      <c r="R742" s="202"/>
      <c r="S742" s="202"/>
      <c r="T742" s="203"/>
      <c r="AT742" s="204" t="s">
        <v>188</v>
      </c>
      <c r="AU742" s="204" t="s">
        <v>86</v>
      </c>
      <c r="AV742" s="13" t="s">
        <v>86</v>
      </c>
      <c r="AW742" s="13" t="s">
        <v>35</v>
      </c>
      <c r="AX742" s="13" t="s">
        <v>76</v>
      </c>
      <c r="AY742" s="204" t="s">
        <v>177</v>
      </c>
    </row>
    <row r="743" spans="2:51" s="13" customFormat="1" ht="11.25">
      <c r="B743" s="193"/>
      <c r="C743" s="194"/>
      <c r="D743" s="195" t="s">
        <v>188</v>
      </c>
      <c r="E743" s="196" t="s">
        <v>19</v>
      </c>
      <c r="F743" s="197" t="s">
        <v>268</v>
      </c>
      <c r="G743" s="194"/>
      <c r="H743" s="198">
        <v>-4.375</v>
      </c>
      <c r="I743" s="199"/>
      <c r="J743" s="194"/>
      <c r="K743" s="194"/>
      <c r="L743" s="200"/>
      <c r="M743" s="201"/>
      <c r="N743" s="202"/>
      <c r="O743" s="202"/>
      <c r="P743" s="202"/>
      <c r="Q743" s="202"/>
      <c r="R743" s="202"/>
      <c r="S743" s="202"/>
      <c r="T743" s="203"/>
      <c r="AT743" s="204" t="s">
        <v>188</v>
      </c>
      <c r="AU743" s="204" t="s">
        <v>86</v>
      </c>
      <c r="AV743" s="13" t="s">
        <v>86</v>
      </c>
      <c r="AW743" s="13" t="s">
        <v>35</v>
      </c>
      <c r="AX743" s="13" t="s">
        <v>76</v>
      </c>
      <c r="AY743" s="204" t="s">
        <v>177</v>
      </c>
    </row>
    <row r="744" spans="2:51" s="13" customFormat="1" ht="11.25">
      <c r="B744" s="193"/>
      <c r="C744" s="194"/>
      <c r="D744" s="195" t="s">
        <v>188</v>
      </c>
      <c r="E744" s="196" t="s">
        <v>19</v>
      </c>
      <c r="F744" s="197" t="s">
        <v>670</v>
      </c>
      <c r="G744" s="194"/>
      <c r="H744" s="198">
        <v>-2.7749999999999999</v>
      </c>
      <c r="I744" s="199"/>
      <c r="J744" s="194"/>
      <c r="K744" s="194"/>
      <c r="L744" s="200"/>
      <c r="M744" s="201"/>
      <c r="N744" s="202"/>
      <c r="O744" s="202"/>
      <c r="P744" s="202"/>
      <c r="Q744" s="202"/>
      <c r="R744" s="202"/>
      <c r="S744" s="202"/>
      <c r="T744" s="203"/>
      <c r="AT744" s="204" t="s">
        <v>188</v>
      </c>
      <c r="AU744" s="204" t="s">
        <v>86</v>
      </c>
      <c r="AV744" s="13" t="s">
        <v>86</v>
      </c>
      <c r="AW744" s="13" t="s">
        <v>35</v>
      </c>
      <c r="AX744" s="13" t="s">
        <v>76</v>
      </c>
      <c r="AY744" s="204" t="s">
        <v>177</v>
      </c>
    </row>
    <row r="745" spans="2:51" s="13" customFormat="1" ht="11.25">
      <c r="B745" s="193"/>
      <c r="C745" s="194"/>
      <c r="D745" s="195" t="s">
        <v>188</v>
      </c>
      <c r="E745" s="196" t="s">
        <v>19</v>
      </c>
      <c r="F745" s="197" t="s">
        <v>671</v>
      </c>
      <c r="G745" s="194"/>
      <c r="H745" s="198">
        <v>-8.2799999999999994</v>
      </c>
      <c r="I745" s="199"/>
      <c r="J745" s="194"/>
      <c r="K745" s="194"/>
      <c r="L745" s="200"/>
      <c r="M745" s="201"/>
      <c r="N745" s="202"/>
      <c r="O745" s="202"/>
      <c r="P745" s="202"/>
      <c r="Q745" s="202"/>
      <c r="R745" s="202"/>
      <c r="S745" s="202"/>
      <c r="T745" s="203"/>
      <c r="AT745" s="204" t="s">
        <v>188</v>
      </c>
      <c r="AU745" s="204" t="s">
        <v>86</v>
      </c>
      <c r="AV745" s="13" t="s">
        <v>86</v>
      </c>
      <c r="AW745" s="13" t="s">
        <v>35</v>
      </c>
      <c r="AX745" s="13" t="s">
        <v>76</v>
      </c>
      <c r="AY745" s="204" t="s">
        <v>177</v>
      </c>
    </row>
    <row r="746" spans="2:51" s="13" customFormat="1" ht="11.25">
      <c r="B746" s="193"/>
      <c r="C746" s="194"/>
      <c r="D746" s="195" t="s">
        <v>188</v>
      </c>
      <c r="E746" s="196" t="s">
        <v>19</v>
      </c>
      <c r="F746" s="197" t="s">
        <v>672</v>
      </c>
      <c r="G746" s="194"/>
      <c r="H746" s="198">
        <v>-6.24</v>
      </c>
      <c r="I746" s="199"/>
      <c r="J746" s="194"/>
      <c r="K746" s="194"/>
      <c r="L746" s="200"/>
      <c r="M746" s="201"/>
      <c r="N746" s="202"/>
      <c r="O746" s="202"/>
      <c r="P746" s="202"/>
      <c r="Q746" s="202"/>
      <c r="R746" s="202"/>
      <c r="S746" s="202"/>
      <c r="T746" s="203"/>
      <c r="AT746" s="204" t="s">
        <v>188</v>
      </c>
      <c r="AU746" s="204" t="s">
        <v>86</v>
      </c>
      <c r="AV746" s="13" t="s">
        <v>86</v>
      </c>
      <c r="AW746" s="13" t="s">
        <v>35</v>
      </c>
      <c r="AX746" s="13" t="s">
        <v>76</v>
      </c>
      <c r="AY746" s="204" t="s">
        <v>177</v>
      </c>
    </row>
    <row r="747" spans="2:51" s="15" customFormat="1" ht="11.25">
      <c r="B747" s="216"/>
      <c r="C747" s="217"/>
      <c r="D747" s="195" t="s">
        <v>188</v>
      </c>
      <c r="E747" s="218" t="s">
        <v>19</v>
      </c>
      <c r="F747" s="219" t="s">
        <v>635</v>
      </c>
      <c r="G747" s="217"/>
      <c r="H747" s="218" t="s">
        <v>19</v>
      </c>
      <c r="I747" s="220"/>
      <c r="J747" s="217"/>
      <c r="K747" s="217"/>
      <c r="L747" s="221"/>
      <c r="M747" s="222"/>
      <c r="N747" s="223"/>
      <c r="O747" s="223"/>
      <c r="P747" s="223"/>
      <c r="Q747" s="223"/>
      <c r="R747" s="223"/>
      <c r="S747" s="223"/>
      <c r="T747" s="224"/>
      <c r="AT747" s="225" t="s">
        <v>188</v>
      </c>
      <c r="AU747" s="225" t="s">
        <v>86</v>
      </c>
      <c r="AV747" s="15" t="s">
        <v>84</v>
      </c>
      <c r="AW747" s="15" t="s">
        <v>35</v>
      </c>
      <c r="AX747" s="15" t="s">
        <v>76</v>
      </c>
      <c r="AY747" s="225" t="s">
        <v>177</v>
      </c>
    </row>
    <row r="748" spans="2:51" s="13" customFormat="1" ht="11.25">
      <c r="B748" s="193"/>
      <c r="C748" s="194"/>
      <c r="D748" s="195" t="s">
        <v>188</v>
      </c>
      <c r="E748" s="196" t="s">
        <v>19</v>
      </c>
      <c r="F748" s="197" t="s">
        <v>673</v>
      </c>
      <c r="G748" s="194"/>
      <c r="H748" s="198">
        <v>51.11</v>
      </c>
      <c r="I748" s="199"/>
      <c r="J748" s="194"/>
      <c r="K748" s="194"/>
      <c r="L748" s="200"/>
      <c r="M748" s="201"/>
      <c r="N748" s="202"/>
      <c r="O748" s="202"/>
      <c r="P748" s="202"/>
      <c r="Q748" s="202"/>
      <c r="R748" s="202"/>
      <c r="S748" s="202"/>
      <c r="T748" s="203"/>
      <c r="AT748" s="204" t="s">
        <v>188</v>
      </c>
      <c r="AU748" s="204" t="s">
        <v>86</v>
      </c>
      <c r="AV748" s="13" t="s">
        <v>86</v>
      </c>
      <c r="AW748" s="13" t="s">
        <v>35</v>
      </c>
      <c r="AX748" s="13" t="s">
        <v>76</v>
      </c>
      <c r="AY748" s="204" t="s">
        <v>177</v>
      </c>
    </row>
    <row r="749" spans="2:51" s="13" customFormat="1" ht="11.25">
      <c r="B749" s="193"/>
      <c r="C749" s="194"/>
      <c r="D749" s="195" t="s">
        <v>188</v>
      </c>
      <c r="E749" s="196" t="s">
        <v>19</v>
      </c>
      <c r="F749" s="197" t="s">
        <v>674</v>
      </c>
      <c r="G749" s="194"/>
      <c r="H749" s="198">
        <v>138</v>
      </c>
      <c r="I749" s="199"/>
      <c r="J749" s="194"/>
      <c r="K749" s="194"/>
      <c r="L749" s="200"/>
      <c r="M749" s="201"/>
      <c r="N749" s="202"/>
      <c r="O749" s="202"/>
      <c r="P749" s="202"/>
      <c r="Q749" s="202"/>
      <c r="R749" s="202"/>
      <c r="S749" s="202"/>
      <c r="T749" s="203"/>
      <c r="AT749" s="204" t="s">
        <v>188</v>
      </c>
      <c r="AU749" s="204" t="s">
        <v>86</v>
      </c>
      <c r="AV749" s="13" t="s">
        <v>86</v>
      </c>
      <c r="AW749" s="13" t="s">
        <v>35</v>
      </c>
      <c r="AX749" s="13" t="s">
        <v>76</v>
      </c>
      <c r="AY749" s="204" t="s">
        <v>177</v>
      </c>
    </row>
    <row r="750" spans="2:51" s="13" customFormat="1" ht="11.25">
      <c r="B750" s="193"/>
      <c r="C750" s="194"/>
      <c r="D750" s="195" t="s">
        <v>188</v>
      </c>
      <c r="E750" s="196" t="s">
        <v>19</v>
      </c>
      <c r="F750" s="197" t="s">
        <v>675</v>
      </c>
      <c r="G750" s="194"/>
      <c r="H750" s="198">
        <v>5</v>
      </c>
      <c r="I750" s="199"/>
      <c r="J750" s="194"/>
      <c r="K750" s="194"/>
      <c r="L750" s="200"/>
      <c r="M750" s="201"/>
      <c r="N750" s="202"/>
      <c r="O750" s="202"/>
      <c r="P750" s="202"/>
      <c r="Q750" s="202"/>
      <c r="R750" s="202"/>
      <c r="S750" s="202"/>
      <c r="T750" s="203"/>
      <c r="AT750" s="204" t="s">
        <v>188</v>
      </c>
      <c r="AU750" s="204" t="s">
        <v>86</v>
      </c>
      <c r="AV750" s="13" t="s">
        <v>86</v>
      </c>
      <c r="AW750" s="13" t="s">
        <v>35</v>
      </c>
      <c r="AX750" s="13" t="s">
        <v>76</v>
      </c>
      <c r="AY750" s="204" t="s">
        <v>177</v>
      </c>
    </row>
    <row r="751" spans="2:51" s="13" customFormat="1" ht="11.25">
      <c r="B751" s="193"/>
      <c r="C751" s="194"/>
      <c r="D751" s="195" t="s">
        <v>188</v>
      </c>
      <c r="E751" s="196" t="s">
        <v>19</v>
      </c>
      <c r="F751" s="197" t="s">
        <v>676</v>
      </c>
      <c r="G751" s="194"/>
      <c r="H751" s="198">
        <v>12.638</v>
      </c>
      <c r="I751" s="199"/>
      <c r="J751" s="194"/>
      <c r="K751" s="194"/>
      <c r="L751" s="200"/>
      <c r="M751" s="201"/>
      <c r="N751" s="202"/>
      <c r="O751" s="202"/>
      <c r="P751" s="202"/>
      <c r="Q751" s="202"/>
      <c r="R751" s="202"/>
      <c r="S751" s="202"/>
      <c r="T751" s="203"/>
      <c r="AT751" s="204" t="s">
        <v>188</v>
      </c>
      <c r="AU751" s="204" t="s">
        <v>86</v>
      </c>
      <c r="AV751" s="13" t="s">
        <v>86</v>
      </c>
      <c r="AW751" s="13" t="s">
        <v>35</v>
      </c>
      <c r="AX751" s="13" t="s">
        <v>76</v>
      </c>
      <c r="AY751" s="204" t="s">
        <v>177</v>
      </c>
    </row>
    <row r="752" spans="2:51" s="13" customFormat="1" ht="11.25">
      <c r="B752" s="193"/>
      <c r="C752" s="194"/>
      <c r="D752" s="195" t="s">
        <v>188</v>
      </c>
      <c r="E752" s="196" t="s">
        <v>19</v>
      </c>
      <c r="F752" s="197" t="s">
        <v>677</v>
      </c>
      <c r="G752" s="194"/>
      <c r="H752" s="198">
        <v>-19.32</v>
      </c>
      <c r="I752" s="199"/>
      <c r="J752" s="194"/>
      <c r="K752" s="194"/>
      <c r="L752" s="200"/>
      <c r="M752" s="201"/>
      <c r="N752" s="202"/>
      <c r="O752" s="202"/>
      <c r="P752" s="202"/>
      <c r="Q752" s="202"/>
      <c r="R752" s="202"/>
      <c r="S752" s="202"/>
      <c r="T752" s="203"/>
      <c r="AT752" s="204" t="s">
        <v>188</v>
      </c>
      <c r="AU752" s="204" t="s">
        <v>86</v>
      </c>
      <c r="AV752" s="13" t="s">
        <v>86</v>
      </c>
      <c r="AW752" s="13" t="s">
        <v>35</v>
      </c>
      <c r="AX752" s="13" t="s">
        <v>76</v>
      </c>
      <c r="AY752" s="204" t="s">
        <v>177</v>
      </c>
    </row>
    <row r="753" spans="1:65" s="13" customFormat="1" ht="11.25">
      <c r="B753" s="193"/>
      <c r="C753" s="194"/>
      <c r="D753" s="195" t="s">
        <v>188</v>
      </c>
      <c r="E753" s="196" t="s">
        <v>19</v>
      </c>
      <c r="F753" s="197" t="s">
        <v>678</v>
      </c>
      <c r="G753" s="194"/>
      <c r="H753" s="198">
        <v>-2.16</v>
      </c>
      <c r="I753" s="199"/>
      <c r="J753" s="194"/>
      <c r="K753" s="194"/>
      <c r="L753" s="200"/>
      <c r="M753" s="201"/>
      <c r="N753" s="202"/>
      <c r="O753" s="202"/>
      <c r="P753" s="202"/>
      <c r="Q753" s="202"/>
      <c r="R753" s="202"/>
      <c r="S753" s="202"/>
      <c r="T753" s="203"/>
      <c r="AT753" s="204" t="s">
        <v>188</v>
      </c>
      <c r="AU753" s="204" t="s">
        <v>86</v>
      </c>
      <c r="AV753" s="13" t="s">
        <v>86</v>
      </c>
      <c r="AW753" s="13" t="s">
        <v>35</v>
      </c>
      <c r="AX753" s="13" t="s">
        <v>76</v>
      </c>
      <c r="AY753" s="204" t="s">
        <v>177</v>
      </c>
    </row>
    <row r="754" spans="1:65" s="13" customFormat="1" ht="11.25">
      <c r="B754" s="193"/>
      <c r="C754" s="194"/>
      <c r="D754" s="195" t="s">
        <v>188</v>
      </c>
      <c r="E754" s="196" t="s">
        <v>19</v>
      </c>
      <c r="F754" s="197" t="s">
        <v>679</v>
      </c>
      <c r="G754" s="194"/>
      <c r="H754" s="198">
        <v>-3.08</v>
      </c>
      <c r="I754" s="199"/>
      <c r="J754" s="194"/>
      <c r="K754" s="194"/>
      <c r="L754" s="200"/>
      <c r="M754" s="201"/>
      <c r="N754" s="202"/>
      <c r="O754" s="202"/>
      <c r="P754" s="202"/>
      <c r="Q754" s="202"/>
      <c r="R754" s="202"/>
      <c r="S754" s="202"/>
      <c r="T754" s="203"/>
      <c r="AT754" s="204" t="s">
        <v>188</v>
      </c>
      <c r="AU754" s="204" t="s">
        <v>86</v>
      </c>
      <c r="AV754" s="13" t="s">
        <v>86</v>
      </c>
      <c r="AW754" s="13" t="s">
        <v>35</v>
      </c>
      <c r="AX754" s="13" t="s">
        <v>76</v>
      </c>
      <c r="AY754" s="204" t="s">
        <v>177</v>
      </c>
    </row>
    <row r="755" spans="1:65" s="13" customFormat="1" ht="11.25">
      <c r="B755" s="193"/>
      <c r="C755" s="194"/>
      <c r="D755" s="195" t="s">
        <v>188</v>
      </c>
      <c r="E755" s="196" t="s">
        <v>19</v>
      </c>
      <c r="F755" s="197" t="s">
        <v>680</v>
      </c>
      <c r="G755" s="194"/>
      <c r="H755" s="198">
        <v>-1.92</v>
      </c>
      <c r="I755" s="199"/>
      <c r="J755" s="194"/>
      <c r="K755" s="194"/>
      <c r="L755" s="200"/>
      <c r="M755" s="201"/>
      <c r="N755" s="202"/>
      <c r="O755" s="202"/>
      <c r="P755" s="202"/>
      <c r="Q755" s="202"/>
      <c r="R755" s="202"/>
      <c r="S755" s="202"/>
      <c r="T755" s="203"/>
      <c r="AT755" s="204" t="s">
        <v>188</v>
      </c>
      <c r="AU755" s="204" t="s">
        <v>86</v>
      </c>
      <c r="AV755" s="13" t="s">
        <v>86</v>
      </c>
      <c r="AW755" s="13" t="s">
        <v>35</v>
      </c>
      <c r="AX755" s="13" t="s">
        <v>76</v>
      </c>
      <c r="AY755" s="204" t="s">
        <v>177</v>
      </c>
    </row>
    <row r="756" spans="1:65" s="13" customFormat="1" ht="11.25">
      <c r="B756" s="193"/>
      <c r="C756" s="194"/>
      <c r="D756" s="195" t="s">
        <v>188</v>
      </c>
      <c r="E756" s="196" t="s">
        <v>19</v>
      </c>
      <c r="F756" s="197" t="s">
        <v>504</v>
      </c>
      <c r="G756" s="194"/>
      <c r="H756" s="198">
        <v>-1.4</v>
      </c>
      <c r="I756" s="199"/>
      <c r="J756" s="194"/>
      <c r="K756" s="194"/>
      <c r="L756" s="200"/>
      <c r="M756" s="201"/>
      <c r="N756" s="202"/>
      <c r="O756" s="202"/>
      <c r="P756" s="202"/>
      <c r="Q756" s="202"/>
      <c r="R756" s="202"/>
      <c r="S756" s="202"/>
      <c r="T756" s="203"/>
      <c r="AT756" s="204" t="s">
        <v>188</v>
      </c>
      <c r="AU756" s="204" t="s">
        <v>86</v>
      </c>
      <c r="AV756" s="13" t="s">
        <v>86</v>
      </c>
      <c r="AW756" s="13" t="s">
        <v>35</v>
      </c>
      <c r="AX756" s="13" t="s">
        <v>76</v>
      </c>
      <c r="AY756" s="204" t="s">
        <v>177</v>
      </c>
    </row>
    <row r="757" spans="1:65" s="13" customFormat="1" ht="11.25">
      <c r="B757" s="193"/>
      <c r="C757" s="194"/>
      <c r="D757" s="195" t="s">
        <v>188</v>
      </c>
      <c r="E757" s="196" t="s">
        <v>19</v>
      </c>
      <c r="F757" s="197" t="s">
        <v>681</v>
      </c>
      <c r="G757" s="194"/>
      <c r="H757" s="198">
        <v>-3.9</v>
      </c>
      <c r="I757" s="199"/>
      <c r="J757" s="194"/>
      <c r="K757" s="194"/>
      <c r="L757" s="200"/>
      <c r="M757" s="201"/>
      <c r="N757" s="202"/>
      <c r="O757" s="202"/>
      <c r="P757" s="202"/>
      <c r="Q757" s="202"/>
      <c r="R757" s="202"/>
      <c r="S757" s="202"/>
      <c r="T757" s="203"/>
      <c r="AT757" s="204" t="s">
        <v>188</v>
      </c>
      <c r="AU757" s="204" t="s">
        <v>86</v>
      </c>
      <c r="AV757" s="13" t="s">
        <v>86</v>
      </c>
      <c r="AW757" s="13" t="s">
        <v>35</v>
      </c>
      <c r="AX757" s="13" t="s">
        <v>76</v>
      </c>
      <c r="AY757" s="204" t="s">
        <v>177</v>
      </c>
    </row>
    <row r="758" spans="1:65" s="13" customFormat="1" ht="11.25">
      <c r="B758" s="193"/>
      <c r="C758" s="194"/>
      <c r="D758" s="195" t="s">
        <v>188</v>
      </c>
      <c r="E758" s="196" t="s">
        <v>19</v>
      </c>
      <c r="F758" s="197" t="s">
        <v>682</v>
      </c>
      <c r="G758" s="194"/>
      <c r="H758" s="198">
        <v>-2.88</v>
      </c>
      <c r="I758" s="199"/>
      <c r="J758" s="194"/>
      <c r="K758" s="194"/>
      <c r="L758" s="200"/>
      <c r="M758" s="201"/>
      <c r="N758" s="202"/>
      <c r="O758" s="202"/>
      <c r="P758" s="202"/>
      <c r="Q758" s="202"/>
      <c r="R758" s="202"/>
      <c r="S758" s="202"/>
      <c r="T758" s="203"/>
      <c r="AT758" s="204" t="s">
        <v>188</v>
      </c>
      <c r="AU758" s="204" t="s">
        <v>86</v>
      </c>
      <c r="AV758" s="13" t="s">
        <v>86</v>
      </c>
      <c r="AW758" s="13" t="s">
        <v>35</v>
      </c>
      <c r="AX758" s="13" t="s">
        <v>76</v>
      </c>
      <c r="AY758" s="204" t="s">
        <v>177</v>
      </c>
    </row>
    <row r="759" spans="1:65" s="13" customFormat="1" ht="11.25">
      <c r="B759" s="193"/>
      <c r="C759" s="194"/>
      <c r="D759" s="195" t="s">
        <v>188</v>
      </c>
      <c r="E759" s="196" t="s">
        <v>19</v>
      </c>
      <c r="F759" s="197" t="s">
        <v>683</v>
      </c>
      <c r="G759" s="194"/>
      <c r="H759" s="198">
        <v>-0.75</v>
      </c>
      <c r="I759" s="199"/>
      <c r="J759" s="194"/>
      <c r="K759" s="194"/>
      <c r="L759" s="200"/>
      <c r="M759" s="201"/>
      <c r="N759" s="202"/>
      <c r="O759" s="202"/>
      <c r="P759" s="202"/>
      <c r="Q759" s="202"/>
      <c r="R759" s="202"/>
      <c r="S759" s="202"/>
      <c r="T759" s="203"/>
      <c r="AT759" s="204" t="s">
        <v>188</v>
      </c>
      <c r="AU759" s="204" t="s">
        <v>86</v>
      </c>
      <c r="AV759" s="13" t="s">
        <v>86</v>
      </c>
      <c r="AW759" s="13" t="s">
        <v>35</v>
      </c>
      <c r="AX759" s="13" t="s">
        <v>76</v>
      </c>
      <c r="AY759" s="204" t="s">
        <v>177</v>
      </c>
    </row>
    <row r="760" spans="1:65" s="13" customFormat="1" ht="11.25">
      <c r="B760" s="193"/>
      <c r="C760" s="194"/>
      <c r="D760" s="195" t="s">
        <v>188</v>
      </c>
      <c r="E760" s="196" t="s">
        <v>19</v>
      </c>
      <c r="F760" s="197" t="s">
        <v>684</v>
      </c>
      <c r="G760" s="194"/>
      <c r="H760" s="198">
        <v>-3.5</v>
      </c>
      <c r="I760" s="199"/>
      <c r="J760" s="194"/>
      <c r="K760" s="194"/>
      <c r="L760" s="200"/>
      <c r="M760" s="201"/>
      <c r="N760" s="202"/>
      <c r="O760" s="202"/>
      <c r="P760" s="202"/>
      <c r="Q760" s="202"/>
      <c r="R760" s="202"/>
      <c r="S760" s="202"/>
      <c r="T760" s="203"/>
      <c r="AT760" s="204" t="s">
        <v>188</v>
      </c>
      <c r="AU760" s="204" t="s">
        <v>86</v>
      </c>
      <c r="AV760" s="13" t="s">
        <v>86</v>
      </c>
      <c r="AW760" s="13" t="s">
        <v>35</v>
      </c>
      <c r="AX760" s="13" t="s">
        <v>76</v>
      </c>
      <c r="AY760" s="204" t="s">
        <v>177</v>
      </c>
    </row>
    <row r="761" spans="1:65" s="14" customFormat="1" ht="11.25">
      <c r="B761" s="205"/>
      <c r="C761" s="206"/>
      <c r="D761" s="195" t="s">
        <v>188</v>
      </c>
      <c r="E761" s="207" t="s">
        <v>19</v>
      </c>
      <c r="F761" s="208" t="s">
        <v>190</v>
      </c>
      <c r="G761" s="206"/>
      <c r="H761" s="209">
        <v>833.51499999999999</v>
      </c>
      <c r="I761" s="210"/>
      <c r="J761" s="206"/>
      <c r="K761" s="206"/>
      <c r="L761" s="211"/>
      <c r="M761" s="212"/>
      <c r="N761" s="213"/>
      <c r="O761" s="213"/>
      <c r="P761" s="213"/>
      <c r="Q761" s="213"/>
      <c r="R761" s="213"/>
      <c r="S761" s="213"/>
      <c r="T761" s="214"/>
      <c r="AT761" s="215" t="s">
        <v>188</v>
      </c>
      <c r="AU761" s="215" t="s">
        <v>86</v>
      </c>
      <c r="AV761" s="14" t="s">
        <v>184</v>
      </c>
      <c r="AW761" s="14" t="s">
        <v>35</v>
      </c>
      <c r="AX761" s="14" t="s">
        <v>84</v>
      </c>
      <c r="AY761" s="215" t="s">
        <v>177</v>
      </c>
    </row>
    <row r="762" spans="1:65" s="2" customFormat="1" ht="33" customHeight="1">
      <c r="A762" s="36"/>
      <c r="B762" s="37"/>
      <c r="C762" s="175" t="s">
        <v>713</v>
      </c>
      <c r="D762" s="175" t="s">
        <v>179</v>
      </c>
      <c r="E762" s="176" t="s">
        <v>714</v>
      </c>
      <c r="F762" s="177" t="s">
        <v>715</v>
      </c>
      <c r="G762" s="178" t="s">
        <v>199</v>
      </c>
      <c r="H762" s="179">
        <v>1667.03</v>
      </c>
      <c r="I762" s="180"/>
      <c r="J762" s="181">
        <f>ROUND(I762*H762,2)</f>
        <v>0</v>
      </c>
      <c r="K762" s="177" t="s">
        <v>183</v>
      </c>
      <c r="L762" s="41"/>
      <c r="M762" s="182" t="s">
        <v>19</v>
      </c>
      <c r="N762" s="183" t="s">
        <v>47</v>
      </c>
      <c r="O762" s="66"/>
      <c r="P762" s="184">
        <f>O762*H762</f>
        <v>0</v>
      </c>
      <c r="Q762" s="184">
        <v>7.9000000000000008E-3</v>
      </c>
      <c r="R762" s="184">
        <f>Q762*H762</f>
        <v>13.169537000000002</v>
      </c>
      <c r="S762" s="184">
        <v>0</v>
      </c>
      <c r="T762" s="185">
        <f>S762*H762</f>
        <v>0</v>
      </c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R762" s="186" t="s">
        <v>184</v>
      </c>
      <c r="AT762" s="186" t="s">
        <v>179</v>
      </c>
      <c r="AU762" s="186" t="s">
        <v>86</v>
      </c>
      <c r="AY762" s="19" t="s">
        <v>177</v>
      </c>
      <c r="BE762" s="187">
        <f>IF(N762="základní",J762,0)</f>
        <v>0</v>
      </c>
      <c r="BF762" s="187">
        <f>IF(N762="snížená",J762,0)</f>
        <v>0</v>
      </c>
      <c r="BG762" s="187">
        <f>IF(N762="zákl. přenesená",J762,0)</f>
        <v>0</v>
      </c>
      <c r="BH762" s="187">
        <f>IF(N762="sníž. přenesená",J762,0)</f>
        <v>0</v>
      </c>
      <c r="BI762" s="187">
        <f>IF(N762="nulová",J762,0)</f>
        <v>0</v>
      </c>
      <c r="BJ762" s="19" t="s">
        <v>84</v>
      </c>
      <c r="BK762" s="187">
        <f>ROUND(I762*H762,2)</f>
        <v>0</v>
      </c>
      <c r="BL762" s="19" t="s">
        <v>184</v>
      </c>
      <c r="BM762" s="186" t="s">
        <v>716</v>
      </c>
    </row>
    <row r="763" spans="1:65" s="2" customFormat="1" ht="11.25">
      <c r="A763" s="36"/>
      <c r="B763" s="37"/>
      <c r="C763" s="38"/>
      <c r="D763" s="188" t="s">
        <v>186</v>
      </c>
      <c r="E763" s="38"/>
      <c r="F763" s="189" t="s">
        <v>717</v>
      </c>
      <c r="G763" s="38"/>
      <c r="H763" s="38"/>
      <c r="I763" s="190"/>
      <c r="J763" s="38"/>
      <c r="K763" s="38"/>
      <c r="L763" s="41"/>
      <c r="M763" s="191"/>
      <c r="N763" s="192"/>
      <c r="O763" s="66"/>
      <c r="P763" s="66"/>
      <c r="Q763" s="66"/>
      <c r="R763" s="66"/>
      <c r="S763" s="66"/>
      <c r="T763" s="67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T763" s="19" t="s">
        <v>186</v>
      </c>
      <c r="AU763" s="19" t="s">
        <v>86</v>
      </c>
    </row>
    <row r="764" spans="1:65" s="15" customFormat="1" ht="11.25">
      <c r="B764" s="216"/>
      <c r="C764" s="217"/>
      <c r="D764" s="195" t="s">
        <v>188</v>
      </c>
      <c r="E764" s="218" t="s">
        <v>19</v>
      </c>
      <c r="F764" s="219" t="s">
        <v>624</v>
      </c>
      <c r="G764" s="217"/>
      <c r="H764" s="218" t="s">
        <v>19</v>
      </c>
      <c r="I764" s="220"/>
      <c r="J764" s="217"/>
      <c r="K764" s="217"/>
      <c r="L764" s="221"/>
      <c r="M764" s="222"/>
      <c r="N764" s="223"/>
      <c r="O764" s="223"/>
      <c r="P764" s="223"/>
      <c r="Q764" s="223"/>
      <c r="R764" s="223"/>
      <c r="S764" s="223"/>
      <c r="T764" s="224"/>
      <c r="AT764" s="225" t="s">
        <v>188</v>
      </c>
      <c r="AU764" s="225" t="s">
        <v>86</v>
      </c>
      <c r="AV764" s="15" t="s">
        <v>84</v>
      </c>
      <c r="AW764" s="15" t="s">
        <v>35</v>
      </c>
      <c r="AX764" s="15" t="s">
        <v>76</v>
      </c>
      <c r="AY764" s="225" t="s">
        <v>177</v>
      </c>
    </row>
    <row r="765" spans="1:65" s="15" customFormat="1" ht="11.25">
      <c r="B765" s="216"/>
      <c r="C765" s="217"/>
      <c r="D765" s="195" t="s">
        <v>188</v>
      </c>
      <c r="E765" s="218" t="s">
        <v>19</v>
      </c>
      <c r="F765" s="219" t="s">
        <v>625</v>
      </c>
      <c r="G765" s="217"/>
      <c r="H765" s="218" t="s">
        <v>19</v>
      </c>
      <c r="I765" s="220"/>
      <c r="J765" s="217"/>
      <c r="K765" s="217"/>
      <c r="L765" s="221"/>
      <c r="M765" s="222"/>
      <c r="N765" s="223"/>
      <c r="O765" s="223"/>
      <c r="P765" s="223"/>
      <c r="Q765" s="223"/>
      <c r="R765" s="223"/>
      <c r="S765" s="223"/>
      <c r="T765" s="224"/>
      <c r="AT765" s="225" t="s">
        <v>188</v>
      </c>
      <c r="AU765" s="225" t="s">
        <v>86</v>
      </c>
      <c r="AV765" s="15" t="s">
        <v>84</v>
      </c>
      <c r="AW765" s="15" t="s">
        <v>35</v>
      </c>
      <c r="AX765" s="15" t="s">
        <v>76</v>
      </c>
      <c r="AY765" s="225" t="s">
        <v>177</v>
      </c>
    </row>
    <row r="766" spans="1:65" s="16" customFormat="1" ht="11.25">
      <c r="B766" s="226"/>
      <c r="C766" s="227"/>
      <c r="D766" s="195" t="s">
        <v>188</v>
      </c>
      <c r="E766" s="228" t="s">
        <v>19</v>
      </c>
      <c r="F766" s="229" t="s">
        <v>626</v>
      </c>
      <c r="G766" s="227"/>
      <c r="H766" s="230">
        <v>0</v>
      </c>
      <c r="I766" s="231"/>
      <c r="J766" s="227"/>
      <c r="K766" s="227"/>
      <c r="L766" s="232"/>
      <c r="M766" s="233"/>
      <c r="N766" s="234"/>
      <c r="O766" s="234"/>
      <c r="P766" s="234"/>
      <c r="Q766" s="234"/>
      <c r="R766" s="234"/>
      <c r="S766" s="234"/>
      <c r="T766" s="235"/>
      <c r="AT766" s="236" t="s">
        <v>188</v>
      </c>
      <c r="AU766" s="236" t="s">
        <v>86</v>
      </c>
      <c r="AV766" s="16" t="s">
        <v>196</v>
      </c>
      <c r="AW766" s="16" t="s">
        <v>35</v>
      </c>
      <c r="AX766" s="16" t="s">
        <v>76</v>
      </c>
      <c r="AY766" s="236" t="s">
        <v>177</v>
      </c>
    </row>
    <row r="767" spans="1:65" s="15" customFormat="1" ht="11.25">
      <c r="B767" s="216"/>
      <c r="C767" s="217"/>
      <c r="D767" s="195" t="s">
        <v>188</v>
      </c>
      <c r="E767" s="218" t="s">
        <v>19</v>
      </c>
      <c r="F767" s="219" t="s">
        <v>627</v>
      </c>
      <c r="G767" s="217"/>
      <c r="H767" s="218" t="s">
        <v>19</v>
      </c>
      <c r="I767" s="220"/>
      <c r="J767" s="217"/>
      <c r="K767" s="217"/>
      <c r="L767" s="221"/>
      <c r="M767" s="222"/>
      <c r="N767" s="223"/>
      <c r="O767" s="223"/>
      <c r="P767" s="223"/>
      <c r="Q767" s="223"/>
      <c r="R767" s="223"/>
      <c r="S767" s="223"/>
      <c r="T767" s="224"/>
      <c r="AT767" s="225" t="s">
        <v>188</v>
      </c>
      <c r="AU767" s="225" t="s">
        <v>86</v>
      </c>
      <c r="AV767" s="15" t="s">
        <v>84</v>
      </c>
      <c r="AW767" s="15" t="s">
        <v>35</v>
      </c>
      <c r="AX767" s="15" t="s">
        <v>76</v>
      </c>
      <c r="AY767" s="225" t="s">
        <v>177</v>
      </c>
    </row>
    <row r="768" spans="1:65" s="15" customFormat="1" ht="11.25">
      <c r="B768" s="216"/>
      <c r="C768" s="217"/>
      <c r="D768" s="195" t="s">
        <v>188</v>
      </c>
      <c r="E768" s="218" t="s">
        <v>19</v>
      </c>
      <c r="F768" s="219" t="s">
        <v>628</v>
      </c>
      <c r="G768" s="217"/>
      <c r="H768" s="218" t="s">
        <v>19</v>
      </c>
      <c r="I768" s="220"/>
      <c r="J768" s="217"/>
      <c r="K768" s="217"/>
      <c r="L768" s="221"/>
      <c r="M768" s="222"/>
      <c r="N768" s="223"/>
      <c r="O768" s="223"/>
      <c r="P768" s="223"/>
      <c r="Q768" s="223"/>
      <c r="R768" s="223"/>
      <c r="S768" s="223"/>
      <c r="T768" s="224"/>
      <c r="AT768" s="225" t="s">
        <v>188</v>
      </c>
      <c r="AU768" s="225" t="s">
        <v>86</v>
      </c>
      <c r="AV768" s="15" t="s">
        <v>84</v>
      </c>
      <c r="AW768" s="15" t="s">
        <v>35</v>
      </c>
      <c r="AX768" s="15" t="s">
        <v>76</v>
      </c>
      <c r="AY768" s="225" t="s">
        <v>177</v>
      </c>
    </row>
    <row r="769" spans="2:51" s="13" customFormat="1" ht="11.25">
      <c r="B769" s="193"/>
      <c r="C769" s="194"/>
      <c r="D769" s="195" t="s">
        <v>188</v>
      </c>
      <c r="E769" s="196" t="s">
        <v>19</v>
      </c>
      <c r="F769" s="197" t="s">
        <v>550</v>
      </c>
      <c r="G769" s="194"/>
      <c r="H769" s="198">
        <v>28</v>
      </c>
      <c r="I769" s="199"/>
      <c r="J769" s="194"/>
      <c r="K769" s="194"/>
      <c r="L769" s="200"/>
      <c r="M769" s="201"/>
      <c r="N769" s="202"/>
      <c r="O769" s="202"/>
      <c r="P769" s="202"/>
      <c r="Q769" s="202"/>
      <c r="R769" s="202"/>
      <c r="S769" s="202"/>
      <c r="T769" s="203"/>
      <c r="AT769" s="204" t="s">
        <v>188</v>
      </c>
      <c r="AU769" s="204" t="s">
        <v>86</v>
      </c>
      <c r="AV769" s="13" t="s">
        <v>86</v>
      </c>
      <c r="AW769" s="13" t="s">
        <v>35</v>
      </c>
      <c r="AX769" s="13" t="s">
        <v>76</v>
      </c>
      <c r="AY769" s="204" t="s">
        <v>177</v>
      </c>
    </row>
    <row r="770" spans="2:51" s="13" customFormat="1" ht="11.25">
      <c r="B770" s="193"/>
      <c r="C770" s="194"/>
      <c r="D770" s="195" t="s">
        <v>188</v>
      </c>
      <c r="E770" s="196" t="s">
        <v>19</v>
      </c>
      <c r="F770" s="197" t="s">
        <v>629</v>
      </c>
      <c r="G770" s="194"/>
      <c r="H770" s="198">
        <v>4.8499999999999996</v>
      </c>
      <c r="I770" s="199"/>
      <c r="J770" s="194"/>
      <c r="K770" s="194"/>
      <c r="L770" s="200"/>
      <c r="M770" s="201"/>
      <c r="N770" s="202"/>
      <c r="O770" s="202"/>
      <c r="P770" s="202"/>
      <c r="Q770" s="202"/>
      <c r="R770" s="202"/>
      <c r="S770" s="202"/>
      <c r="T770" s="203"/>
      <c r="AT770" s="204" t="s">
        <v>188</v>
      </c>
      <c r="AU770" s="204" t="s">
        <v>86</v>
      </c>
      <c r="AV770" s="13" t="s">
        <v>86</v>
      </c>
      <c r="AW770" s="13" t="s">
        <v>35</v>
      </c>
      <c r="AX770" s="13" t="s">
        <v>76</v>
      </c>
      <c r="AY770" s="204" t="s">
        <v>177</v>
      </c>
    </row>
    <row r="771" spans="2:51" s="15" customFormat="1" ht="11.25">
      <c r="B771" s="216"/>
      <c r="C771" s="217"/>
      <c r="D771" s="195" t="s">
        <v>188</v>
      </c>
      <c r="E771" s="218" t="s">
        <v>19</v>
      </c>
      <c r="F771" s="219" t="s">
        <v>630</v>
      </c>
      <c r="G771" s="217"/>
      <c r="H771" s="218" t="s">
        <v>19</v>
      </c>
      <c r="I771" s="220"/>
      <c r="J771" s="217"/>
      <c r="K771" s="217"/>
      <c r="L771" s="221"/>
      <c r="M771" s="222"/>
      <c r="N771" s="223"/>
      <c r="O771" s="223"/>
      <c r="P771" s="223"/>
      <c r="Q771" s="223"/>
      <c r="R771" s="223"/>
      <c r="S771" s="223"/>
      <c r="T771" s="224"/>
      <c r="AT771" s="225" t="s">
        <v>188</v>
      </c>
      <c r="AU771" s="225" t="s">
        <v>86</v>
      </c>
      <c r="AV771" s="15" t="s">
        <v>84</v>
      </c>
      <c r="AW771" s="15" t="s">
        <v>35</v>
      </c>
      <c r="AX771" s="15" t="s">
        <v>76</v>
      </c>
      <c r="AY771" s="225" t="s">
        <v>177</v>
      </c>
    </row>
    <row r="772" spans="2:51" s="13" customFormat="1" ht="11.25">
      <c r="B772" s="193"/>
      <c r="C772" s="194"/>
      <c r="D772" s="195" t="s">
        <v>188</v>
      </c>
      <c r="E772" s="196" t="s">
        <v>19</v>
      </c>
      <c r="F772" s="197" t="s">
        <v>631</v>
      </c>
      <c r="G772" s="194"/>
      <c r="H772" s="198">
        <v>16.899999999999999</v>
      </c>
      <c r="I772" s="199"/>
      <c r="J772" s="194"/>
      <c r="K772" s="194"/>
      <c r="L772" s="200"/>
      <c r="M772" s="201"/>
      <c r="N772" s="202"/>
      <c r="O772" s="202"/>
      <c r="P772" s="202"/>
      <c r="Q772" s="202"/>
      <c r="R772" s="202"/>
      <c r="S772" s="202"/>
      <c r="T772" s="203"/>
      <c r="AT772" s="204" t="s">
        <v>188</v>
      </c>
      <c r="AU772" s="204" t="s">
        <v>86</v>
      </c>
      <c r="AV772" s="13" t="s">
        <v>86</v>
      </c>
      <c r="AW772" s="13" t="s">
        <v>35</v>
      </c>
      <c r="AX772" s="13" t="s">
        <v>76</v>
      </c>
      <c r="AY772" s="204" t="s">
        <v>177</v>
      </c>
    </row>
    <row r="773" spans="2:51" s="13" customFormat="1" ht="11.25">
      <c r="B773" s="193"/>
      <c r="C773" s="194"/>
      <c r="D773" s="195" t="s">
        <v>188</v>
      </c>
      <c r="E773" s="196" t="s">
        <v>19</v>
      </c>
      <c r="F773" s="197" t="s">
        <v>632</v>
      </c>
      <c r="G773" s="194"/>
      <c r="H773" s="198">
        <v>21.21</v>
      </c>
      <c r="I773" s="199"/>
      <c r="J773" s="194"/>
      <c r="K773" s="194"/>
      <c r="L773" s="200"/>
      <c r="M773" s="201"/>
      <c r="N773" s="202"/>
      <c r="O773" s="202"/>
      <c r="P773" s="202"/>
      <c r="Q773" s="202"/>
      <c r="R773" s="202"/>
      <c r="S773" s="202"/>
      <c r="T773" s="203"/>
      <c r="AT773" s="204" t="s">
        <v>188</v>
      </c>
      <c r="AU773" s="204" t="s">
        <v>86</v>
      </c>
      <c r="AV773" s="13" t="s">
        <v>86</v>
      </c>
      <c r="AW773" s="13" t="s">
        <v>35</v>
      </c>
      <c r="AX773" s="13" t="s">
        <v>76</v>
      </c>
      <c r="AY773" s="204" t="s">
        <v>177</v>
      </c>
    </row>
    <row r="774" spans="2:51" s="15" customFormat="1" ht="11.25">
      <c r="B774" s="216"/>
      <c r="C774" s="217"/>
      <c r="D774" s="195" t="s">
        <v>188</v>
      </c>
      <c r="E774" s="218" t="s">
        <v>19</v>
      </c>
      <c r="F774" s="219" t="s">
        <v>264</v>
      </c>
      <c r="G774" s="217"/>
      <c r="H774" s="218" t="s">
        <v>19</v>
      </c>
      <c r="I774" s="220"/>
      <c r="J774" s="217"/>
      <c r="K774" s="217"/>
      <c r="L774" s="221"/>
      <c r="M774" s="222"/>
      <c r="N774" s="223"/>
      <c r="O774" s="223"/>
      <c r="P774" s="223"/>
      <c r="Q774" s="223"/>
      <c r="R774" s="223"/>
      <c r="S774" s="223"/>
      <c r="T774" s="224"/>
      <c r="AT774" s="225" t="s">
        <v>188</v>
      </c>
      <c r="AU774" s="225" t="s">
        <v>86</v>
      </c>
      <c r="AV774" s="15" t="s">
        <v>84</v>
      </c>
      <c r="AW774" s="15" t="s">
        <v>35</v>
      </c>
      <c r="AX774" s="15" t="s">
        <v>76</v>
      </c>
      <c r="AY774" s="225" t="s">
        <v>177</v>
      </c>
    </row>
    <row r="775" spans="2:51" s="13" customFormat="1" ht="11.25">
      <c r="B775" s="193"/>
      <c r="C775" s="194"/>
      <c r="D775" s="195" t="s">
        <v>188</v>
      </c>
      <c r="E775" s="196" t="s">
        <v>19</v>
      </c>
      <c r="F775" s="197" t="s">
        <v>633</v>
      </c>
      <c r="G775" s="194"/>
      <c r="H775" s="198">
        <v>15.52</v>
      </c>
      <c r="I775" s="199"/>
      <c r="J775" s="194"/>
      <c r="K775" s="194"/>
      <c r="L775" s="200"/>
      <c r="M775" s="201"/>
      <c r="N775" s="202"/>
      <c r="O775" s="202"/>
      <c r="P775" s="202"/>
      <c r="Q775" s="202"/>
      <c r="R775" s="202"/>
      <c r="S775" s="202"/>
      <c r="T775" s="203"/>
      <c r="AT775" s="204" t="s">
        <v>188</v>
      </c>
      <c r="AU775" s="204" t="s">
        <v>86</v>
      </c>
      <c r="AV775" s="13" t="s">
        <v>86</v>
      </c>
      <c r="AW775" s="13" t="s">
        <v>35</v>
      </c>
      <c r="AX775" s="13" t="s">
        <v>76</v>
      </c>
      <c r="AY775" s="204" t="s">
        <v>177</v>
      </c>
    </row>
    <row r="776" spans="2:51" s="13" customFormat="1" ht="11.25">
      <c r="B776" s="193"/>
      <c r="C776" s="194"/>
      <c r="D776" s="195" t="s">
        <v>188</v>
      </c>
      <c r="E776" s="196" t="s">
        <v>19</v>
      </c>
      <c r="F776" s="197" t="s">
        <v>634</v>
      </c>
      <c r="G776" s="194"/>
      <c r="H776" s="198">
        <v>28.86</v>
      </c>
      <c r="I776" s="199"/>
      <c r="J776" s="194"/>
      <c r="K776" s="194"/>
      <c r="L776" s="200"/>
      <c r="M776" s="201"/>
      <c r="N776" s="202"/>
      <c r="O776" s="202"/>
      <c r="P776" s="202"/>
      <c r="Q776" s="202"/>
      <c r="R776" s="202"/>
      <c r="S776" s="202"/>
      <c r="T776" s="203"/>
      <c r="AT776" s="204" t="s">
        <v>188</v>
      </c>
      <c r="AU776" s="204" t="s">
        <v>86</v>
      </c>
      <c r="AV776" s="13" t="s">
        <v>86</v>
      </c>
      <c r="AW776" s="13" t="s">
        <v>35</v>
      </c>
      <c r="AX776" s="13" t="s">
        <v>76</v>
      </c>
      <c r="AY776" s="204" t="s">
        <v>177</v>
      </c>
    </row>
    <row r="777" spans="2:51" s="15" customFormat="1" ht="11.25">
      <c r="B777" s="216"/>
      <c r="C777" s="217"/>
      <c r="D777" s="195" t="s">
        <v>188</v>
      </c>
      <c r="E777" s="218" t="s">
        <v>19</v>
      </c>
      <c r="F777" s="219" t="s">
        <v>635</v>
      </c>
      <c r="G777" s="217"/>
      <c r="H777" s="218" t="s">
        <v>19</v>
      </c>
      <c r="I777" s="220"/>
      <c r="J777" s="217"/>
      <c r="K777" s="217"/>
      <c r="L777" s="221"/>
      <c r="M777" s="222"/>
      <c r="N777" s="223"/>
      <c r="O777" s="223"/>
      <c r="P777" s="223"/>
      <c r="Q777" s="223"/>
      <c r="R777" s="223"/>
      <c r="S777" s="223"/>
      <c r="T777" s="224"/>
      <c r="AT777" s="225" t="s">
        <v>188</v>
      </c>
      <c r="AU777" s="225" t="s">
        <v>86</v>
      </c>
      <c r="AV777" s="15" t="s">
        <v>84</v>
      </c>
      <c r="AW777" s="15" t="s">
        <v>35</v>
      </c>
      <c r="AX777" s="15" t="s">
        <v>76</v>
      </c>
      <c r="AY777" s="225" t="s">
        <v>177</v>
      </c>
    </row>
    <row r="778" spans="2:51" s="13" customFormat="1" ht="11.25">
      <c r="B778" s="193"/>
      <c r="C778" s="194"/>
      <c r="D778" s="195" t="s">
        <v>188</v>
      </c>
      <c r="E778" s="196" t="s">
        <v>19</v>
      </c>
      <c r="F778" s="197" t="s">
        <v>636</v>
      </c>
      <c r="G778" s="194"/>
      <c r="H778" s="198">
        <v>33.07</v>
      </c>
      <c r="I778" s="199"/>
      <c r="J778" s="194"/>
      <c r="K778" s="194"/>
      <c r="L778" s="200"/>
      <c r="M778" s="201"/>
      <c r="N778" s="202"/>
      <c r="O778" s="202"/>
      <c r="P778" s="202"/>
      <c r="Q778" s="202"/>
      <c r="R778" s="202"/>
      <c r="S778" s="202"/>
      <c r="T778" s="203"/>
      <c r="AT778" s="204" t="s">
        <v>188</v>
      </c>
      <c r="AU778" s="204" t="s">
        <v>86</v>
      </c>
      <c r="AV778" s="13" t="s">
        <v>86</v>
      </c>
      <c r="AW778" s="13" t="s">
        <v>35</v>
      </c>
      <c r="AX778" s="13" t="s">
        <v>76</v>
      </c>
      <c r="AY778" s="204" t="s">
        <v>177</v>
      </c>
    </row>
    <row r="779" spans="2:51" s="16" customFormat="1" ht="11.25">
      <c r="B779" s="226"/>
      <c r="C779" s="227"/>
      <c r="D779" s="195" t="s">
        <v>188</v>
      </c>
      <c r="E779" s="228" t="s">
        <v>19</v>
      </c>
      <c r="F779" s="229" t="s">
        <v>626</v>
      </c>
      <c r="G779" s="227"/>
      <c r="H779" s="230">
        <v>148.41</v>
      </c>
      <c r="I779" s="231"/>
      <c r="J779" s="227"/>
      <c r="K779" s="227"/>
      <c r="L779" s="232"/>
      <c r="M779" s="233"/>
      <c r="N779" s="234"/>
      <c r="O779" s="234"/>
      <c r="P779" s="234"/>
      <c r="Q779" s="234"/>
      <c r="R779" s="234"/>
      <c r="S779" s="234"/>
      <c r="T779" s="235"/>
      <c r="AT779" s="236" t="s">
        <v>188</v>
      </c>
      <c r="AU779" s="236" t="s">
        <v>86</v>
      </c>
      <c r="AV779" s="16" t="s">
        <v>196</v>
      </c>
      <c r="AW779" s="16" t="s">
        <v>35</v>
      </c>
      <c r="AX779" s="16" t="s">
        <v>76</v>
      </c>
      <c r="AY779" s="236" t="s">
        <v>177</v>
      </c>
    </row>
    <row r="780" spans="2:51" s="15" customFormat="1" ht="11.25">
      <c r="B780" s="216"/>
      <c r="C780" s="217"/>
      <c r="D780" s="195" t="s">
        <v>188</v>
      </c>
      <c r="E780" s="218" t="s">
        <v>19</v>
      </c>
      <c r="F780" s="219" t="s">
        <v>637</v>
      </c>
      <c r="G780" s="217"/>
      <c r="H780" s="218" t="s">
        <v>19</v>
      </c>
      <c r="I780" s="220"/>
      <c r="J780" s="217"/>
      <c r="K780" s="217"/>
      <c r="L780" s="221"/>
      <c r="M780" s="222"/>
      <c r="N780" s="223"/>
      <c r="O780" s="223"/>
      <c r="P780" s="223"/>
      <c r="Q780" s="223"/>
      <c r="R780" s="223"/>
      <c r="S780" s="223"/>
      <c r="T780" s="224"/>
      <c r="AT780" s="225" t="s">
        <v>188</v>
      </c>
      <c r="AU780" s="225" t="s">
        <v>86</v>
      </c>
      <c r="AV780" s="15" t="s">
        <v>84</v>
      </c>
      <c r="AW780" s="15" t="s">
        <v>35</v>
      </c>
      <c r="AX780" s="15" t="s">
        <v>76</v>
      </c>
      <c r="AY780" s="225" t="s">
        <v>177</v>
      </c>
    </row>
    <row r="781" spans="2:51" s="15" customFormat="1" ht="11.25">
      <c r="B781" s="216"/>
      <c r="C781" s="217"/>
      <c r="D781" s="195" t="s">
        <v>188</v>
      </c>
      <c r="E781" s="218" t="s">
        <v>19</v>
      </c>
      <c r="F781" s="219" t="s">
        <v>638</v>
      </c>
      <c r="G781" s="217"/>
      <c r="H781" s="218" t="s">
        <v>19</v>
      </c>
      <c r="I781" s="220"/>
      <c r="J781" s="217"/>
      <c r="K781" s="217"/>
      <c r="L781" s="221"/>
      <c r="M781" s="222"/>
      <c r="N781" s="223"/>
      <c r="O781" s="223"/>
      <c r="P781" s="223"/>
      <c r="Q781" s="223"/>
      <c r="R781" s="223"/>
      <c r="S781" s="223"/>
      <c r="T781" s="224"/>
      <c r="AT781" s="225" t="s">
        <v>188</v>
      </c>
      <c r="AU781" s="225" t="s">
        <v>86</v>
      </c>
      <c r="AV781" s="15" t="s">
        <v>84</v>
      </c>
      <c r="AW781" s="15" t="s">
        <v>35</v>
      </c>
      <c r="AX781" s="15" t="s">
        <v>76</v>
      </c>
      <c r="AY781" s="225" t="s">
        <v>177</v>
      </c>
    </row>
    <row r="782" spans="2:51" s="13" customFormat="1" ht="11.25">
      <c r="B782" s="193"/>
      <c r="C782" s="194"/>
      <c r="D782" s="195" t="s">
        <v>188</v>
      </c>
      <c r="E782" s="196" t="s">
        <v>19</v>
      </c>
      <c r="F782" s="197" t="s">
        <v>639</v>
      </c>
      <c r="G782" s="194"/>
      <c r="H782" s="198">
        <v>6.75</v>
      </c>
      <c r="I782" s="199"/>
      <c r="J782" s="194"/>
      <c r="K782" s="194"/>
      <c r="L782" s="200"/>
      <c r="M782" s="201"/>
      <c r="N782" s="202"/>
      <c r="O782" s="202"/>
      <c r="P782" s="202"/>
      <c r="Q782" s="202"/>
      <c r="R782" s="202"/>
      <c r="S782" s="202"/>
      <c r="T782" s="203"/>
      <c r="AT782" s="204" t="s">
        <v>188</v>
      </c>
      <c r="AU782" s="204" t="s">
        <v>86</v>
      </c>
      <c r="AV782" s="13" t="s">
        <v>86</v>
      </c>
      <c r="AW782" s="13" t="s">
        <v>35</v>
      </c>
      <c r="AX782" s="13" t="s">
        <v>76</v>
      </c>
      <c r="AY782" s="204" t="s">
        <v>177</v>
      </c>
    </row>
    <row r="783" spans="2:51" s="15" customFormat="1" ht="11.25">
      <c r="B783" s="216"/>
      <c r="C783" s="217"/>
      <c r="D783" s="195" t="s">
        <v>188</v>
      </c>
      <c r="E783" s="218" t="s">
        <v>19</v>
      </c>
      <c r="F783" s="219" t="s">
        <v>640</v>
      </c>
      <c r="G783" s="217"/>
      <c r="H783" s="218" t="s">
        <v>19</v>
      </c>
      <c r="I783" s="220"/>
      <c r="J783" s="217"/>
      <c r="K783" s="217"/>
      <c r="L783" s="221"/>
      <c r="M783" s="222"/>
      <c r="N783" s="223"/>
      <c r="O783" s="223"/>
      <c r="P783" s="223"/>
      <c r="Q783" s="223"/>
      <c r="R783" s="223"/>
      <c r="S783" s="223"/>
      <c r="T783" s="224"/>
      <c r="AT783" s="225" t="s">
        <v>188</v>
      </c>
      <c r="AU783" s="225" t="s">
        <v>86</v>
      </c>
      <c r="AV783" s="15" t="s">
        <v>84</v>
      </c>
      <c r="AW783" s="15" t="s">
        <v>35</v>
      </c>
      <c r="AX783" s="15" t="s">
        <v>76</v>
      </c>
      <c r="AY783" s="225" t="s">
        <v>177</v>
      </c>
    </row>
    <row r="784" spans="2:51" s="13" customFormat="1" ht="11.25">
      <c r="B784" s="193"/>
      <c r="C784" s="194"/>
      <c r="D784" s="195" t="s">
        <v>188</v>
      </c>
      <c r="E784" s="196" t="s">
        <v>19</v>
      </c>
      <c r="F784" s="197" t="s">
        <v>641</v>
      </c>
      <c r="G784" s="194"/>
      <c r="H784" s="198">
        <v>5.7</v>
      </c>
      <c r="I784" s="199"/>
      <c r="J784" s="194"/>
      <c r="K784" s="194"/>
      <c r="L784" s="200"/>
      <c r="M784" s="201"/>
      <c r="N784" s="202"/>
      <c r="O784" s="202"/>
      <c r="P784" s="202"/>
      <c r="Q784" s="202"/>
      <c r="R784" s="202"/>
      <c r="S784" s="202"/>
      <c r="T784" s="203"/>
      <c r="AT784" s="204" t="s">
        <v>188</v>
      </c>
      <c r="AU784" s="204" t="s">
        <v>86</v>
      </c>
      <c r="AV784" s="13" t="s">
        <v>86</v>
      </c>
      <c r="AW784" s="13" t="s">
        <v>35</v>
      </c>
      <c r="AX784" s="13" t="s">
        <v>76</v>
      </c>
      <c r="AY784" s="204" t="s">
        <v>177</v>
      </c>
    </row>
    <row r="785" spans="2:51" s="13" customFormat="1" ht="11.25">
      <c r="B785" s="193"/>
      <c r="C785" s="194"/>
      <c r="D785" s="195" t="s">
        <v>188</v>
      </c>
      <c r="E785" s="196" t="s">
        <v>19</v>
      </c>
      <c r="F785" s="197" t="s">
        <v>642</v>
      </c>
      <c r="G785" s="194"/>
      <c r="H785" s="198">
        <v>0.56999999999999995</v>
      </c>
      <c r="I785" s="199"/>
      <c r="J785" s="194"/>
      <c r="K785" s="194"/>
      <c r="L785" s="200"/>
      <c r="M785" s="201"/>
      <c r="N785" s="202"/>
      <c r="O785" s="202"/>
      <c r="P785" s="202"/>
      <c r="Q785" s="202"/>
      <c r="R785" s="202"/>
      <c r="S785" s="202"/>
      <c r="T785" s="203"/>
      <c r="AT785" s="204" t="s">
        <v>188</v>
      </c>
      <c r="AU785" s="204" t="s">
        <v>86</v>
      </c>
      <c r="AV785" s="13" t="s">
        <v>86</v>
      </c>
      <c r="AW785" s="13" t="s">
        <v>35</v>
      </c>
      <c r="AX785" s="13" t="s">
        <v>76</v>
      </c>
      <c r="AY785" s="204" t="s">
        <v>177</v>
      </c>
    </row>
    <row r="786" spans="2:51" s="15" customFormat="1" ht="11.25">
      <c r="B786" s="216"/>
      <c r="C786" s="217"/>
      <c r="D786" s="195" t="s">
        <v>188</v>
      </c>
      <c r="E786" s="218" t="s">
        <v>19</v>
      </c>
      <c r="F786" s="219" t="s">
        <v>643</v>
      </c>
      <c r="G786" s="217"/>
      <c r="H786" s="218" t="s">
        <v>19</v>
      </c>
      <c r="I786" s="220"/>
      <c r="J786" s="217"/>
      <c r="K786" s="217"/>
      <c r="L786" s="221"/>
      <c r="M786" s="222"/>
      <c r="N786" s="223"/>
      <c r="O786" s="223"/>
      <c r="P786" s="223"/>
      <c r="Q786" s="223"/>
      <c r="R786" s="223"/>
      <c r="S786" s="223"/>
      <c r="T786" s="224"/>
      <c r="AT786" s="225" t="s">
        <v>188</v>
      </c>
      <c r="AU786" s="225" t="s">
        <v>86</v>
      </c>
      <c r="AV786" s="15" t="s">
        <v>84</v>
      </c>
      <c r="AW786" s="15" t="s">
        <v>35</v>
      </c>
      <c r="AX786" s="15" t="s">
        <v>76</v>
      </c>
      <c r="AY786" s="225" t="s">
        <v>177</v>
      </c>
    </row>
    <row r="787" spans="2:51" s="13" customFormat="1" ht="11.25">
      <c r="B787" s="193"/>
      <c r="C787" s="194"/>
      <c r="D787" s="195" t="s">
        <v>188</v>
      </c>
      <c r="E787" s="196" t="s">
        <v>19</v>
      </c>
      <c r="F787" s="197" t="s">
        <v>644</v>
      </c>
      <c r="G787" s="194"/>
      <c r="H787" s="198">
        <v>0.46</v>
      </c>
      <c r="I787" s="199"/>
      <c r="J787" s="194"/>
      <c r="K787" s="194"/>
      <c r="L787" s="200"/>
      <c r="M787" s="201"/>
      <c r="N787" s="202"/>
      <c r="O787" s="202"/>
      <c r="P787" s="202"/>
      <c r="Q787" s="202"/>
      <c r="R787" s="202"/>
      <c r="S787" s="202"/>
      <c r="T787" s="203"/>
      <c r="AT787" s="204" t="s">
        <v>188</v>
      </c>
      <c r="AU787" s="204" t="s">
        <v>86</v>
      </c>
      <c r="AV787" s="13" t="s">
        <v>86</v>
      </c>
      <c r="AW787" s="13" t="s">
        <v>35</v>
      </c>
      <c r="AX787" s="13" t="s">
        <v>76</v>
      </c>
      <c r="AY787" s="204" t="s">
        <v>177</v>
      </c>
    </row>
    <row r="788" spans="2:51" s="13" customFormat="1" ht="11.25">
      <c r="B788" s="193"/>
      <c r="C788" s="194"/>
      <c r="D788" s="195" t="s">
        <v>188</v>
      </c>
      <c r="E788" s="196" t="s">
        <v>19</v>
      </c>
      <c r="F788" s="197" t="s">
        <v>645</v>
      </c>
      <c r="G788" s="194"/>
      <c r="H788" s="198">
        <v>0.81</v>
      </c>
      <c r="I788" s="199"/>
      <c r="J788" s="194"/>
      <c r="K788" s="194"/>
      <c r="L788" s="200"/>
      <c r="M788" s="201"/>
      <c r="N788" s="202"/>
      <c r="O788" s="202"/>
      <c r="P788" s="202"/>
      <c r="Q788" s="202"/>
      <c r="R788" s="202"/>
      <c r="S788" s="202"/>
      <c r="T788" s="203"/>
      <c r="AT788" s="204" t="s">
        <v>188</v>
      </c>
      <c r="AU788" s="204" t="s">
        <v>86</v>
      </c>
      <c r="AV788" s="13" t="s">
        <v>86</v>
      </c>
      <c r="AW788" s="13" t="s">
        <v>35</v>
      </c>
      <c r="AX788" s="13" t="s">
        <v>76</v>
      </c>
      <c r="AY788" s="204" t="s">
        <v>177</v>
      </c>
    </row>
    <row r="789" spans="2:51" s="15" customFormat="1" ht="11.25">
      <c r="B789" s="216"/>
      <c r="C789" s="217"/>
      <c r="D789" s="195" t="s">
        <v>188</v>
      </c>
      <c r="E789" s="218" t="s">
        <v>19</v>
      </c>
      <c r="F789" s="219" t="s">
        <v>646</v>
      </c>
      <c r="G789" s="217"/>
      <c r="H789" s="218" t="s">
        <v>19</v>
      </c>
      <c r="I789" s="220"/>
      <c r="J789" s="217"/>
      <c r="K789" s="217"/>
      <c r="L789" s="221"/>
      <c r="M789" s="222"/>
      <c r="N789" s="223"/>
      <c r="O789" s="223"/>
      <c r="P789" s="223"/>
      <c r="Q789" s="223"/>
      <c r="R789" s="223"/>
      <c r="S789" s="223"/>
      <c r="T789" s="224"/>
      <c r="AT789" s="225" t="s">
        <v>188</v>
      </c>
      <c r="AU789" s="225" t="s">
        <v>86</v>
      </c>
      <c r="AV789" s="15" t="s">
        <v>84</v>
      </c>
      <c r="AW789" s="15" t="s">
        <v>35</v>
      </c>
      <c r="AX789" s="15" t="s">
        <v>76</v>
      </c>
      <c r="AY789" s="225" t="s">
        <v>177</v>
      </c>
    </row>
    <row r="790" spans="2:51" s="13" customFormat="1" ht="11.25">
      <c r="B790" s="193"/>
      <c r="C790" s="194"/>
      <c r="D790" s="195" t="s">
        <v>188</v>
      </c>
      <c r="E790" s="196" t="s">
        <v>19</v>
      </c>
      <c r="F790" s="197" t="s">
        <v>647</v>
      </c>
      <c r="G790" s="194"/>
      <c r="H790" s="198">
        <v>12.3</v>
      </c>
      <c r="I790" s="199"/>
      <c r="J790" s="194"/>
      <c r="K790" s="194"/>
      <c r="L790" s="200"/>
      <c r="M790" s="201"/>
      <c r="N790" s="202"/>
      <c r="O790" s="202"/>
      <c r="P790" s="202"/>
      <c r="Q790" s="202"/>
      <c r="R790" s="202"/>
      <c r="S790" s="202"/>
      <c r="T790" s="203"/>
      <c r="AT790" s="204" t="s">
        <v>188</v>
      </c>
      <c r="AU790" s="204" t="s">
        <v>86</v>
      </c>
      <c r="AV790" s="13" t="s">
        <v>86</v>
      </c>
      <c r="AW790" s="13" t="s">
        <v>35</v>
      </c>
      <c r="AX790" s="13" t="s">
        <v>76</v>
      </c>
      <c r="AY790" s="204" t="s">
        <v>177</v>
      </c>
    </row>
    <row r="791" spans="2:51" s="13" customFormat="1" ht="11.25">
      <c r="B791" s="193"/>
      <c r="C791" s="194"/>
      <c r="D791" s="195" t="s">
        <v>188</v>
      </c>
      <c r="E791" s="196" t="s">
        <v>19</v>
      </c>
      <c r="F791" s="197" t="s">
        <v>648</v>
      </c>
      <c r="G791" s="194"/>
      <c r="H791" s="198">
        <v>0.8</v>
      </c>
      <c r="I791" s="199"/>
      <c r="J791" s="194"/>
      <c r="K791" s="194"/>
      <c r="L791" s="200"/>
      <c r="M791" s="201"/>
      <c r="N791" s="202"/>
      <c r="O791" s="202"/>
      <c r="P791" s="202"/>
      <c r="Q791" s="202"/>
      <c r="R791" s="202"/>
      <c r="S791" s="202"/>
      <c r="T791" s="203"/>
      <c r="AT791" s="204" t="s">
        <v>188</v>
      </c>
      <c r="AU791" s="204" t="s">
        <v>86</v>
      </c>
      <c r="AV791" s="13" t="s">
        <v>86</v>
      </c>
      <c r="AW791" s="13" t="s">
        <v>35</v>
      </c>
      <c r="AX791" s="13" t="s">
        <v>76</v>
      </c>
      <c r="AY791" s="204" t="s">
        <v>177</v>
      </c>
    </row>
    <row r="792" spans="2:51" s="13" customFormat="1" ht="11.25">
      <c r="B792" s="193"/>
      <c r="C792" s="194"/>
      <c r="D792" s="195" t="s">
        <v>188</v>
      </c>
      <c r="E792" s="196" t="s">
        <v>19</v>
      </c>
      <c r="F792" s="197" t="s">
        <v>649</v>
      </c>
      <c r="G792" s="194"/>
      <c r="H792" s="198">
        <v>3.5</v>
      </c>
      <c r="I792" s="199"/>
      <c r="J792" s="194"/>
      <c r="K792" s="194"/>
      <c r="L792" s="200"/>
      <c r="M792" s="201"/>
      <c r="N792" s="202"/>
      <c r="O792" s="202"/>
      <c r="P792" s="202"/>
      <c r="Q792" s="202"/>
      <c r="R792" s="202"/>
      <c r="S792" s="202"/>
      <c r="T792" s="203"/>
      <c r="AT792" s="204" t="s">
        <v>188</v>
      </c>
      <c r="AU792" s="204" t="s">
        <v>86</v>
      </c>
      <c r="AV792" s="13" t="s">
        <v>86</v>
      </c>
      <c r="AW792" s="13" t="s">
        <v>35</v>
      </c>
      <c r="AX792" s="13" t="s">
        <v>76</v>
      </c>
      <c r="AY792" s="204" t="s">
        <v>177</v>
      </c>
    </row>
    <row r="793" spans="2:51" s="16" customFormat="1" ht="11.25">
      <c r="B793" s="226"/>
      <c r="C793" s="227"/>
      <c r="D793" s="195" t="s">
        <v>188</v>
      </c>
      <c r="E793" s="228" t="s">
        <v>19</v>
      </c>
      <c r="F793" s="229" t="s">
        <v>626</v>
      </c>
      <c r="G793" s="227"/>
      <c r="H793" s="230">
        <v>30.890000000000004</v>
      </c>
      <c r="I793" s="231"/>
      <c r="J793" s="227"/>
      <c r="K793" s="227"/>
      <c r="L793" s="232"/>
      <c r="M793" s="233"/>
      <c r="N793" s="234"/>
      <c r="O793" s="234"/>
      <c r="P793" s="234"/>
      <c r="Q793" s="234"/>
      <c r="R793" s="234"/>
      <c r="S793" s="234"/>
      <c r="T793" s="235"/>
      <c r="AT793" s="236" t="s">
        <v>188</v>
      </c>
      <c r="AU793" s="236" t="s">
        <v>86</v>
      </c>
      <c r="AV793" s="16" t="s">
        <v>196</v>
      </c>
      <c r="AW793" s="16" t="s">
        <v>35</v>
      </c>
      <c r="AX793" s="16" t="s">
        <v>76</v>
      </c>
      <c r="AY793" s="236" t="s">
        <v>177</v>
      </c>
    </row>
    <row r="794" spans="2:51" s="15" customFormat="1" ht="11.25">
      <c r="B794" s="216"/>
      <c r="C794" s="217"/>
      <c r="D794" s="195" t="s">
        <v>188</v>
      </c>
      <c r="E794" s="218" t="s">
        <v>19</v>
      </c>
      <c r="F794" s="219" t="s">
        <v>650</v>
      </c>
      <c r="G794" s="217"/>
      <c r="H794" s="218" t="s">
        <v>19</v>
      </c>
      <c r="I794" s="220"/>
      <c r="J794" s="217"/>
      <c r="K794" s="217"/>
      <c r="L794" s="221"/>
      <c r="M794" s="222"/>
      <c r="N794" s="223"/>
      <c r="O794" s="223"/>
      <c r="P794" s="223"/>
      <c r="Q794" s="223"/>
      <c r="R794" s="223"/>
      <c r="S794" s="223"/>
      <c r="T794" s="224"/>
      <c r="AT794" s="225" t="s">
        <v>188</v>
      </c>
      <c r="AU794" s="225" t="s">
        <v>86</v>
      </c>
      <c r="AV794" s="15" t="s">
        <v>84</v>
      </c>
      <c r="AW794" s="15" t="s">
        <v>35</v>
      </c>
      <c r="AX794" s="15" t="s">
        <v>76</v>
      </c>
      <c r="AY794" s="225" t="s">
        <v>177</v>
      </c>
    </row>
    <row r="795" spans="2:51" s="15" customFormat="1" ht="11.25">
      <c r="B795" s="216"/>
      <c r="C795" s="217"/>
      <c r="D795" s="195" t="s">
        <v>188</v>
      </c>
      <c r="E795" s="218" t="s">
        <v>19</v>
      </c>
      <c r="F795" s="219" t="s">
        <v>651</v>
      </c>
      <c r="G795" s="217"/>
      <c r="H795" s="218" t="s">
        <v>19</v>
      </c>
      <c r="I795" s="220"/>
      <c r="J795" s="217"/>
      <c r="K795" s="217"/>
      <c r="L795" s="221"/>
      <c r="M795" s="222"/>
      <c r="N795" s="223"/>
      <c r="O795" s="223"/>
      <c r="P795" s="223"/>
      <c r="Q795" s="223"/>
      <c r="R795" s="223"/>
      <c r="S795" s="223"/>
      <c r="T795" s="224"/>
      <c r="AT795" s="225" t="s">
        <v>188</v>
      </c>
      <c r="AU795" s="225" t="s">
        <v>86</v>
      </c>
      <c r="AV795" s="15" t="s">
        <v>84</v>
      </c>
      <c r="AW795" s="15" t="s">
        <v>35</v>
      </c>
      <c r="AX795" s="15" t="s">
        <v>76</v>
      </c>
      <c r="AY795" s="225" t="s">
        <v>177</v>
      </c>
    </row>
    <row r="796" spans="2:51" s="13" customFormat="1" ht="11.25">
      <c r="B796" s="193"/>
      <c r="C796" s="194"/>
      <c r="D796" s="195" t="s">
        <v>188</v>
      </c>
      <c r="E796" s="196" t="s">
        <v>19</v>
      </c>
      <c r="F796" s="197" t="s">
        <v>652</v>
      </c>
      <c r="G796" s="194"/>
      <c r="H796" s="198">
        <v>179.37</v>
      </c>
      <c r="I796" s="199"/>
      <c r="J796" s="194"/>
      <c r="K796" s="194"/>
      <c r="L796" s="200"/>
      <c r="M796" s="201"/>
      <c r="N796" s="202"/>
      <c r="O796" s="202"/>
      <c r="P796" s="202"/>
      <c r="Q796" s="202"/>
      <c r="R796" s="202"/>
      <c r="S796" s="202"/>
      <c r="T796" s="203"/>
      <c r="AT796" s="204" t="s">
        <v>188</v>
      </c>
      <c r="AU796" s="204" t="s">
        <v>86</v>
      </c>
      <c r="AV796" s="13" t="s">
        <v>86</v>
      </c>
      <c r="AW796" s="13" t="s">
        <v>35</v>
      </c>
      <c r="AX796" s="13" t="s">
        <v>76</v>
      </c>
      <c r="AY796" s="204" t="s">
        <v>177</v>
      </c>
    </row>
    <row r="797" spans="2:51" s="13" customFormat="1" ht="11.25">
      <c r="B797" s="193"/>
      <c r="C797" s="194"/>
      <c r="D797" s="195" t="s">
        <v>188</v>
      </c>
      <c r="E797" s="196" t="s">
        <v>19</v>
      </c>
      <c r="F797" s="197" t="s">
        <v>653</v>
      </c>
      <c r="G797" s="194"/>
      <c r="H797" s="198">
        <v>-24.15</v>
      </c>
      <c r="I797" s="199"/>
      <c r="J797" s="194"/>
      <c r="K797" s="194"/>
      <c r="L797" s="200"/>
      <c r="M797" s="201"/>
      <c r="N797" s="202"/>
      <c r="O797" s="202"/>
      <c r="P797" s="202"/>
      <c r="Q797" s="202"/>
      <c r="R797" s="202"/>
      <c r="S797" s="202"/>
      <c r="T797" s="203"/>
      <c r="AT797" s="204" t="s">
        <v>188</v>
      </c>
      <c r="AU797" s="204" t="s">
        <v>86</v>
      </c>
      <c r="AV797" s="13" t="s">
        <v>86</v>
      </c>
      <c r="AW797" s="13" t="s">
        <v>35</v>
      </c>
      <c r="AX797" s="13" t="s">
        <v>76</v>
      </c>
      <c r="AY797" s="204" t="s">
        <v>177</v>
      </c>
    </row>
    <row r="798" spans="2:51" s="13" customFormat="1" ht="11.25">
      <c r="B798" s="193"/>
      <c r="C798" s="194"/>
      <c r="D798" s="195" t="s">
        <v>188</v>
      </c>
      <c r="E798" s="196" t="s">
        <v>19</v>
      </c>
      <c r="F798" s="197" t="s">
        <v>654</v>
      </c>
      <c r="G798" s="194"/>
      <c r="H798" s="198">
        <v>-3.3</v>
      </c>
      <c r="I798" s="199"/>
      <c r="J798" s="194"/>
      <c r="K798" s="194"/>
      <c r="L798" s="200"/>
      <c r="M798" s="201"/>
      <c r="N798" s="202"/>
      <c r="O798" s="202"/>
      <c r="P798" s="202"/>
      <c r="Q798" s="202"/>
      <c r="R798" s="202"/>
      <c r="S798" s="202"/>
      <c r="T798" s="203"/>
      <c r="AT798" s="204" t="s">
        <v>188</v>
      </c>
      <c r="AU798" s="204" t="s">
        <v>86</v>
      </c>
      <c r="AV798" s="13" t="s">
        <v>86</v>
      </c>
      <c r="AW798" s="13" t="s">
        <v>35</v>
      </c>
      <c r="AX798" s="13" t="s">
        <v>76</v>
      </c>
      <c r="AY798" s="204" t="s">
        <v>177</v>
      </c>
    </row>
    <row r="799" spans="2:51" s="13" customFormat="1" ht="11.25">
      <c r="B799" s="193"/>
      <c r="C799" s="194"/>
      <c r="D799" s="195" t="s">
        <v>188</v>
      </c>
      <c r="E799" s="196" t="s">
        <v>19</v>
      </c>
      <c r="F799" s="197" t="s">
        <v>655</v>
      </c>
      <c r="G799" s="194"/>
      <c r="H799" s="198">
        <v>-7.8</v>
      </c>
      <c r="I799" s="199"/>
      <c r="J799" s="194"/>
      <c r="K799" s="194"/>
      <c r="L799" s="200"/>
      <c r="M799" s="201"/>
      <c r="N799" s="202"/>
      <c r="O799" s="202"/>
      <c r="P799" s="202"/>
      <c r="Q799" s="202"/>
      <c r="R799" s="202"/>
      <c r="S799" s="202"/>
      <c r="T799" s="203"/>
      <c r="AT799" s="204" t="s">
        <v>188</v>
      </c>
      <c r="AU799" s="204" t="s">
        <v>86</v>
      </c>
      <c r="AV799" s="13" t="s">
        <v>86</v>
      </c>
      <c r="AW799" s="13" t="s">
        <v>35</v>
      </c>
      <c r="AX799" s="13" t="s">
        <v>76</v>
      </c>
      <c r="AY799" s="204" t="s">
        <v>177</v>
      </c>
    </row>
    <row r="800" spans="2:51" s="13" customFormat="1" ht="11.25">
      <c r="B800" s="193"/>
      <c r="C800" s="194"/>
      <c r="D800" s="195" t="s">
        <v>188</v>
      </c>
      <c r="E800" s="196" t="s">
        <v>19</v>
      </c>
      <c r="F800" s="197" t="s">
        <v>656</v>
      </c>
      <c r="G800" s="194"/>
      <c r="H800" s="198">
        <v>-4.1079999999999997</v>
      </c>
      <c r="I800" s="199"/>
      <c r="J800" s="194"/>
      <c r="K800" s="194"/>
      <c r="L800" s="200"/>
      <c r="M800" s="201"/>
      <c r="N800" s="202"/>
      <c r="O800" s="202"/>
      <c r="P800" s="202"/>
      <c r="Q800" s="202"/>
      <c r="R800" s="202"/>
      <c r="S800" s="202"/>
      <c r="T800" s="203"/>
      <c r="AT800" s="204" t="s">
        <v>188</v>
      </c>
      <c r="AU800" s="204" t="s">
        <v>86</v>
      </c>
      <c r="AV800" s="13" t="s">
        <v>86</v>
      </c>
      <c r="AW800" s="13" t="s">
        <v>35</v>
      </c>
      <c r="AX800" s="13" t="s">
        <v>76</v>
      </c>
      <c r="AY800" s="204" t="s">
        <v>177</v>
      </c>
    </row>
    <row r="801" spans="2:51" s="15" customFormat="1" ht="11.25">
      <c r="B801" s="216"/>
      <c r="C801" s="217"/>
      <c r="D801" s="195" t="s">
        <v>188</v>
      </c>
      <c r="E801" s="218" t="s">
        <v>19</v>
      </c>
      <c r="F801" s="219" t="s">
        <v>657</v>
      </c>
      <c r="G801" s="217"/>
      <c r="H801" s="218" t="s">
        <v>19</v>
      </c>
      <c r="I801" s="220"/>
      <c r="J801" s="217"/>
      <c r="K801" s="217"/>
      <c r="L801" s="221"/>
      <c r="M801" s="222"/>
      <c r="N801" s="223"/>
      <c r="O801" s="223"/>
      <c r="P801" s="223"/>
      <c r="Q801" s="223"/>
      <c r="R801" s="223"/>
      <c r="S801" s="223"/>
      <c r="T801" s="224"/>
      <c r="AT801" s="225" t="s">
        <v>188</v>
      </c>
      <c r="AU801" s="225" t="s">
        <v>86</v>
      </c>
      <c r="AV801" s="15" t="s">
        <v>84</v>
      </c>
      <c r="AW801" s="15" t="s">
        <v>35</v>
      </c>
      <c r="AX801" s="15" t="s">
        <v>76</v>
      </c>
      <c r="AY801" s="225" t="s">
        <v>177</v>
      </c>
    </row>
    <row r="802" spans="2:51" s="13" customFormat="1" ht="11.25">
      <c r="B802" s="193"/>
      <c r="C802" s="194"/>
      <c r="D802" s="195" t="s">
        <v>188</v>
      </c>
      <c r="E802" s="196" t="s">
        <v>19</v>
      </c>
      <c r="F802" s="197" t="s">
        <v>658</v>
      </c>
      <c r="G802" s="194"/>
      <c r="H802" s="198">
        <v>121.37</v>
      </c>
      <c r="I802" s="199"/>
      <c r="J802" s="194"/>
      <c r="K802" s="194"/>
      <c r="L802" s="200"/>
      <c r="M802" s="201"/>
      <c r="N802" s="202"/>
      <c r="O802" s="202"/>
      <c r="P802" s="202"/>
      <c r="Q802" s="202"/>
      <c r="R802" s="202"/>
      <c r="S802" s="202"/>
      <c r="T802" s="203"/>
      <c r="AT802" s="204" t="s">
        <v>188</v>
      </c>
      <c r="AU802" s="204" t="s">
        <v>86</v>
      </c>
      <c r="AV802" s="13" t="s">
        <v>86</v>
      </c>
      <c r="AW802" s="13" t="s">
        <v>35</v>
      </c>
      <c r="AX802" s="13" t="s">
        <v>76</v>
      </c>
      <c r="AY802" s="204" t="s">
        <v>177</v>
      </c>
    </row>
    <row r="803" spans="2:51" s="13" customFormat="1" ht="11.25">
      <c r="B803" s="193"/>
      <c r="C803" s="194"/>
      <c r="D803" s="195" t="s">
        <v>188</v>
      </c>
      <c r="E803" s="196" t="s">
        <v>19</v>
      </c>
      <c r="F803" s="197" t="s">
        <v>659</v>
      </c>
      <c r="G803" s="194"/>
      <c r="H803" s="198">
        <v>101.7</v>
      </c>
      <c r="I803" s="199"/>
      <c r="J803" s="194"/>
      <c r="K803" s="194"/>
      <c r="L803" s="200"/>
      <c r="M803" s="201"/>
      <c r="N803" s="202"/>
      <c r="O803" s="202"/>
      <c r="P803" s="202"/>
      <c r="Q803" s="202"/>
      <c r="R803" s="202"/>
      <c r="S803" s="202"/>
      <c r="T803" s="203"/>
      <c r="AT803" s="204" t="s">
        <v>188</v>
      </c>
      <c r="AU803" s="204" t="s">
        <v>86</v>
      </c>
      <c r="AV803" s="13" t="s">
        <v>86</v>
      </c>
      <c r="AW803" s="13" t="s">
        <v>35</v>
      </c>
      <c r="AX803" s="13" t="s">
        <v>76</v>
      </c>
      <c r="AY803" s="204" t="s">
        <v>177</v>
      </c>
    </row>
    <row r="804" spans="2:51" s="13" customFormat="1" ht="11.25">
      <c r="B804" s="193"/>
      <c r="C804" s="194"/>
      <c r="D804" s="195" t="s">
        <v>188</v>
      </c>
      <c r="E804" s="196" t="s">
        <v>19</v>
      </c>
      <c r="F804" s="197" t="s">
        <v>660</v>
      </c>
      <c r="G804" s="194"/>
      <c r="H804" s="198">
        <v>-28.98</v>
      </c>
      <c r="I804" s="199"/>
      <c r="J804" s="194"/>
      <c r="K804" s="194"/>
      <c r="L804" s="200"/>
      <c r="M804" s="201"/>
      <c r="N804" s="202"/>
      <c r="O804" s="202"/>
      <c r="P804" s="202"/>
      <c r="Q804" s="202"/>
      <c r="R804" s="202"/>
      <c r="S804" s="202"/>
      <c r="T804" s="203"/>
      <c r="AT804" s="204" t="s">
        <v>188</v>
      </c>
      <c r="AU804" s="204" t="s">
        <v>86</v>
      </c>
      <c r="AV804" s="13" t="s">
        <v>86</v>
      </c>
      <c r="AW804" s="13" t="s">
        <v>35</v>
      </c>
      <c r="AX804" s="13" t="s">
        <v>76</v>
      </c>
      <c r="AY804" s="204" t="s">
        <v>177</v>
      </c>
    </row>
    <row r="805" spans="2:51" s="13" customFormat="1" ht="11.25">
      <c r="B805" s="193"/>
      <c r="C805" s="194"/>
      <c r="D805" s="195" t="s">
        <v>188</v>
      </c>
      <c r="E805" s="196" t="s">
        <v>19</v>
      </c>
      <c r="F805" s="197" t="s">
        <v>661</v>
      </c>
      <c r="G805" s="194"/>
      <c r="H805" s="198">
        <v>-16.66</v>
      </c>
      <c r="I805" s="199"/>
      <c r="J805" s="194"/>
      <c r="K805" s="194"/>
      <c r="L805" s="200"/>
      <c r="M805" s="201"/>
      <c r="N805" s="202"/>
      <c r="O805" s="202"/>
      <c r="P805" s="202"/>
      <c r="Q805" s="202"/>
      <c r="R805" s="202"/>
      <c r="S805" s="202"/>
      <c r="T805" s="203"/>
      <c r="AT805" s="204" t="s">
        <v>188</v>
      </c>
      <c r="AU805" s="204" t="s">
        <v>86</v>
      </c>
      <c r="AV805" s="13" t="s">
        <v>86</v>
      </c>
      <c r="AW805" s="13" t="s">
        <v>35</v>
      </c>
      <c r="AX805" s="13" t="s">
        <v>76</v>
      </c>
      <c r="AY805" s="204" t="s">
        <v>177</v>
      </c>
    </row>
    <row r="806" spans="2:51" s="13" customFormat="1" ht="11.25">
      <c r="B806" s="193"/>
      <c r="C806" s="194"/>
      <c r="D806" s="195" t="s">
        <v>188</v>
      </c>
      <c r="E806" s="196" t="s">
        <v>19</v>
      </c>
      <c r="F806" s="197" t="s">
        <v>662</v>
      </c>
      <c r="G806" s="194"/>
      <c r="H806" s="198">
        <v>-4.6399999999999997</v>
      </c>
      <c r="I806" s="199"/>
      <c r="J806" s="194"/>
      <c r="K806" s="194"/>
      <c r="L806" s="200"/>
      <c r="M806" s="201"/>
      <c r="N806" s="202"/>
      <c r="O806" s="202"/>
      <c r="P806" s="202"/>
      <c r="Q806" s="202"/>
      <c r="R806" s="202"/>
      <c r="S806" s="202"/>
      <c r="T806" s="203"/>
      <c r="AT806" s="204" t="s">
        <v>188</v>
      </c>
      <c r="AU806" s="204" t="s">
        <v>86</v>
      </c>
      <c r="AV806" s="13" t="s">
        <v>86</v>
      </c>
      <c r="AW806" s="13" t="s">
        <v>35</v>
      </c>
      <c r="AX806" s="13" t="s">
        <v>76</v>
      </c>
      <c r="AY806" s="204" t="s">
        <v>177</v>
      </c>
    </row>
    <row r="807" spans="2:51" s="13" customFormat="1" ht="11.25">
      <c r="B807" s="193"/>
      <c r="C807" s="194"/>
      <c r="D807" s="195" t="s">
        <v>188</v>
      </c>
      <c r="E807" s="196" t="s">
        <v>19</v>
      </c>
      <c r="F807" s="197" t="s">
        <v>663</v>
      </c>
      <c r="G807" s="194"/>
      <c r="H807" s="198">
        <v>-15.225</v>
      </c>
      <c r="I807" s="199"/>
      <c r="J807" s="194"/>
      <c r="K807" s="194"/>
      <c r="L807" s="200"/>
      <c r="M807" s="201"/>
      <c r="N807" s="202"/>
      <c r="O807" s="202"/>
      <c r="P807" s="202"/>
      <c r="Q807" s="202"/>
      <c r="R807" s="202"/>
      <c r="S807" s="202"/>
      <c r="T807" s="203"/>
      <c r="AT807" s="204" t="s">
        <v>188</v>
      </c>
      <c r="AU807" s="204" t="s">
        <v>86</v>
      </c>
      <c r="AV807" s="13" t="s">
        <v>86</v>
      </c>
      <c r="AW807" s="13" t="s">
        <v>35</v>
      </c>
      <c r="AX807" s="13" t="s">
        <v>76</v>
      </c>
      <c r="AY807" s="204" t="s">
        <v>177</v>
      </c>
    </row>
    <row r="808" spans="2:51" s="13" customFormat="1" ht="11.25">
      <c r="B808" s="193"/>
      <c r="C808" s="194"/>
      <c r="D808" s="195" t="s">
        <v>188</v>
      </c>
      <c r="E808" s="196" t="s">
        <v>19</v>
      </c>
      <c r="F808" s="197" t="s">
        <v>664</v>
      </c>
      <c r="G808" s="194"/>
      <c r="H808" s="198">
        <v>-1.98</v>
      </c>
      <c r="I808" s="199"/>
      <c r="J808" s="194"/>
      <c r="K808" s="194"/>
      <c r="L808" s="200"/>
      <c r="M808" s="201"/>
      <c r="N808" s="202"/>
      <c r="O808" s="202"/>
      <c r="P808" s="202"/>
      <c r="Q808" s="202"/>
      <c r="R808" s="202"/>
      <c r="S808" s="202"/>
      <c r="T808" s="203"/>
      <c r="AT808" s="204" t="s">
        <v>188</v>
      </c>
      <c r="AU808" s="204" t="s">
        <v>86</v>
      </c>
      <c r="AV808" s="13" t="s">
        <v>86</v>
      </c>
      <c r="AW808" s="13" t="s">
        <v>35</v>
      </c>
      <c r="AX808" s="13" t="s">
        <v>76</v>
      </c>
      <c r="AY808" s="204" t="s">
        <v>177</v>
      </c>
    </row>
    <row r="809" spans="2:51" s="15" customFormat="1" ht="11.25">
      <c r="B809" s="216"/>
      <c r="C809" s="217"/>
      <c r="D809" s="195" t="s">
        <v>188</v>
      </c>
      <c r="E809" s="218" t="s">
        <v>19</v>
      </c>
      <c r="F809" s="219" t="s">
        <v>264</v>
      </c>
      <c r="G809" s="217"/>
      <c r="H809" s="218" t="s">
        <v>19</v>
      </c>
      <c r="I809" s="220"/>
      <c r="J809" s="217"/>
      <c r="K809" s="217"/>
      <c r="L809" s="221"/>
      <c r="M809" s="222"/>
      <c r="N809" s="223"/>
      <c r="O809" s="223"/>
      <c r="P809" s="223"/>
      <c r="Q809" s="223"/>
      <c r="R809" s="223"/>
      <c r="S809" s="223"/>
      <c r="T809" s="224"/>
      <c r="AT809" s="225" t="s">
        <v>188</v>
      </c>
      <c r="AU809" s="225" t="s">
        <v>86</v>
      </c>
      <c r="AV809" s="15" t="s">
        <v>84</v>
      </c>
      <c r="AW809" s="15" t="s">
        <v>35</v>
      </c>
      <c r="AX809" s="15" t="s">
        <v>76</v>
      </c>
      <c r="AY809" s="225" t="s">
        <v>177</v>
      </c>
    </row>
    <row r="810" spans="2:51" s="13" customFormat="1" ht="11.25">
      <c r="B810" s="193"/>
      <c r="C810" s="194"/>
      <c r="D810" s="195" t="s">
        <v>188</v>
      </c>
      <c r="E810" s="196" t="s">
        <v>19</v>
      </c>
      <c r="F810" s="197" t="s">
        <v>665</v>
      </c>
      <c r="G810" s="194"/>
      <c r="H810" s="198">
        <v>36.15</v>
      </c>
      <c r="I810" s="199"/>
      <c r="J810" s="194"/>
      <c r="K810" s="194"/>
      <c r="L810" s="200"/>
      <c r="M810" s="201"/>
      <c r="N810" s="202"/>
      <c r="O810" s="202"/>
      <c r="P810" s="202"/>
      <c r="Q810" s="202"/>
      <c r="R810" s="202"/>
      <c r="S810" s="202"/>
      <c r="T810" s="203"/>
      <c r="AT810" s="204" t="s">
        <v>188</v>
      </c>
      <c r="AU810" s="204" t="s">
        <v>86</v>
      </c>
      <c r="AV810" s="13" t="s">
        <v>86</v>
      </c>
      <c r="AW810" s="13" t="s">
        <v>35</v>
      </c>
      <c r="AX810" s="13" t="s">
        <v>76</v>
      </c>
      <c r="AY810" s="204" t="s">
        <v>177</v>
      </c>
    </row>
    <row r="811" spans="2:51" s="13" customFormat="1" ht="11.25">
      <c r="B811" s="193"/>
      <c r="C811" s="194"/>
      <c r="D811" s="195" t="s">
        <v>188</v>
      </c>
      <c r="E811" s="196" t="s">
        <v>19</v>
      </c>
      <c r="F811" s="197" t="s">
        <v>666</v>
      </c>
      <c r="G811" s="194"/>
      <c r="H811" s="198">
        <v>192.3</v>
      </c>
      <c r="I811" s="199"/>
      <c r="J811" s="194"/>
      <c r="K811" s="194"/>
      <c r="L811" s="200"/>
      <c r="M811" s="201"/>
      <c r="N811" s="202"/>
      <c r="O811" s="202"/>
      <c r="P811" s="202"/>
      <c r="Q811" s="202"/>
      <c r="R811" s="202"/>
      <c r="S811" s="202"/>
      <c r="T811" s="203"/>
      <c r="AT811" s="204" t="s">
        <v>188</v>
      </c>
      <c r="AU811" s="204" t="s">
        <v>86</v>
      </c>
      <c r="AV811" s="13" t="s">
        <v>86</v>
      </c>
      <c r="AW811" s="13" t="s">
        <v>35</v>
      </c>
      <c r="AX811" s="13" t="s">
        <v>76</v>
      </c>
      <c r="AY811" s="204" t="s">
        <v>177</v>
      </c>
    </row>
    <row r="812" spans="2:51" s="13" customFormat="1" ht="11.25">
      <c r="B812" s="193"/>
      <c r="C812" s="194"/>
      <c r="D812" s="195" t="s">
        <v>188</v>
      </c>
      <c r="E812" s="196" t="s">
        <v>19</v>
      </c>
      <c r="F812" s="197" t="s">
        <v>667</v>
      </c>
      <c r="G812" s="194"/>
      <c r="H812" s="198">
        <v>-5.6</v>
      </c>
      <c r="I812" s="199"/>
      <c r="J812" s="194"/>
      <c r="K812" s="194"/>
      <c r="L812" s="200"/>
      <c r="M812" s="201"/>
      <c r="N812" s="202"/>
      <c r="O812" s="202"/>
      <c r="P812" s="202"/>
      <c r="Q812" s="202"/>
      <c r="R812" s="202"/>
      <c r="S812" s="202"/>
      <c r="T812" s="203"/>
      <c r="AT812" s="204" t="s">
        <v>188</v>
      </c>
      <c r="AU812" s="204" t="s">
        <v>86</v>
      </c>
      <c r="AV812" s="13" t="s">
        <v>86</v>
      </c>
      <c r="AW812" s="13" t="s">
        <v>35</v>
      </c>
      <c r="AX812" s="13" t="s">
        <v>76</v>
      </c>
      <c r="AY812" s="204" t="s">
        <v>177</v>
      </c>
    </row>
    <row r="813" spans="2:51" s="13" customFormat="1" ht="11.25">
      <c r="B813" s="193"/>
      <c r="C813" s="194"/>
      <c r="D813" s="195" t="s">
        <v>188</v>
      </c>
      <c r="E813" s="196" t="s">
        <v>19</v>
      </c>
      <c r="F813" s="197" t="s">
        <v>668</v>
      </c>
      <c r="G813" s="194"/>
      <c r="H813" s="198">
        <v>-3.2</v>
      </c>
      <c r="I813" s="199"/>
      <c r="J813" s="194"/>
      <c r="K813" s="194"/>
      <c r="L813" s="200"/>
      <c r="M813" s="201"/>
      <c r="N813" s="202"/>
      <c r="O813" s="202"/>
      <c r="P813" s="202"/>
      <c r="Q813" s="202"/>
      <c r="R813" s="202"/>
      <c r="S813" s="202"/>
      <c r="T813" s="203"/>
      <c r="AT813" s="204" t="s">
        <v>188</v>
      </c>
      <c r="AU813" s="204" t="s">
        <v>86</v>
      </c>
      <c r="AV813" s="13" t="s">
        <v>86</v>
      </c>
      <c r="AW813" s="13" t="s">
        <v>35</v>
      </c>
      <c r="AX813" s="13" t="s">
        <v>76</v>
      </c>
      <c r="AY813" s="204" t="s">
        <v>177</v>
      </c>
    </row>
    <row r="814" spans="2:51" s="13" customFormat="1" ht="11.25">
      <c r="B814" s="193"/>
      <c r="C814" s="194"/>
      <c r="D814" s="195" t="s">
        <v>188</v>
      </c>
      <c r="E814" s="196" t="s">
        <v>19</v>
      </c>
      <c r="F814" s="197" t="s">
        <v>669</v>
      </c>
      <c r="G814" s="194"/>
      <c r="H814" s="198">
        <v>-7.2</v>
      </c>
      <c r="I814" s="199"/>
      <c r="J814" s="194"/>
      <c r="K814" s="194"/>
      <c r="L814" s="200"/>
      <c r="M814" s="201"/>
      <c r="N814" s="202"/>
      <c r="O814" s="202"/>
      <c r="P814" s="202"/>
      <c r="Q814" s="202"/>
      <c r="R814" s="202"/>
      <c r="S814" s="202"/>
      <c r="T814" s="203"/>
      <c r="AT814" s="204" t="s">
        <v>188</v>
      </c>
      <c r="AU814" s="204" t="s">
        <v>86</v>
      </c>
      <c r="AV814" s="13" t="s">
        <v>86</v>
      </c>
      <c r="AW814" s="13" t="s">
        <v>35</v>
      </c>
      <c r="AX814" s="13" t="s">
        <v>76</v>
      </c>
      <c r="AY814" s="204" t="s">
        <v>177</v>
      </c>
    </row>
    <row r="815" spans="2:51" s="13" customFormat="1" ht="11.25">
      <c r="B815" s="193"/>
      <c r="C815" s="194"/>
      <c r="D815" s="195" t="s">
        <v>188</v>
      </c>
      <c r="E815" s="196" t="s">
        <v>19</v>
      </c>
      <c r="F815" s="197" t="s">
        <v>268</v>
      </c>
      <c r="G815" s="194"/>
      <c r="H815" s="198">
        <v>-4.375</v>
      </c>
      <c r="I815" s="199"/>
      <c r="J815" s="194"/>
      <c r="K815" s="194"/>
      <c r="L815" s="200"/>
      <c r="M815" s="201"/>
      <c r="N815" s="202"/>
      <c r="O815" s="202"/>
      <c r="P815" s="202"/>
      <c r="Q815" s="202"/>
      <c r="R815" s="202"/>
      <c r="S815" s="202"/>
      <c r="T815" s="203"/>
      <c r="AT815" s="204" t="s">
        <v>188</v>
      </c>
      <c r="AU815" s="204" t="s">
        <v>86</v>
      </c>
      <c r="AV815" s="13" t="s">
        <v>86</v>
      </c>
      <c r="AW815" s="13" t="s">
        <v>35</v>
      </c>
      <c r="AX815" s="13" t="s">
        <v>76</v>
      </c>
      <c r="AY815" s="204" t="s">
        <v>177</v>
      </c>
    </row>
    <row r="816" spans="2:51" s="13" customFormat="1" ht="11.25">
      <c r="B816" s="193"/>
      <c r="C816" s="194"/>
      <c r="D816" s="195" t="s">
        <v>188</v>
      </c>
      <c r="E816" s="196" t="s">
        <v>19</v>
      </c>
      <c r="F816" s="197" t="s">
        <v>670</v>
      </c>
      <c r="G816" s="194"/>
      <c r="H816" s="198">
        <v>-2.7749999999999999</v>
      </c>
      <c r="I816" s="199"/>
      <c r="J816" s="194"/>
      <c r="K816" s="194"/>
      <c r="L816" s="200"/>
      <c r="M816" s="201"/>
      <c r="N816" s="202"/>
      <c r="O816" s="202"/>
      <c r="P816" s="202"/>
      <c r="Q816" s="202"/>
      <c r="R816" s="202"/>
      <c r="S816" s="202"/>
      <c r="T816" s="203"/>
      <c r="AT816" s="204" t="s">
        <v>188</v>
      </c>
      <c r="AU816" s="204" t="s">
        <v>86</v>
      </c>
      <c r="AV816" s="13" t="s">
        <v>86</v>
      </c>
      <c r="AW816" s="13" t="s">
        <v>35</v>
      </c>
      <c r="AX816" s="13" t="s">
        <v>76</v>
      </c>
      <c r="AY816" s="204" t="s">
        <v>177</v>
      </c>
    </row>
    <row r="817" spans="2:51" s="13" customFormat="1" ht="11.25">
      <c r="B817" s="193"/>
      <c r="C817" s="194"/>
      <c r="D817" s="195" t="s">
        <v>188</v>
      </c>
      <c r="E817" s="196" t="s">
        <v>19</v>
      </c>
      <c r="F817" s="197" t="s">
        <v>671</v>
      </c>
      <c r="G817" s="194"/>
      <c r="H817" s="198">
        <v>-8.2799999999999994</v>
      </c>
      <c r="I817" s="199"/>
      <c r="J817" s="194"/>
      <c r="K817" s="194"/>
      <c r="L817" s="200"/>
      <c r="M817" s="201"/>
      <c r="N817" s="202"/>
      <c r="O817" s="202"/>
      <c r="P817" s="202"/>
      <c r="Q817" s="202"/>
      <c r="R817" s="202"/>
      <c r="S817" s="202"/>
      <c r="T817" s="203"/>
      <c r="AT817" s="204" t="s">
        <v>188</v>
      </c>
      <c r="AU817" s="204" t="s">
        <v>86</v>
      </c>
      <c r="AV817" s="13" t="s">
        <v>86</v>
      </c>
      <c r="AW817" s="13" t="s">
        <v>35</v>
      </c>
      <c r="AX817" s="13" t="s">
        <v>76</v>
      </c>
      <c r="AY817" s="204" t="s">
        <v>177</v>
      </c>
    </row>
    <row r="818" spans="2:51" s="13" customFormat="1" ht="11.25">
      <c r="B818" s="193"/>
      <c r="C818" s="194"/>
      <c r="D818" s="195" t="s">
        <v>188</v>
      </c>
      <c r="E818" s="196" t="s">
        <v>19</v>
      </c>
      <c r="F818" s="197" t="s">
        <v>672</v>
      </c>
      <c r="G818" s="194"/>
      <c r="H818" s="198">
        <v>-6.24</v>
      </c>
      <c r="I818" s="199"/>
      <c r="J818" s="194"/>
      <c r="K818" s="194"/>
      <c r="L818" s="200"/>
      <c r="M818" s="201"/>
      <c r="N818" s="202"/>
      <c r="O818" s="202"/>
      <c r="P818" s="202"/>
      <c r="Q818" s="202"/>
      <c r="R818" s="202"/>
      <c r="S818" s="202"/>
      <c r="T818" s="203"/>
      <c r="AT818" s="204" t="s">
        <v>188</v>
      </c>
      <c r="AU818" s="204" t="s">
        <v>86</v>
      </c>
      <c r="AV818" s="13" t="s">
        <v>86</v>
      </c>
      <c r="AW818" s="13" t="s">
        <v>35</v>
      </c>
      <c r="AX818" s="13" t="s">
        <v>76</v>
      </c>
      <c r="AY818" s="204" t="s">
        <v>177</v>
      </c>
    </row>
    <row r="819" spans="2:51" s="15" customFormat="1" ht="11.25">
      <c r="B819" s="216"/>
      <c r="C819" s="217"/>
      <c r="D819" s="195" t="s">
        <v>188</v>
      </c>
      <c r="E819" s="218" t="s">
        <v>19</v>
      </c>
      <c r="F819" s="219" t="s">
        <v>635</v>
      </c>
      <c r="G819" s="217"/>
      <c r="H819" s="218" t="s">
        <v>19</v>
      </c>
      <c r="I819" s="220"/>
      <c r="J819" s="217"/>
      <c r="K819" s="217"/>
      <c r="L819" s="221"/>
      <c r="M819" s="222"/>
      <c r="N819" s="223"/>
      <c r="O819" s="223"/>
      <c r="P819" s="223"/>
      <c r="Q819" s="223"/>
      <c r="R819" s="223"/>
      <c r="S819" s="223"/>
      <c r="T819" s="224"/>
      <c r="AT819" s="225" t="s">
        <v>188</v>
      </c>
      <c r="AU819" s="225" t="s">
        <v>86</v>
      </c>
      <c r="AV819" s="15" t="s">
        <v>84</v>
      </c>
      <c r="AW819" s="15" t="s">
        <v>35</v>
      </c>
      <c r="AX819" s="15" t="s">
        <v>76</v>
      </c>
      <c r="AY819" s="225" t="s">
        <v>177</v>
      </c>
    </row>
    <row r="820" spans="2:51" s="13" customFormat="1" ht="11.25">
      <c r="B820" s="193"/>
      <c r="C820" s="194"/>
      <c r="D820" s="195" t="s">
        <v>188</v>
      </c>
      <c r="E820" s="196" t="s">
        <v>19</v>
      </c>
      <c r="F820" s="197" t="s">
        <v>673</v>
      </c>
      <c r="G820" s="194"/>
      <c r="H820" s="198">
        <v>51.11</v>
      </c>
      <c r="I820" s="199"/>
      <c r="J820" s="194"/>
      <c r="K820" s="194"/>
      <c r="L820" s="200"/>
      <c r="M820" s="201"/>
      <c r="N820" s="202"/>
      <c r="O820" s="202"/>
      <c r="P820" s="202"/>
      <c r="Q820" s="202"/>
      <c r="R820" s="202"/>
      <c r="S820" s="202"/>
      <c r="T820" s="203"/>
      <c r="AT820" s="204" t="s">
        <v>188</v>
      </c>
      <c r="AU820" s="204" t="s">
        <v>86</v>
      </c>
      <c r="AV820" s="13" t="s">
        <v>86</v>
      </c>
      <c r="AW820" s="13" t="s">
        <v>35</v>
      </c>
      <c r="AX820" s="13" t="s">
        <v>76</v>
      </c>
      <c r="AY820" s="204" t="s">
        <v>177</v>
      </c>
    </row>
    <row r="821" spans="2:51" s="13" customFormat="1" ht="11.25">
      <c r="B821" s="193"/>
      <c r="C821" s="194"/>
      <c r="D821" s="195" t="s">
        <v>188</v>
      </c>
      <c r="E821" s="196" t="s">
        <v>19</v>
      </c>
      <c r="F821" s="197" t="s">
        <v>674</v>
      </c>
      <c r="G821" s="194"/>
      <c r="H821" s="198">
        <v>138</v>
      </c>
      <c r="I821" s="199"/>
      <c r="J821" s="194"/>
      <c r="K821" s="194"/>
      <c r="L821" s="200"/>
      <c r="M821" s="201"/>
      <c r="N821" s="202"/>
      <c r="O821" s="202"/>
      <c r="P821" s="202"/>
      <c r="Q821" s="202"/>
      <c r="R821" s="202"/>
      <c r="S821" s="202"/>
      <c r="T821" s="203"/>
      <c r="AT821" s="204" t="s">
        <v>188</v>
      </c>
      <c r="AU821" s="204" t="s">
        <v>86</v>
      </c>
      <c r="AV821" s="13" t="s">
        <v>86</v>
      </c>
      <c r="AW821" s="13" t="s">
        <v>35</v>
      </c>
      <c r="AX821" s="13" t="s">
        <v>76</v>
      </c>
      <c r="AY821" s="204" t="s">
        <v>177</v>
      </c>
    </row>
    <row r="822" spans="2:51" s="13" customFormat="1" ht="11.25">
      <c r="B822" s="193"/>
      <c r="C822" s="194"/>
      <c r="D822" s="195" t="s">
        <v>188</v>
      </c>
      <c r="E822" s="196" t="s">
        <v>19</v>
      </c>
      <c r="F822" s="197" t="s">
        <v>675</v>
      </c>
      <c r="G822" s="194"/>
      <c r="H822" s="198">
        <v>5</v>
      </c>
      <c r="I822" s="199"/>
      <c r="J822" s="194"/>
      <c r="K822" s="194"/>
      <c r="L822" s="200"/>
      <c r="M822" s="201"/>
      <c r="N822" s="202"/>
      <c r="O822" s="202"/>
      <c r="P822" s="202"/>
      <c r="Q822" s="202"/>
      <c r="R822" s="202"/>
      <c r="S822" s="202"/>
      <c r="T822" s="203"/>
      <c r="AT822" s="204" t="s">
        <v>188</v>
      </c>
      <c r="AU822" s="204" t="s">
        <v>86</v>
      </c>
      <c r="AV822" s="13" t="s">
        <v>86</v>
      </c>
      <c r="AW822" s="13" t="s">
        <v>35</v>
      </c>
      <c r="AX822" s="13" t="s">
        <v>76</v>
      </c>
      <c r="AY822" s="204" t="s">
        <v>177</v>
      </c>
    </row>
    <row r="823" spans="2:51" s="13" customFormat="1" ht="11.25">
      <c r="B823" s="193"/>
      <c r="C823" s="194"/>
      <c r="D823" s="195" t="s">
        <v>188</v>
      </c>
      <c r="E823" s="196" t="s">
        <v>19</v>
      </c>
      <c r="F823" s="197" t="s">
        <v>676</v>
      </c>
      <c r="G823" s="194"/>
      <c r="H823" s="198">
        <v>12.638</v>
      </c>
      <c r="I823" s="199"/>
      <c r="J823" s="194"/>
      <c r="K823" s="194"/>
      <c r="L823" s="200"/>
      <c r="M823" s="201"/>
      <c r="N823" s="202"/>
      <c r="O823" s="202"/>
      <c r="P823" s="202"/>
      <c r="Q823" s="202"/>
      <c r="R823" s="202"/>
      <c r="S823" s="202"/>
      <c r="T823" s="203"/>
      <c r="AT823" s="204" t="s">
        <v>188</v>
      </c>
      <c r="AU823" s="204" t="s">
        <v>86</v>
      </c>
      <c r="AV823" s="13" t="s">
        <v>86</v>
      </c>
      <c r="AW823" s="13" t="s">
        <v>35</v>
      </c>
      <c r="AX823" s="13" t="s">
        <v>76</v>
      </c>
      <c r="AY823" s="204" t="s">
        <v>177</v>
      </c>
    </row>
    <row r="824" spans="2:51" s="13" customFormat="1" ht="11.25">
      <c r="B824" s="193"/>
      <c r="C824" s="194"/>
      <c r="D824" s="195" t="s">
        <v>188</v>
      </c>
      <c r="E824" s="196" t="s">
        <v>19</v>
      </c>
      <c r="F824" s="197" t="s">
        <v>677</v>
      </c>
      <c r="G824" s="194"/>
      <c r="H824" s="198">
        <v>-19.32</v>
      </c>
      <c r="I824" s="199"/>
      <c r="J824" s="194"/>
      <c r="K824" s="194"/>
      <c r="L824" s="200"/>
      <c r="M824" s="201"/>
      <c r="N824" s="202"/>
      <c r="O824" s="202"/>
      <c r="P824" s="202"/>
      <c r="Q824" s="202"/>
      <c r="R824" s="202"/>
      <c r="S824" s="202"/>
      <c r="T824" s="203"/>
      <c r="AT824" s="204" t="s">
        <v>188</v>
      </c>
      <c r="AU824" s="204" t="s">
        <v>86</v>
      </c>
      <c r="AV824" s="13" t="s">
        <v>86</v>
      </c>
      <c r="AW824" s="13" t="s">
        <v>35</v>
      </c>
      <c r="AX824" s="13" t="s">
        <v>76</v>
      </c>
      <c r="AY824" s="204" t="s">
        <v>177</v>
      </c>
    </row>
    <row r="825" spans="2:51" s="13" customFormat="1" ht="11.25">
      <c r="B825" s="193"/>
      <c r="C825" s="194"/>
      <c r="D825" s="195" t="s">
        <v>188</v>
      </c>
      <c r="E825" s="196" t="s">
        <v>19</v>
      </c>
      <c r="F825" s="197" t="s">
        <v>678</v>
      </c>
      <c r="G825" s="194"/>
      <c r="H825" s="198">
        <v>-2.16</v>
      </c>
      <c r="I825" s="199"/>
      <c r="J825" s="194"/>
      <c r="K825" s="194"/>
      <c r="L825" s="200"/>
      <c r="M825" s="201"/>
      <c r="N825" s="202"/>
      <c r="O825" s="202"/>
      <c r="P825" s="202"/>
      <c r="Q825" s="202"/>
      <c r="R825" s="202"/>
      <c r="S825" s="202"/>
      <c r="T825" s="203"/>
      <c r="AT825" s="204" t="s">
        <v>188</v>
      </c>
      <c r="AU825" s="204" t="s">
        <v>86</v>
      </c>
      <c r="AV825" s="13" t="s">
        <v>86</v>
      </c>
      <c r="AW825" s="13" t="s">
        <v>35</v>
      </c>
      <c r="AX825" s="13" t="s">
        <v>76</v>
      </c>
      <c r="AY825" s="204" t="s">
        <v>177</v>
      </c>
    </row>
    <row r="826" spans="2:51" s="13" customFormat="1" ht="11.25">
      <c r="B826" s="193"/>
      <c r="C826" s="194"/>
      <c r="D826" s="195" t="s">
        <v>188</v>
      </c>
      <c r="E826" s="196" t="s">
        <v>19</v>
      </c>
      <c r="F826" s="197" t="s">
        <v>679</v>
      </c>
      <c r="G826" s="194"/>
      <c r="H826" s="198">
        <v>-3.08</v>
      </c>
      <c r="I826" s="199"/>
      <c r="J826" s="194"/>
      <c r="K826" s="194"/>
      <c r="L826" s="200"/>
      <c r="M826" s="201"/>
      <c r="N826" s="202"/>
      <c r="O826" s="202"/>
      <c r="P826" s="202"/>
      <c r="Q826" s="202"/>
      <c r="R826" s="202"/>
      <c r="S826" s="202"/>
      <c r="T826" s="203"/>
      <c r="AT826" s="204" t="s">
        <v>188</v>
      </c>
      <c r="AU826" s="204" t="s">
        <v>86</v>
      </c>
      <c r="AV826" s="13" t="s">
        <v>86</v>
      </c>
      <c r="AW826" s="13" t="s">
        <v>35</v>
      </c>
      <c r="AX826" s="13" t="s">
        <v>76</v>
      </c>
      <c r="AY826" s="204" t="s">
        <v>177</v>
      </c>
    </row>
    <row r="827" spans="2:51" s="13" customFormat="1" ht="11.25">
      <c r="B827" s="193"/>
      <c r="C827" s="194"/>
      <c r="D827" s="195" t="s">
        <v>188</v>
      </c>
      <c r="E827" s="196" t="s">
        <v>19</v>
      </c>
      <c r="F827" s="197" t="s">
        <v>680</v>
      </c>
      <c r="G827" s="194"/>
      <c r="H827" s="198">
        <v>-1.92</v>
      </c>
      <c r="I827" s="199"/>
      <c r="J827" s="194"/>
      <c r="K827" s="194"/>
      <c r="L827" s="200"/>
      <c r="M827" s="201"/>
      <c r="N827" s="202"/>
      <c r="O827" s="202"/>
      <c r="P827" s="202"/>
      <c r="Q827" s="202"/>
      <c r="R827" s="202"/>
      <c r="S827" s="202"/>
      <c r="T827" s="203"/>
      <c r="AT827" s="204" t="s">
        <v>188</v>
      </c>
      <c r="AU827" s="204" t="s">
        <v>86</v>
      </c>
      <c r="AV827" s="13" t="s">
        <v>86</v>
      </c>
      <c r="AW827" s="13" t="s">
        <v>35</v>
      </c>
      <c r="AX827" s="13" t="s">
        <v>76</v>
      </c>
      <c r="AY827" s="204" t="s">
        <v>177</v>
      </c>
    </row>
    <row r="828" spans="2:51" s="13" customFormat="1" ht="11.25">
      <c r="B828" s="193"/>
      <c r="C828" s="194"/>
      <c r="D828" s="195" t="s">
        <v>188</v>
      </c>
      <c r="E828" s="196" t="s">
        <v>19</v>
      </c>
      <c r="F828" s="197" t="s">
        <v>504</v>
      </c>
      <c r="G828" s="194"/>
      <c r="H828" s="198">
        <v>-1.4</v>
      </c>
      <c r="I828" s="199"/>
      <c r="J828" s="194"/>
      <c r="K828" s="194"/>
      <c r="L828" s="200"/>
      <c r="M828" s="201"/>
      <c r="N828" s="202"/>
      <c r="O828" s="202"/>
      <c r="P828" s="202"/>
      <c r="Q828" s="202"/>
      <c r="R828" s="202"/>
      <c r="S828" s="202"/>
      <c r="T828" s="203"/>
      <c r="AT828" s="204" t="s">
        <v>188</v>
      </c>
      <c r="AU828" s="204" t="s">
        <v>86</v>
      </c>
      <c r="AV828" s="13" t="s">
        <v>86</v>
      </c>
      <c r="AW828" s="13" t="s">
        <v>35</v>
      </c>
      <c r="AX828" s="13" t="s">
        <v>76</v>
      </c>
      <c r="AY828" s="204" t="s">
        <v>177</v>
      </c>
    </row>
    <row r="829" spans="2:51" s="13" customFormat="1" ht="11.25">
      <c r="B829" s="193"/>
      <c r="C829" s="194"/>
      <c r="D829" s="195" t="s">
        <v>188</v>
      </c>
      <c r="E829" s="196" t="s">
        <v>19</v>
      </c>
      <c r="F829" s="197" t="s">
        <v>681</v>
      </c>
      <c r="G829" s="194"/>
      <c r="H829" s="198">
        <v>-3.9</v>
      </c>
      <c r="I829" s="199"/>
      <c r="J829" s="194"/>
      <c r="K829" s="194"/>
      <c r="L829" s="200"/>
      <c r="M829" s="201"/>
      <c r="N829" s="202"/>
      <c r="O829" s="202"/>
      <c r="P829" s="202"/>
      <c r="Q829" s="202"/>
      <c r="R829" s="202"/>
      <c r="S829" s="202"/>
      <c r="T829" s="203"/>
      <c r="AT829" s="204" t="s">
        <v>188</v>
      </c>
      <c r="AU829" s="204" t="s">
        <v>86</v>
      </c>
      <c r="AV829" s="13" t="s">
        <v>86</v>
      </c>
      <c r="AW829" s="13" t="s">
        <v>35</v>
      </c>
      <c r="AX829" s="13" t="s">
        <v>76</v>
      </c>
      <c r="AY829" s="204" t="s">
        <v>177</v>
      </c>
    </row>
    <row r="830" spans="2:51" s="13" customFormat="1" ht="11.25">
      <c r="B830" s="193"/>
      <c r="C830" s="194"/>
      <c r="D830" s="195" t="s">
        <v>188</v>
      </c>
      <c r="E830" s="196" t="s">
        <v>19</v>
      </c>
      <c r="F830" s="197" t="s">
        <v>682</v>
      </c>
      <c r="G830" s="194"/>
      <c r="H830" s="198">
        <v>-2.88</v>
      </c>
      <c r="I830" s="199"/>
      <c r="J830" s="194"/>
      <c r="K830" s="194"/>
      <c r="L830" s="200"/>
      <c r="M830" s="201"/>
      <c r="N830" s="202"/>
      <c r="O830" s="202"/>
      <c r="P830" s="202"/>
      <c r="Q830" s="202"/>
      <c r="R830" s="202"/>
      <c r="S830" s="202"/>
      <c r="T830" s="203"/>
      <c r="AT830" s="204" t="s">
        <v>188</v>
      </c>
      <c r="AU830" s="204" t="s">
        <v>86</v>
      </c>
      <c r="AV830" s="13" t="s">
        <v>86</v>
      </c>
      <c r="AW830" s="13" t="s">
        <v>35</v>
      </c>
      <c r="AX830" s="13" t="s">
        <v>76</v>
      </c>
      <c r="AY830" s="204" t="s">
        <v>177</v>
      </c>
    </row>
    <row r="831" spans="2:51" s="13" customFormat="1" ht="11.25">
      <c r="B831" s="193"/>
      <c r="C831" s="194"/>
      <c r="D831" s="195" t="s">
        <v>188</v>
      </c>
      <c r="E831" s="196" t="s">
        <v>19</v>
      </c>
      <c r="F831" s="197" t="s">
        <v>683</v>
      </c>
      <c r="G831" s="194"/>
      <c r="H831" s="198">
        <v>-0.75</v>
      </c>
      <c r="I831" s="199"/>
      <c r="J831" s="194"/>
      <c r="K831" s="194"/>
      <c r="L831" s="200"/>
      <c r="M831" s="201"/>
      <c r="N831" s="202"/>
      <c r="O831" s="202"/>
      <c r="P831" s="202"/>
      <c r="Q831" s="202"/>
      <c r="R831" s="202"/>
      <c r="S831" s="202"/>
      <c r="T831" s="203"/>
      <c r="AT831" s="204" t="s">
        <v>188</v>
      </c>
      <c r="AU831" s="204" t="s">
        <v>86</v>
      </c>
      <c r="AV831" s="13" t="s">
        <v>86</v>
      </c>
      <c r="AW831" s="13" t="s">
        <v>35</v>
      </c>
      <c r="AX831" s="13" t="s">
        <v>76</v>
      </c>
      <c r="AY831" s="204" t="s">
        <v>177</v>
      </c>
    </row>
    <row r="832" spans="2:51" s="13" customFormat="1" ht="11.25">
      <c r="B832" s="193"/>
      <c r="C832" s="194"/>
      <c r="D832" s="195" t="s">
        <v>188</v>
      </c>
      <c r="E832" s="196" t="s">
        <v>19</v>
      </c>
      <c r="F832" s="197" t="s">
        <v>684</v>
      </c>
      <c r="G832" s="194"/>
      <c r="H832" s="198">
        <v>-3.5</v>
      </c>
      <c r="I832" s="199"/>
      <c r="J832" s="194"/>
      <c r="K832" s="194"/>
      <c r="L832" s="200"/>
      <c r="M832" s="201"/>
      <c r="N832" s="202"/>
      <c r="O832" s="202"/>
      <c r="P832" s="202"/>
      <c r="Q832" s="202"/>
      <c r="R832" s="202"/>
      <c r="S832" s="202"/>
      <c r="T832" s="203"/>
      <c r="AT832" s="204" t="s">
        <v>188</v>
      </c>
      <c r="AU832" s="204" t="s">
        <v>86</v>
      </c>
      <c r="AV832" s="13" t="s">
        <v>86</v>
      </c>
      <c r="AW832" s="13" t="s">
        <v>35</v>
      </c>
      <c r="AX832" s="13" t="s">
        <v>76</v>
      </c>
      <c r="AY832" s="204" t="s">
        <v>177</v>
      </c>
    </row>
    <row r="833" spans="1:65" s="14" customFormat="1" ht="11.25">
      <c r="B833" s="205"/>
      <c r="C833" s="206"/>
      <c r="D833" s="195" t="s">
        <v>188</v>
      </c>
      <c r="E833" s="207" t="s">
        <v>19</v>
      </c>
      <c r="F833" s="208" t="s">
        <v>190</v>
      </c>
      <c r="G833" s="206"/>
      <c r="H833" s="209">
        <v>833.51499999999999</v>
      </c>
      <c r="I833" s="210"/>
      <c r="J833" s="206"/>
      <c r="K833" s="206"/>
      <c r="L833" s="211"/>
      <c r="M833" s="212"/>
      <c r="N833" s="213"/>
      <c r="O833" s="213"/>
      <c r="P833" s="213"/>
      <c r="Q833" s="213"/>
      <c r="R833" s="213"/>
      <c r="S833" s="213"/>
      <c r="T833" s="214"/>
      <c r="AT833" s="215" t="s">
        <v>188</v>
      </c>
      <c r="AU833" s="215" t="s">
        <v>86</v>
      </c>
      <c r="AV833" s="14" t="s">
        <v>184</v>
      </c>
      <c r="AW833" s="14" t="s">
        <v>35</v>
      </c>
      <c r="AX833" s="14" t="s">
        <v>76</v>
      </c>
      <c r="AY833" s="215" t="s">
        <v>177</v>
      </c>
    </row>
    <row r="834" spans="1:65" s="13" customFormat="1" ht="11.25">
      <c r="B834" s="193"/>
      <c r="C834" s="194"/>
      <c r="D834" s="195" t="s">
        <v>188</v>
      </c>
      <c r="E834" s="196" t="s">
        <v>19</v>
      </c>
      <c r="F834" s="197" t="s">
        <v>718</v>
      </c>
      <c r="G834" s="194"/>
      <c r="H834" s="198">
        <v>1667.03</v>
      </c>
      <c r="I834" s="199"/>
      <c r="J834" s="194"/>
      <c r="K834" s="194"/>
      <c r="L834" s="200"/>
      <c r="M834" s="201"/>
      <c r="N834" s="202"/>
      <c r="O834" s="202"/>
      <c r="P834" s="202"/>
      <c r="Q834" s="202"/>
      <c r="R834" s="202"/>
      <c r="S834" s="202"/>
      <c r="T834" s="203"/>
      <c r="AT834" s="204" t="s">
        <v>188</v>
      </c>
      <c r="AU834" s="204" t="s">
        <v>86</v>
      </c>
      <c r="AV834" s="13" t="s">
        <v>86</v>
      </c>
      <c r="AW834" s="13" t="s">
        <v>35</v>
      </c>
      <c r="AX834" s="13" t="s">
        <v>76</v>
      </c>
      <c r="AY834" s="204" t="s">
        <v>177</v>
      </c>
    </row>
    <row r="835" spans="1:65" s="14" customFormat="1" ht="11.25">
      <c r="B835" s="205"/>
      <c r="C835" s="206"/>
      <c r="D835" s="195" t="s">
        <v>188</v>
      </c>
      <c r="E835" s="207" t="s">
        <v>19</v>
      </c>
      <c r="F835" s="208" t="s">
        <v>190</v>
      </c>
      <c r="G835" s="206"/>
      <c r="H835" s="209">
        <v>1667.03</v>
      </c>
      <c r="I835" s="210"/>
      <c r="J835" s="206"/>
      <c r="K835" s="206"/>
      <c r="L835" s="211"/>
      <c r="M835" s="212"/>
      <c r="N835" s="213"/>
      <c r="O835" s="213"/>
      <c r="P835" s="213"/>
      <c r="Q835" s="213"/>
      <c r="R835" s="213"/>
      <c r="S835" s="213"/>
      <c r="T835" s="214"/>
      <c r="AT835" s="215" t="s">
        <v>188</v>
      </c>
      <c r="AU835" s="215" t="s">
        <v>86</v>
      </c>
      <c r="AV835" s="14" t="s">
        <v>184</v>
      </c>
      <c r="AW835" s="14" t="s">
        <v>35</v>
      </c>
      <c r="AX835" s="14" t="s">
        <v>84</v>
      </c>
      <c r="AY835" s="215" t="s">
        <v>177</v>
      </c>
    </row>
    <row r="836" spans="1:65" s="2" customFormat="1" ht="16.5" customHeight="1">
      <c r="A836" s="36"/>
      <c r="B836" s="37"/>
      <c r="C836" s="175" t="s">
        <v>719</v>
      </c>
      <c r="D836" s="175" t="s">
        <v>179</v>
      </c>
      <c r="E836" s="176" t="s">
        <v>720</v>
      </c>
      <c r="F836" s="177" t="s">
        <v>721</v>
      </c>
      <c r="G836" s="178" t="s">
        <v>199</v>
      </c>
      <c r="H836" s="179">
        <v>787.87300000000005</v>
      </c>
      <c r="I836" s="180"/>
      <c r="J836" s="181">
        <f>ROUND(I836*H836,2)</f>
        <v>0</v>
      </c>
      <c r="K836" s="177" t="s">
        <v>183</v>
      </c>
      <c r="L836" s="41"/>
      <c r="M836" s="182" t="s">
        <v>19</v>
      </c>
      <c r="N836" s="183" t="s">
        <v>47</v>
      </c>
      <c r="O836" s="66"/>
      <c r="P836" s="184">
        <f>O836*H836</f>
        <v>0</v>
      </c>
      <c r="Q836" s="184">
        <v>2.9999999999999997E-4</v>
      </c>
      <c r="R836" s="184">
        <f>Q836*H836</f>
        <v>0.23636189999999999</v>
      </c>
      <c r="S836" s="184">
        <v>0</v>
      </c>
      <c r="T836" s="185">
        <f>S836*H836</f>
        <v>0</v>
      </c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R836" s="186" t="s">
        <v>184</v>
      </c>
      <c r="AT836" s="186" t="s">
        <v>179</v>
      </c>
      <c r="AU836" s="186" t="s">
        <v>86</v>
      </c>
      <c r="AY836" s="19" t="s">
        <v>177</v>
      </c>
      <c r="BE836" s="187">
        <f>IF(N836="základní",J836,0)</f>
        <v>0</v>
      </c>
      <c r="BF836" s="187">
        <f>IF(N836="snížená",J836,0)</f>
        <v>0</v>
      </c>
      <c r="BG836" s="187">
        <f>IF(N836="zákl. přenesená",J836,0)</f>
        <v>0</v>
      </c>
      <c r="BH836" s="187">
        <f>IF(N836="sníž. přenesená",J836,0)</f>
        <v>0</v>
      </c>
      <c r="BI836" s="187">
        <f>IF(N836="nulová",J836,0)</f>
        <v>0</v>
      </c>
      <c r="BJ836" s="19" t="s">
        <v>84</v>
      </c>
      <c r="BK836" s="187">
        <f>ROUND(I836*H836,2)</f>
        <v>0</v>
      </c>
      <c r="BL836" s="19" t="s">
        <v>184</v>
      </c>
      <c r="BM836" s="186" t="s">
        <v>722</v>
      </c>
    </row>
    <row r="837" spans="1:65" s="2" customFormat="1" ht="11.25">
      <c r="A837" s="36"/>
      <c r="B837" s="37"/>
      <c r="C837" s="38"/>
      <c r="D837" s="188" t="s">
        <v>186</v>
      </c>
      <c r="E837" s="38"/>
      <c r="F837" s="189" t="s">
        <v>723</v>
      </c>
      <c r="G837" s="38"/>
      <c r="H837" s="38"/>
      <c r="I837" s="190"/>
      <c r="J837" s="38"/>
      <c r="K837" s="38"/>
      <c r="L837" s="41"/>
      <c r="M837" s="191"/>
      <c r="N837" s="192"/>
      <c r="O837" s="66"/>
      <c r="P837" s="66"/>
      <c r="Q837" s="66"/>
      <c r="R837" s="66"/>
      <c r="S837" s="66"/>
      <c r="T837" s="67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T837" s="19" t="s">
        <v>186</v>
      </c>
      <c r="AU837" s="19" t="s">
        <v>86</v>
      </c>
    </row>
    <row r="838" spans="1:65" s="13" customFormat="1" ht="11.25">
      <c r="B838" s="193"/>
      <c r="C838" s="194"/>
      <c r="D838" s="195" t="s">
        <v>188</v>
      </c>
      <c r="E838" s="196" t="s">
        <v>19</v>
      </c>
      <c r="F838" s="197" t="s">
        <v>724</v>
      </c>
      <c r="G838" s="194"/>
      <c r="H838" s="198">
        <v>-105.072</v>
      </c>
      <c r="I838" s="199"/>
      <c r="J838" s="194"/>
      <c r="K838" s="194"/>
      <c r="L838" s="200"/>
      <c r="M838" s="201"/>
      <c r="N838" s="202"/>
      <c r="O838" s="202"/>
      <c r="P838" s="202"/>
      <c r="Q838" s="202"/>
      <c r="R838" s="202"/>
      <c r="S838" s="202"/>
      <c r="T838" s="203"/>
      <c r="AT838" s="204" t="s">
        <v>188</v>
      </c>
      <c r="AU838" s="204" t="s">
        <v>86</v>
      </c>
      <c r="AV838" s="13" t="s">
        <v>86</v>
      </c>
      <c r="AW838" s="13" t="s">
        <v>35</v>
      </c>
      <c r="AX838" s="13" t="s">
        <v>76</v>
      </c>
      <c r="AY838" s="204" t="s">
        <v>177</v>
      </c>
    </row>
    <row r="839" spans="1:65" s="15" customFormat="1" ht="11.25">
      <c r="B839" s="216"/>
      <c r="C839" s="217"/>
      <c r="D839" s="195" t="s">
        <v>188</v>
      </c>
      <c r="E839" s="218" t="s">
        <v>19</v>
      </c>
      <c r="F839" s="219" t="s">
        <v>627</v>
      </c>
      <c r="G839" s="217"/>
      <c r="H839" s="218" t="s">
        <v>19</v>
      </c>
      <c r="I839" s="220"/>
      <c r="J839" s="217"/>
      <c r="K839" s="217"/>
      <c r="L839" s="221"/>
      <c r="M839" s="222"/>
      <c r="N839" s="223"/>
      <c r="O839" s="223"/>
      <c r="P839" s="223"/>
      <c r="Q839" s="223"/>
      <c r="R839" s="223"/>
      <c r="S839" s="223"/>
      <c r="T839" s="224"/>
      <c r="AT839" s="225" t="s">
        <v>188</v>
      </c>
      <c r="AU839" s="225" t="s">
        <v>86</v>
      </c>
      <c r="AV839" s="15" t="s">
        <v>84</v>
      </c>
      <c r="AW839" s="15" t="s">
        <v>35</v>
      </c>
      <c r="AX839" s="15" t="s">
        <v>76</v>
      </c>
      <c r="AY839" s="225" t="s">
        <v>177</v>
      </c>
    </row>
    <row r="840" spans="1:65" s="15" customFormat="1" ht="11.25">
      <c r="B840" s="216"/>
      <c r="C840" s="217"/>
      <c r="D840" s="195" t="s">
        <v>188</v>
      </c>
      <c r="E840" s="218" t="s">
        <v>19</v>
      </c>
      <c r="F840" s="219" t="s">
        <v>628</v>
      </c>
      <c r="G840" s="217"/>
      <c r="H840" s="218" t="s">
        <v>19</v>
      </c>
      <c r="I840" s="220"/>
      <c r="J840" s="217"/>
      <c r="K840" s="217"/>
      <c r="L840" s="221"/>
      <c r="M840" s="222"/>
      <c r="N840" s="223"/>
      <c r="O840" s="223"/>
      <c r="P840" s="223"/>
      <c r="Q840" s="223"/>
      <c r="R840" s="223"/>
      <c r="S840" s="223"/>
      <c r="T840" s="224"/>
      <c r="AT840" s="225" t="s">
        <v>188</v>
      </c>
      <c r="AU840" s="225" t="s">
        <v>86</v>
      </c>
      <c r="AV840" s="15" t="s">
        <v>84</v>
      </c>
      <c r="AW840" s="15" t="s">
        <v>35</v>
      </c>
      <c r="AX840" s="15" t="s">
        <v>76</v>
      </c>
      <c r="AY840" s="225" t="s">
        <v>177</v>
      </c>
    </row>
    <row r="841" spans="1:65" s="13" customFormat="1" ht="11.25">
      <c r="B841" s="193"/>
      <c r="C841" s="194"/>
      <c r="D841" s="195" t="s">
        <v>188</v>
      </c>
      <c r="E841" s="196" t="s">
        <v>19</v>
      </c>
      <c r="F841" s="197" t="s">
        <v>550</v>
      </c>
      <c r="G841" s="194"/>
      <c r="H841" s="198">
        <v>28</v>
      </c>
      <c r="I841" s="199"/>
      <c r="J841" s="194"/>
      <c r="K841" s="194"/>
      <c r="L841" s="200"/>
      <c r="M841" s="201"/>
      <c r="N841" s="202"/>
      <c r="O841" s="202"/>
      <c r="P841" s="202"/>
      <c r="Q841" s="202"/>
      <c r="R841" s="202"/>
      <c r="S841" s="202"/>
      <c r="T841" s="203"/>
      <c r="AT841" s="204" t="s">
        <v>188</v>
      </c>
      <c r="AU841" s="204" t="s">
        <v>86</v>
      </c>
      <c r="AV841" s="13" t="s">
        <v>86</v>
      </c>
      <c r="AW841" s="13" t="s">
        <v>35</v>
      </c>
      <c r="AX841" s="13" t="s">
        <v>76</v>
      </c>
      <c r="AY841" s="204" t="s">
        <v>177</v>
      </c>
    </row>
    <row r="842" spans="1:65" s="13" customFormat="1" ht="11.25">
      <c r="B842" s="193"/>
      <c r="C842" s="194"/>
      <c r="D842" s="195" t="s">
        <v>188</v>
      </c>
      <c r="E842" s="196" t="s">
        <v>19</v>
      </c>
      <c r="F842" s="197" t="s">
        <v>629</v>
      </c>
      <c r="G842" s="194"/>
      <c r="H842" s="198">
        <v>4.8499999999999996</v>
      </c>
      <c r="I842" s="199"/>
      <c r="J842" s="194"/>
      <c r="K842" s="194"/>
      <c r="L842" s="200"/>
      <c r="M842" s="201"/>
      <c r="N842" s="202"/>
      <c r="O842" s="202"/>
      <c r="P842" s="202"/>
      <c r="Q842" s="202"/>
      <c r="R842" s="202"/>
      <c r="S842" s="202"/>
      <c r="T842" s="203"/>
      <c r="AT842" s="204" t="s">
        <v>188</v>
      </c>
      <c r="AU842" s="204" t="s">
        <v>86</v>
      </c>
      <c r="AV842" s="13" t="s">
        <v>86</v>
      </c>
      <c r="AW842" s="13" t="s">
        <v>35</v>
      </c>
      <c r="AX842" s="13" t="s">
        <v>76</v>
      </c>
      <c r="AY842" s="204" t="s">
        <v>177</v>
      </c>
    </row>
    <row r="843" spans="1:65" s="15" customFormat="1" ht="11.25">
      <c r="B843" s="216"/>
      <c r="C843" s="217"/>
      <c r="D843" s="195" t="s">
        <v>188</v>
      </c>
      <c r="E843" s="218" t="s">
        <v>19</v>
      </c>
      <c r="F843" s="219" t="s">
        <v>630</v>
      </c>
      <c r="G843" s="217"/>
      <c r="H843" s="218" t="s">
        <v>19</v>
      </c>
      <c r="I843" s="220"/>
      <c r="J843" s="217"/>
      <c r="K843" s="217"/>
      <c r="L843" s="221"/>
      <c r="M843" s="222"/>
      <c r="N843" s="223"/>
      <c r="O843" s="223"/>
      <c r="P843" s="223"/>
      <c r="Q843" s="223"/>
      <c r="R843" s="223"/>
      <c r="S843" s="223"/>
      <c r="T843" s="224"/>
      <c r="AT843" s="225" t="s">
        <v>188</v>
      </c>
      <c r="AU843" s="225" t="s">
        <v>86</v>
      </c>
      <c r="AV843" s="15" t="s">
        <v>84</v>
      </c>
      <c r="AW843" s="15" t="s">
        <v>35</v>
      </c>
      <c r="AX843" s="15" t="s">
        <v>76</v>
      </c>
      <c r="AY843" s="225" t="s">
        <v>177</v>
      </c>
    </row>
    <row r="844" spans="1:65" s="13" customFormat="1" ht="11.25">
      <c r="B844" s="193"/>
      <c r="C844" s="194"/>
      <c r="D844" s="195" t="s">
        <v>188</v>
      </c>
      <c r="E844" s="196" t="s">
        <v>19</v>
      </c>
      <c r="F844" s="197" t="s">
        <v>631</v>
      </c>
      <c r="G844" s="194"/>
      <c r="H844" s="198">
        <v>16.899999999999999</v>
      </c>
      <c r="I844" s="199"/>
      <c r="J844" s="194"/>
      <c r="K844" s="194"/>
      <c r="L844" s="200"/>
      <c r="M844" s="201"/>
      <c r="N844" s="202"/>
      <c r="O844" s="202"/>
      <c r="P844" s="202"/>
      <c r="Q844" s="202"/>
      <c r="R844" s="202"/>
      <c r="S844" s="202"/>
      <c r="T844" s="203"/>
      <c r="AT844" s="204" t="s">
        <v>188</v>
      </c>
      <c r="AU844" s="204" t="s">
        <v>86</v>
      </c>
      <c r="AV844" s="13" t="s">
        <v>86</v>
      </c>
      <c r="AW844" s="13" t="s">
        <v>35</v>
      </c>
      <c r="AX844" s="13" t="s">
        <v>76</v>
      </c>
      <c r="AY844" s="204" t="s">
        <v>177</v>
      </c>
    </row>
    <row r="845" spans="1:65" s="13" customFormat="1" ht="11.25">
      <c r="B845" s="193"/>
      <c r="C845" s="194"/>
      <c r="D845" s="195" t="s">
        <v>188</v>
      </c>
      <c r="E845" s="196" t="s">
        <v>19</v>
      </c>
      <c r="F845" s="197" t="s">
        <v>632</v>
      </c>
      <c r="G845" s="194"/>
      <c r="H845" s="198">
        <v>21.21</v>
      </c>
      <c r="I845" s="199"/>
      <c r="J845" s="194"/>
      <c r="K845" s="194"/>
      <c r="L845" s="200"/>
      <c r="M845" s="201"/>
      <c r="N845" s="202"/>
      <c r="O845" s="202"/>
      <c r="P845" s="202"/>
      <c r="Q845" s="202"/>
      <c r="R845" s="202"/>
      <c r="S845" s="202"/>
      <c r="T845" s="203"/>
      <c r="AT845" s="204" t="s">
        <v>188</v>
      </c>
      <c r="AU845" s="204" t="s">
        <v>86</v>
      </c>
      <c r="AV845" s="13" t="s">
        <v>86</v>
      </c>
      <c r="AW845" s="13" t="s">
        <v>35</v>
      </c>
      <c r="AX845" s="13" t="s">
        <v>76</v>
      </c>
      <c r="AY845" s="204" t="s">
        <v>177</v>
      </c>
    </row>
    <row r="846" spans="1:65" s="15" customFormat="1" ht="11.25">
      <c r="B846" s="216"/>
      <c r="C846" s="217"/>
      <c r="D846" s="195" t="s">
        <v>188</v>
      </c>
      <c r="E846" s="218" t="s">
        <v>19</v>
      </c>
      <c r="F846" s="219" t="s">
        <v>264</v>
      </c>
      <c r="G846" s="217"/>
      <c r="H846" s="218" t="s">
        <v>19</v>
      </c>
      <c r="I846" s="220"/>
      <c r="J846" s="217"/>
      <c r="K846" s="217"/>
      <c r="L846" s="221"/>
      <c r="M846" s="222"/>
      <c r="N846" s="223"/>
      <c r="O846" s="223"/>
      <c r="P846" s="223"/>
      <c r="Q846" s="223"/>
      <c r="R846" s="223"/>
      <c r="S846" s="223"/>
      <c r="T846" s="224"/>
      <c r="AT846" s="225" t="s">
        <v>188</v>
      </c>
      <c r="AU846" s="225" t="s">
        <v>86</v>
      </c>
      <c r="AV846" s="15" t="s">
        <v>84</v>
      </c>
      <c r="AW846" s="15" t="s">
        <v>35</v>
      </c>
      <c r="AX846" s="15" t="s">
        <v>76</v>
      </c>
      <c r="AY846" s="225" t="s">
        <v>177</v>
      </c>
    </row>
    <row r="847" spans="1:65" s="13" customFormat="1" ht="11.25">
      <c r="B847" s="193"/>
      <c r="C847" s="194"/>
      <c r="D847" s="195" t="s">
        <v>188</v>
      </c>
      <c r="E847" s="196" t="s">
        <v>19</v>
      </c>
      <c r="F847" s="197" t="s">
        <v>633</v>
      </c>
      <c r="G847" s="194"/>
      <c r="H847" s="198">
        <v>15.52</v>
      </c>
      <c r="I847" s="199"/>
      <c r="J847" s="194"/>
      <c r="K847" s="194"/>
      <c r="L847" s="200"/>
      <c r="M847" s="201"/>
      <c r="N847" s="202"/>
      <c r="O847" s="202"/>
      <c r="P847" s="202"/>
      <c r="Q847" s="202"/>
      <c r="R847" s="202"/>
      <c r="S847" s="202"/>
      <c r="T847" s="203"/>
      <c r="AT847" s="204" t="s">
        <v>188</v>
      </c>
      <c r="AU847" s="204" t="s">
        <v>86</v>
      </c>
      <c r="AV847" s="13" t="s">
        <v>86</v>
      </c>
      <c r="AW847" s="13" t="s">
        <v>35</v>
      </c>
      <c r="AX847" s="13" t="s">
        <v>76</v>
      </c>
      <c r="AY847" s="204" t="s">
        <v>177</v>
      </c>
    </row>
    <row r="848" spans="1:65" s="13" customFormat="1" ht="11.25">
      <c r="B848" s="193"/>
      <c r="C848" s="194"/>
      <c r="D848" s="195" t="s">
        <v>188</v>
      </c>
      <c r="E848" s="196" t="s">
        <v>19</v>
      </c>
      <c r="F848" s="197" t="s">
        <v>634</v>
      </c>
      <c r="G848" s="194"/>
      <c r="H848" s="198">
        <v>28.86</v>
      </c>
      <c r="I848" s="199"/>
      <c r="J848" s="194"/>
      <c r="K848" s="194"/>
      <c r="L848" s="200"/>
      <c r="M848" s="201"/>
      <c r="N848" s="202"/>
      <c r="O848" s="202"/>
      <c r="P848" s="202"/>
      <c r="Q848" s="202"/>
      <c r="R848" s="202"/>
      <c r="S848" s="202"/>
      <c r="T848" s="203"/>
      <c r="AT848" s="204" t="s">
        <v>188</v>
      </c>
      <c r="AU848" s="204" t="s">
        <v>86</v>
      </c>
      <c r="AV848" s="13" t="s">
        <v>86</v>
      </c>
      <c r="AW848" s="13" t="s">
        <v>35</v>
      </c>
      <c r="AX848" s="13" t="s">
        <v>76</v>
      </c>
      <c r="AY848" s="204" t="s">
        <v>177</v>
      </c>
    </row>
    <row r="849" spans="2:51" s="15" customFormat="1" ht="11.25">
      <c r="B849" s="216"/>
      <c r="C849" s="217"/>
      <c r="D849" s="195" t="s">
        <v>188</v>
      </c>
      <c r="E849" s="218" t="s">
        <v>19</v>
      </c>
      <c r="F849" s="219" t="s">
        <v>635</v>
      </c>
      <c r="G849" s="217"/>
      <c r="H849" s="218" t="s">
        <v>19</v>
      </c>
      <c r="I849" s="220"/>
      <c r="J849" s="217"/>
      <c r="K849" s="217"/>
      <c r="L849" s="221"/>
      <c r="M849" s="222"/>
      <c r="N849" s="223"/>
      <c r="O849" s="223"/>
      <c r="P849" s="223"/>
      <c r="Q849" s="223"/>
      <c r="R849" s="223"/>
      <c r="S849" s="223"/>
      <c r="T849" s="224"/>
      <c r="AT849" s="225" t="s">
        <v>188</v>
      </c>
      <c r="AU849" s="225" t="s">
        <v>86</v>
      </c>
      <c r="AV849" s="15" t="s">
        <v>84</v>
      </c>
      <c r="AW849" s="15" t="s">
        <v>35</v>
      </c>
      <c r="AX849" s="15" t="s">
        <v>76</v>
      </c>
      <c r="AY849" s="225" t="s">
        <v>177</v>
      </c>
    </row>
    <row r="850" spans="2:51" s="13" customFormat="1" ht="11.25">
      <c r="B850" s="193"/>
      <c r="C850" s="194"/>
      <c r="D850" s="195" t="s">
        <v>188</v>
      </c>
      <c r="E850" s="196" t="s">
        <v>19</v>
      </c>
      <c r="F850" s="197" t="s">
        <v>636</v>
      </c>
      <c r="G850" s="194"/>
      <c r="H850" s="198">
        <v>33.07</v>
      </c>
      <c r="I850" s="199"/>
      <c r="J850" s="194"/>
      <c r="K850" s="194"/>
      <c r="L850" s="200"/>
      <c r="M850" s="201"/>
      <c r="N850" s="202"/>
      <c r="O850" s="202"/>
      <c r="P850" s="202"/>
      <c r="Q850" s="202"/>
      <c r="R850" s="202"/>
      <c r="S850" s="202"/>
      <c r="T850" s="203"/>
      <c r="AT850" s="204" t="s">
        <v>188</v>
      </c>
      <c r="AU850" s="204" t="s">
        <v>86</v>
      </c>
      <c r="AV850" s="13" t="s">
        <v>86</v>
      </c>
      <c r="AW850" s="13" t="s">
        <v>35</v>
      </c>
      <c r="AX850" s="13" t="s">
        <v>76</v>
      </c>
      <c r="AY850" s="204" t="s">
        <v>177</v>
      </c>
    </row>
    <row r="851" spans="2:51" s="16" customFormat="1" ht="11.25">
      <c r="B851" s="226"/>
      <c r="C851" s="227"/>
      <c r="D851" s="195" t="s">
        <v>188</v>
      </c>
      <c r="E851" s="228" t="s">
        <v>19</v>
      </c>
      <c r="F851" s="229" t="s">
        <v>626</v>
      </c>
      <c r="G851" s="227"/>
      <c r="H851" s="230">
        <v>43.337999999999994</v>
      </c>
      <c r="I851" s="231"/>
      <c r="J851" s="227"/>
      <c r="K851" s="227"/>
      <c r="L851" s="232"/>
      <c r="M851" s="233"/>
      <c r="N851" s="234"/>
      <c r="O851" s="234"/>
      <c r="P851" s="234"/>
      <c r="Q851" s="234"/>
      <c r="R851" s="234"/>
      <c r="S851" s="234"/>
      <c r="T851" s="235"/>
      <c r="AT851" s="236" t="s">
        <v>188</v>
      </c>
      <c r="AU851" s="236" t="s">
        <v>86</v>
      </c>
      <c r="AV851" s="16" t="s">
        <v>196</v>
      </c>
      <c r="AW851" s="16" t="s">
        <v>35</v>
      </c>
      <c r="AX851" s="16" t="s">
        <v>76</v>
      </c>
      <c r="AY851" s="236" t="s">
        <v>177</v>
      </c>
    </row>
    <row r="852" spans="2:51" s="15" customFormat="1" ht="11.25">
      <c r="B852" s="216"/>
      <c r="C852" s="217"/>
      <c r="D852" s="195" t="s">
        <v>188</v>
      </c>
      <c r="E852" s="218" t="s">
        <v>19</v>
      </c>
      <c r="F852" s="219" t="s">
        <v>637</v>
      </c>
      <c r="G852" s="217"/>
      <c r="H852" s="218" t="s">
        <v>19</v>
      </c>
      <c r="I852" s="220"/>
      <c r="J852" s="217"/>
      <c r="K852" s="217"/>
      <c r="L852" s="221"/>
      <c r="M852" s="222"/>
      <c r="N852" s="223"/>
      <c r="O852" s="223"/>
      <c r="P852" s="223"/>
      <c r="Q852" s="223"/>
      <c r="R852" s="223"/>
      <c r="S852" s="223"/>
      <c r="T852" s="224"/>
      <c r="AT852" s="225" t="s">
        <v>188</v>
      </c>
      <c r="AU852" s="225" t="s">
        <v>86</v>
      </c>
      <c r="AV852" s="15" t="s">
        <v>84</v>
      </c>
      <c r="AW852" s="15" t="s">
        <v>35</v>
      </c>
      <c r="AX852" s="15" t="s">
        <v>76</v>
      </c>
      <c r="AY852" s="225" t="s">
        <v>177</v>
      </c>
    </row>
    <row r="853" spans="2:51" s="15" customFormat="1" ht="11.25">
      <c r="B853" s="216"/>
      <c r="C853" s="217"/>
      <c r="D853" s="195" t="s">
        <v>188</v>
      </c>
      <c r="E853" s="218" t="s">
        <v>19</v>
      </c>
      <c r="F853" s="219" t="s">
        <v>638</v>
      </c>
      <c r="G853" s="217"/>
      <c r="H853" s="218" t="s">
        <v>19</v>
      </c>
      <c r="I853" s="220"/>
      <c r="J853" s="217"/>
      <c r="K853" s="217"/>
      <c r="L853" s="221"/>
      <c r="M853" s="222"/>
      <c r="N853" s="223"/>
      <c r="O853" s="223"/>
      <c r="P853" s="223"/>
      <c r="Q853" s="223"/>
      <c r="R853" s="223"/>
      <c r="S853" s="223"/>
      <c r="T853" s="224"/>
      <c r="AT853" s="225" t="s">
        <v>188</v>
      </c>
      <c r="AU853" s="225" t="s">
        <v>86</v>
      </c>
      <c r="AV853" s="15" t="s">
        <v>84</v>
      </c>
      <c r="AW853" s="15" t="s">
        <v>35</v>
      </c>
      <c r="AX853" s="15" t="s">
        <v>76</v>
      </c>
      <c r="AY853" s="225" t="s">
        <v>177</v>
      </c>
    </row>
    <row r="854" spans="2:51" s="13" customFormat="1" ht="11.25">
      <c r="B854" s="193"/>
      <c r="C854" s="194"/>
      <c r="D854" s="195" t="s">
        <v>188</v>
      </c>
      <c r="E854" s="196" t="s">
        <v>19</v>
      </c>
      <c r="F854" s="197" t="s">
        <v>639</v>
      </c>
      <c r="G854" s="194"/>
      <c r="H854" s="198">
        <v>6.75</v>
      </c>
      <c r="I854" s="199"/>
      <c r="J854" s="194"/>
      <c r="K854" s="194"/>
      <c r="L854" s="200"/>
      <c r="M854" s="201"/>
      <c r="N854" s="202"/>
      <c r="O854" s="202"/>
      <c r="P854" s="202"/>
      <c r="Q854" s="202"/>
      <c r="R854" s="202"/>
      <c r="S854" s="202"/>
      <c r="T854" s="203"/>
      <c r="AT854" s="204" t="s">
        <v>188</v>
      </c>
      <c r="AU854" s="204" t="s">
        <v>86</v>
      </c>
      <c r="AV854" s="13" t="s">
        <v>86</v>
      </c>
      <c r="AW854" s="13" t="s">
        <v>35</v>
      </c>
      <c r="AX854" s="13" t="s">
        <v>76</v>
      </c>
      <c r="AY854" s="204" t="s">
        <v>177</v>
      </c>
    </row>
    <row r="855" spans="2:51" s="15" customFormat="1" ht="11.25">
      <c r="B855" s="216"/>
      <c r="C855" s="217"/>
      <c r="D855" s="195" t="s">
        <v>188</v>
      </c>
      <c r="E855" s="218" t="s">
        <v>19</v>
      </c>
      <c r="F855" s="219" t="s">
        <v>640</v>
      </c>
      <c r="G855" s="217"/>
      <c r="H855" s="218" t="s">
        <v>19</v>
      </c>
      <c r="I855" s="220"/>
      <c r="J855" s="217"/>
      <c r="K855" s="217"/>
      <c r="L855" s="221"/>
      <c r="M855" s="222"/>
      <c r="N855" s="223"/>
      <c r="O855" s="223"/>
      <c r="P855" s="223"/>
      <c r="Q855" s="223"/>
      <c r="R855" s="223"/>
      <c r="S855" s="223"/>
      <c r="T855" s="224"/>
      <c r="AT855" s="225" t="s">
        <v>188</v>
      </c>
      <c r="AU855" s="225" t="s">
        <v>86</v>
      </c>
      <c r="AV855" s="15" t="s">
        <v>84</v>
      </c>
      <c r="AW855" s="15" t="s">
        <v>35</v>
      </c>
      <c r="AX855" s="15" t="s">
        <v>76</v>
      </c>
      <c r="AY855" s="225" t="s">
        <v>177</v>
      </c>
    </row>
    <row r="856" spans="2:51" s="13" customFormat="1" ht="11.25">
      <c r="B856" s="193"/>
      <c r="C856" s="194"/>
      <c r="D856" s="195" t="s">
        <v>188</v>
      </c>
      <c r="E856" s="196" t="s">
        <v>19</v>
      </c>
      <c r="F856" s="197" t="s">
        <v>641</v>
      </c>
      <c r="G856" s="194"/>
      <c r="H856" s="198">
        <v>5.7</v>
      </c>
      <c r="I856" s="199"/>
      <c r="J856" s="194"/>
      <c r="K856" s="194"/>
      <c r="L856" s="200"/>
      <c r="M856" s="201"/>
      <c r="N856" s="202"/>
      <c r="O856" s="202"/>
      <c r="P856" s="202"/>
      <c r="Q856" s="202"/>
      <c r="R856" s="202"/>
      <c r="S856" s="202"/>
      <c r="T856" s="203"/>
      <c r="AT856" s="204" t="s">
        <v>188</v>
      </c>
      <c r="AU856" s="204" t="s">
        <v>86</v>
      </c>
      <c r="AV856" s="13" t="s">
        <v>86</v>
      </c>
      <c r="AW856" s="13" t="s">
        <v>35</v>
      </c>
      <c r="AX856" s="13" t="s">
        <v>76</v>
      </c>
      <c r="AY856" s="204" t="s">
        <v>177</v>
      </c>
    </row>
    <row r="857" spans="2:51" s="13" customFormat="1" ht="11.25">
      <c r="B857" s="193"/>
      <c r="C857" s="194"/>
      <c r="D857" s="195" t="s">
        <v>188</v>
      </c>
      <c r="E857" s="196" t="s">
        <v>19</v>
      </c>
      <c r="F857" s="197" t="s">
        <v>642</v>
      </c>
      <c r="G857" s="194"/>
      <c r="H857" s="198">
        <v>0.56999999999999995</v>
      </c>
      <c r="I857" s="199"/>
      <c r="J857" s="194"/>
      <c r="K857" s="194"/>
      <c r="L857" s="200"/>
      <c r="M857" s="201"/>
      <c r="N857" s="202"/>
      <c r="O857" s="202"/>
      <c r="P857" s="202"/>
      <c r="Q857" s="202"/>
      <c r="R857" s="202"/>
      <c r="S857" s="202"/>
      <c r="T857" s="203"/>
      <c r="AT857" s="204" t="s">
        <v>188</v>
      </c>
      <c r="AU857" s="204" t="s">
        <v>86</v>
      </c>
      <c r="AV857" s="13" t="s">
        <v>86</v>
      </c>
      <c r="AW857" s="13" t="s">
        <v>35</v>
      </c>
      <c r="AX857" s="13" t="s">
        <v>76</v>
      </c>
      <c r="AY857" s="204" t="s">
        <v>177</v>
      </c>
    </row>
    <row r="858" spans="2:51" s="15" customFormat="1" ht="11.25">
      <c r="B858" s="216"/>
      <c r="C858" s="217"/>
      <c r="D858" s="195" t="s">
        <v>188</v>
      </c>
      <c r="E858" s="218" t="s">
        <v>19</v>
      </c>
      <c r="F858" s="219" t="s">
        <v>643</v>
      </c>
      <c r="G858" s="217"/>
      <c r="H858" s="218" t="s">
        <v>19</v>
      </c>
      <c r="I858" s="220"/>
      <c r="J858" s="217"/>
      <c r="K858" s="217"/>
      <c r="L858" s="221"/>
      <c r="M858" s="222"/>
      <c r="N858" s="223"/>
      <c r="O858" s="223"/>
      <c r="P858" s="223"/>
      <c r="Q858" s="223"/>
      <c r="R858" s="223"/>
      <c r="S858" s="223"/>
      <c r="T858" s="224"/>
      <c r="AT858" s="225" t="s">
        <v>188</v>
      </c>
      <c r="AU858" s="225" t="s">
        <v>86</v>
      </c>
      <c r="AV858" s="15" t="s">
        <v>84</v>
      </c>
      <c r="AW858" s="15" t="s">
        <v>35</v>
      </c>
      <c r="AX858" s="15" t="s">
        <v>76</v>
      </c>
      <c r="AY858" s="225" t="s">
        <v>177</v>
      </c>
    </row>
    <row r="859" spans="2:51" s="13" customFormat="1" ht="11.25">
      <c r="B859" s="193"/>
      <c r="C859" s="194"/>
      <c r="D859" s="195" t="s">
        <v>188</v>
      </c>
      <c r="E859" s="196" t="s">
        <v>19</v>
      </c>
      <c r="F859" s="197" t="s">
        <v>644</v>
      </c>
      <c r="G859" s="194"/>
      <c r="H859" s="198">
        <v>0.46</v>
      </c>
      <c r="I859" s="199"/>
      <c r="J859" s="194"/>
      <c r="K859" s="194"/>
      <c r="L859" s="200"/>
      <c r="M859" s="201"/>
      <c r="N859" s="202"/>
      <c r="O859" s="202"/>
      <c r="P859" s="202"/>
      <c r="Q859" s="202"/>
      <c r="R859" s="202"/>
      <c r="S859" s="202"/>
      <c r="T859" s="203"/>
      <c r="AT859" s="204" t="s">
        <v>188</v>
      </c>
      <c r="AU859" s="204" t="s">
        <v>86</v>
      </c>
      <c r="AV859" s="13" t="s">
        <v>86</v>
      </c>
      <c r="AW859" s="13" t="s">
        <v>35</v>
      </c>
      <c r="AX859" s="13" t="s">
        <v>76</v>
      </c>
      <c r="AY859" s="204" t="s">
        <v>177</v>
      </c>
    </row>
    <row r="860" spans="2:51" s="13" customFormat="1" ht="11.25">
      <c r="B860" s="193"/>
      <c r="C860" s="194"/>
      <c r="D860" s="195" t="s">
        <v>188</v>
      </c>
      <c r="E860" s="196" t="s">
        <v>19</v>
      </c>
      <c r="F860" s="197" t="s">
        <v>645</v>
      </c>
      <c r="G860" s="194"/>
      <c r="H860" s="198">
        <v>0.81</v>
      </c>
      <c r="I860" s="199"/>
      <c r="J860" s="194"/>
      <c r="K860" s="194"/>
      <c r="L860" s="200"/>
      <c r="M860" s="201"/>
      <c r="N860" s="202"/>
      <c r="O860" s="202"/>
      <c r="P860" s="202"/>
      <c r="Q860" s="202"/>
      <c r="R860" s="202"/>
      <c r="S860" s="202"/>
      <c r="T860" s="203"/>
      <c r="AT860" s="204" t="s">
        <v>188</v>
      </c>
      <c r="AU860" s="204" t="s">
        <v>86</v>
      </c>
      <c r="AV860" s="13" t="s">
        <v>86</v>
      </c>
      <c r="AW860" s="13" t="s">
        <v>35</v>
      </c>
      <c r="AX860" s="13" t="s">
        <v>76</v>
      </c>
      <c r="AY860" s="204" t="s">
        <v>177</v>
      </c>
    </row>
    <row r="861" spans="2:51" s="15" customFormat="1" ht="11.25">
      <c r="B861" s="216"/>
      <c r="C861" s="217"/>
      <c r="D861" s="195" t="s">
        <v>188</v>
      </c>
      <c r="E861" s="218" t="s">
        <v>19</v>
      </c>
      <c r="F861" s="219" t="s">
        <v>646</v>
      </c>
      <c r="G861" s="217"/>
      <c r="H861" s="218" t="s">
        <v>19</v>
      </c>
      <c r="I861" s="220"/>
      <c r="J861" s="217"/>
      <c r="K861" s="217"/>
      <c r="L861" s="221"/>
      <c r="M861" s="222"/>
      <c r="N861" s="223"/>
      <c r="O861" s="223"/>
      <c r="P861" s="223"/>
      <c r="Q861" s="223"/>
      <c r="R861" s="223"/>
      <c r="S861" s="223"/>
      <c r="T861" s="224"/>
      <c r="AT861" s="225" t="s">
        <v>188</v>
      </c>
      <c r="AU861" s="225" t="s">
        <v>86</v>
      </c>
      <c r="AV861" s="15" t="s">
        <v>84</v>
      </c>
      <c r="AW861" s="15" t="s">
        <v>35</v>
      </c>
      <c r="AX861" s="15" t="s">
        <v>76</v>
      </c>
      <c r="AY861" s="225" t="s">
        <v>177</v>
      </c>
    </row>
    <row r="862" spans="2:51" s="13" customFormat="1" ht="11.25">
      <c r="B862" s="193"/>
      <c r="C862" s="194"/>
      <c r="D862" s="195" t="s">
        <v>188</v>
      </c>
      <c r="E862" s="196" t="s">
        <v>19</v>
      </c>
      <c r="F862" s="197" t="s">
        <v>647</v>
      </c>
      <c r="G862" s="194"/>
      <c r="H862" s="198">
        <v>12.3</v>
      </c>
      <c r="I862" s="199"/>
      <c r="J862" s="194"/>
      <c r="K862" s="194"/>
      <c r="L862" s="200"/>
      <c r="M862" s="201"/>
      <c r="N862" s="202"/>
      <c r="O862" s="202"/>
      <c r="P862" s="202"/>
      <c r="Q862" s="202"/>
      <c r="R862" s="202"/>
      <c r="S862" s="202"/>
      <c r="T862" s="203"/>
      <c r="AT862" s="204" t="s">
        <v>188</v>
      </c>
      <c r="AU862" s="204" t="s">
        <v>86</v>
      </c>
      <c r="AV862" s="13" t="s">
        <v>86</v>
      </c>
      <c r="AW862" s="13" t="s">
        <v>35</v>
      </c>
      <c r="AX862" s="13" t="s">
        <v>76</v>
      </c>
      <c r="AY862" s="204" t="s">
        <v>177</v>
      </c>
    </row>
    <row r="863" spans="2:51" s="13" customFormat="1" ht="11.25">
      <c r="B863" s="193"/>
      <c r="C863" s="194"/>
      <c r="D863" s="195" t="s">
        <v>188</v>
      </c>
      <c r="E863" s="196" t="s">
        <v>19</v>
      </c>
      <c r="F863" s="197" t="s">
        <v>648</v>
      </c>
      <c r="G863" s="194"/>
      <c r="H863" s="198">
        <v>0.8</v>
      </c>
      <c r="I863" s="199"/>
      <c r="J863" s="194"/>
      <c r="K863" s="194"/>
      <c r="L863" s="200"/>
      <c r="M863" s="201"/>
      <c r="N863" s="202"/>
      <c r="O863" s="202"/>
      <c r="P863" s="202"/>
      <c r="Q863" s="202"/>
      <c r="R863" s="202"/>
      <c r="S863" s="202"/>
      <c r="T863" s="203"/>
      <c r="AT863" s="204" t="s">
        <v>188</v>
      </c>
      <c r="AU863" s="204" t="s">
        <v>86</v>
      </c>
      <c r="AV863" s="13" t="s">
        <v>86</v>
      </c>
      <c r="AW863" s="13" t="s">
        <v>35</v>
      </c>
      <c r="AX863" s="13" t="s">
        <v>76</v>
      </c>
      <c r="AY863" s="204" t="s">
        <v>177</v>
      </c>
    </row>
    <row r="864" spans="2:51" s="13" customFormat="1" ht="11.25">
      <c r="B864" s="193"/>
      <c r="C864" s="194"/>
      <c r="D864" s="195" t="s">
        <v>188</v>
      </c>
      <c r="E864" s="196" t="s">
        <v>19</v>
      </c>
      <c r="F864" s="197" t="s">
        <v>649</v>
      </c>
      <c r="G864" s="194"/>
      <c r="H864" s="198">
        <v>3.5</v>
      </c>
      <c r="I864" s="199"/>
      <c r="J864" s="194"/>
      <c r="K864" s="194"/>
      <c r="L864" s="200"/>
      <c r="M864" s="201"/>
      <c r="N864" s="202"/>
      <c r="O864" s="202"/>
      <c r="P864" s="202"/>
      <c r="Q864" s="202"/>
      <c r="R864" s="202"/>
      <c r="S864" s="202"/>
      <c r="T864" s="203"/>
      <c r="AT864" s="204" t="s">
        <v>188</v>
      </c>
      <c r="AU864" s="204" t="s">
        <v>86</v>
      </c>
      <c r="AV864" s="13" t="s">
        <v>86</v>
      </c>
      <c r="AW864" s="13" t="s">
        <v>35</v>
      </c>
      <c r="AX864" s="13" t="s">
        <v>76</v>
      </c>
      <c r="AY864" s="204" t="s">
        <v>177</v>
      </c>
    </row>
    <row r="865" spans="2:51" s="16" customFormat="1" ht="11.25">
      <c r="B865" s="226"/>
      <c r="C865" s="227"/>
      <c r="D865" s="195" t="s">
        <v>188</v>
      </c>
      <c r="E865" s="228" t="s">
        <v>19</v>
      </c>
      <c r="F865" s="229" t="s">
        <v>626</v>
      </c>
      <c r="G865" s="227"/>
      <c r="H865" s="230">
        <v>30.890000000000004</v>
      </c>
      <c r="I865" s="231"/>
      <c r="J865" s="227"/>
      <c r="K865" s="227"/>
      <c r="L865" s="232"/>
      <c r="M865" s="233"/>
      <c r="N865" s="234"/>
      <c r="O865" s="234"/>
      <c r="P865" s="234"/>
      <c r="Q865" s="234"/>
      <c r="R865" s="234"/>
      <c r="S865" s="234"/>
      <c r="T865" s="235"/>
      <c r="AT865" s="236" t="s">
        <v>188</v>
      </c>
      <c r="AU865" s="236" t="s">
        <v>86</v>
      </c>
      <c r="AV865" s="16" t="s">
        <v>196</v>
      </c>
      <c r="AW865" s="16" t="s">
        <v>35</v>
      </c>
      <c r="AX865" s="16" t="s">
        <v>76</v>
      </c>
      <c r="AY865" s="236" t="s">
        <v>177</v>
      </c>
    </row>
    <row r="866" spans="2:51" s="15" customFormat="1" ht="11.25">
      <c r="B866" s="216"/>
      <c r="C866" s="217"/>
      <c r="D866" s="195" t="s">
        <v>188</v>
      </c>
      <c r="E866" s="218" t="s">
        <v>19</v>
      </c>
      <c r="F866" s="219" t="s">
        <v>650</v>
      </c>
      <c r="G866" s="217"/>
      <c r="H866" s="218" t="s">
        <v>19</v>
      </c>
      <c r="I866" s="220"/>
      <c r="J866" s="217"/>
      <c r="K866" s="217"/>
      <c r="L866" s="221"/>
      <c r="M866" s="222"/>
      <c r="N866" s="223"/>
      <c r="O866" s="223"/>
      <c r="P866" s="223"/>
      <c r="Q866" s="223"/>
      <c r="R866" s="223"/>
      <c r="S866" s="223"/>
      <c r="T866" s="224"/>
      <c r="AT866" s="225" t="s">
        <v>188</v>
      </c>
      <c r="AU866" s="225" t="s">
        <v>86</v>
      </c>
      <c r="AV866" s="15" t="s">
        <v>84</v>
      </c>
      <c r="AW866" s="15" t="s">
        <v>35</v>
      </c>
      <c r="AX866" s="15" t="s">
        <v>76</v>
      </c>
      <c r="AY866" s="225" t="s">
        <v>177</v>
      </c>
    </row>
    <row r="867" spans="2:51" s="15" customFormat="1" ht="11.25">
      <c r="B867" s="216"/>
      <c r="C867" s="217"/>
      <c r="D867" s="195" t="s">
        <v>188</v>
      </c>
      <c r="E867" s="218" t="s">
        <v>19</v>
      </c>
      <c r="F867" s="219" t="s">
        <v>651</v>
      </c>
      <c r="G867" s="217"/>
      <c r="H867" s="218" t="s">
        <v>19</v>
      </c>
      <c r="I867" s="220"/>
      <c r="J867" s="217"/>
      <c r="K867" s="217"/>
      <c r="L867" s="221"/>
      <c r="M867" s="222"/>
      <c r="N867" s="223"/>
      <c r="O867" s="223"/>
      <c r="P867" s="223"/>
      <c r="Q867" s="223"/>
      <c r="R867" s="223"/>
      <c r="S867" s="223"/>
      <c r="T867" s="224"/>
      <c r="AT867" s="225" t="s">
        <v>188</v>
      </c>
      <c r="AU867" s="225" t="s">
        <v>86</v>
      </c>
      <c r="AV867" s="15" t="s">
        <v>84</v>
      </c>
      <c r="AW867" s="15" t="s">
        <v>35</v>
      </c>
      <c r="AX867" s="15" t="s">
        <v>76</v>
      </c>
      <c r="AY867" s="225" t="s">
        <v>177</v>
      </c>
    </row>
    <row r="868" spans="2:51" s="13" customFormat="1" ht="11.25">
      <c r="B868" s="193"/>
      <c r="C868" s="194"/>
      <c r="D868" s="195" t="s">
        <v>188</v>
      </c>
      <c r="E868" s="196" t="s">
        <v>19</v>
      </c>
      <c r="F868" s="197" t="s">
        <v>652</v>
      </c>
      <c r="G868" s="194"/>
      <c r="H868" s="198">
        <v>179.37</v>
      </c>
      <c r="I868" s="199"/>
      <c r="J868" s="194"/>
      <c r="K868" s="194"/>
      <c r="L868" s="200"/>
      <c r="M868" s="201"/>
      <c r="N868" s="202"/>
      <c r="O868" s="202"/>
      <c r="P868" s="202"/>
      <c r="Q868" s="202"/>
      <c r="R868" s="202"/>
      <c r="S868" s="202"/>
      <c r="T868" s="203"/>
      <c r="AT868" s="204" t="s">
        <v>188</v>
      </c>
      <c r="AU868" s="204" t="s">
        <v>86</v>
      </c>
      <c r="AV868" s="13" t="s">
        <v>86</v>
      </c>
      <c r="AW868" s="13" t="s">
        <v>35</v>
      </c>
      <c r="AX868" s="13" t="s">
        <v>76</v>
      </c>
      <c r="AY868" s="204" t="s">
        <v>177</v>
      </c>
    </row>
    <row r="869" spans="2:51" s="13" customFormat="1" ht="11.25">
      <c r="B869" s="193"/>
      <c r="C869" s="194"/>
      <c r="D869" s="195" t="s">
        <v>188</v>
      </c>
      <c r="E869" s="196" t="s">
        <v>19</v>
      </c>
      <c r="F869" s="197" t="s">
        <v>653</v>
      </c>
      <c r="G869" s="194"/>
      <c r="H869" s="198">
        <v>-24.15</v>
      </c>
      <c r="I869" s="199"/>
      <c r="J869" s="194"/>
      <c r="K869" s="194"/>
      <c r="L869" s="200"/>
      <c r="M869" s="201"/>
      <c r="N869" s="202"/>
      <c r="O869" s="202"/>
      <c r="P869" s="202"/>
      <c r="Q869" s="202"/>
      <c r="R869" s="202"/>
      <c r="S869" s="202"/>
      <c r="T869" s="203"/>
      <c r="AT869" s="204" t="s">
        <v>188</v>
      </c>
      <c r="AU869" s="204" t="s">
        <v>86</v>
      </c>
      <c r="AV869" s="13" t="s">
        <v>86</v>
      </c>
      <c r="AW869" s="13" t="s">
        <v>35</v>
      </c>
      <c r="AX869" s="13" t="s">
        <v>76</v>
      </c>
      <c r="AY869" s="204" t="s">
        <v>177</v>
      </c>
    </row>
    <row r="870" spans="2:51" s="13" customFormat="1" ht="11.25">
      <c r="B870" s="193"/>
      <c r="C870" s="194"/>
      <c r="D870" s="195" t="s">
        <v>188</v>
      </c>
      <c r="E870" s="196" t="s">
        <v>19</v>
      </c>
      <c r="F870" s="197" t="s">
        <v>654</v>
      </c>
      <c r="G870" s="194"/>
      <c r="H870" s="198">
        <v>-3.3</v>
      </c>
      <c r="I870" s="199"/>
      <c r="J870" s="194"/>
      <c r="K870" s="194"/>
      <c r="L870" s="200"/>
      <c r="M870" s="201"/>
      <c r="N870" s="202"/>
      <c r="O870" s="202"/>
      <c r="P870" s="202"/>
      <c r="Q870" s="202"/>
      <c r="R870" s="202"/>
      <c r="S870" s="202"/>
      <c r="T870" s="203"/>
      <c r="AT870" s="204" t="s">
        <v>188</v>
      </c>
      <c r="AU870" s="204" t="s">
        <v>86</v>
      </c>
      <c r="AV870" s="13" t="s">
        <v>86</v>
      </c>
      <c r="AW870" s="13" t="s">
        <v>35</v>
      </c>
      <c r="AX870" s="13" t="s">
        <v>76</v>
      </c>
      <c r="AY870" s="204" t="s">
        <v>177</v>
      </c>
    </row>
    <row r="871" spans="2:51" s="13" customFormat="1" ht="11.25">
      <c r="B871" s="193"/>
      <c r="C871" s="194"/>
      <c r="D871" s="195" t="s">
        <v>188</v>
      </c>
      <c r="E871" s="196" t="s">
        <v>19</v>
      </c>
      <c r="F871" s="197" t="s">
        <v>655</v>
      </c>
      <c r="G871" s="194"/>
      <c r="H871" s="198">
        <v>-7.8</v>
      </c>
      <c r="I871" s="199"/>
      <c r="J871" s="194"/>
      <c r="K871" s="194"/>
      <c r="L871" s="200"/>
      <c r="M871" s="201"/>
      <c r="N871" s="202"/>
      <c r="O871" s="202"/>
      <c r="P871" s="202"/>
      <c r="Q871" s="202"/>
      <c r="R871" s="202"/>
      <c r="S871" s="202"/>
      <c r="T871" s="203"/>
      <c r="AT871" s="204" t="s">
        <v>188</v>
      </c>
      <c r="AU871" s="204" t="s">
        <v>86</v>
      </c>
      <c r="AV871" s="13" t="s">
        <v>86</v>
      </c>
      <c r="AW871" s="13" t="s">
        <v>35</v>
      </c>
      <c r="AX871" s="13" t="s">
        <v>76</v>
      </c>
      <c r="AY871" s="204" t="s">
        <v>177</v>
      </c>
    </row>
    <row r="872" spans="2:51" s="13" customFormat="1" ht="11.25">
      <c r="B872" s="193"/>
      <c r="C872" s="194"/>
      <c r="D872" s="195" t="s">
        <v>188</v>
      </c>
      <c r="E872" s="196" t="s">
        <v>19</v>
      </c>
      <c r="F872" s="197" t="s">
        <v>656</v>
      </c>
      <c r="G872" s="194"/>
      <c r="H872" s="198">
        <v>-4.1079999999999997</v>
      </c>
      <c r="I872" s="199"/>
      <c r="J872" s="194"/>
      <c r="K872" s="194"/>
      <c r="L872" s="200"/>
      <c r="M872" s="201"/>
      <c r="N872" s="202"/>
      <c r="O872" s="202"/>
      <c r="P872" s="202"/>
      <c r="Q872" s="202"/>
      <c r="R872" s="202"/>
      <c r="S872" s="202"/>
      <c r="T872" s="203"/>
      <c r="AT872" s="204" t="s">
        <v>188</v>
      </c>
      <c r="AU872" s="204" t="s">
        <v>86</v>
      </c>
      <c r="AV872" s="13" t="s">
        <v>86</v>
      </c>
      <c r="AW872" s="13" t="s">
        <v>35</v>
      </c>
      <c r="AX872" s="13" t="s">
        <v>76</v>
      </c>
      <c r="AY872" s="204" t="s">
        <v>177</v>
      </c>
    </row>
    <row r="873" spans="2:51" s="15" customFormat="1" ht="11.25">
      <c r="B873" s="216"/>
      <c r="C873" s="217"/>
      <c r="D873" s="195" t="s">
        <v>188</v>
      </c>
      <c r="E873" s="218" t="s">
        <v>19</v>
      </c>
      <c r="F873" s="219" t="s">
        <v>657</v>
      </c>
      <c r="G873" s="217"/>
      <c r="H873" s="218" t="s">
        <v>19</v>
      </c>
      <c r="I873" s="220"/>
      <c r="J873" s="217"/>
      <c r="K873" s="217"/>
      <c r="L873" s="221"/>
      <c r="M873" s="222"/>
      <c r="N873" s="223"/>
      <c r="O873" s="223"/>
      <c r="P873" s="223"/>
      <c r="Q873" s="223"/>
      <c r="R873" s="223"/>
      <c r="S873" s="223"/>
      <c r="T873" s="224"/>
      <c r="AT873" s="225" t="s">
        <v>188</v>
      </c>
      <c r="AU873" s="225" t="s">
        <v>86</v>
      </c>
      <c r="AV873" s="15" t="s">
        <v>84</v>
      </c>
      <c r="AW873" s="15" t="s">
        <v>35</v>
      </c>
      <c r="AX873" s="15" t="s">
        <v>76</v>
      </c>
      <c r="AY873" s="225" t="s">
        <v>177</v>
      </c>
    </row>
    <row r="874" spans="2:51" s="13" customFormat="1" ht="11.25">
      <c r="B874" s="193"/>
      <c r="C874" s="194"/>
      <c r="D874" s="195" t="s">
        <v>188</v>
      </c>
      <c r="E874" s="196" t="s">
        <v>19</v>
      </c>
      <c r="F874" s="197" t="s">
        <v>658</v>
      </c>
      <c r="G874" s="194"/>
      <c r="H874" s="198">
        <v>121.37</v>
      </c>
      <c r="I874" s="199"/>
      <c r="J874" s="194"/>
      <c r="K874" s="194"/>
      <c r="L874" s="200"/>
      <c r="M874" s="201"/>
      <c r="N874" s="202"/>
      <c r="O874" s="202"/>
      <c r="P874" s="202"/>
      <c r="Q874" s="202"/>
      <c r="R874" s="202"/>
      <c r="S874" s="202"/>
      <c r="T874" s="203"/>
      <c r="AT874" s="204" t="s">
        <v>188</v>
      </c>
      <c r="AU874" s="204" t="s">
        <v>86</v>
      </c>
      <c r="AV874" s="13" t="s">
        <v>86</v>
      </c>
      <c r="AW874" s="13" t="s">
        <v>35</v>
      </c>
      <c r="AX874" s="13" t="s">
        <v>76</v>
      </c>
      <c r="AY874" s="204" t="s">
        <v>177</v>
      </c>
    </row>
    <row r="875" spans="2:51" s="13" customFormat="1" ht="11.25">
      <c r="B875" s="193"/>
      <c r="C875" s="194"/>
      <c r="D875" s="195" t="s">
        <v>188</v>
      </c>
      <c r="E875" s="196" t="s">
        <v>19</v>
      </c>
      <c r="F875" s="197" t="s">
        <v>659</v>
      </c>
      <c r="G875" s="194"/>
      <c r="H875" s="198">
        <v>101.7</v>
      </c>
      <c r="I875" s="199"/>
      <c r="J875" s="194"/>
      <c r="K875" s="194"/>
      <c r="L875" s="200"/>
      <c r="M875" s="201"/>
      <c r="N875" s="202"/>
      <c r="O875" s="202"/>
      <c r="P875" s="202"/>
      <c r="Q875" s="202"/>
      <c r="R875" s="202"/>
      <c r="S875" s="202"/>
      <c r="T875" s="203"/>
      <c r="AT875" s="204" t="s">
        <v>188</v>
      </c>
      <c r="AU875" s="204" t="s">
        <v>86</v>
      </c>
      <c r="AV875" s="13" t="s">
        <v>86</v>
      </c>
      <c r="AW875" s="13" t="s">
        <v>35</v>
      </c>
      <c r="AX875" s="13" t="s">
        <v>76</v>
      </c>
      <c r="AY875" s="204" t="s">
        <v>177</v>
      </c>
    </row>
    <row r="876" spans="2:51" s="13" customFormat="1" ht="11.25">
      <c r="B876" s="193"/>
      <c r="C876" s="194"/>
      <c r="D876" s="195" t="s">
        <v>188</v>
      </c>
      <c r="E876" s="196" t="s">
        <v>19</v>
      </c>
      <c r="F876" s="197" t="s">
        <v>660</v>
      </c>
      <c r="G876" s="194"/>
      <c r="H876" s="198">
        <v>-28.98</v>
      </c>
      <c r="I876" s="199"/>
      <c r="J876" s="194"/>
      <c r="K876" s="194"/>
      <c r="L876" s="200"/>
      <c r="M876" s="201"/>
      <c r="N876" s="202"/>
      <c r="O876" s="202"/>
      <c r="P876" s="202"/>
      <c r="Q876" s="202"/>
      <c r="R876" s="202"/>
      <c r="S876" s="202"/>
      <c r="T876" s="203"/>
      <c r="AT876" s="204" t="s">
        <v>188</v>
      </c>
      <c r="AU876" s="204" t="s">
        <v>86</v>
      </c>
      <c r="AV876" s="13" t="s">
        <v>86</v>
      </c>
      <c r="AW876" s="13" t="s">
        <v>35</v>
      </c>
      <c r="AX876" s="13" t="s">
        <v>76</v>
      </c>
      <c r="AY876" s="204" t="s">
        <v>177</v>
      </c>
    </row>
    <row r="877" spans="2:51" s="13" customFormat="1" ht="11.25">
      <c r="B877" s="193"/>
      <c r="C877" s="194"/>
      <c r="D877" s="195" t="s">
        <v>188</v>
      </c>
      <c r="E877" s="196" t="s">
        <v>19</v>
      </c>
      <c r="F877" s="197" t="s">
        <v>661</v>
      </c>
      <c r="G877" s="194"/>
      <c r="H877" s="198">
        <v>-16.66</v>
      </c>
      <c r="I877" s="199"/>
      <c r="J877" s="194"/>
      <c r="K877" s="194"/>
      <c r="L877" s="200"/>
      <c r="M877" s="201"/>
      <c r="N877" s="202"/>
      <c r="O877" s="202"/>
      <c r="P877" s="202"/>
      <c r="Q877" s="202"/>
      <c r="R877" s="202"/>
      <c r="S877" s="202"/>
      <c r="T877" s="203"/>
      <c r="AT877" s="204" t="s">
        <v>188</v>
      </c>
      <c r="AU877" s="204" t="s">
        <v>86</v>
      </c>
      <c r="AV877" s="13" t="s">
        <v>86</v>
      </c>
      <c r="AW877" s="13" t="s">
        <v>35</v>
      </c>
      <c r="AX877" s="13" t="s">
        <v>76</v>
      </c>
      <c r="AY877" s="204" t="s">
        <v>177</v>
      </c>
    </row>
    <row r="878" spans="2:51" s="13" customFormat="1" ht="11.25">
      <c r="B878" s="193"/>
      <c r="C878" s="194"/>
      <c r="D878" s="195" t="s">
        <v>188</v>
      </c>
      <c r="E878" s="196" t="s">
        <v>19</v>
      </c>
      <c r="F878" s="197" t="s">
        <v>662</v>
      </c>
      <c r="G878" s="194"/>
      <c r="H878" s="198">
        <v>-4.6399999999999997</v>
      </c>
      <c r="I878" s="199"/>
      <c r="J878" s="194"/>
      <c r="K878" s="194"/>
      <c r="L878" s="200"/>
      <c r="M878" s="201"/>
      <c r="N878" s="202"/>
      <c r="O878" s="202"/>
      <c r="P878" s="202"/>
      <c r="Q878" s="202"/>
      <c r="R878" s="202"/>
      <c r="S878" s="202"/>
      <c r="T878" s="203"/>
      <c r="AT878" s="204" t="s">
        <v>188</v>
      </c>
      <c r="AU878" s="204" t="s">
        <v>86</v>
      </c>
      <c r="AV878" s="13" t="s">
        <v>86</v>
      </c>
      <c r="AW878" s="13" t="s">
        <v>35</v>
      </c>
      <c r="AX878" s="13" t="s">
        <v>76</v>
      </c>
      <c r="AY878" s="204" t="s">
        <v>177</v>
      </c>
    </row>
    <row r="879" spans="2:51" s="13" customFormat="1" ht="11.25">
      <c r="B879" s="193"/>
      <c r="C879" s="194"/>
      <c r="D879" s="195" t="s">
        <v>188</v>
      </c>
      <c r="E879" s="196" t="s">
        <v>19</v>
      </c>
      <c r="F879" s="197" t="s">
        <v>663</v>
      </c>
      <c r="G879" s="194"/>
      <c r="H879" s="198">
        <v>-15.225</v>
      </c>
      <c r="I879" s="199"/>
      <c r="J879" s="194"/>
      <c r="K879" s="194"/>
      <c r="L879" s="200"/>
      <c r="M879" s="201"/>
      <c r="N879" s="202"/>
      <c r="O879" s="202"/>
      <c r="P879" s="202"/>
      <c r="Q879" s="202"/>
      <c r="R879" s="202"/>
      <c r="S879" s="202"/>
      <c r="T879" s="203"/>
      <c r="AT879" s="204" t="s">
        <v>188</v>
      </c>
      <c r="AU879" s="204" t="s">
        <v>86</v>
      </c>
      <c r="AV879" s="13" t="s">
        <v>86</v>
      </c>
      <c r="AW879" s="13" t="s">
        <v>35</v>
      </c>
      <c r="AX879" s="13" t="s">
        <v>76</v>
      </c>
      <c r="AY879" s="204" t="s">
        <v>177</v>
      </c>
    </row>
    <row r="880" spans="2:51" s="13" customFormat="1" ht="11.25">
      <c r="B880" s="193"/>
      <c r="C880" s="194"/>
      <c r="D880" s="195" t="s">
        <v>188</v>
      </c>
      <c r="E880" s="196" t="s">
        <v>19</v>
      </c>
      <c r="F880" s="197" t="s">
        <v>664</v>
      </c>
      <c r="G880" s="194"/>
      <c r="H880" s="198">
        <v>-1.98</v>
      </c>
      <c r="I880" s="199"/>
      <c r="J880" s="194"/>
      <c r="K880" s="194"/>
      <c r="L880" s="200"/>
      <c r="M880" s="201"/>
      <c r="N880" s="202"/>
      <c r="O880" s="202"/>
      <c r="P880" s="202"/>
      <c r="Q880" s="202"/>
      <c r="R880" s="202"/>
      <c r="S880" s="202"/>
      <c r="T880" s="203"/>
      <c r="AT880" s="204" t="s">
        <v>188</v>
      </c>
      <c r="AU880" s="204" t="s">
        <v>86</v>
      </c>
      <c r="AV880" s="13" t="s">
        <v>86</v>
      </c>
      <c r="AW880" s="13" t="s">
        <v>35</v>
      </c>
      <c r="AX880" s="13" t="s">
        <v>76</v>
      </c>
      <c r="AY880" s="204" t="s">
        <v>177</v>
      </c>
    </row>
    <row r="881" spans="2:51" s="15" customFormat="1" ht="11.25">
      <c r="B881" s="216"/>
      <c r="C881" s="217"/>
      <c r="D881" s="195" t="s">
        <v>188</v>
      </c>
      <c r="E881" s="218" t="s">
        <v>19</v>
      </c>
      <c r="F881" s="219" t="s">
        <v>264</v>
      </c>
      <c r="G881" s="217"/>
      <c r="H881" s="218" t="s">
        <v>19</v>
      </c>
      <c r="I881" s="220"/>
      <c r="J881" s="217"/>
      <c r="K881" s="217"/>
      <c r="L881" s="221"/>
      <c r="M881" s="222"/>
      <c r="N881" s="223"/>
      <c r="O881" s="223"/>
      <c r="P881" s="223"/>
      <c r="Q881" s="223"/>
      <c r="R881" s="223"/>
      <c r="S881" s="223"/>
      <c r="T881" s="224"/>
      <c r="AT881" s="225" t="s">
        <v>188</v>
      </c>
      <c r="AU881" s="225" t="s">
        <v>86</v>
      </c>
      <c r="AV881" s="15" t="s">
        <v>84</v>
      </c>
      <c r="AW881" s="15" t="s">
        <v>35</v>
      </c>
      <c r="AX881" s="15" t="s">
        <v>76</v>
      </c>
      <c r="AY881" s="225" t="s">
        <v>177</v>
      </c>
    </row>
    <row r="882" spans="2:51" s="13" customFormat="1" ht="11.25">
      <c r="B882" s="193"/>
      <c r="C882" s="194"/>
      <c r="D882" s="195" t="s">
        <v>188</v>
      </c>
      <c r="E882" s="196" t="s">
        <v>19</v>
      </c>
      <c r="F882" s="197" t="s">
        <v>665</v>
      </c>
      <c r="G882" s="194"/>
      <c r="H882" s="198">
        <v>36.15</v>
      </c>
      <c r="I882" s="199"/>
      <c r="J882" s="194"/>
      <c r="K882" s="194"/>
      <c r="L882" s="200"/>
      <c r="M882" s="201"/>
      <c r="N882" s="202"/>
      <c r="O882" s="202"/>
      <c r="P882" s="202"/>
      <c r="Q882" s="202"/>
      <c r="R882" s="202"/>
      <c r="S882" s="202"/>
      <c r="T882" s="203"/>
      <c r="AT882" s="204" t="s">
        <v>188</v>
      </c>
      <c r="AU882" s="204" t="s">
        <v>86</v>
      </c>
      <c r="AV882" s="13" t="s">
        <v>86</v>
      </c>
      <c r="AW882" s="13" t="s">
        <v>35</v>
      </c>
      <c r="AX882" s="13" t="s">
        <v>76</v>
      </c>
      <c r="AY882" s="204" t="s">
        <v>177</v>
      </c>
    </row>
    <row r="883" spans="2:51" s="13" customFormat="1" ht="11.25">
      <c r="B883" s="193"/>
      <c r="C883" s="194"/>
      <c r="D883" s="195" t="s">
        <v>188</v>
      </c>
      <c r="E883" s="196" t="s">
        <v>19</v>
      </c>
      <c r="F883" s="197" t="s">
        <v>666</v>
      </c>
      <c r="G883" s="194"/>
      <c r="H883" s="198">
        <v>192.3</v>
      </c>
      <c r="I883" s="199"/>
      <c r="J883" s="194"/>
      <c r="K883" s="194"/>
      <c r="L883" s="200"/>
      <c r="M883" s="201"/>
      <c r="N883" s="202"/>
      <c r="O883" s="202"/>
      <c r="P883" s="202"/>
      <c r="Q883" s="202"/>
      <c r="R883" s="202"/>
      <c r="S883" s="202"/>
      <c r="T883" s="203"/>
      <c r="AT883" s="204" t="s">
        <v>188</v>
      </c>
      <c r="AU883" s="204" t="s">
        <v>86</v>
      </c>
      <c r="AV883" s="13" t="s">
        <v>86</v>
      </c>
      <c r="AW883" s="13" t="s">
        <v>35</v>
      </c>
      <c r="AX883" s="13" t="s">
        <v>76</v>
      </c>
      <c r="AY883" s="204" t="s">
        <v>177</v>
      </c>
    </row>
    <row r="884" spans="2:51" s="13" customFormat="1" ht="11.25">
      <c r="B884" s="193"/>
      <c r="C884" s="194"/>
      <c r="D884" s="195" t="s">
        <v>188</v>
      </c>
      <c r="E884" s="196" t="s">
        <v>19</v>
      </c>
      <c r="F884" s="197" t="s">
        <v>667</v>
      </c>
      <c r="G884" s="194"/>
      <c r="H884" s="198">
        <v>-5.6</v>
      </c>
      <c r="I884" s="199"/>
      <c r="J884" s="194"/>
      <c r="K884" s="194"/>
      <c r="L884" s="200"/>
      <c r="M884" s="201"/>
      <c r="N884" s="202"/>
      <c r="O884" s="202"/>
      <c r="P884" s="202"/>
      <c r="Q884" s="202"/>
      <c r="R884" s="202"/>
      <c r="S884" s="202"/>
      <c r="T884" s="203"/>
      <c r="AT884" s="204" t="s">
        <v>188</v>
      </c>
      <c r="AU884" s="204" t="s">
        <v>86</v>
      </c>
      <c r="AV884" s="13" t="s">
        <v>86</v>
      </c>
      <c r="AW884" s="13" t="s">
        <v>35</v>
      </c>
      <c r="AX884" s="13" t="s">
        <v>76</v>
      </c>
      <c r="AY884" s="204" t="s">
        <v>177</v>
      </c>
    </row>
    <row r="885" spans="2:51" s="13" customFormat="1" ht="11.25">
      <c r="B885" s="193"/>
      <c r="C885" s="194"/>
      <c r="D885" s="195" t="s">
        <v>188</v>
      </c>
      <c r="E885" s="196" t="s">
        <v>19</v>
      </c>
      <c r="F885" s="197" t="s">
        <v>668</v>
      </c>
      <c r="G885" s="194"/>
      <c r="H885" s="198">
        <v>-3.2</v>
      </c>
      <c r="I885" s="199"/>
      <c r="J885" s="194"/>
      <c r="K885" s="194"/>
      <c r="L885" s="200"/>
      <c r="M885" s="201"/>
      <c r="N885" s="202"/>
      <c r="O885" s="202"/>
      <c r="P885" s="202"/>
      <c r="Q885" s="202"/>
      <c r="R885" s="202"/>
      <c r="S885" s="202"/>
      <c r="T885" s="203"/>
      <c r="AT885" s="204" t="s">
        <v>188</v>
      </c>
      <c r="AU885" s="204" t="s">
        <v>86</v>
      </c>
      <c r="AV885" s="13" t="s">
        <v>86</v>
      </c>
      <c r="AW885" s="13" t="s">
        <v>35</v>
      </c>
      <c r="AX885" s="13" t="s">
        <v>76</v>
      </c>
      <c r="AY885" s="204" t="s">
        <v>177</v>
      </c>
    </row>
    <row r="886" spans="2:51" s="13" customFormat="1" ht="11.25">
      <c r="B886" s="193"/>
      <c r="C886" s="194"/>
      <c r="D886" s="195" t="s">
        <v>188</v>
      </c>
      <c r="E886" s="196" t="s">
        <v>19</v>
      </c>
      <c r="F886" s="197" t="s">
        <v>669</v>
      </c>
      <c r="G886" s="194"/>
      <c r="H886" s="198">
        <v>-7.2</v>
      </c>
      <c r="I886" s="199"/>
      <c r="J886" s="194"/>
      <c r="K886" s="194"/>
      <c r="L886" s="200"/>
      <c r="M886" s="201"/>
      <c r="N886" s="202"/>
      <c r="O886" s="202"/>
      <c r="P886" s="202"/>
      <c r="Q886" s="202"/>
      <c r="R886" s="202"/>
      <c r="S886" s="202"/>
      <c r="T886" s="203"/>
      <c r="AT886" s="204" t="s">
        <v>188</v>
      </c>
      <c r="AU886" s="204" t="s">
        <v>86</v>
      </c>
      <c r="AV886" s="13" t="s">
        <v>86</v>
      </c>
      <c r="AW886" s="13" t="s">
        <v>35</v>
      </c>
      <c r="AX886" s="13" t="s">
        <v>76</v>
      </c>
      <c r="AY886" s="204" t="s">
        <v>177</v>
      </c>
    </row>
    <row r="887" spans="2:51" s="13" customFormat="1" ht="11.25">
      <c r="B887" s="193"/>
      <c r="C887" s="194"/>
      <c r="D887" s="195" t="s">
        <v>188</v>
      </c>
      <c r="E887" s="196" t="s">
        <v>19</v>
      </c>
      <c r="F887" s="197" t="s">
        <v>268</v>
      </c>
      <c r="G887" s="194"/>
      <c r="H887" s="198">
        <v>-4.375</v>
      </c>
      <c r="I887" s="199"/>
      <c r="J887" s="194"/>
      <c r="K887" s="194"/>
      <c r="L887" s="200"/>
      <c r="M887" s="201"/>
      <c r="N887" s="202"/>
      <c r="O887" s="202"/>
      <c r="P887" s="202"/>
      <c r="Q887" s="202"/>
      <c r="R887" s="202"/>
      <c r="S887" s="202"/>
      <c r="T887" s="203"/>
      <c r="AT887" s="204" t="s">
        <v>188</v>
      </c>
      <c r="AU887" s="204" t="s">
        <v>86</v>
      </c>
      <c r="AV887" s="13" t="s">
        <v>86</v>
      </c>
      <c r="AW887" s="13" t="s">
        <v>35</v>
      </c>
      <c r="AX887" s="13" t="s">
        <v>76</v>
      </c>
      <c r="AY887" s="204" t="s">
        <v>177</v>
      </c>
    </row>
    <row r="888" spans="2:51" s="13" customFormat="1" ht="11.25">
      <c r="B888" s="193"/>
      <c r="C888" s="194"/>
      <c r="D888" s="195" t="s">
        <v>188</v>
      </c>
      <c r="E888" s="196" t="s">
        <v>19</v>
      </c>
      <c r="F888" s="197" t="s">
        <v>670</v>
      </c>
      <c r="G888" s="194"/>
      <c r="H888" s="198">
        <v>-2.7749999999999999</v>
      </c>
      <c r="I888" s="199"/>
      <c r="J888" s="194"/>
      <c r="K888" s="194"/>
      <c r="L888" s="200"/>
      <c r="M888" s="201"/>
      <c r="N888" s="202"/>
      <c r="O888" s="202"/>
      <c r="P888" s="202"/>
      <c r="Q888" s="202"/>
      <c r="R888" s="202"/>
      <c r="S888" s="202"/>
      <c r="T888" s="203"/>
      <c r="AT888" s="204" t="s">
        <v>188</v>
      </c>
      <c r="AU888" s="204" t="s">
        <v>86</v>
      </c>
      <c r="AV888" s="13" t="s">
        <v>86</v>
      </c>
      <c r="AW888" s="13" t="s">
        <v>35</v>
      </c>
      <c r="AX888" s="13" t="s">
        <v>76</v>
      </c>
      <c r="AY888" s="204" t="s">
        <v>177</v>
      </c>
    </row>
    <row r="889" spans="2:51" s="13" customFormat="1" ht="11.25">
      <c r="B889" s="193"/>
      <c r="C889" s="194"/>
      <c r="D889" s="195" t="s">
        <v>188</v>
      </c>
      <c r="E889" s="196" t="s">
        <v>19</v>
      </c>
      <c r="F889" s="197" t="s">
        <v>671</v>
      </c>
      <c r="G889" s="194"/>
      <c r="H889" s="198">
        <v>-8.2799999999999994</v>
      </c>
      <c r="I889" s="199"/>
      <c r="J889" s="194"/>
      <c r="K889" s="194"/>
      <c r="L889" s="200"/>
      <c r="M889" s="201"/>
      <c r="N889" s="202"/>
      <c r="O889" s="202"/>
      <c r="P889" s="202"/>
      <c r="Q889" s="202"/>
      <c r="R889" s="202"/>
      <c r="S889" s="202"/>
      <c r="T889" s="203"/>
      <c r="AT889" s="204" t="s">
        <v>188</v>
      </c>
      <c r="AU889" s="204" t="s">
        <v>86</v>
      </c>
      <c r="AV889" s="13" t="s">
        <v>86</v>
      </c>
      <c r="AW889" s="13" t="s">
        <v>35</v>
      </c>
      <c r="AX889" s="13" t="s">
        <v>76</v>
      </c>
      <c r="AY889" s="204" t="s">
        <v>177</v>
      </c>
    </row>
    <row r="890" spans="2:51" s="13" customFormat="1" ht="11.25">
      <c r="B890" s="193"/>
      <c r="C890" s="194"/>
      <c r="D890" s="195" t="s">
        <v>188</v>
      </c>
      <c r="E890" s="196" t="s">
        <v>19</v>
      </c>
      <c r="F890" s="197" t="s">
        <v>672</v>
      </c>
      <c r="G890" s="194"/>
      <c r="H890" s="198">
        <v>-6.24</v>
      </c>
      <c r="I890" s="199"/>
      <c r="J890" s="194"/>
      <c r="K890" s="194"/>
      <c r="L890" s="200"/>
      <c r="M890" s="201"/>
      <c r="N890" s="202"/>
      <c r="O890" s="202"/>
      <c r="P890" s="202"/>
      <c r="Q890" s="202"/>
      <c r="R890" s="202"/>
      <c r="S890" s="202"/>
      <c r="T890" s="203"/>
      <c r="AT890" s="204" t="s">
        <v>188</v>
      </c>
      <c r="AU890" s="204" t="s">
        <v>86</v>
      </c>
      <c r="AV890" s="13" t="s">
        <v>86</v>
      </c>
      <c r="AW890" s="13" t="s">
        <v>35</v>
      </c>
      <c r="AX890" s="13" t="s">
        <v>76</v>
      </c>
      <c r="AY890" s="204" t="s">
        <v>177</v>
      </c>
    </row>
    <row r="891" spans="2:51" s="15" customFormat="1" ht="11.25">
      <c r="B891" s="216"/>
      <c r="C891" s="217"/>
      <c r="D891" s="195" t="s">
        <v>188</v>
      </c>
      <c r="E891" s="218" t="s">
        <v>19</v>
      </c>
      <c r="F891" s="219" t="s">
        <v>635</v>
      </c>
      <c r="G891" s="217"/>
      <c r="H891" s="218" t="s">
        <v>19</v>
      </c>
      <c r="I891" s="220"/>
      <c r="J891" s="217"/>
      <c r="K891" s="217"/>
      <c r="L891" s="221"/>
      <c r="M891" s="222"/>
      <c r="N891" s="223"/>
      <c r="O891" s="223"/>
      <c r="P891" s="223"/>
      <c r="Q891" s="223"/>
      <c r="R891" s="223"/>
      <c r="S891" s="223"/>
      <c r="T891" s="224"/>
      <c r="AT891" s="225" t="s">
        <v>188</v>
      </c>
      <c r="AU891" s="225" t="s">
        <v>86</v>
      </c>
      <c r="AV891" s="15" t="s">
        <v>84</v>
      </c>
      <c r="AW891" s="15" t="s">
        <v>35</v>
      </c>
      <c r="AX891" s="15" t="s">
        <v>76</v>
      </c>
      <c r="AY891" s="225" t="s">
        <v>177</v>
      </c>
    </row>
    <row r="892" spans="2:51" s="13" customFormat="1" ht="11.25">
      <c r="B892" s="193"/>
      <c r="C892" s="194"/>
      <c r="D892" s="195" t="s">
        <v>188</v>
      </c>
      <c r="E892" s="196" t="s">
        <v>19</v>
      </c>
      <c r="F892" s="197" t="s">
        <v>673</v>
      </c>
      <c r="G892" s="194"/>
      <c r="H892" s="198">
        <v>51.11</v>
      </c>
      <c r="I892" s="199"/>
      <c r="J892" s="194"/>
      <c r="K892" s="194"/>
      <c r="L892" s="200"/>
      <c r="M892" s="201"/>
      <c r="N892" s="202"/>
      <c r="O892" s="202"/>
      <c r="P892" s="202"/>
      <c r="Q892" s="202"/>
      <c r="R892" s="202"/>
      <c r="S892" s="202"/>
      <c r="T892" s="203"/>
      <c r="AT892" s="204" t="s">
        <v>188</v>
      </c>
      <c r="AU892" s="204" t="s">
        <v>86</v>
      </c>
      <c r="AV892" s="13" t="s">
        <v>86</v>
      </c>
      <c r="AW892" s="13" t="s">
        <v>35</v>
      </c>
      <c r="AX892" s="13" t="s">
        <v>76</v>
      </c>
      <c r="AY892" s="204" t="s">
        <v>177</v>
      </c>
    </row>
    <row r="893" spans="2:51" s="13" customFormat="1" ht="11.25">
      <c r="B893" s="193"/>
      <c r="C893" s="194"/>
      <c r="D893" s="195" t="s">
        <v>188</v>
      </c>
      <c r="E893" s="196" t="s">
        <v>19</v>
      </c>
      <c r="F893" s="197" t="s">
        <v>674</v>
      </c>
      <c r="G893" s="194"/>
      <c r="H893" s="198">
        <v>138</v>
      </c>
      <c r="I893" s="199"/>
      <c r="J893" s="194"/>
      <c r="K893" s="194"/>
      <c r="L893" s="200"/>
      <c r="M893" s="201"/>
      <c r="N893" s="202"/>
      <c r="O893" s="202"/>
      <c r="P893" s="202"/>
      <c r="Q893" s="202"/>
      <c r="R893" s="202"/>
      <c r="S893" s="202"/>
      <c r="T893" s="203"/>
      <c r="AT893" s="204" t="s">
        <v>188</v>
      </c>
      <c r="AU893" s="204" t="s">
        <v>86</v>
      </c>
      <c r="AV893" s="13" t="s">
        <v>86</v>
      </c>
      <c r="AW893" s="13" t="s">
        <v>35</v>
      </c>
      <c r="AX893" s="13" t="s">
        <v>76</v>
      </c>
      <c r="AY893" s="204" t="s">
        <v>177</v>
      </c>
    </row>
    <row r="894" spans="2:51" s="13" customFormat="1" ht="11.25">
      <c r="B894" s="193"/>
      <c r="C894" s="194"/>
      <c r="D894" s="195" t="s">
        <v>188</v>
      </c>
      <c r="E894" s="196" t="s">
        <v>19</v>
      </c>
      <c r="F894" s="197" t="s">
        <v>675</v>
      </c>
      <c r="G894" s="194"/>
      <c r="H894" s="198">
        <v>5</v>
      </c>
      <c r="I894" s="199"/>
      <c r="J894" s="194"/>
      <c r="K894" s="194"/>
      <c r="L894" s="200"/>
      <c r="M894" s="201"/>
      <c r="N894" s="202"/>
      <c r="O894" s="202"/>
      <c r="P894" s="202"/>
      <c r="Q894" s="202"/>
      <c r="R894" s="202"/>
      <c r="S894" s="202"/>
      <c r="T894" s="203"/>
      <c r="AT894" s="204" t="s">
        <v>188</v>
      </c>
      <c r="AU894" s="204" t="s">
        <v>86</v>
      </c>
      <c r="AV894" s="13" t="s">
        <v>86</v>
      </c>
      <c r="AW894" s="13" t="s">
        <v>35</v>
      </c>
      <c r="AX894" s="13" t="s">
        <v>76</v>
      </c>
      <c r="AY894" s="204" t="s">
        <v>177</v>
      </c>
    </row>
    <row r="895" spans="2:51" s="13" customFormat="1" ht="11.25">
      <c r="B895" s="193"/>
      <c r="C895" s="194"/>
      <c r="D895" s="195" t="s">
        <v>188</v>
      </c>
      <c r="E895" s="196" t="s">
        <v>19</v>
      </c>
      <c r="F895" s="197" t="s">
        <v>676</v>
      </c>
      <c r="G895" s="194"/>
      <c r="H895" s="198">
        <v>12.638</v>
      </c>
      <c r="I895" s="199"/>
      <c r="J895" s="194"/>
      <c r="K895" s="194"/>
      <c r="L895" s="200"/>
      <c r="M895" s="201"/>
      <c r="N895" s="202"/>
      <c r="O895" s="202"/>
      <c r="P895" s="202"/>
      <c r="Q895" s="202"/>
      <c r="R895" s="202"/>
      <c r="S895" s="202"/>
      <c r="T895" s="203"/>
      <c r="AT895" s="204" t="s">
        <v>188</v>
      </c>
      <c r="AU895" s="204" t="s">
        <v>86</v>
      </c>
      <c r="AV895" s="13" t="s">
        <v>86</v>
      </c>
      <c r="AW895" s="13" t="s">
        <v>35</v>
      </c>
      <c r="AX895" s="13" t="s">
        <v>76</v>
      </c>
      <c r="AY895" s="204" t="s">
        <v>177</v>
      </c>
    </row>
    <row r="896" spans="2:51" s="13" customFormat="1" ht="11.25">
      <c r="B896" s="193"/>
      <c r="C896" s="194"/>
      <c r="D896" s="195" t="s">
        <v>188</v>
      </c>
      <c r="E896" s="196" t="s">
        <v>19</v>
      </c>
      <c r="F896" s="197" t="s">
        <v>677</v>
      </c>
      <c r="G896" s="194"/>
      <c r="H896" s="198">
        <v>-19.32</v>
      </c>
      <c r="I896" s="199"/>
      <c r="J896" s="194"/>
      <c r="K896" s="194"/>
      <c r="L896" s="200"/>
      <c r="M896" s="201"/>
      <c r="N896" s="202"/>
      <c r="O896" s="202"/>
      <c r="P896" s="202"/>
      <c r="Q896" s="202"/>
      <c r="R896" s="202"/>
      <c r="S896" s="202"/>
      <c r="T896" s="203"/>
      <c r="AT896" s="204" t="s">
        <v>188</v>
      </c>
      <c r="AU896" s="204" t="s">
        <v>86</v>
      </c>
      <c r="AV896" s="13" t="s">
        <v>86</v>
      </c>
      <c r="AW896" s="13" t="s">
        <v>35</v>
      </c>
      <c r="AX896" s="13" t="s">
        <v>76</v>
      </c>
      <c r="AY896" s="204" t="s">
        <v>177</v>
      </c>
    </row>
    <row r="897" spans="2:51" s="13" customFormat="1" ht="11.25">
      <c r="B897" s="193"/>
      <c r="C897" s="194"/>
      <c r="D897" s="195" t="s">
        <v>188</v>
      </c>
      <c r="E897" s="196" t="s">
        <v>19</v>
      </c>
      <c r="F897" s="197" t="s">
        <v>678</v>
      </c>
      <c r="G897" s="194"/>
      <c r="H897" s="198">
        <v>-2.16</v>
      </c>
      <c r="I897" s="199"/>
      <c r="J897" s="194"/>
      <c r="K897" s="194"/>
      <c r="L897" s="200"/>
      <c r="M897" s="201"/>
      <c r="N897" s="202"/>
      <c r="O897" s="202"/>
      <c r="P897" s="202"/>
      <c r="Q897" s="202"/>
      <c r="R897" s="202"/>
      <c r="S897" s="202"/>
      <c r="T897" s="203"/>
      <c r="AT897" s="204" t="s">
        <v>188</v>
      </c>
      <c r="AU897" s="204" t="s">
        <v>86</v>
      </c>
      <c r="AV897" s="13" t="s">
        <v>86</v>
      </c>
      <c r="AW897" s="13" t="s">
        <v>35</v>
      </c>
      <c r="AX897" s="13" t="s">
        <v>76</v>
      </c>
      <c r="AY897" s="204" t="s">
        <v>177</v>
      </c>
    </row>
    <row r="898" spans="2:51" s="13" customFormat="1" ht="11.25">
      <c r="B898" s="193"/>
      <c r="C898" s="194"/>
      <c r="D898" s="195" t="s">
        <v>188</v>
      </c>
      <c r="E898" s="196" t="s">
        <v>19</v>
      </c>
      <c r="F898" s="197" t="s">
        <v>679</v>
      </c>
      <c r="G898" s="194"/>
      <c r="H898" s="198">
        <v>-3.08</v>
      </c>
      <c r="I898" s="199"/>
      <c r="J898" s="194"/>
      <c r="K898" s="194"/>
      <c r="L898" s="200"/>
      <c r="M898" s="201"/>
      <c r="N898" s="202"/>
      <c r="O898" s="202"/>
      <c r="P898" s="202"/>
      <c r="Q898" s="202"/>
      <c r="R898" s="202"/>
      <c r="S898" s="202"/>
      <c r="T898" s="203"/>
      <c r="AT898" s="204" t="s">
        <v>188</v>
      </c>
      <c r="AU898" s="204" t="s">
        <v>86</v>
      </c>
      <c r="AV898" s="13" t="s">
        <v>86</v>
      </c>
      <c r="AW898" s="13" t="s">
        <v>35</v>
      </c>
      <c r="AX898" s="13" t="s">
        <v>76</v>
      </c>
      <c r="AY898" s="204" t="s">
        <v>177</v>
      </c>
    </row>
    <row r="899" spans="2:51" s="13" customFormat="1" ht="11.25">
      <c r="B899" s="193"/>
      <c r="C899" s="194"/>
      <c r="D899" s="195" t="s">
        <v>188</v>
      </c>
      <c r="E899" s="196" t="s">
        <v>19</v>
      </c>
      <c r="F899" s="197" t="s">
        <v>680</v>
      </c>
      <c r="G899" s="194"/>
      <c r="H899" s="198">
        <v>-1.92</v>
      </c>
      <c r="I899" s="199"/>
      <c r="J899" s="194"/>
      <c r="K899" s="194"/>
      <c r="L899" s="200"/>
      <c r="M899" s="201"/>
      <c r="N899" s="202"/>
      <c r="O899" s="202"/>
      <c r="P899" s="202"/>
      <c r="Q899" s="202"/>
      <c r="R899" s="202"/>
      <c r="S899" s="202"/>
      <c r="T899" s="203"/>
      <c r="AT899" s="204" t="s">
        <v>188</v>
      </c>
      <c r="AU899" s="204" t="s">
        <v>86</v>
      </c>
      <c r="AV899" s="13" t="s">
        <v>86</v>
      </c>
      <c r="AW899" s="13" t="s">
        <v>35</v>
      </c>
      <c r="AX899" s="13" t="s">
        <v>76</v>
      </c>
      <c r="AY899" s="204" t="s">
        <v>177</v>
      </c>
    </row>
    <row r="900" spans="2:51" s="13" customFormat="1" ht="11.25">
      <c r="B900" s="193"/>
      <c r="C900" s="194"/>
      <c r="D900" s="195" t="s">
        <v>188</v>
      </c>
      <c r="E900" s="196" t="s">
        <v>19</v>
      </c>
      <c r="F900" s="197" t="s">
        <v>504</v>
      </c>
      <c r="G900" s="194"/>
      <c r="H900" s="198">
        <v>-1.4</v>
      </c>
      <c r="I900" s="199"/>
      <c r="J900" s="194"/>
      <c r="K900" s="194"/>
      <c r="L900" s="200"/>
      <c r="M900" s="201"/>
      <c r="N900" s="202"/>
      <c r="O900" s="202"/>
      <c r="P900" s="202"/>
      <c r="Q900" s="202"/>
      <c r="R900" s="202"/>
      <c r="S900" s="202"/>
      <c r="T900" s="203"/>
      <c r="AT900" s="204" t="s">
        <v>188</v>
      </c>
      <c r="AU900" s="204" t="s">
        <v>86</v>
      </c>
      <c r="AV900" s="13" t="s">
        <v>86</v>
      </c>
      <c r="AW900" s="13" t="s">
        <v>35</v>
      </c>
      <c r="AX900" s="13" t="s">
        <v>76</v>
      </c>
      <c r="AY900" s="204" t="s">
        <v>177</v>
      </c>
    </row>
    <row r="901" spans="2:51" s="13" customFormat="1" ht="11.25">
      <c r="B901" s="193"/>
      <c r="C901" s="194"/>
      <c r="D901" s="195" t="s">
        <v>188</v>
      </c>
      <c r="E901" s="196" t="s">
        <v>19</v>
      </c>
      <c r="F901" s="197" t="s">
        <v>681</v>
      </c>
      <c r="G901" s="194"/>
      <c r="H901" s="198">
        <v>-3.9</v>
      </c>
      <c r="I901" s="199"/>
      <c r="J901" s="194"/>
      <c r="K901" s="194"/>
      <c r="L901" s="200"/>
      <c r="M901" s="201"/>
      <c r="N901" s="202"/>
      <c r="O901" s="202"/>
      <c r="P901" s="202"/>
      <c r="Q901" s="202"/>
      <c r="R901" s="202"/>
      <c r="S901" s="202"/>
      <c r="T901" s="203"/>
      <c r="AT901" s="204" t="s">
        <v>188</v>
      </c>
      <c r="AU901" s="204" t="s">
        <v>86</v>
      </c>
      <c r="AV901" s="13" t="s">
        <v>86</v>
      </c>
      <c r="AW901" s="13" t="s">
        <v>35</v>
      </c>
      <c r="AX901" s="13" t="s">
        <v>76</v>
      </c>
      <c r="AY901" s="204" t="s">
        <v>177</v>
      </c>
    </row>
    <row r="902" spans="2:51" s="13" customFormat="1" ht="11.25">
      <c r="B902" s="193"/>
      <c r="C902" s="194"/>
      <c r="D902" s="195" t="s">
        <v>188</v>
      </c>
      <c r="E902" s="196" t="s">
        <v>19</v>
      </c>
      <c r="F902" s="197" t="s">
        <v>682</v>
      </c>
      <c r="G902" s="194"/>
      <c r="H902" s="198">
        <v>-2.88</v>
      </c>
      <c r="I902" s="199"/>
      <c r="J902" s="194"/>
      <c r="K902" s="194"/>
      <c r="L902" s="200"/>
      <c r="M902" s="201"/>
      <c r="N902" s="202"/>
      <c r="O902" s="202"/>
      <c r="P902" s="202"/>
      <c r="Q902" s="202"/>
      <c r="R902" s="202"/>
      <c r="S902" s="202"/>
      <c r="T902" s="203"/>
      <c r="AT902" s="204" t="s">
        <v>188</v>
      </c>
      <c r="AU902" s="204" t="s">
        <v>86</v>
      </c>
      <c r="AV902" s="13" t="s">
        <v>86</v>
      </c>
      <c r="AW902" s="13" t="s">
        <v>35</v>
      </c>
      <c r="AX902" s="13" t="s">
        <v>76</v>
      </c>
      <c r="AY902" s="204" t="s">
        <v>177</v>
      </c>
    </row>
    <row r="903" spans="2:51" s="13" customFormat="1" ht="11.25">
      <c r="B903" s="193"/>
      <c r="C903" s="194"/>
      <c r="D903" s="195" t="s">
        <v>188</v>
      </c>
      <c r="E903" s="196" t="s">
        <v>19</v>
      </c>
      <c r="F903" s="197" t="s">
        <v>683</v>
      </c>
      <c r="G903" s="194"/>
      <c r="H903" s="198">
        <v>-0.75</v>
      </c>
      <c r="I903" s="199"/>
      <c r="J903" s="194"/>
      <c r="K903" s="194"/>
      <c r="L903" s="200"/>
      <c r="M903" s="201"/>
      <c r="N903" s="202"/>
      <c r="O903" s="202"/>
      <c r="P903" s="202"/>
      <c r="Q903" s="202"/>
      <c r="R903" s="202"/>
      <c r="S903" s="202"/>
      <c r="T903" s="203"/>
      <c r="AT903" s="204" t="s">
        <v>188</v>
      </c>
      <c r="AU903" s="204" t="s">
        <v>86</v>
      </c>
      <c r="AV903" s="13" t="s">
        <v>86</v>
      </c>
      <c r="AW903" s="13" t="s">
        <v>35</v>
      </c>
      <c r="AX903" s="13" t="s">
        <v>76</v>
      </c>
      <c r="AY903" s="204" t="s">
        <v>177</v>
      </c>
    </row>
    <row r="904" spans="2:51" s="13" customFormat="1" ht="11.25">
      <c r="B904" s="193"/>
      <c r="C904" s="194"/>
      <c r="D904" s="195" t="s">
        <v>188</v>
      </c>
      <c r="E904" s="196" t="s">
        <v>19</v>
      </c>
      <c r="F904" s="197" t="s">
        <v>684</v>
      </c>
      <c r="G904" s="194"/>
      <c r="H904" s="198">
        <v>-3.5</v>
      </c>
      <c r="I904" s="199"/>
      <c r="J904" s="194"/>
      <c r="K904" s="194"/>
      <c r="L904" s="200"/>
      <c r="M904" s="201"/>
      <c r="N904" s="202"/>
      <c r="O904" s="202"/>
      <c r="P904" s="202"/>
      <c r="Q904" s="202"/>
      <c r="R904" s="202"/>
      <c r="S904" s="202"/>
      <c r="T904" s="203"/>
      <c r="AT904" s="204" t="s">
        <v>188</v>
      </c>
      <c r="AU904" s="204" t="s">
        <v>86</v>
      </c>
      <c r="AV904" s="13" t="s">
        <v>86</v>
      </c>
      <c r="AW904" s="13" t="s">
        <v>35</v>
      </c>
      <c r="AX904" s="13" t="s">
        <v>76</v>
      </c>
      <c r="AY904" s="204" t="s">
        <v>177</v>
      </c>
    </row>
    <row r="905" spans="2:51" s="13" customFormat="1" ht="11.25">
      <c r="B905" s="193"/>
      <c r="C905" s="194"/>
      <c r="D905" s="195" t="s">
        <v>188</v>
      </c>
      <c r="E905" s="196" t="s">
        <v>19</v>
      </c>
      <c r="F905" s="197" t="s">
        <v>725</v>
      </c>
      <c r="G905" s="194"/>
      <c r="H905" s="198">
        <v>20.100000000000001</v>
      </c>
      <c r="I905" s="199"/>
      <c r="J905" s="194"/>
      <c r="K905" s="194"/>
      <c r="L905" s="200"/>
      <c r="M905" s="201"/>
      <c r="N905" s="202"/>
      <c r="O905" s="202"/>
      <c r="P905" s="202"/>
      <c r="Q905" s="202"/>
      <c r="R905" s="202"/>
      <c r="S905" s="202"/>
      <c r="T905" s="203"/>
      <c r="AT905" s="204" t="s">
        <v>188</v>
      </c>
      <c r="AU905" s="204" t="s">
        <v>86</v>
      </c>
      <c r="AV905" s="13" t="s">
        <v>86</v>
      </c>
      <c r="AW905" s="13" t="s">
        <v>35</v>
      </c>
      <c r="AX905" s="13" t="s">
        <v>76</v>
      </c>
      <c r="AY905" s="204" t="s">
        <v>177</v>
      </c>
    </row>
    <row r="906" spans="2:51" s="13" customFormat="1" ht="11.25">
      <c r="B906" s="193"/>
      <c r="C906" s="194"/>
      <c r="D906" s="195" t="s">
        <v>188</v>
      </c>
      <c r="E906" s="196" t="s">
        <v>19</v>
      </c>
      <c r="F906" s="197" t="s">
        <v>726</v>
      </c>
      <c r="G906" s="194"/>
      <c r="H906" s="198">
        <v>1.92</v>
      </c>
      <c r="I906" s="199"/>
      <c r="J906" s="194"/>
      <c r="K906" s="194"/>
      <c r="L906" s="200"/>
      <c r="M906" s="201"/>
      <c r="N906" s="202"/>
      <c r="O906" s="202"/>
      <c r="P906" s="202"/>
      <c r="Q906" s="202"/>
      <c r="R906" s="202"/>
      <c r="S906" s="202"/>
      <c r="T906" s="203"/>
      <c r="AT906" s="204" t="s">
        <v>188</v>
      </c>
      <c r="AU906" s="204" t="s">
        <v>86</v>
      </c>
      <c r="AV906" s="13" t="s">
        <v>86</v>
      </c>
      <c r="AW906" s="13" t="s">
        <v>35</v>
      </c>
      <c r="AX906" s="13" t="s">
        <v>76</v>
      </c>
      <c r="AY906" s="204" t="s">
        <v>177</v>
      </c>
    </row>
    <row r="907" spans="2:51" s="13" customFormat="1" ht="11.25">
      <c r="B907" s="193"/>
      <c r="C907" s="194"/>
      <c r="D907" s="195" t="s">
        <v>188</v>
      </c>
      <c r="E907" s="196" t="s">
        <v>19</v>
      </c>
      <c r="F907" s="197" t="s">
        <v>727</v>
      </c>
      <c r="G907" s="194"/>
      <c r="H907" s="198">
        <v>2.76</v>
      </c>
      <c r="I907" s="199"/>
      <c r="J907" s="194"/>
      <c r="K907" s="194"/>
      <c r="L907" s="200"/>
      <c r="M907" s="201"/>
      <c r="N907" s="202"/>
      <c r="O907" s="202"/>
      <c r="P907" s="202"/>
      <c r="Q907" s="202"/>
      <c r="R907" s="202"/>
      <c r="S907" s="202"/>
      <c r="T907" s="203"/>
      <c r="AT907" s="204" t="s">
        <v>188</v>
      </c>
      <c r="AU907" s="204" t="s">
        <v>86</v>
      </c>
      <c r="AV907" s="13" t="s">
        <v>86</v>
      </c>
      <c r="AW907" s="13" t="s">
        <v>35</v>
      </c>
      <c r="AX907" s="13" t="s">
        <v>76</v>
      </c>
      <c r="AY907" s="204" t="s">
        <v>177</v>
      </c>
    </row>
    <row r="908" spans="2:51" s="13" customFormat="1" ht="11.25">
      <c r="B908" s="193"/>
      <c r="C908" s="194"/>
      <c r="D908" s="195" t="s">
        <v>188</v>
      </c>
      <c r="E908" s="196" t="s">
        <v>19</v>
      </c>
      <c r="F908" s="197" t="s">
        <v>728</v>
      </c>
      <c r="G908" s="194"/>
      <c r="H908" s="198">
        <v>6.72</v>
      </c>
      <c r="I908" s="199"/>
      <c r="J908" s="194"/>
      <c r="K908" s="194"/>
      <c r="L908" s="200"/>
      <c r="M908" s="201"/>
      <c r="N908" s="202"/>
      <c r="O908" s="202"/>
      <c r="P908" s="202"/>
      <c r="Q908" s="202"/>
      <c r="R908" s="202"/>
      <c r="S908" s="202"/>
      <c r="T908" s="203"/>
      <c r="AT908" s="204" t="s">
        <v>188</v>
      </c>
      <c r="AU908" s="204" t="s">
        <v>86</v>
      </c>
      <c r="AV908" s="13" t="s">
        <v>86</v>
      </c>
      <c r="AW908" s="13" t="s">
        <v>35</v>
      </c>
      <c r="AX908" s="13" t="s">
        <v>76</v>
      </c>
      <c r="AY908" s="204" t="s">
        <v>177</v>
      </c>
    </row>
    <row r="909" spans="2:51" s="13" customFormat="1" ht="11.25">
      <c r="B909" s="193"/>
      <c r="C909" s="194"/>
      <c r="D909" s="195" t="s">
        <v>188</v>
      </c>
      <c r="E909" s="196" t="s">
        <v>19</v>
      </c>
      <c r="F909" s="197" t="s">
        <v>729</v>
      </c>
      <c r="G909" s="194"/>
      <c r="H909" s="198">
        <v>5</v>
      </c>
      <c r="I909" s="199"/>
      <c r="J909" s="194"/>
      <c r="K909" s="194"/>
      <c r="L909" s="200"/>
      <c r="M909" s="201"/>
      <c r="N909" s="202"/>
      <c r="O909" s="202"/>
      <c r="P909" s="202"/>
      <c r="Q909" s="202"/>
      <c r="R909" s="202"/>
      <c r="S909" s="202"/>
      <c r="T909" s="203"/>
      <c r="AT909" s="204" t="s">
        <v>188</v>
      </c>
      <c r="AU909" s="204" t="s">
        <v>86</v>
      </c>
      <c r="AV909" s="13" t="s">
        <v>86</v>
      </c>
      <c r="AW909" s="13" t="s">
        <v>35</v>
      </c>
      <c r="AX909" s="13" t="s">
        <v>76</v>
      </c>
      <c r="AY909" s="204" t="s">
        <v>177</v>
      </c>
    </row>
    <row r="910" spans="2:51" s="13" customFormat="1" ht="11.25">
      <c r="B910" s="193"/>
      <c r="C910" s="194"/>
      <c r="D910" s="195" t="s">
        <v>188</v>
      </c>
      <c r="E910" s="196" t="s">
        <v>19</v>
      </c>
      <c r="F910" s="197" t="s">
        <v>730</v>
      </c>
      <c r="G910" s="194"/>
      <c r="H910" s="198">
        <v>1.8</v>
      </c>
      <c r="I910" s="199"/>
      <c r="J910" s="194"/>
      <c r="K910" s="194"/>
      <c r="L910" s="200"/>
      <c r="M910" s="201"/>
      <c r="N910" s="202"/>
      <c r="O910" s="202"/>
      <c r="P910" s="202"/>
      <c r="Q910" s="202"/>
      <c r="R910" s="202"/>
      <c r="S910" s="202"/>
      <c r="T910" s="203"/>
      <c r="AT910" s="204" t="s">
        <v>188</v>
      </c>
      <c r="AU910" s="204" t="s">
        <v>86</v>
      </c>
      <c r="AV910" s="13" t="s">
        <v>86</v>
      </c>
      <c r="AW910" s="13" t="s">
        <v>35</v>
      </c>
      <c r="AX910" s="13" t="s">
        <v>76</v>
      </c>
      <c r="AY910" s="204" t="s">
        <v>177</v>
      </c>
    </row>
    <row r="911" spans="2:51" s="13" customFormat="1" ht="11.25">
      <c r="B911" s="193"/>
      <c r="C911" s="194"/>
      <c r="D911" s="195" t="s">
        <v>188</v>
      </c>
      <c r="E911" s="196" t="s">
        <v>19</v>
      </c>
      <c r="F911" s="197" t="s">
        <v>731</v>
      </c>
      <c r="G911" s="194"/>
      <c r="H911" s="198">
        <v>1.28</v>
      </c>
      <c r="I911" s="199"/>
      <c r="J911" s="194"/>
      <c r="K911" s="194"/>
      <c r="L911" s="200"/>
      <c r="M911" s="201"/>
      <c r="N911" s="202"/>
      <c r="O911" s="202"/>
      <c r="P911" s="202"/>
      <c r="Q911" s="202"/>
      <c r="R911" s="202"/>
      <c r="S911" s="202"/>
      <c r="T911" s="203"/>
      <c r="AT911" s="204" t="s">
        <v>188</v>
      </c>
      <c r="AU911" s="204" t="s">
        <v>86</v>
      </c>
      <c r="AV911" s="13" t="s">
        <v>86</v>
      </c>
      <c r="AW911" s="13" t="s">
        <v>35</v>
      </c>
      <c r="AX911" s="13" t="s">
        <v>76</v>
      </c>
      <c r="AY911" s="204" t="s">
        <v>177</v>
      </c>
    </row>
    <row r="912" spans="2:51" s="13" customFormat="1" ht="11.25">
      <c r="B912" s="193"/>
      <c r="C912" s="194"/>
      <c r="D912" s="195" t="s">
        <v>188</v>
      </c>
      <c r="E912" s="196" t="s">
        <v>19</v>
      </c>
      <c r="F912" s="197" t="s">
        <v>732</v>
      </c>
      <c r="G912" s="194"/>
      <c r="H912" s="198">
        <v>1</v>
      </c>
      <c r="I912" s="199"/>
      <c r="J912" s="194"/>
      <c r="K912" s="194"/>
      <c r="L912" s="200"/>
      <c r="M912" s="201"/>
      <c r="N912" s="202"/>
      <c r="O912" s="202"/>
      <c r="P912" s="202"/>
      <c r="Q912" s="202"/>
      <c r="R912" s="202"/>
      <c r="S912" s="202"/>
      <c r="T912" s="203"/>
      <c r="AT912" s="204" t="s">
        <v>188</v>
      </c>
      <c r="AU912" s="204" t="s">
        <v>86</v>
      </c>
      <c r="AV912" s="13" t="s">
        <v>86</v>
      </c>
      <c r="AW912" s="13" t="s">
        <v>35</v>
      </c>
      <c r="AX912" s="13" t="s">
        <v>76</v>
      </c>
      <c r="AY912" s="204" t="s">
        <v>177</v>
      </c>
    </row>
    <row r="913" spans="1:65" s="13" customFormat="1" ht="11.25">
      <c r="B913" s="193"/>
      <c r="C913" s="194"/>
      <c r="D913" s="195" t="s">
        <v>188</v>
      </c>
      <c r="E913" s="196" t="s">
        <v>19</v>
      </c>
      <c r="F913" s="197" t="s">
        <v>733</v>
      </c>
      <c r="G913" s="194"/>
      <c r="H913" s="198">
        <v>0.68</v>
      </c>
      <c r="I913" s="199"/>
      <c r="J913" s="194"/>
      <c r="K913" s="194"/>
      <c r="L913" s="200"/>
      <c r="M913" s="201"/>
      <c r="N913" s="202"/>
      <c r="O913" s="202"/>
      <c r="P913" s="202"/>
      <c r="Q913" s="202"/>
      <c r="R913" s="202"/>
      <c r="S913" s="202"/>
      <c r="T913" s="203"/>
      <c r="AT913" s="204" t="s">
        <v>188</v>
      </c>
      <c r="AU913" s="204" t="s">
        <v>86</v>
      </c>
      <c r="AV913" s="13" t="s">
        <v>86</v>
      </c>
      <c r="AW913" s="13" t="s">
        <v>35</v>
      </c>
      <c r="AX913" s="13" t="s">
        <v>76</v>
      </c>
      <c r="AY913" s="204" t="s">
        <v>177</v>
      </c>
    </row>
    <row r="914" spans="1:65" s="13" customFormat="1" ht="11.25">
      <c r="B914" s="193"/>
      <c r="C914" s="194"/>
      <c r="D914" s="195" t="s">
        <v>188</v>
      </c>
      <c r="E914" s="196" t="s">
        <v>19</v>
      </c>
      <c r="F914" s="197" t="s">
        <v>734</v>
      </c>
      <c r="G914" s="194"/>
      <c r="H914" s="198">
        <v>3.12</v>
      </c>
      <c r="I914" s="199"/>
      <c r="J914" s="194"/>
      <c r="K914" s="194"/>
      <c r="L914" s="200"/>
      <c r="M914" s="201"/>
      <c r="N914" s="202"/>
      <c r="O914" s="202"/>
      <c r="P914" s="202"/>
      <c r="Q914" s="202"/>
      <c r="R914" s="202"/>
      <c r="S914" s="202"/>
      <c r="T914" s="203"/>
      <c r="AT914" s="204" t="s">
        <v>188</v>
      </c>
      <c r="AU914" s="204" t="s">
        <v>86</v>
      </c>
      <c r="AV914" s="13" t="s">
        <v>86</v>
      </c>
      <c r="AW914" s="13" t="s">
        <v>35</v>
      </c>
      <c r="AX914" s="13" t="s">
        <v>76</v>
      </c>
      <c r="AY914" s="204" t="s">
        <v>177</v>
      </c>
    </row>
    <row r="915" spans="1:65" s="13" customFormat="1" ht="11.25">
      <c r="B915" s="193"/>
      <c r="C915" s="194"/>
      <c r="D915" s="195" t="s">
        <v>188</v>
      </c>
      <c r="E915" s="196" t="s">
        <v>19</v>
      </c>
      <c r="F915" s="197" t="s">
        <v>735</v>
      </c>
      <c r="G915" s="194"/>
      <c r="H915" s="198">
        <v>1.9</v>
      </c>
      <c r="I915" s="199"/>
      <c r="J915" s="194"/>
      <c r="K915" s="194"/>
      <c r="L915" s="200"/>
      <c r="M915" s="201"/>
      <c r="N915" s="202"/>
      <c r="O915" s="202"/>
      <c r="P915" s="202"/>
      <c r="Q915" s="202"/>
      <c r="R915" s="202"/>
      <c r="S915" s="202"/>
      <c r="T915" s="203"/>
      <c r="AT915" s="204" t="s">
        <v>188</v>
      </c>
      <c r="AU915" s="204" t="s">
        <v>86</v>
      </c>
      <c r="AV915" s="13" t="s">
        <v>86</v>
      </c>
      <c r="AW915" s="13" t="s">
        <v>35</v>
      </c>
      <c r="AX915" s="13" t="s">
        <v>76</v>
      </c>
      <c r="AY915" s="204" t="s">
        <v>177</v>
      </c>
    </row>
    <row r="916" spans="1:65" s="13" customFormat="1" ht="11.25">
      <c r="B916" s="193"/>
      <c r="C916" s="194"/>
      <c r="D916" s="195" t="s">
        <v>188</v>
      </c>
      <c r="E916" s="196" t="s">
        <v>19</v>
      </c>
      <c r="F916" s="197" t="s">
        <v>736</v>
      </c>
      <c r="G916" s="194"/>
      <c r="H916" s="198">
        <v>3.48</v>
      </c>
      <c r="I916" s="199"/>
      <c r="J916" s="194"/>
      <c r="K916" s="194"/>
      <c r="L916" s="200"/>
      <c r="M916" s="201"/>
      <c r="N916" s="202"/>
      <c r="O916" s="202"/>
      <c r="P916" s="202"/>
      <c r="Q916" s="202"/>
      <c r="R916" s="202"/>
      <c r="S916" s="202"/>
      <c r="T916" s="203"/>
      <c r="AT916" s="204" t="s">
        <v>188</v>
      </c>
      <c r="AU916" s="204" t="s">
        <v>86</v>
      </c>
      <c r="AV916" s="13" t="s">
        <v>86</v>
      </c>
      <c r="AW916" s="13" t="s">
        <v>35</v>
      </c>
      <c r="AX916" s="13" t="s">
        <v>76</v>
      </c>
      <c r="AY916" s="204" t="s">
        <v>177</v>
      </c>
    </row>
    <row r="917" spans="1:65" s="13" customFormat="1" ht="11.25">
      <c r="B917" s="193"/>
      <c r="C917" s="194"/>
      <c r="D917" s="195" t="s">
        <v>188</v>
      </c>
      <c r="E917" s="196" t="s">
        <v>19</v>
      </c>
      <c r="F917" s="197" t="s">
        <v>737</v>
      </c>
      <c r="G917" s="194"/>
      <c r="H917" s="198">
        <v>1.52</v>
      </c>
      <c r="I917" s="199"/>
      <c r="J917" s="194"/>
      <c r="K917" s="194"/>
      <c r="L917" s="200"/>
      <c r="M917" s="201"/>
      <c r="N917" s="202"/>
      <c r="O917" s="202"/>
      <c r="P917" s="202"/>
      <c r="Q917" s="202"/>
      <c r="R917" s="202"/>
      <c r="S917" s="202"/>
      <c r="T917" s="203"/>
      <c r="AT917" s="204" t="s">
        <v>188</v>
      </c>
      <c r="AU917" s="204" t="s">
        <v>86</v>
      </c>
      <c r="AV917" s="13" t="s">
        <v>86</v>
      </c>
      <c r="AW917" s="13" t="s">
        <v>35</v>
      </c>
      <c r="AX917" s="13" t="s">
        <v>76</v>
      </c>
      <c r="AY917" s="204" t="s">
        <v>177</v>
      </c>
    </row>
    <row r="918" spans="1:65" s="15" customFormat="1" ht="11.25">
      <c r="B918" s="216"/>
      <c r="C918" s="217"/>
      <c r="D918" s="195" t="s">
        <v>188</v>
      </c>
      <c r="E918" s="218" t="s">
        <v>19</v>
      </c>
      <c r="F918" s="219" t="s">
        <v>738</v>
      </c>
      <c r="G918" s="217"/>
      <c r="H918" s="218" t="s">
        <v>19</v>
      </c>
      <c r="I918" s="220"/>
      <c r="J918" s="217"/>
      <c r="K918" s="217"/>
      <c r="L918" s="221"/>
      <c r="M918" s="222"/>
      <c r="N918" s="223"/>
      <c r="O918" s="223"/>
      <c r="P918" s="223"/>
      <c r="Q918" s="223"/>
      <c r="R918" s="223"/>
      <c r="S918" s="223"/>
      <c r="T918" s="224"/>
      <c r="AT918" s="225" t="s">
        <v>188</v>
      </c>
      <c r="AU918" s="225" t="s">
        <v>86</v>
      </c>
      <c r="AV918" s="15" t="s">
        <v>84</v>
      </c>
      <c r="AW918" s="15" t="s">
        <v>35</v>
      </c>
      <c r="AX918" s="15" t="s">
        <v>76</v>
      </c>
      <c r="AY918" s="225" t="s">
        <v>177</v>
      </c>
    </row>
    <row r="919" spans="1:65" s="13" customFormat="1" ht="11.25">
      <c r="B919" s="193"/>
      <c r="C919" s="194"/>
      <c r="D919" s="195" t="s">
        <v>188</v>
      </c>
      <c r="E919" s="196" t="s">
        <v>19</v>
      </c>
      <c r="F919" s="197" t="s">
        <v>739</v>
      </c>
      <c r="G919" s="194"/>
      <c r="H919" s="198">
        <v>1.52</v>
      </c>
      <c r="I919" s="199"/>
      <c r="J919" s="194"/>
      <c r="K919" s="194"/>
      <c r="L919" s="200"/>
      <c r="M919" s="201"/>
      <c r="N919" s="202"/>
      <c r="O919" s="202"/>
      <c r="P919" s="202"/>
      <c r="Q919" s="202"/>
      <c r="R919" s="202"/>
      <c r="S919" s="202"/>
      <c r="T919" s="203"/>
      <c r="AT919" s="204" t="s">
        <v>188</v>
      </c>
      <c r="AU919" s="204" t="s">
        <v>86</v>
      </c>
      <c r="AV919" s="13" t="s">
        <v>86</v>
      </c>
      <c r="AW919" s="13" t="s">
        <v>35</v>
      </c>
      <c r="AX919" s="13" t="s">
        <v>76</v>
      </c>
      <c r="AY919" s="204" t="s">
        <v>177</v>
      </c>
    </row>
    <row r="920" spans="1:65" s="13" customFormat="1" ht="11.25">
      <c r="B920" s="193"/>
      <c r="C920" s="194"/>
      <c r="D920" s="195" t="s">
        <v>188</v>
      </c>
      <c r="E920" s="196" t="s">
        <v>19</v>
      </c>
      <c r="F920" s="197" t="s">
        <v>740</v>
      </c>
      <c r="G920" s="194"/>
      <c r="H920" s="198">
        <v>1.48</v>
      </c>
      <c r="I920" s="199"/>
      <c r="J920" s="194"/>
      <c r="K920" s="194"/>
      <c r="L920" s="200"/>
      <c r="M920" s="201"/>
      <c r="N920" s="202"/>
      <c r="O920" s="202"/>
      <c r="P920" s="202"/>
      <c r="Q920" s="202"/>
      <c r="R920" s="202"/>
      <c r="S920" s="202"/>
      <c r="T920" s="203"/>
      <c r="AT920" s="204" t="s">
        <v>188</v>
      </c>
      <c r="AU920" s="204" t="s">
        <v>86</v>
      </c>
      <c r="AV920" s="13" t="s">
        <v>86</v>
      </c>
      <c r="AW920" s="13" t="s">
        <v>35</v>
      </c>
      <c r="AX920" s="13" t="s">
        <v>76</v>
      </c>
      <c r="AY920" s="204" t="s">
        <v>177</v>
      </c>
    </row>
    <row r="921" spans="1:65" s="13" customFormat="1" ht="11.25">
      <c r="B921" s="193"/>
      <c r="C921" s="194"/>
      <c r="D921" s="195" t="s">
        <v>188</v>
      </c>
      <c r="E921" s="196" t="s">
        <v>19</v>
      </c>
      <c r="F921" s="197" t="s">
        <v>741</v>
      </c>
      <c r="G921" s="194"/>
      <c r="H921" s="198">
        <v>1.1000000000000001</v>
      </c>
      <c r="I921" s="199"/>
      <c r="J921" s="194"/>
      <c r="K921" s="194"/>
      <c r="L921" s="200"/>
      <c r="M921" s="201"/>
      <c r="N921" s="202"/>
      <c r="O921" s="202"/>
      <c r="P921" s="202"/>
      <c r="Q921" s="202"/>
      <c r="R921" s="202"/>
      <c r="S921" s="202"/>
      <c r="T921" s="203"/>
      <c r="AT921" s="204" t="s">
        <v>188</v>
      </c>
      <c r="AU921" s="204" t="s">
        <v>86</v>
      </c>
      <c r="AV921" s="13" t="s">
        <v>86</v>
      </c>
      <c r="AW921" s="13" t="s">
        <v>35</v>
      </c>
      <c r="AX921" s="13" t="s">
        <v>76</v>
      </c>
      <c r="AY921" s="204" t="s">
        <v>177</v>
      </c>
    </row>
    <row r="922" spans="1:65" s="13" customFormat="1" ht="11.25">
      <c r="B922" s="193"/>
      <c r="C922" s="194"/>
      <c r="D922" s="195" t="s">
        <v>188</v>
      </c>
      <c r="E922" s="196" t="s">
        <v>19</v>
      </c>
      <c r="F922" s="197" t="s">
        <v>742</v>
      </c>
      <c r="G922" s="194"/>
      <c r="H922" s="198">
        <v>1.51</v>
      </c>
      <c r="I922" s="199"/>
      <c r="J922" s="194"/>
      <c r="K922" s="194"/>
      <c r="L922" s="200"/>
      <c r="M922" s="201"/>
      <c r="N922" s="202"/>
      <c r="O922" s="202"/>
      <c r="P922" s="202"/>
      <c r="Q922" s="202"/>
      <c r="R922" s="202"/>
      <c r="S922" s="202"/>
      <c r="T922" s="203"/>
      <c r="AT922" s="204" t="s">
        <v>188</v>
      </c>
      <c r="AU922" s="204" t="s">
        <v>86</v>
      </c>
      <c r="AV922" s="13" t="s">
        <v>86</v>
      </c>
      <c r="AW922" s="13" t="s">
        <v>35</v>
      </c>
      <c r="AX922" s="13" t="s">
        <v>76</v>
      </c>
      <c r="AY922" s="204" t="s">
        <v>177</v>
      </c>
    </row>
    <row r="923" spans="1:65" s="13" customFormat="1" ht="11.25">
      <c r="B923" s="193"/>
      <c r="C923" s="194"/>
      <c r="D923" s="195" t="s">
        <v>188</v>
      </c>
      <c r="E923" s="196" t="s">
        <v>19</v>
      </c>
      <c r="F923" s="197" t="s">
        <v>743</v>
      </c>
      <c r="G923" s="194"/>
      <c r="H923" s="198">
        <v>1.34</v>
      </c>
      <c r="I923" s="199"/>
      <c r="J923" s="194"/>
      <c r="K923" s="194"/>
      <c r="L923" s="200"/>
      <c r="M923" s="201"/>
      <c r="N923" s="202"/>
      <c r="O923" s="202"/>
      <c r="P923" s="202"/>
      <c r="Q923" s="202"/>
      <c r="R923" s="202"/>
      <c r="S923" s="202"/>
      <c r="T923" s="203"/>
      <c r="AT923" s="204" t="s">
        <v>188</v>
      </c>
      <c r="AU923" s="204" t="s">
        <v>86</v>
      </c>
      <c r="AV923" s="13" t="s">
        <v>86</v>
      </c>
      <c r="AW923" s="13" t="s">
        <v>35</v>
      </c>
      <c r="AX923" s="13" t="s">
        <v>76</v>
      </c>
      <c r="AY923" s="204" t="s">
        <v>177</v>
      </c>
    </row>
    <row r="924" spans="1:65" s="13" customFormat="1" ht="11.25">
      <c r="B924" s="193"/>
      <c r="C924" s="194"/>
      <c r="D924" s="195" t="s">
        <v>188</v>
      </c>
      <c r="E924" s="196" t="s">
        <v>19</v>
      </c>
      <c r="F924" s="197" t="s">
        <v>744</v>
      </c>
      <c r="G924" s="194"/>
      <c r="H924" s="198">
        <v>1.2</v>
      </c>
      <c r="I924" s="199"/>
      <c r="J924" s="194"/>
      <c r="K924" s="194"/>
      <c r="L924" s="200"/>
      <c r="M924" s="201"/>
      <c r="N924" s="202"/>
      <c r="O924" s="202"/>
      <c r="P924" s="202"/>
      <c r="Q924" s="202"/>
      <c r="R924" s="202"/>
      <c r="S924" s="202"/>
      <c r="T924" s="203"/>
      <c r="AT924" s="204" t="s">
        <v>188</v>
      </c>
      <c r="AU924" s="204" t="s">
        <v>86</v>
      </c>
      <c r="AV924" s="13" t="s">
        <v>86</v>
      </c>
      <c r="AW924" s="13" t="s">
        <v>35</v>
      </c>
      <c r="AX924" s="13" t="s">
        <v>76</v>
      </c>
      <c r="AY924" s="204" t="s">
        <v>177</v>
      </c>
    </row>
    <row r="925" spans="1:65" s="14" customFormat="1" ht="11.25">
      <c r="B925" s="205"/>
      <c r="C925" s="206"/>
      <c r="D925" s="195" t="s">
        <v>188</v>
      </c>
      <c r="E925" s="207" t="s">
        <v>19</v>
      </c>
      <c r="F925" s="208" t="s">
        <v>190</v>
      </c>
      <c r="G925" s="206"/>
      <c r="H925" s="209">
        <v>787.87299999999982</v>
      </c>
      <c r="I925" s="210"/>
      <c r="J925" s="206"/>
      <c r="K925" s="206"/>
      <c r="L925" s="211"/>
      <c r="M925" s="212"/>
      <c r="N925" s="213"/>
      <c r="O925" s="213"/>
      <c r="P925" s="213"/>
      <c r="Q925" s="213"/>
      <c r="R925" s="213"/>
      <c r="S925" s="213"/>
      <c r="T925" s="214"/>
      <c r="AT925" s="215" t="s">
        <v>188</v>
      </c>
      <c r="AU925" s="215" t="s">
        <v>86</v>
      </c>
      <c r="AV925" s="14" t="s">
        <v>184</v>
      </c>
      <c r="AW925" s="14" t="s">
        <v>35</v>
      </c>
      <c r="AX925" s="14" t="s">
        <v>84</v>
      </c>
      <c r="AY925" s="215" t="s">
        <v>177</v>
      </c>
    </row>
    <row r="926" spans="1:65" s="2" customFormat="1" ht="16.5" customHeight="1">
      <c r="A926" s="36"/>
      <c r="B926" s="37"/>
      <c r="C926" s="175" t="s">
        <v>745</v>
      </c>
      <c r="D926" s="175" t="s">
        <v>179</v>
      </c>
      <c r="E926" s="176" t="s">
        <v>746</v>
      </c>
      <c r="F926" s="177" t="s">
        <v>747</v>
      </c>
      <c r="G926" s="178" t="s">
        <v>199</v>
      </c>
      <c r="H926" s="179">
        <v>105.072</v>
      </c>
      <c r="I926" s="180"/>
      <c r="J926" s="181">
        <f>ROUND(I926*H926,2)</f>
        <v>0</v>
      </c>
      <c r="K926" s="177" t="s">
        <v>183</v>
      </c>
      <c r="L926" s="41"/>
      <c r="M926" s="182" t="s">
        <v>19</v>
      </c>
      <c r="N926" s="183" t="s">
        <v>47</v>
      </c>
      <c r="O926" s="66"/>
      <c r="P926" s="184">
        <f>O926*H926</f>
        <v>0</v>
      </c>
      <c r="Q926" s="184">
        <v>2.0000000000000001E-4</v>
      </c>
      <c r="R926" s="184">
        <f>Q926*H926</f>
        <v>2.1014400000000003E-2</v>
      </c>
      <c r="S926" s="184">
        <v>0</v>
      </c>
      <c r="T926" s="185">
        <f>S926*H926</f>
        <v>0</v>
      </c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R926" s="186" t="s">
        <v>184</v>
      </c>
      <c r="AT926" s="186" t="s">
        <v>179</v>
      </c>
      <c r="AU926" s="186" t="s">
        <v>86</v>
      </c>
      <c r="AY926" s="19" t="s">
        <v>177</v>
      </c>
      <c r="BE926" s="187">
        <f>IF(N926="základní",J926,0)</f>
        <v>0</v>
      </c>
      <c r="BF926" s="187">
        <f>IF(N926="snížená",J926,0)</f>
        <v>0</v>
      </c>
      <c r="BG926" s="187">
        <f>IF(N926="zákl. přenesená",J926,0)</f>
        <v>0</v>
      </c>
      <c r="BH926" s="187">
        <f>IF(N926="sníž. přenesená",J926,0)</f>
        <v>0</v>
      </c>
      <c r="BI926" s="187">
        <f>IF(N926="nulová",J926,0)</f>
        <v>0</v>
      </c>
      <c r="BJ926" s="19" t="s">
        <v>84</v>
      </c>
      <c r="BK926" s="187">
        <f>ROUND(I926*H926,2)</f>
        <v>0</v>
      </c>
      <c r="BL926" s="19" t="s">
        <v>184</v>
      </c>
      <c r="BM926" s="186" t="s">
        <v>748</v>
      </c>
    </row>
    <row r="927" spans="1:65" s="2" customFormat="1" ht="11.25">
      <c r="A927" s="36"/>
      <c r="B927" s="37"/>
      <c r="C927" s="38"/>
      <c r="D927" s="188" t="s">
        <v>186</v>
      </c>
      <c r="E927" s="38"/>
      <c r="F927" s="189" t="s">
        <v>749</v>
      </c>
      <c r="G927" s="38"/>
      <c r="H927" s="38"/>
      <c r="I927" s="190"/>
      <c r="J927" s="38"/>
      <c r="K927" s="38"/>
      <c r="L927" s="41"/>
      <c r="M927" s="191"/>
      <c r="N927" s="192"/>
      <c r="O927" s="66"/>
      <c r="P927" s="66"/>
      <c r="Q927" s="66"/>
      <c r="R927" s="66"/>
      <c r="S927" s="66"/>
      <c r="T927" s="67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T927" s="19" t="s">
        <v>186</v>
      </c>
      <c r="AU927" s="19" t="s">
        <v>86</v>
      </c>
    </row>
    <row r="928" spans="1:65" s="15" customFormat="1" ht="11.25">
      <c r="B928" s="216"/>
      <c r="C928" s="217"/>
      <c r="D928" s="195" t="s">
        <v>188</v>
      </c>
      <c r="E928" s="218" t="s">
        <v>19</v>
      </c>
      <c r="F928" s="219" t="s">
        <v>624</v>
      </c>
      <c r="G928" s="217"/>
      <c r="H928" s="218" t="s">
        <v>19</v>
      </c>
      <c r="I928" s="220"/>
      <c r="J928" s="217"/>
      <c r="K928" s="217"/>
      <c r="L928" s="221"/>
      <c r="M928" s="222"/>
      <c r="N928" s="223"/>
      <c r="O928" s="223"/>
      <c r="P928" s="223"/>
      <c r="Q928" s="223"/>
      <c r="R928" s="223"/>
      <c r="S928" s="223"/>
      <c r="T928" s="224"/>
      <c r="AT928" s="225" t="s">
        <v>188</v>
      </c>
      <c r="AU928" s="225" t="s">
        <v>86</v>
      </c>
      <c r="AV928" s="15" t="s">
        <v>84</v>
      </c>
      <c r="AW928" s="15" t="s">
        <v>35</v>
      </c>
      <c r="AX928" s="15" t="s">
        <v>76</v>
      </c>
      <c r="AY928" s="225" t="s">
        <v>177</v>
      </c>
    </row>
    <row r="929" spans="1:65" s="13" customFormat="1" ht="11.25">
      <c r="B929" s="193"/>
      <c r="C929" s="194"/>
      <c r="D929" s="195" t="s">
        <v>188</v>
      </c>
      <c r="E929" s="196" t="s">
        <v>19</v>
      </c>
      <c r="F929" s="197" t="s">
        <v>750</v>
      </c>
      <c r="G929" s="194"/>
      <c r="H929" s="198">
        <v>105.072</v>
      </c>
      <c r="I929" s="199"/>
      <c r="J929" s="194"/>
      <c r="K929" s="194"/>
      <c r="L929" s="200"/>
      <c r="M929" s="201"/>
      <c r="N929" s="202"/>
      <c r="O929" s="202"/>
      <c r="P929" s="202"/>
      <c r="Q929" s="202"/>
      <c r="R929" s="202"/>
      <c r="S929" s="202"/>
      <c r="T929" s="203"/>
      <c r="AT929" s="204" t="s">
        <v>188</v>
      </c>
      <c r="AU929" s="204" t="s">
        <v>86</v>
      </c>
      <c r="AV929" s="13" t="s">
        <v>86</v>
      </c>
      <c r="AW929" s="13" t="s">
        <v>35</v>
      </c>
      <c r="AX929" s="13" t="s">
        <v>76</v>
      </c>
      <c r="AY929" s="204" t="s">
        <v>177</v>
      </c>
    </row>
    <row r="930" spans="1:65" s="14" customFormat="1" ht="11.25">
      <c r="B930" s="205"/>
      <c r="C930" s="206"/>
      <c r="D930" s="195" t="s">
        <v>188</v>
      </c>
      <c r="E930" s="207" t="s">
        <v>19</v>
      </c>
      <c r="F930" s="208" t="s">
        <v>190</v>
      </c>
      <c r="G930" s="206"/>
      <c r="H930" s="209">
        <v>105.072</v>
      </c>
      <c r="I930" s="210"/>
      <c r="J930" s="206"/>
      <c r="K930" s="206"/>
      <c r="L930" s="211"/>
      <c r="M930" s="212"/>
      <c r="N930" s="213"/>
      <c r="O930" s="213"/>
      <c r="P930" s="213"/>
      <c r="Q930" s="213"/>
      <c r="R930" s="213"/>
      <c r="S930" s="213"/>
      <c r="T930" s="214"/>
      <c r="AT930" s="215" t="s">
        <v>188</v>
      </c>
      <c r="AU930" s="215" t="s">
        <v>86</v>
      </c>
      <c r="AV930" s="14" t="s">
        <v>184</v>
      </c>
      <c r="AW930" s="14" t="s">
        <v>35</v>
      </c>
      <c r="AX930" s="14" t="s">
        <v>84</v>
      </c>
      <c r="AY930" s="215" t="s">
        <v>177</v>
      </c>
    </row>
    <row r="931" spans="1:65" s="2" customFormat="1" ht="37.9" customHeight="1">
      <c r="A931" s="36"/>
      <c r="B931" s="37"/>
      <c r="C931" s="175" t="s">
        <v>751</v>
      </c>
      <c r="D931" s="175" t="s">
        <v>179</v>
      </c>
      <c r="E931" s="176" t="s">
        <v>752</v>
      </c>
      <c r="F931" s="177" t="s">
        <v>753</v>
      </c>
      <c r="G931" s="178" t="s">
        <v>199</v>
      </c>
      <c r="H931" s="179">
        <v>833.51499999999999</v>
      </c>
      <c r="I931" s="180"/>
      <c r="J931" s="181">
        <f>ROUND(I931*H931,2)</f>
        <v>0</v>
      </c>
      <c r="K931" s="177" t="s">
        <v>183</v>
      </c>
      <c r="L931" s="41"/>
      <c r="M931" s="182" t="s">
        <v>19</v>
      </c>
      <c r="N931" s="183" t="s">
        <v>47</v>
      </c>
      <c r="O931" s="66"/>
      <c r="P931" s="184">
        <f>O931*H931</f>
        <v>0</v>
      </c>
      <c r="Q931" s="184">
        <v>8.6800000000000002E-3</v>
      </c>
      <c r="R931" s="184">
        <f>Q931*H931</f>
        <v>7.2349101999999998</v>
      </c>
      <c r="S931" s="184">
        <v>0</v>
      </c>
      <c r="T931" s="185">
        <f>S931*H931</f>
        <v>0</v>
      </c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R931" s="186" t="s">
        <v>184</v>
      </c>
      <c r="AT931" s="186" t="s">
        <v>179</v>
      </c>
      <c r="AU931" s="186" t="s">
        <v>86</v>
      </c>
      <c r="AY931" s="19" t="s">
        <v>177</v>
      </c>
      <c r="BE931" s="187">
        <f>IF(N931="základní",J931,0)</f>
        <v>0</v>
      </c>
      <c r="BF931" s="187">
        <f>IF(N931="snížená",J931,0)</f>
        <v>0</v>
      </c>
      <c r="BG931" s="187">
        <f>IF(N931="zákl. přenesená",J931,0)</f>
        <v>0</v>
      </c>
      <c r="BH931" s="187">
        <f>IF(N931="sníž. přenesená",J931,0)</f>
        <v>0</v>
      </c>
      <c r="BI931" s="187">
        <f>IF(N931="nulová",J931,0)</f>
        <v>0</v>
      </c>
      <c r="BJ931" s="19" t="s">
        <v>84</v>
      </c>
      <c r="BK931" s="187">
        <f>ROUND(I931*H931,2)</f>
        <v>0</v>
      </c>
      <c r="BL931" s="19" t="s">
        <v>184</v>
      </c>
      <c r="BM931" s="186" t="s">
        <v>754</v>
      </c>
    </row>
    <row r="932" spans="1:65" s="2" customFormat="1" ht="11.25">
      <c r="A932" s="36"/>
      <c r="B932" s="37"/>
      <c r="C932" s="38"/>
      <c r="D932" s="188" t="s">
        <v>186</v>
      </c>
      <c r="E932" s="38"/>
      <c r="F932" s="189" t="s">
        <v>755</v>
      </c>
      <c r="G932" s="38"/>
      <c r="H932" s="38"/>
      <c r="I932" s="190"/>
      <c r="J932" s="38"/>
      <c r="K932" s="38"/>
      <c r="L932" s="41"/>
      <c r="M932" s="191"/>
      <c r="N932" s="192"/>
      <c r="O932" s="66"/>
      <c r="P932" s="66"/>
      <c r="Q932" s="66"/>
      <c r="R932" s="66"/>
      <c r="S932" s="66"/>
      <c r="T932" s="67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T932" s="19" t="s">
        <v>186</v>
      </c>
      <c r="AU932" s="19" t="s">
        <v>86</v>
      </c>
    </row>
    <row r="933" spans="1:65" s="15" customFormat="1" ht="11.25">
      <c r="B933" s="216"/>
      <c r="C933" s="217"/>
      <c r="D933" s="195" t="s">
        <v>188</v>
      </c>
      <c r="E933" s="218" t="s">
        <v>19</v>
      </c>
      <c r="F933" s="219" t="s">
        <v>624</v>
      </c>
      <c r="G933" s="217"/>
      <c r="H933" s="218" t="s">
        <v>19</v>
      </c>
      <c r="I933" s="220"/>
      <c r="J933" s="217"/>
      <c r="K933" s="217"/>
      <c r="L933" s="221"/>
      <c r="M933" s="222"/>
      <c r="N933" s="223"/>
      <c r="O933" s="223"/>
      <c r="P933" s="223"/>
      <c r="Q933" s="223"/>
      <c r="R933" s="223"/>
      <c r="S933" s="223"/>
      <c r="T933" s="224"/>
      <c r="AT933" s="225" t="s">
        <v>188</v>
      </c>
      <c r="AU933" s="225" t="s">
        <v>86</v>
      </c>
      <c r="AV933" s="15" t="s">
        <v>84</v>
      </c>
      <c r="AW933" s="15" t="s">
        <v>35</v>
      </c>
      <c r="AX933" s="15" t="s">
        <v>76</v>
      </c>
      <c r="AY933" s="225" t="s">
        <v>177</v>
      </c>
    </row>
    <row r="934" spans="1:65" s="15" customFormat="1" ht="11.25">
      <c r="B934" s="216"/>
      <c r="C934" s="217"/>
      <c r="D934" s="195" t="s">
        <v>188</v>
      </c>
      <c r="E934" s="218" t="s">
        <v>19</v>
      </c>
      <c r="F934" s="219" t="s">
        <v>625</v>
      </c>
      <c r="G934" s="217"/>
      <c r="H934" s="218" t="s">
        <v>19</v>
      </c>
      <c r="I934" s="220"/>
      <c r="J934" s="217"/>
      <c r="K934" s="217"/>
      <c r="L934" s="221"/>
      <c r="M934" s="222"/>
      <c r="N934" s="223"/>
      <c r="O934" s="223"/>
      <c r="P934" s="223"/>
      <c r="Q934" s="223"/>
      <c r="R934" s="223"/>
      <c r="S934" s="223"/>
      <c r="T934" s="224"/>
      <c r="AT934" s="225" t="s">
        <v>188</v>
      </c>
      <c r="AU934" s="225" t="s">
        <v>86</v>
      </c>
      <c r="AV934" s="15" t="s">
        <v>84</v>
      </c>
      <c r="AW934" s="15" t="s">
        <v>35</v>
      </c>
      <c r="AX934" s="15" t="s">
        <v>76</v>
      </c>
      <c r="AY934" s="225" t="s">
        <v>177</v>
      </c>
    </row>
    <row r="935" spans="1:65" s="16" customFormat="1" ht="11.25">
      <c r="B935" s="226"/>
      <c r="C935" s="227"/>
      <c r="D935" s="195" t="s">
        <v>188</v>
      </c>
      <c r="E935" s="228" t="s">
        <v>19</v>
      </c>
      <c r="F935" s="229" t="s">
        <v>626</v>
      </c>
      <c r="G935" s="227"/>
      <c r="H935" s="230">
        <v>0</v>
      </c>
      <c r="I935" s="231"/>
      <c r="J935" s="227"/>
      <c r="K935" s="227"/>
      <c r="L935" s="232"/>
      <c r="M935" s="233"/>
      <c r="N935" s="234"/>
      <c r="O935" s="234"/>
      <c r="P935" s="234"/>
      <c r="Q935" s="234"/>
      <c r="R935" s="234"/>
      <c r="S935" s="234"/>
      <c r="T935" s="235"/>
      <c r="AT935" s="236" t="s">
        <v>188</v>
      </c>
      <c r="AU935" s="236" t="s">
        <v>86</v>
      </c>
      <c r="AV935" s="16" t="s">
        <v>196</v>
      </c>
      <c r="AW935" s="16" t="s">
        <v>35</v>
      </c>
      <c r="AX935" s="16" t="s">
        <v>76</v>
      </c>
      <c r="AY935" s="236" t="s">
        <v>177</v>
      </c>
    </row>
    <row r="936" spans="1:65" s="15" customFormat="1" ht="11.25">
      <c r="B936" s="216"/>
      <c r="C936" s="217"/>
      <c r="D936" s="195" t="s">
        <v>188</v>
      </c>
      <c r="E936" s="218" t="s">
        <v>19</v>
      </c>
      <c r="F936" s="219" t="s">
        <v>627</v>
      </c>
      <c r="G936" s="217"/>
      <c r="H936" s="218" t="s">
        <v>19</v>
      </c>
      <c r="I936" s="220"/>
      <c r="J936" s="217"/>
      <c r="K936" s="217"/>
      <c r="L936" s="221"/>
      <c r="M936" s="222"/>
      <c r="N936" s="223"/>
      <c r="O936" s="223"/>
      <c r="P936" s="223"/>
      <c r="Q936" s="223"/>
      <c r="R936" s="223"/>
      <c r="S936" s="223"/>
      <c r="T936" s="224"/>
      <c r="AT936" s="225" t="s">
        <v>188</v>
      </c>
      <c r="AU936" s="225" t="s">
        <v>86</v>
      </c>
      <c r="AV936" s="15" t="s">
        <v>84</v>
      </c>
      <c r="AW936" s="15" t="s">
        <v>35</v>
      </c>
      <c r="AX936" s="15" t="s">
        <v>76</v>
      </c>
      <c r="AY936" s="225" t="s">
        <v>177</v>
      </c>
    </row>
    <row r="937" spans="1:65" s="15" customFormat="1" ht="11.25">
      <c r="B937" s="216"/>
      <c r="C937" s="217"/>
      <c r="D937" s="195" t="s">
        <v>188</v>
      </c>
      <c r="E937" s="218" t="s">
        <v>19</v>
      </c>
      <c r="F937" s="219" t="s">
        <v>628</v>
      </c>
      <c r="G937" s="217"/>
      <c r="H937" s="218" t="s">
        <v>19</v>
      </c>
      <c r="I937" s="220"/>
      <c r="J937" s="217"/>
      <c r="K937" s="217"/>
      <c r="L937" s="221"/>
      <c r="M937" s="222"/>
      <c r="N937" s="223"/>
      <c r="O937" s="223"/>
      <c r="P937" s="223"/>
      <c r="Q937" s="223"/>
      <c r="R937" s="223"/>
      <c r="S937" s="223"/>
      <c r="T937" s="224"/>
      <c r="AT937" s="225" t="s">
        <v>188</v>
      </c>
      <c r="AU937" s="225" t="s">
        <v>86</v>
      </c>
      <c r="AV937" s="15" t="s">
        <v>84</v>
      </c>
      <c r="AW937" s="15" t="s">
        <v>35</v>
      </c>
      <c r="AX937" s="15" t="s">
        <v>76</v>
      </c>
      <c r="AY937" s="225" t="s">
        <v>177</v>
      </c>
    </row>
    <row r="938" spans="1:65" s="13" customFormat="1" ht="11.25">
      <c r="B938" s="193"/>
      <c r="C938" s="194"/>
      <c r="D938" s="195" t="s">
        <v>188</v>
      </c>
      <c r="E938" s="196" t="s">
        <v>19</v>
      </c>
      <c r="F938" s="197" t="s">
        <v>550</v>
      </c>
      <c r="G938" s="194"/>
      <c r="H938" s="198">
        <v>28</v>
      </c>
      <c r="I938" s="199"/>
      <c r="J938" s="194"/>
      <c r="K938" s="194"/>
      <c r="L938" s="200"/>
      <c r="M938" s="201"/>
      <c r="N938" s="202"/>
      <c r="O938" s="202"/>
      <c r="P938" s="202"/>
      <c r="Q938" s="202"/>
      <c r="R938" s="202"/>
      <c r="S938" s="202"/>
      <c r="T938" s="203"/>
      <c r="AT938" s="204" t="s">
        <v>188</v>
      </c>
      <c r="AU938" s="204" t="s">
        <v>86</v>
      </c>
      <c r="AV938" s="13" t="s">
        <v>86</v>
      </c>
      <c r="AW938" s="13" t="s">
        <v>35</v>
      </c>
      <c r="AX938" s="13" t="s">
        <v>76</v>
      </c>
      <c r="AY938" s="204" t="s">
        <v>177</v>
      </c>
    </row>
    <row r="939" spans="1:65" s="13" customFormat="1" ht="11.25">
      <c r="B939" s="193"/>
      <c r="C939" s="194"/>
      <c r="D939" s="195" t="s">
        <v>188</v>
      </c>
      <c r="E939" s="196" t="s">
        <v>19</v>
      </c>
      <c r="F939" s="197" t="s">
        <v>629</v>
      </c>
      <c r="G939" s="194"/>
      <c r="H939" s="198">
        <v>4.8499999999999996</v>
      </c>
      <c r="I939" s="199"/>
      <c r="J939" s="194"/>
      <c r="K939" s="194"/>
      <c r="L939" s="200"/>
      <c r="M939" s="201"/>
      <c r="N939" s="202"/>
      <c r="O939" s="202"/>
      <c r="P939" s="202"/>
      <c r="Q939" s="202"/>
      <c r="R939" s="202"/>
      <c r="S939" s="202"/>
      <c r="T939" s="203"/>
      <c r="AT939" s="204" t="s">
        <v>188</v>
      </c>
      <c r="AU939" s="204" t="s">
        <v>86</v>
      </c>
      <c r="AV939" s="13" t="s">
        <v>86</v>
      </c>
      <c r="AW939" s="13" t="s">
        <v>35</v>
      </c>
      <c r="AX939" s="13" t="s">
        <v>76</v>
      </c>
      <c r="AY939" s="204" t="s">
        <v>177</v>
      </c>
    </row>
    <row r="940" spans="1:65" s="15" customFormat="1" ht="11.25">
      <c r="B940" s="216"/>
      <c r="C940" s="217"/>
      <c r="D940" s="195" t="s">
        <v>188</v>
      </c>
      <c r="E940" s="218" t="s">
        <v>19</v>
      </c>
      <c r="F940" s="219" t="s">
        <v>630</v>
      </c>
      <c r="G940" s="217"/>
      <c r="H940" s="218" t="s">
        <v>19</v>
      </c>
      <c r="I940" s="220"/>
      <c r="J940" s="217"/>
      <c r="K940" s="217"/>
      <c r="L940" s="221"/>
      <c r="M940" s="222"/>
      <c r="N940" s="223"/>
      <c r="O940" s="223"/>
      <c r="P940" s="223"/>
      <c r="Q940" s="223"/>
      <c r="R940" s="223"/>
      <c r="S940" s="223"/>
      <c r="T940" s="224"/>
      <c r="AT940" s="225" t="s">
        <v>188</v>
      </c>
      <c r="AU940" s="225" t="s">
        <v>86</v>
      </c>
      <c r="AV940" s="15" t="s">
        <v>84</v>
      </c>
      <c r="AW940" s="15" t="s">
        <v>35</v>
      </c>
      <c r="AX940" s="15" t="s">
        <v>76</v>
      </c>
      <c r="AY940" s="225" t="s">
        <v>177</v>
      </c>
    </row>
    <row r="941" spans="1:65" s="13" customFormat="1" ht="11.25">
      <c r="B941" s="193"/>
      <c r="C941" s="194"/>
      <c r="D941" s="195" t="s">
        <v>188</v>
      </c>
      <c r="E941" s="196" t="s">
        <v>19</v>
      </c>
      <c r="F941" s="197" t="s">
        <v>631</v>
      </c>
      <c r="G941" s="194"/>
      <c r="H941" s="198">
        <v>16.899999999999999</v>
      </c>
      <c r="I941" s="199"/>
      <c r="J941" s="194"/>
      <c r="K941" s="194"/>
      <c r="L941" s="200"/>
      <c r="M941" s="201"/>
      <c r="N941" s="202"/>
      <c r="O941" s="202"/>
      <c r="P941" s="202"/>
      <c r="Q941" s="202"/>
      <c r="R941" s="202"/>
      <c r="S941" s="202"/>
      <c r="T941" s="203"/>
      <c r="AT941" s="204" t="s">
        <v>188</v>
      </c>
      <c r="AU941" s="204" t="s">
        <v>86</v>
      </c>
      <c r="AV941" s="13" t="s">
        <v>86</v>
      </c>
      <c r="AW941" s="13" t="s">
        <v>35</v>
      </c>
      <c r="AX941" s="13" t="s">
        <v>76</v>
      </c>
      <c r="AY941" s="204" t="s">
        <v>177</v>
      </c>
    </row>
    <row r="942" spans="1:65" s="13" customFormat="1" ht="11.25">
      <c r="B942" s="193"/>
      <c r="C942" s="194"/>
      <c r="D942" s="195" t="s">
        <v>188</v>
      </c>
      <c r="E942" s="196" t="s">
        <v>19</v>
      </c>
      <c r="F942" s="197" t="s">
        <v>632</v>
      </c>
      <c r="G942" s="194"/>
      <c r="H942" s="198">
        <v>21.21</v>
      </c>
      <c r="I942" s="199"/>
      <c r="J942" s="194"/>
      <c r="K942" s="194"/>
      <c r="L942" s="200"/>
      <c r="M942" s="201"/>
      <c r="N942" s="202"/>
      <c r="O942" s="202"/>
      <c r="P942" s="202"/>
      <c r="Q942" s="202"/>
      <c r="R942" s="202"/>
      <c r="S942" s="202"/>
      <c r="T942" s="203"/>
      <c r="AT942" s="204" t="s">
        <v>188</v>
      </c>
      <c r="AU942" s="204" t="s">
        <v>86</v>
      </c>
      <c r="AV942" s="13" t="s">
        <v>86</v>
      </c>
      <c r="AW942" s="13" t="s">
        <v>35</v>
      </c>
      <c r="AX942" s="13" t="s">
        <v>76</v>
      </c>
      <c r="AY942" s="204" t="s">
        <v>177</v>
      </c>
    </row>
    <row r="943" spans="1:65" s="15" customFormat="1" ht="11.25">
      <c r="B943" s="216"/>
      <c r="C943" s="217"/>
      <c r="D943" s="195" t="s">
        <v>188</v>
      </c>
      <c r="E943" s="218" t="s">
        <v>19</v>
      </c>
      <c r="F943" s="219" t="s">
        <v>264</v>
      </c>
      <c r="G943" s="217"/>
      <c r="H943" s="218" t="s">
        <v>19</v>
      </c>
      <c r="I943" s="220"/>
      <c r="J943" s="217"/>
      <c r="K943" s="217"/>
      <c r="L943" s="221"/>
      <c r="M943" s="222"/>
      <c r="N943" s="223"/>
      <c r="O943" s="223"/>
      <c r="P943" s="223"/>
      <c r="Q943" s="223"/>
      <c r="R943" s="223"/>
      <c r="S943" s="223"/>
      <c r="T943" s="224"/>
      <c r="AT943" s="225" t="s">
        <v>188</v>
      </c>
      <c r="AU943" s="225" t="s">
        <v>86</v>
      </c>
      <c r="AV943" s="15" t="s">
        <v>84</v>
      </c>
      <c r="AW943" s="15" t="s">
        <v>35</v>
      </c>
      <c r="AX943" s="15" t="s">
        <v>76</v>
      </c>
      <c r="AY943" s="225" t="s">
        <v>177</v>
      </c>
    </row>
    <row r="944" spans="1:65" s="13" customFormat="1" ht="11.25">
      <c r="B944" s="193"/>
      <c r="C944" s="194"/>
      <c r="D944" s="195" t="s">
        <v>188</v>
      </c>
      <c r="E944" s="196" t="s">
        <v>19</v>
      </c>
      <c r="F944" s="197" t="s">
        <v>633</v>
      </c>
      <c r="G944" s="194"/>
      <c r="H944" s="198">
        <v>15.52</v>
      </c>
      <c r="I944" s="199"/>
      <c r="J944" s="194"/>
      <c r="K944" s="194"/>
      <c r="L944" s="200"/>
      <c r="M944" s="201"/>
      <c r="N944" s="202"/>
      <c r="O944" s="202"/>
      <c r="P944" s="202"/>
      <c r="Q944" s="202"/>
      <c r="R944" s="202"/>
      <c r="S944" s="202"/>
      <c r="T944" s="203"/>
      <c r="AT944" s="204" t="s">
        <v>188</v>
      </c>
      <c r="AU944" s="204" t="s">
        <v>86</v>
      </c>
      <c r="AV944" s="13" t="s">
        <v>86</v>
      </c>
      <c r="AW944" s="13" t="s">
        <v>35</v>
      </c>
      <c r="AX944" s="13" t="s">
        <v>76</v>
      </c>
      <c r="AY944" s="204" t="s">
        <v>177</v>
      </c>
    </row>
    <row r="945" spans="2:51" s="13" customFormat="1" ht="11.25">
      <c r="B945" s="193"/>
      <c r="C945" s="194"/>
      <c r="D945" s="195" t="s">
        <v>188</v>
      </c>
      <c r="E945" s="196" t="s">
        <v>19</v>
      </c>
      <c r="F945" s="197" t="s">
        <v>634</v>
      </c>
      <c r="G945" s="194"/>
      <c r="H945" s="198">
        <v>28.86</v>
      </c>
      <c r="I945" s="199"/>
      <c r="J945" s="194"/>
      <c r="K945" s="194"/>
      <c r="L945" s="200"/>
      <c r="M945" s="201"/>
      <c r="N945" s="202"/>
      <c r="O945" s="202"/>
      <c r="P945" s="202"/>
      <c r="Q945" s="202"/>
      <c r="R945" s="202"/>
      <c r="S945" s="202"/>
      <c r="T945" s="203"/>
      <c r="AT945" s="204" t="s">
        <v>188</v>
      </c>
      <c r="AU945" s="204" t="s">
        <v>86</v>
      </c>
      <c r="AV945" s="13" t="s">
        <v>86</v>
      </c>
      <c r="AW945" s="13" t="s">
        <v>35</v>
      </c>
      <c r="AX945" s="13" t="s">
        <v>76</v>
      </c>
      <c r="AY945" s="204" t="s">
        <v>177</v>
      </c>
    </row>
    <row r="946" spans="2:51" s="15" customFormat="1" ht="11.25">
      <c r="B946" s="216"/>
      <c r="C946" s="217"/>
      <c r="D946" s="195" t="s">
        <v>188</v>
      </c>
      <c r="E946" s="218" t="s">
        <v>19</v>
      </c>
      <c r="F946" s="219" t="s">
        <v>635</v>
      </c>
      <c r="G946" s="217"/>
      <c r="H946" s="218" t="s">
        <v>19</v>
      </c>
      <c r="I946" s="220"/>
      <c r="J946" s="217"/>
      <c r="K946" s="217"/>
      <c r="L946" s="221"/>
      <c r="M946" s="222"/>
      <c r="N946" s="223"/>
      <c r="O946" s="223"/>
      <c r="P946" s="223"/>
      <c r="Q946" s="223"/>
      <c r="R946" s="223"/>
      <c r="S946" s="223"/>
      <c r="T946" s="224"/>
      <c r="AT946" s="225" t="s">
        <v>188</v>
      </c>
      <c r="AU946" s="225" t="s">
        <v>86</v>
      </c>
      <c r="AV946" s="15" t="s">
        <v>84</v>
      </c>
      <c r="AW946" s="15" t="s">
        <v>35</v>
      </c>
      <c r="AX946" s="15" t="s">
        <v>76</v>
      </c>
      <c r="AY946" s="225" t="s">
        <v>177</v>
      </c>
    </row>
    <row r="947" spans="2:51" s="13" customFormat="1" ht="11.25">
      <c r="B947" s="193"/>
      <c r="C947" s="194"/>
      <c r="D947" s="195" t="s">
        <v>188</v>
      </c>
      <c r="E947" s="196" t="s">
        <v>19</v>
      </c>
      <c r="F947" s="197" t="s">
        <v>636</v>
      </c>
      <c r="G947" s="194"/>
      <c r="H947" s="198">
        <v>33.07</v>
      </c>
      <c r="I947" s="199"/>
      <c r="J947" s="194"/>
      <c r="K947" s="194"/>
      <c r="L947" s="200"/>
      <c r="M947" s="201"/>
      <c r="N947" s="202"/>
      <c r="O947" s="202"/>
      <c r="P947" s="202"/>
      <c r="Q947" s="202"/>
      <c r="R947" s="202"/>
      <c r="S947" s="202"/>
      <c r="T947" s="203"/>
      <c r="AT947" s="204" t="s">
        <v>188</v>
      </c>
      <c r="AU947" s="204" t="s">
        <v>86</v>
      </c>
      <c r="AV947" s="13" t="s">
        <v>86</v>
      </c>
      <c r="AW947" s="13" t="s">
        <v>35</v>
      </c>
      <c r="AX947" s="13" t="s">
        <v>76</v>
      </c>
      <c r="AY947" s="204" t="s">
        <v>177</v>
      </c>
    </row>
    <row r="948" spans="2:51" s="16" customFormat="1" ht="11.25">
      <c r="B948" s="226"/>
      <c r="C948" s="227"/>
      <c r="D948" s="195" t="s">
        <v>188</v>
      </c>
      <c r="E948" s="228" t="s">
        <v>19</v>
      </c>
      <c r="F948" s="229" t="s">
        <v>626</v>
      </c>
      <c r="G948" s="227"/>
      <c r="H948" s="230">
        <v>148.41</v>
      </c>
      <c r="I948" s="231"/>
      <c r="J948" s="227"/>
      <c r="K948" s="227"/>
      <c r="L948" s="232"/>
      <c r="M948" s="233"/>
      <c r="N948" s="234"/>
      <c r="O948" s="234"/>
      <c r="P948" s="234"/>
      <c r="Q948" s="234"/>
      <c r="R948" s="234"/>
      <c r="S948" s="234"/>
      <c r="T948" s="235"/>
      <c r="AT948" s="236" t="s">
        <v>188</v>
      </c>
      <c r="AU948" s="236" t="s">
        <v>86</v>
      </c>
      <c r="AV948" s="16" t="s">
        <v>196</v>
      </c>
      <c r="AW948" s="16" t="s">
        <v>35</v>
      </c>
      <c r="AX948" s="16" t="s">
        <v>76</v>
      </c>
      <c r="AY948" s="236" t="s">
        <v>177</v>
      </c>
    </row>
    <row r="949" spans="2:51" s="15" customFormat="1" ht="11.25">
      <c r="B949" s="216"/>
      <c r="C949" s="217"/>
      <c r="D949" s="195" t="s">
        <v>188</v>
      </c>
      <c r="E949" s="218" t="s">
        <v>19</v>
      </c>
      <c r="F949" s="219" t="s">
        <v>637</v>
      </c>
      <c r="G949" s="217"/>
      <c r="H949" s="218" t="s">
        <v>19</v>
      </c>
      <c r="I949" s="220"/>
      <c r="J949" s="217"/>
      <c r="K949" s="217"/>
      <c r="L949" s="221"/>
      <c r="M949" s="222"/>
      <c r="N949" s="223"/>
      <c r="O949" s="223"/>
      <c r="P949" s="223"/>
      <c r="Q949" s="223"/>
      <c r="R949" s="223"/>
      <c r="S949" s="223"/>
      <c r="T949" s="224"/>
      <c r="AT949" s="225" t="s">
        <v>188</v>
      </c>
      <c r="AU949" s="225" t="s">
        <v>86</v>
      </c>
      <c r="AV949" s="15" t="s">
        <v>84</v>
      </c>
      <c r="AW949" s="15" t="s">
        <v>35</v>
      </c>
      <c r="AX949" s="15" t="s">
        <v>76</v>
      </c>
      <c r="AY949" s="225" t="s">
        <v>177</v>
      </c>
    </row>
    <row r="950" spans="2:51" s="15" customFormat="1" ht="11.25">
      <c r="B950" s="216"/>
      <c r="C950" s="217"/>
      <c r="D950" s="195" t="s">
        <v>188</v>
      </c>
      <c r="E950" s="218" t="s">
        <v>19</v>
      </c>
      <c r="F950" s="219" t="s">
        <v>638</v>
      </c>
      <c r="G950" s="217"/>
      <c r="H950" s="218" t="s">
        <v>19</v>
      </c>
      <c r="I950" s="220"/>
      <c r="J950" s="217"/>
      <c r="K950" s="217"/>
      <c r="L950" s="221"/>
      <c r="M950" s="222"/>
      <c r="N950" s="223"/>
      <c r="O950" s="223"/>
      <c r="P950" s="223"/>
      <c r="Q950" s="223"/>
      <c r="R950" s="223"/>
      <c r="S950" s="223"/>
      <c r="T950" s="224"/>
      <c r="AT950" s="225" t="s">
        <v>188</v>
      </c>
      <c r="AU950" s="225" t="s">
        <v>86</v>
      </c>
      <c r="AV950" s="15" t="s">
        <v>84</v>
      </c>
      <c r="AW950" s="15" t="s">
        <v>35</v>
      </c>
      <c r="AX950" s="15" t="s">
        <v>76</v>
      </c>
      <c r="AY950" s="225" t="s">
        <v>177</v>
      </c>
    </row>
    <row r="951" spans="2:51" s="13" customFormat="1" ht="11.25">
      <c r="B951" s="193"/>
      <c r="C951" s="194"/>
      <c r="D951" s="195" t="s">
        <v>188</v>
      </c>
      <c r="E951" s="196" t="s">
        <v>19</v>
      </c>
      <c r="F951" s="197" t="s">
        <v>639</v>
      </c>
      <c r="G951" s="194"/>
      <c r="H951" s="198">
        <v>6.75</v>
      </c>
      <c r="I951" s="199"/>
      <c r="J951" s="194"/>
      <c r="K951" s="194"/>
      <c r="L951" s="200"/>
      <c r="M951" s="201"/>
      <c r="N951" s="202"/>
      <c r="O951" s="202"/>
      <c r="P951" s="202"/>
      <c r="Q951" s="202"/>
      <c r="R951" s="202"/>
      <c r="S951" s="202"/>
      <c r="T951" s="203"/>
      <c r="AT951" s="204" t="s">
        <v>188</v>
      </c>
      <c r="AU951" s="204" t="s">
        <v>86</v>
      </c>
      <c r="AV951" s="13" t="s">
        <v>86</v>
      </c>
      <c r="AW951" s="13" t="s">
        <v>35</v>
      </c>
      <c r="AX951" s="13" t="s">
        <v>76</v>
      </c>
      <c r="AY951" s="204" t="s">
        <v>177</v>
      </c>
    </row>
    <row r="952" spans="2:51" s="15" customFormat="1" ht="11.25">
      <c r="B952" s="216"/>
      <c r="C952" s="217"/>
      <c r="D952" s="195" t="s">
        <v>188</v>
      </c>
      <c r="E952" s="218" t="s">
        <v>19</v>
      </c>
      <c r="F952" s="219" t="s">
        <v>640</v>
      </c>
      <c r="G952" s="217"/>
      <c r="H952" s="218" t="s">
        <v>19</v>
      </c>
      <c r="I952" s="220"/>
      <c r="J952" s="217"/>
      <c r="K952" s="217"/>
      <c r="L952" s="221"/>
      <c r="M952" s="222"/>
      <c r="N952" s="223"/>
      <c r="O952" s="223"/>
      <c r="P952" s="223"/>
      <c r="Q952" s="223"/>
      <c r="R952" s="223"/>
      <c r="S952" s="223"/>
      <c r="T952" s="224"/>
      <c r="AT952" s="225" t="s">
        <v>188</v>
      </c>
      <c r="AU952" s="225" t="s">
        <v>86</v>
      </c>
      <c r="AV952" s="15" t="s">
        <v>84</v>
      </c>
      <c r="AW952" s="15" t="s">
        <v>35</v>
      </c>
      <c r="AX952" s="15" t="s">
        <v>76</v>
      </c>
      <c r="AY952" s="225" t="s">
        <v>177</v>
      </c>
    </row>
    <row r="953" spans="2:51" s="13" customFormat="1" ht="11.25">
      <c r="B953" s="193"/>
      <c r="C953" s="194"/>
      <c r="D953" s="195" t="s">
        <v>188</v>
      </c>
      <c r="E953" s="196" t="s">
        <v>19</v>
      </c>
      <c r="F953" s="197" t="s">
        <v>641</v>
      </c>
      <c r="G953" s="194"/>
      <c r="H953" s="198">
        <v>5.7</v>
      </c>
      <c r="I953" s="199"/>
      <c r="J953" s="194"/>
      <c r="K953" s="194"/>
      <c r="L953" s="200"/>
      <c r="M953" s="201"/>
      <c r="N953" s="202"/>
      <c r="O953" s="202"/>
      <c r="P953" s="202"/>
      <c r="Q953" s="202"/>
      <c r="R953" s="202"/>
      <c r="S953" s="202"/>
      <c r="T953" s="203"/>
      <c r="AT953" s="204" t="s">
        <v>188</v>
      </c>
      <c r="AU953" s="204" t="s">
        <v>86</v>
      </c>
      <c r="AV953" s="13" t="s">
        <v>86</v>
      </c>
      <c r="AW953" s="13" t="s">
        <v>35</v>
      </c>
      <c r="AX953" s="13" t="s">
        <v>76</v>
      </c>
      <c r="AY953" s="204" t="s">
        <v>177</v>
      </c>
    </row>
    <row r="954" spans="2:51" s="13" customFormat="1" ht="11.25">
      <c r="B954" s="193"/>
      <c r="C954" s="194"/>
      <c r="D954" s="195" t="s">
        <v>188</v>
      </c>
      <c r="E954" s="196" t="s">
        <v>19</v>
      </c>
      <c r="F954" s="197" t="s">
        <v>642</v>
      </c>
      <c r="G954" s="194"/>
      <c r="H954" s="198">
        <v>0.56999999999999995</v>
      </c>
      <c r="I954" s="199"/>
      <c r="J954" s="194"/>
      <c r="K954" s="194"/>
      <c r="L954" s="200"/>
      <c r="M954" s="201"/>
      <c r="N954" s="202"/>
      <c r="O954" s="202"/>
      <c r="P954" s="202"/>
      <c r="Q954" s="202"/>
      <c r="R954" s="202"/>
      <c r="S954" s="202"/>
      <c r="T954" s="203"/>
      <c r="AT954" s="204" t="s">
        <v>188</v>
      </c>
      <c r="AU954" s="204" t="s">
        <v>86</v>
      </c>
      <c r="AV954" s="13" t="s">
        <v>86</v>
      </c>
      <c r="AW954" s="13" t="s">
        <v>35</v>
      </c>
      <c r="AX954" s="13" t="s">
        <v>76</v>
      </c>
      <c r="AY954" s="204" t="s">
        <v>177</v>
      </c>
    </row>
    <row r="955" spans="2:51" s="15" customFormat="1" ht="11.25">
      <c r="B955" s="216"/>
      <c r="C955" s="217"/>
      <c r="D955" s="195" t="s">
        <v>188</v>
      </c>
      <c r="E955" s="218" t="s">
        <v>19</v>
      </c>
      <c r="F955" s="219" t="s">
        <v>643</v>
      </c>
      <c r="G955" s="217"/>
      <c r="H955" s="218" t="s">
        <v>19</v>
      </c>
      <c r="I955" s="220"/>
      <c r="J955" s="217"/>
      <c r="K955" s="217"/>
      <c r="L955" s="221"/>
      <c r="M955" s="222"/>
      <c r="N955" s="223"/>
      <c r="O955" s="223"/>
      <c r="P955" s="223"/>
      <c r="Q955" s="223"/>
      <c r="R955" s="223"/>
      <c r="S955" s="223"/>
      <c r="T955" s="224"/>
      <c r="AT955" s="225" t="s">
        <v>188</v>
      </c>
      <c r="AU955" s="225" t="s">
        <v>86</v>
      </c>
      <c r="AV955" s="15" t="s">
        <v>84</v>
      </c>
      <c r="AW955" s="15" t="s">
        <v>35</v>
      </c>
      <c r="AX955" s="15" t="s">
        <v>76</v>
      </c>
      <c r="AY955" s="225" t="s">
        <v>177</v>
      </c>
    </row>
    <row r="956" spans="2:51" s="13" customFormat="1" ht="11.25">
      <c r="B956" s="193"/>
      <c r="C956" s="194"/>
      <c r="D956" s="195" t="s">
        <v>188</v>
      </c>
      <c r="E956" s="196" t="s">
        <v>19</v>
      </c>
      <c r="F956" s="197" t="s">
        <v>644</v>
      </c>
      <c r="G956" s="194"/>
      <c r="H956" s="198">
        <v>0.46</v>
      </c>
      <c r="I956" s="199"/>
      <c r="J956" s="194"/>
      <c r="K956" s="194"/>
      <c r="L956" s="200"/>
      <c r="M956" s="201"/>
      <c r="N956" s="202"/>
      <c r="O956" s="202"/>
      <c r="P956" s="202"/>
      <c r="Q956" s="202"/>
      <c r="R956" s="202"/>
      <c r="S956" s="202"/>
      <c r="T956" s="203"/>
      <c r="AT956" s="204" t="s">
        <v>188</v>
      </c>
      <c r="AU956" s="204" t="s">
        <v>86</v>
      </c>
      <c r="AV956" s="13" t="s">
        <v>86</v>
      </c>
      <c r="AW956" s="13" t="s">
        <v>35</v>
      </c>
      <c r="AX956" s="13" t="s">
        <v>76</v>
      </c>
      <c r="AY956" s="204" t="s">
        <v>177</v>
      </c>
    </row>
    <row r="957" spans="2:51" s="13" customFormat="1" ht="11.25">
      <c r="B957" s="193"/>
      <c r="C957" s="194"/>
      <c r="D957" s="195" t="s">
        <v>188</v>
      </c>
      <c r="E957" s="196" t="s">
        <v>19</v>
      </c>
      <c r="F957" s="197" t="s">
        <v>645</v>
      </c>
      <c r="G957" s="194"/>
      <c r="H957" s="198">
        <v>0.81</v>
      </c>
      <c r="I957" s="199"/>
      <c r="J957" s="194"/>
      <c r="K957" s="194"/>
      <c r="L957" s="200"/>
      <c r="M957" s="201"/>
      <c r="N957" s="202"/>
      <c r="O957" s="202"/>
      <c r="P957" s="202"/>
      <c r="Q957" s="202"/>
      <c r="R957" s="202"/>
      <c r="S957" s="202"/>
      <c r="T957" s="203"/>
      <c r="AT957" s="204" t="s">
        <v>188</v>
      </c>
      <c r="AU957" s="204" t="s">
        <v>86</v>
      </c>
      <c r="AV957" s="13" t="s">
        <v>86</v>
      </c>
      <c r="AW957" s="13" t="s">
        <v>35</v>
      </c>
      <c r="AX957" s="13" t="s">
        <v>76</v>
      </c>
      <c r="AY957" s="204" t="s">
        <v>177</v>
      </c>
    </row>
    <row r="958" spans="2:51" s="15" customFormat="1" ht="11.25">
      <c r="B958" s="216"/>
      <c r="C958" s="217"/>
      <c r="D958" s="195" t="s">
        <v>188</v>
      </c>
      <c r="E958" s="218" t="s">
        <v>19</v>
      </c>
      <c r="F958" s="219" t="s">
        <v>646</v>
      </c>
      <c r="G958" s="217"/>
      <c r="H958" s="218" t="s">
        <v>19</v>
      </c>
      <c r="I958" s="220"/>
      <c r="J958" s="217"/>
      <c r="K958" s="217"/>
      <c r="L958" s="221"/>
      <c r="M958" s="222"/>
      <c r="N958" s="223"/>
      <c r="O958" s="223"/>
      <c r="P958" s="223"/>
      <c r="Q958" s="223"/>
      <c r="R958" s="223"/>
      <c r="S958" s="223"/>
      <c r="T958" s="224"/>
      <c r="AT958" s="225" t="s">
        <v>188</v>
      </c>
      <c r="AU958" s="225" t="s">
        <v>86</v>
      </c>
      <c r="AV958" s="15" t="s">
        <v>84</v>
      </c>
      <c r="AW958" s="15" t="s">
        <v>35</v>
      </c>
      <c r="AX958" s="15" t="s">
        <v>76</v>
      </c>
      <c r="AY958" s="225" t="s">
        <v>177</v>
      </c>
    </row>
    <row r="959" spans="2:51" s="13" customFormat="1" ht="11.25">
      <c r="B959" s="193"/>
      <c r="C959" s="194"/>
      <c r="D959" s="195" t="s">
        <v>188</v>
      </c>
      <c r="E959" s="196" t="s">
        <v>19</v>
      </c>
      <c r="F959" s="197" t="s">
        <v>647</v>
      </c>
      <c r="G959" s="194"/>
      <c r="H959" s="198">
        <v>12.3</v>
      </c>
      <c r="I959" s="199"/>
      <c r="J959" s="194"/>
      <c r="K959" s="194"/>
      <c r="L959" s="200"/>
      <c r="M959" s="201"/>
      <c r="N959" s="202"/>
      <c r="O959" s="202"/>
      <c r="P959" s="202"/>
      <c r="Q959" s="202"/>
      <c r="R959" s="202"/>
      <c r="S959" s="202"/>
      <c r="T959" s="203"/>
      <c r="AT959" s="204" t="s">
        <v>188</v>
      </c>
      <c r="AU959" s="204" t="s">
        <v>86</v>
      </c>
      <c r="AV959" s="13" t="s">
        <v>86</v>
      </c>
      <c r="AW959" s="13" t="s">
        <v>35</v>
      </c>
      <c r="AX959" s="13" t="s">
        <v>76</v>
      </c>
      <c r="AY959" s="204" t="s">
        <v>177</v>
      </c>
    </row>
    <row r="960" spans="2:51" s="13" customFormat="1" ht="11.25">
      <c r="B960" s="193"/>
      <c r="C960" s="194"/>
      <c r="D960" s="195" t="s">
        <v>188</v>
      </c>
      <c r="E960" s="196" t="s">
        <v>19</v>
      </c>
      <c r="F960" s="197" t="s">
        <v>648</v>
      </c>
      <c r="G960" s="194"/>
      <c r="H960" s="198">
        <v>0.8</v>
      </c>
      <c r="I960" s="199"/>
      <c r="J960" s="194"/>
      <c r="K960" s="194"/>
      <c r="L960" s="200"/>
      <c r="M960" s="201"/>
      <c r="N960" s="202"/>
      <c r="O960" s="202"/>
      <c r="P960" s="202"/>
      <c r="Q960" s="202"/>
      <c r="R960" s="202"/>
      <c r="S960" s="202"/>
      <c r="T960" s="203"/>
      <c r="AT960" s="204" t="s">
        <v>188</v>
      </c>
      <c r="AU960" s="204" t="s">
        <v>86</v>
      </c>
      <c r="AV960" s="13" t="s">
        <v>86</v>
      </c>
      <c r="AW960" s="13" t="s">
        <v>35</v>
      </c>
      <c r="AX960" s="13" t="s">
        <v>76</v>
      </c>
      <c r="AY960" s="204" t="s">
        <v>177</v>
      </c>
    </row>
    <row r="961" spans="2:51" s="13" customFormat="1" ht="11.25">
      <c r="B961" s="193"/>
      <c r="C961" s="194"/>
      <c r="D961" s="195" t="s">
        <v>188</v>
      </c>
      <c r="E961" s="196" t="s">
        <v>19</v>
      </c>
      <c r="F961" s="197" t="s">
        <v>649</v>
      </c>
      <c r="G961" s="194"/>
      <c r="H961" s="198">
        <v>3.5</v>
      </c>
      <c r="I961" s="199"/>
      <c r="J961" s="194"/>
      <c r="K961" s="194"/>
      <c r="L961" s="200"/>
      <c r="M961" s="201"/>
      <c r="N961" s="202"/>
      <c r="O961" s="202"/>
      <c r="P961" s="202"/>
      <c r="Q961" s="202"/>
      <c r="R961" s="202"/>
      <c r="S961" s="202"/>
      <c r="T961" s="203"/>
      <c r="AT961" s="204" t="s">
        <v>188</v>
      </c>
      <c r="AU961" s="204" t="s">
        <v>86</v>
      </c>
      <c r="AV961" s="13" t="s">
        <v>86</v>
      </c>
      <c r="AW961" s="13" t="s">
        <v>35</v>
      </c>
      <c r="AX961" s="13" t="s">
        <v>76</v>
      </c>
      <c r="AY961" s="204" t="s">
        <v>177</v>
      </c>
    </row>
    <row r="962" spans="2:51" s="16" customFormat="1" ht="11.25">
      <c r="B962" s="226"/>
      <c r="C962" s="227"/>
      <c r="D962" s="195" t="s">
        <v>188</v>
      </c>
      <c r="E962" s="228" t="s">
        <v>19</v>
      </c>
      <c r="F962" s="229" t="s">
        <v>626</v>
      </c>
      <c r="G962" s="227"/>
      <c r="H962" s="230">
        <v>30.890000000000004</v>
      </c>
      <c r="I962" s="231"/>
      <c r="J962" s="227"/>
      <c r="K962" s="227"/>
      <c r="L962" s="232"/>
      <c r="M962" s="233"/>
      <c r="N962" s="234"/>
      <c r="O962" s="234"/>
      <c r="P962" s="234"/>
      <c r="Q962" s="234"/>
      <c r="R962" s="234"/>
      <c r="S962" s="234"/>
      <c r="T962" s="235"/>
      <c r="AT962" s="236" t="s">
        <v>188</v>
      </c>
      <c r="AU962" s="236" t="s">
        <v>86</v>
      </c>
      <c r="AV962" s="16" t="s">
        <v>196</v>
      </c>
      <c r="AW962" s="16" t="s">
        <v>35</v>
      </c>
      <c r="AX962" s="16" t="s">
        <v>76</v>
      </c>
      <c r="AY962" s="236" t="s">
        <v>177</v>
      </c>
    </row>
    <row r="963" spans="2:51" s="15" customFormat="1" ht="11.25">
      <c r="B963" s="216"/>
      <c r="C963" s="217"/>
      <c r="D963" s="195" t="s">
        <v>188</v>
      </c>
      <c r="E963" s="218" t="s">
        <v>19</v>
      </c>
      <c r="F963" s="219" t="s">
        <v>650</v>
      </c>
      <c r="G963" s="217"/>
      <c r="H963" s="218" t="s">
        <v>19</v>
      </c>
      <c r="I963" s="220"/>
      <c r="J963" s="217"/>
      <c r="K963" s="217"/>
      <c r="L963" s="221"/>
      <c r="M963" s="222"/>
      <c r="N963" s="223"/>
      <c r="O963" s="223"/>
      <c r="P963" s="223"/>
      <c r="Q963" s="223"/>
      <c r="R963" s="223"/>
      <c r="S963" s="223"/>
      <c r="T963" s="224"/>
      <c r="AT963" s="225" t="s">
        <v>188</v>
      </c>
      <c r="AU963" s="225" t="s">
        <v>86</v>
      </c>
      <c r="AV963" s="15" t="s">
        <v>84</v>
      </c>
      <c r="AW963" s="15" t="s">
        <v>35</v>
      </c>
      <c r="AX963" s="15" t="s">
        <v>76</v>
      </c>
      <c r="AY963" s="225" t="s">
        <v>177</v>
      </c>
    </row>
    <row r="964" spans="2:51" s="15" customFormat="1" ht="11.25">
      <c r="B964" s="216"/>
      <c r="C964" s="217"/>
      <c r="D964" s="195" t="s">
        <v>188</v>
      </c>
      <c r="E964" s="218" t="s">
        <v>19</v>
      </c>
      <c r="F964" s="219" t="s">
        <v>651</v>
      </c>
      <c r="G964" s="217"/>
      <c r="H964" s="218" t="s">
        <v>19</v>
      </c>
      <c r="I964" s="220"/>
      <c r="J964" s="217"/>
      <c r="K964" s="217"/>
      <c r="L964" s="221"/>
      <c r="M964" s="222"/>
      <c r="N964" s="223"/>
      <c r="O964" s="223"/>
      <c r="P964" s="223"/>
      <c r="Q964" s="223"/>
      <c r="R964" s="223"/>
      <c r="S964" s="223"/>
      <c r="T964" s="224"/>
      <c r="AT964" s="225" t="s">
        <v>188</v>
      </c>
      <c r="AU964" s="225" t="s">
        <v>86</v>
      </c>
      <c r="AV964" s="15" t="s">
        <v>84</v>
      </c>
      <c r="AW964" s="15" t="s">
        <v>35</v>
      </c>
      <c r="AX964" s="15" t="s">
        <v>76</v>
      </c>
      <c r="AY964" s="225" t="s">
        <v>177</v>
      </c>
    </row>
    <row r="965" spans="2:51" s="13" customFormat="1" ht="11.25">
      <c r="B965" s="193"/>
      <c r="C965" s="194"/>
      <c r="D965" s="195" t="s">
        <v>188</v>
      </c>
      <c r="E965" s="196" t="s">
        <v>19</v>
      </c>
      <c r="F965" s="197" t="s">
        <v>652</v>
      </c>
      <c r="G965" s="194"/>
      <c r="H965" s="198">
        <v>179.37</v>
      </c>
      <c r="I965" s="199"/>
      <c r="J965" s="194"/>
      <c r="K965" s="194"/>
      <c r="L965" s="200"/>
      <c r="M965" s="201"/>
      <c r="N965" s="202"/>
      <c r="O965" s="202"/>
      <c r="P965" s="202"/>
      <c r="Q965" s="202"/>
      <c r="R965" s="202"/>
      <c r="S965" s="202"/>
      <c r="T965" s="203"/>
      <c r="AT965" s="204" t="s">
        <v>188</v>
      </c>
      <c r="AU965" s="204" t="s">
        <v>86</v>
      </c>
      <c r="AV965" s="13" t="s">
        <v>86</v>
      </c>
      <c r="AW965" s="13" t="s">
        <v>35</v>
      </c>
      <c r="AX965" s="13" t="s">
        <v>76</v>
      </c>
      <c r="AY965" s="204" t="s">
        <v>177</v>
      </c>
    </row>
    <row r="966" spans="2:51" s="13" customFormat="1" ht="11.25">
      <c r="B966" s="193"/>
      <c r="C966" s="194"/>
      <c r="D966" s="195" t="s">
        <v>188</v>
      </c>
      <c r="E966" s="196" t="s">
        <v>19</v>
      </c>
      <c r="F966" s="197" t="s">
        <v>653</v>
      </c>
      <c r="G966" s="194"/>
      <c r="H966" s="198">
        <v>-24.15</v>
      </c>
      <c r="I966" s="199"/>
      <c r="J966" s="194"/>
      <c r="K966" s="194"/>
      <c r="L966" s="200"/>
      <c r="M966" s="201"/>
      <c r="N966" s="202"/>
      <c r="O966" s="202"/>
      <c r="P966" s="202"/>
      <c r="Q966" s="202"/>
      <c r="R966" s="202"/>
      <c r="S966" s="202"/>
      <c r="T966" s="203"/>
      <c r="AT966" s="204" t="s">
        <v>188</v>
      </c>
      <c r="AU966" s="204" t="s">
        <v>86</v>
      </c>
      <c r="AV966" s="13" t="s">
        <v>86</v>
      </c>
      <c r="AW966" s="13" t="s">
        <v>35</v>
      </c>
      <c r="AX966" s="13" t="s">
        <v>76</v>
      </c>
      <c r="AY966" s="204" t="s">
        <v>177</v>
      </c>
    </row>
    <row r="967" spans="2:51" s="13" customFormat="1" ht="11.25">
      <c r="B967" s="193"/>
      <c r="C967" s="194"/>
      <c r="D967" s="195" t="s">
        <v>188</v>
      </c>
      <c r="E967" s="196" t="s">
        <v>19</v>
      </c>
      <c r="F967" s="197" t="s">
        <v>654</v>
      </c>
      <c r="G967" s="194"/>
      <c r="H967" s="198">
        <v>-3.3</v>
      </c>
      <c r="I967" s="199"/>
      <c r="J967" s="194"/>
      <c r="K967" s="194"/>
      <c r="L967" s="200"/>
      <c r="M967" s="201"/>
      <c r="N967" s="202"/>
      <c r="O967" s="202"/>
      <c r="P967" s="202"/>
      <c r="Q967" s="202"/>
      <c r="R967" s="202"/>
      <c r="S967" s="202"/>
      <c r="T967" s="203"/>
      <c r="AT967" s="204" t="s">
        <v>188</v>
      </c>
      <c r="AU967" s="204" t="s">
        <v>86</v>
      </c>
      <c r="AV967" s="13" t="s">
        <v>86</v>
      </c>
      <c r="AW967" s="13" t="s">
        <v>35</v>
      </c>
      <c r="AX967" s="13" t="s">
        <v>76</v>
      </c>
      <c r="AY967" s="204" t="s">
        <v>177</v>
      </c>
    </row>
    <row r="968" spans="2:51" s="13" customFormat="1" ht="11.25">
      <c r="B968" s="193"/>
      <c r="C968" s="194"/>
      <c r="D968" s="195" t="s">
        <v>188</v>
      </c>
      <c r="E968" s="196" t="s">
        <v>19</v>
      </c>
      <c r="F968" s="197" t="s">
        <v>655</v>
      </c>
      <c r="G968" s="194"/>
      <c r="H968" s="198">
        <v>-7.8</v>
      </c>
      <c r="I968" s="199"/>
      <c r="J968" s="194"/>
      <c r="K968" s="194"/>
      <c r="L968" s="200"/>
      <c r="M968" s="201"/>
      <c r="N968" s="202"/>
      <c r="O968" s="202"/>
      <c r="P968" s="202"/>
      <c r="Q968" s="202"/>
      <c r="R968" s="202"/>
      <c r="S968" s="202"/>
      <c r="T968" s="203"/>
      <c r="AT968" s="204" t="s">
        <v>188</v>
      </c>
      <c r="AU968" s="204" t="s">
        <v>86</v>
      </c>
      <c r="AV968" s="13" t="s">
        <v>86</v>
      </c>
      <c r="AW968" s="13" t="s">
        <v>35</v>
      </c>
      <c r="AX968" s="13" t="s">
        <v>76</v>
      </c>
      <c r="AY968" s="204" t="s">
        <v>177</v>
      </c>
    </row>
    <row r="969" spans="2:51" s="13" customFormat="1" ht="11.25">
      <c r="B969" s="193"/>
      <c r="C969" s="194"/>
      <c r="D969" s="195" t="s">
        <v>188</v>
      </c>
      <c r="E969" s="196" t="s">
        <v>19</v>
      </c>
      <c r="F969" s="197" t="s">
        <v>656</v>
      </c>
      <c r="G969" s="194"/>
      <c r="H969" s="198">
        <v>-4.1079999999999997</v>
      </c>
      <c r="I969" s="199"/>
      <c r="J969" s="194"/>
      <c r="K969" s="194"/>
      <c r="L969" s="200"/>
      <c r="M969" s="201"/>
      <c r="N969" s="202"/>
      <c r="O969" s="202"/>
      <c r="P969" s="202"/>
      <c r="Q969" s="202"/>
      <c r="R969" s="202"/>
      <c r="S969" s="202"/>
      <c r="T969" s="203"/>
      <c r="AT969" s="204" t="s">
        <v>188</v>
      </c>
      <c r="AU969" s="204" t="s">
        <v>86</v>
      </c>
      <c r="AV969" s="13" t="s">
        <v>86</v>
      </c>
      <c r="AW969" s="13" t="s">
        <v>35</v>
      </c>
      <c r="AX969" s="13" t="s">
        <v>76</v>
      </c>
      <c r="AY969" s="204" t="s">
        <v>177</v>
      </c>
    </row>
    <row r="970" spans="2:51" s="15" customFormat="1" ht="11.25">
      <c r="B970" s="216"/>
      <c r="C970" s="217"/>
      <c r="D970" s="195" t="s">
        <v>188</v>
      </c>
      <c r="E970" s="218" t="s">
        <v>19</v>
      </c>
      <c r="F970" s="219" t="s">
        <v>657</v>
      </c>
      <c r="G970" s="217"/>
      <c r="H970" s="218" t="s">
        <v>19</v>
      </c>
      <c r="I970" s="220"/>
      <c r="J970" s="217"/>
      <c r="K970" s="217"/>
      <c r="L970" s="221"/>
      <c r="M970" s="222"/>
      <c r="N970" s="223"/>
      <c r="O970" s="223"/>
      <c r="P970" s="223"/>
      <c r="Q970" s="223"/>
      <c r="R970" s="223"/>
      <c r="S970" s="223"/>
      <c r="T970" s="224"/>
      <c r="AT970" s="225" t="s">
        <v>188</v>
      </c>
      <c r="AU970" s="225" t="s">
        <v>86</v>
      </c>
      <c r="AV970" s="15" t="s">
        <v>84</v>
      </c>
      <c r="AW970" s="15" t="s">
        <v>35</v>
      </c>
      <c r="AX970" s="15" t="s">
        <v>76</v>
      </c>
      <c r="AY970" s="225" t="s">
        <v>177</v>
      </c>
    </row>
    <row r="971" spans="2:51" s="13" customFormat="1" ht="11.25">
      <c r="B971" s="193"/>
      <c r="C971" s="194"/>
      <c r="D971" s="195" t="s">
        <v>188</v>
      </c>
      <c r="E971" s="196" t="s">
        <v>19</v>
      </c>
      <c r="F971" s="197" t="s">
        <v>658</v>
      </c>
      <c r="G971" s="194"/>
      <c r="H971" s="198">
        <v>121.37</v>
      </c>
      <c r="I971" s="199"/>
      <c r="J971" s="194"/>
      <c r="K971" s="194"/>
      <c r="L971" s="200"/>
      <c r="M971" s="201"/>
      <c r="N971" s="202"/>
      <c r="O971" s="202"/>
      <c r="P971" s="202"/>
      <c r="Q971" s="202"/>
      <c r="R971" s="202"/>
      <c r="S971" s="202"/>
      <c r="T971" s="203"/>
      <c r="AT971" s="204" t="s">
        <v>188</v>
      </c>
      <c r="AU971" s="204" t="s">
        <v>86</v>
      </c>
      <c r="AV971" s="13" t="s">
        <v>86</v>
      </c>
      <c r="AW971" s="13" t="s">
        <v>35</v>
      </c>
      <c r="AX971" s="13" t="s">
        <v>76</v>
      </c>
      <c r="AY971" s="204" t="s">
        <v>177</v>
      </c>
    </row>
    <row r="972" spans="2:51" s="13" customFormat="1" ht="11.25">
      <c r="B972" s="193"/>
      <c r="C972" s="194"/>
      <c r="D972" s="195" t="s">
        <v>188</v>
      </c>
      <c r="E972" s="196" t="s">
        <v>19</v>
      </c>
      <c r="F972" s="197" t="s">
        <v>659</v>
      </c>
      <c r="G972" s="194"/>
      <c r="H972" s="198">
        <v>101.7</v>
      </c>
      <c r="I972" s="199"/>
      <c r="J972" s="194"/>
      <c r="K972" s="194"/>
      <c r="L972" s="200"/>
      <c r="M972" s="201"/>
      <c r="N972" s="202"/>
      <c r="O972" s="202"/>
      <c r="P972" s="202"/>
      <c r="Q972" s="202"/>
      <c r="R972" s="202"/>
      <c r="S972" s="202"/>
      <c r="T972" s="203"/>
      <c r="AT972" s="204" t="s">
        <v>188</v>
      </c>
      <c r="AU972" s="204" t="s">
        <v>86</v>
      </c>
      <c r="AV972" s="13" t="s">
        <v>86</v>
      </c>
      <c r="AW972" s="13" t="s">
        <v>35</v>
      </c>
      <c r="AX972" s="13" t="s">
        <v>76</v>
      </c>
      <c r="AY972" s="204" t="s">
        <v>177</v>
      </c>
    </row>
    <row r="973" spans="2:51" s="13" customFormat="1" ht="11.25">
      <c r="B973" s="193"/>
      <c r="C973" s="194"/>
      <c r="D973" s="195" t="s">
        <v>188</v>
      </c>
      <c r="E973" s="196" t="s">
        <v>19</v>
      </c>
      <c r="F973" s="197" t="s">
        <v>660</v>
      </c>
      <c r="G973" s="194"/>
      <c r="H973" s="198">
        <v>-28.98</v>
      </c>
      <c r="I973" s="199"/>
      <c r="J973" s="194"/>
      <c r="K973" s="194"/>
      <c r="L973" s="200"/>
      <c r="M973" s="201"/>
      <c r="N973" s="202"/>
      <c r="O973" s="202"/>
      <c r="P973" s="202"/>
      <c r="Q973" s="202"/>
      <c r="R973" s="202"/>
      <c r="S973" s="202"/>
      <c r="T973" s="203"/>
      <c r="AT973" s="204" t="s">
        <v>188</v>
      </c>
      <c r="AU973" s="204" t="s">
        <v>86</v>
      </c>
      <c r="AV973" s="13" t="s">
        <v>86</v>
      </c>
      <c r="AW973" s="13" t="s">
        <v>35</v>
      </c>
      <c r="AX973" s="13" t="s">
        <v>76</v>
      </c>
      <c r="AY973" s="204" t="s">
        <v>177</v>
      </c>
    </row>
    <row r="974" spans="2:51" s="13" customFormat="1" ht="11.25">
      <c r="B974" s="193"/>
      <c r="C974" s="194"/>
      <c r="D974" s="195" t="s">
        <v>188</v>
      </c>
      <c r="E974" s="196" t="s">
        <v>19</v>
      </c>
      <c r="F974" s="197" t="s">
        <v>661</v>
      </c>
      <c r="G974" s="194"/>
      <c r="H974" s="198">
        <v>-16.66</v>
      </c>
      <c r="I974" s="199"/>
      <c r="J974" s="194"/>
      <c r="K974" s="194"/>
      <c r="L974" s="200"/>
      <c r="M974" s="201"/>
      <c r="N974" s="202"/>
      <c r="O974" s="202"/>
      <c r="P974" s="202"/>
      <c r="Q974" s="202"/>
      <c r="R974" s="202"/>
      <c r="S974" s="202"/>
      <c r="T974" s="203"/>
      <c r="AT974" s="204" t="s">
        <v>188</v>
      </c>
      <c r="AU974" s="204" t="s">
        <v>86</v>
      </c>
      <c r="AV974" s="13" t="s">
        <v>86</v>
      </c>
      <c r="AW974" s="13" t="s">
        <v>35</v>
      </c>
      <c r="AX974" s="13" t="s">
        <v>76</v>
      </c>
      <c r="AY974" s="204" t="s">
        <v>177</v>
      </c>
    </row>
    <row r="975" spans="2:51" s="13" customFormat="1" ht="11.25">
      <c r="B975" s="193"/>
      <c r="C975" s="194"/>
      <c r="D975" s="195" t="s">
        <v>188</v>
      </c>
      <c r="E975" s="196" t="s">
        <v>19</v>
      </c>
      <c r="F975" s="197" t="s">
        <v>662</v>
      </c>
      <c r="G975" s="194"/>
      <c r="H975" s="198">
        <v>-4.6399999999999997</v>
      </c>
      <c r="I975" s="199"/>
      <c r="J975" s="194"/>
      <c r="K975" s="194"/>
      <c r="L975" s="200"/>
      <c r="M975" s="201"/>
      <c r="N975" s="202"/>
      <c r="O975" s="202"/>
      <c r="P975" s="202"/>
      <c r="Q975" s="202"/>
      <c r="R975" s="202"/>
      <c r="S975" s="202"/>
      <c r="T975" s="203"/>
      <c r="AT975" s="204" t="s">
        <v>188</v>
      </c>
      <c r="AU975" s="204" t="s">
        <v>86</v>
      </c>
      <c r="AV975" s="13" t="s">
        <v>86</v>
      </c>
      <c r="AW975" s="13" t="s">
        <v>35</v>
      </c>
      <c r="AX975" s="13" t="s">
        <v>76</v>
      </c>
      <c r="AY975" s="204" t="s">
        <v>177</v>
      </c>
    </row>
    <row r="976" spans="2:51" s="13" customFormat="1" ht="11.25">
      <c r="B976" s="193"/>
      <c r="C976" s="194"/>
      <c r="D976" s="195" t="s">
        <v>188</v>
      </c>
      <c r="E976" s="196" t="s">
        <v>19</v>
      </c>
      <c r="F976" s="197" t="s">
        <v>663</v>
      </c>
      <c r="G976" s="194"/>
      <c r="H976" s="198">
        <v>-15.225</v>
      </c>
      <c r="I976" s="199"/>
      <c r="J976" s="194"/>
      <c r="K976" s="194"/>
      <c r="L976" s="200"/>
      <c r="M976" s="201"/>
      <c r="N976" s="202"/>
      <c r="O976" s="202"/>
      <c r="P976" s="202"/>
      <c r="Q976" s="202"/>
      <c r="R976" s="202"/>
      <c r="S976" s="202"/>
      <c r="T976" s="203"/>
      <c r="AT976" s="204" t="s">
        <v>188</v>
      </c>
      <c r="AU976" s="204" t="s">
        <v>86</v>
      </c>
      <c r="AV976" s="13" t="s">
        <v>86</v>
      </c>
      <c r="AW976" s="13" t="s">
        <v>35</v>
      </c>
      <c r="AX976" s="13" t="s">
        <v>76</v>
      </c>
      <c r="AY976" s="204" t="s">
        <v>177</v>
      </c>
    </row>
    <row r="977" spans="2:51" s="13" customFormat="1" ht="11.25">
      <c r="B977" s="193"/>
      <c r="C977" s="194"/>
      <c r="D977" s="195" t="s">
        <v>188</v>
      </c>
      <c r="E977" s="196" t="s">
        <v>19</v>
      </c>
      <c r="F977" s="197" t="s">
        <v>664</v>
      </c>
      <c r="G977" s="194"/>
      <c r="H977" s="198">
        <v>-1.98</v>
      </c>
      <c r="I977" s="199"/>
      <c r="J977" s="194"/>
      <c r="K977" s="194"/>
      <c r="L977" s="200"/>
      <c r="M977" s="201"/>
      <c r="N977" s="202"/>
      <c r="O977" s="202"/>
      <c r="P977" s="202"/>
      <c r="Q977" s="202"/>
      <c r="R977" s="202"/>
      <c r="S977" s="202"/>
      <c r="T977" s="203"/>
      <c r="AT977" s="204" t="s">
        <v>188</v>
      </c>
      <c r="AU977" s="204" t="s">
        <v>86</v>
      </c>
      <c r="AV977" s="13" t="s">
        <v>86</v>
      </c>
      <c r="AW977" s="13" t="s">
        <v>35</v>
      </c>
      <c r="AX977" s="13" t="s">
        <v>76</v>
      </c>
      <c r="AY977" s="204" t="s">
        <v>177</v>
      </c>
    </row>
    <row r="978" spans="2:51" s="15" customFormat="1" ht="11.25">
      <c r="B978" s="216"/>
      <c r="C978" s="217"/>
      <c r="D978" s="195" t="s">
        <v>188</v>
      </c>
      <c r="E978" s="218" t="s">
        <v>19</v>
      </c>
      <c r="F978" s="219" t="s">
        <v>264</v>
      </c>
      <c r="G978" s="217"/>
      <c r="H978" s="218" t="s">
        <v>19</v>
      </c>
      <c r="I978" s="220"/>
      <c r="J978" s="217"/>
      <c r="K978" s="217"/>
      <c r="L978" s="221"/>
      <c r="M978" s="222"/>
      <c r="N978" s="223"/>
      <c r="O978" s="223"/>
      <c r="P978" s="223"/>
      <c r="Q978" s="223"/>
      <c r="R978" s="223"/>
      <c r="S978" s="223"/>
      <c r="T978" s="224"/>
      <c r="AT978" s="225" t="s">
        <v>188</v>
      </c>
      <c r="AU978" s="225" t="s">
        <v>86</v>
      </c>
      <c r="AV978" s="15" t="s">
        <v>84</v>
      </c>
      <c r="AW978" s="15" t="s">
        <v>35</v>
      </c>
      <c r="AX978" s="15" t="s">
        <v>76</v>
      </c>
      <c r="AY978" s="225" t="s">
        <v>177</v>
      </c>
    </row>
    <row r="979" spans="2:51" s="13" customFormat="1" ht="11.25">
      <c r="B979" s="193"/>
      <c r="C979" s="194"/>
      <c r="D979" s="195" t="s">
        <v>188</v>
      </c>
      <c r="E979" s="196" t="s">
        <v>19</v>
      </c>
      <c r="F979" s="197" t="s">
        <v>665</v>
      </c>
      <c r="G979" s="194"/>
      <c r="H979" s="198">
        <v>36.15</v>
      </c>
      <c r="I979" s="199"/>
      <c r="J979" s="194"/>
      <c r="K979" s="194"/>
      <c r="L979" s="200"/>
      <c r="M979" s="201"/>
      <c r="N979" s="202"/>
      <c r="O979" s="202"/>
      <c r="P979" s="202"/>
      <c r="Q979" s="202"/>
      <c r="R979" s="202"/>
      <c r="S979" s="202"/>
      <c r="T979" s="203"/>
      <c r="AT979" s="204" t="s">
        <v>188</v>
      </c>
      <c r="AU979" s="204" t="s">
        <v>86</v>
      </c>
      <c r="AV979" s="13" t="s">
        <v>86</v>
      </c>
      <c r="AW979" s="13" t="s">
        <v>35</v>
      </c>
      <c r="AX979" s="13" t="s">
        <v>76</v>
      </c>
      <c r="AY979" s="204" t="s">
        <v>177</v>
      </c>
    </row>
    <row r="980" spans="2:51" s="13" customFormat="1" ht="11.25">
      <c r="B980" s="193"/>
      <c r="C980" s="194"/>
      <c r="D980" s="195" t="s">
        <v>188</v>
      </c>
      <c r="E980" s="196" t="s">
        <v>19</v>
      </c>
      <c r="F980" s="197" t="s">
        <v>666</v>
      </c>
      <c r="G980" s="194"/>
      <c r="H980" s="198">
        <v>192.3</v>
      </c>
      <c r="I980" s="199"/>
      <c r="J980" s="194"/>
      <c r="K980" s="194"/>
      <c r="L980" s="200"/>
      <c r="M980" s="201"/>
      <c r="N980" s="202"/>
      <c r="O980" s="202"/>
      <c r="P980" s="202"/>
      <c r="Q980" s="202"/>
      <c r="R980" s="202"/>
      <c r="S980" s="202"/>
      <c r="T980" s="203"/>
      <c r="AT980" s="204" t="s">
        <v>188</v>
      </c>
      <c r="AU980" s="204" t="s">
        <v>86</v>
      </c>
      <c r="AV980" s="13" t="s">
        <v>86</v>
      </c>
      <c r="AW980" s="13" t="s">
        <v>35</v>
      </c>
      <c r="AX980" s="13" t="s">
        <v>76</v>
      </c>
      <c r="AY980" s="204" t="s">
        <v>177</v>
      </c>
    </row>
    <row r="981" spans="2:51" s="13" customFormat="1" ht="11.25">
      <c r="B981" s="193"/>
      <c r="C981" s="194"/>
      <c r="D981" s="195" t="s">
        <v>188</v>
      </c>
      <c r="E981" s="196" t="s">
        <v>19</v>
      </c>
      <c r="F981" s="197" t="s">
        <v>667</v>
      </c>
      <c r="G981" s="194"/>
      <c r="H981" s="198">
        <v>-5.6</v>
      </c>
      <c r="I981" s="199"/>
      <c r="J981" s="194"/>
      <c r="K981" s="194"/>
      <c r="L981" s="200"/>
      <c r="M981" s="201"/>
      <c r="N981" s="202"/>
      <c r="O981" s="202"/>
      <c r="P981" s="202"/>
      <c r="Q981" s="202"/>
      <c r="R981" s="202"/>
      <c r="S981" s="202"/>
      <c r="T981" s="203"/>
      <c r="AT981" s="204" t="s">
        <v>188</v>
      </c>
      <c r="AU981" s="204" t="s">
        <v>86</v>
      </c>
      <c r="AV981" s="13" t="s">
        <v>86</v>
      </c>
      <c r="AW981" s="13" t="s">
        <v>35</v>
      </c>
      <c r="AX981" s="13" t="s">
        <v>76</v>
      </c>
      <c r="AY981" s="204" t="s">
        <v>177</v>
      </c>
    </row>
    <row r="982" spans="2:51" s="13" customFormat="1" ht="11.25">
      <c r="B982" s="193"/>
      <c r="C982" s="194"/>
      <c r="D982" s="195" t="s">
        <v>188</v>
      </c>
      <c r="E982" s="196" t="s">
        <v>19</v>
      </c>
      <c r="F982" s="197" t="s">
        <v>668</v>
      </c>
      <c r="G982" s="194"/>
      <c r="H982" s="198">
        <v>-3.2</v>
      </c>
      <c r="I982" s="199"/>
      <c r="J982" s="194"/>
      <c r="K982" s="194"/>
      <c r="L982" s="200"/>
      <c r="M982" s="201"/>
      <c r="N982" s="202"/>
      <c r="O982" s="202"/>
      <c r="P982" s="202"/>
      <c r="Q982" s="202"/>
      <c r="R982" s="202"/>
      <c r="S982" s="202"/>
      <c r="T982" s="203"/>
      <c r="AT982" s="204" t="s">
        <v>188</v>
      </c>
      <c r="AU982" s="204" t="s">
        <v>86</v>
      </c>
      <c r="AV982" s="13" t="s">
        <v>86</v>
      </c>
      <c r="AW982" s="13" t="s">
        <v>35</v>
      </c>
      <c r="AX982" s="13" t="s">
        <v>76</v>
      </c>
      <c r="AY982" s="204" t="s">
        <v>177</v>
      </c>
    </row>
    <row r="983" spans="2:51" s="13" customFormat="1" ht="11.25">
      <c r="B983" s="193"/>
      <c r="C983" s="194"/>
      <c r="D983" s="195" t="s">
        <v>188</v>
      </c>
      <c r="E983" s="196" t="s">
        <v>19</v>
      </c>
      <c r="F983" s="197" t="s">
        <v>669</v>
      </c>
      <c r="G983" s="194"/>
      <c r="H983" s="198">
        <v>-7.2</v>
      </c>
      <c r="I983" s="199"/>
      <c r="J983" s="194"/>
      <c r="K983" s="194"/>
      <c r="L983" s="200"/>
      <c r="M983" s="201"/>
      <c r="N983" s="202"/>
      <c r="O983" s="202"/>
      <c r="P983" s="202"/>
      <c r="Q983" s="202"/>
      <c r="R983" s="202"/>
      <c r="S983" s="202"/>
      <c r="T983" s="203"/>
      <c r="AT983" s="204" t="s">
        <v>188</v>
      </c>
      <c r="AU983" s="204" t="s">
        <v>86</v>
      </c>
      <c r="AV983" s="13" t="s">
        <v>86</v>
      </c>
      <c r="AW983" s="13" t="s">
        <v>35</v>
      </c>
      <c r="AX983" s="13" t="s">
        <v>76</v>
      </c>
      <c r="AY983" s="204" t="s">
        <v>177</v>
      </c>
    </row>
    <row r="984" spans="2:51" s="13" customFormat="1" ht="11.25">
      <c r="B984" s="193"/>
      <c r="C984" s="194"/>
      <c r="D984" s="195" t="s">
        <v>188</v>
      </c>
      <c r="E984" s="196" t="s">
        <v>19</v>
      </c>
      <c r="F984" s="197" t="s">
        <v>268</v>
      </c>
      <c r="G984" s="194"/>
      <c r="H984" s="198">
        <v>-4.375</v>
      </c>
      <c r="I984" s="199"/>
      <c r="J984" s="194"/>
      <c r="K984" s="194"/>
      <c r="L984" s="200"/>
      <c r="M984" s="201"/>
      <c r="N984" s="202"/>
      <c r="O984" s="202"/>
      <c r="P984" s="202"/>
      <c r="Q984" s="202"/>
      <c r="R984" s="202"/>
      <c r="S984" s="202"/>
      <c r="T984" s="203"/>
      <c r="AT984" s="204" t="s">
        <v>188</v>
      </c>
      <c r="AU984" s="204" t="s">
        <v>86</v>
      </c>
      <c r="AV984" s="13" t="s">
        <v>86</v>
      </c>
      <c r="AW984" s="13" t="s">
        <v>35</v>
      </c>
      <c r="AX984" s="13" t="s">
        <v>76</v>
      </c>
      <c r="AY984" s="204" t="s">
        <v>177</v>
      </c>
    </row>
    <row r="985" spans="2:51" s="13" customFormat="1" ht="11.25">
      <c r="B985" s="193"/>
      <c r="C985" s="194"/>
      <c r="D985" s="195" t="s">
        <v>188</v>
      </c>
      <c r="E985" s="196" t="s">
        <v>19</v>
      </c>
      <c r="F985" s="197" t="s">
        <v>670</v>
      </c>
      <c r="G985" s="194"/>
      <c r="H985" s="198">
        <v>-2.7749999999999999</v>
      </c>
      <c r="I985" s="199"/>
      <c r="J985" s="194"/>
      <c r="K985" s="194"/>
      <c r="L985" s="200"/>
      <c r="M985" s="201"/>
      <c r="N985" s="202"/>
      <c r="O985" s="202"/>
      <c r="P985" s="202"/>
      <c r="Q985" s="202"/>
      <c r="R985" s="202"/>
      <c r="S985" s="202"/>
      <c r="T985" s="203"/>
      <c r="AT985" s="204" t="s">
        <v>188</v>
      </c>
      <c r="AU985" s="204" t="s">
        <v>86</v>
      </c>
      <c r="AV985" s="13" t="s">
        <v>86</v>
      </c>
      <c r="AW985" s="13" t="s">
        <v>35</v>
      </c>
      <c r="AX985" s="13" t="s">
        <v>76</v>
      </c>
      <c r="AY985" s="204" t="s">
        <v>177</v>
      </c>
    </row>
    <row r="986" spans="2:51" s="13" customFormat="1" ht="11.25">
      <c r="B986" s="193"/>
      <c r="C986" s="194"/>
      <c r="D986" s="195" t="s">
        <v>188</v>
      </c>
      <c r="E986" s="196" t="s">
        <v>19</v>
      </c>
      <c r="F986" s="197" t="s">
        <v>671</v>
      </c>
      <c r="G986" s="194"/>
      <c r="H986" s="198">
        <v>-8.2799999999999994</v>
      </c>
      <c r="I986" s="199"/>
      <c r="J986" s="194"/>
      <c r="K986" s="194"/>
      <c r="L986" s="200"/>
      <c r="M986" s="201"/>
      <c r="N986" s="202"/>
      <c r="O986" s="202"/>
      <c r="P986" s="202"/>
      <c r="Q986" s="202"/>
      <c r="R986" s="202"/>
      <c r="S986" s="202"/>
      <c r="T986" s="203"/>
      <c r="AT986" s="204" t="s">
        <v>188</v>
      </c>
      <c r="AU986" s="204" t="s">
        <v>86</v>
      </c>
      <c r="AV986" s="13" t="s">
        <v>86</v>
      </c>
      <c r="AW986" s="13" t="s">
        <v>35</v>
      </c>
      <c r="AX986" s="13" t="s">
        <v>76</v>
      </c>
      <c r="AY986" s="204" t="s">
        <v>177</v>
      </c>
    </row>
    <row r="987" spans="2:51" s="13" customFormat="1" ht="11.25">
      <c r="B987" s="193"/>
      <c r="C987" s="194"/>
      <c r="D987" s="195" t="s">
        <v>188</v>
      </c>
      <c r="E987" s="196" t="s">
        <v>19</v>
      </c>
      <c r="F987" s="197" t="s">
        <v>672</v>
      </c>
      <c r="G987" s="194"/>
      <c r="H987" s="198">
        <v>-6.24</v>
      </c>
      <c r="I987" s="199"/>
      <c r="J987" s="194"/>
      <c r="K987" s="194"/>
      <c r="L987" s="200"/>
      <c r="M987" s="201"/>
      <c r="N987" s="202"/>
      <c r="O987" s="202"/>
      <c r="P987" s="202"/>
      <c r="Q987" s="202"/>
      <c r="R987" s="202"/>
      <c r="S987" s="202"/>
      <c r="T987" s="203"/>
      <c r="AT987" s="204" t="s">
        <v>188</v>
      </c>
      <c r="AU987" s="204" t="s">
        <v>86</v>
      </c>
      <c r="AV987" s="13" t="s">
        <v>86</v>
      </c>
      <c r="AW987" s="13" t="s">
        <v>35</v>
      </c>
      <c r="AX987" s="13" t="s">
        <v>76</v>
      </c>
      <c r="AY987" s="204" t="s">
        <v>177</v>
      </c>
    </row>
    <row r="988" spans="2:51" s="15" customFormat="1" ht="11.25">
      <c r="B988" s="216"/>
      <c r="C988" s="217"/>
      <c r="D988" s="195" t="s">
        <v>188</v>
      </c>
      <c r="E988" s="218" t="s">
        <v>19</v>
      </c>
      <c r="F988" s="219" t="s">
        <v>635</v>
      </c>
      <c r="G988" s="217"/>
      <c r="H988" s="218" t="s">
        <v>19</v>
      </c>
      <c r="I988" s="220"/>
      <c r="J988" s="217"/>
      <c r="K988" s="217"/>
      <c r="L988" s="221"/>
      <c r="M988" s="222"/>
      <c r="N988" s="223"/>
      <c r="O988" s="223"/>
      <c r="P988" s="223"/>
      <c r="Q988" s="223"/>
      <c r="R988" s="223"/>
      <c r="S988" s="223"/>
      <c r="T988" s="224"/>
      <c r="AT988" s="225" t="s">
        <v>188</v>
      </c>
      <c r="AU988" s="225" t="s">
        <v>86</v>
      </c>
      <c r="AV988" s="15" t="s">
        <v>84</v>
      </c>
      <c r="AW988" s="15" t="s">
        <v>35</v>
      </c>
      <c r="AX988" s="15" t="s">
        <v>76</v>
      </c>
      <c r="AY988" s="225" t="s">
        <v>177</v>
      </c>
    </row>
    <row r="989" spans="2:51" s="13" customFormat="1" ht="11.25">
      <c r="B989" s="193"/>
      <c r="C989" s="194"/>
      <c r="D989" s="195" t="s">
        <v>188</v>
      </c>
      <c r="E989" s="196" t="s">
        <v>19</v>
      </c>
      <c r="F989" s="197" t="s">
        <v>673</v>
      </c>
      <c r="G989" s="194"/>
      <c r="H989" s="198">
        <v>51.11</v>
      </c>
      <c r="I989" s="199"/>
      <c r="J989" s="194"/>
      <c r="K989" s="194"/>
      <c r="L989" s="200"/>
      <c r="M989" s="201"/>
      <c r="N989" s="202"/>
      <c r="O989" s="202"/>
      <c r="P989" s="202"/>
      <c r="Q989" s="202"/>
      <c r="R989" s="202"/>
      <c r="S989" s="202"/>
      <c r="T989" s="203"/>
      <c r="AT989" s="204" t="s">
        <v>188</v>
      </c>
      <c r="AU989" s="204" t="s">
        <v>86</v>
      </c>
      <c r="AV989" s="13" t="s">
        <v>86</v>
      </c>
      <c r="AW989" s="13" t="s">
        <v>35</v>
      </c>
      <c r="AX989" s="13" t="s">
        <v>76</v>
      </c>
      <c r="AY989" s="204" t="s">
        <v>177</v>
      </c>
    </row>
    <row r="990" spans="2:51" s="13" customFormat="1" ht="11.25">
      <c r="B990" s="193"/>
      <c r="C990" s="194"/>
      <c r="D990" s="195" t="s">
        <v>188</v>
      </c>
      <c r="E990" s="196" t="s">
        <v>19</v>
      </c>
      <c r="F990" s="197" t="s">
        <v>674</v>
      </c>
      <c r="G990" s="194"/>
      <c r="H990" s="198">
        <v>138</v>
      </c>
      <c r="I990" s="199"/>
      <c r="J990" s="194"/>
      <c r="K990" s="194"/>
      <c r="L990" s="200"/>
      <c r="M990" s="201"/>
      <c r="N990" s="202"/>
      <c r="O990" s="202"/>
      <c r="P990" s="202"/>
      <c r="Q990" s="202"/>
      <c r="R990" s="202"/>
      <c r="S990" s="202"/>
      <c r="T990" s="203"/>
      <c r="AT990" s="204" t="s">
        <v>188</v>
      </c>
      <c r="AU990" s="204" t="s">
        <v>86</v>
      </c>
      <c r="AV990" s="13" t="s">
        <v>86</v>
      </c>
      <c r="AW990" s="13" t="s">
        <v>35</v>
      </c>
      <c r="AX990" s="13" t="s">
        <v>76</v>
      </c>
      <c r="AY990" s="204" t="s">
        <v>177</v>
      </c>
    </row>
    <row r="991" spans="2:51" s="13" customFormat="1" ht="11.25">
      <c r="B991" s="193"/>
      <c r="C991" s="194"/>
      <c r="D991" s="195" t="s">
        <v>188</v>
      </c>
      <c r="E991" s="196" t="s">
        <v>19</v>
      </c>
      <c r="F991" s="197" t="s">
        <v>675</v>
      </c>
      <c r="G991" s="194"/>
      <c r="H991" s="198">
        <v>5</v>
      </c>
      <c r="I991" s="199"/>
      <c r="J991" s="194"/>
      <c r="K991" s="194"/>
      <c r="L991" s="200"/>
      <c r="M991" s="201"/>
      <c r="N991" s="202"/>
      <c r="O991" s="202"/>
      <c r="P991" s="202"/>
      <c r="Q991" s="202"/>
      <c r="R991" s="202"/>
      <c r="S991" s="202"/>
      <c r="T991" s="203"/>
      <c r="AT991" s="204" t="s">
        <v>188</v>
      </c>
      <c r="AU991" s="204" t="s">
        <v>86</v>
      </c>
      <c r="AV991" s="13" t="s">
        <v>86</v>
      </c>
      <c r="AW991" s="13" t="s">
        <v>35</v>
      </c>
      <c r="AX991" s="13" t="s">
        <v>76</v>
      </c>
      <c r="AY991" s="204" t="s">
        <v>177</v>
      </c>
    </row>
    <row r="992" spans="2:51" s="13" customFormat="1" ht="11.25">
      <c r="B992" s="193"/>
      <c r="C992" s="194"/>
      <c r="D992" s="195" t="s">
        <v>188</v>
      </c>
      <c r="E992" s="196" t="s">
        <v>19</v>
      </c>
      <c r="F992" s="197" t="s">
        <v>676</v>
      </c>
      <c r="G992" s="194"/>
      <c r="H992" s="198">
        <v>12.638</v>
      </c>
      <c r="I992" s="199"/>
      <c r="J992" s="194"/>
      <c r="K992" s="194"/>
      <c r="L992" s="200"/>
      <c r="M992" s="201"/>
      <c r="N992" s="202"/>
      <c r="O992" s="202"/>
      <c r="P992" s="202"/>
      <c r="Q992" s="202"/>
      <c r="R992" s="202"/>
      <c r="S992" s="202"/>
      <c r="T992" s="203"/>
      <c r="AT992" s="204" t="s">
        <v>188</v>
      </c>
      <c r="AU992" s="204" t="s">
        <v>86</v>
      </c>
      <c r="AV992" s="13" t="s">
        <v>86</v>
      </c>
      <c r="AW992" s="13" t="s">
        <v>35</v>
      </c>
      <c r="AX992" s="13" t="s">
        <v>76</v>
      </c>
      <c r="AY992" s="204" t="s">
        <v>177</v>
      </c>
    </row>
    <row r="993" spans="1:65" s="13" customFormat="1" ht="11.25">
      <c r="B993" s="193"/>
      <c r="C993" s="194"/>
      <c r="D993" s="195" t="s">
        <v>188</v>
      </c>
      <c r="E993" s="196" t="s">
        <v>19</v>
      </c>
      <c r="F993" s="197" t="s">
        <v>677</v>
      </c>
      <c r="G993" s="194"/>
      <c r="H993" s="198">
        <v>-19.32</v>
      </c>
      <c r="I993" s="199"/>
      <c r="J993" s="194"/>
      <c r="K993" s="194"/>
      <c r="L993" s="200"/>
      <c r="M993" s="201"/>
      <c r="N993" s="202"/>
      <c r="O993" s="202"/>
      <c r="P993" s="202"/>
      <c r="Q993" s="202"/>
      <c r="R993" s="202"/>
      <c r="S993" s="202"/>
      <c r="T993" s="203"/>
      <c r="AT993" s="204" t="s">
        <v>188</v>
      </c>
      <c r="AU993" s="204" t="s">
        <v>86</v>
      </c>
      <c r="AV993" s="13" t="s">
        <v>86</v>
      </c>
      <c r="AW993" s="13" t="s">
        <v>35</v>
      </c>
      <c r="AX993" s="13" t="s">
        <v>76</v>
      </c>
      <c r="AY993" s="204" t="s">
        <v>177</v>
      </c>
    </row>
    <row r="994" spans="1:65" s="13" customFormat="1" ht="11.25">
      <c r="B994" s="193"/>
      <c r="C994" s="194"/>
      <c r="D994" s="195" t="s">
        <v>188</v>
      </c>
      <c r="E994" s="196" t="s">
        <v>19</v>
      </c>
      <c r="F994" s="197" t="s">
        <v>678</v>
      </c>
      <c r="G994" s="194"/>
      <c r="H994" s="198">
        <v>-2.16</v>
      </c>
      <c r="I994" s="199"/>
      <c r="J994" s="194"/>
      <c r="K994" s="194"/>
      <c r="L994" s="200"/>
      <c r="M994" s="201"/>
      <c r="N994" s="202"/>
      <c r="O994" s="202"/>
      <c r="P994" s="202"/>
      <c r="Q994" s="202"/>
      <c r="R994" s="202"/>
      <c r="S994" s="202"/>
      <c r="T994" s="203"/>
      <c r="AT994" s="204" t="s">
        <v>188</v>
      </c>
      <c r="AU994" s="204" t="s">
        <v>86</v>
      </c>
      <c r="AV994" s="13" t="s">
        <v>86</v>
      </c>
      <c r="AW994" s="13" t="s">
        <v>35</v>
      </c>
      <c r="AX994" s="13" t="s">
        <v>76</v>
      </c>
      <c r="AY994" s="204" t="s">
        <v>177</v>
      </c>
    </row>
    <row r="995" spans="1:65" s="13" customFormat="1" ht="11.25">
      <c r="B995" s="193"/>
      <c r="C995" s="194"/>
      <c r="D995" s="195" t="s">
        <v>188</v>
      </c>
      <c r="E995" s="196" t="s">
        <v>19</v>
      </c>
      <c r="F995" s="197" t="s">
        <v>679</v>
      </c>
      <c r="G995" s="194"/>
      <c r="H995" s="198">
        <v>-3.08</v>
      </c>
      <c r="I995" s="199"/>
      <c r="J995" s="194"/>
      <c r="K995" s="194"/>
      <c r="L995" s="200"/>
      <c r="M995" s="201"/>
      <c r="N995" s="202"/>
      <c r="O995" s="202"/>
      <c r="P995" s="202"/>
      <c r="Q995" s="202"/>
      <c r="R995" s="202"/>
      <c r="S995" s="202"/>
      <c r="T995" s="203"/>
      <c r="AT995" s="204" t="s">
        <v>188</v>
      </c>
      <c r="AU995" s="204" t="s">
        <v>86</v>
      </c>
      <c r="AV995" s="13" t="s">
        <v>86</v>
      </c>
      <c r="AW995" s="13" t="s">
        <v>35</v>
      </c>
      <c r="AX995" s="13" t="s">
        <v>76</v>
      </c>
      <c r="AY995" s="204" t="s">
        <v>177</v>
      </c>
    </row>
    <row r="996" spans="1:65" s="13" customFormat="1" ht="11.25">
      <c r="B996" s="193"/>
      <c r="C996" s="194"/>
      <c r="D996" s="195" t="s">
        <v>188</v>
      </c>
      <c r="E996" s="196" t="s">
        <v>19</v>
      </c>
      <c r="F996" s="197" t="s">
        <v>680</v>
      </c>
      <c r="G996" s="194"/>
      <c r="H996" s="198">
        <v>-1.92</v>
      </c>
      <c r="I996" s="199"/>
      <c r="J996" s="194"/>
      <c r="K996" s="194"/>
      <c r="L996" s="200"/>
      <c r="M996" s="201"/>
      <c r="N996" s="202"/>
      <c r="O996" s="202"/>
      <c r="P996" s="202"/>
      <c r="Q996" s="202"/>
      <c r="R996" s="202"/>
      <c r="S996" s="202"/>
      <c r="T996" s="203"/>
      <c r="AT996" s="204" t="s">
        <v>188</v>
      </c>
      <c r="AU996" s="204" t="s">
        <v>86</v>
      </c>
      <c r="AV996" s="13" t="s">
        <v>86</v>
      </c>
      <c r="AW996" s="13" t="s">
        <v>35</v>
      </c>
      <c r="AX996" s="13" t="s">
        <v>76</v>
      </c>
      <c r="AY996" s="204" t="s">
        <v>177</v>
      </c>
    </row>
    <row r="997" spans="1:65" s="13" customFormat="1" ht="11.25">
      <c r="B997" s="193"/>
      <c r="C997" s="194"/>
      <c r="D997" s="195" t="s">
        <v>188</v>
      </c>
      <c r="E997" s="196" t="s">
        <v>19</v>
      </c>
      <c r="F997" s="197" t="s">
        <v>504</v>
      </c>
      <c r="G997" s="194"/>
      <c r="H997" s="198">
        <v>-1.4</v>
      </c>
      <c r="I997" s="199"/>
      <c r="J997" s="194"/>
      <c r="K997" s="194"/>
      <c r="L997" s="200"/>
      <c r="M997" s="201"/>
      <c r="N997" s="202"/>
      <c r="O997" s="202"/>
      <c r="P997" s="202"/>
      <c r="Q997" s="202"/>
      <c r="R997" s="202"/>
      <c r="S997" s="202"/>
      <c r="T997" s="203"/>
      <c r="AT997" s="204" t="s">
        <v>188</v>
      </c>
      <c r="AU997" s="204" t="s">
        <v>86</v>
      </c>
      <c r="AV997" s="13" t="s">
        <v>86</v>
      </c>
      <c r="AW997" s="13" t="s">
        <v>35</v>
      </c>
      <c r="AX997" s="13" t="s">
        <v>76</v>
      </c>
      <c r="AY997" s="204" t="s">
        <v>177</v>
      </c>
    </row>
    <row r="998" spans="1:65" s="13" customFormat="1" ht="11.25">
      <c r="B998" s="193"/>
      <c r="C998" s="194"/>
      <c r="D998" s="195" t="s">
        <v>188</v>
      </c>
      <c r="E998" s="196" t="s">
        <v>19</v>
      </c>
      <c r="F998" s="197" t="s">
        <v>681</v>
      </c>
      <c r="G998" s="194"/>
      <c r="H998" s="198">
        <v>-3.9</v>
      </c>
      <c r="I998" s="199"/>
      <c r="J998" s="194"/>
      <c r="K998" s="194"/>
      <c r="L998" s="200"/>
      <c r="M998" s="201"/>
      <c r="N998" s="202"/>
      <c r="O998" s="202"/>
      <c r="P998" s="202"/>
      <c r="Q998" s="202"/>
      <c r="R998" s="202"/>
      <c r="S998" s="202"/>
      <c r="T998" s="203"/>
      <c r="AT998" s="204" t="s">
        <v>188</v>
      </c>
      <c r="AU998" s="204" t="s">
        <v>86</v>
      </c>
      <c r="AV998" s="13" t="s">
        <v>86</v>
      </c>
      <c r="AW998" s="13" t="s">
        <v>35</v>
      </c>
      <c r="AX998" s="13" t="s">
        <v>76</v>
      </c>
      <c r="AY998" s="204" t="s">
        <v>177</v>
      </c>
    </row>
    <row r="999" spans="1:65" s="13" customFormat="1" ht="11.25">
      <c r="B999" s="193"/>
      <c r="C999" s="194"/>
      <c r="D999" s="195" t="s">
        <v>188</v>
      </c>
      <c r="E999" s="196" t="s">
        <v>19</v>
      </c>
      <c r="F999" s="197" t="s">
        <v>682</v>
      </c>
      <c r="G999" s="194"/>
      <c r="H999" s="198">
        <v>-2.88</v>
      </c>
      <c r="I999" s="199"/>
      <c r="J999" s="194"/>
      <c r="K999" s="194"/>
      <c r="L999" s="200"/>
      <c r="M999" s="201"/>
      <c r="N999" s="202"/>
      <c r="O999" s="202"/>
      <c r="P999" s="202"/>
      <c r="Q999" s="202"/>
      <c r="R999" s="202"/>
      <c r="S999" s="202"/>
      <c r="T999" s="203"/>
      <c r="AT999" s="204" t="s">
        <v>188</v>
      </c>
      <c r="AU999" s="204" t="s">
        <v>86</v>
      </c>
      <c r="AV999" s="13" t="s">
        <v>86</v>
      </c>
      <c r="AW999" s="13" t="s">
        <v>35</v>
      </c>
      <c r="AX999" s="13" t="s">
        <v>76</v>
      </c>
      <c r="AY999" s="204" t="s">
        <v>177</v>
      </c>
    </row>
    <row r="1000" spans="1:65" s="13" customFormat="1" ht="11.25">
      <c r="B1000" s="193"/>
      <c r="C1000" s="194"/>
      <c r="D1000" s="195" t="s">
        <v>188</v>
      </c>
      <c r="E1000" s="196" t="s">
        <v>19</v>
      </c>
      <c r="F1000" s="197" t="s">
        <v>683</v>
      </c>
      <c r="G1000" s="194"/>
      <c r="H1000" s="198">
        <v>-0.75</v>
      </c>
      <c r="I1000" s="199"/>
      <c r="J1000" s="194"/>
      <c r="K1000" s="194"/>
      <c r="L1000" s="200"/>
      <c r="M1000" s="201"/>
      <c r="N1000" s="202"/>
      <c r="O1000" s="202"/>
      <c r="P1000" s="202"/>
      <c r="Q1000" s="202"/>
      <c r="R1000" s="202"/>
      <c r="S1000" s="202"/>
      <c r="T1000" s="203"/>
      <c r="AT1000" s="204" t="s">
        <v>188</v>
      </c>
      <c r="AU1000" s="204" t="s">
        <v>86</v>
      </c>
      <c r="AV1000" s="13" t="s">
        <v>86</v>
      </c>
      <c r="AW1000" s="13" t="s">
        <v>35</v>
      </c>
      <c r="AX1000" s="13" t="s">
        <v>76</v>
      </c>
      <c r="AY1000" s="204" t="s">
        <v>177</v>
      </c>
    </row>
    <row r="1001" spans="1:65" s="13" customFormat="1" ht="11.25">
      <c r="B1001" s="193"/>
      <c r="C1001" s="194"/>
      <c r="D1001" s="195" t="s">
        <v>188</v>
      </c>
      <c r="E1001" s="196" t="s">
        <v>19</v>
      </c>
      <c r="F1001" s="197" t="s">
        <v>684</v>
      </c>
      <c r="G1001" s="194"/>
      <c r="H1001" s="198">
        <v>-3.5</v>
      </c>
      <c r="I1001" s="199"/>
      <c r="J1001" s="194"/>
      <c r="K1001" s="194"/>
      <c r="L1001" s="200"/>
      <c r="M1001" s="201"/>
      <c r="N1001" s="202"/>
      <c r="O1001" s="202"/>
      <c r="P1001" s="202"/>
      <c r="Q1001" s="202"/>
      <c r="R1001" s="202"/>
      <c r="S1001" s="202"/>
      <c r="T1001" s="203"/>
      <c r="AT1001" s="204" t="s">
        <v>188</v>
      </c>
      <c r="AU1001" s="204" t="s">
        <v>86</v>
      </c>
      <c r="AV1001" s="13" t="s">
        <v>86</v>
      </c>
      <c r="AW1001" s="13" t="s">
        <v>35</v>
      </c>
      <c r="AX1001" s="13" t="s">
        <v>76</v>
      </c>
      <c r="AY1001" s="204" t="s">
        <v>177</v>
      </c>
    </row>
    <row r="1002" spans="1:65" s="14" customFormat="1" ht="11.25">
      <c r="B1002" s="205"/>
      <c r="C1002" s="206"/>
      <c r="D1002" s="195" t="s">
        <v>188</v>
      </c>
      <c r="E1002" s="207" t="s">
        <v>19</v>
      </c>
      <c r="F1002" s="208" t="s">
        <v>190</v>
      </c>
      <c r="G1002" s="206"/>
      <c r="H1002" s="209">
        <v>833.51499999999999</v>
      </c>
      <c r="I1002" s="210"/>
      <c r="J1002" s="206"/>
      <c r="K1002" s="206"/>
      <c r="L1002" s="211"/>
      <c r="M1002" s="212"/>
      <c r="N1002" s="213"/>
      <c r="O1002" s="213"/>
      <c r="P1002" s="213"/>
      <c r="Q1002" s="213"/>
      <c r="R1002" s="213"/>
      <c r="S1002" s="213"/>
      <c r="T1002" s="214"/>
      <c r="AT1002" s="215" t="s">
        <v>188</v>
      </c>
      <c r="AU1002" s="215" t="s">
        <v>86</v>
      </c>
      <c r="AV1002" s="14" t="s">
        <v>184</v>
      </c>
      <c r="AW1002" s="14" t="s">
        <v>35</v>
      </c>
      <c r="AX1002" s="14" t="s">
        <v>84</v>
      </c>
      <c r="AY1002" s="215" t="s">
        <v>177</v>
      </c>
    </row>
    <row r="1003" spans="1:65" s="2" customFormat="1" ht="16.5" customHeight="1">
      <c r="A1003" s="36"/>
      <c r="B1003" s="37"/>
      <c r="C1003" s="237" t="s">
        <v>756</v>
      </c>
      <c r="D1003" s="237" t="s">
        <v>757</v>
      </c>
      <c r="E1003" s="238" t="s">
        <v>758</v>
      </c>
      <c r="F1003" s="239" t="s">
        <v>759</v>
      </c>
      <c r="G1003" s="240" t="s">
        <v>199</v>
      </c>
      <c r="H1003" s="241">
        <v>667.29899999999998</v>
      </c>
      <c r="I1003" s="242"/>
      <c r="J1003" s="243">
        <f>ROUND(I1003*H1003,2)</f>
        <v>0</v>
      </c>
      <c r="K1003" s="239" t="s">
        <v>183</v>
      </c>
      <c r="L1003" s="244"/>
      <c r="M1003" s="245" t="s">
        <v>19</v>
      </c>
      <c r="N1003" s="246" t="s">
        <v>47</v>
      </c>
      <c r="O1003" s="66"/>
      <c r="P1003" s="184">
        <f>O1003*H1003</f>
        <v>0</v>
      </c>
      <c r="Q1003" s="184">
        <v>2.7200000000000002E-3</v>
      </c>
      <c r="R1003" s="184">
        <f>Q1003*H1003</f>
        <v>1.8150532800000001</v>
      </c>
      <c r="S1003" s="184">
        <v>0</v>
      </c>
      <c r="T1003" s="185">
        <f>S1003*H1003</f>
        <v>0</v>
      </c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R1003" s="186" t="s">
        <v>252</v>
      </c>
      <c r="AT1003" s="186" t="s">
        <v>757</v>
      </c>
      <c r="AU1003" s="186" t="s">
        <v>86</v>
      </c>
      <c r="AY1003" s="19" t="s">
        <v>177</v>
      </c>
      <c r="BE1003" s="187">
        <f>IF(N1003="základní",J1003,0)</f>
        <v>0</v>
      </c>
      <c r="BF1003" s="187">
        <f>IF(N1003="snížená",J1003,0)</f>
        <v>0</v>
      </c>
      <c r="BG1003" s="187">
        <f>IF(N1003="zákl. přenesená",J1003,0)</f>
        <v>0</v>
      </c>
      <c r="BH1003" s="187">
        <f>IF(N1003="sníž. přenesená",J1003,0)</f>
        <v>0</v>
      </c>
      <c r="BI1003" s="187">
        <f>IF(N1003="nulová",J1003,0)</f>
        <v>0</v>
      </c>
      <c r="BJ1003" s="19" t="s">
        <v>84</v>
      </c>
      <c r="BK1003" s="187">
        <f>ROUND(I1003*H1003,2)</f>
        <v>0</v>
      </c>
      <c r="BL1003" s="19" t="s">
        <v>184</v>
      </c>
      <c r="BM1003" s="186" t="s">
        <v>760</v>
      </c>
    </row>
    <row r="1004" spans="1:65" s="15" customFormat="1" ht="11.25">
      <c r="B1004" s="216"/>
      <c r="C1004" s="217"/>
      <c r="D1004" s="195" t="s">
        <v>188</v>
      </c>
      <c r="E1004" s="218" t="s">
        <v>19</v>
      </c>
      <c r="F1004" s="219" t="s">
        <v>650</v>
      </c>
      <c r="G1004" s="217"/>
      <c r="H1004" s="218" t="s">
        <v>19</v>
      </c>
      <c r="I1004" s="220"/>
      <c r="J1004" s="217"/>
      <c r="K1004" s="217"/>
      <c r="L1004" s="221"/>
      <c r="M1004" s="222"/>
      <c r="N1004" s="223"/>
      <c r="O1004" s="223"/>
      <c r="P1004" s="223"/>
      <c r="Q1004" s="223"/>
      <c r="R1004" s="223"/>
      <c r="S1004" s="223"/>
      <c r="T1004" s="224"/>
      <c r="AT1004" s="225" t="s">
        <v>188</v>
      </c>
      <c r="AU1004" s="225" t="s">
        <v>86</v>
      </c>
      <c r="AV1004" s="15" t="s">
        <v>84</v>
      </c>
      <c r="AW1004" s="15" t="s">
        <v>35</v>
      </c>
      <c r="AX1004" s="15" t="s">
        <v>76</v>
      </c>
      <c r="AY1004" s="225" t="s">
        <v>177</v>
      </c>
    </row>
    <row r="1005" spans="1:65" s="15" customFormat="1" ht="11.25">
      <c r="B1005" s="216"/>
      <c r="C1005" s="217"/>
      <c r="D1005" s="195" t="s">
        <v>188</v>
      </c>
      <c r="E1005" s="218" t="s">
        <v>19</v>
      </c>
      <c r="F1005" s="219" t="s">
        <v>651</v>
      </c>
      <c r="G1005" s="217"/>
      <c r="H1005" s="218" t="s">
        <v>19</v>
      </c>
      <c r="I1005" s="220"/>
      <c r="J1005" s="217"/>
      <c r="K1005" s="217"/>
      <c r="L1005" s="221"/>
      <c r="M1005" s="222"/>
      <c r="N1005" s="223"/>
      <c r="O1005" s="223"/>
      <c r="P1005" s="223"/>
      <c r="Q1005" s="223"/>
      <c r="R1005" s="223"/>
      <c r="S1005" s="223"/>
      <c r="T1005" s="224"/>
      <c r="AT1005" s="225" t="s">
        <v>188</v>
      </c>
      <c r="AU1005" s="225" t="s">
        <v>86</v>
      </c>
      <c r="AV1005" s="15" t="s">
        <v>84</v>
      </c>
      <c r="AW1005" s="15" t="s">
        <v>35</v>
      </c>
      <c r="AX1005" s="15" t="s">
        <v>76</v>
      </c>
      <c r="AY1005" s="225" t="s">
        <v>177</v>
      </c>
    </row>
    <row r="1006" spans="1:65" s="13" customFormat="1" ht="11.25">
      <c r="B1006" s="193"/>
      <c r="C1006" s="194"/>
      <c r="D1006" s="195" t="s">
        <v>188</v>
      </c>
      <c r="E1006" s="196" t="s">
        <v>19</v>
      </c>
      <c r="F1006" s="197" t="s">
        <v>652</v>
      </c>
      <c r="G1006" s="194"/>
      <c r="H1006" s="198">
        <v>179.37</v>
      </c>
      <c r="I1006" s="199"/>
      <c r="J1006" s="194"/>
      <c r="K1006" s="194"/>
      <c r="L1006" s="200"/>
      <c r="M1006" s="201"/>
      <c r="N1006" s="202"/>
      <c r="O1006" s="202"/>
      <c r="P1006" s="202"/>
      <c r="Q1006" s="202"/>
      <c r="R1006" s="202"/>
      <c r="S1006" s="202"/>
      <c r="T1006" s="203"/>
      <c r="AT1006" s="204" t="s">
        <v>188</v>
      </c>
      <c r="AU1006" s="204" t="s">
        <v>86</v>
      </c>
      <c r="AV1006" s="13" t="s">
        <v>86</v>
      </c>
      <c r="AW1006" s="13" t="s">
        <v>35</v>
      </c>
      <c r="AX1006" s="13" t="s">
        <v>76</v>
      </c>
      <c r="AY1006" s="204" t="s">
        <v>177</v>
      </c>
    </row>
    <row r="1007" spans="1:65" s="13" customFormat="1" ht="11.25">
      <c r="B1007" s="193"/>
      <c r="C1007" s="194"/>
      <c r="D1007" s="195" t="s">
        <v>188</v>
      </c>
      <c r="E1007" s="196" t="s">
        <v>19</v>
      </c>
      <c r="F1007" s="197" t="s">
        <v>653</v>
      </c>
      <c r="G1007" s="194"/>
      <c r="H1007" s="198">
        <v>-24.15</v>
      </c>
      <c r="I1007" s="199"/>
      <c r="J1007" s="194"/>
      <c r="K1007" s="194"/>
      <c r="L1007" s="200"/>
      <c r="M1007" s="201"/>
      <c r="N1007" s="202"/>
      <c r="O1007" s="202"/>
      <c r="P1007" s="202"/>
      <c r="Q1007" s="202"/>
      <c r="R1007" s="202"/>
      <c r="S1007" s="202"/>
      <c r="T1007" s="203"/>
      <c r="AT1007" s="204" t="s">
        <v>188</v>
      </c>
      <c r="AU1007" s="204" t="s">
        <v>86</v>
      </c>
      <c r="AV1007" s="13" t="s">
        <v>86</v>
      </c>
      <c r="AW1007" s="13" t="s">
        <v>35</v>
      </c>
      <c r="AX1007" s="13" t="s">
        <v>76</v>
      </c>
      <c r="AY1007" s="204" t="s">
        <v>177</v>
      </c>
    </row>
    <row r="1008" spans="1:65" s="13" customFormat="1" ht="11.25">
      <c r="B1008" s="193"/>
      <c r="C1008" s="194"/>
      <c r="D1008" s="195" t="s">
        <v>188</v>
      </c>
      <c r="E1008" s="196" t="s">
        <v>19</v>
      </c>
      <c r="F1008" s="197" t="s">
        <v>654</v>
      </c>
      <c r="G1008" s="194"/>
      <c r="H1008" s="198">
        <v>-3.3</v>
      </c>
      <c r="I1008" s="199"/>
      <c r="J1008" s="194"/>
      <c r="K1008" s="194"/>
      <c r="L1008" s="200"/>
      <c r="M1008" s="201"/>
      <c r="N1008" s="202"/>
      <c r="O1008" s="202"/>
      <c r="P1008" s="202"/>
      <c r="Q1008" s="202"/>
      <c r="R1008" s="202"/>
      <c r="S1008" s="202"/>
      <c r="T1008" s="203"/>
      <c r="AT1008" s="204" t="s">
        <v>188</v>
      </c>
      <c r="AU1008" s="204" t="s">
        <v>86</v>
      </c>
      <c r="AV1008" s="13" t="s">
        <v>86</v>
      </c>
      <c r="AW1008" s="13" t="s">
        <v>35</v>
      </c>
      <c r="AX1008" s="13" t="s">
        <v>76</v>
      </c>
      <c r="AY1008" s="204" t="s">
        <v>177</v>
      </c>
    </row>
    <row r="1009" spans="2:51" s="13" customFormat="1" ht="11.25">
      <c r="B1009" s="193"/>
      <c r="C1009" s="194"/>
      <c r="D1009" s="195" t="s">
        <v>188</v>
      </c>
      <c r="E1009" s="196" t="s">
        <v>19</v>
      </c>
      <c r="F1009" s="197" t="s">
        <v>655</v>
      </c>
      <c r="G1009" s="194"/>
      <c r="H1009" s="198">
        <v>-7.8</v>
      </c>
      <c r="I1009" s="199"/>
      <c r="J1009" s="194"/>
      <c r="K1009" s="194"/>
      <c r="L1009" s="200"/>
      <c r="M1009" s="201"/>
      <c r="N1009" s="202"/>
      <c r="O1009" s="202"/>
      <c r="P1009" s="202"/>
      <c r="Q1009" s="202"/>
      <c r="R1009" s="202"/>
      <c r="S1009" s="202"/>
      <c r="T1009" s="203"/>
      <c r="AT1009" s="204" t="s">
        <v>188</v>
      </c>
      <c r="AU1009" s="204" t="s">
        <v>86</v>
      </c>
      <c r="AV1009" s="13" t="s">
        <v>86</v>
      </c>
      <c r="AW1009" s="13" t="s">
        <v>35</v>
      </c>
      <c r="AX1009" s="13" t="s">
        <v>76</v>
      </c>
      <c r="AY1009" s="204" t="s">
        <v>177</v>
      </c>
    </row>
    <row r="1010" spans="2:51" s="13" customFormat="1" ht="11.25">
      <c r="B1010" s="193"/>
      <c r="C1010" s="194"/>
      <c r="D1010" s="195" t="s">
        <v>188</v>
      </c>
      <c r="E1010" s="196" t="s">
        <v>19</v>
      </c>
      <c r="F1010" s="197" t="s">
        <v>656</v>
      </c>
      <c r="G1010" s="194"/>
      <c r="H1010" s="198">
        <v>-4.1079999999999997</v>
      </c>
      <c r="I1010" s="199"/>
      <c r="J1010" s="194"/>
      <c r="K1010" s="194"/>
      <c r="L1010" s="200"/>
      <c r="M1010" s="201"/>
      <c r="N1010" s="202"/>
      <c r="O1010" s="202"/>
      <c r="P1010" s="202"/>
      <c r="Q1010" s="202"/>
      <c r="R1010" s="202"/>
      <c r="S1010" s="202"/>
      <c r="T1010" s="203"/>
      <c r="AT1010" s="204" t="s">
        <v>188</v>
      </c>
      <c r="AU1010" s="204" t="s">
        <v>86</v>
      </c>
      <c r="AV1010" s="13" t="s">
        <v>86</v>
      </c>
      <c r="AW1010" s="13" t="s">
        <v>35</v>
      </c>
      <c r="AX1010" s="13" t="s">
        <v>76</v>
      </c>
      <c r="AY1010" s="204" t="s">
        <v>177</v>
      </c>
    </row>
    <row r="1011" spans="2:51" s="15" customFormat="1" ht="11.25">
      <c r="B1011" s="216"/>
      <c r="C1011" s="217"/>
      <c r="D1011" s="195" t="s">
        <v>188</v>
      </c>
      <c r="E1011" s="218" t="s">
        <v>19</v>
      </c>
      <c r="F1011" s="219" t="s">
        <v>657</v>
      </c>
      <c r="G1011" s="217"/>
      <c r="H1011" s="218" t="s">
        <v>19</v>
      </c>
      <c r="I1011" s="220"/>
      <c r="J1011" s="217"/>
      <c r="K1011" s="217"/>
      <c r="L1011" s="221"/>
      <c r="M1011" s="222"/>
      <c r="N1011" s="223"/>
      <c r="O1011" s="223"/>
      <c r="P1011" s="223"/>
      <c r="Q1011" s="223"/>
      <c r="R1011" s="223"/>
      <c r="S1011" s="223"/>
      <c r="T1011" s="224"/>
      <c r="AT1011" s="225" t="s">
        <v>188</v>
      </c>
      <c r="AU1011" s="225" t="s">
        <v>86</v>
      </c>
      <c r="AV1011" s="15" t="s">
        <v>84</v>
      </c>
      <c r="AW1011" s="15" t="s">
        <v>35</v>
      </c>
      <c r="AX1011" s="15" t="s">
        <v>76</v>
      </c>
      <c r="AY1011" s="225" t="s">
        <v>177</v>
      </c>
    </row>
    <row r="1012" spans="2:51" s="13" customFormat="1" ht="11.25">
      <c r="B1012" s="193"/>
      <c r="C1012" s="194"/>
      <c r="D1012" s="195" t="s">
        <v>188</v>
      </c>
      <c r="E1012" s="196" t="s">
        <v>19</v>
      </c>
      <c r="F1012" s="197" t="s">
        <v>658</v>
      </c>
      <c r="G1012" s="194"/>
      <c r="H1012" s="198">
        <v>121.37</v>
      </c>
      <c r="I1012" s="199"/>
      <c r="J1012" s="194"/>
      <c r="K1012" s="194"/>
      <c r="L1012" s="200"/>
      <c r="M1012" s="201"/>
      <c r="N1012" s="202"/>
      <c r="O1012" s="202"/>
      <c r="P1012" s="202"/>
      <c r="Q1012" s="202"/>
      <c r="R1012" s="202"/>
      <c r="S1012" s="202"/>
      <c r="T1012" s="203"/>
      <c r="AT1012" s="204" t="s">
        <v>188</v>
      </c>
      <c r="AU1012" s="204" t="s">
        <v>86</v>
      </c>
      <c r="AV1012" s="13" t="s">
        <v>86</v>
      </c>
      <c r="AW1012" s="13" t="s">
        <v>35</v>
      </c>
      <c r="AX1012" s="13" t="s">
        <v>76</v>
      </c>
      <c r="AY1012" s="204" t="s">
        <v>177</v>
      </c>
    </row>
    <row r="1013" spans="2:51" s="13" customFormat="1" ht="11.25">
      <c r="B1013" s="193"/>
      <c r="C1013" s="194"/>
      <c r="D1013" s="195" t="s">
        <v>188</v>
      </c>
      <c r="E1013" s="196" t="s">
        <v>19</v>
      </c>
      <c r="F1013" s="197" t="s">
        <v>659</v>
      </c>
      <c r="G1013" s="194"/>
      <c r="H1013" s="198">
        <v>101.7</v>
      </c>
      <c r="I1013" s="199"/>
      <c r="J1013" s="194"/>
      <c r="K1013" s="194"/>
      <c r="L1013" s="200"/>
      <c r="M1013" s="201"/>
      <c r="N1013" s="202"/>
      <c r="O1013" s="202"/>
      <c r="P1013" s="202"/>
      <c r="Q1013" s="202"/>
      <c r="R1013" s="202"/>
      <c r="S1013" s="202"/>
      <c r="T1013" s="203"/>
      <c r="AT1013" s="204" t="s">
        <v>188</v>
      </c>
      <c r="AU1013" s="204" t="s">
        <v>86</v>
      </c>
      <c r="AV1013" s="13" t="s">
        <v>86</v>
      </c>
      <c r="AW1013" s="13" t="s">
        <v>35</v>
      </c>
      <c r="AX1013" s="13" t="s">
        <v>76</v>
      </c>
      <c r="AY1013" s="204" t="s">
        <v>177</v>
      </c>
    </row>
    <row r="1014" spans="2:51" s="13" customFormat="1" ht="11.25">
      <c r="B1014" s="193"/>
      <c r="C1014" s="194"/>
      <c r="D1014" s="195" t="s">
        <v>188</v>
      </c>
      <c r="E1014" s="196" t="s">
        <v>19</v>
      </c>
      <c r="F1014" s="197" t="s">
        <v>660</v>
      </c>
      <c r="G1014" s="194"/>
      <c r="H1014" s="198">
        <v>-28.98</v>
      </c>
      <c r="I1014" s="199"/>
      <c r="J1014" s="194"/>
      <c r="K1014" s="194"/>
      <c r="L1014" s="200"/>
      <c r="M1014" s="201"/>
      <c r="N1014" s="202"/>
      <c r="O1014" s="202"/>
      <c r="P1014" s="202"/>
      <c r="Q1014" s="202"/>
      <c r="R1014" s="202"/>
      <c r="S1014" s="202"/>
      <c r="T1014" s="203"/>
      <c r="AT1014" s="204" t="s">
        <v>188</v>
      </c>
      <c r="AU1014" s="204" t="s">
        <v>86</v>
      </c>
      <c r="AV1014" s="13" t="s">
        <v>86</v>
      </c>
      <c r="AW1014" s="13" t="s">
        <v>35</v>
      </c>
      <c r="AX1014" s="13" t="s">
        <v>76</v>
      </c>
      <c r="AY1014" s="204" t="s">
        <v>177</v>
      </c>
    </row>
    <row r="1015" spans="2:51" s="13" customFormat="1" ht="11.25">
      <c r="B1015" s="193"/>
      <c r="C1015" s="194"/>
      <c r="D1015" s="195" t="s">
        <v>188</v>
      </c>
      <c r="E1015" s="196" t="s">
        <v>19</v>
      </c>
      <c r="F1015" s="197" t="s">
        <v>661</v>
      </c>
      <c r="G1015" s="194"/>
      <c r="H1015" s="198">
        <v>-16.66</v>
      </c>
      <c r="I1015" s="199"/>
      <c r="J1015" s="194"/>
      <c r="K1015" s="194"/>
      <c r="L1015" s="200"/>
      <c r="M1015" s="201"/>
      <c r="N1015" s="202"/>
      <c r="O1015" s="202"/>
      <c r="P1015" s="202"/>
      <c r="Q1015" s="202"/>
      <c r="R1015" s="202"/>
      <c r="S1015" s="202"/>
      <c r="T1015" s="203"/>
      <c r="AT1015" s="204" t="s">
        <v>188</v>
      </c>
      <c r="AU1015" s="204" t="s">
        <v>86</v>
      </c>
      <c r="AV1015" s="13" t="s">
        <v>86</v>
      </c>
      <c r="AW1015" s="13" t="s">
        <v>35</v>
      </c>
      <c r="AX1015" s="13" t="s">
        <v>76</v>
      </c>
      <c r="AY1015" s="204" t="s">
        <v>177</v>
      </c>
    </row>
    <row r="1016" spans="2:51" s="13" customFormat="1" ht="11.25">
      <c r="B1016" s="193"/>
      <c r="C1016" s="194"/>
      <c r="D1016" s="195" t="s">
        <v>188</v>
      </c>
      <c r="E1016" s="196" t="s">
        <v>19</v>
      </c>
      <c r="F1016" s="197" t="s">
        <v>662</v>
      </c>
      <c r="G1016" s="194"/>
      <c r="H1016" s="198">
        <v>-4.6399999999999997</v>
      </c>
      <c r="I1016" s="199"/>
      <c r="J1016" s="194"/>
      <c r="K1016" s="194"/>
      <c r="L1016" s="200"/>
      <c r="M1016" s="201"/>
      <c r="N1016" s="202"/>
      <c r="O1016" s="202"/>
      <c r="P1016" s="202"/>
      <c r="Q1016" s="202"/>
      <c r="R1016" s="202"/>
      <c r="S1016" s="202"/>
      <c r="T1016" s="203"/>
      <c r="AT1016" s="204" t="s">
        <v>188</v>
      </c>
      <c r="AU1016" s="204" t="s">
        <v>86</v>
      </c>
      <c r="AV1016" s="13" t="s">
        <v>86</v>
      </c>
      <c r="AW1016" s="13" t="s">
        <v>35</v>
      </c>
      <c r="AX1016" s="13" t="s">
        <v>76</v>
      </c>
      <c r="AY1016" s="204" t="s">
        <v>177</v>
      </c>
    </row>
    <row r="1017" spans="2:51" s="13" customFormat="1" ht="11.25">
      <c r="B1017" s="193"/>
      <c r="C1017" s="194"/>
      <c r="D1017" s="195" t="s">
        <v>188</v>
      </c>
      <c r="E1017" s="196" t="s">
        <v>19</v>
      </c>
      <c r="F1017" s="197" t="s">
        <v>663</v>
      </c>
      <c r="G1017" s="194"/>
      <c r="H1017" s="198">
        <v>-15.225</v>
      </c>
      <c r="I1017" s="199"/>
      <c r="J1017" s="194"/>
      <c r="K1017" s="194"/>
      <c r="L1017" s="200"/>
      <c r="M1017" s="201"/>
      <c r="N1017" s="202"/>
      <c r="O1017" s="202"/>
      <c r="P1017" s="202"/>
      <c r="Q1017" s="202"/>
      <c r="R1017" s="202"/>
      <c r="S1017" s="202"/>
      <c r="T1017" s="203"/>
      <c r="AT1017" s="204" t="s">
        <v>188</v>
      </c>
      <c r="AU1017" s="204" t="s">
        <v>86</v>
      </c>
      <c r="AV1017" s="13" t="s">
        <v>86</v>
      </c>
      <c r="AW1017" s="13" t="s">
        <v>35</v>
      </c>
      <c r="AX1017" s="13" t="s">
        <v>76</v>
      </c>
      <c r="AY1017" s="204" t="s">
        <v>177</v>
      </c>
    </row>
    <row r="1018" spans="2:51" s="13" customFormat="1" ht="11.25">
      <c r="B1018" s="193"/>
      <c r="C1018" s="194"/>
      <c r="D1018" s="195" t="s">
        <v>188</v>
      </c>
      <c r="E1018" s="196" t="s">
        <v>19</v>
      </c>
      <c r="F1018" s="197" t="s">
        <v>664</v>
      </c>
      <c r="G1018" s="194"/>
      <c r="H1018" s="198">
        <v>-1.98</v>
      </c>
      <c r="I1018" s="199"/>
      <c r="J1018" s="194"/>
      <c r="K1018" s="194"/>
      <c r="L1018" s="200"/>
      <c r="M1018" s="201"/>
      <c r="N1018" s="202"/>
      <c r="O1018" s="202"/>
      <c r="P1018" s="202"/>
      <c r="Q1018" s="202"/>
      <c r="R1018" s="202"/>
      <c r="S1018" s="202"/>
      <c r="T1018" s="203"/>
      <c r="AT1018" s="204" t="s">
        <v>188</v>
      </c>
      <c r="AU1018" s="204" t="s">
        <v>86</v>
      </c>
      <c r="AV1018" s="13" t="s">
        <v>86</v>
      </c>
      <c r="AW1018" s="13" t="s">
        <v>35</v>
      </c>
      <c r="AX1018" s="13" t="s">
        <v>76</v>
      </c>
      <c r="AY1018" s="204" t="s">
        <v>177</v>
      </c>
    </row>
    <row r="1019" spans="2:51" s="15" customFormat="1" ht="11.25">
      <c r="B1019" s="216"/>
      <c r="C1019" s="217"/>
      <c r="D1019" s="195" t="s">
        <v>188</v>
      </c>
      <c r="E1019" s="218" t="s">
        <v>19</v>
      </c>
      <c r="F1019" s="219" t="s">
        <v>264</v>
      </c>
      <c r="G1019" s="217"/>
      <c r="H1019" s="218" t="s">
        <v>19</v>
      </c>
      <c r="I1019" s="220"/>
      <c r="J1019" s="217"/>
      <c r="K1019" s="217"/>
      <c r="L1019" s="221"/>
      <c r="M1019" s="222"/>
      <c r="N1019" s="223"/>
      <c r="O1019" s="223"/>
      <c r="P1019" s="223"/>
      <c r="Q1019" s="223"/>
      <c r="R1019" s="223"/>
      <c r="S1019" s="223"/>
      <c r="T1019" s="224"/>
      <c r="AT1019" s="225" t="s">
        <v>188</v>
      </c>
      <c r="AU1019" s="225" t="s">
        <v>86</v>
      </c>
      <c r="AV1019" s="15" t="s">
        <v>84</v>
      </c>
      <c r="AW1019" s="15" t="s">
        <v>35</v>
      </c>
      <c r="AX1019" s="15" t="s">
        <v>76</v>
      </c>
      <c r="AY1019" s="225" t="s">
        <v>177</v>
      </c>
    </row>
    <row r="1020" spans="2:51" s="13" customFormat="1" ht="11.25">
      <c r="B1020" s="193"/>
      <c r="C1020" s="194"/>
      <c r="D1020" s="195" t="s">
        <v>188</v>
      </c>
      <c r="E1020" s="196" t="s">
        <v>19</v>
      </c>
      <c r="F1020" s="197" t="s">
        <v>665</v>
      </c>
      <c r="G1020" s="194"/>
      <c r="H1020" s="198">
        <v>36.15</v>
      </c>
      <c r="I1020" s="199"/>
      <c r="J1020" s="194"/>
      <c r="K1020" s="194"/>
      <c r="L1020" s="200"/>
      <c r="M1020" s="201"/>
      <c r="N1020" s="202"/>
      <c r="O1020" s="202"/>
      <c r="P1020" s="202"/>
      <c r="Q1020" s="202"/>
      <c r="R1020" s="202"/>
      <c r="S1020" s="202"/>
      <c r="T1020" s="203"/>
      <c r="AT1020" s="204" t="s">
        <v>188</v>
      </c>
      <c r="AU1020" s="204" t="s">
        <v>86</v>
      </c>
      <c r="AV1020" s="13" t="s">
        <v>86</v>
      </c>
      <c r="AW1020" s="13" t="s">
        <v>35</v>
      </c>
      <c r="AX1020" s="13" t="s">
        <v>76</v>
      </c>
      <c r="AY1020" s="204" t="s">
        <v>177</v>
      </c>
    </row>
    <row r="1021" spans="2:51" s="13" customFormat="1" ht="11.25">
      <c r="B1021" s="193"/>
      <c r="C1021" s="194"/>
      <c r="D1021" s="195" t="s">
        <v>188</v>
      </c>
      <c r="E1021" s="196" t="s">
        <v>19</v>
      </c>
      <c r="F1021" s="197" t="s">
        <v>666</v>
      </c>
      <c r="G1021" s="194"/>
      <c r="H1021" s="198">
        <v>192.3</v>
      </c>
      <c r="I1021" s="199"/>
      <c r="J1021" s="194"/>
      <c r="K1021" s="194"/>
      <c r="L1021" s="200"/>
      <c r="M1021" s="201"/>
      <c r="N1021" s="202"/>
      <c r="O1021" s="202"/>
      <c r="P1021" s="202"/>
      <c r="Q1021" s="202"/>
      <c r="R1021" s="202"/>
      <c r="S1021" s="202"/>
      <c r="T1021" s="203"/>
      <c r="AT1021" s="204" t="s">
        <v>188</v>
      </c>
      <c r="AU1021" s="204" t="s">
        <v>86</v>
      </c>
      <c r="AV1021" s="13" t="s">
        <v>86</v>
      </c>
      <c r="AW1021" s="13" t="s">
        <v>35</v>
      </c>
      <c r="AX1021" s="13" t="s">
        <v>76</v>
      </c>
      <c r="AY1021" s="204" t="s">
        <v>177</v>
      </c>
    </row>
    <row r="1022" spans="2:51" s="13" customFormat="1" ht="11.25">
      <c r="B1022" s="193"/>
      <c r="C1022" s="194"/>
      <c r="D1022" s="195" t="s">
        <v>188</v>
      </c>
      <c r="E1022" s="196" t="s">
        <v>19</v>
      </c>
      <c r="F1022" s="197" t="s">
        <v>667</v>
      </c>
      <c r="G1022" s="194"/>
      <c r="H1022" s="198">
        <v>-5.6</v>
      </c>
      <c r="I1022" s="199"/>
      <c r="J1022" s="194"/>
      <c r="K1022" s="194"/>
      <c r="L1022" s="200"/>
      <c r="M1022" s="201"/>
      <c r="N1022" s="202"/>
      <c r="O1022" s="202"/>
      <c r="P1022" s="202"/>
      <c r="Q1022" s="202"/>
      <c r="R1022" s="202"/>
      <c r="S1022" s="202"/>
      <c r="T1022" s="203"/>
      <c r="AT1022" s="204" t="s">
        <v>188</v>
      </c>
      <c r="AU1022" s="204" t="s">
        <v>86</v>
      </c>
      <c r="AV1022" s="13" t="s">
        <v>86</v>
      </c>
      <c r="AW1022" s="13" t="s">
        <v>35</v>
      </c>
      <c r="AX1022" s="13" t="s">
        <v>76</v>
      </c>
      <c r="AY1022" s="204" t="s">
        <v>177</v>
      </c>
    </row>
    <row r="1023" spans="2:51" s="13" customFormat="1" ht="11.25">
      <c r="B1023" s="193"/>
      <c r="C1023" s="194"/>
      <c r="D1023" s="195" t="s">
        <v>188</v>
      </c>
      <c r="E1023" s="196" t="s">
        <v>19</v>
      </c>
      <c r="F1023" s="197" t="s">
        <v>668</v>
      </c>
      <c r="G1023" s="194"/>
      <c r="H1023" s="198">
        <v>-3.2</v>
      </c>
      <c r="I1023" s="199"/>
      <c r="J1023" s="194"/>
      <c r="K1023" s="194"/>
      <c r="L1023" s="200"/>
      <c r="M1023" s="201"/>
      <c r="N1023" s="202"/>
      <c r="O1023" s="202"/>
      <c r="P1023" s="202"/>
      <c r="Q1023" s="202"/>
      <c r="R1023" s="202"/>
      <c r="S1023" s="202"/>
      <c r="T1023" s="203"/>
      <c r="AT1023" s="204" t="s">
        <v>188</v>
      </c>
      <c r="AU1023" s="204" t="s">
        <v>86</v>
      </c>
      <c r="AV1023" s="13" t="s">
        <v>86</v>
      </c>
      <c r="AW1023" s="13" t="s">
        <v>35</v>
      </c>
      <c r="AX1023" s="13" t="s">
        <v>76</v>
      </c>
      <c r="AY1023" s="204" t="s">
        <v>177</v>
      </c>
    </row>
    <row r="1024" spans="2:51" s="13" customFormat="1" ht="11.25">
      <c r="B1024" s="193"/>
      <c r="C1024" s="194"/>
      <c r="D1024" s="195" t="s">
        <v>188</v>
      </c>
      <c r="E1024" s="196" t="s">
        <v>19</v>
      </c>
      <c r="F1024" s="197" t="s">
        <v>669</v>
      </c>
      <c r="G1024" s="194"/>
      <c r="H1024" s="198">
        <v>-7.2</v>
      </c>
      <c r="I1024" s="199"/>
      <c r="J1024" s="194"/>
      <c r="K1024" s="194"/>
      <c r="L1024" s="200"/>
      <c r="M1024" s="201"/>
      <c r="N1024" s="202"/>
      <c r="O1024" s="202"/>
      <c r="P1024" s="202"/>
      <c r="Q1024" s="202"/>
      <c r="R1024" s="202"/>
      <c r="S1024" s="202"/>
      <c r="T1024" s="203"/>
      <c r="AT1024" s="204" t="s">
        <v>188</v>
      </c>
      <c r="AU1024" s="204" t="s">
        <v>86</v>
      </c>
      <c r="AV1024" s="13" t="s">
        <v>86</v>
      </c>
      <c r="AW1024" s="13" t="s">
        <v>35</v>
      </c>
      <c r="AX1024" s="13" t="s">
        <v>76</v>
      </c>
      <c r="AY1024" s="204" t="s">
        <v>177</v>
      </c>
    </row>
    <row r="1025" spans="2:51" s="13" customFormat="1" ht="11.25">
      <c r="B1025" s="193"/>
      <c r="C1025" s="194"/>
      <c r="D1025" s="195" t="s">
        <v>188</v>
      </c>
      <c r="E1025" s="196" t="s">
        <v>19</v>
      </c>
      <c r="F1025" s="197" t="s">
        <v>268</v>
      </c>
      <c r="G1025" s="194"/>
      <c r="H1025" s="198">
        <v>-4.375</v>
      </c>
      <c r="I1025" s="199"/>
      <c r="J1025" s="194"/>
      <c r="K1025" s="194"/>
      <c r="L1025" s="200"/>
      <c r="M1025" s="201"/>
      <c r="N1025" s="202"/>
      <c r="O1025" s="202"/>
      <c r="P1025" s="202"/>
      <c r="Q1025" s="202"/>
      <c r="R1025" s="202"/>
      <c r="S1025" s="202"/>
      <c r="T1025" s="203"/>
      <c r="AT1025" s="204" t="s">
        <v>188</v>
      </c>
      <c r="AU1025" s="204" t="s">
        <v>86</v>
      </c>
      <c r="AV1025" s="13" t="s">
        <v>86</v>
      </c>
      <c r="AW1025" s="13" t="s">
        <v>35</v>
      </c>
      <c r="AX1025" s="13" t="s">
        <v>76</v>
      </c>
      <c r="AY1025" s="204" t="s">
        <v>177</v>
      </c>
    </row>
    <row r="1026" spans="2:51" s="13" customFormat="1" ht="11.25">
      <c r="B1026" s="193"/>
      <c r="C1026" s="194"/>
      <c r="D1026" s="195" t="s">
        <v>188</v>
      </c>
      <c r="E1026" s="196" t="s">
        <v>19</v>
      </c>
      <c r="F1026" s="197" t="s">
        <v>670</v>
      </c>
      <c r="G1026" s="194"/>
      <c r="H1026" s="198">
        <v>-2.7749999999999999</v>
      </c>
      <c r="I1026" s="199"/>
      <c r="J1026" s="194"/>
      <c r="K1026" s="194"/>
      <c r="L1026" s="200"/>
      <c r="M1026" s="201"/>
      <c r="N1026" s="202"/>
      <c r="O1026" s="202"/>
      <c r="P1026" s="202"/>
      <c r="Q1026" s="202"/>
      <c r="R1026" s="202"/>
      <c r="S1026" s="202"/>
      <c r="T1026" s="203"/>
      <c r="AT1026" s="204" t="s">
        <v>188</v>
      </c>
      <c r="AU1026" s="204" t="s">
        <v>86</v>
      </c>
      <c r="AV1026" s="13" t="s">
        <v>86</v>
      </c>
      <c r="AW1026" s="13" t="s">
        <v>35</v>
      </c>
      <c r="AX1026" s="13" t="s">
        <v>76</v>
      </c>
      <c r="AY1026" s="204" t="s">
        <v>177</v>
      </c>
    </row>
    <row r="1027" spans="2:51" s="13" customFormat="1" ht="11.25">
      <c r="B1027" s="193"/>
      <c r="C1027" s="194"/>
      <c r="D1027" s="195" t="s">
        <v>188</v>
      </c>
      <c r="E1027" s="196" t="s">
        <v>19</v>
      </c>
      <c r="F1027" s="197" t="s">
        <v>671</v>
      </c>
      <c r="G1027" s="194"/>
      <c r="H1027" s="198">
        <v>-8.2799999999999994</v>
      </c>
      <c r="I1027" s="199"/>
      <c r="J1027" s="194"/>
      <c r="K1027" s="194"/>
      <c r="L1027" s="200"/>
      <c r="M1027" s="201"/>
      <c r="N1027" s="202"/>
      <c r="O1027" s="202"/>
      <c r="P1027" s="202"/>
      <c r="Q1027" s="202"/>
      <c r="R1027" s="202"/>
      <c r="S1027" s="202"/>
      <c r="T1027" s="203"/>
      <c r="AT1027" s="204" t="s">
        <v>188</v>
      </c>
      <c r="AU1027" s="204" t="s">
        <v>86</v>
      </c>
      <c r="AV1027" s="13" t="s">
        <v>86</v>
      </c>
      <c r="AW1027" s="13" t="s">
        <v>35</v>
      </c>
      <c r="AX1027" s="13" t="s">
        <v>76</v>
      </c>
      <c r="AY1027" s="204" t="s">
        <v>177</v>
      </c>
    </row>
    <row r="1028" spans="2:51" s="13" customFormat="1" ht="11.25">
      <c r="B1028" s="193"/>
      <c r="C1028" s="194"/>
      <c r="D1028" s="195" t="s">
        <v>188</v>
      </c>
      <c r="E1028" s="196" t="s">
        <v>19</v>
      </c>
      <c r="F1028" s="197" t="s">
        <v>672</v>
      </c>
      <c r="G1028" s="194"/>
      <c r="H1028" s="198">
        <v>-6.24</v>
      </c>
      <c r="I1028" s="199"/>
      <c r="J1028" s="194"/>
      <c r="K1028" s="194"/>
      <c r="L1028" s="200"/>
      <c r="M1028" s="201"/>
      <c r="N1028" s="202"/>
      <c r="O1028" s="202"/>
      <c r="P1028" s="202"/>
      <c r="Q1028" s="202"/>
      <c r="R1028" s="202"/>
      <c r="S1028" s="202"/>
      <c r="T1028" s="203"/>
      <c r="AT1028" s="204" t="s">
        <v>188</v>
      </c>
      <c r="AU1028" s="204" t="s">
        <v>86</v>
      </c>
      <c r="AV1028" s="13" t="s">
        <v>86</v>
      </c>
      <c r="AW1028" s="13" t="s">
        <v>35</v>
      </c>
      <c r="AX1028" s="13" t="s">
        <v>76</v>
      </c>
      <c r="AY1028" s="204" t="s">
        <v>177</v>
      </c>
    </row>
    <row r="1029" spans="2:51" s="15" customFormat="1" ht="11.25">
      <c r="B1029" s="216"/>
      <c r="C1029" s="217"/>
      <c r="D1029" s="195" t="s">
        <v>188</v>
      </c>
      <c r="E1029" s="218" t="s">
        <v>19</v>
      </c>
      <c r="F1029" s="219" t="s">
        <v>635</v>
      </c>
      <c r="G1029" s="217"/>
      <c r="H1029" s="218" t="s">
        <v>19</v>
      </c>
      <c r="I1029" s="220"/>
      <c r="J1029" s="217"/>
      <c r="K1029" s="217"/>
      <c r="L1029" s="221"/>
      <c r="M1029" s="222"/>
      <c r="N1029" s="223"/>
      <c r="O1029" s="223"/>
      <c r="P1029" s="223"/>
      <c r="Q1029" s="223"/>
      <c r="R1029" s="223"/>
      <c r="S1029" s="223"/>
      <c r="T1029" s="224"/>
      <c r="AT1029" s="225" t="s">
        <v>188</v>
      </c>
      <c r="AU1029" s="225" t="s">
        <v>86</v>
      </c>
      <c r="AV1029" s="15" t="s">
        <v>84</v>
      </c>
      <c r="AW1029" s="15" t="s">
        <v>35</v>
      </c>
      <c r="AX1029" s="15" t="s">
        <v>76</v>
      </c>
      <c r="AY1029" s="225" t="s">
        <v>177</v>
      </c>
    </row>
    <row r="1030" spans="2:51" s="13" customFormat="1" ht="11.25">
      <c r="B1030" s="193"/>
      <c r="C1030" s="194"/>
      <c r="D1030" s="195" t="s">
        <v>188</v>
      </c>
      <c r="E1030" s="196" t="s">
        <v>19</v>
      </c>
      <c r="F1030" s="197" t="s">
        <v>673</v>
      </c>
      <c r="G1030" s="194"/>
      <c r="H1030" s="198">
        <v>51.11</v>
      </c>
      <c r="I1030" s="199"/>
      <c r="J1030" s="194"/>
      <c r="K1030" s="194"/>
      <c r="L1030" s="200"/>
      <c r="M1030" s="201"/>
      <c r="N1030" s="202"/>
      <c r="O1030" s="202"/>
      <c r="P1030" s="202"/>
      <c r="Q1030" s="202"/>
      <c r="R1030" s="202"/>
      <c r="S1030" s="202"/>
      <c r="T1030" s="203"/>
      <c r="AT1030" s="204" t="s">
        <v>188</v>
      </c>
      <c r="AU1030" s="204" t="s">
        <v>86</v>
      </c>
      <c r="AV1030" s="13" t="s">
        <v>86</v>
      </c>
      <c r="AW1030" s="13" t="s">
        <v>35</v>
      </c>
      <c r="AX1030" s="13" t="s">
        <v>76</v>
      </c>
      <c r="AY1030" s="204" t="s">
        <v>177</v>
      </c>
    </row>
    <row r="1031" spans="2:51" s="13" customFormat="1" ht="11.25">
      <c r="B1031" s="193"/>
      <c r="C1031" s="194"/>
      <c r="D1031" s="195" t="s">
        <v>188</v>
      </c>
      <c r="E1031" s="196" t="s">
        <v>19</v>
      </c>
      <c r="F1031" s="197" t="s">
        <v>674</v>
      </c>
      <c r="G1031" s="194"/>
      <c r="H1031" s="198">
        <v>138</v>
      </c>
      <c r="I1031" s="199"/>
      <c r="J1031" s="194"/>
      <c r="K1031" s="194"/>
      <c r="L1031" s="200"/>
      <c r="M1031" s="201"/>
      <c r="N1031" s="202"/>
      <c r="O1031" s="202"/>
      <c r="P1031" s="202"/>
      <c r="Q1031" s="202"/>
      <c r="R1031" s="202"/>
      <c r="S1031" s="202"/>
      <c r="T1031" s="203"/>
      <c r="AT1031" s="204" t="s">
        <v>188</v>
      </c>
      <c r="AU1031" s="204" t="s">
        <v>86</v>
      </c>
      <c r="AV1031" s="13" t="s">
        <v>86</v>
      </c>
      <c r="AW1031" s="13" t="s">
        <v>35</v>
      </c>
      <c r="AX1031" s="13" t="s">
        <v>76</v>
      </c>
      <c r="AY1031" s="204" t="s">
        <v>177</v>
      </c>
    </row>
    <row r="1032" spans="2:51" s="13" customFormat="1" ht="11.25">
      <c r="B1032" s="193"/>
      <c r="C1032" s="194"/>
      <c r="D1032" s="195" t="s">
        <v>188</v>
      </c>
      <c r="E1032" s="196" t="s">
        <v>19</v>
      </c>
      <c r="F1032" s="197" t="s">
        <v>675</v>
      </c>
      <c r="G1032" s="194"/>
      <c r="H1032" s="198">
        <v>5</v>
      </c>
      <c r="I1032" s="199"/>
      <c r="J1032" s="194"/>
      <c r="K1032" s="194"/>
      <c r="L1032" s="200"/>
      <c r="M1032" s="201"/>
      <c r="N1032" s="202"/>
      <c r="O1032" s="202"/>
      <c r="P1032" s="202"/>
      <c r="Q1032" s="202"/>
      <c r="R1032" s="202"/>
      <c r="S1032" s="202"/>
      <c r="T1032" s="203"/>
      <c r="AT1032" s="204" t="s">
        <v>188</v>
      </c>
      <c r="AU1032" s="204" t="s">
        <v>86</v>
      </c>
      <c r="AV1032" s="13" t="s">
        <v>86</v>
      </c>
      <c r="AW1032" s="13" t="s">
        <v>35</v>
      </c>
      <c r="AX1032" s="13" t="s">
        <v>76</v>
      </c>
      <c r="AY1032" s="204" t="s">
        <v>177</v>
      </c>
    </row>
    <row r="1033" spans="2:51" s="13" customFormat="1" ht="11.25">
      <c r="B1033" s="193"/>
      <c r="C1033" s="194"/>
      <c r="D1033" s="195" t="s">
        <v>188</v>
      </c>
      <c r="E1033" s="196" t="s">
        <v>19</v>
      </c>
      <c r="F1033" s="197" t="s">
        <v>676</v>
      </c>
      <c r="G1033" s="194"/>
      <c r="H1033" s="198">
        <v>12.638</v>
      </c>
      <c r="I1033" s="199"/>
      <c r="J1033" s="194"/>
      <c r="K1033" s="194"/>
      <c r="L1033" s="200"/>
      <c r="M1033" s="201"/>
      <c r="N1033" s="202"/>
      <c r="O1033" s="202"/>
      <c r="P1033" s="202"/>
      <c r="Q1033" s="202"/>
      <c r="R1033" s="202"/>
      <c r="S1033" s="202"/>
      <c r="T1033" s="203"/>
      <c r="AT1033" s="204" t="s">
        <v>188</v>
      </c>
      <c r="AU1033" s="204" t="s">
        <v>86</v>
      </c>
      <c r="AV1033" s="13" t="s">
        <v>86</v>
      </c>
      <c r="AW1033" s="13" t="s">
        <v>35</v>
      </c>
      <c r="AX1033" s="13" t="s">
        <v>76</v>
      </c>
      <c r="AY1033" s="204" t="s">
        <v>177</v>
      </c>
    </row>
    <row r="1034" spans="2:51" s="13" customFormat="1" ht="11.25">
      <c r="B1034" s="193"/>
      <c r="C1034" s="194"/>
      <c r="D1034" s="195" t="s">
        <v>188</v>
      </c>
      <c r="E1034" s="196" t="s">
        <v>19</v>
      </c>
      <c r="F1034" s="197" t="s">
        <v>677</v>
      </c>
      <c r="G1034" s="194"/>
      <c r="H1034" s="198">
        <v>-19.32</v>
      </c>
      <c r="I1034" s="199"/>
      <c r="J1034" s="194"/>
      <c r="K1034" s="194"/>
      <c r="L1034" s="200"/>
      <c r="M1034" s="201"/>
      <c r="N1034" s="202"/>
      <c r="O1034" s="202"/>
      <c r="P1034" s="202"/>
      <c r="Q1034" s="202"/>
      <c r="R1034" s="202"/>
      <c r="S1034" s="202"/>
      <c r="T1034" s="203"/>
      <c r="AT1034" s="204" t="s">
        <v>188</v>
      </c>
      <c r="AU1034" s="204" t="s">
        <v>86</v>
      </c>
      <c r="AV1034" s="13" t="s">
        <v>86</v>
      </c>
      <c r="AW1034" s="13" t="s">
        <v>35</v>
      </c>
      <c r="AX1034" s="13" t="s">
        <v>76</v>
      </c>
      <c r="AY1034" s="204" t="s">
        <v>177</v>
      </c>
    </row>
    <row r="1035" spans="2:51" s="13" customFormat="1" ht="11.25">
      <c r="B1035" s="193"/>
      <c r="C1035" s="194"/>
      <c r="D1035" s="195" t="s">
        <v>188</v>
      </c>
      <c r="E1035" s="196" t="s">
        <v>19</v>
      </c>
      <c r="F1035" s="197" t="s">
        <v>678</v>
      </c>
      <c r="G1035" s="194"/>
      <c r="H1035" s="198">
        <v>-2.16</v>
      </c>
      <c r="I1035" s="199"/>
      <c r="J1035" s="194"/>
      <c r="K1035" s="194"/>
      <c r="L1035" s="200"/>
      <c r="M1035" s="201"/>
      <c r="N1035" s="202"/>
      <c r="O1035" s="202"/>
      <c r="P1035" s="202"/>
      <c r="Q1035" s="202"/>
      <c r="R1035" s="202"/>
      <c r="S1035" s="202"/>
      <c r="T1035" s="203"/>
      <c r="AT1035" s="204" t="s">
        <v>188</v>
      </c>
      <c r="AU1035" s="204" t="s">
        <v>86</v>
      </c>
      <c r="AV1035" s="13" t="s">
        <v>86</v>
      </c>
      <c r="AW1035" s="13" t="s">
        <v>35</v>
      </c>
      <c r="AX1035" s="13" t="s">
        <v>76</v>
      </c>
      <c r="AY1035" s="204" t="s">
        <v>177</v>
      </c>
    </row>
    <row r="1036" spans="2:51" s="13" customFormat="1" ht="11.25">
      <c r="B1036" s="193"/>
      <c r="C1036" s="194"/>
      <c r="D1036" s="195" t="s">
        <v>188</v>
      </c>
      <c r="E1036" s="196" t="s">
        <v>19</v>
      </c>
      <c r="F1036" s="197" t="s">
        <v>679</v>
      </c>
      <c r="G1036" s="194"/>
      <c r="H1036" s="198">
        <v>-3.08</v>
      </c>
      <c r="I1036" s="199"/>
      <c r="J1036" s="194"/>
      <c r="K1036" s="194"/>
      <c r="L1036" s="200"/>
      <c r="M1036" s="201"/>
      <c r="N1036" s="202"/>
      <c r="O1036" s="202"/>
      <c r="P1036" s="202"/>
      <c r="Q1036" s="202"/>
      <c r="R1036" s="202"/>
      <c r="S1036" s="202"/>
      <c r="T1036" s="203"/>
      <c r="AT1036" s="204" t="s">
        <v>188</v>
      </c>
      <c r="AU1036" s="204" t="s">
        <v>86</v>
      </c>
      <c r="AV1036" s="13" t="s">
        <v>86</v>
      </c>
      <c r="AW1036" s="13" t="s">
        <v>35</v>
      </c>
      <c r="AX1036" s="13" t="s">
        <v>76</v>
      </c>
      <c r="AY1036" s="204" t="s">
        <v>177</v>
      </c>
    </row>
    <row r="1037" spans="2:51" s="13" customFormat="1" ht="11.25">
      <c r="B1037" s="193"/>
      <c r="C1037" s="194"/>
      <c r="D1037" s="195" t="s">
        <v>188</v>
      </c>
      <c r="E1037" s="196" t="s">
        <v>19</v>
      </c>
      <c r="F1037" s="197" t="s">
        <v>680</v>
      </c>
      <c r="G1037" s="194"/>
      <c r="H1037" s="198">
        <v>-1.92</v>
      </c>
      <c r="I1037" s="199"/>
      <c r="J1037" s="194"/>
      <c r="K1037" s="194"/>
      <c r="L1037" s="200"/>
      <c r="M1037" s="201"/>
      <c r="N1037" s="202"/>
      <c r="O1037" s="202"/>
      <c r="P1037" s="202"/>
      <c r="Q1037" s="202"/>
      <c r="R1037" s="202"/>
      <c r="S1037" s="202"/>
      <c r="T1037" s="203"/>
      <c r="AT1037" s="204" t="s">
        <v>188</v>
      </c>
      <c r="AU1037" s="204" t="s">
        <v>86</v>
      </c>
      <c r="AV1037" s="13" t="s">
        <v>86</v>
      </c>
      <c r="AW1037" s="13" t="s">
        <v>35</v>
      </c>
      <c r="AX1037" s="13" t="s">
        <v>76</v>
      </c>
      <c r="AY1037" s="204" t="s">
        <v>177</v>
      </c>
    </row>
    <row r="1038" spans="2:51" s="13" customFormat="1" ht="11.25">
      <c r="B1038" s="193"/>
      <c r="C1038" s="194"/>
      <c r="D1038" s="195" t="s">
        <v>188</v>
      </c>
      <c r="E1038" s="196" t="s">
        <v>19</v>
      </c>
      <c r="F1038" s="197" t="s">
        <v>504</v>
      </c>
      <c r="G1038" s="194"/>
      <c r="H1038" s="198">
        <v>-1.4</v>
      </c>
      <c r="I1038" s="199"/>
      <c r="J1038" s="194"/>
      <c r="K1038" s="194"/>
      <c r="L1038" s="200"/>
      <c r="M1038" s="201"/>
      <c r="N1038" s="202"/>
      <c r="O1038" s="202"/>
      <c r="P1038" s="202"/>
      <c r="Q1038" s="202"/>
      <c r="R1038" s="202"/>
      <c r="S1038" s="202"/>
      <c r="T1038" s="203"/>
      <c r="AT1038" s="204" t="s">
        <v>188</v>
      </c>
      <c r="AU1038" s="204" t="s">
        <v>86</v>
      </c>
      <c r="AV1038" s="13" t="s">
        <v>86</v>
      </c>
      <c r="AW1038" s="13" t="s">
        <v>35</v>
      </c>
      <c r="AX1038" s="13" t="s">
        <v>76</v>
      </c>
      <c r="AY1038" s="204" t="s">
        <v>177</v>
      </c>
    </row>
    <row r="1039" spans="2:51" s="13" customFormat="1" ht="11.25">
      <c r="B1039" s="193"/>
      <c r="C1039" s="194"/>
      <c r="D1039" s="195" t="s">
        <v>188</v>
      </c>
      <c r="E1039" s="196" t="s">
        <v>19</v>
      </c>
      <c r="F1039" s="197" t="s">
        <v>681</v>
      </c>
      <c r="G1039" s="194"/>
      <c r="H1039" s="198">
        <v>-3.9</v>
      </c>
      <c r="I1039" s="199"/>
      <c r="J1039" s="194"/>
      <c r="K1039" s="194"/>
      <c r="L1039" s="200"/>
      <c r="M1039" s="201"/>
      <c r="N1039" s="202"/>
      <c r="O1039" s="202"/>
      <c r="P1039" s="202"/>
      <c r="Q1039" s="202"/>
      <c r="R1039" s="202"/>
      <c r="S1039" s="202"/>
      <c r="T1039" s="203"/>
      <c r="AT1039" s="204" t="s">
        <v>188</v>
      </c>
      <c r="AU1039" s="204" t="s">
        <v>86</v>
      </c>
      <c r="AV1039" s="13" t="s">
        <v>86</v>
      </c>
      <c r="AW1039" s="13" t="s">
        <v>35</v>
      </c>
      <c r="AX1039" s="13" t="s">
        <v>76</v>
      </c>
      <c r="AY1039" s="204" t="s">
        <v>177</v>
      </c>
    </row>
    <row r="1040" spans="2:51" s="13" customFormat="1" ht="11.25">
      <c r="B1040" s="193"/>
      <c r="C1040" s="194"/>
      <c r="D1040" s="195" t="s">
        <v>188</v>
      </c>
      <c r="E1040" s="196" t="s">
        <v>19</v>
      </c>
      <c r="F1040" s="197" t="s">
        <v>682</v>
      </c>
      <c r="G1040" s="194"/>
      <c r="H1040" s="198">
        <v>-2.88</v>
      </c>
      <c r="I1040" s="199"/>
      <c r="J1040" s="194"/>
      <c r="K1040" s="194"/>
      <c r="L1040" s="200"/>
      <c r="M1040" s="201"/>
      <c r="N1040" s="202"/>
      <c r="O1040" s="202"/>
      <c r="P1040" s="202"/>
      <c r="Q1040" s="202"/>
      <c r="R1040" s="202"/>
      <c r="S1040" s="202"/>
      <c r="T1040" s="203"/>
      <c r="AT1040" s="204" t="s">
        <v>188</v>
      </c>
      <c r="AU1040" s="204" t="s">
        <v>86</v>
      </c>
      <c r="AV1040" s="13" t="s">
        <v>86</v>
      </c>
      <c r="AW1040" s="13" t="s">
        <v>35</v>
      </c>
      <c r="AX1040" s="13" t="s">
        <v>76</v>
      </c>
      <c r="AY1040" s="204" t="s">
        <v>177</v>
      </c>
    </row>
    <row r="1041" spans="1:65" s="13" customFormat="1" ht="11.25">
      <c r="B1041" s="193"/>
      <c r="C1041" s="194"/>
      <c r="D1041" s="195" t="s">
        <v>188</v>
      </c>
      <c r="E1041" s="196" t="s">
        <v>19</v>
      </c>
      <c r="F1041" s="197" t="s">
        <v>683</v>
      </c>
      <c r="G1041" s="194"/>
      <c r="H1041" s="198">
        <v>-0.75</v>
      </c>
      <c r="I1041" s="199"/>
      <c r="J1041" s="194"/>
      <c r="K1041" s="194"/>
      <c r="L1041" s="200"/>
      <c r="M1041" s="201"/>
      <c r="N1041" s="202"/>
      <c r="O1041" s="202"/>
      <c r="P1041" s="202"/>
      <c r="Q1041" s="202"/>
      <c r="R1041" s="202"/>
      <c r="S1041" s="202"/>
      <c r="T1041" s="203"/>
      <c r="AT1041" s="204" t="s">
        <v>188</v>
      </c>
      <c r="AU1041" s="204" t="s">
        <v>86</v>
      </c>
      <c r="AV1041" s="13" t="s">
        <v>86</v>
      </c>
      <c r="AW1041" s="13" t="s">
        <v>35</v>
      </c>
      <c r="AX1041" s="13" t="s">
        <v>76</v>
      </c>
      <c r="AY1041" s="204" t="s">
        <v>177</v>
      </c>
    </row>
    <row r="1042" spans="1:65" s="13" customFormat="1" ht="11.25">
      <c r="B1042" s="193"/>
      <c r="C1042" s="194"/>
      <c r="D1042" s="195" t="s">
        <v>188</v>
      </c>
      <c r="E1042" s="196" t="s">
        <v>19</v>
      </c>
      <c r="F1042" s="197" t="s">
        <v>684</v>
      </c>
      <c r="G1042" s="194"/>
      <c r="H1042" s="198">
        <v>-3.5</v>
      </c>
      <c r="I1042" s="199"/>
      <c r="J1042" s="194"/>
      <c r="K1042" s="194"/>
      <c r="L1042" s="200"/>
      <c r="M1042" s="201"/>
      <c r="N1042" s="202"/>
      <c r="O1042" s="202"/>
      <c r="P1042" s="202"/>
      <c r="Q1042" s="202"/>
      <c r="R1042" s="202"/>
      <c r="S1042" s="202"/>
      <c r="T1042" s="203"/>
      <c r="AT1042" s="204" t="s">
        <v>188</v>
      </c>
      <c r="AU1042" s="204" t="s">
        <v>86</v>
      </c>
      <c r="AV1042" s="13" t="s">
        <v>86</v>
      </c>
      <c r="AW1042" s="13" t="s">
        <v>35</v>
      </c>
      <c r="AX1042" s="13" t="s">
        <v>76</v>
      </c>
      <c r="AY1042" s="204" t="s">
        <v>177</v>
      </c>
    </row>
    <row r="1043" spans="1:65" s="14" customFormat="1" ht="11.25">
      <c r="B1043" s="205"/>
      <c r="C1043" s="206"/>
      <c r="D1043" s="195" t="s">
        <v>188</v>
      </c>
      <c r="E1043" s="207" t="s">
        <v>19</v>
      </c>
      <c r="F1043" s="208" t="s">
        <v>190</v>
      </c>
      <c r="G1043" s="206"/>
      <c r="H1043" s="209">
        <v>654.2149999999998</v>
      </c>
      <c r="I1043" s="210"/>
      <c r="J1043" s="206"/>
      <c r="K1043" s="206"/>
      <c r="L1043" s="211"/>
      <c r="M1043" s="212"/>
      <c r="N1043" s="213"/>
      <c r="O1043" s="213"/>
      <c r="P1043" s="213"/>
      <c r="Q1043" s="213"/>
      <c r="R1043" s="213"/>
      <c r="S1043" s="213"/>
      <c r="T1043" s="214"/>
      <c r="AT1043" s="215" t="s">
        <v>188</v>
      </c>
      <c r="AU1043" s="215" t="s">
        <v>86</v>
      </c>
      <c r="AV1043" s="14" t="s">
        <v>184</v>
      </c>
      <c r="AW1043" s="14" t="s">
        <v>35</v>
      </c>
      <c r="AX1043" s="14" t="s">
        <v>76</v>
      </c>
      <c r="AY1043" s="215" t="s">
        <v>177</v>
      </c>
    </row>
    <row r="1044" spans="1:65" s="13" customFormat="1" ht="11.25">
      <c r="B1044" s="193"/>
      <c r="C1044" s="194"/>
      <c r="D1044" s="195" t="s">
        <v>188</v>
      </c>
      <c r="E1044" s="196" t="s">
        <v>19</v>
      </c>
      <c r="F1044" s="197" t="s">
        <v>761</v>
      </c>
      <c r="G1044" s="194"/>
      <c r="H1044" s="198">
        <v>667.29899999999998</v>
      </c>
      <c r="I1044" s="199"/>
      <c r="J1044" s="194"/>
      <c r="K1044" s="194"/>
      <c r="L1044" s="200"/>
      <c r="M1044" s="201"/>
      <c r="N1044" s="202"/>
      <c r="O1044" s="202"/>
      <c r="P1044" s="202"/>
      <c r="Q1044" s="202"/>
      <c r="R1044" s="202"/>
      <c r="S1044" s="202"/>
      <c r="T1044" s="203"/>
      <c r="AT1044" s="204" t="s">
        <v>188</v>
      </c>
      <c r="AU1044" s="204" t="s">
        <v>86</v>
      </c>
      <c r="AV1044" s="13" t="s">
        <v>86</v>
      </c>
      <c r="AW1044" s="13" t="s">
        <v>35</v>
      </c>
      <c r="AX1044" s="13" t="s">
        <v>84</v>
      </c>
      <c r="AY1044" s="204" t="s">
        <v>177</v>
      </c>
    </row>
    <row r="1045" spans="1:65" s="2" customFormat="1" ht="16.5" customHeight="1">
      <c r="A1045" s="36"/>
      <c r="B1045" s="37"/>
      <c r="C1045" s="237" t="s">
        <v>762</v>
      </c>
      <c r="D1045" s="237" t="s">
        <v>757</v>
      </c>
      <c r="E1045" s="238" t="s">
        <v>763</v>
      </c>
      <c r="F1045" s="239" t="s">
        <v>764</v>
      </c>
      <c r="G1045" s="240" t="s">
        <v>199</v>
      </c>
      <c r="H1045" s="241">
        <v>182.886</v>
      </c>
      <c r="I1045" s="242"/>
      <c r="J1045" s="243">
        <f>ROUND(I1045*H1045,2)</f>
        <v>0</v>
      </c>
      <c r="K1045" s="239" t="s">
        <v>183</v>
      </c>
      <c r="L1045" s="244"/>
      <c r="M1045" s="245" t="s">
        <v>19</v>
      </c>
      <c r="N1045" s="246" t="s">
        <v>47</v>
      </c>
      <c r="O1045" s="66"/>
      <c r="P1045" s="184">
        <f>O1045*H1045</f>
        <v>0</v>
      </c>
      <c r="Q1045" s="184">
        <v>4.7999999999999996E-3</v>
      </c>
      <c r="R1045" s="184">
        <f>Q1045*H1045</f>
        <v>0.87785279999999988</v>
      </c>
      <c r="S1045" s="184">
        <v>0</v>
      </c>
      <c r="T1045" s="185">
        <f>S1045*H1045</f>
        <v>0</v>
      </c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R1045" s="186" t="s">
        <v>252</v>
      </c>
      <c r="AT1045" s="186" t="s">
        <v>757</v>
      </c>
      <c r="AU1045" s="186" t="s">
        <v>86</v>
      </c>
      <c r="AY1045" s="19" t="s">
        <v>177</v>
      </c>
      <c r="BE1045" s="187">
        <f>IF(N1045="základní",J1045,0)</f>
        <v>0</v>
      </c>
      <c r="BF1045" s="187">
        <f>IF(N1045="snížená",J1045,0)</f>
        <v>0</v>
      </c>
      <c r="BG1045" s="187">
        <f>IF(N1045="zákl. přenesená",J1045,0)</f>
        <v>0</v>
      </c>
      <c r="BH1045" s="187">
        <f>IF(N1045="sníž. přenesená",J1045,0)</f>
        <v>0</v>
      </c>
      <c r="BI1045" s="187">
        <f>IF(N1045="nulová",J1045,0)</f>
        <v>0</v>
      </c>
      <c r="BJ1045" s="19" t="s">
        <v>84</v>
      </c>
      <c r="BK1045" s="187">
        <f>ROUND(I1045*H1045,2)</f>
        <v>0</v>
      </c>
      <c r="BL1045" s="19" t="s">
        <v>184</v>
      </c>
      <c r="BM1045" s="186" t="s">
        <v>765</v>
      </c>
    </row>
    <row r="1046" spans="1:65" s="15" customFormat="1" ht="11.25">
      <c r="B1046" s="216"/>
      <c r="C1046" s="217"/>
      <c r="D1046" s="195" t="s">
        <v>188</v>
      </c>
      <c r="E1046" s="218" t="s">
        <v>19</v>
      </c>
      <c r="F1046" s="219" t="s">
        <v>624</v>
      </c>
      <c r="G1046" s="217"/>
      <c r="H1046" s="218" t="s">
        <v>19</v>
      </c>
      <c r="I1046" s="220"/>
      <c r="J1046" s="217"/>
      <c r="K1046" s="217"/>
      <c r="L1046" s="221"/>
      <c r="M1046" s="222"/>
      <c r="N1046" s="223"/>
      <c r="O1046" s="223"/>
      <c r="P1046" s="223"/>
      <c r="Q1046" s="223"/>
      <c r="R1046" s="223"/>
      <c r="S1046" s="223"/>
      <c r="T1046" s="224"/>
      <c r="AT1046" s="225" t="s">
        <v>188</v>
      </c>
      <c r="AU1046" s="225" t="s">
        <v>86</v>
      </c>
      <c r="AV1046" s="15" t="s">
        <v>84</v>
      </c>
      <c r="AW1046" s="15" t="s">
        <v>35</v>
      </c>
      <c r="AX1046" s="15" t="s">
        <v>76</v>
      </c>
      <c r="AY1046" s="225" t="s">
        <v>177</v>
      </c>
    </row>
    <row r="1047" spans="1:65" s="15" customFormat="1" ht="11.25">
      <c r="B1047" s="216"/>
      <c r="C1047" s="217"/>
      <c r="D1047" s="195" t="s">
        <v>188</v>
      </c>
      <c r="E1047" s="218" t="s">
        <v>19</v>
      </c>
      <c r="F1047" s="219" t="s">
        <v>625</v>
      </c>
      <c r="G1047" s="217"/>
      <c r="H1047" s="218" t="s">
        <v>19</v>
      </c>
      <c r="I1047" s="220"/>
      <c r="J1047" s="217"/>
      <c r="K1047" s="217"/>
      <c r="L1047" s="221"/>
      <c r="M1047" s="222"/>
      <c r="N1047" s="223"/>
      <c r="O1047" s="223"/>
      <c r="P1047" s="223"/>
      <c r="Q1047" s="223"/>
      <c r="R1047" s="223"/>
      <c r="S1047" s="223"/>
      <c r="T1047" s="224"/>
      <c r="AT1047" s="225" t="s">
        <v>188</v>
      </c>
      <c r="AU1047" s="225" t="s">
        <v>86</v>
      </c>
      <c r="AV1047" s="15" t="s">
        <v>84</v>
      </c>
      <c r="AW1047" s="15" t="s">
        <v>35</v>
      </c>
      <c r="AX1047" s="15" t="s">
        <v>76</v>
      </c>
      <c r="AY1047" s="225" t="s">
        <v>177</v>
      </c>
    </row>
    <row r="1048" spans="1:65" s="16" customFormat="1" ht="11.25">
      <c r="B1048" s="226"/>
      <c r="C1048" s="227"/>
      <c r="D1048" s="195" t="s">
        <v>188</v>
      </c>
      <c r="E1048" s="228" t="s">
        <v>19</v>
      </c>
      <c r="F1048" s="229" t="s">
        <v>626</v>
      </c>
      <c r="G1048" s="227"/>
      <c r="H1048" s="230">
        <v>0</v>
      </c>
      <c r="I1048" s="231"/>
      <c r="J1048" s="227"/>
      <c r="K1048" s="227"/>
      <c r="L1048" s="232"/>
      <c r="M1048" s="233"/>
      <c r="N1048" s="234"/>
      <c r="O1048" s="234"/>
      <c r="P1048" s="234"/>
      <c r="Q1048" s="234"/>
      <c r="R1048" s="234"/>
      <c r="S1048" s="234"/>
      <c r="T1048" s="235"/>
      <c r="AT1048" s="236" t="s">
        <v>188</v>
      </c>
      <c r="AU1048" s="236" t="s">
        <v>86</v>
      </c>
      <c r="AV1048" s="16" t="s">
        <v>196</v>
      </c>
      <c r="AW1048" s="16" t="s">
        <v>35</v>
      </c>
      <c r="AX1048" s="16" t="s">
        <v>76</v>
      </c>
      <c r="AY1048" s="236" t="s">
        <v>177</v>
      </c>
    </row>
    <row r="1049" spans="1:65" s="15" customFormat="1" ht="11.25">
      <c r="B1049" s="216"/>
      <c r="C1049" s="217"/>
      <c r="D1049" s="195" t="s">
        <v>188</v>
      </c>
      <c r="E1049" s="218" t="s">
        <v>19</v>
      </c>
      <c r="F1049" s="219" t="s">
        <v>627</v>
      </c>
      <c r="G1049" s="217"/>
      <c r="H1049" s="218" t="s">
        <v>19</v>
      </c>
      <c r="I1049" s="220"/>
      <c r="J1049" s="217"/>
      <c r="K1049" s="217"/>
      <c r="L1049" s="221"/>
      <c r="M1049" s="222"/>
      <c r="N1049" s="223"/>
      <c r="O1049" s="223"/>
      <c r="P1049" s="223"/>
      <c r="Q1049" s="223"/>
      <c r="R1049" s="223"/>
      <c r="S1049" s="223"/>
      <c r="T1049" s="224"/>
      <c r="AT1049" s="225" t="s">
        <v>188</v>
      </c>
      <c r="AU1049" s="225" t="s">
        <v>86</v>
      </c>
      <c r="AV1049" s="15" t="s">
        <v>84</v>
      </c>
      <c r="AW1049" s="15" t="s">
        <v>35</v>
      </c>
      <c r="AX1049" s="15" t="s">
        <v>76</v>
      </c>
      <c r="AY1049" s="225" t="s">
        <v>177</v>
      </c>
    </row>
    <row r="1050" spans="1:65" s="15" customFormat="1" ht="11.25">
      <c r="B1050" s="216"/>
      <c r="C1050" s="217"/>
      <c r="D1050" s="195" t="s">
        <v>188</v>
      </c>
      <c r="E1050" s="218" t="s">
        <v>19</v>
      </c>
      <c r="F1050" s="219" t="s">
        <v>628</v>
      </c>
      <c r="G1050" s="217"/>
      <c r="H1050" s="218" t="s">
        <v>19</v>
      </c>
      <c r="I1050" s="220"/>
      <c r="J1050" s="217"/>
      <c r="K1050" s="217"/>
      <c r="L1050" s="221"/>
      <c r="M1050" s="222"/>
      <c r="N1050" s="223"/>
      <c r="O1050" s="223"/>
      <c r="P1050" s="223"/>
      <c r="Q1050" s="223"/>
      <c r="R1050" s="223"/>
      <c r="S1050" s="223"/>
      <c r="T1050" s="224"/>
      <c r="AT1050" s="225" t="s">
        <v>188</v>
      </c>
      <c r="AU1050" s="225" t="s">
        <v>86</v>
      </c>
      <c r="AV1050" s="15" t="s">
        <v>84</v>
      </c>
      <c r="AW1050" s="15" t="s">
        <v>35</v>
      </c>
      <c r="AX1050" s="15" t="s">
        <v>76</v>
      </c>
      <c r="AY1050" s="225" t="s">
        <v>177</v>
      </c>
    </row>
    <row r="1051" spans="1:65" s="13" customFormat="1" ht="11.25">
      <c r="B1051" s="193"/>
      <c r="C1051" s="194"/>
      <c r="D1051" s="195" t="s">
        <v>188</v>
      </c>
      <c r="E1051" s="196" t="s">
        <v>19</v>
      </c>
      <c r="F1051" s="197" t="s">
        <v>550</v>
      </c>
      <c r="G1051" s="194"/>
      <c r="H1051" s="198">
        <v>28</v>
      </c>
      <c r="I1051" s="199"/>
      <c r="J1051" s="194"/>
      <c r="K1051" s="194"/>
      <c r="L1051" s="200"/>
      <c r="M1051" s="201"/>
      <c r="N1051" s="202"/>
      <c r="O1051" s="202"/>
      <c r="P1051" s="202"/>
      <c r="Q1051" s="202"/>
      <c r="R1051" s="202"/>
      <c r="S1051" s="202"/>
      <c r="T1051" s="203"/>
      <c r="AT1051" s="204" t="s">
        <v>188</v>
      </c>
      <c r="AU1051" s="204" t="s">
        <v>86</v>
      </c>
      <c r="AV1051" s="13" t="s">
        <v>86</v>
      </c>
      <c r="AW1051" s="13" t="s">
        <v>35</v>
      </c>
      <c r="AX1051" s="13" t="s">
        <v>76</v>
      </c>
      <c r="AY1051" s="204" t="s">
        <v>177</v>
      </c>
    </row>
    <row r="1052" spans="1:65" s="13" customFormat="1" ht="11.25">
      <c r="B1052" s="193"/>
      <c r="C1052" s="194"/>
      <c r="D1052" s="195" t="s">
        <v>188</v>
      </c>
      <c r="E1052" s="196" t="s">
        <v>19</v>
      </c>
      <c r="F1052" s="197" t="s">
        <v>629</v>
      </c>
      <c r="G1052" s="194"/>
      <c r="H1052" s="198">
        <v>4.8499999999999996</v>
      </c>
      <c r="I1052" s="199"/>
      <c r="J1052" s="194"/>
      <c r="K1052" s="194"/>
      <c r="L1052" s="200"/>
      <c r="M1052" s="201"/>
      <c r="N1052" s="202"/>
      <c r="O1052" s="202"/>
      <c r="P1052" s="202"/>
      <c r="Q1052" s="202"/>
      <c r="R1052" s="202"/>
      <c r="S1052" s="202"/>
      <c r="T1052" s="203"/>
      <c r="AT1052" s="204" t="s">
        <v>188</v>
      </c>
      <c r="AU1052" s="204" t="s">
        <v>86</v>
      </c>
      <c r="AV1052" s="13" t="s">
        <v>86</v>
      </c>
      <c r="AW1052" s="13" t="s">
        <v>35</v>
      </c>
      <c r="AX1052" s="13" t="s">
        <v>76</v>
      </c>
      <c r="AY1052" s="204" t="s">
        <v>177</v>
      </c>
    </row>
    <row r="1053" spans="1:65" s="15" customFormat="1" ht="11.25">
      <c r="B1053" s="216"/>
      <c r="C1053" s="217"/>
      <c r="D1053" s="195" t="s">
        <v>188</v>
      </c>
      <c r="E1053" s="218" t="s">
        <v>19</v>
      </c>
      <c r="F1053" s="219" t="s">
        <v>630</v>
      </c>
      <c r="G1053" s="217"/>
      <c r="H1053" s="218" t="s">
        <v>19</v>
      </c>
      <c r="I1053" s="220"/>
      <c r="J1053" s="217"/>
      <c r="K1053" s="217"/>
      <c r="L1053" s="221"/>
      <c r="M1053" s="222"/>
      <c r="N1053" s="223"/>
      <c r="O1053" s="223"/>
      <c r="P1053" s="223"/>
      <c r="Q1053" s="223"/>
      <c r="R1053" s="223"/>
      <c r="S1053" s="223"/>
      <c r="T1053" s="224"/>
      <c r="AT1053" s="225" t="s">
        <v>188</v>
      </c>
      <c r="AU1053" s="225" t="s">
        <v>86</v>
      </c>
      <c r="AV1053" s="15" t="s">
        <v>84</v>
      </c>
      <c r="AW1053" s="15" t="s">
        <v>35</v>
      </c>
      <c r="AX1053" s="15" t="s">
        <v>76</v>
      </c>
      <c r="AY1053" s="225" t="s">
        <v>177</v>
      </c>
    </row>
    <row r="1054" spans="1:65" s="13" customFormat="1" ht="11.25">
      <c r="B1054" s="193"/>
      <c r="C1054" s="194"/>
      <c r="D1054" s="195" t="s">
        <v>188</v>
      </c>
      <c r="E1054" s="196" t="s">
        <v>19</v>
      </c>
      <c r="F1054" s="197" t="s">
        <v>631</v>
      </c>
      <c r="G1054" s="194"/>
      <c r="H1054" s="198">
        <v>16.899999999999999</v>
      </c>
      <c r="I1054" s="199"/>
      <c r="J1054" s="194"/>
      <c r="K1054" s="194"/>
      <c r="L1054" s="200"/>
      <c r="M1054" s="201"/>
      <c r="N1054" s="202"/>
      <c r="O1054" s="202"/>
      <c r="P1054" s="202"/>
      <c r="Q1054" s="202"/>
      <c r="R1054" s="202"/>
      <c r="S1054" s="202"/>
      <c r="T1054" s="203"/>
      <c r="AT1054" s="204" t="s">
        <v>188</v>
      </c>
      <c r="AU1054" s="204" t="s">
        <v>86</v>
      </c>
      <c r="AV1054" s="13" t="s">
        <v>86</v>
      </c>
      <c r="AW1054" s="13" t="s">
        <v>35</v>
      </c>
      <c r="AX1054" s="13" t="s">
        <v>76</v>
      </c>
      <c r="AY1054" s="204" t="s">
        <v>177</v>
      </c>
    </row>
    <row r="1055" spans="1:65" s="13" customFormat="1" ht="11.25">
      <c r="B1055" s="193"/>
      <c r="C1055" s="194"/>
      <c r="D1055" s="195" t="s">
        <v>188</v>
      </c>
      <c r="E1055" s="196" t="s">
        <v>19</v>
      </c>
      <c r="F1055" s="197" t="s">
        <v>632</v>
      </c>
      <c r="G1055" s="194"/>
      <c r="H1055" s="198">
        <v>21.21</v>
      </c>
      <c r="I1055" s="199"/>
      <c r="J1055" s="194"/>
      <c r="K1055" s="194"/>
      <c r="L1055" s="200"/>
      <c r="M1055" s="201"/>
      <c r="N1055" s="202"/>
      <c r="O1055" s="202"/>
      <c r="P1055" s="202"/>
      <c r="Q1055" s="202"/>
      <c r="R1055" s="202"/>
      <c r="S1055" s="202"/>
      <c r="T1055" s="203"/>
      <c r="AT1055" s="204" t="s">
        <v>188</v>
      </c>
      <c r="AU1055" s="204" t="s">
        <v>86</v>
      </c>
      <c r="AV1055" s="13" t="s">
        <v>86</v>
      </c>
      <c r="AW1055" s="13" t="s">
        <v>35</v>
      </c>
      <c r="AX1055" s="13" t="s">
        <v>76</v>
      </c>
      <c r="AY1055" s="204" t="s">
        <v>177</v>
      </c>
    </row>
    <row r="1056" spans="1:65" s="15" customFormat="1" ht="11.25">
      <c r="B1056" s="216"/>
      <c r="C1056" s="217"/>
      <c r="D1056" s="195" t="s">
        <v>188</v>
      </c>
      <c r="E1056" s="218" t="s">
        <v>19</v>
      </c>
      <c r="F1056" s="219" t="s">
        <v>264</v>
      </c>
      <c r="G1056" s="217"/>
      <c r="H1056" s="218" t="s">
        <v>19</v>
      </c>
      <c r="I1056" s="220"/>
      <c r="J1056" s="217"/>
      <c r="K1056" s="217"/>
      <c r="L1056" s="221"/>
      <c r="M1056" s="222"/>
      <c r="N1056" s="223"/>
      <c r="O1056" s="223"/>
      <c r="P1056" s="223"/>
      <c r="Q1056" s="223"/>
      <c r="R1056" s="223"/>
      <c r="S1056" s="223"/>
      <c r="T1056" s="224"/>
      <c r="AT1056" s="225" t="s">
        <v>188</v>
      </c>
      <c r="AU1056" s="225" t="s">
        <v>86</v>
      </c>
      <c r="AV1056" s="15" t="s">
        <v>84</v>
      </c>
      <c r="AW1056" s="15" t="s">
        <v>35</v>
      </c>
      <c r="AX1056" s="15" t="s">
        <v>76</v>
      </c>
      <c r="AY1056" s="225" t="s">
        <v>177</v>
      </c>
    </row>
    <row r="1057" spans="2:51" s="13" customFormat="1" ht="11.25">
      <c r="B1057" s="193"/>
      <c r="C1057" s="194"/>
      <c r="D1057" s="195" t="s">
        <v>188</v>
      </c>
      <c r="E1057" s="196" t="s">
        <v>19</v>
      </c>
      <c r="F1057" s="197" t="s">
        <v>633</v>
      </c>
      <c r="G1057" s="194"/>
      <c r="H1057" s="198">
        <v>15.52</v>
      </c>
      <c r="I1057" s="199"/>
      <c r="J1057" s="194"/>
      <c r="K1057" s="194"/>
      <c r="L1057" s="200"/>
      <c r="M1057" s="201"/>
      <c r="N1057" s="202"/>
      <c r="O1057" s="202"/>
      <c r="P1057" s="202"/>
      <c r="Q1057" s="202"/>
      <c r="R1057" s="202"/>
      <c r="S1057" s="202"/>
      <c r="T1057" s="203"/>
      <c r="AT1057" s="204" t="s">
        <v>188</v>
      </c>
      <c r="AU1057" s="204" t="s">
        <v>86</v>
      </c>
      <c r="AV1057" s="13" t="s">
        <v>86</v>
      </c>
      <c r="AW1057" s="13" t="s">
        <v>35</v>
      </c>
      <c r="AX1057" s="13" t="s">
        <v>76</v>
      </c>
      <c r="AY1057" s="204" t="s">
        <v>177</v>
      </c>
    </row>
    <row r="1058" spans="2:51" s="13" customFormat="1" ht="11.25">
      <c r="B1058" s="193"/>
      <c r="C1058" s="194"/>
      <c r="D1058" s="195" t="s">
        <v>188</v>
      </c>
      <c r="E1058" s="196" t="s">
        <v>19</v>
      </c>
      <c r="F1058" s="197" t="s">
        <v>634</v>
      </c>
      <c r="G1058" s="194"/>
      <c r="H1058" s="198">
        <v>28.86</v>
      </c>
      <c r="I1058" s="199"/>
      <c r="J1058" s="194"/>
      <c r="K1058" s="194"/>
      <c r="L1058" s="200"/>
      <c r="M1058" s="201"/>
      <c r="N1058" s="202"/>
      <c r="O1058" s="202"/>
      <c r="P1058" s="202"/>
      <c r="Q1058" s="202"/>
      <c r="R1058" s="202"/>
      <c r="S1058" s="202"/>
      <c r="T1058" s="203"/>
      <c r="AT1058" s="204" t="s">
        <v>188</v>
      </c>
      <c r="AU1058" s="204" t="s">
        <v>86</v>
      </c>
      <c r="AV1058" s="13" t="s">
        <v>86</v>
      </c>
      <c r="AW1058" s="13" t="s">
        <v>35</v>
      </c>
      <c r="AX1058" s="13" t="s">
        <v>76</v>
      </c>
      <c r="AY1058" s="204" t="s">
        <v>177</v>
      </c>
    </row>
    <row r="1059" spans="2:51" s="15" customFormat="1" ht="11.25">
      <c r="B1059" s="216"/>
      <c r="C1059" s="217"/>
      <c r="D1059" s="195" t="s">
        <v>188</v>
      </c>
      <c r="E1059" s="218" t="s">
        <v>19</v>
      </c>
      <c r="F1059" s="219" t="s">
        <v>635</v>
      </c>
      <c r="G1059" s="217"/>
      <c r="H1059" s="218" t="s">
        <v>19</v>
      </c>
      <c r="I1059" s="220"/>
      <c r="J1059" s="217"/>
      <c r="K1059" s="217"/>
      <c r="L1059" s="221"/>
      <c r="M1059" s="222"/>
      <c r="N1059" s="223"/>
      <c r="O1059" s="223"/>
      <c r="P1059" s="223"/>
      <c r="Q1059" s="223"/>
      <c r="R1059" s="223"/>
      <c r="S1059" s="223"/>
      <c r="T1059" s="224"/>
      <c r="AT1059" s="225" t="s">
        <v>188</v>
      </c>
      <c r="AU1059" s="225" t="s">
        <v>86</v>
      </c>
      <c r="AV1059" s="15" t="s">
        <v>84</v>
      </c>
      <c r="AW1059" s="15" t="s">
        <v>35</v>
      </c>
      <c r="AX1059" s="15" t="s">
        <v>76</v>
      </c>
      <c r="AY1059" s="225" t="s">
        <v>177</v>
      </c>
    </row>
    <row r="1060" spans="2:51" s="13" customFormat="1" ht="11.25">
      <c r="B1060" s="193"/>
      <c r="C1060" s="194"/>
      <c r="D1060" s="195" t="s">
        <v>188</v>
      </c>
      <c r="E1060" s="196" t="s">
        <v>19</v>
      </c>
      <c r="F1060" s="197" t="s">
        <v>636</v>
      </c>
      <c r="G1060" s="194"/>
      <c r="H1060" s="198">
        <v>33.07</v>
      </c>
      <c r="I1060" s="199"/>
      <c r="J1060" s="194"/>
      <c r="K1060" s="194"/>
      <c r="L1060" s="200"/>
      <c r="M1060" s="201"/>
      <c r="N1060" s="202"/>
      <c r="O1060" s="202"/>
      <c r="P1060" s="202"/>
      <c r="Q1060" s="202"/>
      <c r="R1060" s="202"/>
      <c r="S1060" s="202"/>
      <c r="T1060" s="203"/>
      <c r="AT1060" s="204" t="s">
        <v>188</v>
      </c>
      <c r="AU1060" s="204" t="s">
        <v>86</v>
      </c>
      <c r="AV1060" s="13" t="s">
        <v>86</v>
      </c>
      <c r="AW1060" s="13" t="s">
        <v>35</v>
      </c>
      <c r="AX1060" s="13" t="s">
        <v>76</v>
      </c>
      <c r="AY1060" s="204" t="s">
        <v>177</v>
      </c>
    </row>
    <row r="1061" spans="2:51" s="16" customFormat="1" ht="11.25">
      <c r="B1061" s="226"/>
      <c r="C1061" s="227"/>
      <c r="D1061" s="195" t="s">
        <v>188</v>
      </c>
      <c r="E1061" s="228" t="s">
        <v>19</v>
      </c>
      <c r="F1061" s="229" t="s">
        <v>626</v>
      </c>
      <c r="G1061" s="227"/>
      <c r="H1061" s="230">
        <v>148.41</v>
      </c>
      <c r="I1061" s="231"/>
      <c r="J1061" s="227"/>
      <c r="K1061" s="227"/>
      <c r="L1061" s="232"/>
      <c r="M1061" s="233"/>
      <c r="N1061" s="234"/>
      <c r="O1061" s="234"/>
      <c r="P1061" s="234"/>
      <c r="Q1061" s="234"/>
      <c r="R1061" s="234"/>
      <c r="S1061" s="234"/>
      <c r="T1061" s="235"/>
      <c r="AT1061" s="236" t="s">
        <v>188</v>
      </c>
      <c r="AU1061" s="236" t="s">
        <v>86</v>
      </c>
      <c r="AV1061" s="16" t="s">
        <v>196</v>
      </c>
      <c r="AW1061" s="16" t="s">
        <v>35</v>
      </c>
      <c r="AX1061" s="16" t="s">
        <v>76</v>
      </c>
      <c r="AY1061" s="236" t="s">
        <v>177</v>
      </c>
    </row>
    <row r="1062" spans="2:51" s="15" customFormat="1" ht="11.25">
      <c r="B1062" s="216"/>
      <c r="C1062" s="217"/>
      <c r="D1062" s="195" t="s">
        <v>188</v>
      </c>
      <c r="E1062" s="218" t="s">
        <v>19</v>
      </c>
      <c r="F1062" s="219" t="s">
        <v>637</v>
      </c>
      <c r="G1062" s="217"/>
      <c r="H1062" s="218" t="s">
        <v>19</v>
      </c>
      <c r="I1062" s="220"/>
      <c r="J1062" s="217"/>
      <c r="K1062" s="217"/>
      <c r="L1062" s="221"/>
      <c r="M1062" s="222"/>
      <c r="N1062" s="223"/>
      <c r="O1062" s="223"/>
      <c r="P1062" s="223"/>
      <c r="Q1062" s="223"/>
      <c r="R1062" s="223"/>
      <c r="S1062" s="223"/>
      <c r="T1062" s="224"/>
      <c r="AT1062" s="225" t="s">
        <v>188</v>
      </c>
      <c r="AU1062" s="225" t="s">
        <v>86</v>
      </c>
      <c r="AV1062" s="15" t="s">
        <v>84</v>
      </c>
      <c r="AW1062" s="15" t="s">
        <v>35</v>
      </c>
      <c r="AX1062" s="15" t="s">
        <v>76</v>
      </c>
      <c r="AY1062" s="225" t="s">
        <v>177</v>
      </c>
    </row>
    <row r="1063" spans="2:51" s="15" customFormat="1" ht="11.25">
      <c r="B1063" s="216"/>
      <c r="C1063" s="217"/>
      <c r="D1063" s="195" t="s">
        <v>188</v>
      </c>
      <c r="E1063" s="218" t="s">
        <v>19</v>
      </c>
      <c r="F1063" s="219" t="s">
        <v>638</v>
      </c>
      <c r="G1063" s="217"/>
      <c r="H1063" s="218" t="s">
        <v>19</v>
      </c>
      <c r="I1063" s="220"/>
      <c r="J1063" s="217"/>
      <c r="K1063" s="217"/>
      <c r="L1063" s="221"/>
      <c r="M1063" s="222"/>
      <c r="N1063" s="223"/>
      <c r="O1063" s="223"/>
      <c r="P1063" s="223"/>
      <c r="Q1063" s="223"/>
      <c r="R1063" s="223"/>
      <c r="S1063" s="223"/>
      <c r="T1063" s="224"/>
      <c r="AT1063" s="225" t="s">
        <v>188</v>
      </c>
      <c r="AU1063" s="225" t="s">
        <v>86</v>
      </c>
      <c r="AV1063" s="15" t="s">
        <v>84</v>
      </c>
      <c r="AW1063" s="15" t="s">
        <v>35</v>
      </c>
      <c r="AX1063" s="15" t="s">
        <v>76</v>
      </c>
      <c r="AY1063" s="225" t="s">
        <v>177</v>
      </c>
    </row>
    <row r="1064" spans="2:51" s="13" customFormat="1" ht="11.25">
      <c r="B1064" s="193"/>
      <c r="C1064" s="194"/>
      <c r="D1064" s="195" t="s">
        <v>188</v>
      </c>
      <c r="E1064" s="196" t="s">
        <v>19</v>
      </c>
      <c r="F1064" s="197" t="s">
        <v>639</v>
      </c>
      <c r="G1064" s="194"/>
      <c r="H1064" s="198">
        <v>6.75</v>
      </c>
      <c r="I1064" s="199"/>
      <c r="J1064" s="194"/>
      <c r="K1064" s="194"/>
      <c r="L1064" s="200"/>
      <c r="M1064" s="201"/>
      <c r="N1064" s="202"/>
      <c r="O1064" s="202"/>
      <c r="P1064" s="202"/>
      <c r="Q1064" s="202"/>
      <c r="R1064" s="202"/>
      <c r="S1064" s="202"/>
      <c r="T1064" s="203"/>
      <c r="AT1064" s="204" t="s">
        <v>188</v>
      </c>
      <c r="AU1064" s="204" t="s">
        <v>86</v>
      </c>
      <c r="AV1064" s="13" t="s">
        <v>86</v>
      </c>
      <c r="AW1064" s="13" t="s">
        <v>35</v>
      </c>
      <c r="AX1064" s="13" t="s">
        <v>76</v>
      </c>
      <c r="AY1064" s="204" t="s">
        <v>177</v>
      </c>
    </row>
    <row r="1065" spans="2:51" s="15" customFormat="1" ht="11.25">
      <c r="B1065" s="216"/>
      <c r="C1065" s="217"/>
      <c r="D1065" s="195" t="s">
        <v>188</v>
      </c>
      <c r="E1065" s="218" t="s">
        <v>19</v>
      </c>
      <c r="F1065" s="219" t="s">
        <v>640</v>
      </c>
      <c r="G1065" s="217"/>
      <c r="H1065" s="218" t="s">
        <v>19</v>
      </c>
      <c r="I1065" s="220"/>
      <c r="J1065" s="217"/>
      <c r="K1065" s="217"/>
      <c r="L1065" s="221"/>
      <c r="M1065" s="222"/>
      <c r="N1065" s="223"/>
      <c r="O1065" s="223"/>
      <c r="P1065" s="223"/>
      <c r="Q1065" s="223"/>
      <c r="R1065" s="223"/>
      <c r="S1065" s="223"/>
      <c r="T1065" s="224"/>
      <c r="AT1065" s="225" t="s">
        <v>188</v>
      </c>
      <c r="AU1065" s="225" t="s">
        <v>86</v>
      </c>
      <c r="AV1065" s="15" t="s">
        <v>84</v>
      </c>
      <c r="AW1065" s="15" t="s">
        <v>35</v>
      </c>
      <c r="AX1065" s="15" t="s">
        <v>76</v>
      </c>
      <c r="AY1065" s="225" t="s">
        <v>177</v>
      </c>
    </row>
    <row r="1066" spans="2:51" s="13" customFormat="1" ht="11.25">
      <c r="B1066" s="193"/>
      <c r="C1066" s="194"/>
      <c r="D1066" s="195" t="s">
        <v>188</v>
      </c>
      <c r="E1066" s="196" t="s">
        <v>19</v>
      </c>
      <c r="F1066" s="197" t="s">
        <v>641</v>
      </c>
      <c r="G1066" s="194"/>
      <c r="H1066" s="198">
        <v>5.7</v>
      </c>
      <c r="I1066" s="199"/>
      <c r="J1066" s="194"/>
      <c r="K1066" s="194"/>
      <c r="L1066" s="200"/>
      <c r="M1066" s="201"/>
      <c r="N1066" s="202"/>
      <c r="O1066" s="202"/>
      <c r="P1066" s="202"/>
      <c r="Q1066" s="202"/>
      <c r="R1066" s="202"/>
      <c r="S1066" s="202"/>
      <c r="T1066" s="203"/>
      <c r="AT1066" s="204" t="s">
        <v>188</v>
      </c>
      <c r="AU1066" s="204" t="s">
        <v>86</v>
      </c>
      <c r="AV1066" s="13" t="s">
        <v>86</v>
      </c>
      <c r="AW1066" s="13" t="s">
        <v>35</v>
      </c>
      <c r="AX1066" s="13" t="s">
        <v>76</v>
      </c>
      <c r="AY1066" s="204" t="s">
        <v>177</v>
      </c>
    </row>
    <row r="1067" spans="2:51" s="13" customFormat="1" ht="11.25">
      <c r="B1067" s="193"/>
      <c r="C1067" s="194"/>
      <c r="D1067" s="195" t="s">
        <v>188</v>
      </c>
      <c r="E1067" s="196" t="s">
        <v>19</v>
      </c>
      <c r="F1067" s="197" t="s">
        <v>642</v>
      </c>
      <c r="G1067" s="194"/>
      <c r="H1067" s="198">
        <v>0.56999999999999995</v>
      </c>
      <c r="I1067" s="199"/>
      <c r="J1067" s="194"/>
      <c r="K1067" s="194"/>
      <c r="L1067" s="200"/>
      <c r="M1067" s="201"/>
      <c r="N1067" s="202"/>
      <c r="O1067" s="202"/>
      <c r="P1067" s="202"/>
      <c r="Q1067" s="202"/>
      <c r="R1067" s="202"/>
      <c r="S1067" s="202"/>
      <c r="T1067" s="203"/>
      <c r="AT1067" s="204" t="s">
        <v>188</v>
      </c>
      <c r="AU1067" s="204" t="s">
        <v>86</v>
      </c>
      <c r="AV1067" s="13" t="s">
        <v>86</v>
      </c>
      <c r="AW1067" s="13" t="s">
        <v>35</v>
      </c>
      <c r="AX1067" s="13" t="s">
        <v>76</v>
      </c>
      <c r="AY1067" s="204" t="s">
        <v>177</v>
      </c>
    </row>
    <row r="1068" spans="2:51" s="15" customFormat="1" ht="11.25">
      <c r="B1068" s="216"/>
      <c r="C1068" s="217"/>
      <c r="D1068" s="195" t="s">
        <v>188</v>
      </c>
      <c r="E1068" s="218" t="s">
        <v>19</v>
      </c>
      <c r="F1068" s="219" t="s">
        <v>643</v>
      </c>
      <c r="G1068" s="217"/>
      <c r="H1068" s="218" t="s">
        <v>19</v>
      </c>
      <c r="I1068" s="220"/>
      <c r="J1068" s="217"/>
      <c r="K1068" s="217"/>
      <c r="L1068" s="221"/>
      <c r="M1068" s="222"/>
      <c r="N1068" s="223"/>
      <c r="O1068" s="223"/>
      <c r="P1068" s="223"/>
      <c r="Q1068" s="223"/>
      <c r="R1068" s="223"/>
      <c r="S1068" s="223"/>
      <c r="T1068" s="224"/>
      <c r="AT1068" s="225" t="s">
        <v>188</v>
      </c>
      <c r="AU1068" s="225" t="s">
        <v>86</v>
      </c>
      <c r="AV1068" s="15" t="s">
        <v>84</v>
      </c>
      <c r="AW1068" s="15" t="s">
        <v>35</v>
      </c>
      <c r="AX1068" s="15" t="s">
        <v>76</v>
      </c>
      <c r="AY1068" s="225" t="s">
        <v>177</v>
      </c>
    </row>
    <row r="1069" spans="2:51" s="13" customFormat="1" ht="11.25">
      <c r="B1069" s="193"/>
      <c r="C1069" s="194"/>
      <c r="D1069" s="195" t="s">
        <v>188</v>
      </c>
      <c r="E1069" s="196" t="s">
        <v>19</v>
      </c>
      <c r="F1069" s="197" t="s">
        <v>644</v>
      </c>
      <c r="G1069" s="194"/>
      <c r="H1069" s="198">
        <v>0.46</v>
      </c>
      <c r="I1069" s="199"/>
      <c r="J1069" s="194"/>
      <c r="K1069" s="194"/>
      <c r="L1069" s="200"/>
      <c r="M1069" s="201"/>
      <c r="N1069" s="202"/>
      <c r="O1069" s="202"/>
      <c r="P1069" s="202"/>
      <c r="Q1069" s="202"/>
      <c r="R1069" s="202"/>
      <c r="S1069" s="202"/>
      <c r="T1069" s="203"/>
      <c r="AT1069" s="204" t="s">
        <v>188</v>
      </c>
      <c r="AU1069" s="204" t="s">
        <v>86</v>
      </c>
      <c r="AV1069" s="13" t="s">
        <v>86</v>
      </c>
      <c r="AW1069" s="13" t="s">
        <v>35</v>
      </c>
      <c r="AX1069" s="13" t="s">
        <v>76</v>
      </c>
      <c r="AY1069" s="204" t="s">
        <v>177</v>
      </c>
    </row>
    <row r="1070" spans="2:51" s="13" customFormat="1" ht="11.25">
      <c r="B1070" s="193"/>
      <c r="C1070" s="194"/>
      <c r="D1070" s="195" t="s">
        <v>188</v>
      </c>
      <c r="E1070" s="196" t="s">
        <v>19</v>
      </c>
      <c r="F1070" s="197" t="s">
        <v>645</v>
      </c>
      <c r="G1070" s="194"/>
      <c r="H1070" s="198">
        <v>0.81</v>
      </c>
      <c r="I1070" s="199"/>
      <c r="J1070" s="194"/>
      <c r="K1070" s="194"/>
      <c r="L1070" s="200"/>
      <c r="M1070" s="201"/>
      <c r="N1070" s="202"/>
      <c r="O1070" s="202"/>
      <c r="P1070" s="202"/>
      <c r="Q1070" s="202"/>
      <c r="R1070" s="202"/>
      <c r="S1070" s="202"/>
      <c r="T1070" s="203"/>
      <c r="AT1070" s="204" t="s">
        <v>188</v>
      </c>
      <c r="AU1070" s="204" t="s">
        <v>86</v>
      </c>
      <c r="AV1070" s="13" t="s">
        <v>86</v>
      </c>
      <c r="AW1070" s="13" t="s">
        <v>35</v>
      </c>
      <c r="AX1070" s="13" t="s">
        <v>76</v>
      </c>
      <c r="AY1070" s="204" t="s">
        <v>177</v>
      </c>
    </row>
    <row r="1071" spans="2:51" s="15" customFormat="1" ht="11.25">
      <c r="B1071" s="216"/>
      <c r="C1071" s="217"/>
      <c r="D1071" s="195" t="s">
        <v>188</v>
      </c>
      <c r="E1071" s="218" t="s">
        <v>19</v>
      </c>
      <c r="F1071" s="219" t="s">
        <v>646</v>
      </c>
      <c r="G1071" s="217"/>
      <c r="H1071" s="218" t="s">
        <v>19</v>
      </c>
      <c r="I1071" s="220"/>
      <c r="J1071" s="217"/>
      <c r="K1071" s="217"/>
      <c r="L1071" s="221"/>
      <c r="M1071" s="222"/>
      <c r="N1071" s="223"/>
      <c r="O1071" s="223"/>
      <c r="P1071" s="223"/>
      <c r="Q1071" s="223"/>
      <c r="R1071" s="223"/>
      <c r="S1071" s="223"/>
      <c r="T1071" s="224"/>
      <c r="AT1071" s="225" t="s">
        <v>188</v>
      </c>
      <c r="AU1071" s="225" t="s">
        <v>86</v>
      </c>
      <c r="AV1071" s="15" t="s">
        <v>84</v>
      </c>
      <c r="AW1071" s="15" t="s">
        <v>35</v>
      </c>
      <c r="AX1071" s="15" t="s">
        <v>76</v>
      </c>
      <c r="AY1071" s="225" t="s">
        <v>177</v>
      </c>
    </row>
    <row r="1072" spans="2:51" s="13" customFormat="1" ht="11.25">
      <c r="B1072" s="193"/>
      <c r="C1072" s="194"/>
      <c r="D1072" s="195" t="s">
        <v>188</v>
      </c>
      <c r="E1072" s="196" t="s">
        <v>19</v>
      </c>
      <c r="F1072" s="197" t="s">
        <v>647</v>
      </c>
      <c r="G1072" s="194"/>
      <c r="H1072" s="198">
        <v>12.3</v>
      </c>
      <c r="I1072" s="199"/>
      <c r="J1072" s="194"/>
      <c r="K1072" s="194"/>
      <c r="L1072" s="200"/>
      <c r="M1072" s="201"/>
      <c r="N1072" s="202"/>
      <c r="O1072" s="202"/>
      <c r="P1072" s="202"/>
      <c r="Q1072" s="202"/>
      <c r="R1072" s="202"/>
      <c r="S1072" s="202"/>
      <c r="T1072" s="203"/>
      <c r="AT1072" s="204" t="s">
        <v>188</v>
      </c>
      <c r="AU1072" s="204" t="s">
        <v>86</v>
      </c>
      <c r="AV1072" s="13" t="s">
        <v>86</v>
      </c>
      <c r="AW1072" s="13" t="s">
        <v>35</v>
      </c>
      <c r="AX1072" s="13" t="s">
        <v>76</v>
      </c>
      <c r="AY1072" s="204" t="s">
        <v>177</v>
      </c>
    </row>
    <row r="1073" spans="1:65" s="13" customFormat="1" ht="11.25">
      <c r="B1073" s="193"/>
      <c r="C1073" s="194"/>
      <c r="D1073" s="195" t="s">
        <v>188</v>
      </c>
      <c r="E1073" s="196" t="s">
        <v>19</v>
      </c>
      <c r="F1073" s="197" t="s">
        <v>648</v>
      </c>
      <c r="G1073" s="194"/>
      <c r="H1073" s="198">
        <v>0.8</v>
      </c>
      <c r="I1073" s="199"/>
      <c r="J1073" s="194"/>
      <c r="K1073" s="194"/>
      <c r="L1073" s="200"/>
      <c r="M1073" s="201"/>
      <c r="N1073" s="202"/>
      <c r="O1073" s="202"/>
      <c r="P1073" s="202"/>
      <c r="Q1073" s="202"/>
      <c r="R1073" s="202"/>
      <c r="S1073" s="202"/>
      <c r="T1073" s="203"/>
      <c r="AT1073" s="204" t="s">
        <v>188</v>
      </c>
      <c r="AU1073" s="204" t="s">
        <v>86</v>
      </c>
      <c r="AV1073" s="13" t="s">
        <v>86</v>
      </c>
      <c r="AW1073" s="13" t="s">
        <v>35</v>
      </c>
      <c r="AX1073" s="13" t="s">
        <v>76</v>
      </c>
      <c r="AY1073" s="204" t="s">
        <v>177</v>
      </c>
    </row>
    <row r="1074" spans="1:65" s="13" customFormat="1" ht="11.25">
      <c r="B1074" s="193"/>
      <c r="C1074" s="194"/>
      <c r="D1074" s="195" t="s">
        <v>188</v>
      </c>
      <c r="E1074" s="196" t="s">
        <v>19</v>
      </c>
      <c r="F1074" s="197" t="s">
        <v>649</v>
      </c>
      <c r="G1074" s="194"/>
      <c r="H1074" s="198">
        <v>3.5</v>
      </c>
      <c r="I1074" s="199"/>
      <c r="J1074" s="194"/>
      <c r="K1074" s="194"/>
      <c r="L1074" s="200"/>
      <c r="M1074" s="201"/>
      <c r="N1074" s="202"/>
      <c r="O1074" s="202"/>
      <c r="P1074" s="202"/>
      <c r="Q1074" s="202"/>
      <c r="R1074" s="202"/>
      <c r="S1074" s="202"/>
      <c r="T1074" s="203"/>
      <c r="AT1074" s="204" t="s">
        <v>188</v>
      </c>
      <c r="AU1074" s="204" t="s">
        <v>86</v>
      </c>
      <c r="AV1074" s="13" t="s">
        <v>86</v>
      </c>
      <c r="AW1074" s="13" t="s">
        <v>35</v>
      </c>
      <c r="AX1074" s="13" t="s">
        <v>76</v>
      </c>
      <c r="AY1074" s="204" t="s">
        <v>177</v>
      </c>
    </row>
    <row r="1075" spans="1:65" s="16" customFormat="1" ht="11.25">
      <c r="B1075" s="226"/>
      <c r="C1075" s="227"/>
      <c r="D1075" s="195" t="s">
        <v>188</v>
      </c>
      <c r="E1075" s="228" t="s">
        <v>19</v>
      </c>
      <c r="F1075" s="229" t="s">
        <v>626</v>
      </c>
      <c r="G1075" s="227"/>
      <c r="H1075" s="230">
        <v>30.890000000000004</v>
      </c>
      <c r="I1075" s="231"/>
      <c r="J1075" s="227"/>
      <c r="K1075" s="227"/>
      <c r="L1075" s="232"/>
      <c r="M1075" s="233"/>
      <c r="N1075" s="234"/>
      <c r="O1075" s="234"/>
      <c r="P1075" s="234"/>
      <c r="Q1075" s="234"/>
      <c r="R1075" s="234"/>
      <c r="S1075" s="234"/>
      <c r="T1075" s="235"/>
      <c r="AT1075" s="236" t="s">
        <v>188</v>
      </c>
      <c r="AU1075" s="236" t="s">
        <v>86</v>
      </c>
      <c r="AV1075" s="16" t="s">
        <v>196</v>
      </c>
      <c r="AW1075" s="16" t="s">
        <v>35</v>
      </c>
      <c r="AX1075" s="16" t="s">
        <v>76</v>
      </c>
      <c r="AY1075" s="236" t="s">
        <v>177</v>
      </c>
    </row>
    <row r="1076" spans="1:65" s="14" customFormat="1" ht="11.25">
      <c r="B1076" s="205"/>
      <c r="C1076" s="206"/>
      <c r="D1076" s="195" t="s">
        <v>188</v>
      </c>
      <c r="E1076" s="207" t="s">
        <v>19</v>
      </c>
      <c r="F1076" s="208" t="s">
        <v>190</v>
      </c>
      <c r="G1076" s="206"/>
      <c r="H1076" s="209">
        <v>179.3</v>
      </c>
      <c r="I1076" s="210"/>
      <c r="J1076" s="206"/>
      <c r="K1076" s="206"/>
      <c r="L1076" s="211"/>
      <c r="M1076" s="212"/>
      <c r="N1076" s="213"/>
      <c r="O1076" s="213"/>
      <c r="P1076" s="213"/>
      <c r="Q1076" s="213"/>
      <c r="R1076" s="213"/>
      <c r="S1076" s="213"/>
      <c r="T1076" s="214"/>
      <c r="AT1076" s="215" t="s">
        <v>188</v>
      </c>
      <c r="AU1076" s="215" t="s">
        <v>86</v>
      </c>
      <c r="AV1076" s="14" t="s">
        <v>184</v>
      </c>
      <c r="AW1076" s="14" t="s">
        <v>35</v>
      </c>
      <c r="AX1076" s="14" t="s">
        <v>76</v>
      </c>
      <c r="AY1076" s="215" t="s">
        <v>177</v>
      </c>
    </row>
    <row r="1077" spans="1:65" s="13" customFormat="1" ht="11.25">
      <c r="B1077" s="193"/>
      <c r="C1077" s="194"/>
      <c r="D1077" s="195" t="s">
        <v>188</v>
      </c>
      <c r="E1077" s="196" t="s">
        <v>19</v>
      </c>
      <c r="F1077" s="197" t="s">
        <v>766</v>
      </c>
      <c r="G1077" s="194"/>
      <c r="H1077" s="198">
        <v>182.886</v>
      </c>
      <c r="I1077" s="199"/>
      <c r="J1077" s="194"/>
      <c r="K1077" s="194"/>
      <c r="L1077" s="200"/>
      <c r="M1077" s="201"/>
      <c r="N1077" s="202"/>
      <c r="O1077" s="202"/>
      <c r="P1077" s="202"/>
      <c r="Q1077" s="202"/>
      <c r="R1077" s="202"/>
      <c r="S1077" s="202"/>
      <c r="T1077" s="203"/>
      <c r="AT1077" s="204" t="s">
        <v>188</v>
      </c>
      <c r="AU1077" s="204" t="s">
        <v>86</v>
      </c>
      <c r="AV1077" s="13" t="s">
        <v>86</v>
      </c>
      <c r="AW1077" s="13" t="s">
        <v>35</v>
      </c>
      <c r="AX1077" s="13" t="s">
        <v>84</v>
      </c>
      <c r="AY1077" s="204" t="s">
        <v>177</v>
      </c>
    </row>
    <row r="1078" spans="1:65" s="2" customFormat="1" ht="24.2" customHeight="1">
      <c r="A1078" s="36"/>
      <c r="B1078" s="37"/>
      <c r="C1078" s="175" t="s">
        <v>767</v>
      </c>
      <c r="D1078" s="175" t="s">
        <v>179</v>
      </c>
      <c r="E1078" s="176" t="s">
        <v>768</v>
      </c>
      <c r="F1078" s="177" t="s">
        <v>769</v>
      </c>
      <c r="G1078" s="178" t="s">
        <v>595</v>
      </c>
      <c r="H1078" s="179">
        <v>374.05</v>
      </c>
      <c r="I1078" s="180"/>
      <c r="J1078" s="181">
        <f>ROUND(I1078*H1078,2)</f>
        <v>0</v>
      </c>
      <c r="K1078" s="177" t="s">
        <v>183</v>
      </c>
      <c r="L1078" s="41"/>
      <c r="M1078" s="182" t="s">
        <v>19</v>
      </c>
      <c r="N1078" s="183" t="s">
        <v>47</v>
      </c>
      <c r="O1078" s="66"/>
      <c r="P1078" s="184">
        <f>O1078*H1078</f>
        <v>0</v>
      </c>
      <c r="Q1078" s="184">
        <v>1.7600000000000001E-3</v>
      </c>
      <c r="R1078" s="184">
        <f>Q1078*H1078</f>
        <v>0.65832800000000002</v>
      </c>
      <c r="S1078" s="184">
        <v>0</v>
      </c>
      <c r="T1078" s="185">
        <f>S1078*H1078</f>
        <v>0</v>
      </c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R1078" s="186" t="s">
        <v>184</v>
      </c>
      <c r="AT1078" s="186" t="s">
        <v>179</v>
      </c>
      <c r="AU1078" s="186" t="s">
        <v>86</v>
      </c>
      <c r="AY1078" s="19" t="s">
        <v>177</v>
      </c>
      <c r="BE1078" s="187">
        <f>IF(N1078="základní",J1078,0)</f>
        <v>0</v>
      </c>
      <c r="BF1078" s="187">
        <f>IF(N1078="snížená",J1078,0)</f>
        <v>0</v>
      </c>
      <c r="BG1078" s="187">
        <f>IF(N1078="zákl. přenesená",J1078,0)</f>
        <v>0</v>
      </c>
      <c r="BH1078" s="187">
        <f>IF(N1078="sníž. přenesená",J1078,0)</f>
        <v>0</v>
      </c>
      <c r="BI1078" s="187">
        <f>IF(N1078="nulová",J1078,0)</f>
        <v>0</v>
      </c>
      <c r="BJ1078" s="19" t="s">
        <v>84</v>
      </c>
      <c r="BK1078" s="187">
        <f>ROUND(I1078*H1078,2)</f>
        <v>0</v>
      </c>
      <c r="BL1078" s="19" t="s">
        <v>184</v>
      </c>
      <c r="BM1078" s="186" t="s">
        <v>770</v>
      </c>
    </row>
    <row r="1079" spans="1:65" s="2" customFormat="1" ht="11.25">
      <c r="A1079" s="36"/>
      <c r="B1079" s="37"/>
      <c r="C1079" s="38"/>
      <c r="D1079" s="188" t="s">
        <v>186</v>
      </c>
      <c r="E1079" s="38"/>
      <c r="F1079" s="189" t="s">
        <v>771</v>
      </c>
      <c r="G1079" s="38"/>
      <c r="H1079" s="38"/>
      <c r="I1079" s="190"/>
      <c r="J1079" s="38"/>
      <c r="K1079" s="38"/>
      <c r="L1079" s="41"/>
      <c r="M1079" s="191"/>
      <c r="N1079" s="192"/>
      <c r="O1079" s="66"/>
      <c r="P1079" s="66"/>
      <c r="Q1079" s="66"/>
      <c r="R1079" s="66"/>
      <c r="S1079" s="66"/>
      <c r="T1079" s="67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T1079" s="19" t="s">
        <v>186</v>
      </c>
      <c r="AU1079" s="19" t="s">
        <v>86</v>
      </c>
    </row>
    <row r="1080" spans="1:65" s="15" customFormat="1" ht="11.25">
      <c r="B1080" s="216"/>
      <c r="C1080" s="217"/>
      <c r="D1080" s="195" t="s">
        <v>188</v>
      </c>
      <c r="E1080" s="218" t="s">
        <v>19</v>
      </c>
      <c r="F1080" s="219" t="s">
        <v>685</v>
      </c>
      <c r="G1080" s="217"/>
      <c r="H1080" s="218" t="s">
        <v>19</v>
      </c>
      <c r="I1080" s="220"/>
      <c r="J1080" s="217"/>
      <c r="K1080" s="217"/>
      <c r="L1080" s="221"/>
      <c r="M1080" s="222"/>
      <c r="N1080" s="223"/>
      <c r="O1080" s="223"/>
      <c r="P1080" s="223"/>
      <c r="Q1080" s="223"/>
      <c r="R1080" s="223"/>
      <c r="S1080" s="223"/>
      <c r="T1080" s="224"/>
      <c r="AT1080" s="225" t="s">
        <v>188</v>
      </c>
      <c r="AU1080" s="225" t="s">
        <v>86</v>
      </c>
      <c r="AV1080" s="15" t="s">
        <v>84</v>
      </c>
      <c r="AW1080" s="15" t="s">
        <v>35</v>
      </c>
      <c r="AX1080" s="15" t="s">
        <v>76</v>
      </c>
      <c r="AY1080" s="225" t="s">
        <v>177</v>
      </c>
    </row>
    <row r="1081" spans="1:65" s="15" customFormat="1" ht="11.25">
      <c r="B1081" s="216"/>
      <c r="C1081" s="217"/>
      <c r="D1081" s="195" t="s">
        <v>188</v>
      </c>
      <c r="E1081" s="218" t="s">
        <v>19</v>
      </c>
      <c r="F1081" s="219" t="s">
        <v>650</v>
      </c>
      <c r="G1081" s="217"/>
      <c r="H1081" s="218" t="s">
        <v>19</v>
      </c>
      <c r="I1081" s="220"/>
      <c r="J1081" s="217"/>
      <c r="K1081" s="217"/>
      <c r="L1081" s="221"/>
      <c r="M1081" s="222"/>
      <c r="N1081" s="223"/>
      <c r="O1081" s="223"/>
      <c r="P1081" s="223"/>
      <c r="Q1081" s="223"/>
      <c r="R1081" s="223"/>
      <c r="S1081" s="223"/>
      <c r="T1081" s="224"/>
      <c r="AT1081" s="225" t="s">
        <v>188</v>
      </c>
      <c r="AU1081" s="225" t="s">
        <v>86</v>
      </c>
      <c r="AV1081" s="15" t="s">
        <v>84</v>
      </c>
      <c r="AW1081" s="15" t="s">
        <v>35</v>
      </c>
      <c r="AX1081" s="15" t="s">
        <v>76</v>
      </c>
      <c r="AY1081" s="225" t="s">
        <v>177</v>
      </c>
    </row>
    <row r="1082" spans="1:65" s="15" customFormat="1" ht="11.25">
      <c r="B1082" s="216"/>
      <c r="C1082" s="217"/>
      <c r="D1082" s="195" t="s">
        <v>188</v>
      </c>
      <c r="E1082" s="218" t="s">
        <v>19</v>
      </c>
      <c r="F1082" s="219" t="s">
        <v>651</v>
      </c>
      <c r="G1082" s="217"/>
      <c r="H1082" s="218" t="s">
        <v>19</v>
      </c>
      <c r="I1082" s="220"/>
      <c r="J1082" s="217"/>
      <c r="K1082" s="217"/>
      <c r="L1082" s="221"/>
      <c r="M1082" s="222"/>
      <c r="N1082" s="223"/>
      <c r="O1082" s="223"/>
      <c r="P1082" s="223"/>
      <c r="Q1082" s="223"/>
      <c r="R1082" s="223"/>
      <c r="S1082" s="223"/>
      <c r="T1082" s="224"/>
      <c r="AT1082" s="225" t="s">
        <v>188</v>
      </c>
      <c r="AU1082" s="225" t="s">
        <v>86</v>
      </c>
      <c r="AV1082" s="15" t="s">
        <v>84</v>
      </c>
      <c r="AW1082" s="15" t="s">
        <v>35</v>
      </c>
      <c r="AX1082" s="15" t="s">
        <v>76</v>
      </c>
      <c r="AY1082" s="225" t="s">
        <v>177</v>
      </c>
    </row>
    <row r="1083" spans="1:65" s="13" customFormat="1" ht="11.25">
      <c r="B1083" s="193"/>
      <c r="C1083" s="194"/>
      <c r="D1083" s="195" t="s">
        <v>188</v>
      </c>
      <c r="E1083" s="196" t="s">
        <v>19</v>
      </c>
      <c r="F1083" s="197" t="s">
        <v>772</v>
      </c>
      <c r="G1083" s="194"/>
      <c r="H1083" s="198">
        <v>44</v>
      </c>
      <c r="I1083" s="199"/>
      <c r="J1083" s="194"/>
      <c r="K1083" s="194"/>
      <c r="L1083" s="200"/>
      <c r="M1083" s="201"/>
      <c r="N1083" s="202"/>
      <c r="O1083" s="202"/>
      <c r="P1083" s="202"/>
      <c r="Q1083" s="202"/>
      <c r="R1083" s="202"/>
      <c r="S1083" s="202"/>
      <c r="T1083" s="203"/>
      <c r="AT1083" s="204" t="s">
        <v>188</v>
      </c>
      <c r="AU1083" s="204" t="s">
        <v>86</v>
      </c>
      <c r="AV1083" s="13" t="s">
        <v>86</v>
      </c>
      <c r="AW1083" s="13" t="s">
        <v>35</v>
      </c>
      <c r="AX1083" s="13" t="s">
        <v>76</v>
      </c>
      <c r="AY1083" s="204" t="s">
        <v>177</v>
      </c>
    </row>
    <row r="1084" spans="1:65" s="13" customFormat="1" ht="11.25">
      <c r="B1084" s="193"/>
      <c r="C1084" s="194"/>
      <c r="D1084" s="195" t="s">
        <v>188</v>
      </c>
      <c r="E1084" s="196" t="s">
        <v>19</v>
      </c>
      <c r="F1084" s="197" t="s">
        <v>773</v>
      </c>
      <c r="G1084" s="194"/>
      <c r="H1084" s="198">
        <v>12.6</v>
      </c>
      <c r="I1084" s="199"/>
      <c r="J1084" s="194"/>
      <c r="K1084" s="194"/>
      <c r="L1084" s="200"/>
      <c r="M1084" s="201"/>
      <c r="N1084" s="202"/>
      <c r="O1084" s="202"/>
      <c r="P1084" s="202"/>
      <c r="Q1084" s="202"/>
      <c r="R1084" s="202"/>
      <c r="S1084" s="202"/>
      <c r="T1084" s="203"/>
      <c r="AT1084" s="204" t="s">
        <v>188</v>
      </c>
      <c r="AU1084" s="204" t="s">
        <v>86</v>
      </c>
      <c r="AV1084" s="13" t="s">
        <v>86</v>
      </c>
      <c r="AW1084" s="13" t="s">
        <v>35</v>
      </c>
      <c r="AX1084" s="13" t="s">
        <v>76</v>
      </c>
      <c r="AY1084" s="204" t="s">
        <v>177</v>
      </c>
    </row>
    <row r="1085" spans="1:65" s="13" customFormat="1" ht="11.25">
      <c r="B1085" s="193"/>
      <c r="C1085" s="194"/>
      <c r="D1085" s="195" t="s">
        <v>188</v>
      </c>
      <c r="E1085" s="196" t="s">
        <v>19</v>
      </c>
      <c r="F1085" s="197" t="s">
        <v>774</v>
      </c>
      <c r="G1085" s="194"/>
      <c r="H1085" s="198">
        <v>19.8</v>
      </c>
      <c r="I1085" s="199"/>
      <c r="J1085" s="194"/>
      <c r="K1085" s="194"/>
      <c r="L1085" s="200"/>
      <c r="M1085" s="201"/>
      <c r="N1085" s="202"/>
      <c r="O1085" s="202"/>
      <c r="P1085" s="202"/>
      <c r="Q1085" s="202"/>
      <c r="R1085" s="202"/>
      <c r="S1085" s="202"/>
      <c r="T1085" s="203"/>
      <c r="AT1085" s="204" t="s">
        <v>188</v>
      </c>
      <c r="AU1085" s="204" t="s">
        <v>86</v>
      </c>
      <c r="AV1085" s="13" t="s">
        <v>86</v>
      </c>
      <c r="AW1085" s="13" t="s">
        <v>35</v>
      </c>
      <c r="AX1085" s="13" t="s">
        <v>76</v>
      </c>
      <c r="AY1085" s="204" t="s">
        <v>177</v>
      </c>
    </row>
    <row r="1086" spans="1:65" s="13" customFormat="1" ht="11.25">
      <c r="B1086" s="193"/>
      <c r="C1086" s="194"/>
      <c r="D1086" s="195" t="s">
        <v>188</v>
      </c>
      <c r="E1086" s="196" t="s">
        <v>19</v>
      </c>
      <c r="F1086" s="197" t="s">
        <v>775</v>
      </c>
      <c r="G1086" s="194"/>
      <c r="H1086" s="198">
        <v>5.75</v>
      </c>
      <c r="I1086" s="199"/>
      <c r="J1086" s="194"/>
      <c r="K1086" s="194"/>
      <c r="L1086" s="200"/>
      <c r="M1086" s="201"/>
      <c r="N1086" s="202"/>
      <c r="O1086" s="202"/>
      <c r="P1086" s="202"/>
      <c r="Q1086" s="202"/>
      <c r="R1086" s="202"/>
      <c r="S1086" s="202"/>
      <c r="T1086" s="203"/>
      <c r="AT1086" s="204" t="s">
        <v>188</v>
      </c>
      <c r="AU1086" s="204" t="s">
        <v>86</v>
      </c>
      <c r="AV1086" s="13" t="s">
        <v>86</v>
      </c>
      <c r="AW1086" s="13" t="s">
        <v>35</v>
      </c>
      <c r="AX1086" s="13" t="s">
        <v>76</v>
      </c>
      <c r="AY1086" s="204" t="s">
        <v>177</v>
      </c>
    </row>
    <row r="1087" spans="1:65" s="15" customFormat="1" ht="11.25">
      <c r="B1087" s="216"/>
      <c r="C1087" s="217"/>
      <c r="D1087" s="195" t="s">
        <v>188</v>
      </c>
      <c r="E1087" s="218" t="s">
        <v>19</v>
      </c>
      <c r="F1087" s="219" t="s">
        <v>657</v>
      </c>
      <c r="G1087" s="217"/>
      <c r="H1087" s="218" t="s">
        <v>19</v>
      </c>
      <c r="I1087" s="220"/>
      <c r="J1087" s="217"/>
      <c r="K1087" s="217"/>
      <c r="L1087" s="221"/>
      <c r="M1087" s="222"/>
      <c r="N1087" s="223"/>
      <c r="O1087" s="223"/>
      <c r="P1087" s="223"/>
      <c r="Q1087" s="223"/>
      <c r="R1087" s="223"/>
      <c r="S1087" s="223"/>
      <c r="T1087" s="224"/>
      <c r="AT1087" s="225" t="s">
        <v>188</v>
      </c>
      <c r="AU1087" s="225" t="s">
        <v>86</v>
      </c>
      <c r="AV1087" s="15" t="s">
        <v>84</v>
      </c>
      <c r="AW1087" s="15" t="s">
        <v>35</v>
      </c>
      <c r="AX1087" s="15" t="s">
        <v>76</v>
      </c>
      <c r="AY1087" s="225" t="s">
        <v>177</v>
      </c>
    </row>
    <row r="1088" spans="1:65" s="13" customFormat="1" ht="11.25">
      <c r="B1088" s="193"/>
      <c r="C1088" s="194"/>
      <c r="D1088" s="195" t="s">
        <v>188</v>
      </c>
      <c r="E1088" s="196" t="s">
        <v>19</v>
      </c>
      <c r="F1088" s="197" t="s">
        <v>776</v>
      </c>
      <c r="G1088" s="194"/>
      <c r="H1088" s="198">
        <v>52.8</v>
      </c>
      <c r="I1088" s="199"/>
      <c r="J1088" s="194"/>
      <c r="K1088" s="194"/>
      <c r="L1088" s="200"/>
      <c r="M1088" s="201"/>
      <c r="N1088" s="202"/>
      <c r="O1088" s="202"/>
      <c r="P1088" s="202"/>
      <c r="Q1088" s="202"/>
      <c r="R1088" s="202"/>
      <c r="S1088" s="202"/>
      <c r="T1088" s="203"/>
      <c r="AT1088" s="204" t="s">
        <v>188</v>
      </c>
      <c r="AU1088" s="204" t="s">
        <v>86</v>
      </c>
      <c r="AV1088" s="13" t="s">
        <v>86</v>
      </c>
      <c r="AW1088" s="13" t="s">
        <v>35</v>
      </c>
      <c r="AX1088" s="13" t="s">
        <v>76</v>
      </c>
      <c r="AY1088" s="204" t="s">
        <v>177</v>
      </c>
    </row>
    <row r="1089" spans="2:51" s="13" customFormat="1" ht="11.25">
      <c r="B1089" s="193"/>
      <c r="C1089" s="194"/>
      <c r="D1089" s="195" t="s">
        <v>188</v>
      </c>
      <c r="E1089" s="196" t="s">
        <v>19</v>
      </c>
      <c r="F1089" s="197" t="s">
        <v>777</v>
      </c>
      <c r="G1089" s="194"/>
      <c r="H1089" s="198">
        <v>43.4</v>
      </c>
      <c r="I1089" s="199"/>
      <c r="J1089" s="194"/>
      <c r="K1089" s="194"/>
      <c r="L1089" s="200"/>
      <c r="M1089" s="201"/>
      <c r="N1089" s="202"/>
      <c r="O1089" s="202"/>
      <c r="P1089" s="202"/>
      <c r="Q1089" s="202"/>
      <c r="R1089" s="202"/>
      <c r="S1089" s="202"/>
      <c r="T1089" s="203"/>
      <c r="AT1089" s="204" t="s">
        <v>188</v>
      </c>
      <c r="AU1089" s="204" t="s">
        <v>86</v>
      </c>
      <c r="AV1089" s="13" t="s">
        <v>86</v>
      </c>
      <c r="AW1089" s="13" t="s">
        <v>35</v>
      </c>
      <c r="AX1089" s="13" t="s">
        <v>76</v>
      </c>
      <c r="AY1089" s="204" t="s">
        <v>177</v>
      </c>
    </row>
    <row r="1090" spans="2:51" s="15" customFormat="1" ht="11.25">
      <c r="B1090" s="216"/>
      <c r="C1090" s="217"/>
      <c r="D1090" s="195" t="s">
        <v>188</v>
      </c>
      <c r="E1090" s="218" t="s">
        <v>19</v>
      </c>
      <c r="F1090" s="219" t="s">
        <v>778</v>
      </c>
      <c r="G1090" s="217"/>
      <c r="H1090" s="218" t="s">
        <v>19</v>
      </c>
      <c r="I1090" s="220"/>
      <c r="J1090" s="217"/>
      <c r="K1090" s="217"/>
      <c r="L1090" s="221"/>
      <c r="M1090" s="222"/>
      <c r="N1090" s="223"/>
      <c r="O1090" s="223"/>
      <c r="P1090" s="223"/>
      <c r="Q1090" s="223"/>
      <c r="R1090" s="223"/>
      <c r="S1090" s="223"/>
      <c r="T1090" s="224"/>
      <c r="AT1090" s="225" t="s">
        <v>188</v>
      </c>
      <c r="AU1090" s="225" t="s">
        <v>86</v>
      </c>
      <c r="AV1090" s="15" t="s">
        <v>84</v>
      </c>
      <c r="AW1090" s="15" t="s">
        <v>35</v>
      </c>
      <c r="AX1090" s="15" t="s">
        <v>76</v>
      </c>
      <c r="AY1090" s="225" t="s">
        <v>177</v>
      </c>
    </row>
    <row r="1091" spans="2:51" s="13" customFormat="1" ht="11.25">
      <c r="B1091" s="193"/>
      <c r="C1091" s="194"/>
      <c r="D1091" s="195" t="s">
        <v>188</v>
      </c>
      <c r="E1091" s="196" t="s">
        <v>19</v>
      </c>
      <c r="F1091" s="197" t="s">
        <v>779</v>
      </c>
      <c r="G1091" s="194"/>
      <c r="H1091" s="198">
        <v>35.5</v>
      </c>
      <c r="I1091" s="199"/>
      <c r="J1091" s="194"/>
      <c r="K1091" s="194"/>
      <c r="L1091" s="200"/>
      <c r="M1091" s="201"/>
      <c r="N1091" s="202"/>
      <c r="O1091" s="202"/>
      <c r="P1091" s="202"/>
      <c r="Q1091" s="202"/>
      <c r="R1091" s="202"/>
      <c r="S1091" s="202"/>
      <c r="T1091" s="203"/>
      <c r="AT1091" s="204" t="s">
        <v>188</v>
      </c>
      <c r="AU1091" s="204" t="s">
        <v>86</v>
      </c>
      <c r="AV1091" s="13" t="s">
        <v>86</v>
      </c>
      <c r="AW1091" s="13" t="s">
        <v>35</v>
      </c>
      <c r="AX1091" s="13" t="s">
        <v>76</v>
      </c>
      <c r="AY1091" s="204" t="s">
        <v>177</v>
      </c>
    </row>
    <row r="1092" spans="2:51" s="13" customFormat="1" ht="11.25">
      <c r="B1092" s="193"/>
      <c r="C1092" s="194"/>
      <c r="D1092" s="195" t="s">
        <v>188</v>
      </c>
      <c r="E1092" s="196" t="s">
        <v>19</v>
      </c>
      <c r="F1092" s="197" t="s">
        <v>780</v>
      </c>
      <c r="G1092" s="194"/>
      <c r="H1092" s="198">
        <v>5.8</v>
      </c>
      <c r="I1092" s="199"/>
      <c r="J1092" s="194"/>
      <c r="K1092" s="194"/>
      <c r="L1092" s="200"/>
      <c r="M1092" s="201"/>
      <c r="N1092" s="202"/>
      <c r="O1092" s="202"/>
      <c r="P1092" s="202"/>
      <c r="Q1092" s="202"/>
      <c r="R1092" s="202"/>
      <c r="S1092" s="202"/>
      <c r="T1092" s="203"/>
      <c r="AT1092" s="204" t="s">
        <v>188</v>
      </c>
      <c r="AU1092" s="204" t="s">
        <v>86</v>
      </c>
      <c r="AV1092" s="13" t="s">
        <v>86</v>
      </c>
      <c r="AW1092" s="13" t="s">
        <v>35</v>
      </c>
      <c r="AX1092" s="13" t="s">
        <v>76</v>
      </c>
      <c r="AY1092" s="204" t="s">
        <v>177</v>
      </c>
    </row>
    <row r="1093" spans="2:51" s="15" customFormat="1" ht="11.25">
      <c r="B1093" s="216"/>
      <c r="C1093" s="217"/>
      <c r="D1093" s="195" t="s">
        <v>188</v>
      </c>
      <c r="E1093" s="218" t="s">
        <v>19</v>
      </c>
      <c r="F1093" s="219" t="s">
        <v>264</v>
      </c>
      <c r="G1093" s="217"/>
      <c r="H1093" s="218" t="s">
        <v>19</v>
      </c>
      <c r="I1093" s="220"/>
      <c r="J1093" s="217"/>
      <c r="K1093" s="217"/>
      <c r="L1093" s="221"/>
      <c r="M1093" s="222"/>
      <c r="N1093" s="223"/>
      <c r="O1093" s="223"/>
      <c r="P1093" s="223"/>
      <c r="Q1093" s="223"/>
      <c r="R1093" s="223"/>
      <c r="S1093" s="223"/>
      <c r="T1093" s="224"/>
      <c r="AT1093" s="225" t="s">
        <v>188</v>
      </c>
      <c r="AU1093" s="225" t="s">
        <v>86</v>
      </c>
      <c r="AV1093" s="15" t="s">
        <v>84</v>
      </c>
      <c r="AW1093" s="15" t="s">
        <v>35</v>
      </c>
      <c r="AX1093" s="15" t="s">
        <v>76</v>
      </c>
      <c r="AY1093" s="225" t="s">
        <v>177</v>
      </c>
    </row>
    <row r="1094" spans="2:51" s="13" customFormat="1" ht="11.25">
      <c r="B1094" s="193"/>
      <c r="C1094" s="194"/>
      <c r="D1094" s="195" t="s">
        <v>188</v>
      </c>
      <c r="E1094" s="196" t="s">
        <v>19</v>
      </c>
      <c r="F1094" s="197" t="s">
        <v>781</v>
      </c>
      <c r="G1094" s="194"/>
      <c r="H1094" s="198">
        <v>7.2</v>
      </c>
      <c r="I1094" s="199"/>
      <c r="J1094" s="194"/>
      <c r="K1094" s="194"/>
      <c r="L1094" s="200"/>
      <c r="M1094" s="201"/>
      <c r="N1094" s="202"/>
      <c r="O1094" s="202"/>
      <c r="P1094" s="202"/>
      <c r="Q1094" s="202"/>
      <c r="R1094" s="202"/>
      <c r="S1094" s="202"/>
      <c r="T1094" s="203"/>
      <c r="AT1094" s="204" t="s">
        <v>188</v>
      </c>
      <c r="AU1094" s="204" t="s">
        <v>86</v>
      </c>
      <c r="AV1094" s="13" t="s">
        <v>86</v>
      </c>
      <c r="AW1094" s="13" t="s">
        <v>35</v>
      </c>
      <c r="AX1094" s="13" t="s">
        <v>76</v>
      </c>
      <c r="AY1094" s="204" t="s">
        <v>177</v>
      </c>
    </row>
    <row r="1095" spans="2:51" s="13" customFormat="1" ht="11.25">
      <c r="B1095" s="193"/>
      <c r="C1095" s="194"/>
      <c r="D1095" s="195" t="s">
        <v>188</v>
      </c>
      <c r="E1095" s="196" t="s">
        <v>19</v>
      </c>
      <c r="F1095" s="197" t="s">
        <v>782</v>
      </c>
      <c r="G1095" s="194"/>
      <c r="H1095" s="198">
        <v>15.4</v>
      </c>
      <c r="I1095" s="199"/>
      <c r="J1095" s="194"/>
      <c r="K1095" s="194"/>
      <c r="L1095" s="200"/>
      <c r="M1095" s="201"/>
      <c r="N1095" s="202"/>
      <c r="O1095" s="202"/>
      <c r="P1095" s="202"/>
      <c r="Q1095" s="202"/>
      <c r="R1095" s="202"/>
      <c r="S1095" s="202"/>
      <c r="T1095" s="203"/>
      <c r="AT1095" s="204" t="s">
        <v>188</v>
      </c>
      <c r="AU1095" s="204" t="s">
        <v>86</v>
      </c>
      <c r="AV1095" s="13" t="s">
        <v>86</v>
      </c>
      <c r="AW1095" s="13" t="s">
        <v>35</v>
      </c>
      <c r="AX1095" s="13" t="s">
        <v>76</v>
      </c>
      <c r="AY1095" s="204" t="s">
        <v>177</v>
      </c>
    </row>
    <row r="1096" spans="2:51" s="13" customFormat="1" ht="11.25">
      <c r="B1096" s="193"/>
      <c r="C1096" s="194"/>
      <c r="D1096" s="195" t="s">
        <v>188</v>
      </c>
      <c r="E1096" s="196" t="s">
        <v>19</v>
      </c>
      <c r="F1096" s="197" t="s">
        <v>783</v>
      </c>
      <c r="G1096" s="194"/>
      <c r="H1096" s="198">
        <v>12</v>
      </c>
      <c r="I1096" s="199"/>
      <c r="J1096" s="194"/>
      <c r="K1096" s="194"/>
      <c r="L1096" s="200"/>
      <c r="M1096" s="201"/>
      <c r="N1096" s="202"/>
      <c r="O1096" s="202"/>
      <c r="P1096" s="202"/>
      <c r="Q1096" s="202"/>
      <c r="R1096" s="202"/>
      <c r="S1096" s="202"/>
      <c r="T1096" s="203"/>
      <c r="AT1096" s="204" t="s">
        <v>188</v>
      </c>
      <c r="AU1096" s="204" t="s">
        <v>86</v>
      </c>
      <c r="AV1096" s="13" t="s">
        <v>86</v>
      </c>
      <c r="AW1096" s="13" t="s">
        <v>35</v>
      </c>
      <c r="AX1096" s="13" t="s">
        <v>76</v>
      </c>
      <c r="AY1096" s="204" t="s">
        <v>177</v>
      </c>
    </row>
    <row r="1097" spans="2:51" s="13" customFormat="1" ht="11.25">
      <c r="B1097" s="193"/>
      <c r="C1097" s="194"/>
      <c r="D1097" s="195" t="s">
        <v>188</v>
      </c>
      <c r="E1097" s="196" t="s">
        <v>19</v>
      </c>
      <c r="F1097" s="197" t="s">
        <v>784</v>
      </c>
      <c r="G1097" s="194"/>
      <c r="H1097" s="198">
        <v>5.2</v>
      </c>
      <c r="I1097" s="199"/>
      <c r="J1097" s="194"/>
      <c r="K1097" s="194"/>
      <c r="L1097" s="200"/>
      <c r="M1097" s="201"/>
      <c r="N1097" s="202"/>
      <c r="O1097" s="202"/>
      <c r="P1097" s="202"/>
      <c r="Q1097" s="202"/>
      <c r="R1097" s="202"/>
      <c r="S1097" s="202"/>
      <c r="T1097" s="203"/>
      <c r="AT1097" s="204" t="s">
        <v>188</v>
      </c>
      <c r="AU1097" s="204" t="s">
        <v>86</v>
      </c>
      <c r="AV1097" s="13" t="s">
        <v>86</v>
      </c>
      <c r="AW1097" s="13" t="s">
        <v>35</v>
      </c>
      <c r="AX1097" s="13" t="s">
        <v>76</v>
      </c>
      <c r="AY1097" s="204" t="s">
        <v>177</v>
      </c>
    </row>
    <row r="1098" spans="2:51" s="13" customFormat="1" ht="11.25">
      <c r="B1098" s="193"/>
      <c r="C1098" s="194"/>
      <c r="D1098" s="195" t="s">
        <v>188</v>
      </c>
      <c r="E1098" s="196" t="s">
        <v>19</v>
      </c>
      <c r="F1098" s="197" t="s">
        <v>785</v>
      </c>
      <c r="G1098" s="194"/>
      <c r="H1098" s="198">
        <v>21</v>
      </c>
      <c r="I1098" s="199"/>
      <c r="J1098" s="194"/>
      <c r="K1098" s="194"/>
      <c r="L1098" s="200"/>
      <c r="M1098" s="201"/>
      <c r="N1098" s="202"/>
      <c r="O1098" s="202"/>
      <c r="P1098" s="202"/>
      <c r="Q1098" s="202"/>
      <c r="R1098" s="202"/>
      <c r="S1098" s="202"/>
      <c r="T1098" s="203"/>
      <c r="AT1098" s="204" t="s">
        <v>188</v>
      </c>
      <c r="AU1098" s="204" t="s">
        <v>86</v>
      </c>
      <c r="AV1098" s="13" t="s">
        <v>86</v>
      </c>
      <c r="AW1098" s="13" t="s">
        <v>35</v>
      </c>
      <c r="AX1098" s="13" t="s">
        <v>76</v>
      </c>
      <c r="AY1098" s="204" t="s">
        <v>177</v>
      </c>
    </row>
    <row r="1099" spans="2:51" s="13" customFormat="1" ht="11.25">
      <c r="B1099" s="193"/>
      <c r="C1099" s="194"/>
      <c r="D1099" s="195" t="s">
        <v>188</v>
      </c>
      <c r="E1099" s="196" t="s">
        <v>19</v>
      </c>
      <c r="F1099" s="197" t="s">
        <v>786</v>
      </c>
      <c r="G1099" s="194"/>
      <c r="H1099" s="198">
        <v>10</v>
      </c>
      <c r="I1099" s="199"/>
      <c r="J1099" s="194"/>
      <c r="K1099" s="194"/>
      <c r="L1099" s="200"/>
      <c r="M1099" s="201"/>
      <c r="N1099" s="202"/>
      <c r="O1099" s="202"/>
      <c r="P1099" s="202"/>
      <c r="Q1099" s="202"/>
      <c r="R1099" s="202"/>
      <c r="S1099" s="202"/>
      <c r="T1099" s="203"/>
      <c r="AT1099" s="204" t="s">
        <v>188</v>
      </c>
      <c r="AU1099" s="204" t="s">
        <v>86</v>
      </c>
      <c r="AV1099" s="13" t="s">
        <v>86</v>
      </c>
      <c r="AW1099" s="13" t="s">
        <v>35</v>
      </c>
      <c r="AX1099" s="13" t="s">
        <v>76</v>
      </c>
      <c r="AY1099" s="204" t="s">
        <v>177</v>
      </c>
    </row>
    <row r="1100" spans="2:51" s="15" customFormat="1" ht="11.25">
      <c r="B1100" s="216"/>
      <c r="C1100" s="217"/>
      <c r="D1100" s="195" t="s">
        <v>188</v>
      </c>
      <c r="E1100" s="218" t="s">
        <v>19</v>
      </c>
      <c r="F1100" s="219" t="s">
        <v>635</v>
      </c>
      <c r="G1100" s="217"/>
      <c r="H1100" s="218" t="s">
        <v>19</v>
      </c>
      <c r="I1100" s="220"/>
      <c r="J1100" s="217"/>
      <c r="K1100" s="217"/>
      <c r="L1100" s="221"/>
      <c r="M1100" s="222"/>
      <c r="N1100" s="223"/>
      <c r="O1100" s="223"/>
      <c r="P1100" s="223"/>
      <c r="Q1100" s="223"/>
      <c r="R1100" s="223"/>
      <c r="S1100" s="223"/>
      <c r="T1100" s="224"/>
      <c r="AT1100" s="225" t="s">
        <v>188</v>
      </c>
      <c r="AU1100" s="225" t="s">
        <v>86</v>
      </c>
      <c r="AV1100" s="15" t="s">
        <v>84</v>
      </c>
      <c r="AW1100" s="15" t="s">
        <v>35</v>
      </c>
      <c r="AX1100" s="15" t="s">
        <v>76</v>
      </c>
      <c r="AY1100" s="225" t="s">
        <v>177</v>
      </c>
    </row>
    <row r="1101" spans="2:51" s="13" customFormat="1" ht="11.25">
      <c r="B1101" s="193"/>
      <c r="C1101" s="194"/>
      <c r="D1101" s="195" t="s">
        <v>188</v>
      </c>
      <c r="E1101" s="196" t="s">
        <v>19</v>
      </c>
      <c r="F1101" s="197" t="s">
        <v>787</v>
      </c>
      <c r="G1101" s="194"/>
      <c r="H1101" s="198">
        <v>35.200000000000003</v>
      </c>
      <c r="I1101" s="199"/>
      <c r="J1101" s="194"/>
      <c r="K1101" s="194"/>
      <c r="L1101" s="200"/>
      <c r="M1101" s="201"/>
      <c r="N1101" s="202"/>
      <c r="O1101" s="202"/>
      <c r="P1101" s="202"/>
      <c r="Q1101" s="202"/>
      <c r="R1101" s="202"/>
      <c r="S1101" s="202"/>
      <c r="T1101" s="203"/>
      <c r="AT1101" s="204" t="s">
        <v>188</v>
      </c>
      <c r="AU1101" s="204" t="s">
        <v>86</v>
      </c>
      <c r="AV1101" s="13" t="s">
        <v>86</v>
      </c>
      <c r="AW1101" s="13" t="s">
        <v>35</v>
      </c>
      <c r="AX1101" s="13" t="s">
        <v>76</v>
      </c>
      <c r="AY1101" s="204" t="s">
        <v>177</v>
      </c>
    </row>
    <row r="1102" spans="2:51" s="13" customFormat="1" ht="11.25">
      <c r="B1102" s="193"/>
      <c r="C1102" s="194"/>
      <c r="D1102" s="195" t="s">
        <v>188</v>
      </c>
      <c r="E1102" s="196" t="s">
        <v>19</v>
      </c>
      <c r="F1102" s="197" t="s">
        <v>788</v>
      </c>
      <c r="G1102" s="194"/>
      <c r="H1102" s="198">
        <v>10.8</v>
      </c>
      <c r="I1102" s="199"/>
      <c r="J1102" s="194"/>
      <c r="K1102" s="194"/>
      <c r="L1102" s="200"/>
      <c r="M1102" s="201"/>
      <c r="N1102" s="202"/>
      <c r="O1102" s="202"/>
      <c r="P1102" s="202"/>
      <c r="Q1102" s="202"/>
      <c r="R1102" s="202"/>
      <c r="S1102" s="202"/>
      <c r="T1102" s="203"/>
      <c r="AT1102" s="204" t="s">
        <v>188</v>
      </c>
      <c r="AU1102" s="204" t="s">
        <v>86</v>
      </c>
      <c r="AV1102" s="13" t="s">
        <v>86</v>
      </c>
      <c r="AW1102" s="13" t="s">
        <v>35</v>
      </c>
      <c r="AX1102" s="13" t="s">
        <v>76</v>
      </c>
      <c r="AY1102" s="204" t="s">
        <v>177</v>
      </c>
    </row>
    <row r="1103" spans="2:51" s="13" customFormat="1" ht="11.25">
      <c r="B1103" s="193"/>
      <c r="C1103" s="194"/>
      <c r="D1103" s="195" t="s">
        <v>188</v>
      </c>
      <c r="E1103" s="196" t="s">
        <v>19</v>
      </c>
      <c r="F1103" s="197" t="s">
        <v>789</v>
      </c>
      <c r="G1103" s="194"/>
      <c r="H1103" s="198">
        <v>7.8</v>
      </c>
      <c r="I1103" s="199"/>
      <c r="J1103" s="194"/>
      <c r="K1103" s="194"/>
      <c r="L1103" s="200"/>
      <c r="M1103" s="201"/>
      <c r="N1103" s="202"/>
      <c r="O1103" s="202"/>
      <c r="P1103" s="202"/>
      <c r="Q1103" s="202"/>
      <c r="R1103" s="202"/>
      <c r="S1103" s="202"/>
      <c r="T1103" s="203"/>
      <c r="AT1103" s="204" t="s">
        <v>188</v>
      </c>
      <c r="AU1103" s="204" t="s">
        <v>86</v>
      </c>
      <c r="AV1103" s="13" t="s">
        <v>86</v>
      </c>
      <c r="AW1103" s="13" t="s">
        <v>35</v>
      </c>
      <c r="AX1103" s="13" t="s">
        <v>76</v>
      </c>
      <c r="AY1103" s="204" t="s">
        <v>177</v>
      </c>
    </row>
    <row r="1104" spans="2:51" s="13" customFormat="1" ht="11.25">
      <c r="B1104" s="193"/>
      <c r="C1104" s="194"/>
      <c r="D1104" s="195" t="s">
        <v>188</v>
      </c>
      <c r="E1104" s="196" t="s">
        <v>19</v>
      </c>
      <c r="F1104" s="197" t="s">
        <v>790</v>
      </c>
      <c r="G1104" s="194"/>
      <c r="H1104" s="198">
        <v>8</v>
      </c>
      <c r="I1104" s="199"/>
      <c r="J1104" s="194"/>
      <c r="K1104" s="194"/>
      <c r="L1104" s="200"/>
      <c r="M1104" s="201"/>
      <c r="N1104" s="202"/>
      <c r="O1104" s="202"/>
      <c r="P1104" s="202"/>
      <c r="Q1104" s="202"/>
      <c r="R1104" s="202"/>
      <c r="S1104" s="202"/>
      <c r="T1104" s="203"/>
      <c r="AT1104" s="204" t="s">
        <v>188</v>
      </c>
      <c r="AU1104" s="204" t="s">
        <v>86</v>
      </c>
      <c r="AV1104" s="13" t="s">
        <v>86</v>
      </c>
      <c r="AW1104" s="13" t="s">
        <v>35</v>
      </c>
      <c r="AX1104" s="13" t="s">
        <v>76</v>
      </c>
      <c r="AY1104" s="204" t="s">
        <v>177</v>
      </c>
    </row>
    <row r="1105" spans="1:65" s="13" customFormat="1" ht="11.25">
      <c r="B1105" s="193"/>
      <c r="C1105" s="194"/>
      <c r="D1105" s="195" t="s">
        <v>188</v>
      </c>
      <c r="E1105" s="196" t="s">
        <v>19</v>
      </c>
      <c r="F1105" s="197" t="s">
        <v>791</v>
      </c>
      <c r="G1105" s="194"/>
      <c r="H1105" s="198">
        <v>4.8</v>
      </c>
      <c r="I1105" s="199"/>
      <c r="J1105" s="194"/>
      <c r="K1105" s="194"/>
      <c r="L1105" s="200"/>
      <c r="M1105" s="201"/>
      <c r="N1105" s="202"/>
      <c r="O1105" s="202"/>
      <c r="P1105" s="202"/>
      <c r="Q1105" s="202"/>
      <c r="R1105" s="202"/>
      <c r="S1105" s="202"/>
      <c r="T1105" s="203"/>
      <c r="AT1105" s="204" t="s">
        <v>188</v>
      </c>
      <c r="AU1105" s="204" t="s">
        <v>86</v>
      </c>
      <c r="AV1105" s="13" t="s">
        <v>86</v>
      </c>
      <c r="AW1105" s="13" t="s">
        <v>35</v>
      </c>
      <c r="AX1105" s="13" t="s">
        <v>76</v>
      </c>
      <c r="AY1105" s="204" t="s">
        <v>177</v>
      </c>
    </row>
    <row r="1106" spans="1:65" s="13" customFormat="1" ht="11.25">
      <c r="B1106" s="193"/>
      <c r="C1106" s="194"/>
      <c r="D1106" s="195" t="s">
        <v>188</v>
      </c>
      <c r="E1106" s="196" t="s">
        <v>19</v>
      </c>
      <c r="F1106" s="197" t="s">
        <v>792</v>
      </c>
      <c r="G1106" s="194"/>
      <c r="H1106" s="198">
        <v>8.1999999999999993</v>
      </c>
      <c r="I1106" s="199"/>
      <c r="J1106" s="194"/>
      <c r="K1106" s="194"/>
      <c r="L1106" s="200"/>
      <c r="M1106" s="201"/>
      <c r="N1106" s="202"/>
      <c r="O1106" s="202"/>
      <c r="P1106" s="202"/>
      <c r="Q1106" s="202"/>
      <c r="R1106" s="202"/>
      <c r="S1106" s="202"/>
      <c r="T1106" s="203"/>
      <c r="AT1106" s="204" t="s">
        <v>188</v>
      </c>
      <c r="AU1106" s="204" t="s">
        <v>86</v>
      </c>
      <c r="AV1106" s="13" t="s">
        <v>86</v>
      </c>
      <c r="AW1106" s="13" t="s">
        <v>35</v>
      </c>
      <c r="AX1106" s="13" t="s">
        <v>76</v>
      </c>
      <c r="AY1106" s="204" t="s">
        <v>177</v>
      </c>
    </row>
    <row r="1107" spans="1:65" s="13" customFormat="1" ht="11.25">
      <c r="B1107" s="193"/>
      <c r="C1107" s="194"/>
      <c r="D1107" s="195" t="s">
        <v>188</v>
      </c>
      <c r="E1107" s="196" t="s">
        <v>19</v>
      </c>
      <c r="F1107" s="197" t="s">
        <v>793</v>
      </c>
      <c r="G1107" s="194"/>
      <c r="H1107" s="198">
        <v>6.8</v>
      </c>
      <c r="I1107" s="199"/>
      <c r="J1107" s="194"/>
      <c r="K1107" s="194"/>
      <c r="L1107" s="200"/>
      <c r="M1107" s="201"/>
      <c r="N1107" s="202"/>
      <c r="O1107" s="202"/>
      <c r="P1107" s="202"/>
      <c r="Q1107" s="202"/>
      <c r="R1107" s="202"/>
      <c r="S1107" s="202"/>
      <c r="T1107" s="203"/>
      <c r="AT1107" s="204" t="s">
        <v>188</v>
      </c>
      <c r="AU1107" s="204" t="s">
        <v>86</v>
      </c>
      <c r="AV1107" s="13" t="s">
        <v>86</v>
      </c>
      <c r="AW1107" s="13" t="s">
        <v>35</v>
      </c>
      <c r="AX1107" s="13" t="s">
        <v>76</v>
      </c>
      <c r="AY1107" s="204" t="s">
        <v>177</v>
      </c>
    </row>
    <row r="1108" spans="1:65" s="13" customFormat="1" ht="11.25">
      <c r="B1108" s="193"/>
      <c r="C1108" s="194"/>
      <c r="D1108" s="195" t="s">
        <v>188</v>
      </c>
      <c r="E1108" s="196" t="s">
        <v>19</v>
      </c>
      <c r="F1108" s="197" t="s">
        <v>794</v>
      </c>
      <c r="G1108" s="194"/>
      <c r="H1108" s="198">
        <v>2</v>
      </c>
      <c r="I1108" s="199"/>
      <c r="J1108" s="194"/>
      <c r="K1108" s="194"/>
      <c r="L1108" s="200"/>
      <c r="M1108" s="201"/>
      <c r="N1108" s="202"/>
      <c r="O1108" s="202"/>
      <c r="P1108" s="202"/>
      <c r="Q1108" s="202"/>
      <c r="R1108" s="202"/>
      <c r="S1108" s="202"/>
      <c r="T1108" s="203"/>
      <c r="AT1108" s="204" t="s">
        <v>188</v>
      </c>
      <c r="AU1108" s="204" t="s">
        <v>86</v>
      </c>
      <c r="AV1108" s="13" t="s">
        <v>86</v>
      </c>
      <c r="AW1108" s="13" t="s">
        <v>35</v>
      </c>
      <c r="AX1108" s="13" t="s">
        <v>76</v>
      </c>
      <c r="AY1108" s="204" t="s">
        <v>177</v>
      </c>
    </row>
    <row r="1109" spans="1:65" s="14" customFormat="1" ht="11.25">
      <c r="B1109" s="205"/>
      <c r="C1109" s="206"/>
      <c r="D1109" s="195" t="s">
        <v>188</v>
      </c>
      <c r="E1109" s="207" t="s">
        <v>19</v>
      </c>
      <c r="F1109" s="208" t="s">
        <v>190</v>
      </c>
      <c r="G1109" s="206"/>
      <c r="H1109" s="209">
        <v>374.05</v>
      </c>
      <c r="I1109" s="210"/>
      <c r="J1109" s="206"/>
      <c r="K1109" s="206"/>
      <c r="L1109" s="211"/>
      <c r="M1109" s="212"/>
      <c r="N1109" s="213"/>
      <c r="O1109" s="213"/>
      <c r="P1109" s="213"/>
      <c r="Q1109" s="213"/>
      <c r="R1109" s="213"/>
      <c r="S1109" s="213"/>
      <c r="T1109" s="214"/>
      <c r="AT1109" s="215" t="s">
        <v>188</v>
      </c>
      <c r="AU1109" s="215" t="s">
        <v>86</v>
      </c>
      <c r="AV1109" s="14" t="s">
        <v>184</v>
      </c>
      <c r="AW1109" s="14" t="s">
        <v>35</v>
      </c>
      <c r="AX1109" s="14" t="s">
        <v>84</v>
      </c>
      <c r="AY1109" s="215" t="s">
        <v>177</v>
      </c>
    </row>
    <row r="1110" spans="1:65" s="2" customFormat="1" ht="16.5" customHeight="1">
      <c r="A1110" s="36"/>
      <c r="B1110" s="37"/>
      <c r="C1110" s="237" t="s">
        <v>795</v>
      </c>
      <c r="D1110" s="247" t="s">
        <v>757</v>
      </c>
      <c r="E1110" s="238" t="s">
        <v>796</v>
      </c>
      <c r="F1110" s="239" t="s">
        <v>797</v>
      </c>
      <c r="G1110" s="240" t="s">
        <v>199</v>
      </c>
      <c r="H1110" s="241">
        <v>63.789000000000001</v>
      </c>
      <c r="I1110" s="242"/>
      <c r="J1110" s="243">
        <f>ROUND(I1110*H1110,2)</f>
        <v>0</v>
      </c>
      <c r="K1110" s="239" t="s">
        <v>183</v>
      </c>
      <c r="L1110" s="244"/>
      <c r="M1110" s="245" t="s">
        <v>19</v>
      </c>
      <c r="N1110" s="246" t="s">
        <v>47</v>
      </c>
      <c r="O1110" s="66"/>
      <c r="P1110" s="184">
        <f>O1110*H1110</f>
        <v>0</v>
      </c>
      <c r="Q1110" s="184">
        <v>6.8000000000000005E-4</v>
      </c>
      <c r="R1110" s="184">
        <f>Q1110*H1110</f>
        <v>4.3376520000000002E-2</v>
      </c>
      <c r="S1110" s="184">
        <v>0</v>
      </c>
      <c r="T1110" s="185">
        <f>S1110*H1110</f>
        <v>0</v>
      </c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R1110" s="186" t="s">
        <v>252</v>
      </c>
      <c r="AT1110" s="186" t="s">
        <v>757</v>
      </c>
      <c r="AU1110" s="186" t="s">
        <v>86</v>
      </c>
      <c r="AY1110" s="19" t="s">
        <v>177</v>
      </c>
      <c r="BE1110" s="187">
        <f>IF(N1110="základní",J1110,0)</f>
        <v>0</v>
      </c>
      <c r="BF1110" s="187">
        <f>IF(N1110="snížená",J1110,0)</f>
        <v>0</v>
      </c>
      <c r="BG1110" s="187">
        <f>IF(N1110="zákl. přenesená",J1110,0)</f>
        <v>0</v>
      </c>
      <c r="BH1110" s="187">
        <f>IF(N1110="sníž. přenesená",J1110,0)</f>
        <v>0</v>
      </c>
      <c r="BI1110" s="187">
        <f>IF(N1110="nulová",J1110,0)</f>
        <v>0</v>
      </c>
      <c r="BJ1110" s="19" t="s">
        <v>84</v>
      </c>
      <c r="BK1110" s="187">
        <f>ROUND(I1110*H1110,2)</f>
        <v>0</v>
      </c>
      <c r="BL1110" s="19" t="s">
        <v>184</v>
      </c>
      <c r="BM1110" s="186" t="s">
        <v>798</v>
      </c>
    </row>
    <row r="1111" spans="1:65" s="13" customFormat="1" ht="11.25">
      <c r="B1111" s="193"/>
      <c r="C1111" s="194"/>
      <c r="D1111" s="195" t="s">
        <v>188</v>
      </c>
      <c r="E1111" s="196" t="s">
        <v>19</v>
      </c>
      <c r="F1111" s="197" t="s">
        <v>799</v>
      </c>
      <c r="G1111" s="194"/>
      <c r="H1111" s="198">
        <v>57.99</v>
      </c>
      <c r="I1111" s="199"/>
      <c r="J1111" s="194"/>
      <c r="K1111" s="194"/>
      <c r="L1111" s="200"/>
      <c r="M1111" s="201"/>
      <c r="N1111" s="202"/>
      <c r="O1111" s="202"/>
      <c r="P1111" s="202"/>
      <c r="Q1111" s="202"/>
      <c r="R1111" s="202"/>
      <c r="S1111" s="202"/>
      <c r="T1111" s="203"/>
      <c r="AT1111" s="204" t="s">
        <v>188</v>
      </c>
      <c r="AU1111" s="204" t="s">
        <v>86</v>
      </c>
      <c r="AV1111" s="13" t="s">
        <v>86</v>
      </c>
      <c r="AW1111" s="13" t="s">
        <v>35</v>
      </c>
      <c r="AX1111" s="13" t="s">
        <v>76</v>
      </c>
      <c r="AY1111" s="204" t="s">
        <v>177</v>
      </c>
    </row>
    <row r="1112" spans="1:65" s="13" customFormat="1" ht="11.25">
      <c r="B1112" s="193"/>
      <c r="C1112" s="194"/>
      <c r="D1112" s="195" t="s">
        <v>188</v>
      </c>
      <c r="E1112" s="196" t="s">
        <v>19</v>
      </c>
      <c r="F1112" s="197" t="s">
        <v>800</v>
      </c>
      <c r="G1112" s="194"/>
      <c r="H1112" s="198">
        <v>63.789000000000001</v>
      </c>
      <c r="I1112" s="199"/>
      <c r="J1112" s="194"/>
      <c r="K1112" s="194"/>
      <c r="L1112" s="200"/>
      <c r="M1112" s="201"/>
      <c r="N1112" s="202"/>
      <c r="O1112" s="202"/>
      <c r="P1112" s="202"/>
      <c r="Q1112" s="202"/>
      <c r="R1112" s="202"/>
      <c r="S1112" s="202"/>
      <c r="T1112" s="203"/>
      <c r="AT1112" s="204" t="s">
        <v>188</v>
      </c>
      <c r="AU1112" s="204" t="s">
        <v>86</v>
      </c>
      <c r="AV1112" s="13" t="s">
        <v>86</v>
      </c>
      <c r="AW1112" s="13" t="s">
        <v>35</v>
      </c>
      <c r="AX1112" s="13" t="s">
        <v>84</v>
      </c>
      <c r="AY1112" s="204" t="s">
        <v>177</v>
      </c>
    </row>
    <row r="1113" spans="1:65" s="2" customFormat="1" ht="16.5" customHeight="1">
      <c r="A1113" s="36"/>
      <c r="B1113" s="37"/>
      <c r="C1113" s="237" t="s">
        <v>801</v>
      </c>
      <c r="D1113" s="248" t="s">
        <v>757</v>
      </c>
      <c r="E1113" s="238" t="s">
        <v>802</v>
      </c>
      <c r="F1113" s="239" t="s">
        <v>803</v>
      </c>
      <c r="G1113" s="240" t="s">
        <v>199</v>
      </c>
      <c r="H1113" s="241">
        <v>18.501999999999999</v>
      </c>
      <c r="I1113" s="242"/>
      <c r="J1113" s="243">
        <f>ROUND(I1113*H1113,2)</f>
        <v>0</v>
      </c>
      <c r="K1113" s="239" t="s">
        <v>804</v>
      </c>
      <c r="L1113" s="244"/>
      <c r="M1113" s="245" t="s">
        <v>19</v>
      </c>
      <c r="N1113" s="246" t="s">
        <v>47</v>
      </c>
      <c r="O1113" s="66"/>
      <c r="P1113" s="184">
        <f>O1113*H1113</f>
        <v>0</v>
      </c>
      <c r="Q1113" s="184">
        <v>8.9999999999999998E-4</v>
      </c>
      <c r="R1113" s="184">
        <f>Q1113*H1113</f>
        <v>1.6651799999999998E-2</v>
      </c>
      <c r="S1113" s="184">
        <v>0</v>
      </c>
      <c r="T1113" s="185">
        <f>S1113*H1113</f>
        <v>0</v>
      </c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R1113" s="186" t="s">
        <v>252</v>
      </c>
      <c r="AT1113" s="186" t="s">
        <v>757</v>
      </c>
      <c r="AU1113" s="186" t="s">
        <v>86</v>
      </c>
      <c r="AY1113" s="19" t="s">
        <v>177</v>
      </c>
      <c r="BE1113" s="187">
        <f>IF(N1113="základní",J1113,0)</f>
        <v>0</v>
      </c>
      <c r="BF1113" s="187">
        <f>IF(N1113="snížená",J1113,0)</f>
        <v>0</v>
      </c>
      <c r="BG1113" s="187">
        <f>IF(N1113="zákl. přenesená",J1113,0)</f>
        <v>0</v>
      </c>
      <c r="BH1113" s="187">
        <f>IF(N1113="sníž. přenesená",J1113,0)</f>
        <v>0</v>
      </c>
      <c r="BI1113" s="187">
        <f>IF(N1113="nulová",J1113,0)</f>
        <v>0</v>
      </c>
      <c r="BJ1113" s="19" t="s">
        <v>84</v>
      </c>
      <c r="BK1113" s="187">
        <f>ROUND(I1113*H1113,2)</f>
        <v>0</v>
      </c>
      <c r="BL1113" s="19" t="s">
        <v>184</v>
      </c>
      <c r="BM1113" s="186" t="s">
        <v>805</v>
      </c>
    </row>
    <row r="1114" spans="1:65" s="13" customFormat="1" ht="11.25">
      <c r="B1114" s="193"/>
      <c r="C1114" s="194"/>
      <c r="D1114" s="195" t="s">
        <v>188</v>
      </c>
      <c r="E1114" s="196" t="s">
        <v>19</v>
      </c>
      <c r="F1114" s="197" t="s">
        <v>806</v>
      </c>
      <c r="G1114" s="194"/>
      <c r="H1114" s="198">
        <v>18.501999999999999</v>
      </c>
      <c r="I1114" s="199"/>
      <c r="J1114" s="194"/>
      <c r="K1114" s="194"/>
      <c r="L1114" s="200"/>
      <c r="M1114" s="201"/>
      <c r="N1114" s="202"/>
      <c r="O1114" s="202"/>
      <c r="P1114" s="202"/>
      <c r="Q1114" s="202"/>
      <c r="R1114" s="202"/>
      <c r="S1114" s="202"/>
      <c r="T1114" s="203"/>
      <c r="AT1114" s="204" t="s">
        <v>188</v>
      </c>
      <c r="AU1114" s="204" t="s">
        <v>86</v>
      </c>
      <c r="AV1114" s="13" t="s">
        <v>86</v>
      </c>
      <c r="AW1114" s="13" t="s">
        <v>35</v>
      </c>
      <c r="AX1114" s="13" t="s">
        <v>84</v>
      </c>
      <c r="AY1114" s="204" t="s">
        <v>177</v>
      </c>
    </row>
    <row r="1115" spans="1:65" s="2" customFormat="1" ht="24.2" customHeight="1">
      <c r="A1115" s="36"/>
      <c r="B1115" s="37"/>
      <c r="C1115" s="175" t="s">
        <v>807</v>
      </c>
      <c r="D1115" s="175" t="s">
        <v>179</v>
      </c>
      <c r="E1115" s="176" t="s">
        <v>808</v>
      </c>
      <c r="F1115" s="177" t="s">
        <v>809</v>
      </c>
      <c r="G1115" s="178" t="s">
        <v>199</v>
      </c>
      <c r="H1115" s="179">
        <v>833.51499999999999</v>
      </c>
      <c r="I1115" s="180"/>
      <c r="J1115" s="181">
        <f>ROUND(I1115*H1115,2)</f>
        <v>0</v>
      </c>
      <c r="K1115" s="177" t="s">
        <v>183</v>
      </c>
      <c r="L1115" s="41"/>
      <c r="M1115" s="182" t="s">
        <v>19</v>
      </c>
      <c r="N1115" s="183" t="s">
        <v>47</v>
      </c>
      <c r="O1115" s="66"/>
      <c r="P1115" s="184">
        <f>O1115*H1115</f>
        <v>0</v>
      </c>
      <c r="Q1115" s="184">
        <v>8.0000000000000007E-5</v>
      </c>
      <c r="R1115" s="184">
        <f>Q1115*H1115</f>
        <v>6.668120000000001E-2</v>
      </c>
      <c r="S1115" s="184">
        <v>0</v>
      </c>
      <c r="T1115" s="185">
        <f>S1115*H1115</f>
        <v>0</v>
      </c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R1115" s="186" t="s">
        <v>184</v>
      </c>
      <c r="AT1115" s="186" t="s">
        <v>179</v>
      </c>
      <c r="AU1115" s="186" t="s">
        <v>86</v>
      </c>
      <c r="AY1115" s="19" t="s">
        <v>177</v>
      </c>
      <c r="BE1115" s="187">
        <f>IF(N1115="základní",J1115,0)</f>
        <v>0</v>
      </c>
      <c r="BF1115" s="187">
        <f>IF(N1115="snížená",J1115,0)</f>
        <v>0</v>
      </c>
      <c r="BG1115" s="187">
        <f>IF(N1115="zákl. přenesená",J1115,0)</f>
        <v>0</v>
      </c>
      <c r="BH1115" s="187">
        <f>IF(N1115="sníž. přenesená",J1115,0)</f>
        <v>0</v>
      </c>
      <c r="BI1115" s="187">
        <f>IF(N1115="nulová",J1115,0)</f>
        <v>0</v>
      </c>
      <c r="BJ1115" s="19" t="s">
        <v>84</v>
      </c>
      <c r="BK1115" s="187">
        <f>ROUND(I1115*H1115,2)</f>
        <v>0</v>
      </c>
      <c r="BL1115" s="19" t="s">
        <v>184</v>
      </c>
      <c r="BM1115" s="186" t="s">
        <v>810</v>
      </c>
    </row>
    <row r="1116" spans="1:65" s="2" customFormat="1" ht="11.25">
      <c r="A1116" s="36"/>
      <c r="B1116" s="37"/>
      <c r="C1116" s="38"/>
      <c r="D1116" s="188" t="s">
        <v>186</v>
      </c>
      <c r="E1116" s="38"/>
      <c r="F1116" s="189" t="s">
        <v>811</v>
      </c>
      <c r="G1116" s="38"/>
      <c r="H1116" s="38"/>
      <c r="I1116" s="190"/>
      <c r="J1116" s="38"/>
      <c r="K1116" s="38"/>
      <c r="L1116" s="41"/>
      <c r="M1116" s="191"/>
      <c r="N1116" s="192"/>
      <c r="O1116" s="66"/>
      <c r="P1116" s="66"/>
      <c r="Q1116" s="66"/>
      <c r="R1116" s="66"/>
      <c r="S1116" s="66"/>
      <c r="T1116" s="67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T1116" s="19" t="s">
        <v>186</v>
      </c>
      <c r="AU1116" s="19" t="s">
        <v>86</v>
      </c>
    </row>
    <row r="1117" spans="1:65" s="2" customFormat="1" ht="21.75" customHeight="1">
      <c r="A1117" s="36"/>
      <c r="B1117" s="37"/>
      <c r="C1117" s="175" t="s">
        <v>812</v>
      </c>
      <c r="D1117" s="175" t="s">
        <v>179</v>
      </c>
      <c r="E1117" s="176" t="s">
        <v>813</v>
      </c>
      <c r="F1117" s="177" t="s">
        <v>814</v>
      </c>
      <c r="G1117" s="178" t="s">
        <v>199</v>
      </c>
      <c r="H1117" s="179">
        <v>833.51499999999999</v>
      </c>
      <c r="I1117" s="180"/>
      <c r="J1117" s="181">
        <f>ROUND(I1117*H1117,2)</f>
        <v>0</v>
      </c>
      <c r="K1117" s="177" t="s">
        <v>19</v>
      </c>
      <c r="L1117" s="41"/>
      <c r="M1117" s="182" t="s">
        <v>19</v>
      </c>
      <c r="N1117" s="183" t="s">
        <v>47</v>
      </c>
      <c r="O1117" s="66"/>
      <c r="P1117" s="184">
        <f>O1117*H1117</f>
        <v>0</v>
      </c>
      <c r="Q1117" s="184">
        <v>6.0000000000000002E-5</v>
      </c>
      <c r="R1117" s="184">
        <f>Q1117*H1117</f>
        <v>5.0010899999999997E-2</v>
      </c>
      <c r="S1117" s="184">
        <v>0</v>
      </c>
      <c r="T1117" s="185">
        <f>S1117*H1117</f>
        <v>0</v>
      </c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R1117" s="186" t="s">
        <v>184</v>
      </c>
      <c r="AT1117" s="186" t="s">
        <v>179</v>
      </c>
      <c r="AU1117" s="186" t="s">
        <v>86</v>
      </c>
      <c r="AY1117" s="19" t="s">
        <v>177</v>
      </c>
      <c r="BE1117" s="187">
        <f>IF(N1117="základní",J1117,0)</f>
        <v>0</v>
      </c>
      <c r="BF1117" s="187">
        <f>IF(N1117="snížená",J1117,0)</f>
        <v>0</v>
      </c>
      <c r="BG1117" s="187">
        <f>IF(N1117="zákl. přenesená",J1117,0)</f>
        <v>0</v>
      </c>
      <c r="BH1117" s="187">
        <f>IF(N1117="sníž. přenesená",J1117,0)</f>
        <v>0</v>
      </c>
      <c r="BI1117" s="187">
        <f>IF(N1117="nulová",J1117,0)</f>
        <v>0</v>
      </c>
      <c r="BJ1117" s="19" t="s">
        <v>84</v>
      </c>
      <c r="BK1117" s="187">
        <f>ROUND(I1117*H1117,2)</f>
        <v>0</v>
      </c>
      <c r="BL1117" s="19" t="s">
        <v>184</v>
      </c>
      <c r="BM1117" s="186" t="s">
        <v>815</v>
      </c>
    </row>
    <row r="1118" spans="1:65" s="2" customFormat="1" ht="16.5" customHeight="1">
      <c r="A1118" s="36"/>
      <c r="B1118" s="37"/>
      <c r="C1118" s="175" t="s">
        <v>816</v>
      </c>
      <c r="D1118" s="175" t="s">
        <v>179</v>
      </c>
      <c r="E1118" s="176" t="s">
        <v>817</v>
      </c>
      <c r="F1118" s="177" t="s">
        <v>818</v>
      </c>
      <c r="G1118" s="178" t="s">
        <v>595</v>
      </c>
      <c r="H1118" s="179">
        <v>157.44999999999999</v>
      </c>
      <c r="I1118" s="180"/>
      <c r="J1118" s="181">
        <f>ROUND(I1118*H1118,2)</f>
        <v>0</v>
      </c>
      <c r="K1118" s="177" t="s">
        <v>183</v>
      </c>
      <c r="L1118" s="41"/>
      <c r="M1118" s="182" t="s">
        <v>19</v>
      </c>
      <c r="N1118" s="183" t="s">
        <v>47</v>
      </c>
      <c r="O1118" s="66"/>
      <c r="P1118" s="184">
        <f>O1118*H1118</f>
        <v>0</v>
      </c>
      <c r="Q1118" s="184">
        <v>3.0000000000000001E-5</v>
      </c>
      <c r="R1118" s="184">
        <f>Q1118*H1118</f>
        <v>4.7234999999999994E-3</v>
      </c>
      <c r="S1118" s="184">
        <v>0</v>
      </c>
      <c r="T1118" s="185">
        <f>S1118*H1118</f>
        <v>0</v>
      </c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R1118" s="186" t="s">
        <v>184</v>
      </c>
      <c r="AT1118" s="186" t="s">
        <v>179</v>
      </c>
      <c r="AU1118" s="186" t="s">
        <v>86</v>
      </c>
      <c r="AY1118" s="19" t="s">
        <v>177</v>
      </c>
      <c r="BE1118" s="187">
        <f>IF(N1118="základní",J1118,0)</f>
        <v>0</v>
      </c>
      <c r="BF1118" s="187">
        <f>IF(N1118="snížená",J1118,0)</f>
        <v>0</v>
      </c>
      <c r="BG1118" s="187">
        <f>IF(N1118="zákl. přenesená",J1118,0)</f>
        <v>0</v>
      </c>
      <c r="BH1118" s="187">
        <f>IF(N1118="sníž. přenesená",J1118,0)</f>
        <v>0</v>
      </c>
      <c r="BI1118" s="187">
        <f>IF(N1118="nulová",J1118,0)</f>
        <v>0</v>
      </c>
      <c r="BJ1118" s="19" t="s">
        <v>84</v>
      </c>
      <c r="BK1118" s="187">
        <f>ROUND(I1118*H1118,2)</f>
        <v>0</v>
      </c>
      <c r="BL1118" s="19" t="s">
        <v>184</v>
      </c>
      <c r="BM1118" s="186" t="s">
        <v>819</v>
      </c>
    </row>
    <row r="1119" spans="1:65" s="2" customFormat="1" ht="11.25">
      <c r="A1119" s="36"/>
      <c r="B1119" s="37"/>
      <c r="C1119" s="38"/>
      <c r="D1119" s="188" t="s">
        <v>186</v>
      </c>
      <c r="E1119" s="38"/>
      <c r="F1119" s="189" t="s">
        <v>820</v>
      </c>
      <c r="G1119" s="38"/>
      <c r="H1119" s="38"/>
      <c r="I1119" s="190"/>
      <c r="J1119" s="38"/>
      <c r="K1119" s="38"/>
      <c r="L1119" s="41"/>
      <c r="M1119" s="191"/>
      <c r="N1119" s="192"/>
      <c r="O1119" s="66"/>
      <c r="P1119" s="66"/>
      <c r="Q1119" s="66"/>
      <c r="R1119" s="66"/>
      <c r="S1119" s="66"/>
      <c r="T1119" s="67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T1119" s="19" t="s">
        <v>186</v>
      </c>
      <c r="AU1119" s="19" t="s">
        <v>86</v>
      </c>
    </row>
    <row r="1120" spans="1:65" s="15" customFormat="1" ht="11.25">
      <c r="B1120" s="216"/>
      <c r="C1120" s="217"/>
      <c r="D1120" s="195" t="s">
        <v>188</v>
      </c>
      <c r="E1120" s="218" t="s">
        <v>19</v>
      </c>
      <c r="F1120" s="219" t="s">
        <v>624</v>
      </c>
      <c r="G1120" s="217"/>
      <c r="H1120" s="218" t="s">
        <v>19</v>
      </c>
      <c r="I1120" s="220"/>
      <c r="J1120" s="217"/>
      <c r="K1120" s="217"/>
      <c r="L1120" s="221"/>
      <c r="M1120" s="222"/>
      <c r="N1120" s="223"/>
      <c r="O1120" s="223"/>
      <c r="P1120" s="223"/>
      <c r="Q1120" s="223"/>
      <c r="R1120" s="223"/>
      <c r="S1120" s="223"/>
      <c r="T1120" s="224"/>
      <c r="AT1120" s="225" t="s">
        <v>188</v>
      </c>
      <c r="AU1120" s="225" t="s">
        <v>86</v>
      </c>
      <c r="AV1120" s="15" t="s">
        <v>84</v>
      </c>
      <c r="AW1120" s="15" t="s">
        <v>35</v>
      </c>
      <c r="AX1120" s="15" t="s">
        <v>76</v>
      </c>
      <c r="AY1120" s="225" t="s">
        <v>177</v>
      </c>
    </row>
    <row r="1121" spans="1:65" s="13" customFormat="1" ht="11.25">
      <c r="B1121" s="193"/>
      <c r="C1121" s="194"/>
      <c r="D1121" s="195" t="s">
        <v>188</v>
      </c>
      <c r="E1121" s="196" t="s">
        <v>19</v>
      </c>
      <c r="F1121" s="197" t="s">
        <v>821</v>
      </c>
      <c r="G1121" s="194"/>
      <c r="H1121" s="198">
        <v>131.34</v>
      </c>
      <c r="I1121" s="199"/>
      <c r="J1121" s="194"/>
      <c r="K1121" s="194"/>
      <c r="L1121" s="200"/>
      <c r="M1121" s="201"/>
      <c r="N1121" s="202"/>
      <c r="O1121" s="202"/>
      <c r="P1121" s="202"/>
      <c r="Q1121" s="202"/>
      <c r="R1121" s="202"/>
      <c r="S1121" s="202"/>
      <c r="T1121" s="203"/>
      <c r="AT1121" s="204" t="s">
        <v>188</v>
      </c>
      <c r="AU1121" s="204" t="s">
        <v>86</v>
      </c>
      <c r="AV1121" s="13" t="s">
        <v>86</v>
      </c>
      <c r="AW1121" s="13" t="s">
        <v>35</v>
      </c>
      <c r="AX1121" s="13" t="s">
        <v>76</v>
      </c>
      <c r="AY1121" s="204" t="s">
        <v>177</v>
      </c>
    </row>
    <row r="1122" spans="1:65" s="13" customFormat="1" ht="11.25">
      <c r="B1122" s="193"/>
      <c r="C1122" s="194"/>
      <c r="D1122" s="195" t="s">
        <v>188</v>
      </c>
      <c r="E1122" s="196" t="s">
        <v>19</v>
      </c>
      <c r="F1122" s="197" t="s">
        <v>822</v>
      </c>
      <c r="G1122" s="194"/>
      <c r="H1122" s="198">
        <v>6.7</v>
      </c>
      <c r="I1122" s="199"/>
      <c r="J1122" s="194"/>
      <c r="K1122" s="194"/>
      <c r="L1122" s="200"/>
      <c r="M1122" s="201"/>
      <c r="N1122" s="202"/>
      <c r="O1122" s="202"/>
      <c r="P1122" s="202"/>
      <c r="Q1122" s="202"/>
      <c r="R1122" s="202"/>
      <c r="S1122" s="202"/>
      <c r="T1122" s="203"/>
      <c r="AT1122" s="204" t="s">
        <v>188</v>
      </c>
      <c r="AU1122" s="204" t="s">
        <v>86</v>
      </c>
      <c r="AV1122" s="13" t="s">
        <v>86</v>
      </c>
      <c r="AW1122" s="13" t="s">
        <v>35</v>
      </c>
      <c r="AX1122" s="13" t="s">
        <v>76</v>
      </c>
      <c r="AY1122" s="204" t="s">
        <v>177</v>
      </c>
    </row>
    <row r="1123" spans="1:65" s="13" customFormat="1" ht="11.25">
      <c r="B1123" s="193"/>
      <c r="C1123" s="194"/>
      <c r="D1123" s="195" t="s">
        <v>188</v>
      </c>
      <c r="E1123" s="196" t="s">
        <v>19</v>
      </c>
      <c r="F1123" s="197" t="s">
        <v>823</v>
      </c>
      <c r="G1123" s="194"/>
      <c r="H1123" s="198">
        <v>7.5</v>
      </c>
      <c r="I1123" s="199"/>
      <c r="J1123" s="194"/>
      <c r="K1123" s="194"/>
      <c r="L1123" s="200"/>
      <c r="M1123" s="201"/>
      <c r="N1123" s="202"/>
      <c r="O1123" s="202"/>
      <c r="P1123" s="202"/>
      <c r="Q1123" s="202"/>
      <c r="R1123" s="202"/>
      <c r="S1123" s="202"/>
      <c r="T1123" s="203"/>
      <c r="AT1123" s="204" t="s">
        <v>188</v>
      </c>
      <c r="AU1123" s="204" t="s">
        <v>86</v>
      </c>
      <c r="AV1123" s="13" t="s">
        <v>86</v>
      </c>
      <c r="AW1123" s="13" t="s">
        <v>35</v>
      </c>
      <c r="AX1123" s="13" t="s">
        <v>76</v>
      </c>
      <c r="AY1123" s="204" t="s">
        <v>177</v>
      </c>
    </row>
    <row r="1124" spans="1:65" s="13" customFormat="1" ht="11.25">
      <c r="B1124" s="193"/>
      <c r="C1124" s="194"/>
      <c r="D1124" s="195" t="s">
        <v>188</v>
      </c>
      <c r="E1124" s="196" t="s">
        <v>19</v>
      </c>
      <c r="F1124" s="197" t="s">
        <v>824</v>
      </c>
      <c r="G1124" s="194"/>
      <c r="H1124" s="198">
        <v>11.91</v>
      </c>
      <c r="I1124" s="199"/>
      <c r="J1124" s="194"/>
      <c r="K1124" s="194"/>
      <c r="L1124" s="200"/>
      <c r="M1124" s="201"/>
      <c r="N1124" s="202"/>
      <c r="O1124" s="202"/>
      <c r="P1124" s="202"/>
      <c r="Q1124" s="202"/>
      <c r="R1124" s="202"/>
      <c r="S1124" s="202"/>
      <c r="T1124" s="203"/>
      <c r="AT1124" s="204" t="s">
        <v>188</v>
      </c>
      <c r="AU1124" s="204" t="s">
        <v>86</v>
      </c>
      <c r="AV1124" s="13" t="s">
        <v>86</v>
      </c>
      <c r="AW1124" s="13" t="s">
        <v>35</v>
      </c>
      <c r="AX1124" s="13" t="s">
        <v>76</v>
      </c>
      <c r="AY1124" s="204" t="s">
        <v>177</v>
      </c>
    </row>
    <row r="1125" spans="1:65" s="14" customFormat="1" ht="11.25">
      <c r="B1125" s="205"/>
      <c r="C1125" s="206"/>
      <c r="D1125" s="195" t="s">
        <v>188</v>
      </c>
      <c r="E1125" s="207" t="s">
        <v>19</v>
      </c>
      <c r="F1125" s="208" t="s">
        <v>190</v>
      </c>
      <c r="G1125" s="206"/>
      <c r="H1125" s="209">
        <v>157.44999999999999</v>
      </c>
      <c r="I1125" s="210"/>
      <c r="J1125" s="206"/>
      <c r="K1125" s="206"/>
      <c r="L1125" s="211"/>
      <c r="M1125" s="212"/>
      <c r="N1125" s="213"/>
      <c r="O1125" s="213"/>
      <c r="P1125" s="213"/>
      <c r="Q1125" s="213"/>
      <c r="R1125" s="213"/>
      <c r="S1125" s="213"/>
      <c r="T1125" s="214"/>
      <c r="AT1125" s="215" t="s">
        <v>188</v>
      </c>
      <c r="AU1125" s="215" t="s">
        <v>86</v>
      </c>
      <c r="AV1125" s="14" t="s">
        <v>184</v>
      </c>
      <c r="AW1125" s="14" t="s">
        <v>35</v>
      </c>
      <c r="AX1125" s="14" t="s">
        <v>84</v>
      </c>
      <c r="AY1125" s="215" t="s">
        <v>177</v>
      </c>
    </row>
    <row r="1126" spans="1:65" s="2" customFormat="1" ht="16.5" customHeight="1">
      <c r="A1126" s="36"/>
      <c r="B1126" s="37"/>
      <c r="C1126" s="237" t="s">
        <v>825</v>
      </c>
      <c r="D1126" s="237" t="s">
        <v>757</v>
      </c>
      <c r="E1126" s="238" t="s">
        <v>826</v>
      </c>
      <c r="F1126" s="239" t="s">
        <v>827</v>
      </c>
      <c r="G1126" s="240" t="s">
        <v>595</v>
      </c>
      <c r="H1126" s="241">
        <v>165.32300000000001</v>
      </c>
      <c r="I1126" s="242"/>
      <c r="J1126" s="243">
        <f>ROUND(I1126*H1126,2)</f>
        <v>0</v>
      </c>
      <c r="K1126" s="239" t="s">
        <v>183</v>
      </c>
      <c r="L1126" s="244"/>
      <c r="M1126" s="245" t="s">
        <v>19</v>
      </c>
      <c r="N1126" s="246" t="s">
        <v>47</v>
      </c>
      <c r="O1126" s="66"/>
      <c r="P1126" s="184">
        <f>O1126*H1126</f>
        <v>0</v>
      </c>
      <c r="Q1126" s="184">
        <v>5.9999999999999995E-4</v>
      </c>
      <c r="R1126" s="184">
        <f>Q1126*H1126</f>
        <v>9.9193799999999999E-2</v>
      </c>
      <c r="S1126" s="184">
        <v>0</v>
      </c>
      <c r="T1126" s="185">
        <f>S1126*H1126</f>
        <v>0</v>
      </c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R1126" s="186" t="s">
        <v>252</v>
      </c>
      <c r="AT1126" s="186" t="s">
        <v>757</v>
      </c>
      <c r="AU1126" s="186" t="s">
        <v>86</v>
      </c>
      <c r="AY1126" s="19" t="s">
        <v>177</v>
      </c>
      <c r="BE1126" s="187">
        <f>IF(N1126="základní",J1126,0)</f>
        <v>0</v>
      </c>
      <c r="BF1126" s="187">
        <f>IF(N1126="snížená",J1126,0)</f>
        <v>0</v>
      </c>
      <c r="BG1126" s="187">
        <f>IF(N1126="zákl. přenesená",J1126,0)</f>
        <v>0</v>
      </c>
      <c r="BH1126" s="187">
        <f>IF(N1126="sníž. přenesená",J1126,0)</f>
        <v>0</v>
      </c>
      <c r="BI1126" s="187">
        <f>IF(N1126="nulová",J1126,0)</f>
        <v>0</v>
      </c>
      <c r="BJ1126" s="19" t="s">
        <v>84</v>
      </c>
      <c r="BK1126" s="187">
        <f>ROUND(I1126*H1126,2)</f>
        <v>0</v>
      </c>
      <c r="BL1126" s="19" t="s">
        <v>184</v>
      </c>
      <c r="BM1126" s="186" t="s">
        <v>828</v>
      </c>
    </row>
    <row r="1127" spans="1:65" s="13" customFormat="1" ht="11.25">
      <c r="B1127" s="193"/>
      <c r="C1127" s="194"/>
      <c r="D1127" s="195" t="s">
        <v>188</v>
      </c>
      <c r="E1127" s="196" t="s">
        <v>19</v>
      </c>
      <c r="F1127" s="197" t="s">
        <v>829</v>
      </c>
      <c r="G1127" s="194"/>
      <c r="H1127" s="198">
        <v>165.32300000000001</v>
      </c>
      <c r="I1127" s="199"/>
      <c r="J1127" s="194"/>
      <c r="K1127" s="194"/>
      <c r="L1127" s="200"/>
      <c r="M1127" s="201"/>
      <c r="N1127" s="202"/>
      <c r="O1127" s="202"/>
      <c r="P1127" s="202"/>
      <c r="Q1127" s="202"/>
      <c r="R1127" s="202"/>
      <c r="S1127" s="202"/>
      <c r="T1127" s="203"/>
      <c r="AT1127" s="204" t="s">
        <v>188</v>
      </c>
      <c r="AU1127" s="204" t="s">
        <v>86</v>
      </c>
      <c r="AV1127" s="13" t="s">
        <v>86</v>
      </c>
      <c r="AW1127" s="13" t="s">
        <v>35</v>
      </c>
      <c r="AX1127" s="13" t="s">
        <v>84</v>
      </c>
      <c r="AY1127" s="204" t="s">
        <v>177</v>
      </c>
    </row>
    <row r="1128" spans="1:65" s="2" customFormat="1" ht="16.5" customHeight="1">
      <c r="A1128" s="36"/>
      <c r="B1128" s="37"/>
      <c r="C1128" s="175" t="s">
        <v>830</v>
      </c>
      <c r="D1128" s="175" t="s">
        <v>179</v>
      </c>
      <c r="E1128" s="176" t="s">
        <v>831</v>
      </c>
      <c r="F1128" s="177" t="s">
        <v>832</v>
      </c>
      <c r="G1128" s="178" t="s">
        <v>595</v>
      </c>
      <c r="H1128" s="179">
        <v>835.40099999999995</v>
      </c>
      <c r="I1128" s="180"/>
      <c r="J1128" s="181">
        <f>ROUND(I1128*H1128,2)</f>
        <v>0</v>
      </c>
      <c r="K1128" s="177" t="s">
        <v>183</v>
      </c>
      <c r="L1128" s="41"/>
      <c r="M1128" s="182" t="s">
        <v>19</v>
      </c>
      <c r="N1128" s="183" t="s">
        <v>47</v>
      </c>
      <c r="O1128" s="66"/>
      <c r="P1128" s="184">
        <f>O1128*H1128</f>
        <v>0</v>
      </c>
      <c r="Q1128" s="184">
        <v>0</v>
      </c>
      <c r="R1128" s="184">
        <f>Q1128*H1128</f>
        <v>0</v>
      </c>
      <c r="S1128" s="184">
        <v>0</v>
      </c>
      <c r="T1128" s="185">
        <f>S1128*H1128</f>
        <v>0</v>
      </c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R1128" s="186" t="s">
        <v>184</v>
      </c>
      <c r="AT1128" s="186" t="s">
        <v>179</v>
      </c>
      <c r="AU1128" s="186" t="s">
        <v>86</v>
      </c>
      <c r="AY1128" s="19" t="s">
        <v>177</v>
      </c>
      <c r="BE1128" s="187">
        <f>IF(N1128="základní",J1128,0)</f>
        <v>0</v>
      </c>
      <c r="BF1128" s="187">
        <f>IF(N1128="snížená",J1128,0)</f>
        <v>0</v>
      </c>
      <c r="BG1128" s="187">
        <f>IF(N1128="zákl. přenesená",J1128,0)</f>
        <v>0</v>
      </c>
      <c r="BH1128" s="187">
        <f>IF(N1128="sníž. přenesená",J1128,0)</f>
        <v>0</v>
      </c>
      <c r="BI1128" s="187">
        <f>IF(N1128="nulová",J1128,0)</f>
        <v>0</v>
      </c>
      <c r="BJ1128" s="19" t="s">
        <v>84</v>
      </c>
      <c r="BK1128" s="187">
        <f>ROUND(I1128*H1128,2)</f>
        <v>0</v>
      </c>
      <c r="BL1128" s="19" t="s">
        <v>184</v>
      </c>
      <c r="BM1128" s="186" t="s">
        <v>833</v>
      </c>
    </row>
    <row r="1129" spans="1:65" s="2" customFormat="1" ht="11.25">
      <c r="A1129" s="36"/>
      <c r="B1129" s="37"/>
      <c r="C1129" s="38"/>
      <c r="D1129" s="188" t="s">
        <v>186</v>
      </c>
      <c r="E1129" s="38"/>
      <c r="F1129" s="189" t="s">
        <v>834</v>
      </c>
      <c r="G1129" s="38"/>
      <c r="H1129" s="38"/>
      <c r="I1129" s="190"/>
      <c r="J1129" s="38"/>
      <c r="K1129" s="38"/>
      <c r="L1129" s="41"/>
      <c r="M1129" s="191"/>
      <c r="N1129" s="192"/>
      <c r="O1129" s="66"/>
      <c r="P1129" s="66"/>
      <c r="Q1129" s="66"/>
      <c r="R1129" s="66"/>
      <c r="S1129" s="66"/>
      <c r="T1129" s="67"/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T1129" s="19" t="s">
        <v>186</v>
      </c>
      <c r="AU1129" s="19" t="s">
        <v>86</v>
      </c>
    </row>
    <row r="1130" spans="1:65" s="13" customFormat="1" ht="11.25">
      <c r="B1130" s="193"/>
      <c r="C1130" s="194"/>
      <c r="D1130" s="195" t="s">
        <v>188</v>
      </c>
      <c r="E1130" s="196" t="s">
        <v>19</v>
      </c>
      <c r="F1130" s="197" t="s">
        <v>835</v>
      </c>
      <c r="G1130" s="194"/>
      <c r="H1130" s="198">
        <v>835.40099999999995</v>
      </c>
      <c r="I1130" s="199"/>
      <c r="J1130" s="194"/>
      <c r="K1130" s="194"/>
      <c r="L1130" s="200"/>
      <c r="M1130" s="201"/>
      <c r="N1130" s="202"/>
      <c r="O1130" s="202"/>
      <c r="P1130" s="202"/>
      <c r="Q1130" s="202"/>
      <c r="R1130" s="202"/>
      <c r="S1130" s="202"/>
      <c r="T1130" s="203"/>
      <c r="AT1130" s="204" t="s">
        <v>188</v>
      </c>
      <c r="AU1130" s="204" t="s">
        <v>86</v>
      </c>
      <c r="AV1130" s="13" t="s">
        <v>86</v>
      </c>
      <c r="AW1130" s="13" t="s">
        <v>35</v>
      </c>
      <c r="AX1130" s="13" t="s">
        <v>76</v>
      </c>
      <c r="AY1130" s="204" t="s">
        <v>177</v>
      </c>
    </row>
    <row r="1131" spans="1:65" s="14" customFormat="1" ht="11.25">
      <c r="B1131" s="205"/>
      <c r="C1131" s="206"/>
      <c r="D1131" s="195" t="s">
        <v>188</v>
      </c>
      <c r="E1131" s="207" t="s">
        <v>19</v>
      </c>
      <c r="F1131" s="208" t="s">
        <v>190</v>
      </c>
      <c r="G1131" s="206"/>
      <c r="H1131" s="209">
        <v>835.40099999999995</v>
      </c>
      <c r="I1131" s="210"/>
      <c r="J1131" s="206"/>
      <c r="K1131" s="206"/>
      <c r="L1131" s="211"/>
      <c r="M1131" s="212"/>
      <c r="N1131" s="213"/>
      <c r="O1131" s="213"/>
      <c r="P1131" s="213"/>
      <c r="Q1131" s="213"/>
      <c r="R1131" s="213"/>
      <c r="S1131" s="213"/>
      <c r="T1131" s="214"/>
      <c r="AT1131" s="215" t="s">
        <v>188</v>
      </c>
      <c r="AU1131" s="215" t="s">
        <v>86</v>
      </c>
      <c r="AV1131" s="14" t="s">
        <v>184</v>
      </c>
      <c r="AW1131" s="14" t="s">
        <v>35</v>
      </c>
      <c r="AX1131" s="14" t="s">
        <v>84</v>
      </c>
      <c r="AY1131" s="215" t="s">
        <v>177</v>
      </c>
    </row>
    <row r="1132" spans="1:65" s="2" customFormat="1" ht="16.5" customHeight="1">
      <c r="A1132" s="36"/>
      <c r="B1132" s="37"/>
      <c r="C1132" s="237" t="s">
        <v>836</v>
      </c>
      <c r="D1132" s="237" t="s">
        <v>757</v>
      </c>
      <c r="E1132" s="238" t="s">
        <v>837</v>
      </c>
      <c r="F1132" s="239" t="s">
        <v>838</v>
      </c>
      <c r="G1132" s="240" t="s">
        <v>595</v>
      </c>
      <c r="H1132" s="241">
        <v>384.3</v>
      </c>
      <c r="I1132" s="242"/>
      <c r="J1132" s="243">
        <f>ROUND(I1132*H1132,2)</f>
        <v>0</v>
      </c>
      <c r="K1132" s="239" t="s">
        <v>183</v>
      </c>
      <c r="L1132" s="244"/>
      <c r="M1132" s="245" t="s">
        <v>19</v>
      </c>
      <c r="N1132" s="246" t="s">
        <v>47</v>
      </c>
      <c r="O1132" s="66"/>
      <c r="P1132" s="184">
        <f>O1132*H1132</f>
        <v>0</v>
      </c>
      <c r="Q1132" s="184">
        <v>2.0000000000000002E-5</v>
      </c>
      <c r="R1132" s="184">
        <f>Q1132*H1132</f>
        <v>7.686000000000001E-3</v>
      </c>
      <c r="S1132" s="184">
        <v>0</v>
      </c>
      <c r="T1132" s="185">
        <f>S1132*H1132</f>
        <v>0</v>
      </c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R1132" s="186" t="s">
        <v>252</v>
      </c>
      <c r="AT1132" s="186" t="s">
        <v>757</v>
      </c>
      <c r="AU1132" s="186" t="s">
        <v>86</v>
      </c>
      <c r="AY1132" s="19" t="s">
        <v>177</v>
      </c>
      <c r="BE1132" s="187">
        <f>IF(N1132="základní",J1132,0)</f>
        <v>0</v>
      </c>
      <c r="BF1132" s="187">
        <f>IF(N1132="snížená",J1132,0)</f>
        <v>0</v>
      </c>
      <c r="BG1132" s="187">
        <f>IF(N1132="zákl. přenesená",J1132,0)</f>
        <v>0</v>
      </c>
      <c r="BH1132" s="187">
        <f>IF(N1132="sníž. přenesená",J1132,0)</f>
        <v>0</v>
      </c>
      <c r="BI1132" s="187">
        <f>IF(N1132="nulová",J1132,0)</f>
        <v>0</v>
      </c>
      <c r="BJ1132" s="19" t="s">
        <v>84</v>
      </c>
      <c r="BK1132" s="187">
        <f>ROUND(I1132*H1132,2)</f>
        <v>0</v>
      </c>
      <c r="BL1132" s="19" t="s">
        <v>184</v>
      </c>
      <c r="BM1132" s="186" t="s">
        <v>839</v>
      </c>
    </row>
    <row r="1133" spans="1:65" s="13" customFormat="1" ht="11.25">
      <c r="B1133" s="193"/>
      <c r="C1133" s="194"/>
      <c r="D1133" s="195" t="s">
        <v>188</v>
      </c>
      <c r="E1133" s="196" t="s">
        <v>19</v>
      </c>
      <c r="F1133" s="197" t="s">
        <v>840</v>
      </c>
      <c r="G1133" s="194"/>
      <c r="H1133" s="198">
        <v>69</v>
      </c>
      <c r="I1133" s="199"/>
      <c r="J1133" s="194"/>
      <c r="K1133" s="194"/>
      <c r="L1133" s="200"/>
      <c r="M1133" s="201"/>
      <c r="N1133" s="202"/>
      <c r="O1133" s="202"/>
      <c r="P1133" s="202"/>
      <c r="Q1133" s="202"/>
      <c r="R1133" s="202"/>
      <c r="S1133" s="202"/>
      <c r="T1133" s="203"/>
      <c r="AT1133" s="204" t="s">
        <v>188</v>
      </c>
      <c r="AU1133" s="204" t="s">
        <v>86</v>
      </c>
      <c r="AV1133" s="13" t="s">
        <v>86</v>
      </c>
      <c r="AW1133" s="13" t="s">
        <v>35</v>
      </c>
      <c r="AX1133" s="13" t="s">
        <v>76</v>
      </c>
      <c r="AY1133" s="204" t="s">
        <v>177</v>
      </c>
    </row>
    <row r="1134" spans="1:65" s="13" customFormat="1" ht="11.25">
      <c r="B1134" s="193"/>
      <c r="C1134" s="194"/>
      <c r="D1134" s="195" t="s">
        <v>188</v>
      </c>
      <c r="E1134" s="196" t="s">
        <v>19</v>
      </c>
      <c r="F1134" s="197" t="s">
        <v>841</v>
      </c>
      <c r="G1134" s="194"/>
      <c r="H1134" s="198">
        <v>6.6</v>
      </c>
      <c r="I1134" s="199"/>
      <c r="J1134" s="194"/>
      <c r="K1134" s="194"/>
      <c r="L1134" s="200"/>
      <c r="M1134" s="201"/>
      <c r="N1134" s="202"/>
      <c r="O1134" s="202"/>
      <c r="P1134" s="202"/>
      <c r="Q1134" s="202"/>
      <c r="R1134" s="202"/>
      <c r="S1134" s="202"/>
      <c r="T1134" s="203"/>
      <c r="AT1134" s="204" t="s">
        <v>188</v>
      </c>
      <c r="AU1134" s="204" t="s">
        <v>86</v>
      </c>
      <c r="AV1134" s="13" t="s">
        <v>86</v>
      </c>
      <c r="AW1134" s="13" t="s">
        <v>35</v>
      </c>
      <c r="AX1134" s="13" t="s">
        <v>76</v>
      </c>
      <c r="AY1134" s="204" t="s">
        <v>177</v>
      </c>
    </row>
    <row r="1135" spans="1:65" s="13" customFormat="1" ht="11.25">
      <c r="B1135" s="193"/>
      <c r="C1135" s="194"/>
      <c r="D1135" s="195" t="s">
        <v>188</v>
      </c>
      <c r="E1135" s="196" t="s">
        <v>19</v>
      </c>
      <c r="F1135" s="197" t="s">
        <v>842</v>
      </c>
      <c r="G1135" s="194"/>
      <c r="H1135" s="198">
        <v>7.8</v>
      </c>
      <c r="I1135" s="199"/>
      <c r="J1135" s="194"/>
      <c r="K1135" s="194"/>
      <c r="L1135" s="200"/>
      <c r="M1135" s="201"/>
      <c r="N1135" s="202"/>
      <c r="O1135" s="202"/>
      <c r="P1135" s="202"/>
      <c r="Q1135" s="202"/>
      <c r="R1135" s="202"/>
      <c r="S1135" s="202"/>
      <c r="T1135" s="203"/>
      <c r="AT1135" s="204" t="s">
        <v>188</v>
      </c>
      <c r="AU1135" s="204" t="s">
        <v>86</v>
      </c>
      <c r="AV1135" s="13" t="s">
        <v>86</v>
      </c>
      <c r="AW1135" s="13" t="s">
        <v>35</v>
      </c>
      <c r="AX1135" s="13" t="s">
        <v>76</v>
      </c>
      <c r="AY1135" s="204" t="s">
        <v>177</v>
      </c>
    </row>
    <row r="1136" spans="1:65" s="13" customFormat="1" ht="11.25">
      <c r="B1136" s="193"/>
      <c r="C1136" s="194"/>
      <c r="D1136" s="195" t="s">
        <v>188</v>
      </c>
      <c r="E1136" s="196" t="s">
        <v>19</v>
      </c>
      <c r="F1136" s="197" t="s">
        <v>843</v>
      </c>
      <c r="G1136" s="194"/>
      <c r="H1136" s="198">
        <v>23.8</v>
      </c>
      <c r="I1136" s="199"/>
      <c r="J1136" s="194"/>
      <c r="K1136" s="194"/>
      <c r="L1136" s="200"/>
      <c r="M1136" s="201"/>
      <c r="N1136" s="202"/>
      <c r="O1136" s="202"/>
      <c r="P1136" s="202"/>
      <c r="Q1136" s="202"/>
      <c r="R1136" s="202"/>
      <c r="S1136" s="202"/>
      <c r="T1136" s="203"/>
      <c r="AT1136" s="204" t="s">
        <v>188</v>
      </c>
      <c r="AU1136" s="204" t="s">
        <v>86</v>
      </c>
      <c r="AV1136" s="13" t="s">
        <v>86</v>
      </c>
      <c r="AW1136" s="13" t="s">
        <v>35</v>
      </c>
      <c r="AX1136" s="13" t="s">
        <v>76</v>
      </c>
      <c r="AY1136" s="204" t="s">
        <v>177</v>
      </c>
    </row>
    <row r="1137" spans="2:51" s="13" customFormat="1" ht="11.25">
      <c r="B1137" s="193"/>
      <c r="C1137" s="194"/>
      <c r="D1137" s="195" t="s">
        <v>188</v>
      </c>
      <c r="E1137" s="196" t="s">
        <v>19</v>
      </c>
      <c r="F1137" s="197" t="s">
        <v>844</v>
      </c>
      <c r="G1137" s="194"/>
      <c r="H1137" s="198">
        <v>14.5</v>
      </c>
      <c r="I1137" s="199"/>
      <c r="J1137" s="194"/>
      <c r="K1137" s="194"/>
      <c r="L1137" s="200"/>
      <c r="M1137" s="201"/>
      <c r="N1137" s="202"/>
      <c r="O1137" s="202"/>
      <c r="P1137" s="202"/>
      <c r="Q1137" s="202"/>
      <c r="R1137" s="202"/>
      <c r="S1137" s="202"/>
      <c r="T1137" s="203"/>
      <c r="AT1137" s="204" t="s">
        <v>188</v>
      </c>
      <c r="AU1137" s="204" t="s">
        <v>86</v>
      </c>
      <c r="AV1137" s="13" t="s">
        <v>86</v>
      </c>
      <c r="AW1137" s="13" t="s">
        <v>35</v>
      </c>
      <c r="AX1137" s="13" t="s">
        <v>76</v>
      </c>
      <c r="AY1137" s="204" t="s">
        <v>177</v>
      </c>
    </row>
    <row r="1138" spans="2:51" s="13" customFormat="1" ht="11.25">
      <c r="B1138" s="193"/>
      <c r="C1138" s="194"/>
      <c r="D1138" s="195" t="s">
        <v>188</v>
      </c>
      <c r="E1138" s="196" t="s">
        <v>19</v>
      </c>
      <c r="F1138" s="197" t="s">
        <v>845</v>
      </c>
      <c r="G1138" s="194"/>
      <c r="H1138" s="198">
        <v>7.2</v>
      </c>
      <c r="I1138" s="199"/>
      <c r="J1138" s="194"/>
      <c r="K1138" s="194"/>
      <c r="L1138" s="200"/>
      <c r="M1138" s="201"/>
      <c r="N1138" s="202"/>
      <c r="O1138" s="202"/>
      <c r="P1138" s="202"/>
      <c r="Q1138" s="202"/>
      <c r="R1138" s="202"/>
      <c r="S1138" s="202"/>
      <c r="T1138" s="203"/>
      <c r="AT1138" s="204" t="s">
        <v>188</v>
      </c>
      <c r="AU1138" s="204" t="s">
        <v>86</v>
      </c>
      <c r="AV1138" s="13" t="s">
        <v>86</v>
      </c>
      <c r="AW1138" s="13" t="s">
        <v>35</v>
      </c>
      <c r="AX1138" s="13" t="s">
        <v>76</v>
      </c>
      <c r="AY1138" s="204" t="s">
        <v>177</v>
      </c>
    </row>
    <row r="1139" spans="2:51" s="13" customFormat="1" ht="11.25">
      <c r="B1139" s="193"/>
      <c r="C1139" s="194"/>
      <c r="D1139" s="195" t="s">
        <v>188</v>
      </c>
      <c r="E1139" s="196" t="s">
        <v>19</v>
      </c>
      <c r="F1139" s="197" t="s">
        <v>846</v>
      </c>
      <c r="G1139" s="194"/>
      <c r="H1139" s="198">
        <v>4.8</v>
      </c>
      <c r="I1139" s="199"/>
      <c r="J1139" s="194"/>
      <c r="K1139" s="194"/>
      <c r="L1139" s="200"/>
      <c r="M1139" s="201"/>
      <c r="N1139" s="202"/>
      <c r="O1139" s="202"/>
      <c r="P1139" s="202"/>
      <c r="Q1139" s="202"/>
      <c r="R1139" s="202"/>
      <c r="S1139" s="202"/>
      <c r="T1139" s="203"/>
      <c r="AT1139" s="204" t="s">
        <v>188</v>
      </c>
      <c r="AU1139" s="204" t="s">
        <v>86</v>
      </c>
      <c r="AV1139" s="13" t="s">
        <v>86</v>
      </c>
      <c r="AW1139" s="13" t="s">
        <v>35</v>
      </c>
      <c r="AX1139" s="13" t="s">
        <v>76</v>
      </c>
      <c r="AY1139" s="204" t="s">
        <v>177</v>
      </c>
    </row>
    <row r="1140" spans="2:51" s="13" customFormat="1" ht="11.25">
      <c r="B1140" s="193"/>
      <c r="C1140" s="194"/>
      <c r="D1140" s="195" t="s">
        <v>188</v>
      </c>
      <c r="E1140" s="196" t="s">
        <v>19</v>
      </c>
      <c r="F1140" s="197" t="s">
        <v>847</v>
      </c>
      <c r="G1140" s="194"/>
      <c r="H1140" s="198">
        <v>3.2</v>
      </c>
      <c r="I1140" s="199"/>
      <c r="J1140" s="194"/>
      <c r="K1140" s="194"/>
      <c r="L1140" s="200"/>
      <c r="M1140" s="201"/>
      <c r="N1140" s="202"/>
      <c r="O1140" s="202"/>
      <c r="P1140" s="202"/>
      <c r="Q1140" s="202"/>
      <c r="R1140" s="202"/>
      <c r="S1140" s="202"/>
      <c r="T1140" s="203"/>
      <c r="AT1140" s="204" t="s">
        <v>188</v>
      </c>
      <c r="AU1140" s="204" t="s">
        <v>86</v>
      </c>
      <c r="AV1140" s="13" t="s">
        <v>86</v>
      </c>
      <c r="AW1140" s="13" t="s">
        <v>35</v>
      </c>
      <c r="AX1140" s="13" t="s">
        <v>76</v>
      </c>
      <c r="AY1140" s="204" t="s">
        <v>177</v>
      </c>
    </row>
    <row r="1141" spans="2:51" s="13" customFormat="1" ht="11.25">
      <c r="B1141" s="193"/>
      <c r="C1141" s="194"/>
      <c r="D1141" s="195" t="s">
        <v>188</v>
      </c>
      <c r="E1141" s="196" t="s">
        <v>19</v>
      </c>
      <c r="F1141" s="197" t="s">
        <v>848</v>
      </c>
      <c r="G1141" s="194"/>
      <c r="H1141" s="198">
        <v>2</v>
      </c>
      <c r="I1141" s="199"/>
      <c r="J1141" s="194"/>
      <c r="K1141" s="194"/>
      <c r="L1141" s="200"/>
      <c r="M1141" s="201"/>
      <c r="N1141" s="202"/>
      <c r="O1141" s="202"/>
      <c r="P1141" s="202"/>
      <c r="Q1141" s="202"/>
      <c r="R1141" s="202"/>
      <c r="S1141" s="202"/>
      <c r="T1141" s="203"/>
      <c r="AT1141" s="204" t="s">
        <v>188</v>
      </c>
      <c r="AU1141" s="204" t="s">
        <v>86</v>
      </c>
      <c r="AV1141" s="13" t="s">
        <v>86</v>
      </c>
      <c r="AW1141" s="13" t="s">
        <v>35</v>
      </c>
      <c r="AX1141" s="13" t="s">
        <v>76</v>
      </c>
      <c r="AY1141" s="204" t="s">
        <v>177</v>
      </c>
    </row>
    <row r="1142" spans="2:51" s="13" customFormat="1" ht="11.25">
      <c r="B1142" s="193"/>
      <c r="C1142" s="194"/>
      <c r="D1142" s="195" t="s">
        <v>188</v>
      </c>
      <c r="E1142" s="196" t="s">
        <v>19</v>
      </c>
      <c r="F1142" s="197" t="s">
        <v>849</v>
      </c>
      <c r="G1142" s="194"/>
      <c r="H1142" s="198">
        <v>9.6</v>
      </c>
      <c r="I1142" s="199"/>
      <c r="J1142" s="194"/>
      <c r="K1142" s="194"/>
      <c r="L1142" s="200"/>
      <c r="M1142" s="201"/>
      <c r="N1142" s="202"/>
      <c r="O1142" s="202"/>
      <c r="P1142" s="202"/>
      <c r="Q1142" s="202"/>
      <c r="R1142" s="202"/>
      <c r="S1142" s="202"/>
      <c r="T1142" s="203"/>
      <c r="AT1142" s="204" t="s">
        <v>188</v>
      </c>
      <c r="AU1142" s="204" t="s">
        <v>86</v>
      </c>
      <c r="AV1142" s="13" t="s">
        <v>86</v>
      </c>
      <c r="AW1142" s="13" t="s">
        <v>35</v>
      </c>
      <c r="AX1142" s="13" t="s">
        <v>76</v>
      </c>
      <c r="AY1142" s="204" t="s">
        <v>177</v>
      </c>
    </row>
    <row r="1143" spans="2:51" s="13" customFormat="1" ht="11.25">
      <c r="B1143" s="193"/>
      <c r="C1143" s="194"/>
      <c r="D1143" s="195" t="s">
        <v>188</v>
      </c>
      <c r="E1143" s="196" t="s">
        <v>19</v>
      </c>
      <c r="F1143" s="197" t="s">
        <v>850</v>
      </c>
      <c r="G1143" s="194"/>
      <c r="H1143" s="198">
        <v>7</v>
      </c>
      <c r="I1143" s="199"/>
      <c r="J1143" s="194"/>
      <c r="K1143" s="194"/>
      <c r="L1143" s="200"/>
      <c r="M1143" s="201"/>
      <c r="N1143" s="202"/>
      <c r="O1143" s="202"/>
      <c r="P1143" s="202"/>
      <c r="Q1143" s="202"/>
      <c r="R1143" s="202"/>
      <c r="S1143" s="202"/>
      <c r="T1143" s="203"/>
      <c r="AT1143" s="204" t="s">
        <v>188</v>
      </c>
      <c r="AU1143" s="204" t="s">
        <v>86</v>
      </c>
      <c r="AV1143" s="13" t="s">
        <v>86</v>
      </c>
      <c r="AW1143" s="13" t="s">
        <v>35</v>
      </c>
      <c r="AX1143" s="13" t="s">
        <v>76</v>
      </c>
      <c r="AY1143" s="204" t="s">
        <v>177</v>
      </c>
    </row>
    <row r="1144" spans="2:51" s="13" customFormat="1" ht="11.25">
      <c r="B1144" s="193"/>
      <c r="C1144" s="194"/>
      <c r="D1144" s="195" t="s">
        <v>188</v>
      </c>
      <c r="E1144" s="196" t="s">
        <v>19</v>
      </c>
      <c r="F1144" s="197" t="s">
        <v>851</v>
      </c>
      <c r="G1144" s="194"/>
      <c r="H1144" s="198">
        <v>13.8</v>
      </c>
      <c r="I1144" s="199"/>
      <c r="J1144" s="194"/>
      <c r="K1144" s="194"/>
      <c r="L1144" s="200"/>
      <c r="M1144" s="201"/>
      <c r="N1144" s="202"/>
      <c r="O1144" s="202"/>
      <c r="P1144" s="202"/>
      <c r="Q1144" s="202"/>
      <c r="R1144" s="202"/>
      <c r="S1144" s="202"/>
      <c r="T1144" s="203"/>
      <c r="AT1144" s="204" t="s">
        <v>188</v>
      </c>
      <c r="AU1144" s="204" t="s">
        <v>86</v>
      </c>
      <c r="AV1144" s="13" t="s">
        <v>86</v>
      </c>
      <c r="AW1144" s="13" t="s">
        <v>35</v>
      </c>
      <c r="AX1144" s="13" t="s">
        <v>76</v>
      </c>
      <c r="AY1144" s="204" t="s">
        <v>177</v>
      </c>
    </row>
    <row r="1145" spans="2:51" s="13" customFormat="1" ht="11.25">
      <c r="B1145" s="193"/>
      <c r="C1145" s="194"/>
      <c r="D1145" s="195" t="s">
        <v>188</v>
      </c>
      <c r="E1145" s="196" t="s">
        <v>19</v>
      </c>
      <c r="F1145" s="197" t="s">
        <v>852</v>
      </c>
      <c r="G1145" s="194"/>
      <c r="H1145" s="198">
        <v>5.2</v>
      </c>
      <c r="I1145" s="199"/>
      <c r="J1145" s="194"/>
      <c r="K1145" s="194"/>
      <c r="L1145" s="200"/>
      <c r="M1145" s="201"/>
      <c r="N1145" s="202"/>
      <c r="O1145" s="202"/>
      <c r="P1145" s="202"/>
      <c r="Q1145" s="202"/>
      <c r="R1145" s="202"/>
      <c r="S1145" s="202"/>
      <c r="T1145" s="203"/>
      <c r="AT1145" s="204" t="s">
        <v>188</v>
      </c>
      <c r="AU1145" s="204" t="s">
        <v>86</v>
      </c>
      <c r="AV1145" s="13" t="s">
        <v>86</v>
      </c>
      <c r="AW1145" s="13" t="s">
        <v>35</v>
      </c>
      <c r="AX1145" s="13" t="s">
        <v>76</v>
      </c>
      <c r="AY1145" s="204" t="s">
        <v>177</v>
      </c>
    </row>
    <row r="1146" spans="2:51" s="15" customFormat="1" ht="11.25">
      <c r="B1146" s="216"/>
      <c r="C1146" s="217"/>
      <c r="D1146" s="195" t="s">
        <v>188</v>
      </c>
      <c r="E1146" s="218" t="s">
        <v>19</v>
      </c>
      <c r="F1146" s="219" t="s">
        <v>738</v>
      </c>
      <c r="G1146" s="217"/>
      <c r="H1146" s="218" t="s">
        <v>19</v>
      </c>
      <c r="I1146" s="220"/>
      <c r="J1146" s="217"/>
      <c r="K1146" s="217"/>
      <c r="L1146" s="221"/>
      <c r="M1146" s="222"/>
      <c r="N1146" s="223"/>
      <c r="O1146" s="223"/>
      <c r="P1146" s="223"/>
      <c r="Q1146" s="223"/>
      <c r="R1146" s="223"/>
      <c r="S1146" s="223"/>
      <c r="T1146" s="224"/>
      <c r="AT1146" s="225" t="s">
        <v>188</v>
      </c>
      <c r="AU1146" s="225" t="s">
        <v>86</v>
      </c>
      <c r="AV1146" s="15" t="s">
        <v>84</v>
      </c>
      <c r="AW1146" s="15" t="s">
        <v>35</v>
      </c>
      <c r="AX1146" s="15" t="s">
        <v>76</v>
      </c>
      <c r="AY1146" s="225" t="s">
        <v>177</v>
      </c>
    </row>
    <row r="1147" spans="2:51" s="13" customFormat="1" ht="11.25">
      <c r="B1147" s="193"/>
      <c r="C1147" s="194"/>
      <c r="D1147" s="195" t="s">
        <v>188</v>
      </c>
      <c r="E1147" s="196" t="s">
        <v>19</v>
      </c>
      <c r="F1147" s="197" t="s">
        <v>853</v>
      </c>
      <c r="G1147" s="194"/>
      <c r="H1147" s="198">
        <v>6</v>
      </c>
      <c r="I1147" s="199"/>
      <c r="J1147" s="194"/>
      <c r="K1147" s="194"/>
      <c r="L1147" s="200"/>
      <c r="M1147" s="201"/>
      <c r="N1147" s="202"/>
      <c r="O1147" s="202"/>
      <c r="P1147" s="202"/>
      <c r="Q1147" s="202"/>
      <c r="R1147" s="202"/>
      <c r="S1147" s="202"/>
      <c r="T1147" s="203"/>
      <c r="AT1147" s="204" t="s">
        <v>188</v>
      </c>
      <c r="AU1147" s="204" t="s">
        <v>86</v>
      </c>
      <c r="AV1147" s="13" t="s">
        <v>86</v>
      </c>
      <c r="AW1147" s="13" t="s">
        <v>35</v>
      </c>
      <c r="AX1147" s="13" t="s">
        <v>76</v>
      </c>
      <c r="AY1147" s="204" t="s">
        <v>177</v>
      </c>
    </row>
    <row r="1148" spans="2:51" s="13" customFormat="1" ht="11.25">
      <c r="B1148" s="193"/>
      <c r="C1148" s="194"/>
      <c r="D1148" s="195" t="s">
        <v>188</v>
      </c>
      <c r="E1148" s="196" t="s">
        <v>19</v>
      </c>
      <c r="F1148" s="197" t="s">
        <v>854</v>
      </c>
      <c r="G1148" s="194"/>
      <c r="H1148" s="198">
        <v>5.8</v>
      </c>
      <c r="I1148" s="199"/>
      <c r="J1148" s="194"/>
      <c r="K1148" s="194"/>
      <c r="L1148" s="200"/>
      <c r="M1148" s="201"/>
      <c r="N1148" s="202"/>
      <c r="O1148" s="202"/>
      <c r="P1148" s="202"/>
      <c r="Q1148" s="202"/>
      <c r="R1148" s="202"/>
      <c r="S1148" s="202"/>
      <c r="T1148" s="203"/>
      <c r="AT1148" s="204" t="s">
        <v>188</v>
      </c>
      <c r="AU1148" s="204" t="s">
        <v>86</v>
      </c>
      <c r="AV1148" s="13" t="s">
        <v>86</v>
      </c>
      <c r="AW1148" s="13" t="s">
        <v>35</v>
      </c>
      <c r="AX1148" s="13" t="s">
        <v>76</v>
      </c>
      <c r="AY1148" s="204" t="s">
        <v>177</v>
      </c>
    </row>
    <row r="1149" spans="2:51" s="13" customFormat="1" ht="11.25">
      <c r="B1149" s="193"/>
      <c r="C1149" s="194"/>
      <c r="D1149" s="195" t="s">
        <v>188</v>
      </c>
      <c r="E1149" s="196" t="s">
        <v>19</v>
      </c>
      <c r="F1149" s="197" t="s">
        <v>855</v>
      </c>
      <c r="G1149" s="194"/>
      <c r="H1149" s="198">
        <v>4.4000000000000004</v>
      </c>
      <c r="I1149" s="199"/>
      <c r="J1149" s="194"/>
      <c r="K1149" s="194"/>
      <c r="L1149" s="200"/>
      <c r="M1149" s="201"/>
      <c r="N1149" s="202"/>
      <c r="O1149" s="202"/>
      <c r="P1149" s="202"/>
      <c r="Q1149" s="202"/>
      <c r="R1149" s="202"/>
      <c r="S1149" s="202"/>
      <c r="T1149" s="203"/>
      <c r="AT1149" s="204" t="s">
        <v>188</v>
      </c>
      <c r="AU1149" s="204" t="s">
        <v>86</v>
      </c>
      <c r="AV1149" s="13" t="s">
        <v>86</v>
      </c>
      <c r="AW1149" s="13" t="s">
        <v>35</v>
      </c>
      <c r="AX1149" s="13" t="s">
        <v>76</v>
      </c>
      <c r="AY1149" s="204" t="s">
        <v>177</v>
      </c>
    </row>
    <row r="1150" spans="2:51" s="13" customFormat="1" ht="11.25">
      <c r="B1150" s="193"/>
      <c r="C1150" s="194"/>
      <c r="D1150" s="195" t="s">
        <v>188</v>
      </c>
      <c r="E1150" s="196" t="s">
        <v>19</v>
      </c>
      <c r="F1150" s="197" t="s">
        <v>853</v>
      </c>
      <c r="G1150" s="194"/>
      <c r="H1150" s="198">
        <v>6</v>
      </c>
      <c r="I1150" s="199"/>
      <c r="J1150" s="194"/>
      <c r="K1150" s="194"/>
      <c r="L1150" s="200"/>
      <c r="M1150" s="201"/>
      <c r="N1150" s="202"/>
      <c r="O1150" s="202"/>
      <c r="P1150" s="202"/>
      <c r="Q1150" s="202"/>
      <c r="R1150" s="202"/>
      <c r="S1150" s="202"/>
      <c r="T1150" s="203"/>
      <c r="AT1150" s="204" t="s">
        <v>188</v>
      </c>
      <c r="AU1150" s="204" t="s">
        <v>86</v>
      </c>
      <c r="AV1150" s="13" t="s">
        <v>86</v>
      </c>
      <c r="AW1150" s="13" t="s">
        <v>35</v>
      </c>
      <c r="AX1150" s="13" t="s">
        <v>76</v>
      </c>
      <c r="AY1150" s="204" t="s">
        <v>177</v>
      </c>
    </row>
    <row r="1151" spans="2:51" s="13" customFormat="1" ht="11.25">
      <c r="B1151" s="193"/>
      <c r="C1151" s="194"/>
      <c r="D1151" s="195" t="s">
        <v>188</v>
      </c>
      <c r="E1151" s="196" t="s">
        <v>19</v>
      </c>
      <c r="F1151" s="197" t="s">
        <v>856</v>
      </c>
      <c r="G1151" s="194"/>
      <c r="H1151" s="198">
        <v>5.6</v>
      </c>
      <c r="I1151" s="199"/>
      <c r="J1151" s="194"/>
      <c r="K1151" s="194"/>
      <c r="L1151" s="200"/>
      <c r="M1151" s="201"/>
      <c r="N1151" s="202"/>
      <c r="O1151" s="202"/>
      <c r="P1151" s="202"/>
      <c r="Q1151" s="202"/>
      <c r="R1151" s="202"/>
      <c r="S1151" s="202"/>
      <c r="T1151" s="203"/>
      <c r="AT1151" s="204" t="s">
        <v>188</v>
      </c>
      <c r="AU1151" s="204" t="s">
        <v>86</v>
      </c>
      <c r="AV1151" s="13" t="s">
        <v>86</v>
      </c>
      <c r="AW1151" s="13" t="s">
        <v>35</v>
      </c>
      <c r="AX1151" s="13" t="s">
        <v>76</v>
      </c>
      <c r="AY1151" s="204" t="s">
        <v>177</v>
      </c>
    </row>
    <row r="1152" spans="2:51" s="13" customFormat="1" ht="11.25">
      <c r="B1152" s="193"/>
      <c r="C1152" s="194"/>
      <c r="D1152" s="195" t="s">
        <v>188</v>
      </c>
      <c r="E1152" s="196" t="s">
        <v>19</v>
      </c>
      <c r="F1152" s="197" t="s">
        <v>857</v>
      </c>
      <c r="G1152" s="194"/>
      <c r="H1152" s="198">
        <v>4.5</v>
      </c>
      <c r="I1152" s="199"/>
      <c r="J1152" s="194"/>
      <c r="K1152" s="194"/>
      <c r="L1152" s="200"/>
      <c r="M1152" s="201"/>
      <c r="N1152" s="202"/>
      <c r="O1152" s="202"/>
      <c r="P1152" s="202"/>
      <c r="Q1152" s="202"/>
      <c r="R1152" s="202"/>
      <c r="S1152" s="202"/>
      <c r="T1152" s="203"/>
      <c r="AT1152" s="204" t="s">
        <v>188</v>
      </c>
      <c r="AU1152" s="204" t="s">
        <v>86</v>
      </c>
      <c r="AV1152" s="13" t="s">
        <v>86</v>
      </c>
      <c r="AW1152" s="13" t="s">
        <v>35</v>
      </c>
      <c r="AX1152" s="13" t="s">
        <v>76</v>
      </c>
      <c r="AY1152" s="204" t="s">
        <v>177</v>
      </c>
    </row>
    <row r="1153" spans="1:65" s="13" customFormat="1" ht="11.25">
      <c r="B1153" s="193"/>
      <c r="C1153" s="194"/>
      <c r="D1153" s="195" t="s">
        <v>188</v>
      </c>
      <c r="E1153" s="196" t="s">
        <v>19</v>
      </c>
      <c r="F1153" s="197" t="s">
        <v>858</v>
      </c>
      <c r="G1153" s="194"/>
      <c r="H1153" s="198">
        <v>26.4</v>
      </c>
      <c r="I1153" s="199"/>
      <c r="J1153" s="194"/>
      <c r="K1153" s="194"/>
      <c r="L1153" s="200"/>
      <c r="M1153" s="201"/>
      <c r="N1153" s="202"/>
      <c r="O1153" s="202"/>
      <c r="P1153" s="202"/>
      <c r="Q1153" s="202"/>
      <c r="R1153" s="202"/>
      <c r="S1153" s="202"/>
      <c r="T1153" s="203"/>
      <c r="AT1153" s="204" t="s">
        <v>188</v>
      </c>
      <c r="AU1153" s="204" t="s">
        <v>86</v>
      </c>
      <c r="AV1153" s="13" t="s">
        <v>86</v>
      </c>
      <c r="AW1153" s="13" t="s">
        <v>35</v>
      </c>
      <c r="AX1153" s="13" t="s">
        <v>76</v>
      </c>
      <c r="AY1153" s="204" t="s">
        <v>177</v>
      </c>
    </row>
    <row r="1154" spans="1:65" s="13" customFormat="1" ht="11.25">
      <c r="B1154" s="193"/>
      <c r="C1154" s="194"/>
      <c r="D1154" s="195" t="s">
        <v>188</v>
      </c>
      <c r="E1154" s="196" t="s">
        <v>19</v>
      </c>
      <c r="F1154" s="197" t="s">
        <v>859</v>
      </c>
      <c r="G1154" s="194"/>
      <c r="H1154" s="198">
        <v>132.80000000000001</v>
      </c>
      <c r="I1154" s="199"/>
      <c r="J1154" s="194"/>
      <c r="K1154" s="194"/>
      <c r="L1154" s="200"/>
      <c r="M1154" s="201"/>
      <c r="N1154" s="202"/>
      <c r="O1154" s="202"/>
      <c r="P1154" s="202"/>
      <c r="Q1154" s="202"/>
      <c r="R1154" s="202"/>
      <c r="S1154" s="202"/>
      <c r="T1154" s="203"/>
      <c r="AT1154" s="204" t="s">
        <v>188</v>
      </c>
      <c r="AU1154" s="204" t="s">
        <v>86</v>
      </c>
      <c r="AV1154" s="13" t="s">
        <v>86</v>
      </c>
      <c r="AW1154" s="13" t="s">
        <v>35</v>
      </c>
      <c r="AX1154" s="13" t="s">
        <v>76</v>
      </c>
      <c r="AY1154" s="204" t="s">
        <v>177</v>
      </c>
    </row>
    <row r="1155" spans="1:65" s="14" customFormat="1" ht="11.25">
      <c r="B1155" s="205"/>
      <c r="C1155" s="206"/>
      <c r="D1155" s="195" t="s">
        <v>188</v>
      </c>
      <c r="E1155" s="207" t="s">
        <v>19</v>
      </c>
      <c r="F1155" s="208" t="s">
        <v>190</v>
      </c>
      <c r="G1155" s="206"/>
      <c r="H1155" s="209">
        <v>366</v>
      </c>
      <c r="I1155" s="210"/>
      <c r="J1155" s="206"/>
      <c r="K1155" s="206"/>
      <c r="L1155" s="211"/>
      <c r="M1155" s="212"/>
      <c r="N1155" s="213"/>
      <c r="O1155" s="213"/>
      <c r="P1155" s="213"/>
      <c r="Q1155" s="213"/>
      <c r="R1155" s="213"/>
      <c r="S1155" s="213"/>
      <c r="T1155" s="214"/>
      <c r="AT1155" s="215" t="s">
        <v>188</v>
      </c>
      <c r="AU1155" s="215" t="s">
        <v>86</v>
      </c>
      <c r="AV1155" s="14" t="s">
        <v>184</v>
      </c>
      <c r="AW1155" s="14" t="s">
        <v>35</v>
      </c>
      <c r="AX1155" s="14" t="s">
        <v>76</v>
      </c>
      <c r="AY1155" s="215" t="s">
        <v>177</v>
      </c>
    </row>
    <row r="1156" spans="1:65" s="13" customFormat="1" ht="11.25">
      <c r="B1156" s="193"/>
      <c r="C1156" s="194"/>
      <c r="D1156" s="195" t="s">
        <v>188</v>
      </c>
      <c r="E1156" s="196" t="s">
        <v>19</v>
      </c>
      <c r="F1156" s="197" t="s">
        <v>860</v>
      </c>
      <c r="G1156" s="194"/>
      <c r="H1156" s="198">
        <v>384.3</v>
      </c>
      <c r="I1156" s="199"/>
      <c r="J1156" s="194"/>
      <c r="K1156" s="194"/>
      <c r="L1156" s="200"/>
      <c r="M1156" s="201"/>
      <c r="N1156" s="202"/>
      <c r="O1156" s="202"/>
      <c r="P1156" s="202"/>
      <c r="Q1156" s="202"/>
      <c r="R1156" s="202"/>
      <c r="S1156" s="202"/>
      <c r="T1156" s="203"/>
      <c r="AT1156" s="204" t="s">
        <v>188</v>
      </c>
      <c r="AU1156" s="204" t="s">
        <v>86</v>
      </c>
      <c r="AV1156" s="13" t="s">
        <v>86</v>
      </c>
      <c r="AW1156" s="13" t="s">
        <v>35</v>
      </c>
      <c r="AX1156" s="13" t="s">
        <v>84</v>
      </c>
      <c r="AY1156" s="204" t="s">
        <v>177</v>
      </c>
    </row>
    <row r="1157" spans="1:65" s="2" customFormat="1" ht="16.5" customHeight="1">
      <c r="A1157" s="36"/>
      <c r="B1157" s="37"/>
      <c r="C1157" s="237" t="s">
        <v>861</v>
      </c>
      <c r="D1157" s="237" t="s">
        <v>757</v>
      </c>
      <c r="E1157" s="238" t="s">
        <v>862</v>
      </c>
      <c r="F1157" s="239" t="s">
        <v>863</v>
      </c>
      <c r="G1157" s="240" t="s">
        <v>595</v>
      </c>
      <c r="H1157" s="241">
        <v>312.00799999999998</v>
      </c>
      <c r="I1157" s="242"/>
      <c r="J1157" s="243">
        <f>ROUND(I1157*H1157,2)</f>
        <v>0</v>
      </c>
      <c r="K1157" s="239" t="s">
        <v>183</v>
      </c>
      <c r="L1157" s="244"/>
      <c r="M1157" s="245" t="s">
        <v>19</v>
      </c>
      <c r="N1157" s="246" t="s">
        <v>47</v>
      </c>
      <c r="O1157" s="66"/>
      <c r="P1157" s="184">
        <f>O1157*H1157</f>
        <v>0</v>
      </c>
      <c r="Q1157" s="184">
        <v>4.0000000000000003E-5</v>
      </c>
      <c r="R1157" s="184">
        <f>Q1157*H1157</f>
        <v>1.248032E-2</v>
      </c>
      <c r="S1157" s="184">
        <v>0</v>
      </c>
      <c r="T1157" s="185">
        <f>S1157*H1157</f>
        <v>0</v>
      </c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R1157" s="186" t="s">
        <v>252</v>
      </c>
      <c r="AT1157" s="186" t="s">
        <v>757</v>
      </c>
      <c r="AU1157" s="186" t="s">
        <v>86</v>
      </c>
      <c r="AY1157" s="19" t="s">
        <v>177</v>
      </c>
      <c r="BE1157" s="187">
        <f>IF(N1157="základní",J1157,0)</f>
        <v>0</v>
      </c>
      <c r="BF1157" s="187">
        <f>IF(N1157="snížená",J1157,0)</f>
        <v>0</v>
      </c>
      <c r="BG1157" s="187">
        <f>IF(N1157="zákl. přenesená",J1157,0)</f>
        <v>0</v>
      </c>
      <c r="BH1157" s="187">
        <f>IF(N1157="sníž. přenesená",J1157,0)</f>
        <v>0</v>
      </c>
      <c r="BI1157" s="187">
        <f>IF(N1157="nulová",J1157,0)</f>
        <v>0</v>
      </c>
      <c r="BJ1157" s="19" t="s">
        <v>84</v>
      </c>
      <c r="BK1157" s="187">
        <f>ROUND(I1157*H1157,2)</f>
        <v>0</v>
      </c>
      <c r="BL1157" s="19" t="s">
        <v>184</v>
      </c>
      <c r="BM1157" s="186" t="s">
        <v>864</v>
      </c>
    </row>
    <row r="1158" spans="1:65" s="13" customFormat="1" ht="11.25">
      <c r="B1158" s="193"/>
      <c r="C1158" s="194"/>
      <c r="D1158" s="195" t="s">
        <v>188</v>
      </c>
      <c r="E1158" s="196" t="s">
        <v>19</v>
      </c>
      <c r="F1158" s="197" t="s">
        <v>865</v>
      </c>
      <c r="G1158" s="194"/>
      <c r="H1158" s="198">
        <v>100.5</v>
      </c>
      <c r="I1158" s="199"/>
      <c r="J1158" s="194"/>
      <c r="K1158" s="194"/>
      <c r="L1158" s="200"/>
      <c r="M1158" s="201"/>
      <c r="N1158" s="202"/>
      <c r="O1158" s="202"/>
      <c r="P1158" s="202"/>
      <c r="Q1158" s="202"/>
      <c r="R1158" s="202"/>
      <c r="S1158" s="202"/>
      <c r="T1158" s="203"/>
      <c r="AT1158" s="204" t="s">
        <v>188</v>
      </c>
      <c r="AU1158" s="204" t="s">
        <v>86</v>
      </c>
      <c r="AV1158" s="13" t="s">
        <v>86</v>
      </c>
      <c r="AW1158" s="13" t="s">
        <v>35</v>
      </c>
      <c r="AX1158" s="13" t="s">
        <v>76</v>
      </c>
      <c r="AY1158" s="204" t="s">
        <v>177</v>
      </c>
    </row>
    <row r="1159" spans="1:65" s="13" customFormat="1" ht="11.25">
      <c r="B1159" s="193"/>
      <c r="C1159" s="194"/>
      <c r="D1159" s="195" t="s">
        <v>188</v>
      </c>
      <c r="E1159" s="196" t="s">
        <v>19</v>
      </c>
      <c r="F1159" s="197" t="s">
        <v>577</v>
      </c>
      <c r="G1159" s="194"/>
      <c r="H1159" s="198">
        <v>9.6</v>
      </c>
      <c r="I1159" s="199"/>
      <c r="J1159" s="194"/>
      <c r="K1159" s="194"/>
      <c r="L1159" s="200"/>
      <c r="M1159" s="201"/>
      <c r="N1159" s="202"/>
      <c r="O1159" s="202"/>
      <c r="P1159" s="202"/>
      <c r="Q1159" s="202"/>
      <c r="R1159" s="202"/>
      <c r="S1159" s="202"/>
      <c r="T1159" s="203"/>
      <c r="AT1159" s="204" t="s">
        <v>188</v>
      </c>
      <c r="AU1159" s="204" t="s">
        <v>86</v>
      </c>
      <c r="AV1159" s="13" t="s">
        <v>86</v>
      </c>
      <c r="AW1159" s="13" t="s">
        <v>35</v>
      </c>
      <c r="AX1159" s="13" t="s">
        <v>76</v>
      </c>
      <c r="AY1159" s="204" t="s">
        <v>177</v>
      </c>
    </row>
    <row r="1160" spans="1:65" s="13" customFormat="1" ht="11.25">
      <c r="B1160" s="193"/>
      <c r="C1160" s="194"/>
      <c r="D1160" s="195" t="s">
        <v>188</v>
      </c>
      <c r="E1160" s="196" t="s">
        <v>19</v>
      </c>
      <c r="F1160" s="197" t="s">
        <v>866</v>
      </c>
      <c r="G1160" s="194"/>
      <c r="H1160" s="198">
        <v>13.8</v>
      </c>
      <c r="I1160" s="199"/>
      <c r="J1160" s="194"/>
      <c r="K1160" s="194"/>
      <c r="L1160" s="200"/>
      <c r="M1160" s="201"/>
      <c r="N1160" s="202"/>
      <c r="O1160" s="202"/>
      <c r="P1160" s="202"/>
      <c r="Q1160" s="202"/>
      <c r="R1160" s="202"/>
      <c r="S1160" s="202"/>
      <c r="T1160" s="203"/>
      <c r="AT1160" s="204" t="s">
        <v>188</v>
      </c>
      <c r="AU1160" s="204" t="s">
        <v>86</v>
      </c>
      <c r="AV1160" s="13" t="s">
        <v>86</v>
      </c>
      <c r="AW1160" s="13" t="s">
        <v>35</v>
      </c>
      <c r="AX1160" s="13" t="s">
        <v>76</v>
      </c>
      <c r="AY1160" s="204" t="s">
        <v>177</v>
      </c>
    </row>
    <row r="1161" spans="1:65" s="13" customFormat="1" ht="11.25">
      <c r="B1161" s="193"/>
      <c r="C1161" s="194"/>
      <c r="D1161" s="195" t="s">
        <v>188</v>
      </c>
      <c r="E1161" s="196" t="s">
        <v>19</v>
      </c>
      <c r="F1161" s="197" t="s">
        <v>579</v>
      </c>
      <c r="G1161" s="194"/>
      <c r="H1161" s="198">
        <v>33.6</v>
      </c>
      <c r="I1161" s="199"/>
      <c r="J1161" s="194"/>
      <c r="K1161" s="194"/>
      <c r="L1161" s="200"/>
      <c r="M1161" s="201"/>
      <c r="N1161" s="202"/>
      <c r="O1161" s="202"/>
      <c r="P1161" s="202"/>
      <c r="Q1161" s="202"/>
      <c r="R1161" s="202"/>
      <c r="S1161" s="202"/>
      <c r="T1161" s="203"/>
      <c r="AT1161" s="204" t="s">
        <v>188</v>
      </c>
      <c r="AU1161" s="204" t="s">
        <v>86</v>
      </c>
      <c r="AV1161" s="13" t="s">
        <v>86</v>
      </c>
      <c r="AW1161" s="13" t="s">
        <v>35</v>
      </c>
      <c r="AX1161" s="13" t="s">
        <v>76</v>
      </c>
      <c r="AY1161" s="204" t="s">
        <v>177</v>
      </c>
    </row>
    <row r="1162" spans="1:65" s="13" customFormat="1" ht="11.25">
      <c r="B1162" s="193"/>
      <c r="C1162" s="194"/>
      <c r="D1162" s="195" t="s">
        <v>188</v>
      </c>
      <c r="E1162" s="196" t="s">
        <v>19</v>
      </c>
      <c r="F1162" s="197" t="s">
        <v>580</v>
      </c>
      <c r="G1162" s="194"/>
      <c r="H1162" s="198">
        <v>25</v>
      </c>
      <c r="I1162" s="199"/>
      <c r="J1162" s="194"/>
      <c r="K1162" s="194"/>
      <c r="L1162" s="200"/>
      <c r="M1162" s="201"/>
      <c r="N1162" s="202"/>
      <c r="O1162" s="202"/>
      <c r="P1162" s="202"/>
      <c r="Q1162" s="202"/>
      <c r="R1162" s="202"/>
      <c r="S1162" s="202"/>
      <c r="T1162" s="203"/>
      <c r="AT1162" s="204" t="s">
        <v>188</v>
      </c>
      <c r="AU1162" s="204" t="s">
        <v>86</v>
      </c>
      <c r="AV1162" s="13" t="s">
        <v>86</v>
      </c>
      <c r="AW1162" s="13" t="s">
        <v>35</v>
      </c>
      <c r="AX1162" s="13" t="s">
        <v>76</v>
      </c>
      <c r="AY1162" s="204" t="s">
        <v>177</v>
      </c>
    </row>
    <row r="1163" spans="1:65" s="13" customFormat="1" ht="11.25">
      <c r="B1163" s="193"/>
      <c r="C1163" s="194"/>
      <c r="D1163" s="195" t="s">
        <v>188</v>
      </c>
      <c r="E1163" s="196" t="s">
        <v>19</v>
      </c>
      <c r="F1163" s="197" t="s">
        <v>867</v>
      </c>
      <c r="G1163" s="194"/>
      <c r="H1163" s="198">
        <v>9</v>
      </c>
      <c r="I1163" s="199"/>
      <c r="J1163" s="194"/>
      <c r="K1163" s="194"/>
      <c r="L1163" s="200"/>
      <c r="M1163" s="201"/>
      <c r="N1163" s="202"/>
      <c r="O1163" s="202"/>
      <c r="P1163" s="202"/>
      <c r="Q1163" s="202"/>
      <c r="R1163" s="202"/>
      <c r="S1163" s="202"/>
      <c r="T1163" s="203"/>
      <c r="AT1163" s="204" t="s">
        <v>188</v>
      </c>
      <c r="AU1163" s="204" t="s">
        <v>86</v>
      </c>
      <c r="AV1163" s="13" t="s">
        <v>86</v>
      </c>
      <c r="AW1163" s="13" t="s">
        <v>35</v>
      </c>
      <c r="AX1163" s="13" t="s">
        <v>76</v>
      </c>
      <c r="AY1163" s="204" t="s">
        <v>177</v>
      </c>
    </row>
    <row r="1164" spans="1:65" s="13" customFormat="1" ht="11.25">
      <c r="B1164" s="193"/>
      <c r="C1164" s="194"/>
      <c r="D1164" s="195" t="s">
        <v>188</v>
      </c>
      <c r="E1164" s="196" t="s">
        <v>19</v>
      </c>
      <c r="F1164" s="197" t="s">
        <v>584</v>
      </c>
      <c r="G1164" s="194"/>
      <c r="H1164" s="198">
        <v>6.4</v>
      </c>
      <c r="I1164" s="199"/>
      <c r="J1164" s="194"/>
      <c r="K1164" s="194"/>
      <c r="L1164" s="200"/>
      <c r="M1164" s="201"/>
      <c r="N1164" s="202"/>
      <c r="O1164" s="202"/>
      <c r="P1164" s="202"/>
      <c r="Q1164" s="202"/>
      <c r="R1164" s="202"/>
      <c r="S1164" s="202"/>
      <c r="T1164" s="203"/>
      <c r="AT1164" s="204" t="s">
        <v>188</v>
      </c>
      <c r="AU1164" s="204" t="s">
        <v>86</v>
      </c>
      <c r="AV1164" s="13" t="s">
        <v>86</v>
      </c>
      <c r="AW1164" s="13" t="s">
        <v>35</v>
      </c>
      <c r="AX1164" s="13" t="s">
        <v>76</v>
      </c>
      <c r="AY1164" s="204" t="s">
        <v>177</v>
      </c>
    </row>
    <row r="1165" spans="1:65" s="13" customFormat="1" ht="11.25">
      <c r="B1165" s="193"/>
      <c r="C1165" s="194"/>
      <c r="D1165" s="195" t="s">
        <v>188</v>
      </c>
      <c r="E1165" s="196" t="s">
        <v>19</v>
      </c>
      <c r="F1165" s="197" t="s">
        <v>581</v>
      </c>
      <c r="G1165" s="194"/>
      <c r="H1165" s="198">
        <v>5</v>
      </c>
      <c r="I1165" s="199"/>
      <c r="J1165" s="194"/>
      <c r="K1165" s="194"/>
      <c r="L1165" s="200"/>
      <c r="M1165" s="201"/>
      <c r="N1165" s="202"/>
      <c r="O1165" s="202"/>
      <c r="P1165" s="202"/>
      <c r="Q1165" s="202"/>
      <c r="R1165" s="202"/>
      <c r="S1165" s="202"/>
      <c r="T1165" s="203"/>
      <c r="AT1165" s="204" t="s">
        <v>188</v>
      </c>
      <c r="AU1165" s="204" t="s">
        <v>86</v>
      </c>
      <c r="AV1165" s="13" t="s">
        <v>86</v>
      </c>
      <c r="AW1165" s="13" t="s">
        <v>35</v>
      </c>
      <c r="AX1165" s="13" t="s">
        <v>76</v>
      </c>
      <c r="AY1165" s="204" t="s">
        <v>177</v>
      </c>
    </row>
    <row r="1166" spans="1:65" s="13" customFormat="1" ht="11.25">
      <c r="B1166" s="193"/>
      <c r="C1166" s="194"/>
      <c r="D1166" s="195" t="s">
        <v>188</v>
      </c>
      <c r="E1166" s="196" t="s">
        <v>19</v>
      </c>
      <c r="F1166" s="197" t="s">
        <v>868</v>
      </c>
      <c r="G1166" s="194"/>
      <c r="H1166" s="198">
        <v>3.4</v>
      </c>
      <c r="I1166" s="199"/>
      <c r="J1166" s="194"/>
      <c r="K1166" s="194"/>
      <c r="L1166" s="200"/>
      <c r="M1166" s="201"/>
      <c r="N1166" s="202"/>
      <c r="O1166" s="202"/>
      <c r="P1166" s="202"/>
      <c r="Q1166" s="202"/>
      <c r="R1166" s="202"/>
      <c r="S1166" s="202"/>
      <c r="T1166" s="203"/>
      <c r="AT1166" s="204" t="s">
        <v>188</v>
      </c>
      <c r="AU1166" s="204" t="s">
        <v>86</v>
      </c>
      <c r="AV1166" s="13" t="s">
        <v>86</v>
      </c>
      <c r="AW1166" s="13" t="s">
        <v>35</v>
      </c>
      <c r="AX1166" s="13" t="s">
        <v>76</v>
      </c>
      <c r="AY1166" s="204" t="s">
        <v>177</v>
      </c>
    </row>
    <row r="1167" spans="1:65" s="13" customFormat="1" ht="11.25">
      <c r="B1167" s="193"/>
      <c r="C1167" s="194"/>
      <c r="D1167" s="195" t="s">
        <v>188</v>
      </c>
      <c r="E1167" s="196" t="s">
        <v>19</v>
      </c>
      <c r="F1167" s="197" t="s">
        <v>869</v>
      </c>
      <c r="G1167" s="194"/>
      <c r="H1167" s="198">
        <v>15.6</v>
      </c>
      <c r="I1167" s="199"/>
      <c r="J1167" s="194"/>
      <c r="K1167" s="194"/>
      <c r="L1167" s="200"/>
      <c r="M1167" s="201"/>
      <c r="N1167" s="202"/>
      <c r="O1167" s="202"/>
      <c r="P1167" s="202"/>
      <c r="Q1167" s="202"/>
      <c r="R1167" s="202"/>
      <c r="S1167" s="202"/>
      <c r="T1167" s="203"/>
      <c r="AT1167" s="204" t="s">
        <v>188</v>
      </c>
      <c r="AU1167" s="204" t="s">
        <v>86</v>
      </c>
      <c r="AV1167" s="13" t="s">
        <v>86</v>
      </c>
      <c r="AW1167" s="13" t="s">
        <v>35</v>
      </c>
      <c r="AX1167" s="13" t="s">
        <v>76</v>
      </c>
      <c r="AY1167" s="204" t="s">
        <v>177</v>
      </c>
    </row>
    <row r="1168" spans="1:65" s="13" customFormat="1" ht="11.25">
      <c r="B1168" s="193"/>
      <c r="C1168" s="194"/>
      <c r="D1168" s="195" t="s">
        <v>188</v>
      </c>
      <c r="E1168" s="196" t="s">
        <v>19</v>
      </c>
      <c r="F1168" s="197" t="s">
        <v>576</v>
      </c>
      <c r="G1168" s="194"/>
      <c r="H1168" s="198">
        <v>9.5</v>
      </c>
      <c r="I1168" s="199"/>
      <c r="J1168" s="194"/>
      <c r="K1168" s="194"/>
      <c r="L1168" s="200"/>
      <c r="M1168" s="201"/>
      <c r="N1168" s="202"/>
      <c r="O1168" s="202"/>
      <c r="P1168" s="202"/>
      <c r="Q1168" s="202"/>
      <c r="R1168" s="202"/>
      <c r="S1168" s="202"/>
      <c r="T1168" s="203"/>
      <c r="AT1168" s="204" t="s">
        <v>188</v>
      </c>
      <c r="AU1168" s="204" t="s">
        <v>86</v>
      </c>
      <c r="AV1168" s="13" t="s">
        <v>86</v>
      </c>
      <c r="AW1168" s="13" t="s">
        <v>35</v>
      </c>
      <c r="AX1168" s="13" t="s">
        <v>76</v>
      </c>
      <c r="AY1168" s="204" t="s">
        <v>177</v>
      </c>
    </row>
    <row r="1169" spans="1:65" s="13" customFormat="1" ht="11.25">
      <c r="B1169" s="193"/>
      <c r="C1169" s="194"/>
      <c r="D1169" s="195" t="s">
        <v>188</v>
      </c>
      <c r="E1169" s="196" t="s">
        <v>19</v>
      </c>
      <c r="F1169" s="197" t="s">
        <v>870</v>
      </c>
      <c r="G1169" s="194"/>
      <c r="H1169" s="198">
        <v>17.399999999999999</v>
      </c>
      <c r="I1169" s="199"/>
      <c r="J1169" s="194"/>
      <c r="K1169" s="194"/>
      <c r="L1169" s="200"/>
      <c r="M1169" s="201"/>
      <c r="N1169" s="202"/>
      <c r="O1169" s="202"/>
      <c r="P1169" s="202"/>
      <c r="Q1169" s="202"/>
      <c r="R1169" s="202"/>
      <c r="S1169" s="202"/>
      <c r="T1169" s="203"/>
      <c r="AT1169" s="204" t="s">
        <v>188</v>
      </c>
      <c r="AU1169" s="204" t="s">
        <v>86</v>
      </c>
      <c r="AV1169" s="13" t="s">
        <v>86</v>
      </c>
      <c r="AW1169" s="13" t="s">
        <v>35</v>
      </c>
      <c r="AX1169" s="13" t="s">
        <v>76</v>
      </c>
      <c r="AY1169" s="204" t="s">
        <v>177</v>
      </c>
    </row>
    <row r="1170" spans="1:65" s="13" customFormat="1" ht="11.25">
      <c r="B1170" s="193"/>
      <c r="C1170" s="194"/>
      <c r="D1170" s="195" t="s">
        <v>188</v>
      </c>
      <c r="E1170" s="196" t="s">
        <v>19</v>
      </c>
      <c r="F1170" s="197" t="s">
        <v>871</v>
      </c>
      <c r="G1170" s="194"/>
      <c r="H1170" s="198">
        <v>7.6</v>
      </c>
      <c r="I1170" s="199"/>
      <c r="J1170" s="194"/>
      <c r="K1170" s="194"/>
      <c r="L1170" s="200"/>
      <c r="M1170" s="201"/>
      <c r="N1170" s="202"/>
      <c r="O1170" s="202"/>
      <c r="P1170" s="202"/>
      <c r="Q1170" s="202"/>
      <c r="R1170" s="202"/>
      <c r="S1170" s="202"/>
      <c r="T1170" s="203"/>
      <c r="AT1170" s="204" t="s">
        <v>188</v>
      </c>
      <c r="AU1170" s="204" t="s">
        <v>86</v>
      </c>
      <c r="AV1170" s="13" t="s">
        <v>86</v>
      </c>
      <c r="AW1170" s="13" t="s">
        <v>35</v>
      </c>
      <c r="AX1170" s="13" t="s">
        <v>76</v>
      </c>
      <c r="AY1170" s="204" t="s">
        <v>177</v>
      </c>
    </row>
    <row r="1171" spans="1:65" s="15" customFormat="1" ht="11.25">
      <c r="B1171" s="216"/>
      <c r="C1171" s="217"/>
      <c r="D1171" s="195" t="s">
        <v>188</v>
      </c>
      <c r="E1171" s="218" t="s">
        <v>19</v>
      </c>
      <c r="F1171" s="219" t="s">
        <v>738</v>
      </c>
      <c r="G1171" s="217"/>
      <c r="H1171" s="218" t="s">
        <v>19</v>
      </c>
      <c r="I1171" s="220"/>
      <c r="J1171" s="217"/>
      <c r="K1171" s="217"/>
      <c r="L1171" s="221"/>
      <c r="M1171" s="222"/>
      <c r="N1171" s="223"/>
      <c r="O1171" s="223"/>
      <c r="P1171" s="223"/>
      <c r="Q1171" s="223"/>
      <c r="R1171" s="223"/>
      <c r="S1171" s="223"/>
      <c r="T1171" s="224"/>
      <c r="AT1171" s="225" t="s">
        <v>188</v>
      </c>
      <c r="AU1171" s="225" t="s">
        <v>86</v>
      </c>
      <c r="AV1171" s="15" t="s">
        <v>84</v>
      </c>
      <c r="AW1171" s="15" t="s">
        <v>35</v>
      </c>
      <c r="AX1171" s="15" t="s">
        <v>76</v>
      </c>
      <c r="AY1171" s="225" t="s">
        <v>177</v>
      </c>
    </row>
    <row r="1172" spans="1:65" s="13" customFormat="1" ht="11.25">
      <c r="B1172" s="193"/>
      <c r="C1172" s="194"/>
      <c r="D1172" s="195" t="s">
        <v>188</v>
      </c>
      <c r="E1172" s="196" t="s">
        <v>19</v>
      </c>
      <c r="F1172" s="197" t="s">
        <v>872</v>
      </c>
      <c r="G1172" s="194"/>
      <c r="H1172" s="198">
        <v>7.6</v>
      </c>
      <c r="I1172" s="199"/>
      <c r="J1172" s="194"/>
      <c r="K1172" s="194"/>
      <c r="L1172" s="200"/>
      <c r="M1172" s="201"/>
      <c r="N1172" s="202"/>
      <c r="O1172" s="202"/>
      <c r="P1172" s="202"/>
      <c r="Q1172" s="202"/>
      <c r="R1172" s="202"/>
      <c r="S1172" s="202"/>
      <c r="T1172" s="203"/>
      <c r="AT1172" s="204" t="s">
        <v>188</v>
      </c>
      <c r="AU1172" s="204" t="s">
        <v>86</v>
      </c>
      <c r="AV1172" s="13" t="s">
        <v>86</v>
      </c>
      <c r="AW1172" s="13" t="s">
        <v>35</v>
      </c>
      <c r="AX1172" s="13" t="s">
        <v>76</v>
      </c>
      <c r="AY1172" s="204" t="s">
        <v>177</v>
      </c>
    </row>
    <row r="1173" spans="1:65" s="13" customFormat="1" ht="11.25">
      <c r="B1173" s="193"/>
      <c r="C1173" s="194"/>
      <c r="D1173" s="195" t="s">
        <v>188</v>
      </c>
      <c r="E1173" s="196" t="s">
        <v>19</v>
      </c>
      <c r="F1173" s="197" t="s">
        <v>587</v>
      </c>
      <c r="G1173" s="194"/>
      <c r="H1173" s="198">
        <v>7.4</v>
      </c>
      <c r="I1173" s="199"/>
      <c r="J1173" s="194"/>
      <c r="K1173" s="194"/>
      <c r="L1173" s="200"/>
      <c r="M1173" s="201"/>
      <c r="N1173" s="202"/>
      <c r="O1173" s="202"/>
      <c r="P1173" s="202"/>
      <c r="Q1173" s="202"/>
      <c r="R1173" s="202"/>
      <c r="S1173" s="202"/>
      <c r="T1173" s="203"/>
      <c r="AT1173" s="204" t="s">
        <v>188</v>
      </c>
      <c r="AU1173" s="204" t="s">
        <v>86</v>
      </c>
      <c r="AV1173" s="13" t="s">
        <v>86</v>
      </c>
      <c r="AW1173" s="13" t="s">
        <v>35</v>
      </c>
      <c r="AX1173" s="13" t="s">
        <v>76</v>
      </c>
      <c r="AY1173" s="204" t="s">
        <v>177</v>
      </c>
    </row>
    <row r="1174" spans="1:65" s="13" customFormat="1" ht="11.25">
      <c r="B1174" s="193"/>
      <c r="C1174" s="194"/>
      <c r="D1174" s="195" t="s">
        <v>188</v>
      </c>
      <c r="E1174" s="196" t="s">
        <v>19</v>
      </c>
      <c r="F1174" s="197" t="s">
        <v>589</v>
      </c>
      <c r="G1174" s="194"/>
      <c r="H1174" s="198">
        <v>5.5</v>
      </c>
      <c r="I1174" s="199"/>
      <c r="J1174" s="194"/>
      <c r="K1174" s="194"/>
      <c r="L1174" s="200"/>
      <c r="M1174" s="201"/>
      <c r="N1174" s="202"/>
      <c r="O1174" s="202"/>
      <c r="P1174" s="202"/>
      <c r="Q1174" s="202"/>
      <c r="R1174" s="202"/>
      <c r="S1174" s="202"/>
      <c r="T1174" s="203"/>
      <c r="AT1174" s="204" t="s">
        <v>188</v>
      </c>
      <c r="AU1174" s="204" t="s">
        <v>86</v>
      </c>
      <c r="AV1174" s="13" t="s">
        <v>86</v>
      </c>
      <c r="AW1174" s="13" t="s">
        <v>35</v>
      </c>
      <c r="AX1174" s="13" t="s">
        <v>76</v>
      </c>
      <c r="AY1174" s="204" t="s">
        <v>177</v>
      </c>
    </row>
    <row r="1175" spans="1:65" s="13" customFormat="1" ht="11.25">
      <c r="B1175" s="193"/>
      <c r="C1175" s="194"/>
      <c r="D1175" s="195" t="s">
        <v>188</v>
      </c>
      <c r="E1175" s="196" t="s">
        <v>19</v>
      </c>
      <c r="F1175" s="197" t="s">
        <v>590</v>
      </c>
      <c r="G1175" s="194"/>
      <c r="H1175" s="198">
        <v>7.55</v>
      </c>
      <c r="I1175" s="199"/>
      <c r="J1175" s="194"/>
      <c r="K1175" s="194"/>
      <c r="L1175" s="200"/>
      <c r="M1175" s="201"/>
      <c r="N1175" s="202"/>
      <c r="O1175" s="202"/>
      <c r="P1175" s="202"/>
      <c r="Q1175" s="202"/>
      <c r="R1175" s="202"/>
      <c r="S1175" s="202"/>
      <c r="T1175" s="203"/>
      <c r="AT1175" s="204" t="s">
        <v>188</v>
      </c>
      <c r="AU1175" s="204" t="s">
        <v>86</v>
      </c>
      <c r="AV1175" s="13" t="s">
        <v>86</v>
      </c>
      <c r="AW1175" s="13" t="s">
        <v>35</v>
      </c>
      <c r="AX1175" s="13" t="s">
        <v>76</v>
      </c>
      <c r="AY1175" s="204" t="s">
        <v>177</v>
      </c>
    </row>
    <row r="1176" spans="1:65" s="13" customFormat="1" ht="11.25">
      <c r="B1176" s="193"/>
      <c r="C1176" s="194"/>
      <c r="D1176" s="195" t="s">
        <v>188</v>
      </c>
      <c r="E1176" s="196" t="s">
        <v>19</v>
      </c>
      <c r="F1176" s="197" t="s">
        <v>873</v>
      </c>
      <c r="G1176" s="194"/>
      <c r="H1176" s="198">
        <v>6.7</v>
      </c>
      <c r="I1176" s="199"/>
      <c r="J1176" s="194"/>
      <c r="K1176" s="194"/>
      <c r="L1176" s="200"/>
      <c r="M1176" s="201"/>
      <c r="N1176" s="202"/>
      <c r="O1176" s="202"/>
      <c r="P1176" s="202"/>
      <c r="Q1176" s="202"/>
      <c r="R1176" s="202"/>
      <c r="S1176" s="202"/>
      <c r="T1176" s="203"/>
      <c r="AT1176" s="204" t="s">
        <v>188</v>
      </c>
      <c r="AU1176" s="204" t="s">
        <v>86</v>
      </c>
      <c r="AV1176" s="13" t="s">
        <v>86</v>
      </c>
      <c r="AW1176" s="13" t="s">
        <v>35</v>
      </c>
      <c r="AX1176" s="13" t="s">
        <v>76</v>
      </c>
      <c r="AY1176" s="204" t="s">
        <v>177</v>
      </c>
    </row>
    <row r="1177" spans="1:65" s="13" customFormat="1" ht="11.25">
      <c r="B1177" s="193"/>
      <c r="C1177" s="194"/>
      <c r="D1177" s="195" t="s">
        <v>188</v>
      </c>
      <c r="E1177" s="196" t="s">
        <v>19</v>
      </c>
      <c r="F1177" s="197" t="s">
        <v>586</v>
      </c>
      <c r="G1177" s="194"/>
      <c r="H1177" s="198">
        <v>6</v>
      </c>
      <c r="I1177" s="199"/>
      <c r="J1177" s="194"/>
      <c r="K1177" s="194"/>
      <c r="L1177" s="200"/>
      <c r="M1177" s="201"/>
      <c r="N1177" s="202"/>
      <c r="O1177" s="202"/>
      <c r="P1177" s="202"/>
      <c r="Q1177" s="202"/>
      <c r="R1177" s="202"/>
      <c r="S1177" s="202"/>
      <c r="T1177" s="203"/>
      <c r="AT1177" s="204" t="s">
        <v>188</v>
      </c>
      <c r="AU1177" s="204" t="s">
        <v>86</v>
      </c>
      <c r="AV1177" s="13" t="s">
        <v>86</v>
      </c>
      <c r="AW1177" s="13" t="s">
        <v>35</v>
      </c>
      <c r="AX1177" s="13" t="s">
        <v>76</v>
      </c>
      <c r="AY1177" s="204" t="s">
        <v>177</v>
      </c>
    </row>
    <row r="1178" spans="1:65" s="14" customFormat="1" ht="11.25">
      <c r="B1178" s="205"/>
      <c r="C1178" s="206"/>
      <c r="D1178" s="195" t="s">
        <v>188</v>
      </c>
      <c r="E1178" s="207" t="s">
        <v>19</v>
      </c>
      <c r="F1178" s="208" t="s">
        <v>190</v>
      </c>
      <c r="G1178" s="206"/>
      <c r="H1178" s="209">
        <v>297.15000000000003</v>
      </c>
      <c r="I1178" s="210"/>
      <c r="J1178" s="206"/>
      <c r="K1178" s="206"/>
      <c r="L1178" s="211"/>
      <c r="M1178" s="212"/>
      <c r="N1178" s="213"/>
      <c r="O1178" s="213"/>
      <c r="P1178" s="213"/>
      <c r="Q1178" s="213"/>
      <c r="R1178" s="213"/>
      <c r="S1178" s="213"/>
      <c r="T1178" s="214"/>
      <c r="AT1178" s="215" t="s">
        <v>188</v>
      </c>
      <c r="AU1178" s="215" t="s">
        <v>86</v>
      </c>
      <c r="AV1178" s="14" t="s">
        <v>184</v>
      </c>
      <c r="AW1178" s="14" t="s">
        <v>35</v>
      </c>
      <c r="AX1178" s="14" t="s">
        <v>76</v>
      </c>
      <c r="AY1178" s="215" t="s">
        <v>177</v>
      </c>
    </row>
    <row r="1179" spans="1:65" s="13" customFormat="1" ht="11.25">
      <c r="B1179" s="193"/>
      <c r="C1179" s="194"/>
      <c r="D1179" s="195" t="s">
        <v>188</v>
      </c>
      <c r="E1179" s="196" t="s">
        <v>19</v>
      </c>
      <c r="F1179" s="197" t="s">
        <v>874</v>
      </c>
      <c r="G1179" s="194"/>
      <c r="H1179" s="198">
        <v>312.00799999999998</v>
      </c>
      <c r="I1179" s="199"/>
      <c r="J1179" s="194"/>
      <c r="K1179" s="194"/>
      <c r="L1179" s="200"/>
      <c r="M1179" s="201"/>
      <c r="N1179" s="202"/>
      <c r="O1179" s="202"/>
      <c r="P1179" s="202"/>
      <c r="Q1179" s="202"/>
      <c r="R1179" s="202"/>
      <c r="S1179" s="202"/>
      <c r="T1179" s="203"/>
      <c r="AT1179" s="204" t="s">
        <v>188</v>
      </c>
      <c r="AU1179" s="204" t="s">
        <v>86</v>
      </c>
      <c r="AV1179" s="13" t="s">
        <v>86</v>
      </c>
      <c r="AW1179" s="13" t="s">
        <v>35</v>
      </c>
      <c r="AX1179" s="13" t="s">
        <v>84</v>
      </c>
      <c r="AY1179" s="204" t="s">
        <v>177</v>
      </c>
    </row>
    <row r="1180" spans="1:65" s="2" customFormat="1" ht="16.5" customHeight="1">
      <c r="A1180" s="36"/>
      <c r="B1180" s="37"/>
      <c r="C1180" s="237" t="s">
        <v>875</v>
      </c>
      <c r="D1180" s="237" t="s">
        <v>757</v>
      </c>
      <c r="E1180" s="238" t="s">
        <v>876</v>
      </c>
      <c r="F1180" s="239" t="s">
        <v>877</v>
      </c>
      <c r="G1180" s="240" t="s">
        <v>595</v>
      </c>
      <c r="H1180" s="241">
        <v>94.867999999999995</v>
      </c>
      <c r="I1180" s="242"/>
      <c r="J1180" s="243">
        <f>ROUND(I1180*H1180,2)</f>
        <v>0</v>
      </c>
      <c r="K1180" s="239" t="s">
        <v>183</v>
      </c>
      <c r="L1180" s="244"/>
      <c r="M1180" s="245" t="s">
        <v>19</v>
      </c>
      <c r="N1180" s="246" t="s">
        <v>47</v>
      </c>
      <c r="O1180" s="66"/>
      <c r="P1180" s="184">
        <f>O1180*H1180</f>
        <v>0</v>
      </c>
      <c r="Q1180" s="184">
        <v>2.9999999999999997E-4</v>
      </c>
      <c r="R1180" s="184">
        <f>Q1180*H1180</f>
        <v>2.8460399999999997E-2</v>
      </c>
      <c r="S1180" s="184">
        <v>0</v>
      </c>
      <c r="T1180" s="185">
        <f>S1180*H1180</f>
        <v>0</v>
      </c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R1180" s="186" t="s">
        <v>252</v>
      </c>
      <c r="AT1180" s="186" t="s">
        <v>757</v>
      </c>
      <c r="AU1180" s="186" t="s">
        <v>86</v>
      </c>
      <c r="AY1180" s="19" t="s">
        <v>177</v>
      </c>
      <c r="BE1180" s="187">
        <f>IF(N1180="základní",J1180,0)</f>
        <v>0</v>
      </c>
      <c r="BF1180" s="187">
        <f>IF(N1180="snížená",J1180,0)</f>
        <v>0</v>
      </c>
      <c r="BG1180" s="187">
        <f>IF(N1180="zákl. přenesená",J1180,0)</f>
        <v>0</v>
      </c>
      <c r="BH1180" s="187">
        <f>IF(N1180="sníž. přenesená",J1180,0)</f>
        <v>0</v>
      </c>
      <c r="BI1180" s="187">
        <f>IF(N1180="nulová",J1180,0)</f>
        <v>0</v>
      </c>
      <c r="BJ1180" s="19" t="s">
        <v>84</v>
      </c>
      <c r="BK1180" s="187">
        <f>ROUND(I1180*H1180,2)</f>
        <v>0</v>
      </c>
      <c r="BL1180" s="19" t="s">
        <v>184</v>
      </c>
      <c r="BM1180" s="186" t="s">
        <v>878</v>
      </c>
    </row>
    <row r="1181" spans="1:65" s="13" customFormat="1" ht="11.25">
      <c r="B1181" s="193"/>
      <c r="C1181" s="194"/>
      <c r="D1181" s="195" t="s">
        <v>188</v>
      </c>
      <c r="E1181" s="196" t="s">
        <v>19</v>
      </c>
      <c r="F1181" s="197" t="s">
        <v>879</v>
      </c>
      <c r="G1181" s="194"/>
      <c r="H1181" s="198">
        <v>31.5</v>
      </c>
      <c r="I1181" s="199"/>
      <c r="J1181" s="194"/>
      <c r="K1181" s="194"/>
      <c r="L1181" s="200"/>
      <c r="M1181" s="201"/>
      <c r="N1181" s="202"/>
      <c r="O1181" s="202"/>
      <c r="P1181" s="202"/>
      <c r="Q1181" s="202"/>
      <c r="R1181" s="202"/>
      <c r="S1181" s="202"/>
      <c r="T1181" s="203"/>
      <c r="AT1181" s="204" t="s">
        <v>188</v>
      </c>
      <c r="AU1181" s="204" t="s">
        <v>86</v>
      </c>
      <c r="AV1181" s="13" t="s">
        <v>86</v>
      </c>
      <c r="AW1181" s="13" t="s">
        <v>35</v>
      </c>
      <c r="AX1181" s="13" t="s">
        <v>76</v>
      </c>
      <c r="AY1181" s="204" t="s">
        <v>177</v>
      </c>
    </row>
    <row r="1182" spans="1:65" s="13" customFormat="1" ht="11.25">
      <c r="B1182" s="193"/>
      <c r="C1182" s="194"/>
      <c r="D1182" s="195" t="s">
        <v>188</v>
      </c>
      <c r="E1182" s="196" t="s">
        <v>19</v>
      </c>
      <c r="F1182" s="197" t="s">
        <v>880</v>
      </c>
      <c r="G1182" s="194"/>
      <c r="H1182" s="198">
        <v>3</v>
      </c>
      <c r="I1182" s="199"/>
      <c r="J1182" s="194"/>
      <c r="K1182" s="194"/>
      <c r="L1182" s="200"/>
      <c r="M1182" s="201"/>
      <c r="N1182" s="202"/>
      <c r="O1182" s="202"/>
      <c r="P1182" s="202"/>
      <c r="Q1182" s="202"/>
      <c r="R1182" s="202"/>
      <c r="S1182" s="202"/>
      <c r="T1182" s="203"/>
      <c r="AT1182" s="204" t="s">
        <v>188</v>
      </c>
      <c r="AU1182" s="204" t="s">
        <v>86</v>
      </c>
      <c r="AV1182" s="13" t="s">
        <v>86</v>
      </c>
      <c r="AW1182" s="13" t="s">
        <v>35</v>
      </c>
      <c r="AX1182" s="13" t="s">
        <v>76</v>
      </c>
      <c r="AY1182" s="204" t="s">
        <v>177</v>
      </c>
    </row>
    <row r="1183" spans="1:65" s="13" customFormat="1" ht="11.25">
      <c r="B1183" s="193"/>
      <c r="C1183" s="194"/>
      <c r="D1183" s="195" t="s">
        <v>188</v>
      </c>
      <c r="E1183" s="196" t="s">
        <v>19</v>
      </c>
      <c r="F1183" s="197" t="s">
        <v>881</v>
      </c>
      <c r="G1183" s="194"/>
      <c r="H1183" s="198">
        <v>6</v>
      </c>
      <c r="I1183" s="199"/>
      <c r="J1183" s="194"/>
      <c r="K1183" s="194"/>
      <c r="L1183" s="200"/>
      <c r="M1183" s="201"/>
      <c r="N1183" s="202"/>
      <c r="O1183" s="202"/>
      <c r="P1183" s="202"/>
      <c r="Q1183" s="202"/>
      <c r="R1183" s="202"/>
      <c r="S1183" s="202"/>
      <c r="T1183" s="203"/>
      <c r="AT1183" s="204" t="s">
        <v>188</v>
      </c>
      <c r="AU1183" s="204" t="s">
        <v>86</v>
      </c>
      <c r="AV1183" s="13" t="s">
        <v>86</v>
      </c>
      <c r="AW1183" s="13" t="s">
        <v>35</v>
      </c>
      <c r="AX1183" s="13" t="s">
        <v>76</v>
      </c>
      <c r="AY1183" s="204" t="s">
        <v>177</v>
      </c>
    </row>
    <row r="1184" spans="1:65" s="13" customFormat="1" ht="11.25">
      <c r="B1184" s="193"/>
      <c r="C1184" s="194"/>
      <c r="D1184" s="195" t="s">
        <v>188</v>
      </c>
      <c r="E1184" s="196" t="s">
        <v>19</v>
      </c>
      <c r="F1184" s="197" t="s">
        <v>882</v>
      </c>
      <c r="G1184" s="194"/>
      <c r="H1184" s="198">
        <v>9.8000000000000007</v>
      </c>
      <c r="I1184" s="199"/>
      <c r="J1184" s="194"/>
      <c r="K1184" s="194"/>
      <c r="L1184" s="200"/>
      <c r="M1184" s="201"/>
      <c r="N1184" s="202"/>
      <c r="O1184" s="202"/>
      <c r="P1184" s="202"/>
      <c r="Q1184" s="202"/>
      <c r="R1184" s="202"/>
      <c r="S1184" s="202"/>
      <c r="T1184" s="203"/>
      <c r="AT1184" s="204" t="s">
        <v>188</v>
      </c>
      <c r="AU1184" s="204" t="s">
        <v>86</v>
      </c>
      <c r="AV1184" s="13" t="s">
        <v>86</v>
      </c>
      <c r="AW1184" s="13" t="s">
        <v>35</v>
      </c>
      <c r="AX1184" s="13" t="s">
        <v>76</v>
      </c>
      <c r="AY1184" s="204" t="s">
        <v>177</v>
      </c>
    </row>
    <row r="1185" spans="2:51" s="13" customFormat="1" ht="11.25">
      <c r="B1185" s="193"/>
      <c r="C1185" s="194"/>
      <c r="D1185" s="195" t="s">
        <v>188</v>
      </c>
      <c r="E1185" s="196" t="s">
        <v>19</v>
      </c>
      <c r="F1185" s="197" t="s">
        <v>883</v>
      </c>
      <c r="G1185" s="194"/>
      <c r="H1185" s="198">
        <v>10.5</v>
      </c>
      <c r="I1185" s="199"/>
      <c r="J1185" s="194"/>
      <c r="K1185" s="194"/>
      <c r="L1185" s="200"/>
      <c r="M1185" s="201"/>
      <c r="N1185" s="202"/>
      <c r="O1185" s="202"/>
      <c r="P1185" s="202"/>
      <c r="Q1185" s="202"/>
      <c r="R1185" s="202"/>
      <c r="S1185" s="202"/>
      <c r="T1185" s="203"/>
      <c r="AT1185" s="204" t="s">
        <v>188</v>
      </c>
      <c r="AU1185" s="204" t="s">
        <v>86</v>
      </c>
      <c r="AV1185" s="13" t="s">
        <v>86</v>
      </c>
      <c r="AW1185" s="13" t="s">
        <v>35</v>
      </c>
      <c r="AX1185" s="13" t="s">
        <v>76</v>
      </c>
      <c r="AY1185" s="204" t="s">
        <v>177</v>
      </c>
    </row>
    <row r="1186" spans="2:51" s="13" customFormat="1" ht="11.25">
      <c r="B1186" s="193"/>
      <c r="C1186" s="194"/>
      <c r="D1186" s="195" t="s">
        <v>188</v>
      </c>
      <c r="E1186" s="196" t="s">
        <v>19</v>
      </c>
      <c r="F1186" s="197" t="s">
        <v>884</v>
      </c>
      <c r="G1186" s="194"/>
      <c r="H1186" s="198">
        <v>1.8</v>
      </c>
      <c r="I1186" s="199"/>
      <c r="J1186" s="194"/>
      <c r="K1186" s="194"/>
      <c r="L1186" s="200"/>
      <c r="M1186" s="201"/>
      <c r="N1186" s="202"/>
      <c r="O1186" s="202"/>
      <c r="P1186" s="202"/>
      <c r="Q1186" s="202"/>
      <c r="R1186" s="202"/>
      <c r="S1186" s="202"/>
      <c r="T1186" s="203"/>
      <c r="AT1186" s="204" t="s">
        <v>188</v>
      </c>
      <c r="AU1186" s="204" t="s">
        <v>86</v>
      </c>
      <c r="AV1186" s="13" t="s">
        <v>86</v>
      </c>
      <c r="AW1186" s="13" t="s">
        <v>35</v>
      </c>
      <c r="AX1186" s="13" t="s">
        <v>76</v>
      </c>
      <c r="AY1186" s="204" t="s">
        <v>177</v>
      </c>
    </row>
    <row r="1187" spans="2:51" s="13" customFormat="1" ht="11.25">
      <c r="B1187" s="193"/>
      <c r="C1187" s="194"/>
      <c r="D1187" s="195" t="s">
        <v>188</v>
      </c>
      <c r="E1187" s="196" t="s">
        <v>19</v>
      </c>
      <c r="F1187" s="197" t="s">
        <v>885</v>
      </c>
      <c r="G1187" s="194"/>
      <c r="H1187" s="198">
        <v>1.6</v>
      </c>
      <c r="I1187" s="199"/>
      <c r="J1187" s="194"/>
      <c r="K1187" s="194"/>
      <c r="L1187" s="200"/>
      <c r="M1187" s="201"/>
      <c r="N1187" s="202"/>
      <c r="O1187" s="202"/>
      <c r="P1187" s="202"/>
      <c r="Q1187" s="202"/>
      <c r="R1187" s="202"/>
      <c r="S1187" s="202"/>
      <c r="T1187" s="203"/>
      <c r="AT1187" s="204" t="s">
        <v>188</v>
      </c>
      <c r="AU1187" s="204" t="s">
        <v>86</v>
      </c>
      <c r="AV1187" s="13" t="s">
        <v>86</v>
      </c>
      <c r="AW1187" s="13" t="s">
        <v>35</v>
      </c>
      <c r="AX1187" s="13" t="s">
        <v>76</v>
      </c>
      <c r="AY1187" s="204" t="s">
        <v>177</v>
      </c>
    </row>
    <row r="1188" spans="2:51" s="13" customFormat="1" ht="11.25">
      <c r="B1188" s="193"/>
      <c r="C1188" s="194"/>
      <c r="D1188" s="195" t="s">
        <v>188</v>
      </c>
      <c r="E1188" s="196" t="s">
        <v>19</v>
      </c>
      <c r="F1188" s="197" t="s">
        <v>886</v>
      </c>
      <c r="G1188" s="194"/>
      <c r="H1188" s="198">
        <v>1.8</v>
      </c>
      <c r="I1188" s="199"/>
      <c r="J1188" s="194"/>
      <c r="K1188" s="194"/>
      <c r="L1188" s="200"/>
      <c r="M1188" s="201"/>
      <c r="N1188" s="202"/>
      <c r="O1188" s="202"/>
      <c r="P1188" s="202"/>
      <c r="Q1188" s="202"/>
      <c r="R1188" s="202"/>
      <c r="S1188" s="202"/>
      <c r="T1188" s="203"/>
      <c r="AT1188" s="204" t="s">
        <v>188</v>
      </c>
      <c r="AU1188" s="204" t="s">
        <v>86</v>
      </c>
      <c r="AV1188" s="13" t="s">
        <v>86</v>
      </c>
      <c r="AW1188" s="13" t="s">
        <v>35</v>
      </c>
      <c r="AX1188" s="13" t="s">
        <v>76</v>
      </c>
      <c r="AY1188" s="204" t="s">
        <v>177</v>
      </c>
    </row>
    <row r="1189" spans="2:51" s="13" customFormat="1" ht="11.25">
      <c r="B1189" s="193"/>
      <c r="C1189" s="194"/>
      <c r="D1189" s="195" t="s">
        <v>188</v>
      </c>
      <c r="E1189" s="196" t="s">
        <v>19</v>
      </c>
      <c r="F1189" s="197" t="s">
        <v>887</v>
      </c>
      <c r="G1189" s="194"/>
      <c r="H1189" s="198">
        <v>1.4</v>
      </c>
      <c r="I1189" s="199"/>
      <c r="J1189" s="194"/>
      <c r="K1189" s="194"/>
      <c r="L1189" s="200"/>
      <c r="M1189" s="201"/>
      <c r="N1189" s="202"/>
      <c r="O1189" s="202"/>
      <c r="P1189" s="202"/>
      <c r="Q1189" s="202"/>
      <c r="R1189" s="202"/>
      <c r="S1189" s="202"/>
      <c r="T1189" s="203"/>
      <c r="AT1189" s="204" t="s">
        <v>188</v>
      </c>
      <c r="AU1189" s="204" t="s">
        <v>86</v>
      </c>
      <c r="AV1189" s="13" t="s">
        <v>86</v>
      </c>
      <c r="AW1189" s="13" t="s">
        <v>35</v>
      </c>
      <c r="AX1189" s="13" t="s">
        <v>76</v>
      </c>
      <c r="AY1189" s="204" t="s">
        <v>177</v>
      </c>
    </row>
    <row r="1190" spans="2:51" s="13" customFormat="1" ht="11.25">
      <c r="B1190" s="193"/>
      <c r="C1190" s="194"/>
      <c r="D1190" s="195" t="s">
        <v>188</v>
      </c>
      <c r="E1190" s="196" t="s">
        <v>19</v>
      </c>
      <c r="F1190" s="197" t="s">
        <v>881</v>
      </c>
      <c r="G1190" s="194"/>
      <c r="H1190" s="198">
        <v>6</v>
      </c>
      <c r="I1190" s="199"/>
      <c r="J1190" s="194"/>
      <c r="K1190" s="194"/>
      <c r="L1190" s="200"/>
      <c r="M1190" s="201"/>
      <c r="N1190" s="202"/>
      <c r="O1190" s="202"/>
      <c r="P1190" s="202"/>
      <c r="Q1190" s="202"/>
      <c r="R1190" s="202"/>
      <c r="S1190" s="202"/>
      <c r="T1190" s="203"/>
      <c r="AT1190" s="204" t="s">
        <v>188</v>
      </c>
      <c r="AU1190" s="204" t="s">
        <v>86</v>
      </c>
      <c r="AV1190" s="13" t="s">
        <v>86</v>
      </c>
      <c r="AW1190" s="13" t="s">
        <v>35</v>
      </c>
      <c r="AX1190" s="13" t="s">
        <v>76</v>
      </c>
      <c r="AY1190" s="204" t="s">
        <v>177</v>
      </c>
    </row>
    <row r="1191" spans="2:51" s="13" customFormat="1" ht="11.25">
      <c r="B1191" s="193"/>
      <c r="C1191" s="194"/>
      <c r="D1191" s="195" t="s">
        <v>188</v>
      </c>
      <c r="E1191" s="196" t="s">
        <v>19</v>
      </c>
      <c r="F1191" s="197" t="s">
        <v>888</v>
      </c>
      <c r="G1191" s="194"/>
      <c r="H1191" s="198">
        <v>2.5</v>
      </c>
      <c r="I1191" s="199"/>
      <c r="J1191" s="194"/>
      <c r="K1191" s="194"/>
      <c r="L1191" s="200"/>
      <c r="M1191" s="201"/>
      <c r="N1191" s="202"/>
      <c r="O1191" s="202"/>
      <c r="P1191" s="202"/>
      <c r="Q1191" s="202"/>
      <c r="R1191" s="202"/>
      <c r="S1191" s="202"/>
      <c r="T1191" s="203"/>
      <c r="AT1191" s="204" t="s">
        <v>188</v>
      </c>
      <c r="AU1191" s="204" t="s">
        <v>86</v>
      </c>
      <c r="AV1191" s="13" t="s">
        <v>86</v>
      </c>
      <c r="AW1191" s="13" t="s">
        <v>35</v>
      </c>
      <c r="AX1191" s="13" t="s">
        <v>76</v>
      </c>
      <c r="AY1191" s="204" t="s">
        <v>177</v>
      </c>
    </row>
    <row r="1192" spans="2:51" s="13" customFormat="1" ht="11.25">
      <c r="B1192" s="193"/>
      <c r="C1192" s="194"/>
      <c r="D1192" s="195" t="s">
        <v>188</v>
      </c>
      <c r="E1192" s="196" t="s">
        <v>19</v>
      </c>
      <c r="F1192" s="197" t="s">
        <v>889</v>
      </c>
      <c r="G1192" s="194"/>
      <c r="H1192" s="198">
        <v>3.6</v>
      </c>
      <c r="I1192" s="199"/>
      <c r="J1192" s="194"/>
      <c r="K1192" s="194"/>
      <c r="L1192" s="200"/>
      <c r="M1192" s="201"/>
      <c r="N1192" s="202"/>
      <c r="O1192" s="202"/>
      <c r="P1192" s="202"/>
      <c r="Q1192" s="202"/>
      <c r="R1192" s="202"/>
      <c r="S1192" s="202"/>
      <c r="T1192" s="203"/>
      <c r="AT1192" s="204" t="s">
        <v>188</v>
      </c>
      <c r="AU1192" s="204" t="s">
        <v>86</v>
      </c>
      <c r="AV1192" s="13" t="s">
        <v>86</v>
      </c>
      <c r="AW1192" s="13" t="s">
        <v>35</v>
      </c>
      <c r="AX1192" s="13" t="s">
        <v>76</v>
      </c>
      <c r="AY1192" s="204" t="s">
        <v>177</v>
      </c>
    </row>
    <row r="1193" spans="2:51" s="13" customFormat="1" ht="11.25">
      <c r="B1193" s="193"/>
      <c r="C1193" s="194"/>
      <c r="D1193" s="195" t="s">
        <v>188</v>
      </c>
      <c r="E1193" s="196" t="s">
        <v>19</v>
      </c>
      <c r="F1193" s="197" t="s">
        <v>890</v>
      </c>
      <c r="G1193" s="194"/>
      <c r="H1193" s="198">
        <v>2.4</v>
      </c>
      <c r="I1193" s="199"/>
      <c r="J1193" s="194"/>
      <c r="K1193" s="194"/>
      <c r="L1193" s="200"/>
      <c r="M1193" s="201"/>
      <c r="N1193" s="202"/>
      <c r="O1193" s="202"/>
      <c r="P1193" s="202"/>
      <c r="Q1193" s="202"/>
      <c r="R1193" s="202"/>
      <c r="S1193" s="202"/>
      <c r="T1193" s="203"/>
      <c r="AT1193" s="204" t="s">
        <v>188</v>
      </c>
      <c r="AU1193" s="204" t="s">
        <v>86</v>
      </c>
      <c r="AV1193" s="13" t="s">
        <v>86</v>
      </c>
      <c r="AW1193" s="13" t="s">
        <v>35</v>
      </c>
      <c r="AX1193" s="13" t="s">
        <v>76</v>
      </c>
      <c r="AY1193" s="204" t="s">
        <v>177</v>
      </c>
    </row>
    <row r="1194" spans="2:51" s="15" customFormat="1" ht="11.25">
      <c r="B1194" s="216"/>
      <c r="C1194" s="217"/>
      <c r="D1194" s="195" t="s">
        <v>188</v>
      </c>
      <c r="E1194" s="218" t="s">
        <v>19</v>
      </c>
      <c r="F1194" s="219" t="s">
        <v>738</v>
      </c>
      <c r="G1194" s="217"/>
      <c r="H1194" s="218" t="s">
        <v>19</v>
      </c>
      <c r="I1194" s="220"/>
      <c r="J1194" s="217"/>
      <c r="K1194" s="217"/>
      <c r="L1194" s="221"/>
      <c r="M1194" s="222"/>
      <c r="N1194" s="223"/>
      <c r="O1194" s="223"/>
      <c r="P1194" s="223"/>
      <c r="Q1194" s="223"/>
      <c r="R1194" s="223"/>
      <c r="S1194" s="223"/>
      <c r="T1194" s="224"/>
      <c r="AT1194" s="225" t="s">
        <v>188</v>
      </c>
      <c r="AU1194" s="225" t="s">
        <v>86</v>
      </c>
      <c r="AV1194" s="15" t="s">
        <v>84</v>
      </c>
      <c r="AW1194" s="15" t="s">
        <v>35</v>
      </c>
      <c r="AX1194" s="15" t="s">
        <v>76</v>
      </c>
      <c r="AY1194" s="225" t="s">
        <v>177</v>
      </c>
    </row>
    <row r="1195" spans="2:51" s="13" customFormat="1" ht="11.25">
      <c r="B1195" s="193"/>
      <c r="C1195" s="194"/>
      <c r="D1195" s="195" t="s">
        <v>188</v>
      </c>
      <c r="E1195" s="196" t="s">
        <v>19</v>
      </c>
      <c r="F1195" s="197" t="s">
        <v>891</v>
      </c>
      <c r="G1195" s="194"/>
      <c r="H1195" s="198">
        <v>1.6</v>
      </c>
      <c r="I1195" s="199"/>
      <c r="J1195" s="194"/>
      <c r="K1195" s="194"/>
      <c r="L1195" s="200"/>
      <c r="M1195" s="201"/>
      <c r="N1195" s="202"/>
      <c r="O1195" s="202"/>
      <c r="P1195" s="202"/>
      <c r="Q1195" s="202"/>
      <c r="R1195" s="202"/>
      <c r="S1195" s="202"/>
      <c r="T1195" s="203"/>
      <c r="AT1195" s="204" t="s">
        <v>188</v>
      </c>
      <c r="AU1195" s="204" t="s">
        <v>86</v>
      </c>
      <c r="AV1195" s="13" t="s">
        <v>86</v>
      </c>
      <c r="AW1195" s="13" t="s">
        <v>35</v>
      </c>
      <c r="AX1195" s="13" t="s">
        <v>76</v>
      </c>
      <c r="AY1195" s="204" t="s">
        <v>177</v>
      </c>
    </row>
    <row r="1196" spans="2:51" s="13" customFormat="1" ht="11.25">
      <c r="B1196" s="193"/>
      <c r="C1196" s="194"/>
      <c r="D1196" s="195" t="s">
        <v>188</v>
      </c>
      <c r="E1196" s="196" t="s">
        <v>19</v>
      </c>
      <c r="F1196" s="197" t="s">
        <v>891</v>
      </c>
      <c r="G1196" s="194"/>
      <c r="H1196" s="198">
        <v>1.6</v>
      </c>
      <c r="I1196" s="199"/>
      <c r="J1196" s="194"/>
      <c r="K1196" s="194"/>
      <c r="L1196" s="200"/>
      <c r="M1196" s="201"/>
      <c r="N1196" s="202"/>
      <c r="O1196" s="202"/>
      <c r="P1196" s="202"/>
      <c r="Q1196" s="202"/>
      <c r="R1196" s="202"/>
      <c r="S1196" s="202"/>
      <c r="T1196" s="203"/>
      <c r="AT1196" s="204" t="s">
        <v>188</v>
      </c>
      <c r="AU1196" s="204" t="s">
        <v>86</v>
      </c>
      <c r="AV1196" s="13" t="s">
        <v>86</v>
      </c>
      <c r="AW1196" s="13" t="s">
        <v>35</v>
      </c>
      <c r="AX1196" s="13" t="s">
        <v>76</v>
      </c>
      <c r="AY1196" s="204" t="s">
        <v>177</v>
      </c>
    </row>
    <row r="1197" spans="2:51" s="13" customFormat="1" ht="11.25">
      <c r="B1197" s="193"/>
      <c r="C1197" s="194"/>
      <c r="D1197" s="195" t="s">
        <v>188</v>
      </c>
      <c r="E1197" s="196" t="s">
        <v>19</v>
      </c>
      <c r="F1197" s="197" t="s">
        <v>892</v>
      </c>
      <c r="G1197" s="194"/>
      <c r="H1197" s="198">
        <v>1.1000000000000001</v>
      </c>
      <c r="I1197" s="199"/>
      <c r="J1197" s="194"/>
      <c r="K1197" s="194"/>
      <c r="L1197" s="200"/>
      <c r="M1197" s="201"/>
      <c r="N1197" s="202"/>
      <c r="O1197" s="202"/>
      <c r="P1197" s="202"/>
      <c r="Q1197" s="202"/>
      <c r="R1197" s="202"/>
      <c r="S1197" s="202"/>
      <c r="T1197" s="203"/>
      <c r="AT1197" s="204" t="s">
        <v>188</v>
      </c>
      <c r="AU1197" s="204" t="s">
        <v>86</v>
      </c>
      <c r="AV1197" s="13" t="s">
        <v>86</v>
      </c>
      <c r="AW1197" s="13" t="s">
        <v>35</v>
      </c>
      <c r="AX1197" s="13" t="s">
        <v>76</v>
      </c>
      <c r="AY1197" s="204" t="s">
        <v>177</v>
      </c>
    </row>
    <row r="1198" spans="2:51" s="13" customFormat="1" ht="11.25">
      <c r="B1198" s="193"/>
      <c r="C1198" s="194"/>
      <c r="D1198" s="195" t="s">
        <v>188</v>
      </c>
      <c r="E1198" s="196" t="s">
        <v>19</v>
      </c>
      <c r="F1198" s="197" t="s">
        <v>893</v>
      </c>
      <c r="G1198" s="194"/>
      <c r="H1198" s="198">
        <v>1.55</v>
      </c>
      <c r="I1198" s="199"/>
      <c r="J1198" s="194"/>
      <c r="K1198" s="194"/>
      <c r="L1198" s="200"/>
      <c r="M1198" s="201"/>
      <c r="N1198" s="202"/>
      <c r="O1198" s="202"/>
      <c r="P1198" s="202"/>
      <c r="Q1198" s="202"/>
      <c r="R1198" s="202"/>
      <c r="S1198" s="202"/>
      <c r="T1198" s="203"/>
      <c r="AT1198" s="204" t="s">
        <v>188</v>
      </c>
      <c r="AU1198" s="204" t="s">
        <v>86</v>
      </c>
      <c r="AV1198" s="13" t="s">
        <v>86</v>
      </c>
      <c r="AW1198" s="13" t="s">
        <v>35</v>
      </c>
      <c r="AX1198" s="13" t="s">
        <v>76</v>
      </c>
      <c r="AY1198" s="204" t="s">
        <v>177</v>
      </c>
    </row>
    <row r="1199" spans="2:51" s="13" customFormat="1" ht="11.25">
      <c r="B1199" s="193"/>
      <c r="C1199" s="194"/>
      <c r="D1199" s="195" t="s">
        <v>188</v>
      </c>
      <c r="E1199" s="196" t="s">
        <v>19</v>
      </c>
      <c r="F1199" s="197" t="s">
        <v>892</v>
      </c>
      <c r="G1199" s="194"/>
      <c r="H1199" s="198">
        <v>1.1000000000000001</v>
      </c>
      <c r="I1199" s="199"/>
      <c r="J1199" s="194"/>
      <c r="K1199" s="194"/>
      <c r="L1199" s="200"/>
      <c r="M1199" s="201"/>
      <c r="N1199" s="202"/>
      <c r="O1199" s="202"/>
      <c r="P1199" s="202"/>
      <c r="Q1199" s="202"/>
      <c r="R1199" s="202"/>
      <c r="S1199" s="202"/>
      <c r="T1199" s="203"/>
      <c r="AT1199" s="204" t="s">
        <v>188</v>
      </c>
      <c r="AU1199" s="204" t="s">
        <v>86</v>
      </c>
      <c r="AV1199" s="13" t="s">
        <v>86</v>
      </c>
      <c r="AW1199" s="13" t="s">
        <v>35</v>
      </c>
      <c r="AX1199" s="13" t="s">
        <v>76</v>
      </c>
      <c r="AY1199" s="204" t="s">
        <v>177</v>
      </c>
    </row>
    <row r="1200" spans="2:51" s="13" customFormat="1" ht="11.25">
      <c r="B1200" s="193"/>
      <c r="C1200" s="194"/>
      <c r="D1200" s="195" t="s">
        <v>188</v>
      </c>
      <c r="E1200" s="196" t="s">
        <v>19</v>
      </c>
      <c r="F1200" s="197" t="s">
        <v>894</v>
      </c>
      <c r="G1200" s="194"/>
      <c r="H1200" s="198">
        <v>1.5</v>
      </c>
      <c r="I1200" s="199"/>
      <c r="J1200" s="194"/>
      <c r="K1200" s="194"/>
      <c r="L1200" s="200"/>
      <c r="M1200" s="201"/>
      <c r="N1200" s="202"/>
      <c r="O1200" s="202"/>
      <c r="P1200" s="202"/>
      <c r="Q1200" s="202"/>
      <c r="R1200" s="202"/>
      <c r="S1200" s="202"/>
      <c r="T1200" s="203"/>
      <c r="AT1200" s="204" t="s">
        <v>188</v>
      </c>
      <c r="AU1200" s="204" t="s">
        <v>86</v>
      </c>
      <c r="AV1200" s="13" t="s">
        <v>86</v>
      </c>
      <c r="AW1200" s="13" t="s">
        <v>35</v>
      </c>
      <c r="AX1200" s="13" t="s">
        <v>76</v>
      </c>
      <c r="AY1200" s="204" t="s">
        <v>177</v>
      </c>
    </row>
    <row r="1201" spans="1:65" s="14" customFormat="1" ht="11.25">
      <c r="B1201" s="205"/>
      <c r="C1201" s="206"/>
      <c r="D1201" s="195" t="s">
        <v>188</v>
      </c>
      <c r="E1201" s="207" t="s">
        <v>19</v>
      </c>
      <c r="F1201" s="208" t="s">
        <v>190</v>
      </c>
      <c r="G1201" s="206"/>
      <c r="H1201" s="209">
        <v>90.349999999999966</v>
      </c>
      <c r="I1201" s="210"/>
      <c r="J1201" s="206"/>
      <c r="K1201" s="206"/>
      <c r="L1201" s="211"/>
      <c r="M1201" s="212"/>
      <c r="N1201" s="213"/>
      <c r="O1201" s="213"/>
      <c r="P1201" s="213"/>
      <c r="Q1201" s="213"/>
      <c r="R1201" s="213"/>
      <c r="S1201" s="213"/>
      <c r="T1201" s="214"/>
      <c r="AT1201" s="215" t="s">
        <v>188</v>
      </c>
      <c r="AU1201" s="215" t="s">
        <v>86</v>
      </c>
      <c r="AV1201" s="14" t="s">
        <v>184</v>
      </c>
      <c r="AW1201" s="14" t="s">
        <v>35</v>
      </c>
      <c r="AX1201" s="14" t="s">
        <v>76</v>
      </c>
      <c r="AY1201" s="215" t="s">
        <v>177</v>
      </c>
    </row>
    <row r="1202" spans="1:65" s="13" customFormat="1" ht="11.25">
      <c r="B1202" s="193"/>
      <c r="C1202" s="194"/>
      <c r="D1202" s="195" t="s">
        <v>188</v>
      </c>
      <c r="E1202" s="196" t="s">
        <v>19</v>
      </c>
      <c r="F1202" s="197" t="s">
        <v>895</v>
      </c>
      <c r="G1202" s="194"/>
      <c r="H1202" s="198">
        <v>94.867999999999995</v>
      </c>
      <c r="I1202" s="199"/>
      <c r="J1202" s="194"/>
      <c r="K1202" s="194"/>
      <c r="L1202" s="200"/>
      <c r="M1202" s="201"/>
      <c r="N1202" s="202"/>
      <c r="O1202" s="202"/>
      <c r="P1202" s="202"/>
      <c r="Q1202" s="202"/>
      <c r="R1202" s="202"/>
      <c r="S1202" s="202"/>
      <c r="T1202" s="203"/>
      <c r="AT1202" s="204" t="s">
        <v>188</v>
      </c>
      <c r="AU1202" s="204" t="s">
        <v>86</v>
      </c>
      <c r="AV1202" s="13" t="s">
        <v>86</v>
      </c>
      <c r="AW1202" s="13" t="s">
        <v>35</v>
      </c>
      <c r="AX1202" s="13" t="s">
        <v>84</v>
      </c>
      <c r="AY1202" s="204" t="s">
        <v>177</v>
      </c>
    </row>
    <row r="1203" spans="1:65" s="2" customFormat="1" ht="16.5" customHeight="1">
      <c r="A1203" s="36"/>
      <c r="B1203" s="37"/>
      <c r="C1203" s="237" t="s">
        <v>896</v>
      </c>
      <c r="D1203" s="237" t="s">
        <v>757</v>
      </c>
      <c r="E1203" s="238" t="s">
        <v>897</v>
      </c>
      <c r="F1203" s="239" t="s">
        <v>898</v>
      </c>
      <c r="G1203" s="240" t="s">
        <v>595</v>
      </c>
      <c r="H1203" s="241">
        <v>85.995000000000005</v>
      </c>
      <c r="I1203" s="242"/>
      <c r="J1203" s="243">
        <f>ROUND(I1203*H1203,2)</f>
        <v>0</v>
      </c>
      <c r="K1203" s="239" t="s">
        <v>183</v>
      </c>
      <c r="L1203" s="244"/>
      <c r="M1203" s="245" t="s">
        <v>19</v>
      </c>
      <c r="N1203" s="246" t="s">
        <v>47</v>
      </c>
      <c r="O1203" s="66"/>
      <c r="P1203" s="184">
        <f>O1203*H1203</f>
        <v>0</v>
      </c>
      <c r="Q1203" s="184">
        <v>2.0000000000000001E-4</v>
      </c>
      <c r="R1203" s="184">
        <f>Q1203*H1203</f>
        <v>1.7199000000000002E-2</v>
      </c>
      <c r="S1203" s="184">
        <v>0</v>
      </c>
      <c r="T1203" s="185">
        <f>S1203*H1203</f>
        <v>0</v>
      </c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R1203" s="186" t="s">
        <v>252</v>
      </c>
      <c r="AT1203" s="186" t="s">
        <v>757</v>
      </c>
      <c r="AU1203" s="186" t="s">
        <v>86</v>
      </c>
      <c r="AY1203" s="19" t="s">
        <v>177</v>
      </c>
      <c r="BE1203" s="187">
        <f>IF(N1203="základní",J1203,0)</f>
        <v>0</v>
      </c>
      <c r="BF1203" s="187">
        <f>IF(N1203="snížená",J1203,0)</f>
        <v>0</v>
      </c>
      <c r="BG1203" s="187">
        <f>IF(N1203="zákl. přenesená",J1203,0)</f>
        <v>0</v>
      </c>
      <c r="BH1203" s="187">
        <f>IF(N1203="sníž. přenesená",J1203,0)</f>
        <v>0</v>
      </c>
      <c r="BI1203" s="187">
        <f>IF(N1203="nulová",J1203,0)</f>
        <v>0</v>
      </c>
      <c r="BJ1203" s="19" t="s">
        <v>84</v>
      </c>
      <c r="BK1203" s="187">
        <f>ROUND(I1203*H1203,2)</f>
        <v>0</v>
      </c>
      <c r="BL1203" s="19" t="s">
        <v>184</v>
      </c>
      <c r="BM1203" s="186" t="s">
        <v>899</v>
      </c>
    </row>
    <row r="1204" spans="1:65" s="13" customFormat="1" ht="11.25">
      <c r="B1204" s="193"/>
      <c r="C1204" s="194"/>
      <c r="D1204" s="195" t="s">
        <v>188</v>
      </c>
      <c r="E1204" s="196" t="s">
        <v>19</v>
      </c>
      <c r="F1204" s="197" t="s">
        <v>879</v>
      </c>
      <c r="G1204" s="194"/>
      <c r="H1204" s="198">
        <v>31.5</v>
      </c>
      <c r="I1204" s="199"/>
      <c r="J1204" s="194"/>
      <c r="K1204" s="194"/>
      <c r="L1204" s="200"/>
      <c r="M1204" s="201"/>
      <c r="N1204" s="202"/>
      <c r="O1204" s="202"/>
      <c r="P1204" s="202"/>
      <c r="Q1204" s="202"/>
      <c r="R1204" s="202"/>
      <c r="S1204" s="202"/>
      <c r="T1204" s="203"/>
      <c r="AT1204" s="204" t="s">
        <v>188</v>
      </c>
      <c r="AU1204" s="204" t="s">
        <v>86</v>
      </c>
      <c r="AV1204" s="13" t="s">
        <v>86</v>
      </c>
      <c r="AW1204" s="13" t="s">
        <v>35</v>
      </c>
      <c r="AX1204" s="13" t="s">
        <v>76</v>
      </c>
      <c r="AY1204" s="204" t="s">
        <v>177</v>
      </c>
    </row>
    <row r="1205" spans="1:65" s="13" customFormat="1" ht="11.25">
      <c r="B1205" s="193"/>
      <c r="C1205" s="194"/>
      <c r="D1205" s="195" t="s">
        <v>188</v>
      </c>
      <c r="E1205" s="196" t="s">
        <v>19</v>
      </c>
      <c r="F1205" s="197" t="s">
        <v>880</v>
      </c>
      <c r="G1205" s="194"/>
      <c r="H1205" s="198">
        <v>3</v>
      </c>
      <c r="I1205" s="199"/>
      <c r="J1205" s="194"/>
      <c r="K1205" s="194"/>
      <c r="L1205" s="200"/>
      <c r="M1205" s="201"/>
      <c r="N1205" s="202"/>
      <c r="O1205" s="202"/>
      <c r="P1205" s="202"/>
      <c r="Q1205" s="202"/>
      <c r="R1205" s="202"/>
      <c r="S1205" s="202"/>
      <c r="T1205" s="203"/>
      <c r="AT1205" s="204" t="s">
        <v>188</v>
      </c>
      <c r="AU1205" s="204" t="s">
        <v>86</v>
      </c>
      <c r="AV1205" s="13" t="s">
        <v>86</v>
      </c>
      <c r="AW1205" s="13" t="s">
        <v>35</v>
      </c>
      <c r="AX1205" s="13" t="s">
        <v>76</v>
      </c>
      <c r="AY1205" s="204" t="s">
        <v>177</v>
      </c>
    </row>
    <row r="1206" spans="1:65" s="13" customFormat="1" ht="11.25">
      <c r="B1206" s="193"/>
      <c r="C1206" s="194"/>
      <c r="D1206" s="195" t="s">
        <v>188</v>
      </c>
      <c r="E1206" s="196" t="s">
        <v>19</v>
      </c>
      <c r="F1206" s="197" t="s">
        <v>881</v>
      </c>
      <c r="G1206" s="194"/>
      <c r="H1206" s="198">
        <v>6</v>
      </c>
      <c r="I1206" s="199"/>
      <c r="J1206" s="194"/>
      <c r="K1206" s="194"/>
      <c r="L1206" s="200"/>
      <c r="M1206" s="201"/>
      <c r="N1206" s="202"/>
      <c r="O1206" s="202"/>
      <c r="P1206" s="202"/>
      <c r="Q1206" s="202"/>
      <c r="R1206" s="202"/>
      <c r="S1206" s="202"/>
      <c r="T1206" s="203"/>
      <c r="AT1206" s="204" t="s">
        <v>188</v>
      </c>
      <c r="AU1206" s="204" t="s">
        <v>86</v>
      </c>
      <c r="AV1206" s="13" t="s">
        <v>86</v>
      </c>
      <c r="AW1206" s="13" t="s">
        <v>35</v>
      </c>
      <c r="AX1206" s="13" t="s">
        <v>76</v>
      </c>
      <c r="AY1206" s="204" t="s">
        <v>177</v>
      </c>
    </row>
    <row r="1207" spans="1:65" s="13" customFormat="1" ht="11.25">
      <c r="B1207" s="193"/>
      <c r="C1207" s="194"/>
      <c r="D1207" s="195" t="s">
        <v>188</v>
      </c>
      <c r="E1207" s="196" t="s">
        <v>19</v>
      </c>
      <c r="F1207" s="197" t="s">
        <v>882</v>
      </c>
      <c r="G1207" s="194"/>
      <c r="H1207" s="198">
        <v>9.8000000000000007</v>
      </c>
      <c r="I1207" s="199"/>
      <c r="J1207" s="194"/>
      <c r="K1207" s="194"/>
      <c r="L1207" s="200"/>
      <c r="M1207" s="201"/>
      <c r="N1207" s="202"/>
      <c r="O1207" s="202"/>
      <c r="P1207" s="202"/>
      <c r="Q1207" s="202"/>
      <c r="R1207" s="202"/>
      <c r="S1207" s="202"/>
      <c r="T1207" s="203"/>
      <c r="AT1207" s="204" t="s">
        <v>188</v>
      </c>
      <c r="AU1207" s="204" t="s">
        <v>86</v>
      </c>
      <c r="AV1207" s="13" t="s">
        <v>86</v>
      </c>
      <c r="AW1207" s="13" t="s">
        <v>35</v>
      </c>
      <c r="AX1207" s="13" t="s">
        <v>76</v>
      </c>
      <c r="AY1207" s="204" t="s">
        <v>177</v>
      </c>
    </row>
    <row r="1208" spans="1:65" s="13" customFormat="1" ht="11.25">
      <c r="B1208" s="193"/>
      <c r="C1208" s="194"/>
      <c r="D1208" s="195" t="s">
        <v>188</v>
      </c>
      <c r="E1208" s="196" t="s">
        <v>19</v>
      </c>
      <c r="F1208" s="197" t="s">
        <v>883</v>
      </c>
      <c r="G1208" s="194"/>
      <c r="H1208" s="198">
        <v>10.5</v>
      </c>
      <c r="I1208" s="199"/>
      <c r="J1208" s="194"/>
      <c r="K1208" s="194"/>
      <c r="L1208" s="200"/>
      <c r="M1208" s="201"/>
      <c r="N1208" s="202"/>
      <c r="O1208" s="202"/>
      <c r="P1208" s="202"/>
      <c r="Q1208" s="202"/>
      <c r="R1208" s="202"/>
      <c r="S1208" s="202"/>
      <c r="T1208" s="203"/>
      <c r="AT1208" s="204" t="s">
        <v>188</v>
      </c>
      <c r="AU1208" s="204" t="s">
        <v>86</v>
      </c>
      <c r="AV1208" s="13" t="s">
        <v>86</v>
      </c>
      <c r="AW1208" s="13" t="s">
        <v>35</v>
      </c>
      <c r="AX1208" s="13" t="s">
        <v>76</v>
      </c>
      <c r="AY1208" s="204" t="s">
        <v>177</v>
      </c>
    </row>
    <row r="1209" spans="1:65" s="13" customFormat="1" ht="11.25">
      <c r="B1209" s="193"/>
      <c r="C1209" s="194"/>
      <c r="D1209" s="195" t="s">
        <v>188</v>
      </c>
      <c r="E1209" s="196" t="s">
        <v>19</v>
      </c>
      <c r="F1209" s="197" t="s">
        <v>884</v>
      </c>
      <c r="G1209" s="194"/>
      <c r="H1209" s="198">
        <v>1.8</v>
      </c>
      <c r="I1209" s="199"/>
      <c r="J1209" s="194"/>
      <c r="K1209" s="194"/>
      <c r="L1209" s="200"/>
      <c r="M1209" s="201"/>
      <c r="N1209" s="202"/>
      <c r="O1209" s="202"/>
      <c r="P1209" s="202"/>
      <c r="Q1209" s="202"/>
      <c r="R1209" s="202"/>
      <c r="S1209" s="202"/>
      <c r="T1209" s="203"/>
      <c r="AT1209" s="204" t="s">
        <v>188</v>
      </c>
      <c r="AU1209" s="204" t="s">
        <v>86</v>
      </c>
      <c r="AV1209" s="13" t="s">
        <v>86</v>
      </c>
      <c r="AW1209" s="13" t="s">
        <v>35</v>
      </c>
      <c r="AX1209" s="13" t="s">
        <v>76</v>
      </c>
      <c r="AY1209" s="204" t="s">
        <v>177</v>
      </c>
    </row>
    <row r="1210" spans="1:65" s="13" customFormat="1" ht="11.25">
      <c r="B1210" s="193"/>
      <c r="C1210" s="194"/>
      <c r="D1210" s="195" t="s">
        <v>188</v>
      </c>
      <c r="E1210" s="196" t="s">
        <v>19</v>
      </c>
      <c r="F1210" s="197" t="s">
        <v>885</v>
      </c>
      <c r="G1210" s="194"/>
      <c r="H1210" s="198">
        <v>1.6</v>
      </c>
      <c r="I1210" s="199"/>
      <c r="J1210" s="194"/>
      <c r="K1210" s="194"/>
      <c r="L1210" s="200"/>
      <c r="M1210" s="201"/>
      <c r="N1210" s="202"/>
      <c r="O1210" s="202"/>
      <c r="P1210" s="202"/>
      <c r="Q1210" s="202"/>
      <c r="R1210" s="202"/>
      <c r="S1210" s="202"/>
      <c r="T1210" s="203"/>
      <c r="AT1210" s="204" t="s">
        <v>188</v>
      </c>
      <c r="AU1210" s="204" t="s">
        <v>86</v>
      </c>
      <c r="AV1210" s="13" t="s">
        <v>86</v>
      </c>
      <c r="AW1210" s="13" t="s">
        <v>35</v>
      </c>
      <c r="AX1210" s="13" t="s">
        <v>76</v>
      </c>
      <c r="AY1210" s="204" t="s">
        <v>177</v>
      </c>
    </row>
    <row r="1211" spans="1:65" s="13" customFormat="1" ht="11.25">
      <c r="B1211" s="193"/>
      <c r="C1211" s="194"/>
      <c r="D1211" s="195" t="s">
        <v>188</v>
      </c>
      <c r="E1211" s="196" t="s">
        <v>19</v>
      </c>
      <c r="F1211" s="197" t="s">
        <v>886</v>
      </c>
      <c r="G1211" s="194"/>
      <c r="H1211" s="198">
        <v>1.8</v>
      </c>
      <c r="I1211" s="199"/>
      <c r="J1211" s="194"/>
      <c r="K1211" s="194"/>
      <c r="L1211" s="200"/>
      <c r="M1211" s="201"/>
      <c r="N1211" s="202"/>
      <c r="O1211" s="202"/>
      <c r="P1211" s="202"/>
      <c r="Q1211" s="202"/>
      <c r="R1211" s="202"/>
      <c r="S1211" s="202"/>
      <c r="T1211" s="203"/>
      <c r="AT1211" s="204" t="s">
        <v>188</v>
      </c>
      <c r="AU1211" s="204" t="s">
        <v>86</v>
      </c>
      <c r="AV1211" s="13" t="s">
        <v>86</v>
      </c>
      <c r="AW1211" s="13" t="s">
        <v>35</v>
      </c>
      <c r="AX1211" s="13" t="s">
        <v>76</v>
      </c>
      <c r="AY1211" s="204" t="s">
        <v>177</v>
      </c>
    </row>
    <row r="1212" spans="1:65" s="13" customFormat="1" ht="11.25">
      <c r="B1212" s="193"/>
      <c r="C1212" s="194"/>
      <c r="D1212" s="195" t="s">
        <v>188</v>
      </c>
      <c r="E1212" s="196" t="s">
        <v>19</v>
      </c>
      <c r="F1212" s="197" t="s">
        <v>887</v>
      </c>
      <c r="G1212" s="194"/>
      <c r="H1212" s="198">
        <v>1.4</v>
      </c>
      <c r="I1212" s="199"/>
      <c r="J1212" s="194"/>
      <c r="K1212" s="194"/>
      <c r="L1212" s="200"/>
      <c r="M1212" s="201"/>
      <c r="N1212" s="202"/>
      <c r="O1212" s="202"/>
      <c r="P1212" s="202"/>
      <c r="Q1212" s="202"/>
      <c r="R1212" s="202"/>
      <c r="S1212" s="202"/>
      <c r="T1212" s="203"/>
      <c r="AT1212" s="204" t="s">
        <v>188</v>
      </c>
      <c r="AU1212" s="204" t="s">
        <v>86</v>
      </c>
      <c r="AV1212" s="13" t="s">
        <v>86</v>
      </c>
      <c r="AW1212" s="13" t="s">
        <v>35</v>
      </c>
      <c r="AX1212" s="13" t="s">
        <v>76</v>
      </c>
      <c r="AY1212" s="204" t="s">
        <v>177</v>
      </c>
    </row>
    <row r="1213" spans="1:65" s="13" customFormat="1" ht="11.25">
      <c r="B1213" s="193"/>
      <c r="C1213" s="194"/>
      <c r="D1213" s="195" t="s">
        <v>188</v>
      </c>
      <c r="E1213" s="196" t="s">
        <v>19</v>
      </c>
      <c r="F1213" s="197" t="s">
        <v>881</v>
      </c>
      <c r="G1213" s="194"/>
      <c r="H1213" s="198">
        <v>6</v>
      </c>
      <c r="I1213" s="199"/>
      <c r="J1213" s="194"/>
      <c r="K1213" s="194"/>
      <c r="L1213" s="200"/>
      <c r="M1213" s="201"/>
      <c r="N1213" s="202"/>
      <c r="O1213" s="202"/>
      <c r="P1213" s="202"/>
      <c r="Q1213" s="202"/>
      <c r="R1213" s="202"/>
      <c r="S1213" s="202"/>
      <c r="T1213" s="203"/>
      <c r="AT1213" s="204" t="s">
        <v>188</v>
      </c>
      <c r="AU1213" s="204" t="s">
        <v>86</v>
      </c>
      <c r="AV1213" s="13" t="s">
        <v>86</v>
      </c>
      <c r="AW1213" s="13" t="s">
        <v>35</v>
      </c>
      <c r="AX1213" s="13" t="s">
        <v>76</v>
      </c>
      <c r="AY1213" s="204" t="s">
        <v>177</v>
      </c>
    </row>
    <row r="1214" spans="1:65" s="13" customFormat="1" ht="11.25">
      <c r="B1214" s="193"/>
      <c r="C1214" s="194"/>
      <c r="D1214" s="195" t="s">
        <v>188</v>
      </c>
      <c r="E1214" s="196" t="s">
        <v>19</v>
      </c>
      <c r="F1214" s="197" t="s">
        <v>888</v>
      </c>
      <c r="G1214" s="194"/>
      <c r="H1214" s="198">
        <v>2.5</v>
      </c>
      <c r="I1214" s="199"/>
      <c r="J1214" s="194"/>
      <c r="K1214" s="194"/>
      <c r="L1214" s="200"/>
      <c r="M1214" s="201"/>
      <c r="N1214" s="202"/>
      <c r="O1214" s="202"/>
      <c r="P1214" s="202"/>
      <c r="Q1214" s="202"/>
      <c r="R1214" s="202"/>
      <c r="S1214" s="202"/>
      <c r="T1214" s="203"/>
      <c r="AT1214" s="204" t="s">
        <v>188</v>
      </c>
      <c r="AU1214" s="204" t="s">
        <v>86</v>
      </c>
      <c r="AV1214" s="13" t="s">
        <v>86</v>
      </c>
      <c r="AW1214" s="13" t="s">
        <v>35</v>
      </c>
      <c r="AX1214" s="13" t="s">
        <v>76</v>
      </c>
      <c r="AY1214" s="204" t="s">
        <v>177</v>
      </c>
    </row>
    <row r="1215" spans="1:65" s="13" customFormat="1" ht="11.25">
      <c r="B1215" s="193"/>
      <c r="C1215" s="194"/>
      <c r="D1215" s="195" t="s">
        <v>188</v>
      </c>
      <c r="E1215" s="196" t="s">
        <v>19</v>
      </c>
      <c r="F1215" s="197" t="s">
        <v>889</v>
      </c>
      <c r="G1215" s="194"/>
      <c r="H1215" s="198">
        <v>3.6</v>
      </c>
      <c r="I1215" s="199"/>
      <c r="J1215" s="194"/>
      <c r="K1215" s="194"/>
      <c r="L1215" s="200"/>
      <c r="M1215" s="201"/>
      <c r="N1215" s="202"/>
      <c r="O1215" s="202"/>
      <c r="P1215" s="202"/>
      <c r="Q1215" s="202"/>
      <c r="R1215" s="202"/>
      <c r="S1215" s="202"/>
      <c r="T1215" s="203"/>
      <c r="AT1215" s="204" t="s">
        <v>188</v>
      </c>
      <c r="AU1215" s="204" t="s">
        <v>86</v>
      </c>
      <c r="AV1215" s="13" t="s">
        <v>86</v>
      </c>
      <c r="AW1215" s="13" t="s">
        <v>35</v>
      </c>
      <c r="AX1215" s="13" t="s">
        <v>76</v>
      </c>
      <c r="AY1215" s="204" t="s">
        <v>177</v>
      </c>
    </row>
    <row r="1216" spans="1:65" s="13" customFormat="1" ht="11.25">
      <c r="B1216" s="193"/>
      <c r="C1216" s="194"/>
      <c r="D1216" s="195" t="s">
        <v>188</v>
      </c>
      <c r="E1216" s="196" t="s">
        <v>19</v>
      </c>
      <c r="F1216" s="197" t="s">
        <v>890</v>
      </c>
      <c r="G1216" s="194"/>
      <c r="H1216" s="198">
        <v>2.4</v>
      </c>
      <c r="I1216" s="199"/>
      <c r="J1216" s="194"/>
      <c r="K1216" s="194"/>
      <c r="L1216" s="200"/>
      <c r="M1216" s="201"/>
      <c r="N1216" s="202"/>
      <c r="O1216" s="202"/>
      <c r="P1216" s="202"/>
      <c r="Q1216" s="202"/>
      <c r="R1216" s="202"/>
      <c r="S1216" s="202"/>
      <c r="T1216" s="203"/>
      <c r="AT1216" s="204" t="s">
        <v>188</v>
      </c>
      <c r="AU1216" s="204" t="s">
        <v>86</v>
      </c>
      <c r="AV1216" s="13" t="s">
        <v>86</v>
      </c>
      <c r="AW1216" s="13" t="s">
        <v>35</v>
      </c>
      <c r="AX1216" s="13" t="s">
        <v>76</v>
      </c>
      <c r="AY1216" s="204" t="s">
        <v>177</v>
      </c>
    </row>
    <row r="1217" spans="1:65" s="14" customFormat="1" ht="11.25">
      <c r="B1217" s="205"/>
      <c r="C1217" s="206"/>
      <c r="D1217" s="195" t="s">
        <v>188</v>
      </c>
      <c r="E1217" s="207" t="s">
        <v>19</v>
      </c>
      <c r="F1217" s="208" t="s">
        <v>190</v>
      </c>
      <c r="G1217" s="206"/>
      <c r="H1217" s="209">
        <v>81.899999999999991</v>
      </c>
      <c r="I1217" s="210"/>
      <c r="J1217" s="206"/>
      <c r="K1217" s="206"/>
      <c r="L1217" s="211"/>
      <c r="M1217" s="212"/>
      <c r="N1217" s="213"/>
      <c r="O1217" s="213"/>
      <c r="P1217" s="213"/>
      <c r="Q1217" s="213"/>
      <c r="R1217" s="213"/>
      <c r="S1217" s="213"/>
      <c r="T1217" s="214"/>
      <c r="AT1217" s="215" t="s">
        <v>188</v>
      </c>
      <c r="AU1217" s="215" t="s">
        <v>86</v>
      </c>
      <c r="AV1217" s="14" t="s">
        <v>184</v>
      </c>
      <c r="AW1217" s="14" t="s">
        <v>35</v>
      </c>
      <c r="AX1217" s="14" t="s">
        <v>76</v>
      </c>
      <c r="AY1217" s="215" t="s">
        <v>177</v>
      </c>
    </row>
    <row r="1218" spans="1:65" s="13" customFormat="1" ht="11.25">
      <c r="B1218" s="193"/>
      <c r="C1218" s="194"/>
      <c r="D1218" s="195" t="s">
        <v>188</v>
      </c>
      <c r="E1218" s="196" t="s">
        <v>19</v>
      </c>
      <c r="F1218" s="197" t="s">
        <v>900</v>
      </c>
      <c r="G1218" s="194"/>
      <c r="H1218" s="198">
        <v>85.995000000000005</v>
      </c>
      <c r="I1218" s="199"/>
      <c r="J1218" s="194"/>
      <c r="K1218" s="194"/>
      <c r="L1218" s="200"/>
      <c r="M1218" s="201"/>
      <c r="N1218" s="202"/>
      <c r="O1218" s="202"/>
      <c r="P1218" s="202"/>
      <c r="Q1218" s="202"/>
      <c r="R1218" s="202"/>
      <c r="S1218" s="202"/>
      <c r="T1218" s="203"/>
      <c r="AT1218" s="204" t="s">
        <v>188</v>
      </c>
      <c r="AU1218" s="204" t="s">
        <v>86</v>
      </c>
      <c r="AV1218" s="13" t="s">
        <v>86</v>
      </c>
      <c r="AW1218" s="13" t="s">
        <v>35</v>
      </c>
      <c r="AX1218" s="13" t="s">
        <v>84</v>
      </c>
      <c r="AY1218" s="204" t="s">
        <v>177</v>
      </c>
    </row>
    <row r="1219" spans="1:65" s="2" customFormat="1" ht="21.75" customHeight="1">
      <c r="A1219" s="36"/>
      <c r="B1219" s="37"/>
      <c r="C1219" s="175" t="s">
        <v>901</v>
      </c>
      <c r="D1219" s="175" t="s">
        <v>179</v>
      </c>
      <c r="E1219" s="176" t="s">
        <v>902</v>
      </c>
      <c r="F1219" s="177" t="s">
        <v>903</v>
      </c>
      <c r="G1219" s="178" t="s">
        <v>199</v>
      </c>
      <c r="H1219" s="179">
        <v>105.072</v>
      </c>
      <c r="I1219" s="180"/>
      <c r="J1219" s="181">
        <f>ROUND(I1219*H1219,2)</f>
        <v>0</v>
      </c>
      <c r="K1219" s="177" t="s">
        <v>183</v>
      </c>
      <c r="L1219" s="41"/>
      <c r="M1219" s="182" t="s">
        <v>19</v>
      </c>
      <c r="N1219" s="183" t="s">
        <v>47</v>
      </c>
      <c r="O1219" s="66"/>
      <c r="P1219" s="184">
        <f>O1219*H1219</f>
        <v>0</v>
      </c>
      <c r="Q1219" s="184">
        <v>5.7000000000000002E-3</v>
      </c>
      <c r="R1219" s="184">
        <f>Q1219*H1219</f>
        <v>0.59891040000000006</v>
      </c>
      <c r="S1219" s="184">
        <v>0</v>
      </c>
      <c r="T1219" s="185">
        <f>S1219*H1219</f>
        <v>0</v>
      </c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R1219" s="186" t="s">
        <v>184</v>
      </c>
      <c r="AT1219" s="186" t="s">
        <v>179</v>
      </c>
      <c r="AU1219" s="186" t="s">
        <v>86</v>
      </c>
      <c r="AY1219" s="19" t="s">
        <v>177</v>
      </c>
      <c r="BE1219" s="187">
        <f>IF(N1219="základní",J1219,0)</f>
        <v>0</v>
      </c>
      <c r="BF1219" s="187">
        <f>IF(N1219="snížená",J1219,0)</f>
        <v>0</v>
      </c>
      <c r="BG1219" s="187">
        <f>IF(N1219="zákl. přenesená",J1219,0)</f>
        <v>0</v>
      </c>
      <c r="BH1219" s="187">
        <f>IF(N1219="sníž. přenesená",J1219,0)</f>
        <v>0</v>
      </c>
      <c r="BI1219" s="187">
        <f>IF(N1219="nulová",J1219,0)</f>
        <v>0</v>
      </c>
      <c r="BJ1219" s="19" t="s">
        <v>84</v>
      </c>
      <c r="BK1219" s="187">
        <f>ROUND(I1219*H1219,2)</f>
        <v>0</v>
      </c>
      <c r="BL1219" s="19" t="s">
        <v>184</v>
      </c>
      <c r="BM1219" s="186" t="s">
        <v>904</v>
      </c>
    </row>
    <row r="1220" spans="1:65" s="2" customFormat="1" ht="11.25">
      <c r="A1220" s="36"/>
      <c r="B1220" s="37"/>
      <c r="C1220" s="38"/>
      <c r="D1220" s="188" t="s">
        <v>186</v>
      </c>
      <c r="E1220" s="38"/>
      <c r="F1220" s="189" t="s">
        <v>905</v>
      </c>
      <c r="G1220" s="38"/>
      <c r="H1220" s="38"/>
      <c r="I1220" s="190"/>
      <c r="J1220" s="38"/>
      <c r="K1220" s="38"/>
      <c r="L1220" s="41"/>
      <c r="M1220" s="191"/>
      <c r="N1220" s="192"/>
      <c r="O1220" s="66"/>
      <c r="P1220" s="66"/>
      <c r="Q1220" s="66"/>
      <c r="R1220" s="66"/>
      <c r="S1220" s="66"/>
      <c r="T1220" s="67"/>
      <c r="U1220" s="36"/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T1220" s="19" t="s">
        <v>186</v>
      </c>
      <c r="AU1220" s="19" t="s">
        <v>86</v>
      </c>
    </row>
    <row r="1221" spans="1:65" s="15" customFormat="1" ht="11.25">
      <c r="B1221" s="216"/>
      <c r="C1221" s="217"/>
      <c r="D1221" s="195" t="s">
        <v>188</v>
      </c>
      <c r="E1221" s="218" t="s">
        <v>19</v>
      </c>
      <c r="F1221" s="219" t="s">
        <v>624</v>
      </c>
      <c r="G1221" s="217"/>
      <c r="H1221" s="218" t="s">
        <v>19</v>
      </c>
      <c r="I1221" s="220"/>
      <c r="J1221" s="217"/>
      <c r="K1221" s="217"/>
      <c r="L1221" s="221"/>
      <c r="M1221" s="222"/>
      <c r="N1221" s="223"/>
      <c r="O1221" s="223"/>
      <c r="P1221" s="223"/>
      <c r="Q1221" s="223"/>
      <c r="R1221" s="223"/>
      <c r="S1221" s="223"/>
      <c r="T1221" s="224"/>
      <c r="AT1221" s="225" t="s">
        <v>188</v>
      </c>
      <c r="AU1221" s="225" t="s">
        <v>86</v>
      </c>
      <c r="AV1221" s="15" t="s">
        <v>84</v>
      </c>
      <c r="AW1221" s="15" t="s">
        <v>35</v>
      </c>
      <c r="AX1221" s="15" t="s">
        <v>76</v>
      </c>
      <c r="AY1221" s="225" t="s">
        <v>177</v>
      </c>
    </row>
    <row r="1222" spans="1:65" s="13" customFormat="1" ht="11.25">
      <c r="B1222" s="193"/>
      <c r="C1222" s="194"/>
      <c r="D1222" s="195" t="s">
        <v>188</v>
      </c>
      <c r="E1222" s="196" t="s">
        <v>19</v>
      </c>
      <c r="F1222" s="197" t="s">
        <v>750</v>
      </c>
      <c r="G1222" s="194"/>
      <c r="H1222" s="198">
        <v>105.072</v>
      </c>
      <c r="I1222" s="199"/>
      <c r="J1222" s="194"/>
      <c r="K1222" s="194"/>
      <c r="L1222" s="200"/>
      <c r="M1222" s="201"/>
      <c r="N1222" s="202"/>
      <c r="O1222" s="202"/>
      <c r="P1222" s="202"/>
      <c r="Q1222" s="202"/>
      <c r="R1222" s="202"/>
      <c r="S1222" s="202"/>
      <c r="T1222" s="203"/>
      <c r="AT1222" s="204" t="s">
        <v>188</v>
      </c>
      <c r="AU1222" s="204" t="s">
        <v>86</v>
      </c>
      <c r="AV1222" s="13" t="s">
        <v>86</v>
      </c>
      <c r="AW1222" s="13" t="s">
        <v>35</v>
      </c>
      <c r="AX1222" s="13" t="s">
        <v>76</v>
      </c>
      <c r="AY1222" s="204" t="s">
        <v>177</v>
      </c>
    </row>
    <row r="1223" spans="1:65" s="14" customFormat="1" ht="11.25">
      <c r="B1223" s="205"/>
      <c r="C1223" s="206"/>
      <c r="D1223" s="195" t="s">
        <v>188</v>
      </c>
      <c r="E1223" s="207" t="s">
        <v>19</v>
      </c>
      <c r="F1223" s="208" t="s">
        <v>190</v>
      </c>
      <c r="G1223" s="206"/>
      <c r="H1223" s="209">
        <v>105.072</v>
      </c>
      <c r="I1223" s="210"/>
      <c r="J1223" s="206"/>
      <c r="K1223" s="206"/>
      <c r="L1223" s="211"/>
      <c r="M1223" s="212"/>
      <c r="N1223" s="213"/>
      <c r="O1223" s="213"/>
      <c r="P1223" s="213"/>
      <c r="Q1223" s="213"/>
      <c r="R1223" s="213"/>
      <c r="S1223" s="213"/>
      <c r="T1223" s="214"/>
      <c r="AT1223" s="215" t="s">
        <v>188</v>
      </c>
      <c r="AU1223" s="215" t="s">
        <v>86</v>
      </c>
      <c r="AV1223" s="14" t="s">
        <v>184</v>
      </c>
      <c r="AW1223" s="14" t="s">
        <v>35</v>
      </c>
      <c r="AX1223" s="14" t="s">
        <v>84</v>
      </c>
      <c r="AY1223" s="215" t="s">
        <v>177</v>
      </c>
    </row>
    <row r="1224" spans="1:65" s="2" customFormat="1" ht="24.2" customHeight="1">
      <c r="A1224" s="36"/>
      <c r="B1224" s="37"/>
      <c r="C1224" s="175" t="s">
        <v>906</v>
      </c>
      <c r="D1224" s="175" t="s">
        <v>179</v>
      </c>
      <c r="E1224" s="176" t="s">
        <v>907</v>
      </c>
      <c r="F1224" s="177" t="s">
        <v>908</v>
      </c>
      <c r="G1224" s="178" t="s">
        <v>199</v>
      </c>
      <c r="H1224" s="179">
        <v>787.87300000000005</v>
      </c>
      <c r="I1224" s="180"/>
      <c r="J1224" s="181">
        <f>ROUND(I1224*H1224,2)</f>
        <v>0</v>
      </c>
      <c r="K1224" s="177" t="s">
        <v>183</v>
      </c>
      <c r="L1224" s="41"/>
      <c r="M1224" s="182" t="s">
        <v>19</v>
      </c>
      <c r="N1224" s="183" t="s">
        <v>47</v>
      </c>
      <c r="O1224" s="66"/>
      <c r="P1224" s="184">
        <f>O1224*H1224</f>
        <v>0</v>
      </c>
      <c r="Q1224" s="184">
        <v>3.3E-3</v>
      </c>
      <c r="R1224" s="184">
        <f>Q1224*H1224</f>
        <v>2.5999809000000003</v>
      </c>
      <c r="S1224" s="184">
        <v>0</v>
      </c>
      <c r="T1224" s="185">
        <f>S1224*H1224</f>
        <v>0</v>
      </c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R1224" s="186" t="s">
        <v>184</v>
      </c>
      <c r="AT1224" s="186" t="s">
        <v>179</v>
      </c>
      <c r="AU1224" s="186" t="s">
        <v>86</v>
      </c>
      <c r="AY1224" s="19" t="s">
        <v>177</v>
      </c>
      <c r="BE1224" s="187">
        <f>IF(N1224="základní",J1224,0)</f>
        <v>0</v>
      </c>
      <c r="BF1224" s="187">
        <f>IF(N1224="snížená",J1224,0)</f>
        <v>0</v>
      </c>
      <c r="BG1224" s="187">
        <f>IF(N1224="zákl. přenesená",J1224,0)</f>
        <v>0</v>
      </c>
      <c r="BH1224" s="187">
        <f>IF(N1224="sníž. přenesená",J1224,0)</f>
        <v>0</v>
      </c>
      <c r="BI1224" s="187">
        <f>IF(N1224="nulová",J1224,0)</f>
        <v>0</v>
      </c>
      <c r="BJ1224" s="19" t="s">
        <v>84</v>
      </c>
      <c r="BK1224" s="187">
        <f>ROUND(I1224*H1224,2)</f>
        <v>0</v>
      </c>
      <c r="BL1224" s="19" t="s">
        <v>184</v>
      </c>
      <c r="BM1224" s="186" t="s">
        <v>909</v>
      </c>
    </row>
    <row r="1225" spans="1:65" s="2" customFormat="1" ht="11.25">
      <c r="A1225" s="36"/>
      <c r="B1225" s="37"/>
      <c r="C1225" s="38"/>
      <c r="D1225" s="188" t="s">
        <v>186</v>
      </c>
      <c r="E1225" s="38"/>
      <c r="F1225" s="189" t="s">
        <v>910</v>
      </c>
      <c r="G1225" s="38"/>
      <c r="H1225" s="38"/>
      <c r="I1225" s="190"/>
      <c r="J1225" s="38"/>
      <c r="K1225" s="38"/>
      <c r="L1225" s="41"/>
      <c r="M1225" s="191"/>
      <c r="N1225" s="192"/>
      <c r="O1225" s="66"/>
      <c r="P1225" s="66"/>
      <c r="Q1225" s="66"/>
      <c r="R1225" s="66"/>
      <c r="S1225" s="66"/>
      <c r="T1225" s="67"/>
      <c r="U1225" s="36"/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T1225" s="19" t="s">
        <v>186</v>
      </c>
      <c r="AU1225" s="19" t="s">
        <v>86</v>
      </c>
    </row>
    <row r="1226" spans="1:65" s="13" customFormat="1" ht="11.25">
      <c r="B1226" s="193"/>
      <c r="C1226" s="194"/>
      <c r="D1226" s="195" t="s">
        <v>188</v>
      </c>
      <c r="E1226" s="196" t="s">
        <v>19</v>
      </c>
      <c r="F1226" s="197" t="s">
        <v>724</v>
      </c>
      <c r="G1226" s="194"/>
      <c r="H1226" s="198">
        <v>-105.072</v>
      </c>
      <c r="I1226" s="199"/>
      <c r="J1226" s="194"/>
      <c r="K1226" s="194"/>
      <c r="L1226" s="200"/>
      <c r="M1226" s="201"/>
      <c r="N1226" s="202"/>
      <c r="O1226" s="202"/>
      <c r="P1226" s="202"/>
      <c r="Q1226" s="202"/>
      <c r="R1226" s="202"/>
      <c r="S1226" s="202"/>
      <c r="T1226" s="203"/>
      <c r="AT1226" s="204" t="s">
        <v>188</v>
      </c>
      <c r="AU1226" s="204" t="s">
        <v>86</v>
      </c>
      <c r="AV1226" s="13" t="s">
        <v>86</v>
      </c>
      <c r="AW1226" s="13" t="s">
        <v>35</v>
      </c>
      <c r="AX1226" s="13" t="s">
        <v>76</v>
      </c>
      <c r="AY1226" s="204" t="s">
        <v>177</v>
      </c>
    </row>
    <row r="1227" spans="1:65" s="15" customFormat="1" ht="11.25">
      <c r="B1227" s="216"/>
      <c r="C1227" s="217"/>
      <c r="D1227" s="195" t="s">
        <v>188</v>
      </c>
      <c r="E1227" s="218" t="s">
        <v>19</v>
      </c>
      <c r="F1227" s="219" t="s">
        <v>627</v>
      </c>
      <c r="G1227" s="217"/>
      <c r="H1227" s="218" t="s">
        <v>19</v>
      </c>
      <c r="I1227" s="220"/>
      <c r="J1227" s="217"/>
      <c r="K1227" s="217"/>
      <c r="L1227" s="221"/>
      <c r="M1227" s="222"/>
      <c r="N1227" s="223"/>
      <c r="O1227" s="223"/>
      <c r="P1227" s="223"/>
      <c r="Q1227" s="223"/>
      <c r="R1227" s="223"/>
      <c r="S1227" s="223"/>
      <c r="T1227" s="224"/>
      <c r="AT1227" s="225" t="s">
        <v>188</v>
      </c>
      <c r="AU1227" s="225" t="s">
        <v>86</v>
      </c>
      <c r="AV1227" s="15" t="s">
        <v>84</v>
      </c>
      <c r="AW1227" s="15" t="s">
        <v>35</v>
      </c>
      <c r="AX1227" s="15" t="s">
        <v>76</v>
      </c>
      <c r="AY1227" s="225" t="s">
        <v>177</v>
      </c>
    </row>
    <row r="1228" spans="1:65" s="15" customFormat="1" ht="11.25">
      <c r="B1228" s="216"/>
      <c r="C1228" s="217"/>
      <c r="D1228" s="195" t="s">
        <v>188</v>
      </c>
      <c r="E1228" s="218" t="s">
        <v>19</v>
      </c>
      <c r="F1228" s="219" t="s">
        <v>628</v>
      </c>
      <c r="G1228" s="217"/>
      <c r="H1228" s="218" t="s">
        <v>19</v>
      </c>
      <c r="I1228" s="220"/>
      <c r="J1228" s="217"/>
      <c r="K1228" s="217"/>
      <c r="L1228" s="221"/>
      <c r="M1228" s="222"/>
      <c r="N1228" s="223"/>
      <c r="O1228" s="223"/>
      <c r="P1228" s="223"/>
      <c r="Q1228" s="223"/>
      <c r="R1228" s="223"/>
      <c r="S1228" s="223"/>
      <c r="T1228" s="224"/>
      <c r="AT1228" s="225" t="s">
        <v>188</v>
      </c>
      <c r="AU1228" s="225" t="s">
        <v>86</v>
      </c>
      <c r="AV1228" s="15" t="s">
        <v>84</v>
      </c>
      <c r="AW1228" s="15" t="s">
        <v>35</v>
      </c>
      <c r="AX1228" s="15" t="s">
        <v>76</v>
      </c>
      <c r="AY1228" s="225" t="s">
        <v>177</v>
      </c>
    </row>
    <row r="1229" spans="1:65" s="13" customFormat="1" ht="11.25">
      <c r="B1229" s="193"/>
      <c r="C1229" s="194"/>
      <c r="D1229" s="195" t="s">
        <v>188</v>
      </c>
      <c r="E1229" s="196" t="s">
        <v>19</v>
      </c>
      <c r="F1229" s="197" t="s">
        <v>550</v>
      </c>
      <c r="G1229" s="194"/>
      <c r="H1229" s="198">
        <v>28</v>
      </c>
      <c r="I1229" s="199"/>
      <c r="J1229" s="194"/>
      <c r="K1229" s="194"/>
      <c r="L1229" s="200"/>
      <c r="M1229" s="201"/>
      <c r="N1229" s="202"/>
      <c r="O1229" s="202"/>
      <c r="P1229" s="202"/>
      <c r="Q1229" s="202"/>
      <c r="R1229" s="202"/>
      <c r="S1229" s="202"/>
      <c r="T1229" s="203"/>
      <c r="AT1229" s="204" t="s">
        <v>188</v>
      </c>
      <c r="AU1229" s="204" t="s">
        <v>86</v>
      </c>
      <c r="AV1229" s="13" t="s">
        <v>86</v>
      </c>
      <c r="AW1229" s="13" t="s">
        <v>35</v>
      </c>
      <c r="AX1229" s="13" t="s">
        <v>76</v>
      </c>
      <c r="AY1229" s="204" t="s">
        <v>177</v>
      </c>
    </row>
    <row r="1230" spans="1:65" s="13" customFormat="1" ht="11.25">
      <c r="B1230" s="193"/>
      <c r="C1230" s="194"/>
      <c r="D1230" s="195" t="s">
        <v>188</v>
      </c>
      <c r="E1230" s="196" t="s">
        <v>19</v>
      </c>
      <c r="F1230" s="197" t="s">
        <v>629</v>
      </c>
      <c r="G1230" s="194"/>
      <c r="H1230" s="198">
        <v>4.8499999999999996</v>
      </c>
      <c r="I1230" s="199"/>
      <c r="J1230" s="194"/>
      <c r="K1230" s="194"/>
      <c r="L1230" s="200"/>
      <c r="M1230" s="201"/>
      <c r="N1230" s="202"/>
      <c r="O1230" s="202"/>
      <c r="P1230" s="202"/>
      <c r="Q1230" s="202"/>
      <c r="R1230" s="202"/>
      <c r="S1230" s="202"/>
      <c r="T1230" s="203"/>
      <c r="AT1230" s="204" t="s">
        <v>188</v>
      </c>
      <c r="AU1230" s="204" t="s">
        <v>86</v>
      </c>
      <c r="AV1230" s="13" t="s">
        <v>86</v>
      </c>
      <c r="AW1230" s="13" t="s">
        <v>35</v>
      </c>
      <c r="AX1230" s="13" t="s">
        <v>76</v>
      </c>
      <c r="AY1230" s="204" t="s">
        <v>177</v>
      </c>
    </row>
    <row r="1231" spans="1:65" s="15" customFormat="1" ht="11.25">
      <c r="B1231" s="216"/>
      <c r="C1231" s="217"/>
      <c r="D1231" s="195" t="s">
        <v>188</v>
      </c>
      <c r="E1231" s="218" t="s">
        <v>19</v>
      </c>
      <c r="F1231" s="219" t="s">
        <v>630</v>
      </c>
      <c r="G1231" s="217"/>
      <c r="H1231" s="218" t="s">
        <v>19</v>
      </c>
      <c r="I1231" s="220"/>
      <c r="J1231" s="217"/>
      <c r="K1231" s="217"/>
      <c r="L1231" s="221"/>
      <c r="M1231" s="222"/>
      <c r="N1231" s="223"/>
      <c r="O1231" s="223"/>
      <c r="P1231" s="223"/>
      <c r="Q1231" s="223"/>
      <c r="R1231" s="223"/>
      <c r="S1231" s="223"/>
      <c r="T1231" s="224"/>
      <c r="AT1231" s="225" t="s">
        <v>188</v>
      </c>
      <c r="AU1231" s="225" t="s">
        <v>86</v>
      </c>
      <c r="AV1231" s="15" t="s">
        <v>84</v>
      </c>
      <c r="AW1231" s="15" t="s">
        <v>35</v>
      </c>
      <c r="AX1231" s="15" t="s">
        <v>76</v>
      </c>
      <c r="AY1231" s="225" t="s">
        <v>177</v>
      </c>
    </row>
    <row r="1232" spans="1:65" s="13" customFormat="1" ht="11.25">
      <c r="B1232" s="193"/>
      <c r="C1232" s="194"/>
      <c r="D1232" s="195" t="s">
        <v>188</v>
      </c>
      <c r="E1232" s="196" t="s">
        <v>19</v>
      </c>
      <c r="F1232" s="197" t="s">
        <v>631</v>
      </c>
      <c r="G1232" s="194"/>
      <c r="H1232" s="198">
        <v>16.899999999999999</v>
      </c>
      <c r="I1232" s="199"/>
      <c r="J1232" s="194"/>
      <c r="K1232" s="194"/>
      <c r="L1232" s="200"/>
      <c r="M1232" s="201"/>
      <c r="N1232" s="202"/>
      <c r="O1232" s="202"/>
      <c r="P1232" s="202"/>
      <c r="Q1232" s="202"/>
      <c r="R1232" s="202"/>
      <c r="S1232" s="202"/>
      <c r="T1232" s="203"/>
      <c r="AT1232" s="204" t="s">
        <v>188</v>
      </c>
      <c r="AU1232" s="204" t="s">
        <v>86</v>
      </c>
      <c r="AV1232" s="13" t="s">
        <v>86</v>
      </c>
      <c r="AW1232" s="13" t="s">
        <v>35</v>
      </c>
      <c r="AX1232" s="13" t="s">
        <v>76</v>
      </c>
      <c r="AY1232" s="204" t="s">
        <v>177</v>
      </c>
    </row>
    <row r="1233" spans="2:51" s="13" customFormat="1" ht="11.25">
      <c r="B1233" s="193"/>
      <c r="C1233" s="194"/>
      <c r="D1233" s="195" t="s">
        <v>188</v>
      </c>
      <c r="E1233" s="196" t="s">
        <v>19</v>
      </c>
      <c r="F1233" s="197" t="s">
        <v>632</v>
      </c>
      <c r="G1233" s="194"/>
      <c r="H1233" s="198">
        <v>21.21</v>
      </c>
      <c r="I1233" s="199"/>
      <c r="J1233" s="194"/>
      <c r="K1233" s="194"/>
      <c r="L1233" s="200"/>
      <c r="M1233" s="201"/>
      <c r="N1233" s="202"/>
      <c r="O1233" s="202"/>
      <c r="P1233" s="202"/>
      <c r="Q1233" s="202"/>
      <c r="R1233" s="202"/>
      <c r="S1233" s="202"/>
      <c r="T1233" s="203"/>
      <c r="AT1233" s="204" t="s">
        <v>188</v>
      </c>
      <c r="AU1233" s="204" t="s">
        <v>86</v>
      </c>
      <c r="AV1233" s="13" t="s">
        <v>86</v>
      </c>
      <c r="AW1233" s="13" t="s">
        <v>35</v>
      </c>
      <c r="AX1233" s="13" t="s">
        <v>76</v>
      </c>
      <c r="AY1233" s="204" t="s">
        <v>177</v>
      </c>
    </row>
    <row r="1234" spans="2:51" s="15" customFormat="1" ht="11.25">
      <c r="B1234" s="216"/>
      <c r="C1234" s="217"/>
      <c r="D1234" s="195" t="s">
        <v>188</v>
      </c>
      <c r="E1234" s="218" t="s">
        <v>19</v>
      </c>
      <c r="F1234" s="219" t="s">
        <v>264</v>
      </c>
      <c r="G1234" s="217"/>
      <c r="H1234" s="218" t="s">
        <v>19</v>
      </c>
      <c r="I1234" s="220"/>
      <c r="J1234" s="217"/>
      <c r="K1234" s="217"/>
      <c r="L1234" s="221"/>
      <c r="M1234" s="222"/>
      <c r="N1234" s="223"/>
      <c r="O1234" s="223"/>
      <c r="P1234" s="223"/>
      <c r="Q1234" s="223"/>
      <c r="R1234" s="223"/>
      <c r="S1234" s="223"/>
      <c r="T1234" s="224"/>
      <c r="AT1234" s="225" t="s">
        <v>188</v>
      </c>
      <c r="AU1234" s="225" t="s">
        <v>86</v>
      </c>
      <c r="AV1234" s="15" t="s">
        <v>84</v>
      </c>
      <c r="AW1234" s="15" t="s">
        <v>35</v>
      </c>
      <c r="AX1234" s="15" t="s">
        <v>76</v>
      </c>
      <c r="AY1234" s="225" t="s">
        <v>177</v>
      </c>
    </row>
    <row r="1235" spans="2:51" s="13" customFormat="1" ht="11.25">
      <c r="B1235" s="193"/>
      <c r="C1235" s="194"/>
      <c r="D1235" s="195" t="s">
        <v>188</v>
      </c>
      <c r="E1235" s="196" t="s">
        <v>19</v>
      </c>
      <c r="F1235" s="197" t="s">
        <v>633</v>
      </c>
      <c r="G1235" s="194"/>
      <c r="H1235" s="198">
        <v>15.52</v>
      </c>
      <c r="I1235" s="199"/>
      <c r="J1235" s="194"/>
      <c r="K1235" s="194"/>
      <c r="L1235" s="200"/>
      <c r="M1235" s="201"/>
      <c r="N1235" s="202"/>
      <c r="O1235" s="202"/>
      <c r="P1235" s="202"/>
      <c r="Q1235" s="202"/>
      <c r="R1235" s="202"/>
      <c r="S1235" s="202"/>
      <c r="T1235" s="203"/>
      <c r="AT1235" s="204" t="s">
        <v>188</v>
      </c>
      <c r="AU1235" s="204" t="s">
        <v>86</v>
      </c>
      <c r="AV1235" s="13" t="s">
        <v>86</v>
      </c>
      <c r="AW1235" s="13" t="s">
        <v>35</v>
      </c>
      <c r="AX1235" s="13" t="s">
        <v>76</v>
      </c>
      <c r="AY1235" s="204" t="s">
        <v>177</v>
      </c>
    </row>
    <row r="1236" spans="2:51" s="13" customFormat="1" ht="11.25">
      <c r="B1236" s="193"/>
      <c r="C1236" s="194"/>
      <c r="D1236" s="195" t="s">
        <v>188</v>
      </c>
      <c r="E1236" s="196" t="s">
        <v>19</v>
      </c>
      <c r="F1236" s="197" t="s">
        <v>634</v>
      </c>
      <c r="G1236" s="194"/>
      <c r="H1236" s="198">
        <v>28.86</v>
      </c>
      <c r="I1236" s="199"/>
      <c r="J1236" s="194"/>
      <c r="K1236" s="194"/>
      <c r="L1236" s="200"/>
      <c r="M1236" s="201"/>
      <c r="N1236" s="202"/>
      <c r="O1236" s="202"/>
      <c r="P1236" s="202"/>
      <c r="Q1236" s="202"/>
      <c r="R1236" s="202"/>
      <c r="S1236" s="202"/>
      <c r="T1236" s="203"/>
      <c r="AT1236" s="204" t="s">
        <v>188</v>
      </c>
      <c r="AU1236" s="204" t="s">
        <v>86</v>
      </c>
      <c r="AV1236" s="13" t="s">
        <v>86</v>
      </c>
      <c r="AW1236" s="13" t="s">
        <v>35</v>
      </c>
      <c r="AX1236" s="13" t="s">
        <v>76</v>
      </c>
      <c r="AY1236" s="204" t="s">
        <v>177</v>
      </c>
    </row>
    <row r="1237" spans="2:51" s="15" customFormat="1" ht="11.25">
      <c r="B1237" s="216"/>
      <c r="C1237" s="217"/>
      <c r="D1237" s="195" t="s">
        <v>188</v>
      </c>
      <c r="E1237" s="218" t="s">
        <v>19</v>
      </c>
      <c r="F1237" s="219" t="s">
        <v>635</v>
      </c>
      <c r="G1237" s="217"/>
      <c r="H1237" s="218" t="s">
        <v>19</v>
      </c>
      <c r="I1237" s="220"/>
      <c r="J1237" s="217"/>
      <c r="K1237" s="217"/>
      <c r="L1237" s="221"/>
      <c r="M1237" s="222"/>
      <c r="N1237" s="223"/>
      <c r="O1237" s="223"/>
      <c r="P1237" s="223"/>
      <c r="Q1237" s="223"/>
      <c r="R1237" s="223"/>
      <c r="S1237" s="223"/>
      <c r="T1237" s="224"/>
      <c r="AT1237" s="225" t="s">
        <v>188</v>
      </c>
      <c r="AU1237" s="225" t="s">
        <v>86</v>
      </c>
      <c r="AV1237" s="15" t="s">
        <v>84</v>
      </c>
      <c r="AW1237" s="15" t="s">
        <v>35</v>
      </c>
      <c r="AX1237" s="15" t="s">
        <v>76</v>
      </c>
      <c r="AY1237" s="225" t="s">
        <v>177</v>
      </c>
    </row>
    <row r="1238" spans="2:51" s="13" customFormat="1" ht="11.25">
      <c r="B1238" s="193"/>
      <c r="C1238" s="194"/>
      <c r="D1238" s="195" t="s">
        <v>188</v>
      </c>
      <c r="E1238" s="196" t="s">
        <v>19</v>
      </c>
      <c r="F1238" s="197" t="s">
        <v>636</v>
      </c>
      <c r="G1238" s="194"/>
      <c r="H1238" s="198">
        <v>33.07</v>
      </c>
      <c r="I1238" s="199"/>
      <c r="J1238" s="194"/>
      <c r="K1238" s="194"/>
      <c r="L1238" s="200"/>
      <c r="M1238" s="201"/>
      <c r="N1238" s="202"/>
      <c r="O1238" s="202"/>
      <c r="P1238" s="202"/>
      <c r="Q1238" s="202"/>
      <c r="R1238" s="202"/>
      <c r="S1238" s="202"/>
      <c r="T1238" s="203"/>
      <c r="AT1238" s="204" t="s">
        <v>188</v>
      </c>
      <c r="AU1238" s="204" t="s">
        <v>86</v>
      </c>
      <c r="AV1238" s="13" t="s">
        <v>86</v>
      </c>
      <c r="AW1238" s="13" t="s">
        <v>35</v>
      </c>
      <c r="AX1238" s="13" t="s">
        <v>76</v>
      </c>
      <c r="AY1238" s="204" t="s">
        <v>177</v>
      </c>
    </row>
    <row r="1239" spans="2:51" s="16" customFormat="1" ht="11.25">
      <c r="B1239" s="226"/>
      <c r="C1239" s="227"/>
      <c r="D1239" s="195" t="s">
        <v>188</v>
      </c>
      <c r="E1239" s="228" t="s">
        <v>19</v>
      </c>
      <c r="F1239" s="229" t="s">
        <v>626</v>
      </c>
      <c r="G1239" s="227"/>
      <c r="H1239" s="230">
        <v>43.337999999999994</v>
      </c>
      <c r="I1239" s="231"/>
      <c r="J1239" s="227"/>
      <c r="K1239" s="227"/>
      <c r="L1239" s="232"/>
      <c r="M1239" s="233"/>
      <c r="N1239" s="234"/>
      <c r="O1239" s="234"/>
      <c r="P1239" s="234"/>
      <c r="Q1239" s="234"/>
      <c r="R1239" s="234"/>
      <c r="S1239" s="234"/>
      <c r="T1239" s="235"/>
      <c r="AT1239" s="236" t="s">
        <v>188</v>
      </c>
      <c r="AU1239" s="236" t="s">
        <v>86</v>
      </c>
      <c r="AV1239" s="16" t="s">
        <v>196</v>
      </c>
      <c r="AW1239" s="16" t="s">
        <v>35</v>
      </c>
      <c r="AX1239" s="16" t="s">
        <v>76</v>
      </c>
      <c r="AY1239" s="236" t="s">
        <v>177</v>
      </c>
    </row>
    <row r="1240" spans="2:51" s="15" customFormat="1" ht="11.25">
      <c r="B1240" s="216"/>
      <c r="C1240" s="217"/>
      <c r="D1240" s="195" t="s">
        <v>188</v>
      </c>
      <c r="E1240" s="218" t="s">
        <v>19</v>
      </c>
      <c r="F1240" s="219" t="s">
        <v>637</v>
      </c>
      <c r="G1240" s="217"/>
      <c r="H1240" s="218" t="s">
        <v>19</v>
      </c>
      <c r="I1240" s="220"/>
      <c r="J1240" s="217"/>
      <c r="K1240" s="217"/>
      <c r="L1240" s="221"/>
      <c r="M1240" s="222"/>
      <c r="N1240" s="223"/>
      <c r="O1240" s="223"/>
      <c r="P1240" s="223"/>
      <c r="Q1240" s="223"/>
      <c r="R1240" s="223"/>
      <c r="S1240" s="223"/>
      <c r="T1240" s="224"/>
      <c r="AT1240" s="225" t="s">
        <v>188</v>
      </c>
      <c r="AU1240" s="225" t="s">
        <v>86</v>
      </c>
      <c r="AV1240" s="15" t="s">
        <v>84</v>
      </c>
      <c r="AW1240" s="15" t="s">
        <v>35</v>
      </c>
      <c r="AX1240" s="15" t="s">
        <v>76</v>
      </c>
      <c r="AY1240" s="225" t="s">
        <v>177</v>
      </c>
    </row>
    <row r="1241" spans="2:51" s="15" customFormat="1" ht="11.25">
      <c r="B1241" s="216"/>
      <c r="C1241" s="217"/>
      <c r="D1241" s="195" t="s">
        <v>188</v>
      </c>
      <c r="E1241" s="218" t="s">
        <v>19</v>
      </c>
      <c r="F1241" s="219" t="s">
        <v>638</v>
      </c>
      <c r="G1241" s="217"/>
      <c r="H1241" s="218" t="s">
        <v>19</v>
      </c>
      <c r="I1241" s="220"/>
      <c r="J1241" s="217"/>
      <c r="K1241" s="217"/>
      <c r="L1241" s="221"/>
      <c r="M1241" s="222"/>
      <c r="N1241" s="223"/>
      <c r="O1241" s="223"/>
      <c r="P1241" s="223"/>
      <c r="Q1241" s="223"/>
      <c r="R1241" s="223"/>
      <c r="S1241" s="223"/>
      <c r="T1241" s="224"/>
      <c r="AT1241" s="225" t="s">
        <v>188</v>
      </c>
      <c r="AU1241" s="225" t="s">
        <v>86</v>
      </c>
      <c r="AV1241" s="15" t="s">
        <v>84</v>
      </c>
      <c r="AW1241" s="15" t="s">
        <v>35</v>
      </c>
      <c r="AX1241" s="15" t="s">
        <v>76</v>
      </c>
      <c r="AY1241" s="225" t="s">
        <v>177</v>
      </c>
    </row>
    <row r="1242" spans="2:51" s="13" customFormat="1" ht="11.25">
      <c r="B1242" s="193"/>
      <c r="C1242" s="194"/>
      <c r="D1242" s="195" t="s">
        <v>188</v>
      </c>
      <c r="E1242" s="196" t="s">
        <v>19</v>
      </c>
      <c r="F1242" s="197" t="s">
        <v>639</v>
      </c>
      <c r="G1242" s="194"/>
      <c r="H1242" s="198">
        <v>6.75</v>
      </c>
      <c r="I1242" s="199"/>
      <c r="J1242" s="194"/>
      <c r="K1242" s="194"/>
      <c r="L1242" s="200"/>
      <c r="M1242" s="201"/>
      <c r="N1242" s="202"/>
      <c r="O1242" s="202"/>
      <c r="P1242" s="202"/>
      <c r="Q1242" s="202"/>
      <c r="R1242" s="202"/>
      <c r="S1242" s="202"/>
      <c r="T1242" s="203"/>
      <c r="AT1242" s="204" t="s">
        <v>188</v>
      </c>
      <c r="AU1242" s="204" t="s">
        <v>86</v>
      </c>
      <c r="AV1242" s="13" t="s">
        <v>86</v>
      </c>
      <c r="AW1242" s="13" t="s">
        <v>35</v>
      </c>
      <c r="AX1242" s="13" t="s">
        <v>76</v>
      </c>
      <c r="AY1242" s="204" t="s">
        <v>177</v>
      </c>
    </row>
    <row r="1243" spans="2:51" s="15" customFormat="1" ht="11.25">
      <c r="B1243" s="216"/>
      <c r="C1243" s="217"/>
      <c r="D1243" s="195" t="s">
        <v>188</v>
      </c>
      <c r="E1243" s="218" t="s">
        <v>19</v>
      </c>
      <c r="F1243" s="219" t="s">
        <v>640</v>
      </c>
      <c r="G1243" s="217"/>
      <c r="H1243" s="218" t="s">
        <v>19</v>
      </c>
      <c r="I1243" s="220"/>
      <c r="J1243" s="217"/>
      <c r="K1243" s="217"/>
      <c r="L1243" s="221"/>
      <c r="M1243" s="222"/>
      <c r="N1243" s="223"/>
      <c r="O1243" s="223"/>
      <c r="P1243" s="223"/>
      <c r="Q1243" s="223"/>
      <c r="R1243" s="223"/>
      <c r="S1243" s="223"/>
      <c r="T1243" s="224"/>
      <c r="AT1243" s="225" t="s">
        <v>188</v>
      </c>
      <c r="AU1243" s="225" t="s">
        <v>86</v>
      </c>
      <c r="AV1243" s="15" t="s">
        <v>84</v>
      </c>
      <c r="AW1243" s="15" t="s">
        <v>35</v>
      </c>
      <c r="AX1243" s="15" t="s">
        <v>76</v>
      </c>
      <c r="AY1243" s="225" t="s">
        <v>177</v>
      </c>
    </row>
    <row r="1244" spans="2:51" s="13" customFormat="1" ht="11.25">
      <c r="B1244" s="193"/>
      <c r="C1244" s="194"/>
      <c r="D1244" s="195" t="s">
        <v>188</v>
      </c>
      <c r="E1244" s="196" t="s">
        <v>19</v>
      </c>
      <c r="F1244" s="197" t="s">
        <v>641</v>
      </c>
      <c r="G1244" s="194"/>
      <c r="H1244" s="198">
        <v>5.7</v>
      </c>
      <c r="I1244" s="199"/>
      <c r="J1244" s="194"/>
      <c r="K1244" s="194"/>
      <c r="L1244" s="200"/>
      <c r="M1244" s="201"/>
      <c r="N1244" s="202"/>
      <c r="O1244" s="202"/>
      <c r="P1244" s="202"/>
      <c r="Q1244" s="202"/>
      <c r="R1244" s="202"/>
      <c r="S1244" s="202"/>
      <c r="T1244" s="203"/>
      <c r="AT1244" s="204" t="s">
        <v>188</v>
      </c>
      <c r="AU1244" s="204" t="s">
        <v>86</v>
      </c>
      <c r="AV1244" s="13" t="s">
        <v>86</v>
      </c>
      <c r="AW1244" s="13" t="s">
        <v>35</v>
      </c>
      <c r="AX1244" s="13" t="s">
        <v>76</v>
      </c>
      <c r="AY1244" s="204" t="s">
        <v>177</v>
      </c>
    </row>
    <row r="1245" spans="2:51" s="13" customFormat="1" ht="11.25">
      <c r="B1245" s="193"/>
      <c r="C1245" s="194"/>
      <c r="D1245" s="195" t="s">
        <v>188</v>
      </c>
      <c r="E1245" s="196" t="s">
        <v>19</v>
      </c>
      <c r="F1245" s="197" t="s">
        <v>642</v>
      </c>
      <c r="G1245" s="194"/>
      <c r="H1245" s="198">
        <v>0.56999999999999995</v>
      </c>
      <c r="I1245" s="199"/>
      <c r="J1245" s="194"/>
      <c r="K1245" s="194"/>
      <c r="L1245" s="200"/>
      <c r="M1245" s="201"/>
      <c r="N1245" s="202"/>
      <c r="O1245" s="202"/>
      <c r="P1245" s="202"/>
      <c r="Q1245" s="202"/>
      <c r="R1245" s="202"/>
      <c r="S1245" s="202"/>
      <c r="T1245" s="203"/>
      <c r="AT1245" s="204" t="s">
        <v>188</v>
      </c>
      <c r="AU1245" s="204" t="s">
        <v>86</v>
      </c>
      <c r="AV1245" s="13" t="s">
        <v>86</v>
      </c>
      <c r="AW1245" s="13" t="s">
        <v>35</v>
      </c>
      <c r="AX1245" s="13" t="s">
        <v>76</v>
      </c>
      <c r="AY1245" s="204" t="s">
        <v>177</v>
      </c>
    </row>
    <row r="1246" spans="2:51" s="15" customFormat="1" ht="11.25">
      <c r="B1246" s="216"/>
      <c r="C1246" s="217"/>
      <c r="D1246" s="195" t="s">
        <v>188</v>
      </c>
      <c r="E1246" s="218" t="s">
        <v>19</v>
      </c>
      <c r="F1246" s="219" t="s">
        <v>643</v>
      </c>
      <c r="G1246" s="217"/>
      <c r="H1246" s="218" t="s">
        <v>19</v>
      </c>
      <c r="I1246" s="220"/>
      <c r="J1246" s="217"/>
      <c r="K1246" s="217"/>
      <c r="L1246" s="221"/>
      <c r="M1246" s="222"/>
      <c r="N1246" s="223"/>
      <c r="O1246" s="223"/>
      <c r="P1246" s="223"/>
      <c r="Q1246" s="223"/>
      <c r="R1246" s="223"/>
      <c r="S1246" s="223"/>
      <c r="T1246" s="224"/>
      <c r="AT1246" s="225" t="s">
        <v>188</v>
      </c>
      <c r="AU1246" s="225" t="s">
        <v>86</v>
      </c>
      <c r="AV1246" s="15" t="s">
        <v>84</v>
      </c>
      <c r="AW1246" s="15" t="s">
        <v>35</v>
      </c>
      <c r="AX1246" s="15" t="s">
        <v>76</v>
      </c>
      <c r="AY1246" s="225" t="s">
        <v>177</v>
      </c>
    </row>
    <row r="1247" spans="2:51" s="13" customFormat="1" ht="11.25">
      <c r="B1247" s="193"/>
      <c r="C1247" s="194"/>
      <c r="D1247" s="195" t="s">
        <v>188</v>
      </c>
      <c r="E1247" s="196" t="s">
        <v>19</v>
      </c>
      <c r="F1247" s="197" t="s">
        <v>644</v>
      </c>
      <c r="G1247" s="194"/>
      <c r="H1247" s="198">
        <v>0.46</v>
      </c>
      <c r="I1247" s="199"/>
      <c r="J1247" s="194"/>
      <c r="K1247" s="194"/>
      <c r="L1247" s="200"/>
      <c r="M1247" s="201"/>
      <c r="N1247" s="202"/>
      <c r="O1247" s="202"/>
      <c r="P1247" s="202"/>
      <c r="Q1247" s="202"/>
      <c r="R1247" s="202"/>
      <c r="S1247" s="202"/>
      <c r="T1247" s="203"/>
      <c r="AT1247" s="204" t="s">
        <v>188</v>
      </c>
      <c r="AU1247" s="204" t="s">
        <v>86</v>
      </c>
      <c r="AV1247" s="13" t="s">
        <v>86</v>
      </c>
      <c r="AW1247" s="13" t="s">
        <v>35</v>
      </c>
      <c r="AX1247" s="13" t="s">
        <v>76</v>
      </c>
      <c r="AY1247" s="204" t="s">
        <v>177</v>
      </c>
    </row>
    <row r="1248" spans="2:51" s="13" customFormat="1" ht="11.25">
      <c r="B1248" s="193"/>
      <c r="C1248" s="194"/>
      <c r="D1248" s="195" t="s">
        <v>188</v>
      </c>
      <c r="E1248" s="196" t="s">
        <v>19</v>
      </c>
      <c r="F1248" s="197" t="s">
        <v>645</v>
      </c>
      <c r="G1248" s="194"/>
      <c r="H1248" s="198">
        <v>0.81</v>
      </c>
      <c r="I1248" s="199"/>
      <c r="J1248" s="194"/>
      <c r="K1248" s="194"/>
      <c r="L1248" s="200"/>
      <c r="M1248" s="201"/>
      <c r="N1248" s="202"/>
      <c r="O1248" s="202"/>
      <c r="P1248" s="202"/>
      <c r="Q1248" s="202"/>
      <c r="R1248" s="202"/>
      <c r="S1248" s="202"/>
      <c r="T1248" s="203"/>
      <c r="AT1248" s="204" t="s">
        <v>188</v>
      </c>
      <c r="AU1248" s="204" t="s">
        <v>86</v>
      </c>
      <c r="AV1248" s="13" t="s">
        <v>86</v>
      </c>
      <c r="AW1248" s="13" t="s">
        <v>35</v>
      </c>
      <c r="AX1248" s="13" t="s">
        <v>76</v>
      </c>
      <c r="AY1248" s="204" t="s">
        <v>177</v>
      </c>
    </row>
    <row r="1249" spans="2:51" s="15" customFormat="1" ht="11.25">
      <c r="B1249" s="216"/>
      <c r="C1249" s="217"/>
      <c r="D1249" s="195" t="s">
        <v>188</v>
      </c>
      <c r="E1249" s="218" t="s">
        <v>19</v>
      </c>
      <c r="F1249" s="219" t="s">
        <v>646</v>
      </c>
      <c r="G1249" s="217"/>
      <c r="H1249" s="218" t="s">
        <v>19</v>
      </c>
      <c r="I1249" s="220"/>
      <c r="J1249" s="217"/>
      <c r="K1249" s="217"/>
      <c r="L1249" s="221"/>
      <c r="M1249" s="222"/>
      <c r="N1249" s="223"/>
      <c r="O1249" s="223"/>
      <c r="P1249" s="223"/>
      <c r="Q1249" s="223"/>
      <c r="R1249" s="223"/>
      <c r="S1249" s="223"/>
      <c r="T1249" s="224"/>
      <c r="AT1249" s="225" t="s">
        <v>188</v>
      </c>
      <c r="AU1249" s="225" t="s">
        <v>86</v>
      </c>
      <c r="AV1249" s="15" t="s">
        <v>84</v>
      </c>
      <c r="AW1249" s="15" t="s">
        <v>35</v>
      </c>
      <c r="AX1249" s="15" t="s">
        <v>76</v>
      </c>
      <c r="AY1249" s="225" t="s">
        <v>177</v>
      </c>
    </row>
    <row r="1250" spans="2:51" s="13" customFormat="1" ht="11.25">
      <c r="B1250" s="193"/>
      <c r="C1250" s="194"/>
      <c r="D1250" s="195" t="s">
        <v>188</v>
      </c>
      <c r="E1250" s="196" t="s">
        <v>19</v>
      </c>
      <c r="F1250" s="197" t="s">
        <v>647</v>
      </c>
      <c r="G1250" s="194"/>
      <c r="H1250" s="198">
        <v>12.3</v>
      </c>
      <c r="I1250" s="199"/>
      <c r="J1250" s="194"/>
      <c r="K1250" s="194"/>
      <c r="L1250" s="200"/>
      <c r="M1250" s="201"/>
      <c r="N1250" s="202"/>
      <c r="O1250" s="202"/>
      <c r="P1250" s="202"/>
      <c r="Q1250" s="202"/>
      <c r="R1250" s="202"/>
      <c r="S1250" s="202"/>
      <c r="T1250" s="203"/>
      <c r="AT1250" s="204" t="s">
        <v>188</v>
      </c>
      <c r="AU1250" s="204" t="s">
        <v>86</v>
      </c>
      <c r="AV1250" s="13" t="s">
        <v>86</v>
      </c>
      <c r="AW1250" s="13" t="s">
        <v>35</v>
      </c>
      <c r="AX1250" s="13" t="s">
        <v>76</v>
      </c>
      <c r="AY1250" s="204" t="s">
        <v>177</v>
      </c>
    </row>
    <row r="1251" spans="2:51" s="13" customFormat="1" ht="11.25">
      <c r="B1251" s="193"/>
      <c r="C1251" s="194"/>
      <c r="D1251" s="195" t="s">
        <v>188</v>
      </c>
      <c r="E1251" s="196" t="s">
        <v>19</v>
      </c>
      <c r="F1251" s="197" t="s">
        <v>648</v>
      </c>
      <c r="G1251" s="194"/>
      <c r="H1251" s="198">
        <v>0.8</v>
      </c>
      <c r="I1251" s="199"/>
      <c r="J1251" s="194"/>
      <c r="K1251" s="194"/>
      <c r="L1251" s="200"/>
      <c r="M1251" s="201"/>
      <c r="N1251" s="202"/>
      <c r="O1251" s="202"/>
      <c r="P1251" s="202"/>
      <c r="Q1251" s="202"/>
      <c r="R1251" s="202"/>
      <c r="S1251" s="202"/>
      <c r="T1251" s="203"/>
      <c r="AT1251" s="204" t="s">
        <v>188</v>
      </c>
      <c r="AU1251" s="204" t="s">
        <v>86</v>
      </c>
      <c r="AV1251" s="13" t="s">
        <v>86</v>
      </c>
      <c r="AW1251" s="13" t="s">
        <v>35</v>
      </c>
      <c r="AX1251" s="13" t="s">
        <v>76</v>
      </c>
      <c r="AY1251" s="204" t="s">
        <v>177</v>
      </c>
    </row>
    <row r="1252" spans="2:51" s="13" customFormat="1" ht="11.25">
      <c r="B1252" s="193"/>
      <c r="C1252" s="194"/>
      <c r="D1252" s="195" t="s">
        <v>188</v>
      </c>
      <c r="E1252" s="196" t="s">
        <v>19</v>
      </c>
      <c r="F1252" s="197" t="s">
        <v>649</v>
      </c>
      <c r="G1252" s="194"/>
      <c r="H1252" s="198">
        <v>3.5</v>
      </c>
      <c r="I1252" s="199"/>
      <c r="J1252" s="194"/>
      <c r="K1252" s="194"/>
      <c r="L1252" s="200"/>
      <c r="M1252" s="201"/>
      <c r="N1252" s="202"/>
      <c r="O1252" s="202"/>
      <c r="P1252" s="202"/>
      <c r="Q1252" s="202"/>
      <c r="R1252" s="202"/>
      <c r="S1252" s="202"/>
      <c r="T1252" s="203"/>
      <c r="AT1252" s="204" t="s">
        <v>188</v>
      </c>
      <c r="AU1252" s="204" t="s">
        <v>86</v>
      </c>
      <c r="AV1252" s="13" t="s">
        <v>86</v>
      </c>
      <c r="AW1252" s="13" t="s">
        <v>35</v>
      </c>
      <c r="AX1252" s="13" t="s">
        <v>76</v>
      </c>
      <c r="AY1252" s="204" t="s">
        <v>177</v>
      </c>
    </row>
    <row r="1253" spans="2:51" s="16" customFormat="1" ht="11.25">
      <c r="B1253" s="226"/>
      <c r="C1253" s="227"/>
      <c r="D1253" s="195" t="s">
        <v>188</v>
      </c>
      <c r="E1253" s="228" t="s">
        <v>19</v>
      </c>
      <c r="F1253" s="229" t="s">
        <v>626</v>
      </c>
      <c r="G1253" s="227"/>
      <c r="H1253" s="230">
        <v>30.890000000000004</v>
      </c>
      <c r="I1253" s="231"/>
      <c r="J1253" s="227"/>
      <c r="K1253" s="227"/>
      <c r="L1253" s="232"/>
      <c r="M1253" s="233"/>
      <c r="N1253" s="234"/>
      <c r="O1253" s="234"/>
      <c r="P1253" s="234"/>
      <c r="Q1253" s="234"/>
      <c r="R1253" s="234"/>
      <c r="S1253" s="234"/>
      <c r="T1253" s="235"/>
      <c r="AT1253" s="236" t="s">
        <v>188</v>
      </c>
      <c r="AU1253" s="236" t="s">
        <v>86</v>
      </c>
      <c r="AV1253" s="16" t="s">
        <v>196</v>
      </c>
      <c r="AW1253" s="16" t="s">
        <v>35</v>
      </c>
      <c r="AX1253" s="16" t="s">
        <v>76</v>
      </c>
      <c r="AY1253" s="236" t="s">
        <v>177</v>
      </c>
    </row>
    <row r="1254" spans="2:51" s="15" customFormat="1" ht="11.25">
      <c r="B1254" s="216"/>
      <c r="C1254" s="217"/>
      <c r="D1254" s="195" t="s">
        <v>188</v>
      </c>
      <c r="E1254" s="218" t="s">
        <v>19</v>
      </c>
      <c r="F1254" s="219" t="s">
        <v>650</v>
      </c>
      <c r="G1254" s="217"/>
      <c r="H1254" s="218" t="s">
        <v>19</v>
      </c>
      <c r="I1254" s="220"/>
      <c r="J1254" s="217"/>
      <c r="K1254" s="217"/>
      <c r="L1254" s="221"/>
      <c r="M1254" s="222"/>
      <c r="N1254" s="223"/>
      <c r="O1254" s="223"/>
      <c r="P1254" s="223"/>
      <c r="Q1254" s="223"/>
      <c r="R1254" s="223"/>
      <c r="S1254" s="223"/>
      <c r="T1254" s="224"/>
      <c r="AT1254" s="225" t="s">
        <v>188</v>
      </c>
      <c r="AU1254" s="225" t="s">
        <v>86</v>
      </c>
      <c r="AV1254" s="15" t="s">
        <v>84</v>
      </c>
      <c r="AW1254" s="15" t="s">
        <v>35</v>
      </c>
      <c r="AX1254" s="15" t="s">
        <v>76</v>
      </c>
      <c r="AY1254" s="225" t="s">
        <v>177</v>
      </c>
    </row>
    <row r="1255" spans="2:51" s="15" customFormat="1" ht="11.25">
      <c r="B1255" s="216"/>
      <c r="C1255" s="217"/>
      <c r="D1255" s="195" t="s">
        <v>188</v>
      </c>
      <c r="E1255" s="218" t="s">
        <v>19</v>
      </c>
      <c r="F1255" s="219" t="s">
        <v>651</v>
      </c>
      <c r="G1255" s="217"/>
      <c r="H1255" s="218" t="s">
        <v>19</v>
      </c>
      <c r="I1255" s="220"/>
      <c r="J1255" s="217"/>
      <c r="K1255" s="217"/>
      <c r="L1255" s="221"/>
      <c r="M1255" s="222"/>
      <c r="N1255" s="223"/>
      <c r="O1255" s="223"/>
      <c r="P1255" s="223"/>
      <c r="Q1255" s="223"/>
      <c r="R1255" s="223"/>
      <c r="S1255" s="223"/>
      <c r="T1255" s="224"/>
      <c r="AT1255" s="225" t="s">
        <v>188</v>
      </c>
      <c r="AU1255" s="225" t="s">
        <v>86</v>
      </c>
      <c r="AV1255" s="15" t="s">
        <v>84</v>
      </c>
      <c r="AW1255" s="15" t="s">
        <v>35</v>
      </c>
      <c r="AX1255" s="15" t="s">
        <v>76</v>
      </c>
      <c r="AY1255" s="225" t="s">
        <v>177</v>
      </c>
    </row>
    <row r="1256" spans="2:51" s="13" customFormat="1" ht="11.25">
      <c r="B1256" s="193"/>
      <c r="C1256" s="194"/>
      <c r="D1256" s="195" t="s">
        <v>188</v>
      </c>
      <c r="E1256" s="196" t="s">
        <v>19</v>
      </c>
      <c r="F1256" s="197" t="s">
        <v>652</v>
      </c>
      <c r="G1256" s="194"/>
      <c r="H1256" s="198">
        <v>179.37</v>
      </c>
      <c r="I1256" s="199"/>
      <c r="J1256" s="194"/>
      <c r="K1256" s="194"/>
      <c r="L1256" s="200"/>
      <c r="M1256" s="201"/>
      <c r="N1256" s="202"/>
      <c r="O1256" s="202"/>
      <c r="P1256" s="202"/>
      <c r="Q1256" s="202"/>
      <c r="R1256" s="202"/>
      <c r="S1256" s="202"/>
      <c r="T1256" s="203"/>
      <c r="AT1256" s="204" t="s">
        <v>188</v>
      </c>
      <c r="AU1256" s="204" t="s">
        <v>86</v>
      </c>
      <c r="AV1256" s="13" t="s">
        <v>86</v>
      </c>
      <c r="AW1256" s="13" t="s">
        <v>35</v>
      </c>
      <c r="AX1256" s="13" t="s">
        <v>76</v>
      </c>
      <c r="AY1256" s="204" t="s">
        <v>177</v>
      </c>
    </row>
    <row r="1257" spans="2:51" s="13" customFormat="1" ht="11.25">
      <c r="B1257" s="193"/>
      <c r="C1257" s="194"/>
      <c r="D1257" s="195" t="s">
        <v>188</v>
      </c>
      <c r="E1257" s="196" t="s">
        <v>19</v>
      </c>
      <c r="F1257" s="197" t="s">
        <v>653</v>
      </c>
      <c r="G1257" s="194"/>
      <c r="H1257" s="198">
        <v>-24.15</v>
      </c>
      <c r="I1257" s="199"/>
      <c r="J1257" s="194"/>
      <c r="K1257" s="194"/>
      <c r="L1257" s="200"/>
      <c r="M1257" s="201"/>
      <c r="N1257" s="202"/>
      <c r="O1257" s="202"/>
      <c r="P1257" s="202"/>
      <c r="Q1257" s="202"/>
      <c r="R1257" s="202"/>
      <c r="S1257" s="202"/>
      <c r="T1257" s="203"/>
      <c r="AT1257" s="204" t="s">
        <v>188</v>
      </c>
      <c r="AU1257" s="204" t="s">
        <v>86</v>
      </c>
      <c r="AV1257" s="13" t="s">
        <v>86</v>
      </c>
      <c r="AW1257" s="13" t="s">
        <v>35</v>
      </c>
      <c r="AX1257" s="13" t="s">
        <v>76</v>
      </c>
      <c r="AY1257" s="204" t="s">
        <v>177</v>
      </c>
    </row>
    <row r="1258" spans="2:51" s="13" customFormat="1" ht="11.25">
      <c r="B1258" s="193"/>
      <c r="C1258" s="194"/>
      <c r="D1258" s="195" t="s">
        <v>188</v>
      </c>
      <c r="E1258" s="196" t="s">
        <v>19</v>
      </c>
      <c r="F1258" s="197" t="s">
        <v>654</v>
      </c>
      <c r="G1258" s="194"/>
      <c r="H1258" s="198">
        <v>-3.3</v>
      </c>
      <c r="I1258" s="199"/>
      <c r="J1258" s="194"/>
      <c r="K1258" s="194"/>
      <c r="L1258" s="200"/>
      <c r="M1258" s="201"/>
      <c r="N1258" s="202"/>
      <c r="O1258" s="202"/>
      <c r="P1258" s="202"/>
      <c r="Q1258" s="202"/>
      <c r="R1258" s="202"/>
      <c r="S1258" s="202"/>
      <c r="T1258" s="203"/>
      <c r="AT1258" s="204" t="s">
        <v>188</v>
      </c>
      <c r="AU1258" s="204" t="s">
        <v>86</v>
      </c>
      <c r="AV1258" s="13" t="s">
        <v>86</v>
      </c>
      <c r="AW1258" s="13" t="s">
        <v>35</v>
      </c>
      <c r="AX1258" s="13" t="s">
        <v>76</v>
      </c>
      <c r="AY1258" s="204" t="s">
        <v>177</v>
      </c>
    </row>
    <row r="1259" spans="2:51" s="13" customFormat="1" ht="11.25">
      <c r="B1259" s="193"/>
      <c r="C1259" s="194"/>
      <c r="D1259" s="195" t="s">
        <v>188</v>
      </c>
      <c r="E1259" s="196" t="s">
        <v>19</v>
      </c>
      <c r="F1259" s="197" t="s">
        <v>655</v>
      </c>
      <c r="G1259" s="194"/>
      <c r="H1259" s="198">
        <v>-7.8</v>
      </c>
      <c r="I1259" s="199"/>
      <c r="J1259" s="194"/>
      <c r="K1259" s="194"/>
      <c r="L1259" s="200"/>
      <c r="M1259" s="201"/>
      <c r="N1259" s="202"/>
      <c r="O1259" s="202"/>
      <c r="P1259" s="202"/>
      <c r="Q1259" s="202"/>
      <c r="R1259" s="202"/>
      <c r="S1259" s="202"/>
      <c r="T1259" s="203"/>
      <c r="AT1259" s="204" t="s">
        <v>188</v>
      </c>
      <c r="AU1259" s="204" t="s">
        <v>86</v>
      </c>
      <c r="AV1259" s="13" t="s">
        <v>86</v>
      </c>
      <c r="AW1259" s="13" t="s">
        <v>35</v>
      </c>
      <c r="AX1259" s="13" t="s">
        <v>76</v>
      </c>
      <c r="AY1259" s="204" t="s">
        <v>177</v>
      </c>
    </row>
    <row r="1260" spans="2:51" s="13" customFormat="1" ht="11.25">
      <c r="B1260" s="193"/>
      <c r="C1260" s="194"/>
      <c r="D1260" s="195" t="s">
        <v>188</v>
      </c>
      <c r="E1260" s="196" t="s">
        <v>19</v>
      </c>
      <c r="F1260" s="197" t="s">
        <v>656</v>
      </c>
      <c r="G1260" s="194"/>
      <c r="H1260" s="198">
        <v>-4.1079999999999997</v>
      </c>
      <c r="I1260" s="199"/>
      <c r="J1260" s="194"/>
      <c r="K1260" s="194"/>
      <c r="L1260" s="200"/>
      <c r="M1260" s="201"/>
      <c r="N1260" s="202"/>
      <c r="O1260" s="202"/>
      <c r="P1260" s="202"/>
      <c r="Q1260" s="202"/>
      <c r="R1260" s="202"/>
      <c r="S1260" s="202"/>
      <c r="T1260" s="203"/>
      <c r="AT1260" s="204" t="s">
        <v>188</v>
      </c>
      <c r="AU1260" s="204" t="s">
        <v>86</v>
      </c>
      <c r="AV1260" s="13" t="s">
        <v>86</v>
      </c>
      <c r="AW1260" s="13" t="s">
        <v>35</v>
      </c>
      <c r="AX1260" s="13" t="s">
        <v>76</v>
      </c>
      <c r="AY1260" s="204" t="s">
        <v>177</v>
      </c>
    </row>
    <row r="1261" spans="2:51" s="15" customFormat="1" ht="11.25">
      <c r="B1261" s="216"/>
      <c r="C1261" s="217"/>
      <c r="D1261" s="195" t="s">
        <v>188</v>
      </c>
      <c r="E1261" s="218" t="s">
        <v>19</v>
      </c>
      <c r="F1261" s="219" t="s">
        <v>657</v>
      </c>
      <c r="G1261" s="217"/>
      <c r="H1261" s="218" t="s">
        <v>19</v>
      </c>
      <c r="I1261" s="220"/>
      <c r="J1261" s="217"/>
      <c r="K1261" s="217"/>
      <c r="L1261" s="221"/>
      <c r="M1261" s="222"/>
      <c r="N1261" s="223"/>
      <c r="O1261" s="223"/>
      <c r="P1261" s="223"/>
      <c r="Q1261" s="223"/>
      <c r="R1261" s="223"/>
      <c r="S1261" s="223"/>
      <c r="T1261" s="224"/>
      <c r="AT1261" s="225" t="s">
        <v>188</v>
      </c>
      <c r="AU1261" s="225" t="s">
        <v>86</v>
      </c>
      <c r="AV1261" s="15" t="s">
        <v>84</v>
      </c>
      <c r="AW1261" s="15" t="s">
        <v>35</v>
      </c>
      <c r="AX1261" s="15" t="s">
        <v>76</v>
      </c>
      <c r="AY1261" s="225" t="s">
        <v>177</v>
      </c>
    </row>
    <row r="1262" spans="2:51" s="13" customFormat="1" ht="11.25">
      <c r="B1262" s="193"/>
      <c r="C1262" s="194"/>
      <c r="D1262" s="195" t="s">
        <v>188</v>
      </c>
      <c r="E1262" s="196" t="s">
        <v>19</v>
      </c>
      <c r="F1262" s="197" t="s">
        <v>658</v>
      </c>
      <c r="G1262" s="194"/>
      <c r="H1262" s="198">
        <v>121.37</v>
      </c>
      <c r="I1262" s="199"/>
      <c r="J1262" s="194"/>
      <c r="K1262" s="194"/>
      <c r="L1262" s="200"/>
      <c r="M1262" s="201"/>
      <c r="N1262" s="202"/>
      <c r="O1262" s="202"/>
      <c r="P1262" s="202"/>
      <c r="Q1262" s="202"/>
      <c r="R1262" s="202"/>
      <c r="S1262" s="202"/>
      <c r="T1262" s="203"/>
      <c r="AT1262" s="204" t="s">
        <v>188</v>
      </c>
      <c r="AU1262" s="204" t="s">
        <v>86</v>
      </c>
      <c r="AV1262" s="13" t="s">
        <v>86</v>
      </c>
      <c r="AW1262" s="13" t="s">
        <v>35</v>
      </c>
      <c r="AX1262" s="13" t="s">
        <v>76</v>
      </c>
      <c r="AY1262" s="204" t="s">
        <v>177</v>
      </c>
    </row>
    <row r="1263" spans="2:51" s="13" customFormat="1" ht="11.25">
      <c r="B1263" s="193"/>
      <c r="C1263" s="194"/>
      <c r="D1263" s="195" t="s">
        <v>188</v>
      </c>
      <c r="E1263" s="196" t="s">
        <v>19</v>
      </c>
      <c r="F1263" s="197" t="s">
        <v>659</v>
      </c>
      <c r="G1263" s="194"/>
      <c r="H1263" s="198">
        <v>101.7</v>
      </c>
      <c r="I1263" s="199"/>
      <c r="J1263" s="194"/>
      <c r="K1263" s="194"/>
      <c r="L1263" s="200"/>
      <c r="M1263" s="201"/>
      <c r="N1263" s="202"/>
      <c r="O1263" s="202"/>
      <c r="P1263" s="202"/>
      <c r="Q1263" s="202"/>
      <c r="R1263" s="202"/>
      <c r="S1263" s="202"/>
      <c r="T1263" s="203"/>
      <c r="AT1263" s="204" t="s">
        <v>188</v>
      </c>
      <c r="AU1263" s="204" t="s">
        <v>86</v>
      </c>
      <c r="AV1263" s="13" t="s">
        <v>86</v>
      </c>
      <c r="AW1263" s="13" t="s">
        <v>35</v>
      </c>
      <c r="AX1263" s="13" t="s">
        <v>76</v>
      </c>
      <c r="AY1263" s="204" t="s">
        <v>177</v>
      </c>
    </row>
    <row r="1264" spans="2:51" s="13" customFormat="1" ht="11.25">
      <c r="B1264" s="193"/>
      <c r="C1264" s="194"/>
      <c r="D1264" s="195" t="s">
        <v>188</v>
      </c>
      <c r="E1264" s="196" t="s">
        <v>19</v>
      </c>
      <c r="F1264" s="197" t="s">
        <v>660</v>
      </c>
      <c r="G1264" s="194"/>
      <c r="H1264" s="198">
        <v>-28.98</v>
      </c>
      <c r="I1264" s="199"/>
      <c r="J1264" s="194"/>
      <c r="K1264" s="194"/>
      <c r="L1264" s="200"/>
      <c r="M1264" s="201"/>
      <c r="N1264" s="202"/>
      <c r="O1264" s="202"/>
      <c r="P1264" s="202"/>
      <c r="Q1264" s="202"/>
      <c r="R1264" s="202"/>
      <c r="S1264" s="202"/>
      <c r="T1264" s="203"/>
      <c r="AT1264" s="204" t="s">
        <v>188</v>
      </c>
      <c r="AU1264" s="204" t="s">
        <v>86</v>
      </c>
      <c r="AV1264" s="13" t="s">
        <v>86</v>
      </c>
      <c r="AW1264" s="13" t="s">
        <v>35</v>
      </c>
      <c r="AX1264" s="13" t="s">
        <v>76</v>
      </c>
      <c r="AY1264" s="204" t="s">
        <v>177</v>
      </c>
    </row>
    <row r="1265" spans="2:51" s="13" customFormat="1" ht="11.25">
      <c r="B1265" s="193"/>
      <c r="C1265" s="194"/>
      <c r="D1265" s="195" t="s">
        <v>188</v>
      </c>
      <c r="E1265" s="196" t="s">
        <v>19</v>
      </c>
      <c r="F1265" s="197" t="s">
        <v>661</v>
      </c>
      <c r="G1265" s="194"/>
      <c r="H1265" s="198">
        <v>-16.66</v>
      </c>
      <c r="I1265" s="199"/>
      <c r="J1265" s="194"/>
      <c r="K1265" s="194"/>
      <c r="L1265" s="200"/>
      <c r="M1265" s="201"/>
      <c r="N1265" s="202"/>
      <c r="O1265" s="202"/>
      <c r="P1265" s="202"/>
      <c r="Q1265" s="202"/>
      <c r="R1265" s="202"/>
      <c r="S1265" s="202"/>
      <c r="T1265" s="203"/>
      <c r="AT1265" s="204" t="s">
        <v>188</v>
      </c>
      <c r="AU1265" s="204" t="s">
        <v>86</v>
      </c>
      <c r="AV1265" s="13" t="s">
        <v>86</v>
      </c>
      <c r="AW1265" s="13" t="s">
        <v>35</v>
      </c>
      <c r="AX1265" s="13" t="s">
        <v>76</v>
      </c>
      <c r="AY1265" s="204" t="s">
        <v>177</v>
      </c>
    </row>
    <row r="1266" spans="2:51" s="13" customFormat="1" ht="11.25">
      <c r="B1266" s="193"/>
      <c r="C1266" s="194"/>
      <c r="D1266" s="195" t="s">
        <v>188</v>
      </c>
      <c r="E1266" s="196" t="s">
        <v>19</v>
      </c>
      <c r="F1266" s="197" t="s">
        <v>662</v>
      </c>
      <c r="G1266" s="194"/>
      <c r="H1266" s="198">
        <v>-4.6399999999999997</v>
      </c>
      <c r="I1266" s="199"/>
      <c r="J1266" s="194"/>
      <c r="K1266" s="194"/>
      <c r="L1266" s="200"/>
      <c r="M1266" s="201"/>
      <c r="N1266" s="202"/>
      <c r="O1266" s="202"/>
      <c r="P1266" s="202"/>
      <c r="Q1266" s="202"/>
      <c r="R1266" s="202"/>
      <c r="S1266" s="202"/>
      <c r="T1266" s="203"/>
      <c r="AT1266" s="204" t="s">
        <v>188</v>
      </c>
      <c r="AU1266" s="204" t="s">
        <v>86</v>
      </c>
      <c r="AV1266" s="13" t="s">
        <v>86</v>
      </c>
      <c r="AW1266" s="13" t="s">
        <v>35</v>
      </c>
      <c r="AX1266" s="13" t="s">
        <v>76</v>
      </c>
      <c r="AY1266" s="204" t="s">
        <v>177</v>
      </c>
    </row>
    <row r="1267" spans="2:51" s="13" customFormat="1" ht="11.25">
      <c r="B1267" s="193"/>
      <c r="C1267" s="194"/>
      <c r="D1267" s="195" t="s">
        <v>188</v>
      </c>
      <c r="E1267" s="196" t="s">
        <v>19</v>
      </c>
      <c r="F1267" s="197" t="s">
        <v>663</v>
      </c>
      <c r="G1267" s="194"/>
      <c r="H1267" s="198">
        <v>-15.225</v>
      </c>
      <c r="I1267" s="199"/>
      <c r="J1267" s="194"/>
      <c r="K1267" s="194"/>
      <c r="L1267" s="200"/>
      <c r="M1267" s="201"/>
      <c r="N1267" s="202"/>
      <c r="O1267" s="202"/>
      <c r="P1267" s="202"/>
      <c r="Q1267" s="202"/>
      <c r="R1267" s="202"/>
      <c r="S1267" s="202"/>
      <c r="T1267" s="203"/>
      <c r="AT1267" s="204" t="s">
        <v>188</v>
      </c>
      <c r="AU1267" s="204" t="s">
        <v>86</v>
      </c>
      <c r="AV1267" s="13" t="s">
        <v>86</v>
      </c>
      <c r="AW1267" s="13" t="s">
        <v>35</v>
      </c>
      <c r="AX1267" s="13" t="s">
        <v>76</v>
      </c>
      <c r="AY1267" s="204" t="s">
        <v>177</v>
      </c>
    </row>
    <row r="1268" spans="2:51" s="13" customFormat="1" ht="11.25">
      <c r="B1268" s="193"/>
      <c r="C1268" s="194"/>
      <c r="D1268" s="195" t="s">
        <v>188</v>
      </c>
      <c r="E1268" s="196" t="s">
        <v>19</v>
      </c>
      <c r="F1268" s="197" t="s">
        <v>664</v>
      </c>
      <c r="G1268" s="194"/>
      <c r="H1268" s="198">
        <v>-1.98</v>
      </c>
      <c r="I1268" s="199"/>
      <c r="J1268" s="194"/>
      <c r="K1268" s="194"/>
      <c r="L1268" s="200"/>
      <c r="M1268" s="201"/>
      <c r="N1268" s="202"/>
      <c r="O1268" s="202"/>
      <c r="P1268" s="202"/>
      <c r="Q1268" s="202"/>
      <c r="R1268" s="202"/>
      <c r="S1268" s="202"/>
      <c r="T1268" s="203"/>
      <c r="AT1268" s="204" t="s">
        <v>188</v>
      </c>
      <c r="AU1268" s="204" t="s">
        <v>86</v>
      </c>
      <c r="AV1268" s="13" t="s">
        <v>86</v>
      </c>
      <c r="AW1268" s="13" t="s">
        <v>35</v>
      </c>
      <c r="AX1268" s="13" t="s">
        <v>76</v>
      </c>
      <c r="AY1268" s="204" t="s">
        <v>177</v>
      </c>
    </row>
    <row r="1269" spans="2:51" s="15" customFormat="1" ht="11.25">
      <c r="B1269" s="216"/>
      <c r="C1269" s="217"/>
      <c r="D1269" s="195" t="s">
        <v>188</v>
      </c>
      <c r="E1269" s="218" t="s">
        <v>19</v>
      </c>
      <c r="F1269" s="219" t="s">
        <v>264</v>
      </c>
      <c r="G1269" s="217"/>
      <c r="H1269" s="218" t="s">
        <v>19</v>
      </c>
      <c r="I1269" s="220"/>
      <c r="J1269" s="217"/>
      <c r="K1269" s="217"/>
      <c r="L1269" s="221"/>
      <c r="M1269" s="222"/>
      <c r="N1269" s="223"/>
      <c r="O1269" s="223"/>
      <c r="P1269" s="223"/>
      <c r="Q1269" s="223"/>
      <c r="R1269" s="223"/>
      <c r="S1269" s="223"/>
      <c r="T1269" s="224"/>
      <c r="AT1269" s="225" t="s">
        <v>188</v>
      </c>
      <c r="AU1269" s="225" t="s">
        <v>86</v>
      </c>
      <c r="AV1269" s="15" t="s">
        <v>84</v>
      </c>
      <c r="AW1269" s="15" t="s">
        <v>35</v>
      </c>
      <c r="AX1269" s="15" t="s">
        <v>76</v>
      </c>
      <c r="AY1269" s="225" t="s">
        <v>177</v>
      </c>
    </row>
    <row r="1270" spans="2:51" s="13" customFormat="1" ht="11.25">
      <c r="B1270" s="193"/>
      <c r="C1270" s="194"/>
      <c r="D1270" s="195" t="s">
        <v>188</v>
      </c>
      <c r="E1270" s="196" t="s">
        <v>19</v>
      </c>
      <c r="F1270" s="197" t="s">
        <v>665</v>
      </c>
      <c r="G1270" s="194"/>
      <c r="H1270" s="198">
        <v>36.15</v>
      </c>
      <c r="I1270" s="199"/>
      <c r="J1270" s="194"/>
      <c r="K1270" s="194"/>
      <c r="L1270" s="200"/>
      <c r="M1270" s="201"/>
      <c r="N1270" s="202"/>
      <c r="O1270" s="202"/>
      <c r="P1270" s="202"/>
      <c r="Q1270" s="202"/>
      <c r="R1270" s="202"/>
      <c r="S1270" s="202"/>
      <c r="T1270" s="203"/>
      <c r="AT1270" s="204" t="s">
        <v>188</v>
      </c>
      <c r="AU1270" s="204" t="s">
        <v>86</v>
      </c>
      <c r="AV1270" s="13" t="s">
        <v>86</v>
      </c>
      <c r="AW1270" s="13" t="s">
        <v>35</v>
      </c>
      <c r="AX1270" s="13" t="s">
        <v>76</v>
      </c>
      <c r="AY1270" s="204" t="s">
        <v>177</v>
      </c>
    </row>
    <row r="1271" spans="2:51" s="13" customFormat="1" ht="11.25">
      <c r="B1271" s="193"/>
      <c r="C1271" s="194"/>
      <c r="D1271" s="195" t="s">
        <v>188</v>
      </c>
      <c r="E1271" s="196" t="s">
        <v>19</v>
      </c>
      <c r="F1271" s="197" t="s">
        <v>666</v>
      </c>
      <c r="G1271" s="194"/>
      <c r="H1271" s="198">
        <v>192.3</v>
      </c>
      <c r="I1271" s="199"/>
      <c r="J1271" s="194"/>
      <c r="K1271" s="194"/>
      <c r="L1271" s="200"/>
      <c r="M1271" s="201"/>
      <c r="N1271" s="202"/>
      <c r="O1271" s="202"/>
      <c r="P1271" s="202"/>
      <c r="Q1271" s="202"/>
      <c r="R1271" s="202"/>
      <c r="S1271" s="202"/>
      <c r="T1271" s="203"/>
      <c r="AT1271" s="204" t="s">
        <v>188</v>
      </c>
      <c r="AU1271" s="204" t="s">
        <v>86</v>
      </c>
      <c r="AV1271" s="13" t="s">
        <v>86</v>
      </c>
      <c r="AW1271" s="13" t="s">
        <v>35</v>
      </c>
      <c r="AX1271" s="13" t="s">
        <v>76</v>
      </c>
      <c r="AY1271" s="204" t="s">
        <v>177</v>
      </c>
    </row>
    <row r="1272" spans="2:51" s="13" customFormat="1" ht="11.25">
      <c r="B1272" s="193"/>
      <c r="C1272" s="194"/>
      <c r="D1272" s="195" t="s">
        <v>188</v>
      </c>
      <c r="E1272" s="196" t="s">
        <v>19</v>
      </c>
      <c r="F1272" s="197" t="s">
        <v>667</v>
      </c>
      <c r="G1272" s="194"/>
      <c r="H1272" s="198">
        <v>-5.6</v>
      </c>
      <c r="I1272" s="199"/>
      <c r="J1272" s="194"/>
      <c r="K1272" s="194"/>
      <c r="L1272" s="200"/>
      <c r="M1272" s="201"/>
      <c r="N1272" s="202"/>
      <c r="O1272" s="202"/>
      <c r="P1272" s="202"/>
      <c r="Q1272" s="202"/>
      <c r="R1272" s="202"/>
      <c r="S1272" s="202"/>
      <c r="T1272" s="203"/>
      <c r="AT1272" s="204" t="s">
        <v>188</v>
      </c>
      <c r="AU1272" s="204" t="s">
        <v>86</v>
      </c>
      <c r="AV1272" s="13" t="s">
        <v>86</v>
      </c>
      <c r="AW1272" s="13" t="s">
        <v>35</v>
      </c>
      <c r="AX1272" s="13" t="s">
        <v>76</v>
      </c>
      <c r="AY1272" s="204" t="s">
        <v>177</v>
      </c>
    </row>
    <row r="1273" spans="2:51" s="13" customFormat="1" ht="11.25">
      <c r="B1273" s="193"/>
      <c r="C1273" s="194"/>
      <c r="D1273" s="195" t="s">
        <v>188</v>
      </c>
      <c r="E1273" s="196" t="s">
        <v>19</v>
      </c>
      <c r="F1273" s="197" t="s">
        <v>668</v>
      </c>
      <c r="G1273" s="194"/>
      <c r="H1273" s="198">
        <v>-3.2</v>
      </c>
      <c r="I1273" s="199"/>
      <c r="J1273" s="194"/>
      <c r="K1273" s="194"/>
      <c r="L1273" s="200"/>
      <c r="M1273" s="201"/>
      <c r="N1273" s="202"/>
      <c r="O1273" s="202"/>
      <c r="P1273" s="202"/>
      <c r="Q1273" s="202"/>
      <c r="R1273" s="202"/>
      <c r="S1273" s="202"/>
      <c r="T1273" s="203"/>
      <c r="AT1273" s="204" t="s">
        <v>188</v>
      </c>
      <c r="AU1273" s="204" t="s">
        <v>86</v>
      </c>
      <c r="AV1273" s="13" t="s">
        <v>86</v>
      </c>
      <c r="AW1273" s="13" t="s">
        <v>35</v>
      </c>
      <c r="AX1273" s="13" t="s">
        <v>76</v>
      </c>
      <c r="AY1273" s="204" t="s">
        <v>177</v>
      </c>
    </row>
    <row r="1274" spans="2:51" s="13" customFormat="1" ht="11.25">
      <c r="B1274" s="193"/>
      <c r="C1274" s="194"/>
      <c r="D1274" s="195" t="s">
        <v>188</v>
      </c>
      <c r="E1274" s="196" t="s">
        <v>19</v>
      </c>
      <c r="F1274" s="197" t="s">
        <v>669</v>
      </c>
      <c r="G1274" s="194"/>
      <c r="H1274" s="198">
        <v>-7.2</v>
      </c>
      <c r="I1274" s="199"/>
      <c r="J1274" s="194"/>
      <c r="K1274" s="194"/>
      <c r="L1274" s="200"/>
      <c r="M1274" s="201"/>
      <c r="N1274" s="202"/>
      <c r="O1274" s="202"/>
      <c r="P1274" s="202"/>
      <c r="Q1274" s="202"/>
      <c r="R1274" s="202"/>
      <c r="S1274" s="202"/>
      <c r="T1274" s="203"/>
      <c r="AT1274" s="204" t="s">
        <v>188</v>
      </c>
      <c r="AU1274" s="204" t="s">
        <v>86</v>
      </c>
      <c r="AV1274" s="13" t="s">
        <v>86</v>
      </c>
      <c r="AW1274" s="13" t="s">
        <v>35</v>
      </c>
      <c r="AX1274" s="13" t="s">
        <v>76</v>
      </c>
      <c r="AY1274" s="204" t="s">
        <v>177</v>
      </c>
    </row>
    <row r="1275" spans="2:51" s="13" customFormat="1" ht="11.25">
      <c r="B1275" s="193"/>
      <c r="C1275" s="194"/>
      <c r="D1275" s="195" t="s">
        <v>188</v>
      </c>
      <c r="E1275" s="196" t="s">
        <v>19</v>
      </c>
      <c r="F1275" s="197" t="s">
        <v>268</v>
      </c>
      <c r="G1275" s="194"/>
      <c r="H1275" s="198">
        <v>-4.375</v>
      </c>
      <c r="I1275" s="199"/>
      <c r="J1275" s="194"/>
      <c r="K1275" s="194"/>
      <c r="L1275" s="200"/>
      <c r="M1275" s="201"/>
      <c r="N1275" s="202"/>
      <c r="O1275" s="202"/>
      <c r="P1275" s="202"/>
      <c r="Q1275" s="202"/>
      <c r="R1275" s="202"/>
      <c r="S1275" s="202"/>
      <c r="T1275" s="203"/>
      <c r="AT1275" s="204" t="s">
        <v>188</v>
      </c>
      <c r="AU1275" s="204" t="s">
        <v>86</v>
      </c>
      <c r="AV1275" s="13" t="s">
        <v>86</v>
      </c>
      <c r="AW1275" s="13" t="s">
        <v>35</v>
      </c>
      <c r="AX1275" s="13" t="s">
        <v>76</v>
      </c>
      <c r="AY1275" s="204" t="s">
        <v>177</v>
      </c>
    </row>
    <row r="1276" spans="2:51" s="13" customFormat="1" ht="11.25">
      <c r="B1276" s="193"/>
      <c r="C1276" s="194"/>
      <c r="D1276" s="195" t="s">
        <v>188</v>
      </c>
      <c r="E1276" s="196" t="s">
        <v>19</v>
      </c>
      <c r="F1276" s="197" t="s">
        <v>670</v>
      </c>
      <c r="G1276" s="194"/>
      <c r="H1276" s="198">
        <v>-2.7749999999999999</v>
      </c>
      <c r="I1276" s="199"/>
      <c r="J1276" s="194"/>
      <c r="K1276" s="194"/>
      <c r="L1276" s="200"/>
      <c r="M1276" s="201"/>
      <c r="N1276" s="202"/>
      <c r="O1276" s="202"/>
      <c r="P1276" s="202"/>
      <c r="Q1276" s="202"/>
      <c r="R1276" s="202"/>
      <c r="S1276" s="202"/>
      <c r="T1276" s="203"/>
      <c r="AT1276" s="204" t="s">
        <v>188</v>
      </c>
      <c r="AU1276" s="204" t="s">
        <v>86</v>
      </c>
      <c r="AV1276" s="13" t="s">
        <v>86</v>
      </c>
      <c r="AW1276" s="13" t="s">
        <v>35</v>
      </c>
      <c r="AX1276" s="13" t="s">
        <v>76</v>
      </c>
      <c r="AY1276" s="204" t="s">
        <v>177</v>
      </c>
    </row>
    <row r="1277" spans="2:51" s="13" customFormat="1" ht="11.25">
      <c r="B1277" s="193"/>
      <c r="C1277" s="194"/>
      <c r="D1277" s="195" t="s">
        <v>188</v>
      </c>
      <c r="E1277" s="196" t="s">
        <v>19</v>
      </c>
      <c r="F1277" s="197" t="s">
        <v>671</v>
      </c>
      <c r="G1277" s="194"/>
      <c r="H1277" s="198">
        <v>-8.2799999999999994</v>
      </c>
      <c r="I1277" s="199"/>
      <c r="J1277" s="194"/>
      <c r="K1277" s="194"/>
      <c r="L1277" s="200"/>
      <c r="M1277" s="201"/>
      <c r="N1277" s="202"/>
      <c r="O1277" s="202"/>
      <c r="P1277" s="202"/>
      <c r="Q1277" s="202"/>
      <c r="R1277" s="202"/>
      <c r="S1277" s="202"/>
      <c r="T1277" s="203"/>
      <c r="AT1277" s="204" t="s">
        <v>188</v>
      </c>
      <c r="AU1277" s="204" t="s">
        <v>86</v>
      </c>
      <c r="AV1277" s="13" t="s">
        <v>86</v>
      </c>
      <c r="AW1277" s="13" t="s">
        <v>35</v>
      </c>
      <c r="AX1277" s="13" t="s">
        <v>76</v>
      </c>
      <c r="AY1277" s="204" t="s">
        <v>177</v>
      </c>
    </row>
    <row r="1278" spans="2:51" s="13" customFormat="1" ht="11.25">
      <c r="B1278" s="193"/>
      <c r="C1278" s="194"/>
      <c r="D1278" s="195" t="s">
        <v>188</v>
      </c>
      <c r="E1278" s="196" t="s">
        <v>19</v>
      </c>
      <c r="F1278" s="197" t="s">
        <v>672</v>
      </c>
      <c r="G1278" s="194"/>
      <c r="H1278" s="198">
        <v>-6.24</v>
      </c>
      <c r="I1278" s="199"/>
      <c r="J1278" s="194"/>
      <c r="K1278" s="194"/>
      <c r="L1278" s="200"/>
      <c r="M1278" s="201"/>
      <c r="N1278" s="202"/>
      <c r="O1278" s="202"/>
      <c r="P1278" s="202"/>
      <c r="Q1278" s="202"/>
      <c r="R1278" s="202"/>
      <c r="S1278" s="202"/>
      <c r="T1278" s="203"/>
      <c r="AT1278" s="204" t="s">
        <v>188</v>
      </c>
      <c r="AU1278" s="204" t="s">
        <v>86</v>
      </c>
      <c r="AV1278" s="13" t="s">
        <v>86</v>
      </c>
      <c r="AW1278" s="13" t="s">
        <v>35</v>
      </c>
      <c r="AX1278" s="13" t="s">
        <v>76</v>
      </c>
      <c r="AY1278" s="204" t="s">
        <v>177</v>
      </c>
    </row>
    <row r="1279" spans="2:51" s="15" customFormat="1" ht="11.25">
      <c r="B1279" s="216"/>
      <c r="C1279" s="217"/>
      <c r="D1279" s="195" t="s">
        <v>188</v>
      </c>
      <c r="E1279" s="218" t="s">
        <v>19</v>
      </c>
      <c r="F1279" s="219" t="s">
        <v>635</v>
      </c>
      <c r="G1279" s="217"/>
      <c r="H1279" s="218" t="s">
        <v>19</v>
      </c>
      <c r="I1279" s="220"/>
      <c r="J1279" s="217"/>
      <c r="K1279" s="217"/>
      <c r="L1279" s="221"/>
      <c r="M1279" s="222"/>
      <c r="N1279" s="223"/>
      <c r="O1279" s="223"/>
      <c r="P1279" s="223"/>
      <c r="Q1279" s="223"/>
      <c r="R1279" s="223"/>
      <c r="S1279" s="223"/>
      <c r="T1279" s="224"/>
      <c r="AT1279" s="225" t="s">
        <v>188</v>
      </c>
      <c r="AU1279" s="225" t="s">
        <v>86</v>
      </c>
      <c r="AV1279" s="15" t="s">
        <v>84</v>
      </c>
      <c r="AW1279" s="15" t="s">
        <v>35</v>
      </c>
      <c r="AX1279" s="15" t="s">
        <v>76</v>
      </c>
      <c r="AY1279" s="225" t="s">
        <v>177</v>
      </c>
    </row>
    <row r="1280" spans="2:51" s="13" customFormat="1" ht="11.25">
      <c r="B1280" s="193"/>
      <c r="C1280" s="194"/>
      <c r="D1280" s="195" t="s">
        <v>188</v>
      </c>
      <c r="E1280" s="196" t="s">
        <v>19</v>
      </c>
      <c r="F1280" s="197" t="s">
        <v>673</v>
      </c>
      <c r="G1280" s="194"/>
      <c r="H1280" s="198">
        <v>51.11</v>
      </c>
      <c r="I1280" s="199"/>
      <c r="J1280" s="194"/>
      <c r="K1280" s="194"/>
      <c r="L1280" s="200"/>
      <c r="M1280" s="201"/>
      <c r="N1280" s="202"/>
      <c r="O1280" s="202"/>
      <c r="P1280" s="202"/>
      <c r="Q1280" s="202"/>
      <c r="R1280" s="202"/>
      <c r="S1280" s="202"/>
      <c r="T1280" s="203"/>
      <c r="AT1280" s="204" t="s">
        <v>188</v>
      </c>
      <c r="AU1280" s="204" t="s">
        <v>86</v>
      </c>
      <c r="AV1280" s="13" t="s">
        <v>86</v>
      </c>
      <c r="AW1280" s="13" t="s">
        <v>35</v>
      </c>
      <c r="AX1280" s="13" t="s">
        <v>76</v>
      </c>
      <c r="AY1280" s="204" t="s">
        <v>177</v>
      </c>
    </row>
    <row r="1281" spans="2:51" s="13" customFormat="1" ht="11.25">
      <c r="B1281" s="193"/>
      <c r="C1281" s="194"/>
      <c r="D1281" s="195" t="s">
        <v>188</v>
      </c>
      <c r="E1281" s="196" t="s">
        <v>19</v>
      </c>
      <c r="F1281" s="197" t="s">
        <v>674</v>
      </c>
      <c r="G1281" s="194"/>
      <c r="H1281" s="198">
        <v>138</v>
      </c>
      <c r="I1281" s="199"/>
      <c r="J1281" s="194"/>
      <c r="K1281" s="194"/>
      <c r="L1281" s="200"/>
      <c r="M1281" s="201"/>
      <c r="N1281" s="202"/>
      <c r="O1281" s="202"/>
      <c r="P1281" s="202"/>
      <c r="Q1281" s="202"/>
      <c r="R1281" s="202"/>
      <c r="S1281" s="202"/>
      <c r="T1281" s="203"/>
      <c r="AT1281" s="204" t="s">
        <v>188</v>
      </c>
      <c r="AU1281" s="204" t="s">
        <v>86</v>
      </c>
      <c r="AV1281" s="13" t="s">
        <v>86</v>
      </c>
      <c r="AW1281" s="13" t="s">
        <v>35</v>
      </c>
      <c r="AX1281" s="13" t="s">
        <v>76</v>
      </c>
      <c r="AY1281" s="204" t="s">
        <v>177</v>
      </c>
    </row>
    <row r="1282" spans="2:51" s="13" customFormat="1" ht="11.25">
      <c r="B1282" s="193"/>
      <c r="C1282" s="194"/>
      <c r="D1282" s="195" t="s">
        <v>188</v>
      </c>
      <c r="E1282" s="196" t="s">
        <v>19</v>
      </c>
      <c r="F1282" s="197" t="s">
        <v>675</v>
      </c>
      <c r="G1282" s="194"/>
      <c r="H1282" s="198">
        <v>5</v>
      </c>
      <c r="I1282" s="199"/>
      <c r="J1282" s="194"/>
      <c r="K1282" s="194"/>
      <c r="L1282" s="200"/>
      <c r="M1282" s="201"/>
      <c r="N1282" s="202"/>
      <c r="O1282" s="202"/>
      <c r="P1282" s="202"/>
      <c r="Q1282" s="202"/>
      <c r="R1282" s="202"/>
      <c r="S1282" s="202"/>
      <c r="T1282" s="203"/>
      <c r="AT1282" s="204" t="s">
        <v>188</v>
      </c>
      <c r="AU1282" s="204" t="s">
        <v>86</v>
      </c>
      <c r="AV1282" s="13" t="s">
        <v>86</v>
      </c>
      <c r="AW1282" s="13" t="s">
        <v>35</v>
      </c>
      <c r="AX1282" s="13" t="s">
        <v>76</v>
      </c>
      <c r="AY1282" s="204" t="s">
        <v>177</v>
      </c>
    </row>
    <row r="1283" spans="2:51" s="13" customFormat="1" ht="11.25">
      <c r="B1283" s="193"/>
      <c r="C1283" s="194"/>
      <c r="D1283" s="195" t="s">
        <v>188</v>
      </c>
      <c r="E1283" s="196" t="s">
        <v>19</v>
      </c>
      <c r="F1283" s="197" t="s">
        <v>676</v>
      </c>
      <c r="G1283" s="194"/>
      <c r="H1283" s="198">
        <v>12.638</v>
      </c>
      <c r="I1283" s="199"/>
      <c r="J1283" s="194"/>
      <c r="K1283" s="194"/>
      <c r="L1283" s="200"/>
      <c r="M1283" s="201"/>
      <c r="N1283" s="202"/>
      <c r="O1283" s="202"/>
      <c r="P1283" s="202"/>
      <c r="Q1283" s="202"/>
      <c r="R1283" s="202"/>
      <c r="S1283" s="202"/>
      <c r="T1283" s="203"/>
      <c r="AT1283" s="204" t="s">
        <v>188</v>
      </c>
      <c r="AU1283" s="204" t="s">
        <v>86</v>
      </c>
      <c r="AV1283" s="13" t="s">
        <v>86</v>
      </c>
      <c r="AW1283" s="13" t="s">
        <v>35</v>
      </c>
      <c r="AX1283" s="13" t="s">
        <v>76</v>
      </c>
      <c r="AY1283" s="204" t="s">
        <v>177</v>
      </c>
    </row>
    <row r="1284" spans="2:51" s="13" customFormat="1" ht="11.25">
      <c r="B1284" s="193"/>
      <c r="C1284" s="194"/>
      <c r="D1284" s="195" t="s">
        <v>188</v>
      </c>
      <c r="E1284" s="196" t="s">
        <v>19</v>
      </c>
      <c r="F1284" s="197" t="s">
        <v>677</v>
      </c>
      <c r="G1284" s="194"/>
      <c r="H1284" s="198">
        <v>-19.32</v>
      </c>
      <c r="I1284" s="199"/>
      <c r="J1284" s="194"/>
      <c r="K1284" s="194"/>
      <c r="L1284" s="200"/>
      <c r="M1284" s="201"/>
      <c r="N1284" s="202"/>
      <c r="O1284" s="202"/>
      <c r="P1284" s="202"/>
      <c r="Q1284" s="202"/>
      <c r="R1284" s="202"/>
      <c r="S1284" s="202"/>
      <c r="T1284" s="203"/>
      <c r="AT1284" s="204" t="s">
        <v>188</v>
      </c>
      <c r="AU1284" s="204" t="s">
        <v>86</v>
      </c>
      <c r="AV1284" s="13" t="s">
        <v>86</v>
      </c>
      <c r="AW1284" s="13" t="s">
        <v>35</v>
      </c>
      <c r="AX1284" s="13" t="s">
        <v>76</v>
      </c>
      <c r="AY1284" s="204" t="s">
        <v>177</v>
      </c>
    </row>
    <row r="1285" spans="2:51" s="13" customFormat="1" ht="11.25">
      <c r="B1285" s="193"/>
      <c r="C1285" s="194"/>
      <c r="D1285" s="195" t="s">
        <v>188</v>
      </c>
      <c r="E1285" s="196" t="s">
        <v>19</v>
      </c>
      <c r="F1285" s="197" t="s">
        <v>678</v>
      </c>
      <c r="G1285" s="194"/>
      <c r="H1285" s="198">
        <v>-2.16</v>
      </c>
      <c r="I1285" s="199"/>
      <c r="J1285" s="194"/>
      <c r="K1285" s="194"/>
      <c r="L1285" s="200"/>
      <c r="M1285" s="201"/>
      <c r="N1285" s="202"/>
      <c r="O1285" s="202"/>
      <c r="P1285" s="202"/>
      <c r="Q1285" s="202"/>
      <c r="R1285" s="202"/>
      <c r="S1285" s="202"/>
      <c r="T1285" s="203"/>
      <c r="AT1285" s="204" t="s">
        <v>188</v>
      </c>
      <c r="AU1285" s="204" t="s">
        <v>86</v>
      </c>
      <c r="AV1285" s="13" t="s">
        <v>86</v>
      </c>
      <c r="AW1285" s="13" t="s">
        <v>35</v>
      </c>
      <c r="AX1285" s="13" t="s">
        <v>76</v>
      </c>
      <c r="AY1285" s="204" t="s">
        <v>177</v>
      </c>
    </row>
    <row r="1286" spans="2:51" s="13" customFormat="1" ht="11.25">
      <c r="B1286" s="193"/>
      <c r="C1286" s="194"/>
      <c r="D1286" s="195" t="s">
        <v>188</v>
      </c>
      <c r="E1286" s="196" t="s">
        <v>19</v>
      </c>
      <c r="F1286" s="197" t="s">
        <v>679</v>
      </c>
      <c r="G1286" s="194"/>
      <c r="H1286" s="198">
        <v>-3.08</v>
      </c>
      <c r="I1286" s="199"/>
      <c r="J1286" s="194"/>
      <c r="K1286" s="194"/>
      <c r="L1286" s="200"/>
      <c r="M1286" s="201"/>
      <c r="N1286" s="202"/>
      <c r="O1286" s="202"/>
      <c r="P1286" s="202"/>
      <c r="Q1286" s="202"/>
      <c r="R1286" s="202"/>
      <c r="S1286" s="202"/>
      <c r="T1286" s="203"/>
      <c r="AT1286" s="204" t="s">
        <v>188</v>
      </c>
      <c r="AU1286" s="204" t="s">
        <v>86</v>
      </c>
      <c r="AV1286" s="13" t="s">
        <v>86</v>
      </c>
      <c r="AW1286" s="13" t="s">
        <v>35</v>
      </c>
      <c r="AX1286" s="13" t="s">
        <v>76</v>
      </c>
      <c r="AY1286" s="204" t="s">
        <v>177</v>
      </c>
    </row>
    <row r="1287" spans="2:51" s="13" customFormat="1" ht="11.25">
      <c r="B1287" s="193"/>
      <c r="C1287" s="194"/>
      <c r="D1287" s="195" t="s">
        <v>188</v>
      </c>
      <c r="E1287" s="196" t="s">
        <v>19</v>
      </c>
      <c r="F1287" s="197" t="s">
        <v>680</v>
      </c>
      <c r="G1287" s="194"/>
      <c r="H1287" s="198">
        <v>-1.92</v>
      </c>
      <c r="I1287" s="199"/>
      <c r="J1287" s="194"/>
      <c r="K1287" s="194"/>
      <c r="L1287" s="200"/>
      <c r="M1287" s="201"/>
      <c r="N1287" s="202"/>
      <c r="O1287" s="202"/>
      <c r="P1287" s="202"/>
      <c r="Q1287" s="202"/>
      <c r="R1287" s="202"/>
      <c r="S1287" s="202"/>
      <c r="T1287" s="203"/>
      <c r="AT1287" s="204" t="s">
        <v>188</v>
      </c>
      <c r="AU1287" s="204" t="s">
        <v>86</v>
      </c>
      <c r="AV1287" s="13" t="s">
        <v>86</v>
      </c>
      <c r="AW1287" s="13" t="s">
        <v>35</v>
      </c>
      <c r="AX1287" s="13" t="s">
        <v>76</v>
      </c>
      <c r="AY1287" s="204" t="s">
        <v>177</v>
      </c>
    </row>
    <row r="1288" spans="2:51" s="13" customFormat="1" ht="11.25">
      <c r="B1288" s="193"/>
      <c r="C1288" s="194"/>
      <c r="D1288" s="195" t="s">
        <v>188</v>
      </c>
      <c r="E1288" s="196" t="s">
        <v>19</v>
      </c>
      <c r="F1288" s="197" t="s">
        <v>504</v>
      </c>
      <c r="G1288" s="194"/>
      <c r="H1288" s="198">
        <v>-1.4</v>
      </c>
      <c r="I1288" s="199"/>
      <c r="J1288" s="194"/>
      <c r="K1288" s="194"/>
      <c r="L1288" s="200"/>
      <c r="M1288" s="201"/>
      <c r="N1288" s="202"/>
      <c r="O1288" s="202"/>
      <c r="P1288" s="202"/>
      <c r="Q1288" s="202"/>
      <c r="R1288" s="202"/>
      <c r="S1288" s="202"/>
      <c r="T1288" s="203"/>
      <c r="AT1288" s="204" t="s">
        <v>188</v>
      </c>
      <c r="AU1288" s="204" t="s">
        <v>86</v>
      </c>
      <c r="AV1288" s="13" t="s">
        <v>86</v>
      </c>
      <c r="AW1288" s="13" t="s">
        <v>35</v>
      </c>
      <c r="AX1288" s="13" t="s">
        <v>76</v>
      </c>
      <c r="AY1288" s="204" t="s">
        <v>177</v>
      </c>
    </row>
    <row r="1289" spans="2:51" s="13" customFormat="1" ht="11.25">
      <c r="B1289" s="193"/>
      <c r="C1289" s="194"/>
      <c r="D1289" s="195" t="s">
        <v>188</v>
      </c>
      <c r="E1289" s="196" t="s">
        <v>19</v>
      </c>
      <c r="F1289" s="197" t="s">
        <v>681</v>
      </c>
      <c r="G1289" s="194"/>
      <c r="H1289" s="198">
        <v>-3.9</v>
      </c>
      <c r="I1289" s="199"/>
      <c r="J1289" s="194"/>
      <c r="K1289" s="194"/>
      <c r="L1289" s="200"/>
      <c r="M1289" s="201"/>
      <c r="N1289" s="202"/>
      <c r="O1289" s="202"/>
      <c r="P1289" s="202"/>
      <c r="Q1289" s="202"/>
      <c r="R1289" s="202"/>
      <c r="S1289" s="202"/>
      <c r="T1289" s="203"/>
      <c r="AT1289" s="204" t="s">
        <v>188</v>
      </c>
      <c r="AU1289" s="204" t="s">
        <v>86</v>
      </c>
      <c r="AV1289" s="13" t="s">
        <v>86</v>
      </c>
      <c r="AW1289" s="13" t="s">
        <v>35</v>
      </c>
      <c r="AX1289" s="13" t="s">
        <v>76</v>
      </c>
      <c r="AY1289" s="204" t="s">
        <v>177</v>
      </c>
    </row>
    <row r="1290" spans="2:51" s="13" customFormat="1" ht="11.25">
      <c r="B1290" s="193"/>
      <c r="C1290" s="194"/>
      <c r="D1290" s="195" t="s">
        <v>188</v>
      </c>
      <c r="E1290" s="196" t="s">
        <v>19</v>
      </c>
      <c r="F1290" s="197" t="s">
        <v>682</v>
      </c>
      <c r="G1290" s="194"/>
      <c r="H1290" s="198">
        <v>-2.88</v>
      </c>
      <c r="I1290" s="199"/>
      <c r="J1290" s="194"/>
      <c r="K1290" s="194"/>
      <c r="L1290" s="200"/>
      <c r="M1290" s="201"/>
      <c r="N1290" s="202"/>
      <c r="O1290" s="202"/>
      <c r="P1290" s="202"/>
      <c r="Q1290" s="202"/>
      <c r="R1290" s="202"/>
      <c r="S1290" s="202"/>
      <c r="T1290" s="203"/>
      <c r="AT1290" s="204" t="s">
        <v>188</v>
      </c>
      <c r="AU1290" s="204" t="s">
        <v>86</v>
      </c>
      <c r="AV1290" s="13" t="s">
        <v>86</v>
      </c>
      <c r="AW1290" s="13" t="s">
        <v>35</v>
      </c>
      <c r="AX1290" s="13" t="s">
        <v>76</v>
      </c>
      <c r="AY1290" s="204" t="s">
        <v>177</v>
      </c>
    </row>
    <row r="1291" spans="2:51" s="13" customFormat="1" ht="11.25">
      <c r="B1291" s="193"/>
      <c r="C1291" s="194"/>
      <c r="D1291" s="195" t="s">
        <v>188</v>
      </c>
      <c r="E1291" s="196" t="s">
        <v>19</v>
      </c>
      <c r="F1291" s="197" t="s">
        <v>683</v>
      </c>
      <c r="G1291" s="194"/>
      <c r="H1291" s="198">
        <v>-0.75</v>
      </c>
      <c r="I1291" s="199"/>
      <c r="J1291" s="194"/>
      <c r="K1291" s="194"/>
      <c r="L1291" s="200"/>
      <c r="M1291" s="201"/>
      <c r="N1291" s="202"/>
      <c r="O1291" s="202"/>
      <c r="P1291" s="202"/>
      <c r="Q1291" s="202"/>
      <c r="R1291" s="202"/>
      <c r="S1291" s="202"/>
      <c r="T1291" s="203"/>
      <c r="AT1291" s="204" t="s">
        <v>188</v>
      </c>
      <c r="AU1291" s="204" t="s">
        <v>86</v>
      </c>
      <c r="AV1291" s="13" t="s">
        <v>86</v>
      </c>
      <c r="AW1291" s="13" t="s">
        <v>35</v>
      </c>
      <c r="AX1291" s="13" t="s">
        <v>76</v>
      </c>
      <c r="AY1291" s="204" t="s">
        <v>177</v>
      </c>
    </row>
    <row r="1292" spans="2:51" s="13" customFormat="1" ht="11.25">
      <c r="B1292" s="193"/>
      <c r="C1292" s="194"/>
      <c r="D1292" s="195" t="s">
        <v>188</v>
      </c>
      <c r="E1292" s="196" t="s">
        <v>19</v>
      </c>
      <c r="F1292" s="197" t="s">
        <v>684</v>
      </c>
      <c r="G1292" s="194"/>
      <c r="H1292" s="198">
        <v>-3.5</v>
      </c>
      <c r="I1292" s="199"/>
      <c r="J1292" s="194"/>
      <c r="K1292" s="194"/>
      <c r="L1292" s="200"/>
      <c r="M1292" s="201"/>
      <c r="N1292" s="202"/>
      <c r="O1292" s="202"/>
      <c r="P1292" s="202"/>
      <c r="Q1292" s="202"/>
      <c r="R1292" s="202"/>
      <c r="S1292" s="202"/>
      <c r="T1292" s="203"/>
      <c r="AT1292" s="204" t="s">
        <v>188</v>
      </c>
      <c r="AU1292" s="204" t="s">
        <v>86</v>
      </c>
      <c r="AV1292" s="13" t="s">
        <v>86</v>
      </c>
      <c r="AW1292" s="13" t="s">
        <v>35</v>
      </c>
      <c r="AX1292" s="13" t="s">
        <v>76</v>
      </c>
      <c r="AY1292" s="204" t="s">
        <v>177</v>
      </c>
    </row>
    <row r="1293" spans="2:51" s="13" customFormat="1" ht="11.25">
      <c r="B1293" s="193"/>
      <c r="C1293" s="194"/>
      <c r="D1293" s="195" t="s">
        <v>188</v>
      </c>
      <c r="E1293" s="196" t="s">
        <v>19</v>
      </c>
      <c r="F1293" s="197" t="s">
        <v>725</v>
      </c>
      <c r="G1293" s="194"/>
      <c r="H1293" s="198">
        <v>20.100000000000001</v>
      </c>
      <c r="I1293" s="199"/>
      <c r="J1293" s="194"/>
      <c r="K1293" s="194"/>
      <c r="L1293" s="200"/>
      <c r="M1293" s="201"/>
      <c r="N1293" s="202"/>
      <c r="O1293" s="202"/>
      <c r="P1293" s="202"/>
      <c r="Q1293" s="202"/>
      <c r="R1293" s="202"/>
      <c r="S1293" s="202"/>
      <c r="T1293" s="203"/>
      <c r="AT1293" s="204" t="s">
        <v>188</v>
      </c>
      <c r="AU1293" s="204" t="s">
        <v>86</v>
      </c>
      <c r="AV1293" s="13" t="s">
        <v>86</v>
      </c>
      <c r="AW1293" s="13" t="s">
        <v>35</v>
      </c>
      <c r="AX1293" s="13" t="s">
        <v>76</v>
      </c>
      <c r="AY1293" s="204" t="s">
        <v>177</v>
      </c>
    </row>
    <row r="1294" spans="2:51" s="13" customFormat="1" ht="11.25">
      <c r="B1294" s="193"/>
      <c r="C1294" s="194"/>
      <c r="D1294" s="195" t="s">
        <v>188</v>
      </c>
      <c r="E1294" s="196" t="s">
        <v>19</v>
      </c>
      <c r="F1294" s="197" t="s">
        <v>726</v>
      </c>
      <c r="G1294" s="194"/>
      <c r="H1294" s="198">
        <v>1.92</v>
      </c>
      <c r="I1294" s="199"/>
      <c r="J1294" s="194"/>
      <c r="K1294" s="194"/>
      <c r="L1294" s="200"/>
      <c r="M1294" s="201"/>
      <c r="N1294" s="202"/>
      <c r="O1294" s="202"/>
      <c r="P1294" s="202"/>
      <c r="Q1294" s="202"/>
      <c r="R1294" s="202"/>
      <c r="S1294" s="202"/>
      <c r="T1294" s="203"/>
      <c r="AT1294" s="204" t="s">
        <v>188</v>
      </c>
      <c r="AU1294" s="204" t="s">
        <v>86</v>
      </c>
      <c r="AV1294" s="13" t="s">
        <v>86</v>
      </c>
      <c r="AW1294" s="13" t="s">
        <v>35</v>
      </c>
      <c r="AX1294" s="13" t="s">
        <v>76</v>
      </c>
      <c r="AY1294" s="204" t="s">
        <v>177</v>
      </c>
    </row>
    <row r="1295" spans="2:51" s="13" customFormat="1" ht="11.25">
      <c r="B1295" s="193"/>
      <c r="C1295" s="194"/>
      <c r="D1295" s="195" t="s">
        <v>188</v>
      </c>
      <c r="E1295" s="196" t="s">
        <v>19</v>
      </c>
      <c r="F1295" s="197" t="s">
        <v>727</v>
      </c>
      <c r="G1295" s="194"/>
      <c r="H1295" s="198">
        <v>2.76</v>
      </c>
      <c r="I1295" s="199"/>
      <c r="J1295" s="194"/>
      <c r="K1295" s="194"/>
      <c r="L1295" s="200"/>
      <c r="M1295" s="201"/>
      <c r="N1295" s="202"/>
      <c r="O1295" s="202"/>
      <c r="P1295" s="202"/>
      <c r="Q1295" s="202"/>
      <c r="R1295" s="202"/>
      <c r="S1295" s="202"/>
      <c r="T1295" s="203"/>
      <c r="AT1295" s="204" t="s">
        <v>188</v>
      </c>
      <c r="AU1295" s="204" t="s">
        <v>86</v>
      </c>
      <c r="AV1295" s="13" t="s">
        <v>86</v>
      </c>
      <c r="AW1295" s="13" t="s">
        <v>35</v>
      </c>
      <c r="AX1295" s="13" t="s">
        <v>76</v>
      </c>
      <c r="AY1295" s="204" t="s">
        <v>177</v>
      </c>
    </row>
    <row r="1296" spans="2:51" s="13" customFormat="1" ht="11.25">
      <c r="B1296" s="193"/>
      <c r="C1296" s="194"/>
      <c r="D1296" s="195" t="s">
        <v>188</v>
      </c>
      <c r="E1296" s="196" t="s">
        <v>19</v>
      </c>
      <c r="F1296" s="197" t="s">
        <v>728</v>
      </c>
      <c r="G1296" s="194"/>
      <c r="H1296" s="198">
        <v>6.72</v>
      </c>
      <c r="I1296" s="199"/>
      <c r="J1296" s="194"/>
      <c r="K1296" s="194"/>
      <c r="L1296" s="200"/>
      <c r="M1296" s="201"/>
      <c r="N1296" s="202"/>
      <c r="O1296" s="202"/>
      <c r="P1296" s="202"/>
      <c r="Q1296" s="202"/>
      <c r="R1296" s="202"/>
      <c r="S1296" s="202"/>
      <c r="T1296" s="203"/>
      <c r="AT1296" s="204" t="s">
        <v>188</v>
      </c>
      <c r="AU1296" s="204" t="s">
        <v>86</v>
      </c>
      <c r="AV1296" s="13" t="s">
        <v>86</v>
      </c>
      <c r="AW1296" s="13" t="s">
        <v>35</v>
      </c>
      <c r="AX1296" s="13" t="s">
        <v>76</v>
      </c>
      <c r="AY1296" s="204" t="s">
        <v>177</v>
      </c>
    </row>
    <row r="1297" spans="2:51" s="13" customFormat="1" ht="11.25">
      <c r="B1297" s="193"/>
      <c r="C1297" s="194"/>
      <c r="D1297" s="195" t="s">
        <v>188</v>
      </c>
      <c r="E1297" s="196" t="s">
        <v>19</v>
      </c>
      <c r="F1297" s="197" t="s">
        <v>729</v>
      </c>
      <c r="G1297" s="194"/>
      <c r="H1297" s="198">
        <v>5</v>
      </c>
      <c r="I1297" s="199"/>
      <c r="J1297" s="194"/>
      <c r="K1297" s="194"/>
      <c r="L1297" s="200"/>
      <c r="M1297" s="201"/>
      <c r="N1297" s="202"/>
      <c r="O1297" s="202"/>
      <c r="P1297" s="202"/>
      <c r="Q1297" s="202"/>
      <c r="R1297" s="202"/>
      <c r="S1297" s="202"/>
      <c r="T1297" s="203"/>
      <c r="AT1297" s="204" t="s">
        <v>188</v>
      </c>
      <c r="AU1297" s="204" t="s">
        <v>86</v>
      </c>
      <c r="AV1297" s="13" t="s">
        <v>86</v>
      </c>
      <c r="AW1297" s="13" t="s">
        <v>35</v>
      </c>
      <c r="AX1297" s="13" t="s">
        <v>76</v>
      </c>
      <c r="AY1297" s="204" t="s">
        <v>177</v>
      </c>
    </row>
    <row r="1298" spans="2:51" s="13" customFormat="1" ht="11.25">
      <c r="B1298" s="193"/>
      <c r="C1298" s="194"/>
      <c r="D1298" s="195" t="s">
        <v>188</v>
      </c>
      <c r="E1298" s="196" t="s">
        <v>19</v>
      </c>
      <c r="F1298" s="197" t="s">
        <v>730</v>
      </c>
      <c r="G1298" s="194"/>
      <c r="H1298" s="198">
        <v>1.8</v>
      </c>
      <c r="I1298" s="199"/>
      <c r="J1298" s="194"/>
      <c r="K1298" s="194"/>
      <c r="L1298" s="200"/>
      <c r="M1298" s="201"/>
      <c r="N1298" s="202"/>
      <c r="O1298" s="202"/>
      <c r="P1298" s="202"/>
      <c r="Q1298" s="202"/>
      <c r="R1298" s="202"/>
      <c r="S1298" s="202"/>
      <c r="T1298" s="203"/>
      <c r="AT1298" s="204" t="s">
        <v>188</v>
      </c>
      <c r="AU1298" s="204" t="s">
        <v>86</v>
      </c>
      <c r="AV1298" s="13" t="s">
        <v>86</v>
      </c>
      <c r="AW1298" s="13" t="s">
        <v>35</v>
      </c>
      <c r="AX1298" s="13" t="s">
        <v>76</v>
      </c>
      <c r="AY1298" s="204" t="s">
        <v>177</v>
      </c>
    </row>
    <row r="1299" spans="2:51" s="13" customFormat="1" ht="11.25">
      <c r="B1299" s="193"/>
      <c r="C1299" s="194"/>
      <c r="D1299" s="195" t="s">
        <v>188</v>
      </c>
      <c r="E1299" s="196" t="s">
        <v>19</v>
      </c>
      <c r="F1299" s="197" t="s">
        <v>731</v>
      </c>
      <c r="G1299" s="194"/>
      <c r="H1299" s="198">
        <v>1.28</v>
      </c>
      <c r="I1299" s="199"/>
      <c r="J1299" s="194"/>
      <c r="K1299" s="194"/>
      <c r="L1299" s="200"/>
      <c r="M1299" s="201"/>
      <c r="N1299" s="202"/>
      <c r="O1299" s="202"/>
      <c r="P1299" s="202"/>
      <c r="Q1299" s="202"/>
      <c r="R1299" s="202"/>
      <c r="S1299" s="202"/>
      <c r="T1299" s="203"/>
      <c r="AT1299" s="204" t="s">
        <v>188</v>
      </c>
      <c r="AU1299" s="204" t="s">
        <v>86</v>
      </c>
      <c r="AV1299" s="13" t="s">
        <v>86</v>
      </c>
      <c r="AW1299" s="13" t="s">
        <v>35</v>
      </c>
      <c r="AX1299" s="13" t="s">
        <v>76</v>
      </c>
      <c r="AY1299" s="204" t="s">
        <v>177</v>
      </c>
    </row>
    <row r="1300" spans="2:51" s="13" customFormat="1" ht="11.25">
      <c r="B1300" s="193"/>
      <c r="C1300" s="194"/>
      <c r="D1300" s="195" t="s">
        <v>188</v>
      </c>
      <c r="E1300" s="196" t="s">
        <v>19</v>
      </c>
      <c r="F1300" s="197" t="s">
        <v>732</v>
      </c>
      <c r="G1300" s="194"/>
      <c r="H1300" s="198">
        <v>1</v>
      </c>
      <c r="I1300" s="199"/>
      <c r="J1300" s="194"/>
      <c r="K1300" s="194"/>
      <c r="L1300" s="200"/>
      <c r="M1300" s="201"/>
      <c r="N1300" s="202"/>
      <c r="O1300" s="202"/>
      <c r="P1300" s="202"/>
      <c r="Q1300" s="202"/>
      <c r="R1300" s="202"/>
      <c r="S1300" s="202"/>
      <c r="T1300" s="203"/>
      <c r="AT1300" s="204" t="s">
        <v>188</v>
      </c>
      <c r="AU1300" s="204" t="s">
        <v>86</v>
      </c>
      <c r="AV1300" s="13" t="s">
        <v>86</v>
      </c>
      <c r="AW1300" s="13" t="s">
        <v>35</v>
      </c>
      <c r="AX1300" s="13" t="s">
        <v>76</v>
      </c>
      <c r="AY1300" s="204" t="s">
        <v>177</v>
      </c>
    </row>
    <row r="1301" spans="2:51" s="13" customFormat="1" ht="11.25">
      <c r="B1301" s="193"/>
      <c r="C1301" s="194"/>
      <c r="D1301" s="195" t="s">
        <v>188</v>
      </c>
      <c r="E1301" s="196" t="s">
        <v>19</v>
      </c>
      <c r="F1301" s="197" t="s">
        <v>733</v>
      </c>
      <c r="G1301" s="194"/>
      <c r="H1301" s="198">
        <v>0.68</v>
      </c>
      <c r="I1301" s="199"/>
      <c r="J1301" s="194"/>
      <c r="K1301" s="194"/>
      <c r="L1301" s="200"/>
      <c r="M1301" s="201"/>
      <c r="N1301" s="202"/>
      <c r="O1301" s="202"/>
      <c r="P1301" s="202"/>
      <c r="Q1301" s="202"/>
      <c r="R1301" s="202"/>
      <c r="S1301" s="202"/>
      <c r="T1301" s="203"/>
      <c r="AT1301" s="204" t="s">
        <v>188</v>
      </c>
      <c r="AU1301" s="204" t="s">
        <v>86</v>
      </c>
      <c r="AV1301" s="13" t="s">
        <v>86</v>
      </c>
      <c r="AW1301" s="13" t="s">
        <v>35</v>
      </c>
      <c r="AX1301" s="13" t="s">
        <v>76</v>
      </c>
      <c r="AY1301" s="204" t="s">
        <v>177</v>
      </c>
    </row>
    <row r="1302" spans="2:51" s="13" customFormat="1" ht="11.25">
      <c r="B1302" s="193"/>
      <c r="C1302" s="194"/>
      <c r="D1302" s="195" t="s">
        <v>188</v>
      </c>
      <c r="E1302" s="196" t="s">
        <v>19</v>
      </c>
      <c r="F1302" s="197" t="s">
        <v>734</v>
      </c>
      <c r="G1302" s="194"/>
      <c r="H1302" s="198">
        <v>3.12</v>
      </c>
      <c r="I1302" s="199"/>
      <c r="J1302" s="194"/>
      <c r="K1302" s="194"/>
      <c r="L1302" s="200"/>
      <c r="M1302" s="201"/>
      <c r="N1302" s="202"/>
      <c r="O1302" s="202"/>
      <c r="P1302" s="202"/>
      <c r="Q1302" s="202"/>
      <c r="R1302" s="202"/>
      <c r="S1302" s="202"/>
      <c r="T1302" s="203"/>
      <c r="AT1302" s="204" t="s">
        <v>188</v>
      </c>
      <c r="AU1302" s="204" t="s">
        <v>86</v>
      </c>
      <c r="AV1302" s="13" t="s">
        <v>86</v>
      </c>
      <c r="AW1302" s="13" t="s">
        <v>35</v>
      </c>
      <c r="AX1302" s="13" t="s">
        <v>76</v>
      </c>
      <c r="AY1302" s="204" t="s">
        <v>177</v>
      </c>
    </row>
    <row r="1303" spans="2:51" s="13" customFormat="1" ht="11.25">
      <c r="B1303" s="193"/>
      <c r="C1303" s="194"/>
      <c r="D1303" s="195" t="s">
        <v>188</v>
      </c>
      <c r="E1303" s="196" t="s">
        <v>19</v>
      </c>
      <c r="F1303" s="197" t="s">
        <v>735</v>
      </c>
      <c r="G1303" s="194"/>
      <c r="H1303" s="198">
        <v>1.9</v>
      </c>
      <c r="I1303" s="199"/>
      <c r="J1303" s="194"/>
      <c r="K1303" s="194"/>
      <c r="L1303" s="200"/>
      <c r="M1303" s="201"/>
      <c r="N1303" s="202"/>
      <c r="O1303" s="202"/>
      <c r="P1303" s="202"/>
      <c r="Q1303" s="202"/>
      <c r="R1303" s="202"/>
      <c r="S1303" s="202"/>
      <c r="T1303" s="203"/>
      <c r="AT1303" s="204" t="s">
        <v>188</v>
      </c>
      <c r="AU1303" s="204" t="s">
        <v>86</v>
      </c>
      <c r="AV1303" s="13" t="s">
        <v>86</v>
      </c>
      <c r="AW1303" s="13" t="s">
        <v>35</v>
      </c>
      <c r="AX1303" s="13" t="s">
        <v>76</v>
      </c>
      <c r="AY1303" s="204" t="s">
        <v>177</v>
      </c>
    </row>
    <row r="1304" spans="2:51" s="13" customFormat="1" ht="11.25">
      <c r="B1304" s="193"/>
      <c r="C1304" s="194"/>
      <c r="D1304" s="195" t="s">
        <v>188</v>
      </c>
      <c r="E1304" s="196" t="s">
        <v>19</v>
      </c>
      <c r="F1304" s="197" t="s">
        <v>736</v>
      </c>
      <c r="G1304" s="194"/>
      <c r="H1304" s="198">
        <v>3.48</v>
      </c>
      <c r="I1304" s="199"/>
      <c r="J1304" s="194"/>
      <c r="K1304" s="194"/>
      <c r="L1304" s="200"/>
      <c r="M1304" s="201"/>
      <c r="N1304" s="202"/>
      <c r="O1304" s="202"/>
      <c r="P1304" s="202"/>
      <c r="Q1304" s="202"/>
      <c r="R1304" s="202"/>
      <c r="S1304" s="202"/>
      <c r="T1304" s="203"/>
      <c r="AT1304" s="204" t="s">
        <v>188</v>
      </c>
      <c r="AU1304" s="204" t="s">
        <v>86</v>
      </c>
      <c r="AV1304" s="13" t="s">
        <v>86</v>
      </c>
      <c r="AW1304" s="13" t="s">
        <v>35</v>
      </c>
      <c r="AX1304" s="13" t="s">
        <v>76</v>
      </c>
      <c r="AY1304" s="204" t="s">
        <v>177</v>
      </c>
    </row>
    <row r="1305" spans="2:51" s="13" customFormat="1" ht="11.25">
      <c r="B1305" s="193"/>
      <c r="C1305" s="194"/>
      <c r="D1305" s="195" t="s">
        <v>188</v>
      </c>
      <c r="E1305" s="196" t="s">
        <v>19</v>
      </c>
      <c r="F1305" s="197" t="s">
        <v>737</v>
      </c>
      <c r="G1305" s="194"/>
      <c r="H1305" s="198">
        <v>1.52</v>
      </c>
      <c r="I1305" s="199"/>
      <c r="J1305" s="194"/>
      <c r="K1305" s="194"/>
      <c r="L1305" s="200"/>
      <c r="M1305" s="201"/>
      <c r="N1305" s="202"/>
      <c r="O1305" s="202"/>
      <c r="P1305" s="202"/>
      <c r="Q1305" s="202"/>
      <c r="R1305" s="202"/>
      <c r="S1305" s="202"/>
      <c r="T1305" s="203"/>
      <c r="AT1305" s="204" t="s">
        <v>188</v>
      </c>
      <c r="AU1305" s="204" t="s">
        <v>86</v>
      </c>
      <c r="AV1305" s="13" t="s">
        <v>86</v>
      </c>
      <c r="AW1305" s="13" t="s">
        <v>35</v>
      </c>
      <c r="AX1305" s="13" t="s">
        <v>76</v>
      </c>
      <c r="AY1305" s="204" t="s">
        <v>177</v>
      </c>
    </row>
    <row r="1306" spans="2:51" s="15" customFormat="1" ht="11.25">
      <c r="B1306" s="216"/>
      <c r="C1306" s="217"/>
      <c r="D1306" s="195" t="s">
        <v>188</v>
      </c>
      <c r="E1306" s="218" t="s">
        <v>19</v>
      </c>
      <c r="F1306" s="219" t="s">
        <v>738</v>
      </c>
      <c r="G1306" s="217"/>
      <c r="H1306" s="218" t="s">
        <v>19</v>
      </c>
      <c r="I1306" s="220"/>
      <c r="J1306" s="217"/>
      <c r="K1306" s="217"/>
      <c r="L1306" s="221"/>
      <c r="M1306" s="222"/>
      <c r="N1306" s="223"/>
      <c r="O1306" s="223"/>
      <c r="P1306" s="223"/>
      <c r="Q1306" s="223"/>
      <c r="R1306" s="223"/>
      <c r="S1306" s="223"/>
      <c r="T1306" s="224"/>
      <c r="AT1306" s="225" t="s">
        <v>188</v>
      </c>
      <c r="AU1306" s="225" t="s">
        <v>86</v>
      </c>
      <c r="AV1306" s="15" t="s">
        <v>84</v>
      </c>
      <c r="AW1306" s="15" t="s">
        <v>35</v>
      </c>
      <c r="AX1306" s="15" t="s">
        <v>76</v>
      </c>
      <c r="AY1306" s="225" t="s">
        <v>177</v>
      </c>
    </row>
    <row r="1307" spans="2:51" s="13" customFormat="1" ht="11.25">
      <c r="B1307" s="193"/>
      <c r="C1307" s="194"/>
      <c r="D1307" s="195" t="s">
        <v>188</v>
      </c>
      <c r="E1307" s="196" t="s">
        <v>19</v>
      </c>
      <c r="F1307" s="197" t="s">
        <v>739</v>
      </c>
      <c r="G1307" s="194"/>
      <c r="H1307" s="198">
        <v>1.52</v>
      </c>
      <c r="I1307" s="199"/>
      <c r="J1307" s="194"/>
      <c r="K1307" s="194"/>
      <c r="L1307" s="200"/>
      <c r="M1307" s="201"/>
      <c r="N1307" s="202"/>
      <c r="O1307" s="202"/>
      <c r="P1307" s="202"/>
      <c r="Q1307" s="202"/>
      <c r="R1307" s="202"/>
      <c r="S1307" s="202"/>
      <c r="T1307" s="203"/>
      <c r="AT1307" s="204" t="s">
        <v>188</v>
      </c>
      <c r="AU1307" s="204" t="s">
        <v>86</v>
      </c>
      <c r="AV1307" s="13" t="s">
        <v>86</v>
      </c>
      <c r="AW1307" s="13" t="s">
        <v>35</v>
      </c>
      <c r="AX1307" s="13" t="s">
        <v>76</v>
      </c>
      <c r="AY1307" s="204" t="s">
        <v>177</v>
      </c>
    </row>
    <row r="1308" spans="2:51" s="13" customFormat="1" ht="11.25">
      <c r="B1308" s="193"/>
      <c r="C1308" s="194"/>
      <c r="D1308" s="195" t="s">
        <v>188</v>
      </c>
      <c r="E1308" s="196" t="s">
        <v>19</v>
      </c>
      <c r="F1308" s="197" t="s">
        <v>740</v>
      </c>
      <c r="G1308" s="194"/>
      <c r="H1308" s="198">
        <v>1.48</v>
      </c>
      <c r="I1308" s="199"/>
      <c r="J1308" s="194"/>
      <c r="K1308" s="194"/>
      <c r="L1308" s="200"/>
      <c r="M1308" s="201"/>
      <c r="N1308" s="202"/>
      <c r="O1308" s="202"/>
      <c r="P1308" s="202"/>
      <c r="Q1308" s="202"/>
      <c r="R1308" s="202"/>
      <c r="S1308" s="202"/>
      <c r="T1308" s="203"/>
      <c r="AT1308" s="204" t="s">
        <v>188</v>
      </c>
      <c r="AU1308" s="204" t="s">
        <v>86</v>
      </c>
      <c r="AV1308" s="13" t="s">
        <v>86</v>
      </c>
      <c r="AW1308" s="13" t="s">
        <v>35</v>
      </c>
      <c r="AX1308" s="13" t="s">
        <v>76</v>
      </c>
      <c r="AY1308" s="204" t="s">
        <v>177</v>
      </c>
    </row>
    <row r="1309" spans="2:51" s="13" customFormat="1" ht="11.25">
      <c r="B1309" s="193"/>
      <c r="C1309" s="194"/>
      <c r="D1309" s="195" t="s">
        <v>188</v>
      </c>
      <c r="E1309" s="196" t="s">
        <v>19</v>
      </c>
      <c r="F1309" s="197" t="s">
        <v>741</v>
      </c>
      <c r="G1309" s="194"/>
      <c r="H1309" s="198">
        <v>1.1000000000000001</v>
      </c>
      <c r="I1309" s="199"/>
      <c r="J1309" s="194"/>
      <c r="K1309" s="194"/>
      <c r="L1309" s="200"/>
      <c r="M1309" s="201"/>
      <c r="N1309" s="202"/>
      <c r="O1309" s="202"/>
      <c r="P1309" s="202"/>
      <c r="Q1309" s="202"/>
      <c r="R1309" s="202"/>
      <c r="S1309" s="202"/>
      <c r="T1309" s="203"/>
      <c r="AT1309" s="204" t="s">
        <v>188</v>
      </c>
      <c r="AU1309" s="204" t="s">
        <v>86</v>
      </c>
      <c r="AV1309" s="13" t="s">
        <v>86</v>
      </c>
      <c r="AW1309" s="13" t="s">
        <v>35</v>
      </c>
      <c r="AX1309" s="13" t="s">
        <v>76</v>
      </c>
      <c r="AY1309" s="204" t="s">
        <v>177</v>
      </c>
    </row>
    <row r="1310" spans="2:51" s="13" customFormat="1" ht="11.25">
      <c r="B1310" s="193"/>
      <c r="C1310" s="194"/>
      <c r="D1310" s="195" t="s">
        <v>188</v>
      </c>
      <c r="E1310" s="196" t="s">
        <v>19</v>
      </c>
      <c r="F1310" s="197" t="s">
        <v>742</v>
      </c>
      <c r="G1310" s="194"/>
      <c r="H1310" s="198">
        <v>1.51</v>
      </c>
      <c r="I1310" s="199"/>
      <c r="J1310" s="194"/>
      <c r="K1310" s="194"/>
      <c r="L1310" s="200"/>
      <c r="M1310" s="201"/>
      <c r="N1310" s="202"/>
      <c r="O1310" s="202"/>
      <c r="P1310" s="202"/>
      <c r="Q1310" s="202"/>
      <c r="R1310" s="202"/>
      <c r="S1310" s="202"/>
      <c r="T1310" s="203"/>
      <c r="AT1310" s="204" t="s">
        <v>188</v>
      </c>
      <c r="AU1310" s="204" t="s">
        <v>86</v>
      </c>
      <c r="AV1310" s="13" t="s">
        <v>86</v>
      </c>
      <c r="AW1310" s="13" t="s">
        <v>35</v>
      </c>
      <c r="AX1310" s="13" t="s">
        <v>76</v>
      </c>
      <c r="AY1310" s="204" t="s">
        <v>177</v>
      </c>
    </row>
    <row r="1311" spans="2:51" s="13" customFormat="1" ht="11.25">
      <c r="B1311" s="193"/>
      <c r="C1311" s="194"/>
      <c r="D1311" s="195" t="s">
        <v>188</v>
      </c>
      <c r="E1311" s="196" t="s">
        <v>19</v>
      </c>
      <c r="F1311" s="197" t="s">
        <v>743</v>
      </c>
      <c r="G1311" s="194"/>
      <c r="H1311" s="198">
        <v>1.34</v>
      </c>
      <c r="I1311" s="199"/>
      <c r="J1311" s="194"/>
      <c r="K1311" s="194"/>
      <c r="L1311" s="200"/>
      <c r="M1311" s="201"/>
      <c r="N1311" s="202"/>
      <c r="O1311" s="202"/>
      <c r="P1311" s="202"/>
      <c r="Q1311" s="202"/>
      <c r="R1311" s="202"/>
      <c r="S1311" s="202"/>
      <c r="T1311" s="203"/>
      <c r="AT1311" s="204" t="s">
        <v>188</v>
      </c>
      <c r="AU1311" s="204" t="s">
        <v>86</v>
      </c>
      <c r="AV1311" s="13" t="s">
        <v>86</v>
      </c>
      <c r="AW1311" s="13" t="s">
        <v>35</v>
      </c>
      <c r="AX1311" s="13" t="s">
        <v>76</v>
      </c>
      <c r="AY1311" s="204" t="s">
        <v>177</v>
      </c>
    </row>
    <row r="1312" spans="2:51" s="13" customFormat="1" ht="11.25">
      <c r="B1312" s="193"/>
      <c r="C1312" s="194"/>
      <c r="D1312" s="195" t="s">
        <v>188</v>
      </c>
      <c r="E1312" s="196" t="s">
        <v>19</v>
      </c>
      <c r="F1312" s="197" t="s">
        <v>744</v>
      </c>
      <c r="G1312" s="194"/>
      <c r="H1312" s="198">
        <v>1.2</v>
      </c>
      <c r="I1312" s="199"/>
      <c r="J1312" s="194"/>
      <c r="K1312" s="194"/>
      <c r="L1312" s="200"/>
      <c r="M1312" s="201"/>
      <c r="N1312" s="202"/>
      <c r="O1312" s="202"/>
      <c r="P1312" s="202"/>
      <c r="Q1312" s="202"/>
      <c r="R1312" s="202"/>
      <c r="S1312" s="202"/>
      <c r="T1312" s="203"/>
      <c r="AT1312" s="204" t="s">
        <v>188</v>
      </c>
      <c r="AU1312" s="204" t="s">
        <v>86</v>
      </c>
      <c r="AV1312" s="13" t="s">
        <v>86</v>
      </c>
      <c r="AW1312" s="13" t="s">
        <v>35</v>
      </c>
      <c r="AX1312" s="13" t="s">
        <v>76</v>
      </c>
      <c r="AY1312" s="204" t="s">
        <v>177</v>
      </c>
    </row>
    <row r="1313" spans="1:65" s="14" customFormat="1" ht="11.25">
      <c r="B1313" s="205"/>
      <c r="C1313" s="206"/>
      <c r="D1313" s="195" t="s">
        <v>188</v>
      </c>
      <c r="E1313" s="207" t="s">
        <v>19</v>
      </c>
      <c r="F1313" s="208" t="s">
        <v>190</v>
      </c>
      <c r="G1313" s="206"/>
      <c r="H1313" s="209">
        <v>787.87299999999982</v>
      </c>
      <c r="I1313" s="210"/>
      <c r="J1313" s="206"/>
      <c r="K1313" s="206"/>
      <c r="L1313" s="211"/>
      <c r="M1313" s="212"/>
      <c r="N1313" s="213"/>
      <c r="O1313" s="213"/>
      <c r="P1313" s="213"/>
      <c r="Q1313" s="213"/>
      <c r="R1313" s="213"/>
      <c r="S1313" s="213"/>
      <c r="T1313" s="214"/>
      <c r="AT1313" s="215" t="s">
        <v>188</v>
      </c>
      <c r="AU1313" s="215" t="s">
        <v>86</v>
      </c>
      <c r="AV1313" s="14" t="s">
        <v>184</v>
      </c>
      <c r="AW1313" s="14" t="s">
        <v>35</v>
      </c>
      <c r="AX1313" s="14" t="s">
        <v>84</v>
      </c>
      <c r="AY1313" s="215" t="s">
        <v>177</v>
      </c>
    </row>
    <row r="1314" spans="1:65" s="2" customFormat="1" ht="24.2" customHeight="1">
      <c r="A1314" s="36"/>
      <c r="B1314" s="37"/>
      <c r="C1314" s="175" t="s">
        <v>911</v>
      </c>
      <c r="D1314" s="175" t="s">
        <v>179</v>
      </c>
      <c r="E1314" s="176" t="s">
        <v>912</v>
      </c>
      <c r="F1314" s="177" t="s">
        <v>913</v>
      </c>
      <c r="G1314" s="178" t="s">
        <v>199</v>
      </c>
      <c r="H1314" s="179">
        <v>37.945</v>
      </c>
      <c r="I1314" s="180"/>
      <c r="J1314" s="181">
        <f>ROUND(I1314*H1314,2)</f>
        <v>0</v>
      </c>
      <c r="K1314" s="177" t="s">
        <v>183</v>
      </c>
      <c r="L1314" s="41"/>
      <c r="M1314" s="182" t="s">
        <v>19</v>
      </c>
      <c r="N1314" s="183" t="s">
        <v>47</v>
      </c>
      <c r="O1314" s="66"/>
      <c r="P1314" s="184">
        <f>O1314*H1314</f>
        <v>0</v>
      </c>
      <c r="Q1314" s="184">
        <v>2.0480000000000002E-2</v>
      </c>
      <c r="R1314" s="184">
        <f>Q1314*H1314</f>
        <v>0.77711360000000007</v>
      </c>
      <c r="S1314" s="184">
        <v>0</v>
      </c>
      <c r="T1314" s="185">
        <f>S1314*H1314</f>
        <v>0</v>
      </c>
      <c r="U1314" s="36"/>
      <c r="V1314" s="36"/>
      <c r="W1314" s="36"/>
      <c r="X1314" s="36"/>
      <c r="Y1314" s="36"/>
      <c r="Z1314" s="36"/>
      <c r="AA1314" s="36"/>
      <c r="AB1314" s="36"/>
      <c r="AC1314" s="36"/>
      <c r="AD1314" s="36"/>
      <c r="AE1314" s="36"/>
      <c r="AR1314" s="186" t="s">
        <v>184</v>
      </c>
      <c r="AT1314" s="186" t="s">
        <v>179</v>
      </c>
      <c r="AU1314" s="186" t="s">
        <v>86</v>
      </c>
      <c r="AY1314" s="19" t="s">
        <v>177</v>
      </c>
      <c r="BE1314" s="187">
        <f>IF(N1314="základní",J1314,0)</f>
        <v>0</v>
      </c>
      <c r="BF1314" s="187">
        <f>IF(N1314="snížená",J1314,0)</f>
        <v>0</v>
      </c>
      <c r="BG1314" s="187">
        <f>IF(N1314="zákl. přenesená",J1314,0)</f>
        <v>0</v>
      </c>
      <c r="BH1314" s="187">
        <f>IF(N1314="sníž. přenesená",J1314,0)</f>
        <v>0</v>
      </c>
      <c r="BI1314" s="187">
        <f>IF(N1314="nulová",J1314,0)</f>
        <v>0</v>
      </c>
      <c r="BJ1314" s="19" t="s">
        <v>84</v>
      </c>
      <c r="BK1314" s="187">
        <f>ROUND(I1314*H1314,2)</f>
        <v>0</v>
      </c>
      <c r="BL1314" s="19" t="s">
        <v>184</v>
      </c>
      <c r="BM1314" s="186" t="s">
        <v>914</v>
      </c>
    </row>
    <row r="1315" spans="1:65" s="2" customFormat="1" ht="11.25">
      <c r="A1315" s="36"/>
      <c r="B1315" s="37"/>
      <c r="C1315" s="38"/>
      <c r="D1315" s="188" t="s">
        <v>186</v>
      </c>
      <c r="E1315" s="38"/>
      <c r="F1315" s="189" t="s">
        <v>915</v>
      </c>
      <c r="G1315" s="38"/>
      <c r="H1315" s="38"/>
      <c r="I1315" s="190"/>
      <c r="J1315" s="38"/>
      <c r="K1315" s="38"/>
      <c r="L1315" s="41"/>
      <c r="M1315" s="191"/>
      <c r="N1315" s="192"/>
      <c r="O1315" s="66"/>
      <c r="P1315" s="66"/>
      <c r="Q1315" s="66"/>
      <c r="R1315" s="66"/>
      <c r="S1315" s="66"/>
      <c r="T1315" s="67"/>
      <c r="U1315" s="36"/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T1315" s="19" t="s">
        <v>186</v>
      </c>
      <c r="AU1315" s="19" t="s">
        <v>86</v>
      </c>
    </row>
    <row r="1316" spans="1:65" s="15" customFormat="1" ht="11.25">
      <c r="B1316" s="216"/>
      <c r="C1316" s="217"/>
      <c r="D1316" s="195" t="s">
        <v>188</v>
      </c>
      <c r="E1316" s="218" t="s">
        <v>19</v>
      </c>
      <c r="F1316" s="219" t="s">
        <v>685</v>
      </c>
      <c r="G1316" s="217"/>
      <c r="H1316" s="218" t="s">
        <v>19</v>
      </c>
      <c r="I1316" s="220"/>
      <c r="J1316" s="217"/>
      <c r="K1316" s="217"/>
      <c r="L1316" s="221"/>
      <c r="M1316" s="222"/>
      <c r="N1316" s="223"/>
      <c r="O1316" s="223"/>
      <c r="P1316" s="223"/>
      <c r="Q1316" s="223"/>
      <c r="R1316" s="223"/>
      <c r="S1316" s="223"/>
      <c r="T1316" s="224"/>
      <c r="AT1316" s="225" t="s">
        <v>188</v>
      </c>
      <c r="AU1316" s="225" t="s">
        <v>86</v>
      </c>
      <c r="AV1316" s="15" t="s">
        <v>84</v>
      </c>
      <c r="AW1316" s="15" t="s">
        <v>35</v>
      </c>
      <c r="AX1316" s="15" t="s">
        <v>76</v>
      </c>
      <c r="AY1316" s="225" t="s">
        <v>177</v>
      </c>
    </row>
    <row r="1317" spans="1:65" s="15" customFormat="1" ht="11.25">
      <c r="B1317" s="216"/>
      <c r="C1317" s="217"/>
      <c r="D1317" s="195" t="s">
        <v>188</v>
      </c>
      <c r="E1317" s="218" t="s">
        <v>19</v>
      </c>
      <c r="F1317" s="219" t="s">
        <v>650</v>
      </c>
      <c r="G1317" s="217"/>
      <c r="H1317" s="218" t="s">
        <v>19</v>
      </c>
      <c r="I1317" s="220"/>
      <c r="J1317" s="217"/>
      <c r="K1317" s="217"/>
      <c r="L1317" s="221"/>
      <c r="M1317" s="222"/>
      <c r="N1317" s="223"/>
      <c r="O1317" s="223"/>
      <c r="P1317" s="223"/>
      <c r="Q1317" s="223"/>
      <c r="R1317" s="223"/>
      <c r="S1317" s="223"/>
      <c r="T1317" s="224"/>
      <c r="AT1317" s="225" t="s">
        <v>188</v>
      </c>
      <c r="AU1317" s="225" t="s">
        <v>86</v>
      </c>
      <c r="AV1317" s="15" t="s">
        <v>84</v>
      </c>
      <c r="AW1317" s="15" t="s">
        <v>35</v>
      </c>
      <c r="AX1317" s="15" t="s">
        <v>76</v>
      </c>
      <c r="AY1317" s="225" t="s">
        <v>177</v>
      </c>
    </row>
    <row r="1318" spans="1:65" s="15" customFormat="1" ht="11.25">
      <c r="B1318" s="216"/>
      <c r="C1318" s="217"/>
      <c r="D1318" s="195" t="s">
        <v>188</v>
      </c>
      <c r="E1318" s="218" t="s">
        <v>19</v>
      </c>
      <c r="F1318" s="219" t="s">
        <v>651</v>
      </c>
      <c r="G1318" s="217"/>
      <c r="H1318" s="218" t="s">
        <v>19</v>
      </c>
      <c r="I1318" s="220"/>
      <c r="J1318" s="217"/>
      <c r="K1318" s="217"/>
      <c r="L1318" s="221"/>
      <c r="M1318" s="222"/>
      <c r="N1318" s="223"/>
      <c r="O1318" s="223"/>
      <c r="P1318" s="223"/>
      <c r="Q1318" s="223"/>
      <c r="R1318" s="223"/>
      <c r="S1318" s="223"/>
      <c r="T1318" s="224"/>
      <c r="AT1318" s="225" t="s">
        <v>188</v>
      </c>
      <c r="AU1318" s="225" t="s">
        <v>86</v>
      </c>
      <c r="AV1318" s="15" t="s">
        <v>84</v>
      </c>
      <c r="AW1318" s="15" t="s">
        <v>35</v>
      </c>
      <c r="AX1318" s="15" t="s">
        <v>76</v>
      </c>
      <c r="AY1318" s="225" t="s">
        <v>177</v>
      </c>
    </row>
    <row r="1319" spans="1:65" s="13" customFormat="1" ht="11.25">
      <c r="B1319" s="193"/>
      <c r="C1319" s="194"/>
      <c r="D1319" s="195" t="s">
        <v>188</v>
      </c>
      <c r="E1319" s="196" t="s">
        <v>19</v>
      </c>
      <c r="F1319" s="197" t="s">
        <v>686</v>
      </c>
      <c r="G1319" s="194"/>
      <c r="H1319" s="198">
        <v>4.4000000000000004</v>
      </c>
      <c r="I1319" s="199"/>
      <c r="J1319" s="194"/>
      <c r="K1319" s="194"/>
      <c r="L1319" s="200"/>
      <c r="M1319" s="201"/>
      <c r="N1319" s="202"/>
      <c r="O1319" s="202"/>
      <c r="P1319" s="202"/>
      <c r="Q1319" s="202"/>
      <c r="R1319" s="202"/>
      <c r="S1319" s="202"/>
      <c r="T1319" s="203"/>
      <c r="AT1319" s="204" t="s">
        <v>188</v>
      </c>
      <c r="AU1319" s="204" t="s">
        <v>86</v>
      </c>
      <c r="AV1319" s="13" t="s">
        <v>86</v>
      </c>
      <c r="AW1319" s="13" t="s">
        <v>35</v>
      </c>
      <c r="AX1319" s="13" t="s">
        <v>76</v>
      </c>
      <c r="AY1319" s="204" t="s">
        <v>177</v>
      </c>
    </row>
    <row r="1320" spans="1:65" s="13" customFormat="1" ht="11.25">
      <c r="B1320" s="193"/>
      <c r="C1320" s="194"/>
      <c r="D1320" s="195" t="s">
        <v>188</v>
      </c>
      <c r="E1320" s="196" t="s">
        <v>19</v>
      </c>
      <c r="F1320" s="197" t="s">
        <v>687</v>
      </c>
      <c r="G1320" s="194"/>
      <c r="H1320" s="198">
        <v>1.26</v>
      </c>
      <c r="I1320" s="199"/>
      <c r="J1320" s="194"/>
      <c r="K1320" s="194"/>
      <c r="L1320" s="200"/>
      <c r="M1320" s="201"/>
      <c r="N1320" s="202"/>
      <c r="O1320" s="202"/>
      <c r="P1320" s="202"/>
      <c r="Q1320" s="202"/>
      <c r="R1320" s="202"/>
      <c r="S1320" s="202"/>
      <c r="T1320" s="203"/>
      <c r="AT1320" s="204" t="s">
        <v>188</v>
      </c>
      <c r="AU1320" s="204" t="s">
        <v>86</v>
      </c>
      <c r="AV1320" s="13" t="s">
        <v>86</v>
      </c>
      <c r="AW1320" s="13" t="s">
        <v>35</v>
      </c>
      <c r="AX1320" s="13" t="s">
        <v>76</v>
      </c>
      <c r="AY1320" s="204" t="s">
        <v>177</v>
      </c>
    </row>
    <row r="1321" spans="1:65" s="13" customFormat="1" ht="11.25">
      <c r="B1321" s="193"/>
      <c r="C1321" s="194"/>
      <c r="D1321" s="195" t="s">
        <v>188</v>
      </c>
      <c r="E1321" s="196" t="s">
        <v>19</v>
      </c>
      <c r="F1321" s="197" t="s">
        <v>688</v>
      </c>
      <c r="G1321" s="194"/>
      <c r="H1321" s="198">
        <v>1.98</v>
      </c>
      <c r="I1321" s="199"/>
      <c r="J1321" s="194"/>
      <c r="K1321" s="194"/>
      <c r="L1321" s="200"/>
      <c r="M1321" s="201"/>
      <c r="N1321" s="202"/>
      <c r="O1321" s="202"/>
      <c r="P1321" s="202"/>
      <c r="Q1321" s="202"/>
      <c r="R1321" s="202"/>
      <c r="S1321" s="202"/>
      <c r="T1321" s="203"/>
      <c r="AT1321" s="204" t="s">
        <v>188</v>
      </c>
      <c r="AU1321" s="204" t="s">
        <v>86</v>
      </c>
      <c r="AV1321" s="13" t="s">
        <v>86</v>
      </c>
      <c r="AW1321" s="13" t="s">
        <v>35</v>
      </c>
      <c r="AX1321" s="13" t="s">
        <v>76</v>
      </c>
      <c r="AY1321" s="204" t="s">
        <v>177</v>
      </c>
    </row>
    <row r="1322" spans="1:65" s="13" customFormat="1" ht="11.25">
      <c r="B1322" s="193"/>
      <c r="C1322" s="194"/>
      <c r="D1322" s="195" t="s">
        <v>188</v>
      </c>
      <c r="E1322" s="196" t="s">
        <v>19</v>
      </c>
      <c r="F1322" s="197" t="s">
        <v>689</v>
      </c>
      <c r="G1322" s="194"/>
      <c r="H1322" s="198">
        <v>0.57499999999999996</v>
      </c>
      <c r="I1322" s="199"/>
      <c r="J1322" s="194"/>
      <c r="K1322" s="194"/>
      <c r="L1322" s="200"/>
      <c r="M1322" s="201"/>
      <c r="N1322" s="202"/>
      <c r="O1322" s="202"/>
      <c r="P1322" s="202"/>
      <c r="Q1322" s="202"/>
      <c r="R1322" s="202"/>
      <c r="S1322" s="202"/>
      <c r="T1322" s="203"/>
      <c r="AT1322" s="204" t="s">
        <v>188</v>
      </c>
      <c r="AU1322" s="204" t="s">
        <v>86</v>
      </c>
      <c r="AV1322" s="13" t="s">
        <v>86</v>
      </c>
      <c r="AW1322" s="13" t="s">
        <v>35</v>
      </c>
      <c r="AX1322" s="13" t="s">
        <v>76</v>
      </c>
      <c r="AY1322" s="204" t="s">
        <v>177</v>
      </c>
    </row>
    <row r="1323" spans="1:65" s="15" customFormat="1" ht="11.25">
      <c r="B1323" s="216"/>
      <c r="C1323" s="217"/>
      <c r="D1323" s="195" t="s">
        <v>188</v>
      </c>
      <c r="E1323" s="218" t="s">
        <v>19</v>
      </c>
      <c r="F1323" s="219" t="s">
        <v>657</v>
      </c>
      <c r="G1323" s="217"/>
      <c r="H1323" s="218" t="s">
        <v>19</v>
      </c>
      <c r="I1323" s="220"/>
      <c r="J1323" s="217"/>
      <c r="K1323" s="217"/>
      <c r="L1323" s="221"/>
      <c r="M1323" s="222"/>
      <c r="N1323" s="223"/>
      <c r="O1323" s="223"/>
      <c r="P1323" s="223"/>
      <c r="Q1323" s="223"/>
      <c r="R1323" s="223"/>
      <c r="S1323" s="223"/>
      <c r="T1323" s="224"/>
      <c r="AT1323" s="225" t="s">
        <v>188</v>
      </c>
      <c r="AU1323" s="225" t="s">
        <v>86</v>
      </c>
      <c r="AV1323" s="15" t="s">
        <v>84</v>
      </c>
      <c r="AW1323" s="15" t="s">
        <v>35</v>
      </c>
      <c r="AX1323" s="15" t="s">
        <v>76</v>
      </c>
      <c r="AY1323" s="225" t="s">
        <v>177</v>
      </c>
    </row>
    <row r="1324" spans="1:65" s="13" customFormat="1" ht="11.25">
      <c r="B1324" s="193"/>
      <c r="C1324" s="194"/>
      <c r="D1324" s="195" t="s">
        <v>188</v>
      </c>
      <c r="E1324" s="196" t="s">
        <v>19</v>
      </c>
      <c r="F1324" s="197" t="s">
        <v>690</v>
      </c>
      <c r="G1324" s="194"/>
      <c r="H1324" s="198">
        <v>5.28</v>
      </c>
      <c r="I1324" s="199"/>
      <c r="J1324" s="194"/>
      <c r="K1324" s="194"/>
      <c r="L1324" s="200"/>
      <c r="M1324" s="201"/>
      <c r="N1324" s="202"/>
      <c r="O1324" s="202"/>
      <c r="P1324" s="202"/>
      <c r="Q1324" s="202"/>
      <c r="R1324" s="202"/>
      <c r="S1324" s="202"/>
      <c r="T1324" s="203"/>
      <c r="AT1324" s="204" t="s">
        <v>188</v>
      </c>
      <c r="AU1324" s="204" t="s">
        <v>86</v>
      </c>
      <c r="AV1324" s="13" t="s">
        <v>86</v>
      </c>
      <c r="AW1324" s="13" t="s">
        <v>35</v>
      </c>
      <c r="AX1324" s="13" t="s">
        <v>76</v>
      </c>
      <c r="AY1324" s="204" t="s">
        <v>177</v>
      </c>
    </row>
    <row r="1325" spans="1:65" s="13" customFormat="1" ht="11.25">
      <c r="B1325" s="193"/>
      <c r="C1325" s="194"/>
      <c r="D1325" s="195" t="s">
        <v>188</v>
      </c>
      <c r="E1325" s="196" t="s">
        <v>19</v>
      </c>
      <c r="F1325" s="197" t="s">
        <v>691</v>
      </c>
      <c r="G1325" s="194"/>
      <c r="H1325" s="198">
        <v>4.34</v>
      </c>
      <c r="I1325" s="199"/>
      <c r="J1325" s="194"/>
      <c r="K1325" s="194"/>
      <c r="L1325" s="200"/>
      <c r="M1325" s="201"/>
      <c r="N1325" s="202"/>
      <c r="O1325" s="202"/>
      <c r="P1325" s="202"/>
      <c r="Q1325" s="202"/>
      <c r="R1325" s="202"/>
      <c r="S1325" s="202"/>
      <c r="T1325" s="203"/>
      <c r="AT1325" s="204" t="s">
        <v>188</v>
      </c>
      <c r="AU1325" s="204" t="s">
        <v>86</v>
      </c>
      <c r="AV1325" s="13" t="s">
        <v>86</v>
      </c>
      <c r="AW1325" s="13" t="s">
        <v>35</v>
      </c>
      <c r="AX1325" s="13" t="s">
        <v>76</v>
      </c>
      <c r="AY1325" s="204" t="s">
        <v>177</v>
      </c>
    </row>
    <row r="1326" spans="1:65" s="13" customFormat="1" ht="11.25">
      <c r="B1326" s="193"/>
      <c r="C1326" s="194"/>
      <c r="D1326" s="195" t="s">
        <v>188</v>
      </c>
      <c r="E1326" s="196" t="s">
        <v>19</v>
      </c>
      <c r="F1326" s="197" t="s">
        <v>692</v>
      </c>
      <c r="G1326" s="194"/>
      <c r="H1326" s="198">
        <v>0.74</v>
      </c>
      <c r="I1326" s="199"/>
      <c r="J1326" s="194"/>
      <c r="K1326" s="194"/>
      <c r="L1326" s="200"/>
      <c r="M1326" s="201"/>
      <c r="N1326" s="202"/>
      <c r="O1326" s="202"/>
      <c r="P1326" s="202"/>
      <c r="Q1326" s="202"/>
      <c r="R1326" s="202"/>
      <c r="S1326" s="202"/>
      <c r="T1326" s="203"/>
      <c r="AT1326" s="204" t="s">
        <v>188</v>
      </c>
      <c r="AU1326" s="204" t="s">
        <v>86</v>
      </c>
      <c r="AV1326" s="13" t="s">
        <v>86</v>
      </c>
      <c r="AW1326" s="13" t="s">
        <v>35</v>
      </c>
      <c r="AX1326" s="13" t="s">
        <v>76</v>
      </c>
      <c r="AY1326" s="204" t="s">
        <v>177</v>
      </c>
    </row>
    <row r="1327" spans="1:65" s="13" customFormat="1" ht="11.25">
      <c r="B1327" s="193"/>
      <c r="C1327" s="194"/>
      <c r="D1327" s="195" t="s">
        <v>188</v>
      </c>
      <c r="E1327" s="196" t="s">
        <v>19</v>
      </c>
      <c r="F1327" s="197" t="s">
        <v>693</v>
      </c>
      <c r="G1327" s="194"/>
      <c r="H1327" s="198">
        <v>3.55</v>
      </c>
      <c r="I1327" s="199"/>
      <c r="J1327" s="194"/>
      <c r="K1327" s="194"/>
      <c r="L1327" s="200"/>
      <c r="M1327" s="201"/>
      <c r="N1327" s="202"/>
      <c r="O1327" s="202"/>
      <c r="P1327" s="202"/>
      <c r="Q1327" s="202"/>
      <c r="R1327" s="202"/>
      <c r="S1327" s="202"/>
      <c r="T1327" s="203"/>
      <c r="AT1327" s="204" t="s">
        <v>188</v>
      </c>
      <c r="AU1327" s="204" t="s">
        <v>86</v>
      </c>
      <c r="AV1327" s="13" t="s">
        <v>86</v>
      </c>
      <c r="AW1327" s="13" t="s">
        <v>35</v>
      </c>
      <c r="AX1327" s="13" t="s">
        <v>76</v>
      </c>
      <c r="AY1327" s="204" t="s">
        <v>177</v>
      </c>
    </row>
    <row r="1328" spans="1:65" s="13" customFormat="1" ht="11.25">
      <c r="B1328" s="193"/>
      <c r="C1328" s="194"/>
      <c r="D1328" s="195" t="s">
        <v>188</v>
      </c>
      <c r="E1328" s="196" t="s">
        <v>19</v>
      </c>
      <c r="F1328" s="197" t="s">
        <v>694</v>
      </c>
      <c r="G1328" s="194"/>
      <c r="H1328" s="198">
        <v>0.57999999999999996</v>
      </c>
      <c r="I1328" s="199"/>
      <c r="J1328" s="194"/>
      <c r="K1328" s="194"/>
      <c r="L1328" s="200"/>
      <c r="M1328" s="201"/>
      <c r="N1328" s="202"/>
      <c r="O1328" s="202"/>
      <c r="P1328" s="202"/>
      <c r="Q1328" s="202"/>
      <c r="R1328" s="202"/>
      <c r="S1328" s="202"/>
      <c r="T1328" s="203"/>
      <c r="AT1328" s="204" t="s">
        <v>188</v>
      </c>
      <c r="AU1328" s="204" t="s">
        <v>86</v>
      </c>
      <c r="AV1328" s="13" t="s">
        <v>86</v>
      </c>
      <c r="AW1328" s="13" t="s">
        <v>35</v>
      </c>
      <c r="AX1328" s="13" t="s">
        <v>76</v>
      </c>
      <c r="AY1328" s="204" t="s">
        <v>177</v>
      </c>
    </row>
    <row r="1329" spans="2:51" s="15" customFormat="1" ht="11.25">
      <c r="B1329" s="216"/>
      <c r="C1329" s="217"/>
      <c r="D1329" s="195" t="s">
        <v>188</v>
      </c>
      <c r="E1329" s="218" t="s">
        <v>19</v>
      </c>
      <c r="F1329" s="219" t="s">
        <v>264</v>
      </c>
      <c r="G1329" s="217"/>
      <c r="H1329" s="218" t="s">
        <v>19</v>
      </c>
      <c r="I1329" s="220"/>
      <c r="J1329" s="217"/>
      <c r="K1329" s="217"/>
      <c r="L1329" s="221"/>
      <c r="M1329" s="222"/>
      <c r="N1329" s="223"/>
      <c r="O1329" s="223"/>
      <c r="P1329" s="223"/>
      <c r="Q1329" s="223"/>
      <c r="R1329" s="223"/>
      <c r="S1329" s="223"/>
      <c r="T1329" s="224"/>
      <c r="AT1329" s="225" t="s">
        <v>188</v>
      </c>
      <c r="AU1329" s="225" t="s">
        <v>86</v>
      </c>
      <c r="AV1329" s="15" t="s">
        <v>84</v>
      </c>
      <c r="AW1329" s="15" t="s">
        <v>35</v>
      </c>
      <c r="AX1329" s="15" t="s">
        <v>76</v>
      </c>
      <c r="AY1329" s="225" t="s">
        <v>177</v>
      </c>
    </row>
    <row r="1330" spans="2:51" s="13" customFormat="1" ht="11.25">
      <c r="B1330" s="193"/>
      <c r="C1330" s="194"/>
      <c r="D1330" s="195" t="s">
        <v>188</v>
      </c>
      <c r="E1330" s="196" t="s">
        <v>19</v>
      </c>
      <c r="F1330" s="197" t="s">
        <v>695</v>
      </c>
      <c r="G1330" s="194"/>
      <c r="H1330" s="198">
        <v>0.72</v>
      </c>
      <c r="I1330" s="199"/>
      <c r="J1330" s="194"/>
      <c r="K1330" s="194"/>
      <c r="L1330" s="200"/>
      <c r="M1330" s="201"/>
      <c r="N1330" s="202"/>
      <c r="O1330" s="202"/>
      <c r="P1330" s="202"/>
      <c r="Q1330" s="202"/>
      <c r="R1330" s="202"/>
      <c r="S1330" s="202"/>
      <c r="T1330" s="203"/>
      <c r="AT1330" s="204" t="s">
        <v>188</v>
      </c>
      <c r="AU1330" s="204" t="s">
        <v>86</v>
      </c>
      <c r="AV1330" s="13" t="s">
        <v>86</v>
      </c>
      <c r="AW1330" s="13" t="s">
        <v>35</v>
      </c>
      <c r="AX1330" s="13" t="s">
        <v>76</v>
      </c>
      <c r="AY1330" s="204" t="s">
        <v>177</v>
      </c>
    </row>
    <row r="1331" spans="2:51" s="13" customFormat="1" ht="11.25">
      <c r="B1331" s="193"/>
      <c r="C1331" s="194"/>
      <c r="D1331" s="195" t="s">
        <v>188</v>
      </c>
      <c r="E1331" s="196" t="s">
        <v>19</v>
      </c>
      <c r="F1331" s="197" t="s">
        <v>696</v>
      </c>
      <c r="G1331" s="194"/>
      <c r="H1331" s="198">
        <v>1.54</v>
      </c>
      <c r="I1331" s="199"/>
      <c r="J1331" s="194"/>
      <c r="K1331" s="194"/>
      <c r="L1331" s="200"/>
      <c r="M1331" s="201"/>
      <c r="N1331" s="202"/>
      <c r="O1331" s="202"/>
      <c r="P1331" s="202"/>
      <c r="Q1331" s="202"/>
      <c r="R1331" s="202"/>
      <c r="S1331" s="202"/>
      <c r="T1331" s="203"/>
      <c r="AT1331" s="204" t="s">
        <v>188</v>
      </c>
      <c r="AU1331" s="204" t="s">
        <v>86</v>
      </c>
      <c r="AV1331" s="13" t="s">
        <v>86</v>
      </c>
      <c r="AW1331" s="13" t="s">
        <v>35</v>
      </c>
      <c r="AX1331" s="13" t="s">
        <v>76</v>
      </c>
      <c r="AY1331" s="204" t="s">
        <v>177</v>
      </c>
    </row>
    <row r="1332" spans="2:51" s="13" customFormat="1" ht="11.25">
      <c r="B1332" s="193"/>
      <c r="C1332" s="194"/>
      <c r="D1332" s="195" t="s">
        <v>188</v>
      </c>
      <c r="E1332" s="196" t="s">
        <v>19</v>
      </c>
      <c r="F1332" s="197" t="s">
        <v>697</v>
      </c>
      <c r="G1332" s="194"/>
      <c r="H1332" s="198">
        <v>1.2</v>
      </c>
      <c r="I1332" s="199"/>
      <c r="J1332" s="194"/>
      <c r="K1332" s="194"/>
      <c r="L1332" s="200"/>
      <c r="M1332" s="201"/>
      <c r="N1332" s="202"/>
      <c r="O1332" s="202"/>
      <c r="P1332" s="202"/>
      <c r="Q1332" s="202"/>
      <c r="R1332" s="202"/>
      <c r="S1332" s="202"/>
      <c r="T1332" s="203"/>
      <c r="AT1332" s="204" t="s">
        <v>188</v>
      </c>
      <c r="AU1332" s="204" t="s">
        <v>86</v>
      </c>
      <c r="AV1332" s="13" t="s">
        <v>86</v>
      </c>
      <c r="AW1332" s="13" t="s">
        <v>35</v>
      </c>
      <c r="AX1332" s="13" t="s">
        <v>76</v>
      </c>
      <c r="AY1332" s="204" t="s">
        <v>177</v>
      </c>
    </row>
    <row r="1333" spans="2:51" s="13" customFormat="1" ht="11.25">
      <c r="B1333" s="193"/>
      <c r="C1333" s="194"/>
      <c r="D1333" s="195" t="s">
        <v>188</v>
      </c>
      <c r="E1333" s="196" t="s">
        <v>19</v>
      </c>
      <c r="F1333" s="197" t="s">
        <v>698</v>
      </c>
      <c r="G1333" s="194"/>
      <c r="H1333" s="198">
        <v>0.52</v>
      </c>
      <c r="I1333" s="199"/>
      <c r="J1333" s="194"/>
      <c r="K1333" s="194"/>
      <c r="L1333" s="200"/>
      <c r="M1333" s="201"/>
      <c r="N1333" s="202"/>
      <c r="O1333" s="202"/>
      <c r="P1333" s="202"/>
      <c r="Q1333" s="202"/>
      <c r="R1333" s="202"/>
      <c r="S1333" s="202"/>
      <c r="T1333" s="203"/>
      <c r="AT1333" s="204" t="s">
        <v>188</v>
      </c>
      <c r="AU1333" s="204" t="s">
        <v>86</v>
      </c>
      <c r="AV1333" s="13" t="s">
        <v>86</v>
      </c>
      <c r="AW1333" s="13" t="s">
        <v>35</v>
      </c>
      <c r="AX1333" s="13" t="s">
        <v>76</v>
      </c>
      <c r="AY1333" s="204" t="s">
        <v>177</v>
      </c>
    </row>
    <row r="1334" spans="2:51" s="13" customFormat="1" ht="11.25">
      <c r="B1334" s="193"/>
      <c r="C1334" s="194"/>
      <c r="D1334" s="195" t="s">
        <v>188</v>
      </c>
      <c r="E1334" s="196" t="s">
        <v>19</v>
      </c>
      <c r="F1334" s="197" t="s">
        <v>699</v>
      </c>
      <c r="G1334" s="194"/>
      <c r="H1334" s="198">
        <v>2.1</v>
      </c>
      <c r="I1334" s="199"/>
      <c r="J1334" s="194"/>
      <c r="K1334" s="194"/>
      <c r="L1334" s="200"/>
      <c r="M1334" s="201"/>
      <c r="N1334" s="202"/>
      <c r="O1334" s="202"/>
      <c r="P1334" s="202"/>
      <c r="Q1334" s="202"/>
      <c r="R1334" s="202"/>
      <c r="S1334" s="202"/>
      <c r="T1334" s="203"/>
      <c r="AT1334" s="204" t="s">
        <v>188</v>
      </c>
      <c r="AU1334" s="204" t="s">
        <v>86</v>
      </c>
      <c r="AV1334" s="13" t="s">
        <v>86</v>
      </c>
      <c r="AW1334" s="13" t="s">
        <v>35</v>
      </c>
      <c r="AX1334" s="13" t="s">
        <v>76</v>
      </c>
      <c r="AY1334" s="204" t="s">
        <v>177</v>
      </c>
    </row>
    <row r="1335" spans="2:51" s="13" customFormat="1" ht="11.25">
      <c r="B1335" s="193"/>
      <c r="C1335" s="194"/>
      <c r="D1335" s="195" t="s">
        <v>188</v>
      </c>
      <c r="E1335" s="196" t="s">
        <v>19</v>
      </c>
      <c r="F1335" s="197" t="s">
        <v>700</v>
      </c>
      <c r="G1335" s="194"/>
      <c r="H1335" s="198">
        <v>1</v>
      </c>
      <c r="I1335" s="199"/>
      <c r="J1335" s="194"/>
      <c r="K1335" s="194"/>
      <c r="L1335" s="200"/>
      <c r="M1335" s="201"/>
      <c r="N1335" s="202"/>
      <c r="O1335" s="202"/>
      <c r="P1335" s="202"/>
      <c r="Q1335" s="202"/>
      <c r="R1335" s="202"/>
      <c r="S1335" s="202"/>
      <c r="T1335" s="203"/>
      <c r="AT1335" s="204" t="s">
        <v>188</v>
      </c>
      <c r="AU1335" s="204" t="s">
        <v>86</v>
      </c>
      <c r="AV1335" s="13" t="s">
        <v>86</v>
      </c>
      <c r="AW1335" s="13" t="s">
        <v>35</v>
      </c>
      <c r="AX1335" s="13" t="s">
        <v>76</v>
      </c>
      <c r="AY1335" s="204" t="s">
        <v>177</v>
      </c>
    </row>
    <row r="1336" spans="2:51" s="15" customFormat="1" ht="11.25">
      <c r="B1336" s="216"/>
      <c r="C1336" s="217"/>
      <c r="D1336" s="195" t="s">
        <v>188</v>
      </c>
      <c r="E1336" s="218" t="s">
        <v>19</v>
      </c>
      <c r="F1336" s="219" t="s">
        <v>635</v>
      </c>
      <c r="G1336" s="217"/>
      <c r="H1336" s="218" t="s">
        <v>19</v>
      </c>
      <c r="I1336" s="220"/>
      <c r="J1336" s="217"/>
      <c r="K1336" s="217"/>
      <c r="L1336" s="221"/>
      <c r="M1336" s="222"/>
      <c r="N1336" s="223"/>
      <c r="O1336" s="223"/>
      <c r="P1336" s="223"/>
      <c r="Q1336" s="223"/>
      <c r="R1336" s="223"/>
      <c r="S1336" s="223"/>
      <c r="T1336" s="224"/>
      <c r="AT1336" s="225" t="s">
        <v>188</v>
      </c>
      <c r="AU1336" s="225" t="s">
        <v>86</v>
      </c>
      <c r="AV1336" s="15" t="s">
        <v>84</v>
      </c>
      <c r="AW1336" s="15" t="s">
        <v>35</v>
      </c>
      <c r="AX1336" s="15" t="s">
        <v>76</v>
      </c>
      <c r="AY1336" s="225" t="s">
        <v>177</v>
      </c>
    </row>
    <row r="1337" spans="2:51" s="13" customFormat="1" ht="11.25">
      <c r="B1337" s="193"/>
      <c r="C1337" s="194"/>
      <c r="D1337" s="195" t="s">
        <v>188</v>
      </c>
      <c r="E1337" s="196" t="s">
        <v>19</v>
      </c>
      <c r="F1337" s="197" t="s">
        <v>701</v>
      </c>
      <c r="G1337" s="194"/>
      <c r="H1337" s="198">
        <v>3.52</v>
      </c>
      <c r="I1337" s="199"/>
      <c r="J1337" s="194"/>
      <c r="K1337" s="194"/>
      <c r="L1337" s="200"/>
      <c r="M1337" s="201"/>
      <c r="N1337" s="202"/>
      <c r="O1337" s="202"/>
      <c r="P1337" s="202"/>
      <c r="Q1337" s="202"/>
      <c r="R1337" s="202"/>
      <c r="S1337" s="202"/>
      <c r="T1337" s="203"/>
      <c r="AT1337" s="204" t="s">
        <v>188</v>
      </c>
      <c r="AU1337" s="204" t="s">
        <v>86</v>
      </c>
      <c r="AV1337" s="13" t="s">
        <v>86</v>
      </c>
      <c r="AW1337" s="13" t="s">
        <v>35</v>
      </c>
      <c r="AX1337" s="13" t="s">
        <v>76</v>
      </c>
      <c r="AY1337" s="204" t="s">
        <v>177</v>
      </c>
    </row>
    <row r="1338" spans="2:51" s="13" customFormat="1" ht="11.25">
      <c r="B1338" s="193"/>
      <c r="C1338" s="194"/>
      <c r="D1338" s="195" t="s">
        <v>188</v>
      </c>
      <c r="E1338" s="196" t="s">
        <v>19</v>
      </c>
      <c r="F1338" s="197" t="s">
        <v>702</v>
      </c>
      <c r="G1338" s="194"/>
      <c r="H1338" s="198">
        <v>1.08</v>
      </c>
      <c r="I1338" s="199"/>
      <c r="J1338" s="194"/>
      <c r="K1338" s="194"/>
      <c r="L1338" s="200"/>
      <c r="M1338" s="201"/>
      <c r="N1338" s="202"/>
      <c r="O1338" s="202"/>
      <c r="P1338" s="202"/>
      <c r="Q1338" s="202"/>
      <c r="R1338" s="202"/>
      <c r="S1338" s="202"/>
      <c r="T1338" s="203"/>
      <c r="AT1338" s="204" t="s">
        <v>188</v>
      </c>
      <c r="AU1338" s="204" t="s">
        <v>86</v>
      </c>
      <c r="AV1338" s="13" t="s">
        <v>86</v>
      </c>
      <c r="AW1338" s="13" t="s">
        <v>35</v>
      </c>
      <c r="AX1338" s="13" t="s">
        <v>76</v>
      </c>
      <c r="AY1338" s="204" t="s">
        <v>177</v>
      </c>
    </row>
    <row r="1339" spans="2:51" s="13" customFormat="1" ht="11.25">
      <c r="B1339" s="193"/>
      <c r="C1339" s="194"/>
      <c r="D1339" s="195" t="s">
        <v>188</v>
      </c>
      <c r="E1339" s="196" t="s">
        <v>19</v>
      </c>
      <c r="F1339" s="197" t="s">
        <v>703</v>
      </c>
      <c r="G1339" s="194"/>
      <c r="H1339" s="198">
        <v>0.78</v>
      </c>
      <c r="I1339" s="199"/>
      <c r="J1339" s="194"/>
      <c r="K1339" s="194"/>
      <c r="L1339" s="200"/>
      <c r="M1339" s="201"/>
      <c r="N1339" s="202"/>
      <c r="O1339" s="202"/>
      <c r="P1339" s="202"/>
      <c r="Q1339" s="202"/>
      <c r="R1339" s="202"/>
      <c r="S1339" s="202"/>
      <c r="T1339" s="203"/>
      <c r="AT1339" s="204" t="s">
        <v>188</v>
      </c>
      <c r="AU1339" s="204" t="s">
        <v>86</v>
      </c>
      <c r="AV1339" s="13" t="s">
        <v>86</v>
      </c>
      <c r="AW1339" s="13" t="s">
        <v>35</v>
      </c>
      <c r="AX1339" s="13" t="s">
        <v>76</v>
      </c>
      <c r="AY1339" s="204" t="s">
        <v>177</v>
      </c>
    </row>
    <row r="1340" spans="2:51" s="13" customFormat="1" ht="11.25">
      <c r="B1340" s="193"/>
      <c r="C1340" s="194"/>
      <c r="D1340" s="195" t="s">
        <v>188</v>
      </c>
      <c r="E1340" s="196" t="s">
        <v>19</v>
      </c>
      <c r="F1340" s="197" t="s">
        <v>704</v>
      </c>
      <c r="G1340" s="194"/>
      <c r="H1340" s="198">
        <v>0.8</v>
      </c>
      <c r="I1340" s="199"/>
      <c r="J1340" s="194"/>
      <c r="K1340" s="194"/>
      <c r="L1340" s="200"/>
      <c r="M1340" s="201"/>
      <c r="N1340" s="202"/>
      <c r="O1340" s="202"/>
      <c r="P1340" s="202"/>
      <c r="Q1340" s="202"/>
      <c r="R1340" s="202"/>
      <c r="S1340" s="202"/>
      <c r="T1340" s="203"/>
      <c r="AT1340" s="204" t="s">
        <v>188</v>
      </c>
      <c r="AU1340" s="204" t="s">
        <v>86</v>
      </c>
      <c r="AV1340" s="13" t="s">
        <v>86</v>
      </c>
      <c r="AW1340" s="13" t="s">
        <v>35</v>
      </c>
      <c r="AX1340" s="13" t="s">
        <v>76</v>
      </c>
      <c r="AY1340" s="204" t="s">
        <v>177</v>
      </c>
    </row>
    <row r="1341" spans="2:51" s="13" customFormat="1" ht="11.25">
      <c r="B1341" s="193"/>
      <c r="C1341" s="194"/>
      <c r="D1341" s="195" t="s">
        <v>188</v>
      </c>
      <c r="E1341" s="196" t="s">
        <v>19</v>
      </c>
      <c r="F1341" s="197" t="s">
        <v>705</v>
      </c>
      <c r="G1341" s="194"/>
      <c r="H1341" s="198">
        <v>0.48</v>
      </c>
      <c r="I1341" s="199"/>
      <c r="J1341" s="194"/>
      <c r="K1341" s="194"/>
      <c r="L1341" s="200"/>
      <c r="M1341" s="201"/>
      <c r="N1341" s="202"/>
      <c r="O1341" s="202"/>
      <c r="P1341" s="202"/>
      <c r="Q1341" s="202"/>
      <c r="R1341" s="202"/>
      <c r="S1341" s="202"/>
      <c r="T1341" s="203"/>
      <c r="AT1341" s="204" t="s">
        <v>188</v>
      </c>
      <c r="AU1341" s="204" t="s">
        <v>86</v>
      </c>
      <c r="AV1341" s="13" t="s">
        <v>86</v>
      </c>
      <c r="AW1341" s="13" t="s">
        <v>35</v>
      </c>
      <c r="AX1341" s="13" t="s">
        <v>76</v>
      </c>
      <c r="AY1341" s="204" t="s">
        <v>177</v>
      </c>
    </row>
    <row r="1342" spans="2:51" s="13" customFormat="1" ht="11.25">
      <c r="B1342" s="193"/>
      <c r="C1342" s="194"/>
      <c r="D1342" s="195" t="s">
        <v>188</v>
      </c>
      <c r="E1342" s="196" t="s">
        <v>19</v>
      </c>
      <c r="F1342" s="197" t="s">
        <v>706</v>
      </c>
      <c r="G1342" s="194"/>
      <c r="H1342" s="198">
        <v>0.82</v>
      </c>
      <c r="I1342" s="199"/>
      <c r="J1342" s="194"/>
      <c r="K1342" s="194"/>
      <c r="L1342" s="200"/>
      <c r="M1342" s="201"/>
      <c r="N1342" s="202"/>
      <c r="O1342" s="202"/>
      <c r="P1342" s="202"/>
      <c r="Q1342" s="202"/>
      <c r="R1342" s="202"/>
      <c r="S1342" s="202"/>
      <c r="T1342" s="203"/>
      <c r="AT1342" s="204" t="s">
        <v>188</v>
      </c>
      <c r="AU1342" s="204" t="s">
        <v>86</v>
      </c>
      <c r="AV1342" s="13" t="s">
        <v>86</v>
      </c>
      <c r="AW1342" s="13" t="s">
        <v>35</v>
      </c>
      <c r="AX1342" s="13" t="s">
        <v>76</v>
      </c>
      <c r="AY1342" s="204" t="s">
        <v>177</v>
      </c>
    </row>
    <row r="1343" spans="2:51" s="13" customFormat="1" ht="11.25">
      <c r="B1343" s="193"/>
      <c r="C1343" s="194"/>
      <c r="D1343" s="195" t="s">
        <v>188</v>
      </c>
      <c r="E1343" s="196" t="s">
        <v>19</v>
      </c>
      <c r="F1343" s="197" t="s">
        <v>707</v>
      </c>
      <c r="G1343" s="194"/>
      <c r="H1343" s="198">
        <v>0.68</v>
      </c>
      <c r="I1343" s="199"/>
      <c r="J1343" s="194"/>
      <c r="K1343" s="194"/>
      <c r="L1343" s="200"/>
      <c r="M1343" s="201"/>
      <c r="N1343" s="202"/>
      <c r="O1343" s="202"/>
      <c r="P1343" s="202"/>
      <c r="Q1343" s="202"/>
      <c r="R1343" s="202"/>
      <c r="S1343" s="202"/>
      <c r="T1343" s="203"/>
      <c r="AT1343" s="204" t="s">
        <v>188</v>
      </c>
      <c r="AU1343" s="204" t="s">
        <v>86</v>
      </c>
      <c r="AV1343" s="13" t="s">
        <v>86</v>
      </c>
      <c r="AW1343" s="13" t="s">
        <v>35</v>
      </c>
      <c r="AX1343" s="13" t="s">
        <v>76</v>
      </c>
      <c r="AY1343" s="204" t="s">
        <v>177</v>
      </c>
    </row>
    <row r="1344" spans="2:51" s="14" customFormat="1" ht="11.25">
      <c r="B1344" s="205"/>
      <c r="C1344" s="206"/>
      <c r="D1344" s="195" t="s">
        <v>188</v>
      </c>
      <c r="E1344" s="207" t="s">
        <v>19</v>
      </c>
      <c r="F1344" s="208" t="s">
        <v>190</v>
      </c>
      <c r="G1344" s="206"/>
      <c r="H1344" s="209">
        <v>37.944999999999993</v>
      </c>
      <c r="I1344" s="210"/>
      <c r="J1344" s="206"/>
      <c r="K1344" s="206"/>
      <c r="L1344" s="211"/>
      <c r="M1344" s="212"/>
      <c r="N1344" s="213"/>
      <c r="O1344" s="213"/>
      <c r="P1344" s="213"/>
      <c r="Q1344" s="213"/>
      <c r="R1344" s="213"/>
      <c r="S1344" s="213"/>
      <c r="T1344" s="214"/>
      <c r="AT1344" s="215" t="s">
        <v>188</v>
      </c>
      <c r="AU1344" s="215" t="s">
        <v>86</v>
      </c>
      <c r="AV1344" s="14" t="s">
        <v>184</v>
      </c>
      <c r="AW1344" s="14" t="s">
        <v>35</v>
      </c>
      <c r="AX1344" s="14" t="s">
        <v>84</v>
      </c>
      <c r="AY1344" s="215" t="s">
        <v>177</v>
      </c>
    </row>
    <row r="1345" spans="1:65" s="2" customFormat="1" ht="33" customHeight="1">
      <c r="A1345" s="36"/>
      <c r="B1345" s="37"/>
      <c r="C1345" s="175" t="s">
        <v>916</v>
      </c>
      <c r="D1345" s="175" t="s">
        <v>179</v>
      </c>
      <c r="E1345" s="176" t="s">
        <v>917</v>
      </c>
      <c r="F1345" s="177" t="s">
        <v>918</v>
      </c>
      <c r="G1345" s="178" t="s">
        <v>199</v>
      </c>
      <c r="H1345" s="179">
        <v>37.945</v>
      </c>
      <c r="I1345" s="180"/>
      <c r="J1345" s="181">
        <f>ROUND(I1345*H1345,2)</f>
        <v>0</v>
      </c>
      <c r="K1345" s="177" t="s">
        <v>183</v>
      </c>
      <c r="L1345" s="41"/>
      <c r="M1345" s="182" t="s">
        <v>19</v>
      </c>
      <c r="N1345" s="183" t="s">
        <v>47</v>
      </c>
      <c r="O1345" s="66"/>
      <c r="P1345" s="184">
        <f>O1345*H1345</f>
        <v>0</v>
      </c>
      <c r="Q1345" s="184">
        <v>7.9000000000000008E-3</v>
      </c>
      <c r="R1345" s="184">
        <f>Q1345*H1345</f>
        <v>0.29976550000000002</v>
      </c>
      <c r="S1345" s="184">
        <v>0</v>
      </c>
      <c r="T1345" s="185">
        <f>S1345*H1345</f>
        <v>0</v>
      </c>
      <c r="U1345" s="36"/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R1345" s="186" t="s">
        <v>184</v>
      </c>
      <c r="AT1345" s="186" t="s">
        <v>179</v>
      </c>
      <c r="AU1345" s="186" t="s">
        <v>86</v>
      </c>
      <c r="AY1345" s="19" t="s">
        <v>177</v>
      </c>
      <c r="BE1345" s="187">
        <f>IF(N1345="základní",J1345,0)</f>
        <v>0</v>
      </c>
      <c r="BF1345" s="187">
        <f>IF(N1345="snížená",J1345,0)</f>
        <v>0</v>
      </c>
      <c r="BG1345" s="187">
        <f>IF(N1345="zákl. přenesená",J1345,0)</f>
        <v>0</v>
      </c>
      <c r="BH1345" s="187">
        <f>IF(N1345="sníž. přenesená",J1345,0)</f>
        <v>0</v>
      </c>
      <c r="BI1345" s="187">
        <f>IF(N1345="nulová",J1345,0)</f>
        <v>0</v>
      </c>
      <c r="BJ1345" s="19" t="s">
        <v>84</v>
      </c>
      <c r="BK1345" s="187">
        <f>ROUND(I1345*H1345,2)</f>
        <v>0</v>
      </c>
      <c r="BL1345" s="19" t="s">
        <v>184</v>
      </c>
      <c r="BM1345" s="186" t="s">
        <v>919</v>
      </c>
    </row>
    <row r="1346" spans="1:65" s="2" customFormat="1" ht="11.25">
      <c r="A1346" s="36"/>
      <c r="B1346" s="37"/>
      <c r="C1346" s="38"/>
      <c r="D1346" s="188" t="s">
        <v>186</v>
      </c>
      <c r="E1346" s="38"/>
      <c r="F1346" s="189" t="s">
        <v>920</v>
      </c>
      <c r="G1346" s="38"/>
      <c r="H1346" s="38"/>
      <c r="I1346" s="190"/>
      <c r="J1346" s="38"/>
      <c r="K1346" s="38"/>
      <c r="L1346" s="41"/>
      <c r="M1346" s="191"/>
      <c r="N1346" s="192"/>
      <c r="O1346" s="66"/>
      <c r="P1346" s="66"/>
      <c r="Q1346" s="66"/>
      <c r="R1346" s="66"/>
      <c r="S1346" s="66"/>
      <c r="T1346" s="67"/>
      <c r="U1346" s="36"/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T1346" s="19" t="s">
        <v>186</v>
      </c>
      <c r="AU1346" s="19" t="s">
        <v>86</v>
      </c>
    </row>
    <row r="1347" spans="1:65" s="15" customFormat="1" ht="11.25">
      <c r="B1347" s="216"/>
      <c r="C1347" s="217"/>
      <c r="D1347" s="195" t="s">
        <v>188</v>
      </c>
      <c r="E1347" s="218" t="s">
        <v>19</v>
      </c>
      <c r="F1347" s="219" t="s">
        <v>685</v>
      </c>
      <c r="G1347" s="217"/>
      <c r="H1347" s="218" t="s">
        <v>19</v>
      </c>
      <c r="I1347" s="220"/>
      <c r="J1347" s="217"/>
      <c r="K1347" s="217"/>
      <c r="L1347" s="221"/>
      <c r="M1347" s="222"/>
      <c r="N1347" s="223"/>
      <c r="O1347" s="223"/>
      <c r="P1347" s="223"/>
      <c r="Q1347" s="223"/>
      <c r="R1347" s="223"/>
      <c r="S1347" s="223"/>
      <c r="T1347" s="224"/>
      <c r="AT1347" s="225" t="s">
        <v>188</v>
      </c>
      <c r="AU1347" s="225" t="s">
        <v>86</v>
      </c>
      <c r="AV1347" s="15" t="s">
        <v>84</v>
      </c>
      <c r="AW1347" s="15" t="s">
        <v>35</v>
      </c>
      <c r="AX1347" s="15" t="s">
        <v>76</v>
      </c>
      <c r="AY1347" s="225" t="s">
        <v>177</v>
      </c>
    </row>
    <row r="1348" spans="1:65" s="15" customFormat="1" ht="11.25">
      <c r="B1348" s="216"/>
      <c r="C1348" s="217"/>
      <c r="D1348" s="195" t="s">
        <v>188</v>
      </c>
      <c r="E1348" s="218" t="s">
        <v>19</v>
      </c>
      <c r="F1348" s="219" t="s">
        <v>650</v>
      </c>
      <c r="G1348" s="217"/>
      <c r="H1348" s="218" t="s">
        <v>19</v>
      </c>
      <c r="I1348" s="220"/>
      <c r="J1348" s="217"/>
      <c r="K1348" s="217"/>
      <c r="L1348" s="221"/>
      <c r="M1348" s="222"/>
      <c r="N1348" s="223"/>
      <c r="O1348" s="223"/>
      <c r="P1348" s="223"/>
      <c r="Q1348" s="223"/>
      <c r="R1348" s="223"/>
      <c r="S1348" s="223"/>
      <c r="T1348" s="224"/>
      <c r="AT1348" s="225" t="s">
        <v>188</v>
      </c>
      <c r="AU1348" s="225" t="s">
        <v>86</v>
      </c>
      <c r="AV1348" s="15" t="s">
        <v>84</v>
      </c>
      <c r="AW1348" s="15" t="s">
        <v>35</v>
      </c>
      <c r="AX1348" s="15" t="s">
        <v>76</v>
      </c>
      <c r="AY1348" s="225" t="s">
        <v>177</v>
      </c>
    </row>
    <row r="1349" spans="1:65" s="15" customFormat="1" ht="11.25">
      <c r="B1349" s="216"/>
      <c r="C1349" s="217"/>
      <c r="D1349" s="195" t="s">
        <v>188</v>
      </c>
      <c r="E1349" s="218" t="s">
        <v>19</v>
      </c>
      <c r="F1349" s="219" t="s">
        <v>651</v>
      </c>
      <c r="G1349" s="217"/>
      <c r="H1349" s="218" t="s">
        <v>19</v>
      </c>
      <c r="I1349" s="220"/>
      <c r="J1349" s="217"/>
      <c r="K1349" s="217"/>
      <c r="L1349" s="221"/>
      <c r="M1349" s="222"/>
      <c r="N1349" s="223"/>
      <c r="O1349" s="223"/>
      <c r="P1349" s="223"/>
      <c r="Q1349" s="223"/>
      <c r="R1349" s="223"/>
      <c r="S1349" s="223"/>
      <c r="T1349" s="224"/>
      <c r="AT1349" s="225" t="s">
        <v>188</v>
      </c>
      <c r="AU1349" s="225" t="s">
        <v>86</v>
      </c>
      <c r="AV1349" s="15" t="s">
        <v>84</v>
      </c>
      <c r="AW1349" s="15" t="s">
        <v>35</v>
      </c>
      <c r="AX1349" s="15" t="s">
        <v>76</v>
      </c>
      <c r="AY1349" s="225" t="s">
        <v>177</v>
      </c>
    </row>
    <row r="1350" spans="1:65" s="13" customFormat="1" ht="11.25">
      <c r="B1350" s="193"/>
      <c r="C1350" s="194"/>
      <c r="D1350" s="195" t="s">
        <v>188</v>
      </c>
      <c r="E1350" s="196" t="s">
        <v>19</v>
      </c>
      <c r="F1350" s="197" t="s">
        <v>686</v>
      </c>
      <c r="G1350" s="194"/>
      <c r="H1350" s="198">
        <v>4.4000000000000004</v>
      </c>
      <c r="I1350" s="199"/>
      <c r="J1350" s="194"/>
      <c r="K1350" s="194"/>
      <c r="L1350" s="200"/>
      <c r="M1350" s="201"/>
      <c r="N1350" s="202"/>
      <c r="O1350" s="202"/>
      <c r="P1350" s="202"/>
      <c r="Q1350" s="202"/>
      <c r="R1350" s="202"/>
      <c r="S1350" s="202"/>
      <c r="T1350" s="203"/>
      <c r="AT1350" s="204" t="s">
        <v>188</v>
      </c>
      <c r="AU1350" s="204" t="s">
        <v>86</v>
      </c>
      <c r="AV1350" s="13" t="s">
        <v>86</v>
      </c>
      <c r="AW1350" s="13" t="s">
        <v>35</v>
      </c>
      <c r="AX1350" s="13" t="s">
        <v>76</v>
      </c>
      <c r="AY1350" s="204" t="s">
        <v>177</v>
      </c>
    </row>
    <row r="1351" spans="1:65" s="13" customFormat="1" ht="11.25">
      <c r="B1351" s="193"/>
      <c r="C1351" s="194"/>
      <c r="D1351" s="195" t="s">
        <v>188</v>
      </c>
      <c r="E1351" s="196" t="s">
        <v>19</v>
      </c>
      <c r="F1351" s="197" t="s">
        <v>687</v>
      </c>
      <c r="G1351" s="194"/>
      <c r="H1351" s="198">
        <v>1.26</v>
      </c>
      <c r="I1351" s="199"/>
      <c r="J1351" s="194"/>
      <c r="K1351" s="194"/>
      <c r="L1351" s="200"/>
      <c r="M1351" s="201"/>
      <c r="N1351" s="202"/>
      <c r="O1351" s="202"/>
      <c r="P1351" s="202"/>
      <c r="Q1351" s="202"/>
      <c r="R1351" s="202"/>
      <c r="S1351" s="202"/>
      <c r="T1351" s="203"/>
      <c r="AT1351" s="204" t="s">
        <v>188</v>
      </c>
      <c r="AU1351" s="204" t="s">
        <v>86</v>
      </c>
      <c r="AV1351" s="13" t="s">
        <v>86</v>
      </c>
      <c r="AW1351" s="13" t="s">
        <v>35</v>
      </c>
      <c r="AX1351" s="13" t="s">
        <v>76</v>
      </c>
      <c r="AY1351" s="204" t="s">
        <v>177</v>
      </c>
    </row>
    <row r="1352" spans="1:65" s="13" customFormat="1" ht="11.25">
      <c r="B1352" s="193"/>
      <c r="C1352" s="194"/>
      <c r="D1352" s="195" t="s">
        <v>188</v>
      </c>
      <c r="E1352" s="196" t="s">
        <v>19</v>
      </c>
      <c r="F1352" s="197" t="s">
        <v>688</v>
      </c>
      <c r="G1352" s="194"/>
      <c r="H1352" s="198">
        <v>1.98</v>
      </c>
      <c r="I1352" s="199"/>
      <c r="J1352" s="194"/>
      <c r="K1352" s="194"/>
      <c r="L1352" s="200"/>
      <c r="M1352" s="201"/>
      <c r="N1352" s="202"/>
      <c r="O1352" s="202"/>
      <c r="P1352" s="202"/>
      <c r="Q1352" s="202"/>
      <c r="R1352" s="202"/>
      <c r="S1352" s="202"/>
      <c r="T1352" s="203"/>
      <c r="AT1352" s="204" t="s">
        <v>188</v>
      </c>
      <c r="AU1352" s="204" t="s">
        <v>86</v>
      </c>
      <c r="AV1352" s="13" t="s">
        <v>86</v>
      </c>
      <c r="AW1352" s="13" t="s">
        <v>35</v>
      </c>
      <c r="AX1352" s="13" t="s">
        <v>76</v>
      </c>
      <c r="AY1352" s="204" t="s">
        <v>177</v>
      </c>
    </row>
    <row r="1353" spans="1:65" s="13" customFormat="1" ht="11.25">
      <c r="B1353" s="193"/>
      <c r="C1353" s="194"/>
      <c r="D1353" s="195" t="s">
        <v>188</v>
      </c>
      <c r="E1353" s="196" t="s">
        <v>19</v>
      </c>
      <c r="F1353" s="197" t="s">
        <v>689</v>
      </c>
      <c r="G1353" s="194"/>
      <c r="H1353" s="198">
        <v>0.57499999999999996</v>
      </c>
      <c r="I1353" s="199"/>
      <c r="J1353" s="194"/>
      <c r="K1353" s="194"/>
      <c r="L1353" s="200"/>
      <c r="M1353" s="201"/>
      <c r="N1353" s="202"/>
      <c r="O1353" s="202"/>
      <c r="P1353" s="202"/>
      <c r="Q1353" s="202"/>
      <c r="R1353" s="202"/>
      <c r="S1353" s="202"/>
      <c r="T1353" s="203"/>
      <c r="AT1353" s="204" t="s">
        <v>188</v>
      </c>
      <c r="AU1353" s="204" t="s">
        <v>86</v>
      </c>
      <c r="AV1353" s="13" t="s">
        <v>86</v>
      </c>
      <c r="AW1353" s="13" t="s">
        <v>35</v>
      </c>
      <c r="AX1353" s="13" t="s">
        <v>76</v>
      </c>
      <c r="AY1353" s="204" t="s">
        <v>177</v>
      </c>
    </row>
    <row r="1354" spans="1:65" s="15" customFormat="1" ht="11.25">
      <c r="B1354" s="216"/>
      <c r="C1354" s="217"/>
      <c r="D1354" s="195" t="s">
        <v>188</v>
      </c>
      <c r="E1354" s="218" t="s">
        <v>19</v>
      </c>
      <c r="F1354" s="219" t="s">
        <v>657</v>
      </c>
      <c r="G1354" s="217"/>
      <c r="H1354" s="218" t="s">
        <v>19</v>
      </c>
      <c r="I1354" s="220"/>
      <c r="J1354" s="217"/>
      <c r="K1354" s="217"/>
      <c r="L1354" s="221"/>
      <c r="M1354" s="222"/>
      <c r="N1354" s="223"/>
      <c r="O1354" s="223"/>
      <c r="P1354" s="223"/>
      <c r="Q1354" s="223"/>
      <c r="R1354" s="223"/>
      <c r="S1354" s="223"/>
      <c r="T1354" s="224"/>
      <c r="AT1354" s="225" t="s">
        <v>188</v>
      </c>
      <c r="AU1354" s="225" t="s">
        <v>86</v>
      </c>
      <c r="AV1354" s="15" t="s">
        <v>84</v>
      </c>
      <c r="AW1354" s="15" t="s">
        <v>35</v>
      </c>
      <c r="AX1354" s="15" t="s">
        <v>76</v>
      </c>
      <c r="AY1354" s="225" t="s">
        <v>177</v>
      </c>
    </row>
    <row r="1355" spans="1:65" s="13" customFormat="1" ht="11.25">
      <c r="B1355" s="193"/>
      <c r="C1355" s="194"/>
      <c r="D1355" s="195" t="s">
        <v>188</v>
      </c>
      <c r="E1355" s="196" t="s">
        <v>19</v>
      </c>
      <c r="F1355" s="197" t="s">
        <v>690</v>
      </c>
      <c r="G1355" s="194"/>
      <c r="H1355" s="198">
        <v>5.28</v>
      </c>
      <c r="I1355" s="199"/>
      <c r="J1355" s="194"/>
      <c r="K1355" s="194"/>
      <c r="L1355" s="200"/>
      <c r="M1355" s="201"/>
      <c r="N1355" s="202"/>
      <c r="O1355" s="202"/>
      <c r="P1355" s="202"/>
      <c r="Q1355" s="202"/>
      <c r="R1355" s="202"/>
      <c r="S1355" s="202"/>
      <c r="T1355" s="203"/>
      <c r="AT1355" s="204" t="s">
        <v>188</v>
      </c>
      <c r="AU1355" s="204" t="s">
        <v>86</v>
      </c>
      <c r="AV1355" s="13" t="s">
        <v>86</v>
      </c>
      <c r="AW1355" s="13" t="s">
        <v>35</v>
      </c>
      <c r="AX1355" s="13" t="s">
        <v>76</v>
      </c>
      <c r="AY1355" s="204" t="s">
        <v>177</v>
      </c>
    </row>
    <row r="1356" spans="1:65" s="13" customFormat="1" ht="11.25">
      <c r="B1356" s="193"/>
      <c r="C1356" s="194"/>
      <c r="D1356" s="195" t="s">
        <v>188</v>
      </c>
      <c r="E1356" s="196" t="s">
        <v>19</v>
      </c>
      <c r="F1356" s="197" t="s">
        <v>691</v>
      </c>
      <c r="G1356" s="194"/>
      <c r="H1356" s="198">
        <v>4.34</v>
      </c>
      <c r="I1356" s="199"/>
      <c r="J1356" s="194"/>
      <c r="K1356" s="194"/>
      <c r="L1356" s="200"/>
      <c r="M1356" s="201"/>
      <c r="N1356" s="202"/>
      <c r="O1356" s="202"/>
      <c r="P1356" s="202"/>
      <c r="Q1356" s="202"/>
      <c r="R1356" s="202"/>
      <c r="S1356" s="202"/>
      <c r="T1356" s="203"/>
      <c r="AT1356" s="204" t="s">
        <v>188</v>
      </c>
      <c r="AU1356" s="204" t="s">
        <v>86</v>
      </c>
      <c r="AV1356" s="13" t="s">
        <v>86</v>
      </c>
      <c r="AW1356" s="13" t="s">
        <v>35</v>
      </c>
      <c r="AX1356" s="13" t="s">
        <v>76</v>
      </c>
      <c r="AY1356" s="204" t="s">
        <v>177</v>
      </c>
    </row>
    <row r="1357" spans="1:65" s="13" customFormat="1" ht="11.25">
      <c r="B1357" s="193"/>
      <c r="C1357" s="194"/>
      <c r="D1357" s="195" t="s">
        <v>188</v>
      </c>
      <c r="E1357" s="196" t="s">
        <v>19</v>
      </c>
      <c r="F1357" s="197" t="s">
        <v>692</v>
      </c>
      <c r="G1357" s="194"/>
      <c r="H1357" s="198">
        <v>0.74</v>
      </c>
      <c r="I1357" s="199"/>
      <c r="J1357" s="194"/>
      <c r="K1357" s="194"/>
      <c r="L1357" s="200"/>
      <c r="M1357" s="201"/>
      <c r="N1357" s="202"/>
      <c r="O1357" s="202"/>
      <c r="P1357" s="202"/>
      <c r="Q1357" s="202"/>
      <c r="R1357" s="202"/>
      <c r="S1357" s="202"/>
      <c r="T1357" s="203"/>
      <c r="AT1357" s="204" t="s">
        <v>188</v>
      </c>
      <c r="AU1357" s="204" t="s">
        <v>86</v>
      </c>
      <c r="AV1357" s="13" t="s">
        <v>86</v>
      </c>
      <c r="AW1357" s="13" t="s">
        <v>35</v>
      </c>
      <c r="AX1357" s="13" t="s">
        <v>76</v>
      </c>
      <c r="AY1357" s="204" t="s">
        <v>177</v>
      </c>
    </row>
    <row r="1358" spans="1:65" s="13" customFormat="1" ht="11.25">
      <c r="B1358" s="193"/>
      <c r="C1358" s="194"/>
      <c r="D1358" s="195" t="s">
        <v>188</v>
      </c>
      <c r="E1358" s="196" t="s">
        <v>19</v>
      </c>
      <c r="F1358" s="197" t="s">
        <v>693</v>
      </c>
      <c r="G1358" s="194"/>
      <c r="H1358" s="198">
        <v>3.55</v>
      </c>
      <c r="I1358" s="199"/>
      <c r="J1358" s="194"/>
      <c r="K1358" s="194"/>
      <c r="L1358" s="200"/>
      <c r="M1358" s="201"/>
      <c r="N1358" s="202"/>
      <c r="O1358" s="202"/>
      <c r="P1358" s="202"/>
      <c r="Q1358" s="202"/>
      <c r="R1358" s="202"/>
      <c r="S1358" s="202"/>
      <c r="T1358" s="203"/>
      <c r="AT1358" s="204" t="s">
        <v>188</v>
      </c>
      <c r="AU1358" s="204" t="s">
        <v>86</v>
      </c>
      <c r="AV1358" s="13" t="s">
        <v>86</v>
      </c>
      <c r="AW1358" s="13" t="s">
        <v>35</v>
      </c>
      <c r="AX1358" s="13" t="s">
        <v>76</v>
      </c>
      <c r="AY1358" s="204" t="s">
        <v>177</v>
      </c>
    </row>
    <row r="1359" spans="1:65" s="13" customFormat="1" ht="11.25">
      <c r="B1359" s="193"/>
      <c r="C1359" s="194"/>
      <c r="D1359" s="195" t="s">
        <v>188</v>
      </c>
      <c r="E1359" s="196" t="s">
        <v>19</v>
      </c>
      <c r="F1359" s="197" t="s">
        <v>694</v>
      </c>
      <c r="G1359" s="194"/>
      <c r="H1359" s="198">
        <v>0.57999999999999996</v>
      </c>
      <c r="I1359" s="199"/>
      <c r="J1359" s="194"/>
      <c r="K1359" s="194"/>
      <c r="L1359" s="200"/>
      <c r="M1359" s="201"/>
      <c r="N1359" s="202"/>
      <c r="O1359" s="202"/>
      <c r="P1359" s="202"/>
      <c r="Q1359" s="202"/>
      <c r="R1359" s="202"/>
      <c r="S1359" s="202"/>
      <c r="T1359" s="203"/>
      <c r="AT1359" s="204" t="s">
        <v>188</v>
      </c>
      <c r="AU1359" s="204" t="s">
        <v>86</v>
      </c>
      <c r="AV1359" s="13" t="s">
        <v>86</v>
      </c>
      <c r="AW1359" s="13" t="s">
        <v>35</v>
      </c>
      <c r="AX1359" s="13" t="s">
        <v>76</v>
      </c>
      <c r="AY1359" s="204" t="s">
        <v>177</v>
      </c>
    </row>
    <row r="1360" spans="1:65" s="15" customFormat="1" ht="11.25">
      <c r="B1360" s="216"/>
      <c r="C1360" s="217"/>
      <c r="D1360" s="195" t="s">
        <v>188</v>
      </c>
      <c r="E1360" s="218" t="s">
        <v>19</v>
      </c>
      <c r="F1360" s="219" t="s">
        <v>264</v>
      </c>
      <c r="G1360" s="217"/>
      <c r="H1360" s="218" t="s">
        <v>19</v>
      </c>
      <c r="I1360" s="220"/>
      <c r="J1360" s="217"/>
      <c r="K1360" s="217"/>
      <c r="L1360" s="221"/>
      <c r="M1360" s="222"/>
      <c r="N1360" s="223"/>
      <c r="O1360" s="223"/>
      <c r="P1360" s="223"/>
      <c r="Q1360" s="223"/>
      <c r="R1360" s="223"/>
      <c r="S1360" s="223"/>
      <c r="T1360" s="224"/>
      <c r="AT1360" s="225" t="s">
        <v>188</v>
      </c>
      <c r="AU1360" s="225" t="s">
        <v>86</v>
      </c>
      <c r="AV1360" s="15" t="s">
        <v>84</v>
      </c>
      <c r="AW1360" s="15" t="s">
        <v>35</v>
      </c>
      <c r="AX1360" s="15" t="s">
        <v>76</v>
      </c>
      <c r="AY1360" s="225" t="s">
        <v>177</v>
      </c>
    </row>
    <row r="1361" spans="1:65" s="13" customFormat="1" ht="11.25">
      <c r="B1361" s="193"/>
      <c r="C1361" s="194"/>
      <c r="D1361" s="195" t="s">
        <v>188</v>
      </c>
      <c r="E1361" s="196" t="s">
        <v>19</v>
      </c>
      <c r="F1361" s="197" t="s">
        <v>695</v>
      </c>
      <c r="G1361" s="194"/>
      <c r="H1361" s="198">
        <v>0.72</v>
      </c>
      <c r="I1361" s="199"/>
      <c r="J1361" s="194"/>
      <c r="K1361" s="194"/>
      <c r="L1361" s="200"/>
      <c r="M1361" s="201"/>
      <c r="N1361" s="202"/>
      <c r="O1361" s="202"/>
      <c r="P1361" s="202"/>
      <c r="Q1361" s="202"/>
      <c r="R1361" s="202"/>
      <c r="S1361" s="202"/>
      <c r="T1361" s="203"/>
      <c r="AT1361" s="204" t="s">
        <v>188</v>
      </c>
      <c r="AU1361" s="204" t="s">
        <v>86</v>
      </c>
      <c r="AV1361" s="13" t="s">
        <v>86</v>
      </c>
      <c r="AW1361" s="13" t="s">
        <v>35</v>
      </c>
      <c r="AX1361" s="13" t="s">
        <v>76</v>
      </c>
      <c r="AY1361" s="204" t="s">
        <v>177</v>
      </c>
    </row>
    <row r="1362" spans="1:65" s="13" customFormat="1" ht="11.25">
      <c r="B1362" s="193"/>
      <c r="C1362" s="194"/>
      <c r="D1362" s="195" t="s">
        <v>188</v>
      </c>
      <c r="E1362" s="196" t="s">
        <v>19</v>
      </c>
      <c r="F1362" s="197" t="s">
        <v>696</v>
      </c>
      <c r="G1362" s="194"/>
      <c r="H1362" s="198">
        <v>1.54</v>
      </c>
      <c r="I1362" s="199"/>
      <c r="J1362" s="194"/>
      <c r="K1362" s="194"/>
      <c r="L1362" s="200"/>
      <c r="M1362" s="201"/>
      <c r="N1362" s="202"/>
      <c r="O1362" s="202"/>
      <c r="P1362" s="202"/>
      <c r="Q1362" s="202"/>
      <c r="R1362" s="202"/>
      <c r="S1362" s="202"/>
      <c r="T1362" s="203"/>
      <c r="AT1362" s="204" t="s">
        <v>188</v>
      </c>
      <c r="AU1362" s="204" t="s">
        <v>86</v>
      </c>
      <c r="AV1362" s="13" t="s">
        <v>86</v>
      </c>
      <c r="AW1362" s="13" t="s">
        <v>35</v>
      </c>
      <c r="AX1362" s="13" t="s">
        <v>76</v>
      </c>
      <c r="AY1362" s="204" t="s">
        <v>177</v>
      </c>
    </row>
    <row r="1363" spans="1:65" s="13" customFormat="1" ht="11.25">
      <c r="B1363" s="193"/>
      <c r="C1363" s="194"/>
      <c r="D1363" s="195" t="s">
        <v>188</v>
      </c>
      <c r="E1363" s="196" t="s">
        <v>19</v>
      </c>
      <c r="F1363" s="197" t="s">
        <v>697</v>
      </c>
      <c r="G1363" s="194"/>
      <c r="H1363" s="198">
        <v>1.2</v>
      </c>
      <c r="I1363" s="199"/>
      <c r="J1363" s="194"/>
      <c r="K1363" s="194"/>
      <c r="L1363" s="200"/>
      <c r="M1363" s="201"/>
      <c r="N1363" s="202"/>
      <c r="O1363" s="202"/>
      <c r="P1363" s="202"/>
      <c r="Q1363" s="202"/>
      <c r="R1363" s="202"/>
      <c r="S1363" s="202"/>
      <c r="T1363" s="203"/>
      <c r="AT1363" s="204" t="s">
        <v>188</v>
      </c>
      <c r="AU1363" s="204" t="s">
        <v>86</v>
      </c>
      <c r="AV1363" s="13" t="s">
        <v>86</v>
      </c>
      <c r="AW1363" s="13" t="s">
        <v>35</v>
      </c>
      <c r="AX1363" s="13" t="s">
        <v>76</v>
      </c>
      <c r="AY1363" s="204" t="s">
        <v>177</v>
      </c>
    </row>
    <row r="1364" spans="1:65" s="13" customFormat="1" ht="11.25">
      <c r="B1364" s="193"/>
      <c r="C1364" s="194"/>
      <c r="D1364" s="195" t="s">
        <v>188</v>
      </c>
      <c r="E1364" s="196" t="s">
        <v>19</v>
      </c>
      <c r="F1364" s="197" t="s">
        <v>698</v>
      </c>
      <c r="G1364" s="194"/>
      <c r="H1364" s="198">
        <v>0.52</v>
      </c>
      <c r="I1364" s="199"/>
      <c r="J1364" s="194"/>
      <c r="K1364" s="194"/>
      <c r="L1364" s="200"/>
      <c r="M1364" s="201"/>
      <c r="N1364" s="202"/>
      <c r="O1364" s="202"/>
      <c r="P1364" s="202"/>
      <c r="Q1364" s="202"/>
      <c r="R1364" s="202"/>
      <c r="S1364" s="202"/>
      <c r="T1364" s="203"/>
      <c r="AT1364" s="204" t="s">
        <v>188</v>
      </c>
      <c r="AU1364" s="204" t="s">
        <v>86</v>
      </c>
      <c r="AV1364" s="13" t="s">
        <v>86</v>
      </c>
      <c r="AW1364" s="13" t="s">
        <v>35</v>
      </c>
      <c r="AX1364" s="13" t="s">
        <v>76</v>
      </c>
      <c r="AY1364" s="204" t="s">
        <v>177</v>
      </c>
    </row>
    <row r="1365" spans="1:65" s="13" customFormat="1" ht="11.25">
      <c r="B1365" s="193"/>
      <c r="C1365" s="194"/>
      <c r="D1365" s="195" t="s">
        <v>188</v>
      </c>
      <c r="E1365" s="196" t="s">
        <v>19</v>
      </c>
      <c r="F1365" s="197" t="s">
        <v>699</v>
      </c>
      <c r="G1365" s="194"/>
      <c r="H1365" s="198">
        <v>2.1</v>
      </c>
      <c r="I1365" s="199"/>
      <c r="J1365" s="194"/>
      <c r="K1365" s="194"/>
      <c r="L1365" s="200"/>
      <c r="M1365" s="201"/>
      <c r="N1365" s="202"/>
      <c r="O1365" s="202"/>
      <c r="P1365" s="202"/>
      <c r="Q1365" s="202"/>
      <c r="R1365" s="202"/>
      <c r="S1365" s="202"/>
      <c r="T1365" s="203"/>
      <c r="AT1365" s="204" t="s">
        <v>188</v>
      </c>
      <c r="AU1365" s="204" t="s">
        <v>86</v>
      </c>
      <c r="AV1365" s="13" t="s">
        <v>86</v>
      </c>
      <c r="AW1365" s="13" t="s">
        <v>35</v>
      </c>
      <c r="AX1365" s="13" t="s">
        <v>76</v>
      </c>
      <c r="AY1365" s="204" t="s">
        <v>177</v>
      </c>
    </row>
    <row r="1366" spans="1:65" s="13" customFormat="1" ht="11.25">
      <c r="B1366" s="193"/>
      <c r="C1366" s="194"/>
      <c r="D1366" s="195" t="s">
        <v>188</v>
      </c>
      <c r="E1366" s="196" t="s">
        <v>19</v>
      </c>
      <c r="F1366" s="197" t="s">
        <v>700</v>
      </c>
      <c r="G1366" s="194"/>
      <c r="H1366" s="198">
        <v>1</v>
      </c>
      <c r="I1366" s="199"/>
      <c r="J1366" s="194"/>
      <c r="K1366" s="194"/>
      <c r="L1366" s="200"/>
      <c r="M1366" s="201"/>
      <c r="N1366" s="202"/>
      <c r="O1366" s="202"/>
      <c r="P1366" s="202"/>
      <c r="Q1366" s="202"/>
      <c r="R1366" s="202"/>
      <c r="S1366" s="202"/>
      <c r="T1366" s="203"/>
      <c r="AT1366" s="204" t="s">
        <v>188</v>
      </c>
      <c r="AU1366" s="204" t="s">
        <v>86</v>
      </c>
      <c r="AV1366" s="13" t="s">
        <v>86</v>
      </c>
      <c r="AW1366" s="13" t="s">
        <v>35</v>
      </c>
      <c r="AX1366" s="13" t="s">
        <v>76</v>
      </c>
      <c r="AY1366" s="204" t="s">
        <v>177</v>
      </c>
    </row>
    <row r="1367" spans="1:65" s="15" customFormat="1" ht="11.25">
      <c r="B1367" s="216"/>
      <c r="C1367" s="217"/>
      <c r="D1367" s="195" t="s">
        <v>188</v>
      </c>
      <c r="E1367" s="218" t="s">
        <v>19</v>
      </c>
      <c r="F1367" s="219" t="s">
        <v>635</v>
      </c>
      <c r="G1367" s="217"/>
      <c r="H1367" s="218" t="s">
        <v>19</v>
      </c>
      <c r="I1367" s="220"/>
      <c r="J1367" s="217"/>
      <c r="K1367" s="217"/>
      <c r="L1367" s="221"/>
      <c r="M1367" s="222"/>
      <c r="N1367" s="223"/>
      <c r="O1367" s="223"/>
      <c r="P1367" s="223"/>
      <c r="Q1367" s="223"/>
      <c r="R1367" s="223"/>
      <c r="S1367" s="223"/>
      <c r="T1367" s="224"/>
      <c r="AT1367" s="225" t="s">
        <v>188</v>
      </c>
      <c r="AU1367" s="225" t="s">
        <v>86</v>
      </c>
      <c r="AV1367" s="15" t="s">
        <v>84</v>
      </c>
      <c r="AW1367" s="15" t="s">
        <v>35</v>
      </c>
      <c r="AX1367" s="15" t="s">
        <v>76</v>
      </c>
      <c r="AY1367" s="225" t="s">
        <v>177</v>
      </c>
    </row>
    <row r="1368" spans="1:65" s="13" customFormat="1" ht="11.25">
      <c r="B1368" s="193"/>
      <c r="C1368" s="194"/>
      <c r="D1368" s="195" t="s">
        <v>188</v>
      </c>
      <c r="E1368" s="196" t="s">
        <v>19</v>
      </c>
      <c r="F1368" s="197" t="s">
        <v>701</v>
      </c>
      <c r="G1368" s="194"/>
      <c r="H1368" s="198">
        <v>3.52</v>
      </c>
      <c r="I1368" s="199"/>
      <c r="J1368" s="194"/>
      <c r="K1368" s="194"/>
      <c r="L1368" s="200"/>
      <c r="M1368" s="201"/>
      <c r="N1368" s="202"/>
      <c r="O1368" s="202"/>
      <c r="P1368" s="202"/>
      <c r="Q1368" s="202"/>
      <c r="R1368" s="202"/>
      <c r="S1368" s="202"/>
      <c r="T1368" s="203"/>
      <c r="AT1368" s="204" t="s">
        <v>188</v>
      </c>
      <c r="AU1368" s="204" t="s">
        <v>86</v>
      </c>
      <c r="AV1368" s="13" t="s">
        <v>86</v>
      </c>
      <c r="AW1368" s="13" t="s">
        <v>35</v>
      </c>
      <c r="AX1368" s="13" t="s">
        <v>76</v>
      </c>
      <c r="AY1368" s="204" t="s">
        <v>177</v>
      </c>
    </row>
    <row r="1369" spans="1:65" s="13" customFormat="1" ht="11.25">
      <c r="B1369" s="193"/>
      <c r="C1369" s="194"/>
      <c r="D1369" s="195" t="s">
        <v>188</v>
      </c>
      <c r="E1369" s="196" t="s">
        <v>19</v>
      </c>
      <c r="F1369" s="197" t="s">
        <v>702</v>
      </c>
      <c r="G1369" s="194"/>
      <c r="H1369" s="198">
        <v>1.08</v>
      </c>
      <c r="I1369" s="199"/>
      <c r="J1369" s="194"/>
      <c r="K1369" s="194"/>
      <c r="L1369" s="200"/>
      <c r="M1369" s="201"/>
      <c r="N1369" s="202"/>
      <c r="O1369" s="202"/>
      <c r="P1369" s="202"/>
      <c r="Q1369" s="202"/>
      <c r="R1369" s="202"/>
      <c r="S1369" s="202"/>
      <c r="T1369" s="203"/>
      <c r="AT1369" s="204" t="s">
        <v>188</v>
      </c>
      <c r="AU1369" s="204" t="s">
        <v>86</v>
      </c>
      <c r="AV1369" s="13" t="s">
        <v>86</v>
      </c>
      <c r="AW1369" s="13" t="s">
        <v>35</v>
      </c>
      <c r="AX1369" s="13" t="s">
        <v>76</v>
      </c>
      <c r="AY1369" s="204" t="s">
        <v>177</v>
      </c>
    </row>
    <row r="1370" spans="1:65" s="13" customFormat="1" ht="11.25">
      <c r="B1370" s="193"/>
      <c r="C1370" s="194"/>
      <c r="D1370" s="195" t="s">
        <v>188</v>
      </c>
      <c r="E1370" s="196" t="s">
        <v>19</v>
      </c>
      <c r="F1370" s="197" t="s">
        <v>703</v>
      </c>
      <c r="G1370" s="194"/>
      <c r="H1370" s="198">
        <v>0.78</v>
      </c>
      <c r="I1370" s="199"/>
      <c r="J1370" s="194"/>
      <c r="K1370" s="194"/>
      <c r="L1370" s="200"/>
      <c r="M1370" s="201"/>
      <c r="N1370" s="202"/>
      <c r="O1370" s="202"/>
      <c r="P1370" s="202"/>
      <c r="Q1370" s="202"/>
      <c r="R1370" s="202"/>
      <c r="S1370" s="202"/>
      <c r="T1370" s="203"/>
      <c r="AT1370" s="204" t="s">
        <v>188</v>
      </c>
      <c r="AU1370" s="204" t="s">
        <v>86</v>
      </c>
      <c r="AV1370" s="13" t="s">
        <v>86</v>
      </c>
      <c r="AW1370" s="13" t="s">
        <v>35</v>
      </c>
      <c r="AX1370" s="13" t="s">
        <v>76</v>
      </c>
      <c r="AY1370" s="204" t="s">
        <v>177</v>
      </c>
    </row>
    <row r="1371" spans="1:65" s="13" customFormat="1" ht="11.25">
      <c r="B1371" s="193"/>
      <c r="C1371" s="194"/>
      <c r="D1371" s="195" t="s">
        <v>188</v>
      </c>
      <c r="E1371" s="196" t="s">
        <v>19</v>
      </c>
      <c r="F1371" s="197" t="s">
        <v>704</v>
      </c>
      <c r="G1371" s="194"/>
      <c r="H1371" s="198">
        <v>0.8</v>
      </c>
      <c r="I1371" s="199"/>
      <c r="J1371" s="194"/>
      <c r="K1371" s="194"/>
      <c r="L1371" s="200"/>
      <c r="M1371" s="201"/>
      <c r="N1371" s="202"/>
      <c r="O1371" s="202"/>
      <c r="P1371" s="202"/>
      <c r="Q1371" s="202"/>
      <c r="R1371" s="202"/>
      <c r="S1371" s="202"/>
      <c r="T1371" s="203"/>
      <c r="AT1371" s="204" t="s">
        <v>188</v>
      </c>
      <c r="AU1371" s="204" t="s">
        <v>86</v>
      </c>
      <c r="AV1371" s="13" t="s">
        <v>86</v>
      </c>
      <c r="AW1371" s="13" t="s">
        <v>35</v>
      </c>
      <c r="AX1371" s="13" t="s">
        <v>76</v>
      </c>
      <c r="AY1371" s="204" t="s">
        <v>177</v>
      </c>
    </row>
    <row r="1372" spans="1:65" s="13" customFormat="1" ht="11.25">
      <c r="B1372" s="193"/>
      <c r="C1372" s="194"/>
      <c r="D1372" s="195" t="s">
        <v>188</v>
      </c>
      <c r="E1372" s="196" t="s">
        <v>19</v>
      </c>
      <c r="F1372" s="197" t="s">
        <v>705</v>
      </c>
      <c r="G1372" s="194"/>
      <c r="H1372" s="198">
        <v>0.48</v>
      </c>
      <c r="I1372" s="199"/>
      <c r="J1372" s="194"/>
      <c r="K1372" s="194"/>
      <c r="L1372" s="200"/>
      <c r="M1372" s="201"/>
      <c r="N1372" s="202"/>
      <c r="O1372" s="202"/>
      <c r="P1372" s="202"/>
      <c r="Q1372" s="202"/>
      <c r="R1372" s="202"/>
      <c r="S1372" s="202"/>
      <c r="T1372" s="203"/>
      <c r="AT1372" s="204" t="s">
        <v>188</v>
      </c>
      <c r="AU1372" s="204" t="s">
        <v>86</v>
      </c>
      <c r="AV1372" s="13" t="s">
        <v>86</v>
      </c>
      <c r="AW1372" s="13" t="s">
        <v>35</v>
      </c>
      <c r="AX1372" s="13" t="s">
        <v>76</v>
      </c>
      <c r="AY1372" s="204" t="s">
        <v>177</v>
      </c>
    </row>
    <row r="1373" spans="1:65" s="13" customFormat="1" ht="11.25">
      <c r="B1373" s="193"/>
      <c r="C1373" s="194"/>
      <c r="D1373" s="195" t="s">
        <v>188</v>
      </c>
      <c r="E1373" s="196" t="s">
        <v>19</v>
      </c>
      <c r="F1373" s="197" t="s">
        <v>706</v>
      </c>
      <c r="G1373" s="194"/>
      <c r="H1373" s="198">
        <v>0.82</v>
      </c>
      <c r="I1373" s="199"/>
      <c r="J1373" s="194"/>
      <c r="K1373" s="194"/>
      <c r="L1373" s="200"/>
      <c r="M1373" s="201"/>
      <c r="N1373" s="202"/>
      <c r="O1373" s="202"/>
      <c r="P1373" s="202"/>
      <c r="Q1373" s="202"/>
      <c r="R1373" s="202"/>
      <c r="S1373" s="202"/>
      <c r="T1373" s="203"/>
      <c r="AT1373" s="204" t="s">
        <v>188</v>
      </c>
      <c r="AU1373" s="204" t="s">
        <v>86</v>
      </c>
      <c r="AV1373" s="13" t="s">
        <v>86</v>
      </c>
      <c r="AW1373" s="13" t="s">
        <v>35</v>
      </c>
      <c r="AX1373" s="13" t="s">
        <v>76</v>
      </c>
      <c r="AY1373" s="204" t="s">
        <v>177</v>
      </c>
    </row>
    <row r="1374" spans="1:65" s="13" customFormat="1" ht="11.25">
      <c r="B1374" s="193"/>
      <c r="C1374" s="194"/>
      <c r="D1374" s="195" t="s">
        <v>188</v>
      </c>
      <c r="E1374" s="196" t="s">
        <v>19</v>
      </c>
      <c r="F1374" s="197" t="s">
        <v>707</v>
      </c>
      <c r="G1374" s="194"/>
      <c r="H1374" s="198">
        <v>0.68</v>
      </c>
      <c r="I1374" s="199"/>
      <c r="J1374" s="194"/>
      <c r="K1374" s="194"/>
      <c r="L1374" s="200"/>
      <c r="M1374" s="201"/>
      <c r="N1374" s="202"/>
      <c r="O1374" s="202"/>
      <c r="P1374" s="202"/>
      <c r="Q1374" s="202"/>
      <c r="R1374" s="202"/>
      <c r="S1374" s="202"/>
      <c r="T1374" s="203"/>
      <c r="AT1374" s="204" t="s">
        <v>188</v>
      </c>
      <c r="AU1374" s="204" t="s">
        <v>86</v>
      </c>
      <c r="AV1374" s="13" t="s">
        <v>86</v>
      </c>
      <c r="AW1374" s="13" t="s">
        <v>35</v>
      </c>
      <c r="AX1374" s="13" t="s">
        <v>76</v>
      </c>
      <c r="AY1374" s="204" t="s">
        <v>177</v>
      </c>
    </row>
    <row r="1375" spans="1:65" s="14" customFormat="1" ht="11.25">
      <c r="B1375" s="205"/>
      <c r="C1375" s="206"/>
      <c r="D1375" s="195" t="s">
        <v>188</v>
      </c>
      <c r="E1375" s="207" t="s">
        <v>19</v>
      </c>
      <c r="F1375" s="208" t="s">
        <v>190</v>
      </c>
      <c r="G1375" s="206"/>
      <c r="H1375" s="209">
        <v>37.944999999999993</v>
      </c>
      <c r="I1375" s="210"/>
      <c r="J1375" s="206"/>
      <c r="K1375" s="206"/>
      <c r="L1375" s="211"/>
      <c r="M1375" s="212"/>
      <c r="N1375" s="213"/>
      <c r="O1375" s="213"/>
      <c r="P1375" s="213"/>
      <c r="Q1375" s="213"/>
      <c r="R1375" s="213"/>
      <c r="S1375" s="213"/>
      <c r="T1375" s="214"/>
      <c r="AT1375" s="215" t="s">
        <v>188</v>
      </c>
      <c r="AU1375" s="215" t="s">
        <v>86</v>
      </c>
      <c r="AV1375" s="14" t="s">
        <v>184</v>
      </c>
      <c r="AW1375" s="14" t="s">
        <v>35</v>
      </c>
      <c r="AX1375" s="14" t="s">
        <v>84</v>
      </c>
      <c r="AY1375" s="215" t="s">
        <v>177</v>
      </c>
    </row>
    <row r="1376" spans="1:65" s="2" customFormat="1" ht="24.2" customHeight="1">
      <c r="A1376" s="36"/>
      <c r="B1376" s="37"/>
      <c r="C1376" s="175" t="s">
        <v>921</v>
      </c>
      <c r="D1376" s="175" t="s">
        <v>179</v>
      </c>
      <c r="E1376" s="176" t="s">
        <v>922</v>
      </c>
      <c r="F1376" s="177" t="s">
        <v>923</v>
      </c>
      <c r="G1376" s="178" t="s">
        <v>199</v>
      </c>
      <c r="H1376" s="179">
        <v>175.255</v>
      </c>
      <c r="I1376" s="180"/>
      <c r="J1376" s="181">
        <f>ROUND(I1376*H1376,2)</f>
        <v>0</v>
      </c>
      <c r="K1376" s="177" t="s">
        <v>183</v>
      </c>
      <c r="L1376" s="41"/>
      <c r="M1376" s="182" t="s">
        <v>19</v>
      </c>
      <c r="N1376" s="183" t="s">
        <v>47</v>
      </c>
      <c r="O1376" s="66"/>
      <c r="P1376" s="184">
        <f>O1376*H1376</f>
        <v>0</v>
      </c>
      <c r="Q1376" s="184">
        <v>0</v>
      </c>
      <c r="R1376" s="184">
        <f>Q1376*H1376</f>
        <v>0</v>
      </c>
      <c r="S1376" s="184">
        <v>0</v>
      </c>
      <c r="T1376" s="185">
        <f>S1376*H1376</f>
        <v>0</v>
      </c>
      <c r="U1376" s="36"/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R1376" s="186" t="s">
        <v>184</v>
      </c>
      <c r="AT1376" s="186" t="s">
        <v>179</v>
      </c>
      <c r="AU1376" s="186" t="s">
        <v>86</v>
      </c>
      <c r="AY1376" s="19" t="s">
        <v>177</v>
      </c>
      <c r="BE1376" s="187">
        <f>IF(N1376="základní",J1376,0)</f>
        <v>0</v>
      </c>
      <c r="BF1376" s="187">
        <f>IF(N1376="snížená",J1376,0)</f>
        <v>0</v>
      </c>
      <c r="BG1376" s="187">
        <f>IF(N1376="zákl. přenesená",J1376,0)</f>
        <v>0</v>
      </c>
      <c r="BH1376" s="187">
        <f>IF(N1376="sníž. přenesená",J1376,0)</f>
        <v>0</v>
      </c>
      <c r="BI1376" s="187">
        <f>IF(N1376="nulová",J1376,0)</f>
        <v>0</v>
      </c>
      <c r="BJ1376" s="19" t="s">
        <v>84</v>
      </c>
      <c r="BK1376" s="187">
        <f>ROUND(I1376*H1376,2)</f>
        <v>0</v>
      </c>
      <c r="BL1376" s="19" t="s">
        <v>184</v>
      </c>
      <c r="BM1376" s="186" t="s">
        <v>924</v>
      </c>
    </row>
    <row r="1377" spans="1:51" s="2" customFormat="1" ht="11.25">
      <c r="A1377" s="36"/>
      <c r="B1377" s="37"/>
      <c r="C1377" s="38"/>
      <c r="D1377" s="188" t="s">
        <v>186</v>
      </c>
      <c r="E1377" s="38"/>
      <c r="F1377" s="189" t="s">
        <v>925</v>
      </c>
      <c r="G1377" s="38"/>
      <c r="H1377" s="38"/>
      <c r="I1377" s="190"/>
      <c r="J1377" s="38"/>
      <c r="K1377" s="38"/>
      <c r="L1377" s="41"/>
      <c r="M1377" s="191"/>
      <c r="N1377" s="192"/>
      <c r="O1377" s="66"/>
      <c r="P1377" s="66"/>
      <c r="Q1377" s="66"/>
      <c r="R1377" s="66"/>
      <c r="S1377" s="66"/>
      <c r="T1377" s="67"/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T1377" s="19" t="s">
        <v>186</v>
      </c>
      <c r="AU1377" s="19" t="s">
        <v>86</v>
      </c>
    </row>
    <row r="1378" spans="1:51" s="13" customFormat="1" ht="11.25">
      <c r="B1378" s="193"/>
      <c r="C1378" s="194"/>
      <c r="D1378" s="195" t="s">
        <v>188</v>
      </c>
      <c r="E1378" s="196" t="s">
        <v>19</v>
      </c>
      <c r="F1378" s="197" t="s">
        <v>926</v>
      </c>
      <c r="G1378" s="194"/>
      <c r="H1378" s="198">
        <v>72.45</v>
      </c>
      <c r="I1378" s="199"/>
      <c r="J1378" s="194"/>
      <c r="K1378" s="194"/>
      <c r="L1378" s="200"/>
      <c r="M1378" s="201"/>
      <c r="N1378" s="202"/>
      <c r="O1378" s="202"/>
      <c r="P1378" s="202"/>
      <c r="Q1378" s="202"/>
      <c r="R1378" s="202"/>
      <c r="S1378" s="202"/>
      <c r="T1378" s="203"/>
      <c r="AT1378" s="204" t="s">
        <v>188</v>
      </c>
      <c r="AU1378" s="204" t="s">
        <v>86</v>
      </c>
      <c r="AV1378" s="13" t="s">
        <v>86</v>
      </c>
      <c r="AW1378" s="13" t="s">
        <v>35</v>
      </c>
      <c r="AX1378" s="13" t="s">
        <v>76</v>
      </c>
      <c r="AY1378" s="204" t="s">
        <v>177</v>
      </c>
    </row>
    <row r="1379" spans="1:51" s="13" customFormat="1" ht="11.25">
      <c r="B1379" s="193"/>
      <c r="C1379" s="194"/>
      <c r="D1379" s="195" t="s">
        <v>188</v>
      </c>
      <c r="E1379" s="196" t="s">
        <v>19</v>
      </c>
      <c r="F1379" s="197" t="s">
        <v>927</v>
      </c>
      <c r="G1379" s="194"/>
      <c r="H1379" s="198">
        <v>3.3</v>
      </c>
      <c r="I1379" s="199"/>
      <c r="J1379" s="194"/>
      <c r="K1379" s="194"/>
      <c r="L1379" s="200"/>
      <c r="M1379" s="201"/>
      <c r="N1379" s="202"/>
      <c r="O1379" s="202"/>
      <c r="P1379" s="202"/>
      <c r="Q1379" s="202"/>
      <c r="R1379" s="202"/>
      <c r="S1379" s="202"/>
      <c r="T1379" s="203"/>
      <c r="AT1379" s="204" t="s">
        <v>188</v>
      </c>
      <c r="AU1379" s="204" t="s">
        <v>86</v>
      </c>
      <c r="AV1379" s="13" t="s">
        <v>86</v>
      </c>
      <c r="AW1379" s="13" t="s">
        <v>35</v>
      </c>
      <c r="AX1379" s="13" t="s">
        <v>76</v>
      </c>
      <c r="AY1379" s="204" t="s">
        <v>177</v>
      </c>
    </row>
    <row r="1380" spans="1:51" s="13" customFormat="1" ht="11.25">
      <c r="B1380" s="193"/>
      <c r="C1380" s="194"/>
      <c r="D1380" s="195" t="s">
        <v>188</v>
      </c>
      <c r="E1380" s="196" t="s">
        <v>19</v>
      </c>
      <c r="F1380" s="197" t="s">
        <v>928</v>
      </c>
      <c r="G1380" s="194"/>
      <c r="H1380" s="198">
        <v>7.8</v>
      </c>
      <c r="I1380" s="199"/>
      <c r="J1380" s="194"/>
      <c r="K1380" s="194"/>
      <c r="L1380" s="200"/>
      <c r="M1380" s="201"/>
      <c r="N1380" s="202"/>
      <c r="O1380" s="202"/>
      <c r="P1380" s="202"/>
      <c r="Q1380" s="202"/>
      <c r="R1380" s="202"/>
      <c r="S1380" s="202"/>
      <c r="T1380" s="203"/>
      <c r="AT1380" s="204" t="s">
        <v>188</v>
      </c>
      <c r="AU1380" s="204" t="s">
        <v>86</v>
      </c>
      <c r="AV1380" s="13" t="s">
        <v>86</v>
      </c>
      <c r="AW1380" s="13" t="s">
        <v>35</v>
      </c>
      <c r="AX1380" s="13" t="s">
        <v>76</v>
      </c>
      <c r="AY1380" s="204" t="s">
        <v>177</v>
      </c>
    </row>
    <row r="1381" spans="1:51" s="13" customFormat="1" ht="11.25">
      <c r="B1381" s="193"/>
      <c r="C1381" s="194"/>
      <c r="D1381" s="195" t="s">
        <v>188</v>
      </c>
      <c r="E1381" s="196" t="s">
        <v>19</v>
      </c>
      <c r="F1381" s="197" t="s">
        <v>929</v>
      </c>
      <c r="G1381" s="194"/>
      <c r="H1381" s="198">
        <v>16.66</v>
      </c>
      <c r="I1381" s="199"/>
      <c r="J1381" s="194"/>
      <c r="K1381" s="194"/>
      <c r="L1381" s="200"/>
      <c r="M1381" s="201"/>
      <c r="N1381" s="202"/>
      <c r="O1381" s="202"/>
      <c r="P1381" s="202"/>
      <c r="Q1381" s="202"/>
      <c r="R1381" s="202"/>
      <c r="S1381" s="202"/>
      <c r="T1381" s="203"/>
      <c r="AT1381" s="204" t="s">
        <v>188</v>
      </c>
      <c r="AU1381" s="204" t="s">
        <v>86</v>
      </c>
      <c r="AV1381" s="13" t="s">
        <v>86</v>
      </c>
      <c r="AW1381" s="13" t="s">
        <v>35</v>
      </c>
      <c r="AX1381" s="13" t="s">
        <v>76</v>
      </c>
      <c r="AY1381" s="204" t="s">
        <v>177</v>
      </c>
    </row>
    <row r="1382" spans="1:51" s="13" customFormat="1" ht="11.25">
      <c r="B1382" s="193"/>
      <c r="C1382" s="194"/>
      <c r="D1382" s="195" t="s">
        <v>188</v>
      </c>
      <c r="E1382" s="196" t="s">
        <v>19</v>
      </c>
      <c r="F1382" s="197" t="s">
        <v>930</v>
      </c>
      <c r="G1382" s="194"/>
      <c r="H1382" s="198">
        <v>15.225</v>
      </c>
      <c r="I1382" s="199"/>
      <c r="J1382" s="194"/>
      <c r="K1382" s="194"/>
      <c r="L1382" s="200"/>
      <c r="M1382" s="201"/>
      <c r="N1382" s="202"/>
      <c r="O1382" s="202"/>
      <c r="P1382" s="202"/>
      <c r="Q1382" s="202"/>
      <c r="R1382" s="202"/>
      <c r="S1382" s="202"/>
      <c r="T1382" s="203"/>
      <c r="AT1382" s="204" t="s">
        <v>188</v>
      </c>
      <c r="AU1382" s="204" t="s">
        <v>86</v>
      </c>
      <c r="AV1382" s="13" t="s">
        <v>86</v>
      </c>
      <c r="AW1382" s="13" t="s">
        <v>35</v>
      </c>
      <c r="AX1382" s="13" t="s">
        <v>76</v>
      </c>
      <c r="AY1382" s="204" t="s">
        <v>177</v>
      </c>
    </row>
    <row r="1383" spans="1:51" s="13" customFormat="1" ht="11.25">
      <c r="B1383" s="193"/>
      <c r="C1383" s="194"/>
      <c r="D1383" s="195" t="s">
        <v>188</v>
      </c>
      <c r="E1383" s="196" t="s">
        <v>19</v>
      </c>
      <c r="F1383" s="197" t="s">
        <v>931</v>
      </c>
      <c r="G1383" s="194"/>
      <c r="H1383" s="198">
        <v>2.16</v>
      </c>
      <c r="I1383" s="199"/>
      <c r="J1383" s="194"/>
      <c r="K1383" s="194"/>
      <c r="L1383" s="200"/>
      <c r="M1383" s="201"/>
      <c r="N1383" s="202"/>
      <c r="O1383" s="202"/>
      <c r="P1383" s="202"/>
      <c r="Q1383" s="202"/>
      <c r="R1383" s="202"/>
      <c r="S1383" s="202"/>
      <c r="T1383" s="203"/>
      <c r="AT1383" s="204" t="s">
        <v>188</v>
      </c>
      <c r="AU1383" s="204" t="s">
        <v>86</v>
      </c>
      <c r="AV1383" s="13" t="s">
        <v>86</v>
      </c>
      <c r="AW1383" s="13" t="s">
        <v>35</v>
      </c>
      <c r="AX1383" s="13" t="s">
        <v>76</v>
      </c>
      <c r="AY1383" s="204" t="s">
        <v>177</v>
      </c>
    </row>
    <row r="1384" spans="1:51" s="13" customFormat="1" ht="11.25">
      <c r="B1384" s="193"/>
      <c r="C1384" s="194"/>
      <c r="D1384" s="195" t="s">
        <v>188</v>
      </c>
      <c r="E1384" s="196" t="s">
        <v>19</v>
      </c>
      <c r="F1384" s="197" t="s">
        <v>932</v>
      </c>
      <c r="G1384" s="194"/>
      <c r="H1384" s="198">
        <v>1.92</v>
      </c>
      <c r="I1384" s="199"/>
      <c r="J1384" s="194"/>
      <c r="K1384" s="194"/>
      <c r="L1384" s="200"/>
      <c r="M1384" s="201"/>
      <c r="N1384" s="202"/>
      <c r="O1384" s="202"/>
      <c r="P1384" s="202"/>
      <c r="Q1384" s="202"/>
      <c r="R1384" s="202"/>
      <c r="S1384" s="202"/>
      <c r="T1384" s="203"/>
      <c r="AT1384" s="204" t="s">
        <v>188</v>
      </c>
      <c r="AU1384" s="204" t="s">
        <v>86</v>
      </c>
      <c r="AV1384" s="13" t="s">
        <v>86</v>
      </c>
      <c r="AW1384" s="13" t="s">
        <v>35</v>
      </c>
      <c r="AX1384" s="13" t="s">
        <v>76</v>
      </c>
      <c r="AY1384" s="204" t="s">
        <v>177</v>
      </c>
    </row>
    <row r="1385" spans="1:51" s="13" customFormat="1" ht="11.25">
      <c r="B1385" s="193"/>
      <c r="C1385" s="194"/>
      <c r="D1385" s="195" t="s">
        <v>188</v>
      </c>
      <c r="E1385" s="196" t="s">
        <v>19</v>
      </c>
      <c r="F1385" s="197" t="s">
        <v>933</v>
      </c>
      <c r="G1385" s="194"/>
      <c r="H1385" s="198">
        <v>2.88</v>
      </c>
      <c r="I1385" s="199"/>
      <c r="J1385" s="194"/>
      <c r="K1385" s="194"/>
      <c r="L1385" s="200"/>
      <c r="M1385" s="201"/>
      <c r="N1385" s="202"/>
      <c r="O1385" s="202"/>
      <c r="P1385" s="202"/>
      <c r="Q1385" s="202"/>
      <c r="R1385" s="202"/>
      <c r="S1385" s="202"/>
      <c r="T1385" s="203"/>
      <c r="AT1385" s="204" t="s">
        <v>188</v>
      </c>
      <c r="AU1385" s="204" t="s">
        <v>86</v>
      </c>
      <c r="AV1385" s="13" t="s">
        <v>86</v>
      </c>
      <c r="AW1385" s="13" t="s">
        <v>35</v>
      </c>
      <c r="AX1385" s="13" t="s">
        <v>76</v>
      </c>
      <c r="AY1385" s="204" t="s">
        <v>177</v>
      </c>
    </row>
    <row r="1386" spans="1:51" s="13" customFormat="1" ht="11.25">
      <c r="B1386" s="193"/>
      <c r="C1386" s="194"/>
      <c r="D1386" s="195" t="s">
        <v>188</v>
      </c>
      <c r="E1386" s="196" t="s">
        <v>19</v>
      </c>
      <c r="F1386" s="197" t="s">
        <v>934</v>
      </c>
      <c r="G1386" s="194"/>
      <c r="H1386" s="198">
        <v>1.4</v>
      </c>
      <c r="I1386" s="199"/>
      <c r="J1386" s="194"/>
      <c r="K1386" s="194"/>
      <c r="L1386" s="200"/>
      <c r="M1386" s="201"/>
      <c r="N1386" s="202"/>
      <c r="O1386" s="202"/>
      <c r="P1386" s="202"/>
      <c r="Q1386" s="202"/>
      <c r="R1386" s="202"/>
      <c r="S1386" s="202"/>
      <c r="T1386" s="203"/>
      <c r="AT1386" s="204" t="s">
        <v>188</v>
      </c>
      <c r="AU1386" s="204" t="s">
        <v>86</v>
      </c>
      <c r="AV1386" s="13" t="s">
        <v>86</v>
      </c>
      <c r="AW1386" s="13" t="s">
        <v>35</v>
      </c>
      <c r="AX1386" s="13" t="s">
        <v>76</v>
      </c>
      <c r="AY1386" s="204" t="s">
        <v>177</v>
      </c>
    </row>
    <row r="1387" spans="1:51" s="13" customFormat="1" ht="11.25">
      <c r="B1387" s="193"/>
      <c r="C1387" s="194"/>
      <c r="D1387" s="195" t="s">
        <v>188</v>
      </c>
      <c r="E1387" s="196" t="s">
        <v>19</v>
      </c>
      <c r="F1387" s="197" t="s">
        <v>935</v>
      </c>
      <c r="G1387" s="194"/>
      <c r="H1387" s="198">
        <v>9.6</v>
      </c>
      <c r="I1387" s="199"/>
      <c r="J1387" s="194"/>
      <c r="K1387" s="194"/>
      <c r="L1387" s="200"/>
      <c r="M1387" s="201"/>
      <c r="N1387" s="202"/>
      <c r="O1387" s="202"/>
      <c r="P1387" s="202"/>
      <c r="Q1387" s="202"/>
      <c r="R1387" s="202"/>
      <c r="S1387" s="202"/>
      <c r="T1387" s="203"/>
      <c r="AT1387" s="204" t="s">
        <v>188</v>
      </c>
      <c r="AU1387" s="204" t="s">
        <v>86</v>
      </c>
      <c r="AV1387" s="13" t="s">
        <v>86</v>
      </c>
      <c r="AW1387" s="13" t="s">
        <v>35</v>
      </c>
      <c r="AX1387" s="13" t="s">
        <v>76</v>
      </c>
      <c r="AY1387" s="204" t="s">
        <v>177</v>
      </c>
    </row>
    <row r="1388" spans="1:51" s="13" customFormat="1" ht="11.25">
      <c r="B1388" s="193"/>
      <c r="C1388" s="194"/>
      <c r="D1388" s="195" t="s">
        <v>188</v>
      </c>
      <c r="E1388" s="196" t="s">
        <v>19</v>
      </c>
      <c r="F1388" s="197" t="s">
        <v>936</v>
      </c>
      <c r="G1388" s="194"/>
      <c r="H1388" s="198">
        <v>4.375</v>
      </c>
      <c r="I1388" s="199"/>
      <c r="J1388" s="194"/>
      <c r="K1388" s="194"/>
      <c r="L1388" s="200"/>
      <c r="M1388" s="201"/>
      <c r="N1388" s="202"/>
      <c r="O1388" s="202"/>
      <c r="P1388" s="202"/>
      <c r="Q1388" s="202"/>
      <c r="R1388" s="202"/>
      <c r="S1388" s="202"/>
      <c r="T1388" s="203"/>
      <c r="AT1388" s="204" t="s">
        <v>188</v>
      </c>
      <c r="AU1388" s="204" t="s">
        <v>86</v>
      </c>
      <c r="AV1388" s="13" t="s">
        <v>86</v>
      </c>
      <c r="AW1388" s="13" t="s">
        <v>35</v>
      </c>
      <c r="AX1388" s="13" t="s">
        <v>76</v>
      </c>
      <c r="AY1388" s="204" t="s">
        <v>177</v>
      </c>
    </row>
    <row r="1389" spans="1:51" s="13" customFormat="1" ht="11.25">
      <c r="B1389" s="193"/>
      <c r="C1389" s="194"/>
      <c r="D1389" s="195" t="s">
        <v>188</v>
      </c>
      <c r="E1389" s="196" t="s">
        <v>19</v>
      </c>
      <c r="F1389" s="197" t="s">
        <v>937</v>
      </c>
      <c r="G1389" s="194"/>
      <c r="H1389" s="198">
        <v>8.2799999999999994</v>
      </c>
      <c r="I1389" s="199"/>
      <c r="J1389" s="194"/>
      <c r="K1389" s="194"/>
      <c r="L1389" s="200"/>
      <c r="M1389" s="201"/>
      <c r="N1389" s="202"/>
      <c r="O1389" s="202"/>
      <c r="P1389" s="202"/>
      <c r="Q1389" s="202"/>
      <c r="R1389" s="202"/>
      <c r="S1389" s="202"/>
      <c r="T1389" s="203"/>
      <c r="AT1389" s="204" t="s">
        <v>188</v>
      </c>
      <c r="AU1389" s="204" t="s">
        <v>86</v>
      </c>
      <c r="AV1389" s="13" t="s">
        <v>86</v>
      </c>
      <c r="AW1389" s="13" t="s">
        <v>35</v>
      </c>
      <c r="AX1389" s="13" t="s">
        <v>76</v>
      </c>
      <c r="AY1389" s="204" t="s">
        <v>177</v>
      </c>
    </row>
    <row r="1390" spans="1:51" s="13" customFormat="1" ht="11.25">
      <c r="B1390" s="193"/>
      <c r="C1390" s="194"/>
      <c r="D1390" s="195" t="s">
        <v>188</v>
      </c>
      <c r="E1390" s="196" t="s">
        <v>19</v>
      </c>
      <c r="F1390" s="197" t="s">
        <v>938</v>
      </c>
      <c r="G1390" s="194"/>
      <c r="H1390" s="198">
        <v>6.24</v>
      </c>
      <c r="I1390" s="199"/>
      <c r="J1390" s="194"/>
      <c r="K1390" s="194"/>
      <c r="L1390" s="200"/>
      <c r="M1390" s="201"/>
      <c r="N1390" s="202"/>
      <c r="O1390" s="202"/>
      <c r="P1390" s="202"/>
      <c r="Q1390" s="202"/>
      <c r="R1390" s="202"/>
      <c r="S1390" s="202"/>
      <c r="T1390" s="203"/>
      <c r="AT1390" s="204" t="s">
        <v>188</v>
      </c>
      <c r="AU1390" s="204" t="s">
        <v>86</v>
      </c>
      <c r="AV1390" s="13" t="s">
        <v>86</v>
      </c>
      <c r="AW1390" s="13" t="s">
        <v>35</v>
      </c>
      <c r="AX1390" s="13" t="s">
        <v>76</v>
      </c>
      <c r="AY1390" s="204" t="s">
        <v>177</v>
      </c>
    </row>
    <row r="1391" spans="1:51" s="15" customFormat="1" ht="11.25">
      <c r="B1391" s="216"/>
      <c r="C1391" s="217"/>
      <c r="D1391" s="195" t="s">
        <v>188</v>
      </c>
      <c r="E1391" s="218" t="s">
        <v>19</v>
      </c>
      <c r="F1391" s="219" t="s">
        <v>738</v>
      </c>
      <c r="G1391" s="217"/>
      <c r="H1391" s="218" t="s">
        <v>19</v>
      </c>
      <c r="I1391" s="220"/>
      <c r="J1391" s="217"/>
      <c r="K1391" s="217"/>
      <c r="L1391" s="221"/>
      <c r="M1391" s="222"/>
      <c r="N1391" s="223"/>
      <c r="O1391" s="223"/>
      <c r="P1391" s="223"/>
      <c r="Q1391" s="223"/>
      <c r="R1391" s="223"/>
      <c r="S1391" s="223"/>
      <c r="T1391" s="224"/>
      <c r="AT1391" s="225" t="s">
        <v>188</v>
      </c>
      <c r="AU1391" s="225" t="s">
        <v>86</v>
      </c>
      <c r="AV1391" s="15" t="s">
        <v>84</v>
      </c>
      <c r="AW1391" s="15" t="s">
        <v>35</v>
      </c>
      <c r="AX1391" s="15" t="s">
        <v>76</v>
      </c>
      <c r="AY1391" s="225" t="s">
        <v>177</v>
      </c>
    </row>
    <row r="1392" spans="1:51" s="13" customFormat="1" ht="11.25">
      <c r="B1392" s="193"/>
      <c r="C1392" s="194"/>
      <c r="D1392" s="195" t="s">
        <v>188</v>
      </c>
      <c r="E1392" s="196" t="s">
        <v>19</v>
      </c>
      <c r="F1392" s="197" t="s">
        <v>939</v>
      </c>
      <c r="G1392" s="194"/>
      <c r="H1392" s="198">
        <v>4.8</v>
      </c>
      <c r="I1392" s="199"/>
      <c r="J1392" s="194"/>
      <c r="K1392" s="194"/>
      <c r="L1392" s="200"/>
      <c r="M1392" s="201"/>
      <c r="N1392" s="202"/>
      <c r="O1392" s="202"/>
      <c r="P1392" s="202"/>
      <c r="Q1392" s="202"/>
      <c r="R1392" s="202"/>
      <c r="S1392" s="202"/>
      <c r="T1392" s="203"/>
      <c r="AT1392" s="204" t="s">
        <v>188</v>
      </c>
      <c r="AU1392" s="204" t="s">
        <v>86</v>
      </c>
      <c r="AV1392" s="13" t="s">
        <v>86</v>
      </c>
      <c r="AW1392" s="13" t="s">
        <v>35</v>
      </c>
      <c r="AX1392" s="13" t="s">
        <v>76</v>
      </c>
      <c r="AY1392" s="204" t="s">
        <v>177</v>
      </c>
    </row>
    <row r="1393" spans="1:65" s="13" customFormat="1" ht="11.25">
      <c r="B1393" s="193"/>
      <c r="C1393" s="194"/>
      <c r="D1393" s="195" t="s">
        <v>188</v>
      </c>
      <c r="E1393" s="196" t="s">
        <v>19</v>
      </c>
      <c r="F1393" s="197" t="s">
        <v>940</v>
      </c>
      <c r="G1393" s="194"/>
      <c r="H1393" s="198">
        <v>4.6399999999999997</v>
      </c>
      <c r="I1393" s="199"/>
      <c r="J1393" s="194"/>
      <c r="K1393" s="194"/>
      <c r="L1393" s="200"/>
      <c r="M1393" s="201"/>
      <c r="N1393" s="202"/>
      <c r="O1393" s="202"/>
      <c r="P1393" s="202"/>
      <c r="Q1393" s="202"/>
      <c r="R1393" s="202"/>
      <c r="S1393" s="202"/>
      <c r="T1393" s="203"/>
      <c r="AT1393" s="204" t="s">
        <v>188</v>
      </c>
      <c r="AU1393" s="204" t="s">
        <v>86</v>
      </c>
      <c r="AV1393" s="13" t="s">
        <v>86</v>
      </c>
      <c r="AW1393" s="13" t="s">
        <v>35</v>
      </c>
      <c r="AX1393" s="13" t="s">
        <v>76</v>
      </c>
      <c r="AY1393" s="204" t="s">
        <v>177</v>
      </c>
    </row>
    <row r="1394" spans="1:65" s="13" customFormat="1" ht="11.25">
      <c r="B1394" s="193"/>
      <c r="C1394" s="194"/>
      <c r="D1394" s="195" t="s">
        <v>188</v>
      </c>
      <c r="E1394" s="196" t="s">
        <v>19</v>
      </c>
      <c r="F1394" s="197" t="s">
        <v>941</v>
      </c>
      <c r="G1394" s="194"/>
      <c r="H1394" s="198">
        <v>2.42</v>
      </c>
      <c r="I1394" s="199"/>
      <c r="J1394" s="194"/>
      <c r="K1394" s="194"/>
      <c r="L1394" s="200"/>
      <c r="M1394" s="201"/>
      <c r="N1394" s="202"/>
      <c r="O1394" s="202"/>
      <c r="P1394" s="202"/>
      <c r="Q1394" s="202"/>
      <c r="R1394" s="202"/>
      <c r="S1394" s="202"/>
      <c r="T1394" s="203"/>
      <c r="AT1394" s="204" t="s">
        <v>188</v>
      </c>
      <c r="AU1394" s="204" t="s">
        <v>86</v>
      </c>
      <c r="AV1394" s="13" t="s">
        <v>86</v>
      </c>
      <c r="AW1394" s="13" t="s">
        <v>35</v>
      </c>
      <c r="AX1394" s="13" t="s">
        <v>76</v>
      </c>
      <c r="AY1394" s="204" t="s">
        <v>177</v>
      </c>
    </row>
    <row r="1395" spans="1:65" s="13" customFormat="1" ht="11.25">
      <c r="B1395" s="193"/>
      <c r="C1395" s="194"/>
      <c r="D1395" s="195" t="s">
        <v>188</v>
      </c>
      <c r="E1395" s="196" t="s">
        <v>19</v>
      </c>
      <c r="F1395" s="197" t="s">
        <v>942</v>
      </c>
      <c r="G1395" s="194"/>
      <c r="H1395" s="198">
        <v>4.6500000000000004</v>
      </c>
      <c r="I1395" s="199"/>
      <c r="J1395" s="194"/>
      <c r="K1395" s="194"/>
      <c r="L1395" s="200"/>
      <c r="M1395" s="201"/>
      <c r="N1395" s="202"/>
      <c r="O1395" s="202"/>
      <c r="P1395" s="202"/>
      <c r="Q1395" s="202"/>
      <c r="R1395" s="202"/>
      <c r="S1395" s="202"/>
      <c r="T1395" s="203"/>
      <c r="AT1395" s="204" t="s">
        <v>188</v>
      </c>
      <c r="AU1395" s="204" t="s">
        <v>86</v>
      </c>
      <c r="AV1395" s="13" t="s">
        <v>86</v>
      </c>
      <c r="AW1395" s="13" t="s">
        <v>35</v>
      </c>
      <c r="AX1395" s="13" t="s">
        <v>76</v>
      </c>
      <c r="AY1395" s="204" t="s">
        <v>177</v>
      </c>
    </row>
    <row r="1396" spans="1:65" s="13" customFormat="1" ht="11.25">
      <c r="B1396" s="193"/>
      <c r="C1396" s="194"/>
      <c r="D1396" s="195" t="s">
        <v>188</v>
      </c>
      <c r="E1396" s="196" t="s">
        <v>19</v>
      </c>
      <c r="F1396" s="197" t="s">
        <v>943</v>
      </c>
      <c r="G1396" s="194"/>
      <c r="H1396" s="198">
        <v>3.08</v>
      </c>
      <c r="I1396" s="199"/>
      <c r="J1396" s="194"/>
      <c r="K1396" s="194"/>
      <c r="L1396" s="200"/>
      <c r="M1396" s="201"/>
      <c r="N1396" s="202"/>
      <c r="O1396" s="202"/>
      <c r="P1396" s="202"/>
      <c r="Q1396" s="202"/>
      <c r="R1396" s="202"/>
      <c r="S1396" s="202"/>
      <c r="T1396" s="203"/>
      <c r="AT1396" s="204" t="s">
        <v>188</v>
      </c>
      <c r="AU1396" s="204" t="s">
        <v>86</v>
      </c>
      <c r="AV1396" s="13" t="s">
        <v>86</v>
      </c>
      <c r="AW1396" s="13" t="s">
        <v>35</v>
      </c>
      <c r="AX1396" s="13" t="s">
        <v>76</v>
      </c>
      <c r="AY1396" s="204" t="s">
        <v>177</v>
      </c>
    </row>
    <row r="1397" spans="1:65" s="13" customFormat="1" ht="11.25">
      <c r="B1397" s="193"/>
      <c r="C1397" s="194"/>
      <c r="D1397" s="195" t="s">
        <v>188</v>
      </c>
      <c r="E1397" s="196" t="s">
        <v>19</v>
      </c>
      <c r="F1397" s="197" t="s">
        <v>944</v>
      </c>
      <c r="G1397" s="194"/>
      <c r="H1397" s="198">
        <v>3.375</v>
      </c>
      <c r="I1397" s="199"/>
      <c r="J1397" s="194"/>
      <c r="K1397" s="194"/>
      <c r="L1397" s="200"/>
      <c r="M1397" s="201"/>
      <c r="N1397" s="202"/>
      <c r="O1397" s="202"/>
      <c r="P1397" s="202"/>
      <c r="Q1397" s="202"/>
      <c r="R1397" s="202"/>
      <c r="S1397" s="202"/>
      <c r="T1397" s="203"/>
      <c r="AT1397" s="204" t="s">
        <v>188</v>
      </c>
      <c r="AU1397" s="204" t="s">
        <v>86</v>
      </c>
      <c r="AV1397" s="13" t="s">
        <v>86</v>
      </c>
      <c r="AW1397" s="13" t="s">
        <v>35</v>
      </c>
      <c r="AX1397" s="13" t="s">
        <v>76</v>
      </c>
      <c r="AY1397" s="204" t="s">
        <v>177</v>
      </c>
    </row>
    <row r="1398" spans="1:65" s="14" customFormat="1" ht="11.25">
      <c r="B1398" s="205"/>
      <c r="C1398" s="206"/>
      <c r="D1398" s="195" t="s">
        <v>188</v>
      </c>
      <c r="E1398" s="207" t="s">
        <v>19</v>
      </c>
      <c r="F1398" s="208" t="s">
        <v>190</v>
      </c>
      <c r="G1398" s="206"/>
      <c r="H1398" s="209">
        <v>175.255</v>
      </c>
      <c r="I1398" s="210"/>
      <c r="J1398" s="206"/>
      <c r="K1398" s="206"/>
      <c r="L1398" s="211"/>
      <c r="M1398" s="212"/>
      <c r="N1398" s="213"/>
      <c r="O1398" s="213"/>
      <c r="P1398" s="213"/>
      <c r="Q1398" s="213"/>
      <c r="R1398" s="213"/>
      <c r="S1398" s="213"/>
      <c r="T1398" s="214"/>
      <c r="AT1398" s="215" t="s">
        <v>188</v>
      </c>
      <c r="AU1398" s="215" t="s">
        <v>86</v>
      </c>
      <c r="AV1398" s="14" t="s">
        <v>184</v>
      </c>
      <c r="AW1398" s="14" t="s">
        <v>35</v>
      </c>
      <c r="AX1398" s="14" t="s">
        <v>84</v>
      </c>
      <c r="AY1398" s="215" t="s">
        <v>177</v>
      </c>
    </row>
    <row r="1399" spans="1:65" s="2" customFormat="1" ht="21.75" customHeight="1">
      <c r="A1399" s="36"/>
      <c r="B1399" s="37"/>
      <c r="C1399" s="175" t="s">
        <v>945</v>
      </c>
      <c r="D1399" s="175" t="s">
        <v>179</v>
      </c>
      <c r="E1399" s="176" t="s">
        <v>946</v>
      </c>
      <c r="F1399" s="177" t="s">
        <v>947</v>
      </c>
      <c r="G1399" s="178" t="s">
        <v>182</v>
      </c>
      <c r="H1399" s="179">
        <v>41.68</v>
      </c>
      <c r="I1399" s="180"/>
      <c r="J1399" s="181">
        <f>ROUND(I1399*H1399,2)</f>
        <v>0</v>
      </c>
      <c r="K1399" s="177" t="s">
        <v>183</v>
      </c>
      <c r="L1399" s="41"/>
      <c r="M1399" s="182" t="s">
        <v>19</v>
      </c>
      <c r="N1399" s="183" t="s">
        <v>47</v>
      </c>
      <c r="O1399" s="66"/>
      <c r="P1399" s="184">
        <f>O1399*H1399</f>
        <v>0</v>
      </c>
      <c r="Q1399" s="184">
        <v>2.45329</v>
      </c>
      <c r="R1399" s="184">
        <f>Q1399*H1399</f>
        <v>102.25312719999999</v>
      </c>
      <c r="S1399" s="184">
        <v>0</v>
      </c>
      <c r="T1399" s="185">
        <f>S1399*H1399</f>
        <v>0</v>
      </c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R1399" s="186" t="s">
        <v>184</v>
      </c>
      <c r="AT1399" s="186" t="s">
        <v>179</v>
      </c>
      <c r="AU1399" s="186" t="s">
        <v>86</v>
      </c>
      <c r="AY1399" s="19" t="s">
        <v>177</v>
      </c>
      <c r="BE1399" s="187">
        <f>IF(N1399="základní",J1399,0)</f>
        <v>0</v>
      </c>
      <c r="BF1399" s="187">
        <f>IF(N1399="snížená",J1399,0)</f>
        <v>0</v>
      </c>
      <c r="BG1399" s="187">
        <f>IF(N1399="zákl. přenesená",J1399,0)</f>
        <v>0</v>
      </c>
      <c r="BH1399" s="187">
        <f>IF(N1399="sníž. přenesená",J1399,0)</f>
        <v>0</v>
      </c>
      <c r="BI1399" s="187">
        <f>IF(N1399="nulová",J1399,0)</f>
        <v>0</v>
      </c>
      <c r="BJ1399" s="19" t="s">
        <v>84</v>
      </c>
      <c r="BK1399" s="187">
        <f>ROUND(I1399*H1399,2)</f>
        <v>0</v>
      </c>
      <c r="BL1399" s="19" t="s">
        <v>184</v>
      </c>
      <c r="BM1399" s="186" t="s">
        <v>948</v>
      </c>
    </row>
    <row r="1400" spans="1:65" s="2" customFormat="1" ht="11.25">
      <c r="A1400" s="36"/>
      <c r="B1400" s="37"/>
      <c r="C1400" s="38"/>
      <c r="D1400" s="188" t="s">
        <v>186</v>
      </c>
      <c r="E1400" s="38"/>
      <c r="F1400" s="189" t="s">
        <v>949</v>
      </c>
      <c r="G1400" s="38"/>
      <c r="H1400" s="38"/>
      <c r="I1400" s="190"/>
      <c r="J1400" s="38"/>
      <c r="K1400" s="38"/>
      <c r="L1400" s="41"/>
      <c r="M1400" s="191"/>
      <c r="N1400" s="192"/>
      <c r="O1400" s="66"/>
      <c r="P1400" s="66"/>
      <c r="Q1400" s="66"/>
      <c r="R1400" s="66"/>
      <c r="S1400" s="66"/>
      <c r="T1400" s="67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T1400" s="19" t="s">
        <v>186</v>
      </c>
      <c r="AU1400" s="19" t="s">
        <v>86</v>
      </c>
    </row>
    <row r="1401" spans="1:65" s="15" customFormat="1" ht="11.25">
      <c r="B1401" s="216"/>
      <c r="C1401" s="217"/>
      <c r="D1401" s="195" t="s">
        <v>188</v>
      </c>
      <c r="E1401" s="218" t="s">
        <v>19</v>
      </c>
      <c r="F1401" s="219" t="s">
        <v>950</v>
      </c>
      <c r="G1401" s="217"/>
      <c r="H1401" s="218" t="s">
        <v>19</v>
      </c>
      <c r="I1401" s="220"/>
      <c r="J1401" s="217"/>
      <c r="K1401" s="217"/>
      <c r="L1401" s="221"/>
      <c r="M1401" s="222"/>
      <c r="N1401" s="223"/>
      <c r="O1401" s="223"/>
      <c r="P1401" s="223"/>
      <c r="Q1401" s="223"/>
      <c r="R1401" s="223"/>
      <c r="S1401" s="223"/>
      <c r="T1401" s="224"/>
      <c r="AT1401" s="225" t="s">
        <v>188</v>
      </c>
      <c r="AU1401" s="225" t="s">
        <v>86</v>
      </c>
      <c r="AV1401" s="15" t="s">
        <v>84</v>
      </c>
      <c r="AW1401" s="15" t="s">
        <v>35</v>
      </c>
      <c r="AX1401" s="15" t="s">
        <v>76</v>
      </c>
      <c r="AY1401" s="225" t="s">
        <v>177</v>
      </c>
    </row>
    <row r="1402" spans="1:65" s="15" customFormat="1" ht="11.25">
      <c r="B1402" s="216"/>
      <c r="C1402" s="217"/>
      <c r="D1402" s="195" t="s">
        <v>188</v>
      </c>
      <c r="E1402" s="218" t="s">
        <v>19</v>
      </c>
      <c r="F1402" s="219" t="s">
        <v>951</v>
      </c>
      <c r="G1402" s="217"/>
      <c r="H1402" s="218" t="s">
        <v>19</v>
      </c>
      <c r="I1402" s="220"/>
      <c r="J1402" s="217"/>
      <c r="K1402" s="217"/>
      <c r="L1402" s="221"/>
      <c r="M1402" s="222"/>
      <c r="N1402" s="223"/>
      <c r="O1402" s="223"/>
      <c r="P1402" s="223"/>
      <c r="Q1402" s="223"/>
      <c r="R1402" s="223"/>
      <c r="S1402" s="223"/>
      <c r="T1402" s="224"/>
      <c r="AT1402" s="225" t="s">
        <v>188</v>
      </c>
      <c r="AU1402" s="225" t="s">
        <v>86</v>
      </c>
      <c r="AV1402" s="15" t="s">
        <v>84</v>
      </c>
      <c r="AW1402" s="15" t="s">
        <v>35</v>
      </c>
      <c r="AX1402" s="15" t="s">
        <v>76</v>
      </c>
      <c r="AY1402" s="225" t="s">
        <v>177</v>
      </c>
    </row>
    <row r="1403" spans="1:65" s="13" customFormat="1" ht="11.25">
      <c r="B1403" s="193"/>
      <c r="C1403" s="194"/>
      <c r="D1403" s="195" t="s">
        <v>188</v>
      </c>
      <c r="E1403" s="196" t="s">
        <v>19</v>
      </c>
      <c r="F1403" s="197" t="s">
        <v>952</v>
      </c>
      <c r="G1403" s="194"/>
      <c r="H1403" s="198">
        <v>1.1499999999999999</v>
      </c>
      <c r="I1403" s="199"/>
      <c r="J1403" s="194"/>
      <c r="K1403" s="194"/>
      <c r="L1403" s="200"/>
      <c r="M1403" s="201"/>
      <c r="N1403" s="202"/>
      <c r="O1403" s="202"/>
      <c r="P1403" s="202"/>
      <c r="Q1403" s="202"/>
      <c r="R1403" s="202"/>
      <c r="S1403" s="202"/>
      <c r="T1403" s="203"/>
      <c r="AT1403" s="204" t="s">
        <v>188</v>
      </c>
      <c r="AU1403" s="204" t="s">
        <v>86</v>
      </c>
      <c r="AV1403" s="13" t="s">
        <v>86</v>
      </c>
      <c r="AW1403" s="13" t="s">
        <v>35</v>
      </c>
      <c r="AX1403" s="13" t="s">
        <v>76</v>
      </c>
      <c r="AY1403" s="204" t="s">
        <v>177</v>
      </c>
    </row>
    <row r="1404" spans="1:65" s="13" customFormat="1" ht="11.25">
      <c r="B1404" s="193"/>
      <c r="C1404" s="194"/>
      <c r="D1404" s="195" t="s">
        <v>188</v>
      </c>
      <c r="E1404" s="196" t="s">
        <v>19</v>
      </c>
      <c r="F1404" s="197" t="s">
        <v>953</v>
      </c>
      <c r="G1404" s="194"/>
      <c r="H1404" s="198">
        <v>1.36</v>
      </c>
      <c r="I1404" s="199"/>
      <c r="J1404" s="194"/>
      <c r="K1404" s="194"/>
      <c r="L1404" s="200"/>
      <c r="M1404" s="201"/>
      <c r="N1404" s="202"/>
      <c r="O1404" s="202"/>
      <c r="P1404" s="202"/>
      <c r="Q1404" s="202"/>
      <c r="R1404" s="202"/>
      <c r="S1404" s="202"/>
      <c r="T1404" s="203"/>
      <c r="AT1404" s="204" t="s">
        <v>188</v>
      </c>
      <c r="AU1404" s="204" t="s">
        <v>86</v>
      </c>
      <c r="AV1404" s="13" t="s">
        <v>86</v>
      </c>
      <c r="AW1404" s="13" t="s">
        <v>35</v>
      </c>
      <c r="AX1404" s="13" t="s">
        <v>76</v>
      </c>
      <c r="AY1404" s="204" t="s">
        <v>177</v>
      </c>
    </row>
    <row r="1405" spans="1:65" s="13" customFormat="1" ht="11.25">
      <c r="B1405" s="193"/>
      <c r="C1405" s="194"/>
      <c r="D1405" s="195" t="s">
        <v>188</v>
      </c>
      <c r="E1405" s="196" t="s">
        <v>19</v>
      </c>
      <c r="F1405" s="197" t="s">
        <v>954</v>
      </c>
      <c r="G1405" s="194"/>
      <c r="H1405" s="198">
        <v>1.91</v>
      </c>
      <c r="I1405" s="199"/>
      <c r="J1405" s="194"/>
      <c r="K1405" s="194"/>
      <c r="L1405" s="200"/>
      <c r="M1405" s="201"/>
      <c r="N1405" s="202"/>
      <c r="O1405" s="202"/>
      <c r="P1405" s="202"/>
      <c r="Q1405" s="202"/>
      <c r="R1405" s="202"/>
      <c r="S1405" s="202"/>
      <c r="T1405" s="203"/>
      <c r="AT1405" s="204" t="s">
        <v>188</v>
      </c>
      <c r="AU1405" s="204" t="s">
        <v>86</v>
      </c>
      <c r="AV1405" s="13" t="s">
        <v>86</v>
      </c>
      <c r="AW1405" s="13" t="s">
        <v>35</v>
      </c>
      <c r="AX1405" s="13" t="s">
        <v>76</v>
      </c>
      <c r="AY1405" s="204" t="s">
        <v>177</v>
      </c>
    </row>
    <row r="1406" spans="1:65" s="13" customFormat="1" ht="11.25">
      <c r="B1406" s="193"/>
      <c r="C1406" s="194"/>
      <c r="D1406" s="195" t="s">
        <v>188</v>
      </c>
      <c r="E1406" s="196" t="s">
        <v>19</v>
      </c>
      <c r="F1406" s="197" t="s">
        <v>955</v>
      </c>
      <c r="G1406" s="194"/>
      <c r="H1406" s="198">
        <v>0.8</v>
      </c>
      <c r="I1406" s="199"/>
      <c r="J1406" s="194"/>
      <c r="K1406" s="194"/>
      <c r="L1406" s="200"/>
      <c r="M1406" s="201"/>
      <c r="N1406" s="202"/>
      <c r="O1406" s="202"/>
      <c r="P1406" s="202"/>
      <c r="Q1406" s="202"/>
      <c r="R1406" s="202"/>
      <c r="S1406" s="202"/>
      <c r="T1406" s="203"/>
      <c r="AT1406" s="204" t="s">
        <v>188</v>
      </c>
      <c r="AU1406" s="204" t="s">
        <v>86</v>
      </c>
      <c r="AV1406" s="13" t="s">
        <v>86</v>
      </c>
      <c r="AW1406" s="13" t="s">
        <v>35</v>
      </c>
      <c r="AX1406" s="13" t="s">
        <v>76</v>
      </c>
      <c r="AY1406" s="204" t="s">
        <v>177</v>
      </c>
    </row>
    <row r="1407" spans="1:65" s="13" customFormat="1" ht="11.25">
      <c r="B1407" s="193"/>
      <c r="C1407" s="194"/>
      <c r="D1407" s="195" t="s">
        <v>188</v>
      </c>
      <c r="E1407" s="196" t="s">
        <v>19</v>
      </c>
      <c r="F1407" s="197" t="s">
        <v>956</v>
      </c>
      <c r="G1407" s="194"/>
      <c r="H1407" s="198">
        <v>0.66</v>
      </c>
      <c r="I1407" s="199"/>
      <c r="J1407" s="194"/>
      <c r="K1407" s="194"/>
      <c r="L1407" s="200"/>
      <c r="M1407" s="201"/>
      <c r="N1407" s="202"/>
      <c r="O1407" s="202"/>
      <c r="P1407" s="202"/>
      <c r="Q1407" s="202"/>
      <c r="R1407" s="202"/>
      <c r="S1407" s="202"/>
      <c r="T1407" s="203"/>
      <c r="AT1407" s="204" t="s">
        <v>188</v>
      </c>
      <c r="AU1407" s="204" t="s">
        <v>86</v>
      </c>
      <c r="AV1407" s="13" t="s">
        <v>86</v>
      </c>
      <c r="AW1407" s="13" t="s">
        <v>35</v>
      </c>
      <c r="AX1407" s="13" t="s">
        <v>76</v>
      </c>
      <c r="AY1407" s="204" t="s">
        <v>177</v>
      </c>
    </row>
    <row r="1408" spans="1:65" s="13" customFormat="1" ht="11.25">
      <c r="B1408" s="193"/>
      <c r="C1408" s="194"/>
      <c r="D1408" s="195" t="s">
        <v>188</v>
      </c>
      <c r="E1408" s="196" t="s">
        <v>19</v>
      </c>
      <c r="F1408" s="197" t="s">
        <v>957</v>
      </c>
      <c r="G1408" s="194"/>
      <c r="H1408" s="198">
        <v>0.34</v>
      </c>
      <c r="I1408" s="199"/>
      <c r="J1408" s="194"/>
      <c r="K1408" s="194"/>
      <c r="L1408" s="200"/>
      <c r="M1408" s="201"/>
      <c r="N1408" s="202"/>
      <c r="O1408" s="202"/>
      <c r="P1408" s="202"/>
      <c r="Q1408" s="202"/>
      <c r="R1408" s="202"/>
      <c r="S1408" s="202"/>
      <c r="T1408" s="203"/>
      <c r="AT1408" s="204" t="s">
        <v>188</v>
      </c>
      <c r="AU1408" s="204" t="s">
        <v>86</v>
      </c>
      <c r="AV1408" s="13" t="s">
        <v>86</v>
      </c>
      <c r="AW1408" s="13" t="s">
        <v>35</v>
      </c>
      <c r="AX1408" s="13" t="s">
        <v>76</v>
      </c>
      <c r="AY1408" s="204" t="s">
        <v>177</v>
      </c>
    </row>
    <row r="1409" spans="2:51" s="13" customFormat="1" ht="11.25">
      <c r="B1409" s="193"/>
      <c r="C1409" s="194"/>
      <c r="D1409" s="195" t="s">
        <v>188</v>
      </c>
      <c r="E1409" s="196" t="s">
        <v>19</v>
      </c>
      <c r="F1409" s="197" t="s">
        <v>958</v>
      </c>
      <c r="G1409" s="194"/>
      <c r="H1409" s="198">
        <v>0.86</v>
      </c>
      <c r="I1409" s="199"/>
      <c r="J1409" s="194"/>
      <c r="K1409" s="194"/>
      <c r="L1409" s="200"/>
      <c r="M1409" s="201"/>
      <c r="N1409" s="202"/>
      <c r="O1409" s="202"/>
      <c r="P1409" s="202"/>
      <c r="Q1409" s="202"/>
      <c r="R1409" s="202"/>
      <c r="S1409" s="202"/>
      <c r="T1409" s="203"/>
      <c r="AT1409" s="204" t="s">
        <v>188</v>
      </c>
      <c r="AU1409" s="204" t="s">
        <v>86</v>
      </c>
      <c r="AV1409" s="13" t="s">
        <v>86</v>
      </c>
      <c r="AW1409" s="13" t="s">
        <v>35</v>
      </c>
      <c r="AX1409" s="13" t="s">
        <v>76</v>
      </c>
      <c r="AY1409" s="204" t="s">
        <v>177</v>
      </c>
    </row>
    <row r="1410" spans="2:51" s="13" customFormat="1" ht="11.25">
      <c r="B1410" s="193"/>
      <c r="C1410" s="194"/>
      <c r="D1410" s="195" t="s">
        <v>188</v>
      </c>
      <c r="E1410" s="196" t="s">
        <v>19</v>
      </c>
      <c r="F1410" s="197" t="s">
        <v>959</v>
      </c>
      <c r="G1410" s="194"/>
      <c r="H1410" s="198">
        <v>0.14000000000000001</v>
      </c>
      <c r="I1410" s="199"/>
      <c r="J1410" s="194"/>
      <c r="K1410" s="194"/>
      <c r="L1410" s="200"/>
      <c r="M1410" s="201"/>
      <c r="N1410" s="202"/>
      <c r="O1410" s="202"/>
      <c r="P1410" s="202"/>
      <c r="Q1410" s="202"/>
      <c r="R1410" s="202"/>
      <c r="S1410" s="202"/>
      <c r="T1410" s="203"/>
      <c r="AT1410" s="204" t="s">
        <v>188</v>
      </c>
      <c r="AU1410" s="204" t="s">
        <v>86</v>
      </c>
      <c r="AV1410" s="13" t="s">
        <v>86</v>
      </c>
      <c r="AW1410" s="13" t="s">
        <v>35</v>
      </c>
      <c r="AX1410" s="13" t="s">
        <v>76</v>
      </c>
      <c r="AY1410" s="204" t="s">
        <v>177</v>
      </c>
    </row>
    <row r="1411" spans="2:51" s="13" customFormat="1" ht="11.25">
      <c r="B1411" s="193"/>
      <c r="C1411" s="194"/>
      <c r="D1411" s="195" t="s">
        <v>188</v>
      </c>
      <c r="E1411" s="196" t="s">
        <v>19</v>
      </c>
      <c r="F1411" s="197" t="s">
        <v>960</v>
      </c>
      <c r="G1411" s="194"/>
      <c r="H1411" s="198">
        <v>0.23</v>
      </c>
      <c r="I1411" s="199"/>
      <c r="J1411" s="194"/>
      <c r="K1411" s="194"/>
      <c r="L1411" s="200"/>
      <c r="M1411" s="201"/>
      <c r="N1411" s="202"/>
      <c r="O1411" s="202"/>
      <c r="P1411" s="202"/>
      <c r="Q1411" s="202"/>
      <c r="R1411" s="202"/>
      <c r="S1411" s="202"/>
      <c r="T1411" s="203"/>
      <c r="AT1411" s="204" t="s">
        <v>188</v>
      </c>
      <c r="AU1411" s="204" t="s">
        <v>86</v>
      </c>
      <c r="AV1411" s="13" t="s">
        <v>86</v>
      </c>
      <c r="AW1411" s="13" t="s">
        <v>35</v>
      </c>
      <c r="AX1411" s="13" t="s">
        <v>76</v>
      </c>
      <c r="AY1411" s="204" t="s">
        <v>177</v>
      </c>
    </row>
    <row r="1412" spans="2:51" s="13" customFormat="1" ht="11.25">
      <c r="B1412" s="193"/>
      <c r="C1412" s="194"/>
      <c r="D1412" s="195" t="s">
        <v>188</v>
      </c>
      <c r="E1412" s="196" t="s">
        <v>19</v>
      </c>
      <c r="F1412" s="197" t="s">
        <v>961</v>
      </c>
      <c r="G1412" s="194"/>
      <c r="H1412" s="198">
        <v>1.03</v>
      </c>
      <c r="I1412" s="199"/>
      <c r="J1412" s="194"/>
      <c r="K1412" s="194"/>
      <c r="L1412" s="200"/>
      <c r="M1412" s="201"/>
      <c r="N1412" s="202"/>
      <c r="O1412" s="202"/>
      <c r="P1412" s="202"/>
      <c r="Q1412" s="202"/>
      <c r="R1412" s="202"/>
      <c r="S1412" s="202"/>
      <c r="T1412" s="203"/>
      <c r="AT1412" s="204" t="s">
        <v>188</v>
      </c>
      <c r="AU1412" s="204" t="s">
        <v>86</v>
      </c>
      <c r="AV1412" s="13" t="s">
        <v>86</v>
      </c>
      <c r="AW1412" s="13" t="s">
        <v>35</v>
      </c>
      <c r="AX1412" s="13" t="s">
        <v>76</v>
      </c>
      <c r="AY1412" s="204" t="s">
        <v>177</v>
      </c>
    </row>
    <row r="1413" spans="2:51" s="13" customFormat="1" ht="11.25">
      <c r="B1413" s="193"/>
      <c r="C1413" s="194"/>
      <c r="D1413" s="195" t="s">
        <v>188</v>
      </c>
      <c r="E1413" s="196" t="s">
        <v>19</v>
      </c>
      <c r="F1413" s="197" t="s">
        <v>962</v>
      </c>
      <c r="G1413" s="194"/>
      <c r="H1413" s="198">
        <v>0.17</v>
      </c>
      <c r="I1413" s="199"/>
      <c r="J1413" s="194"/>
      <c r="K1413" s="194"/>
      <c r="L1413" s="200"/>
      <c r="M1413" s="201"/>
      <c r="N1413" s="202"/>
      <c r="O1413" s="202"/>
      <c r="P1413" s="202"/>
      <c r="Q1413" s="202"/>
      <c r="R1413" s="202"/>
      <c r="S1413" s="202"/>
      <c r="T1413" s="203"/>
      <c r="AT1413" s="204" t="s">
        <v>188</v>
      </c>
      <c r="AU1413" s="204" t="s">
        <v>86</v>
      </c>
      <c r="AV1413" s="13" t="s">
        <v>86</v>
      </c>
      <c r="AW1413" s="13" t="s">
        <v>35</v>
      </c>
      <c r="AX1413" s="13" t="s">
        <v>76</v>
      </c>
      <c r="AY1413" s="204" t="s">
        <v>177</v>
      </c>
    </row>
    <row r="1414" spans="2:51" s="13" customFormat="1" ht="11.25">
      <c r="B1414" s="193"/>
      <c r="C1414" s="194"/>
      <c r="D1414" s="195" t="s">
        <v>188</v>
      </c>
      <c r="E1414" s="196" t="s">
        <v>19</v>
      </c>
      <c r="F1414" s="197" t="s">
        <v>963</v>
      </c>
      <c r="G1414" s="194"/>
      <c r="H1414" s="198">
        <v>3.96</v>
      </c>
      <c r="I1414" s="199"/>
      <c r="J1414" s="194"/>
      <c r="K1414" s="194"/>
      <c r="L1414" s="200"/>
      <c r="M1414" s="201"/>
      <c r="N1414" s="202"/>
      <c r="O1414" s="202"/>
      <c r="P1414" s="202"/>
      <c r="Q1414" s="202"/>
      <c r="R1414" s="202"/>
      <c r="S1414" s="202"/>
      <c r="T1414" s="203"/>
      <c r="AT1414" s="204" t="s">
        <v>188</v>
      </c>
      <c r="AU1414" s="204" t="s">
        <v>86</v>
      </c>
      <c r="AV1414" s="13" t="s">
        <v>86</v>
      </c>
      <c r="AW1414" s="13" t="s">
        <v>35</v>
      </c>
      <c r="AX1414" s="13" t="s">
        <v>76</v>
      </c>
      <c r="AY1414" s="204" t="s">
        <v>177</v>
      </c>
    </row>
    <row r="1415" spans="2:51" s="13" customFormat="1" ht="11.25">
      <c r="B1415" s="193"/>
      <c r="C1415" s="194"/>
      <c r="D1415" s="195" t="s">
        <v>188</v>
      </c>
      <c r="E1415" s="196" t="s">
        <v>19</v>
      </c>
      <c r="F1415" s="197" t="s">
        <v>956</v>
      </c>
      <c r="G1415" s="194"/>
      <c r="H1415" s="198">
        <v>0.66</v>
      </c>
      <c r="I1415" s="199"/>
      <c r="J1415" s="194"/>
      <c r="K1415" s="194"/>
      <c r="L1415" s="200"/>
      <c r="M1415" s="201"/>
      <c r="N1415" s="202"/>
      <c r="O1415" s="202"/>
      <c r="P1415" s="202"/>
      <c r="Q1415" s="202"/>
      <c r="R1415" s="202"/>
      <c r="S1415" s="202"/>
      <c r="T1415" s="203"/>
      <c r="AT1415" s="204" t="s">
        <v>188</v>
      </c>
      <c r="AU1415" s="204" t="s">
        <v>86</v>
      </c>
      <c r="AV1415" s="13" t="s">
        <v>86</v>
      </c>
      <c r="AW1415" s="13" t="s">
        <v>35</v>
      </c>
      <c r="AX1415" s="13" t="s">
        <v>76</v>
      </c>
      <c r="AY1415" s="204" t="s">
        <v>177</v>
      </c>
    </row>
    <row r="1416" spans="2:51" s="16" customFormat="1" ht="11.25">
      <c r="B1416" s="226"/>
      <c r="C1416" s="227"/>
      <c r="D1416" s="195" t="s">
        <v>188</v>
      </c>
      <c r="E1416" s="228" t="s">
        <v>19</v>
      </c>
      <c r="F1416" s="229" t="s">
        <v>626</v>
      </c>
      <c r="G1416" s="227"/>
      <c r="H1416" s="230">
        <v>13.27</v>
      </c>
      <c r="I1416" s="231"/>
      <c r="J1416" s="227"/>
      <c r="K1416" s="227"/>
      <c r="L1416" s="232"/>
      <c r="M1416" s="233"/>
      <c r="N1416" s="234"/>
      <c r="O1416" s="234"/>
      <c r="P1416" s="234"/>
      <c r="Q1416" s="234"/>
      <c r="R1416" s="234"/>
      <c r="S1416" s="234"/>
      <c r="T1416" s="235"/>
      <c r="AT1416" s="236" t="s">
        <v>188</v>
      </c>
      <c r="AU1416" s="236" t="s">
        <v>86</v>
      </c>
      <c r="AV1416" s="16" t="s">
        <v>196</v>
      </c>
      <c r="AW1416" s="16" t="s">
        <v>35</v>
      </c>
      <c r="AX1416" s="16" t="s">
        <v>76</v>
      </c>
      <c r="AY1416" s="236" t="s">
        <v>177</v>
      </c>
    </row>
    <row r="1417" spans="2:51" s="15" customFormat="1" ht="11.25">
      <c r="B1417" s="216"/>
      <c r="C1417" s="217"/>
      <c r="D1417" s="195" t="s">
        <v>188</v>
      </c>
      <c r="E1417" s="218" t="s">
        <v>19</v>
      </c>
      <c r="F1417" s="219" t="s">
        <v>964</v>
      </c>
      <c r="G1417" s="217"/>
      <c r="H1417" s="218" t="s">
        <v>19</v>
      </c>
      <c r="I1417" s="220"/>
      <c r="J1417" s="217"/>
      <c r="K1417" s="217"/>
      <c r="L1417" s="221"/>
      <c r="M1417" s="222"/>
      <c r="N1417" s="223"/>
      <c r="O1417" s="223"/>
      <c r="P1417" s="223"/>
      <c r="Q1417" s="223"/>
      <c r="R1417" s="223"/>
      <c r="S1417" s="223"/>
      <c r="T1417" s="224"/>
      <c r="AT1417" s="225" t="s">
        <v>188</v>
      </c>
      <c r="AU1417" s="225" t="s">
        <v>86</v>
      </c>
      <c r="AV1417" s="15" t="s">
        <v>84</v>
      </c>
      <c r="AW1417" s="15" t="s">
        <v>35</v>
      </c>
      <c r="AX1417" s="15" t="s">
        <v>76</v>
      </c>
      <c r="AY1417" s="225" t="s">
        <v>177</v>
      </c>
    </row>
    <row r="1418" spans="2:51" s="15" customFormat="1" ht="11.25">
      <c r="B1418" s="216"/>
      <c r="C1418" s="217"/>
      <c r="D1418" s="195" t="s">
        <v>188</v>
      </c>
      <c r="E1418" s="218" t="s">
        <v>19</v>
      </c>
      <c r="F1418" s="219" t="s">
        <v>965</v>
      </c>
      <c r="G1418" s="217"/>
      <c r="H1418" s="218" t="s">
        <v>19</v>
      </c>
      <c r="I1418" s="220"/>
      <c r="J1418" s="217"/>
      <c r="K1418" s="217"/>
      <c r="L1418" s="221"/>
      <c r="M1418" s="222"/>
      <c r="N1418" s="223"/>
      <c r="O1418" s="223"/>
      <c r="P1418" s="223"/>
      <c r="Q1418" s="223"/>
      <c r="R1418" s="223"/>
      <c r="S1418" s="223"/>
      <c r="T1418" s="224"/>
      <c r="AT1418" s="225" t="s">
        <v>188</v>
      </c>
      <c r="AU1418" s="225" t="s">
        <v>86</v>
      </c>
      <c r="AV1418" s="15" t="s">
        <v>84</v>
      </c>
      <c r="AW1418" s="15" t="s">
        <v>35</v>
      </c>
      <c r="AX1418" s="15" t="s">
        <v>76</v>
      </c>
      <c r="AY1418" s="225" t="s">
        <v>177</v>
      </c>
    </row>
    <row r="1419" spans="2:51" s="13" customFormat="1" ht="11.25">
      <c r="B1419" s="193"/>
      <c r="C1419" s="194"/>
      <c r="D1419" s="195" t="s">
        <v>188</v>
      </c>
      <c r="E1419" s="196" t="s">
        <v>19</v>
      </c>
      <c r="F1419" s="197" t="s">
        <v>966</v>
      </c>
      <c r="G1419" s="194"/>
      <c r="H1419" s="198">
        <v>1.67</v>
      </c>
      <c r="I1419" s="199"/>
      <c r="J1419" s="194"/>
      <c r="K1419" s="194"/>
      <c r="L1419" s="200"/>
      <c r="M1419" s="201"/>
      <c r="N1419" s="202"/>
      <c r="O1419" s="202"/>
      <c r="P1419" s="202"/>
      <c r="Q1419" s="202"/>
      <c r="R1419" s="202"/>
      <c r="S1419" s="202"/>
      <c r="T1419" s="203"/>
      <c r="AT1419" s="204" t="s">
        <v>188</v>
      </c>
      <c r="AU1419" s="204" t="s">
        <v>86</v>
      </c>
      <c r="AV1419" s="13" t="s">
        <v>86</v>
      </c>
      <c r="AW1419" s="13" t="s">
        <v>35</v>
      </c>
      <c r="AX1419" s="13" t="s">
        <v>76</v>
      </c>
      <c r="AY1419" s="204" t="s">
        <v>177</v>
      </c>
    </row>
    <row r="1420" spans="2:51" s="13" customFormat="1" ht="11.25">
      <c r="B1420" s="193"/>
      <c r="C1420" s="194"/>
      <c r="D1420" s="195" t="s">
        <v>188</v>
      </c>
      <c r="E1420" s="196" t="s">
        <v>19</v>
      </c>
      <c r="F1420" s="197" t="s">
        <v>967</v>
      </c>
      <c r="G1420" s="194"/>
      <c r="H1420" s="198">
        <v>0.5</v>
      </c>
      <c r="I1420" s="199"/>
      <c r="J1420" s="194"/>
      <c r="K1420" s="194"/>
      <c r="L1420" s="200"/>
      <c r="M1420" s="201"/>
      <c r="N1420" s="202"/>
      <c r="O1420" s="202"/>
      <c r="P1420" s="202"/>
      <c r="Q1420" s="202"/>
      <c r="R1420" s="202"/>
      <c r="S1420" s="202"/>
      <c r="T1420" s="203"/>
      <c r="AT1420" s="204" t="s">
        <v>188</v>
      </c>
      <c r="AU1420" s="204" t="s">
        <v>86</v>
      </c>
      <c r="AV1420" s="13" t="s">
        <v>86</v>
      </c>
      <c r="AW1420" s="13" t="s">
        <v>35</v>
      </c>
      <c r="AX1420" s="13" t="s">
        <v>76</v>
      </c>
      <c r="AY1420" s="204" t="s">
        <v>177</v>
      </c>
    </row>
    <row r="1421" spans="2:51" s="13" customFormat="1" ht="11.25">
      <c r="B1421" s="193"/>
      <c r="C1421" s="194"/>
      <c r="D1421" s="195" t="s">
        <v>188</v>
      </c>
      <c r="E1421" s="196" t="s">
        <v>19</v>
      </c>
      <c r="F1421" s="197" t="s">
        <v>968</v>
      </c>
      <c r="G1421" s="194"/>
      <c r="H1421" s="198">
        <v>0.15</v>
      </c>
      <c r="I1421" s="199"/>
      <c r="J1421" s="194"/>
      <c r="K1421" s="194"/>
      <c r="L1421" s="200"/>
      <c r="M1421" s="201"/>
      <c r="N1421" s="202"/>
      <c r="O1421" s="202"/>
      <c r="P1421" s="202"/>
      <c r="Q1421" s="202"/>
      <c r="R1421" s="202"/>
      <c r="S1421" s="202"/>
      <c r="T1421" s="203"/>
      <c r="AT1421" s="204" t="s">
        <v>188</v>
      </c>
      <c r="AU1421" s="204" t="s">
        <v>86</v>
      </c>
      <c r="AV1421" s="13" t="s">
        <v>86</v>
      </c>
      <c r="AW1421" s="13" t="s">
        <v>35</v>
      </c>
      <c r="AX1421" s="13" t="s">
        <v>76</v>
      </c>
      <c r="AY1421" s="204" t="s">
        <v>177</v>
      </c>
    </row>
    <row r="1422" spans="2:51" s="13" customFormat="1" ht="11.25">
      <c r="B1422" s="193"/>
      <c r="C1422" s="194"/>
      <c r="D1422" s="195" t="s">
        <v>188</v>
      </c>
      <c r="E1422" s="196" t="s">
        <v>19</v>
      </c>
      <c r="F1422" s="197" t="s">
        <v>968</v>
      </c>
      <c r="G1422" s="194"/>
      <c r="H1422" s="198">
        <v>0.15</v>
      </c>
      <c r="I1422" s="199"/>
      <c r="J1422" s="194"/>
      <c r="K1422" s="194"/>
      <c r="L1422" s="200"/>
      <c r="M1422" s="201"/>
      <c r="N1422" s="202"/>
      <c r="O1422" s="202"/>
      <c r="P1422" s="202"/>
      <c r="Q1422" s="202"/>
      <c r="R1422" s="202"/>
      <c r="S1422" s="202"/>
      <c r="T1422" s="203"/>
      <c r="AT1422" s="204" t="s">
        <v>188</v>
      </c>
      <c r="AU1422" s="204" t="s">
        <v>86</v>
      </c>
      <c r="AV1422" s="13" t="s">
        <v>86</v>
      </c>
      <c r="AW1422" s="13" t="s">
        <v>35</v>
      </c>
      <c r="AX1422" s="13" t="s">
        <v>76</v>
      </c>
      <c r="AY1422" s="204" t="s">
        <v>177</v>
      </c>
    </row>
    <row r="1423" spans="2:51" s="13" customFormat="1" ht="11.25">
      <c r="B1423" s="193"/>
      <c r="C1423" s="194"/>
      <c r="D1423" s="195" t="s">
        <v>188</v>
      </c>
      <c r="E1423" s="196" t="s">
        <v>19</v>
      </c>
      <c r="F1423" s="197" t="s">
        <v>969</v>
      </c>
      <c r="G1423" s="194"/>
      <c r="H1423" s="198">
        <v>0.28999999999999998</v>
      </c>
      <c r="I1423" s="199"/>
      <c r="J1423" s="194"/>
      <c r="K1423" s="194"/>
      <c r="L1423" s="200"/>
      <c r="M1423" s="201"/>
      <c r="N1423" s="202"/>
      <c r="O1423" s="202"/>
      <c r="P1423" s="202"/>
      <c r="Q1423" s="202"/>
      <c r="R1423" s="202"/>
      <c r="S1423" s="202"/>
      <c r="T1423" s="203"/>
      <c r="AT1423" s="204" t="s">
        <v>188</v>
      </c>
      <c r="AU1423" s="204" t="s">
        <v>86</v>
      </c>
      <c r="AV1423" s="13" t="s">
        <v>86</v>
      </c>
      <c r="AW1423" s="13" t="s">
        <v>35</v>
      </c>
      <c r="AX1423" s="13" t="s">
        <v>76</v>
      </c>
      <c r="AY1423" s="204" t="s">
        <v>177</v>
      </c>
    </row>
    <row r="1424" spans="2:51" s="13" customFormat="1" ht="11.25">
      <c r="B1424" s="193"/>
      <c r="C1424" s="194"/>
      <c r="D1424" s="195" t="s">
        <v>188</v>
      </c>
      <c r="E1424" s="196" t="s">
        <v>19</v>
      </c>
      <c r="F1424" s="197" t="s">
        <v>970</v>
      </c>
      <c r="G1424" s="194"/>
      <c r="H1424" s="198">
        <v>0.3</v>
      </c>
      <c r="I1424" s="199"/>
      <c r="J1424" s="194"/>
      <c r="K1424" s="194"/>
      <c r="L1424" s="200"/>
      <c r="M1424" s="201"/>
      <c r="N1424" s="202"/>
      <c r="O1424" s="202"/>
      <c r="P1424" s="202"/>
      <c r="Q1424" s="202"/>
      <c r="R1424" s="202"/>
      <c r="S1424" s="202"/>
      <c r="T1424" s="203"/>
      <c r="AT1424" s="204" t="s">
        <v>188</v>
      </c>
      <c r="AU1424" s="204" t="s">
        <v>86</v>
      </c>
      <c r="AV1424" s="13" t="s">
        <v>86</v>
      </c>
      <c r="AW1424" s="13" t="s">
        <v>35</v>
      </c>
      <c r="AX1424" s="13" t="s">
        <v>76</v>
      </c>
      <c r="AY1424" s="204" t="s">
        <v>177</v>
      </c>
    </row>
    <row r="1425" spans="1:65" s="13" customFormat="1" ht="11.25">
      <c r="B1425" s="193"/>
      <c r="C1425" s="194"/>
      <c r="D1425" s="195" t="s">
        <v>188</v>
      </c>
      <c r="E1425" s="196" t="s">
        <v>19</v>
      </c>
      <c r="F1425" s="197" t="s">
        <v>968</v>
      </c>
      <c r="G1425" s="194"/>
      <c r="H1425" s="198">
        <v>0.15</v>
      </c>
      <c r="I1425" s="199"/>
      <c r="J1425" s="194"/>
      <c r="K1425" s="194"/>
      <c r="L1425" s="200"/>
      <c r="M1425" s="201"/>
      <c r="N1425" s="202"/>
      <c r="O1425" s="202"/>
      <c r="P1425" s="202"/>
      <c r="Q1425" s="202"/>
      <c r="R1425" s="202"/>
      <c r="S1425" s="202"/>
      <c r="T1425" s="203"/>
      <c r="AT1425" s="204" t="s">
        <v>188</v>
      </c>
      <c r="AU1425" s="204" t="s">
        <v>86</v>
      </c>
      <c r="AV1425" s="13" t="s">
        <v>86</v>
      </c>
      <c r="AW1425" s="13" t="s">
        <v>35</v>
      </c>
      <c r="AX1425" s="13" t="s">
        <v>76</v>
      </c>
      <c r="AY1425" s="204" t="s">
        <v>177</v>
      </c>
    </row>
    <row r="1426" spans="1:65" s="13" customFormat="1" ht="11.25">
      <c r="B1426" s="193"/>
      <c r="C1426" s="194"/>
      <c r="D1426" s="195" t="s">
        <v>188</v>
      </c>
      <c r="E1426" s="196" t="s">
        <v>19</v>
      </c>
      <c r="F1426" s="197" t="s">
        <v>956</v>
      </c>
      <c r="G1426" s="194"/>
      <c r="H1426" s="198">
        <v>0.66</v>
      </c>
      <c r="I1426" s="199"/>
      <c r="J1426" s="194"/>
      <c r="K1426" s="194"/>
      <c r="L1426" s="200"/>
      <c r="M1426" s="201"/>
      <c r="N1426" s="202"/>
      <c r="O1426" s="202"/>
      <c r="P1426" s="202"/>
      <c r="Q1426" s="202"/>
      <c r="R1426" s="202"/>
      <c r="S1426" s="202"/>
      <c r="T1426" s="203"/>
      <c r="AT1426" s="204" t="s">
        <v>188</v>
      </c>
      <c r="AU1426" s="204" t="s">
        <v>86</v>
      </c>
      <c r="AV1426" s="13" t="s">
        <v>86</v>
      </c>
      <c r="AW1426" s="13" t="s">
        <v>35</v>
      </c>
      <c r="AX1426" s="13" t="s">
        <v>76</v>
      </c>
      <c r="AY1426" s="204" t="s">
        <v>177</v>
      </c>
    </row>
    <row r="1427" spans="1:65" s="13" customFormat="1" ht="11.25">
      <c r="B1427" s="193"/>
      <c r="C1427" s="194"/>
      <c r="D1427" s="195" t="s">
        <v>188</v>
      </c>
      <c r="E1427" s="196" t="s">
        <v>19</v>
      </c>
      <c r="F1427" s="197" t="s">
        <v>971</v>
      </c>
      <c r="G1427" s="194"/>
      <c r="H1427" s="198">
        <v>4.68</v>
      </c>
      <c r="I1427" s="199"/>
      <c r="J1427" s="194"/>
      <c r="K1427" s="194"/>
      <c r="L1427" s="200"/>
      <c r="M1427" s="201"/>
      <c r="N1427" s="202"/>
      <c r="O1427" s="202"/>
      <c r="P1427" s="202"/>
      <c r="Q1427" s="202"/>
      <c r="R1427" s="202"/>
      <c r="S1427" s="202"/>
      <c r="T1427" s="203"/>
      <c r="AT1427" s="204" t="s">
        <v>188</v>
      </c>
      <c r="AU1427" s="204" t="s">
        <v>86</v>
      </c>
      <c r="AV1427" s="13" t="s">
        <v>86</v>
      </c>
      <c r="AW1427" s="13" t="s">
        <v>35</v>
      </c>
      <c r="AX1427" s="13" t="s">
        <v>76</v>
      </c>
      <c r="AY1427" s="204" t="s">
        <v>177</v>
      </c>
    </row>
    <row r="1428" spans="1:65" s="13" customFormat="1" ht="11.25">
      <c r="B1428" s="193"/>
      <c r="C1428" s="194"/>
      <c r="D1428" s="195" t="s">
        <v>188</v>
      </c>
      <c r="E1428" s="196" t="s">
        <v>19</v>
      </c>
      <c r="F1428" s="197" t="s">
        <v>972</v>
      </c>
      <c r="G1428" s="194"/>
      <c r="H1428" s="198">
        <v>1.62</v>
      </c>
      <c r="I1428" s="199"/>
      <c r="J1428" s="194"/>
      <c r="K1428" s="194"/>
      <c r="L1428" s="200"/>
      <c r="M1428" s="201"/>
      <c r="N1428" s="202"/>
      <c r="O1428" s="202"/>
      <c r="P1428" s="202"/>
      <c r="Q1428" s="202"/>
      <c r="R1428" s="202"/>
      <c r="S1428" s="202"/>
      <c r="T1428" s="203"/>
      <c r="AT1428" s="204" t="s">
        <v>188</v>
      </c>
      <c r="AU1428" s="204" t="s">
        <v>86</v>
      </c>
      <c r="AV1428" s="13" t="s">
        <v>86</v>
      </c>
      <c r="AW1428" s="13" t="s">
        <v>35</v>
      </c>
      <c r="AX1428" s="13" t="s">
        <v>76</v>
      </c>
      <c r="AY1428" s="204" t="s">
        <v>177</v>
      </c>
    </row>
    <row r="1429" spans="1:65" s="13" customFormat="1" ht="11.25">
      <c r="B1429" s="193"/>
      <c r="C1429" s="194"/>
      <c r="D1429" s="195" t="s">
        <v>188</v>
      </c>
      <c r="E1429" s="196" t="s">
        <v>19</v>
      </c>
      <c r="F1429" s="197" t="s">
        <v>973</v>
      </c>
      <c r="G1429" s="194"/>
      <c r="H1429" s="198">
        <v>0.35</v>
      </c>
      <c r="I1429" s="199"/>
      <c r="J1429" s="194"/>
      <c r="K1429" s="194"/>
      <c r="L1429" s="200"/>
      <c r="M1429" s="201"/>
      <c r="N1429" s="202"/>
      <c r="O1429" s="202"/>
      <c r="P1429" s="202"/>
      <c r="Q1429" s="202"/>
      <c r="R1429" s="202"/>
      <c r="S1429" s="202"/>
      <c r="T1429" s="203"/>
      <c r="AT1429" s="204" t="s">
        <v>188</v>
      </c>
      <c r="AU1429" s="204" t="s">
        <v>86</v>
      </c>
      <c r="AV1429" s="13" t="s">
        <v>86</v>
      </c>
      <c r="AW1429" s="13" t="s">
        <v>35</v>
      </c>
      <c r="AX1429" s="13" t="s">
        <v>76</v>
      </c>
      <c r="AY1429" s="204" t="s">
        <v>177</v>
      </c>
    </row>
    <row r="1430" spans="1:65" s="13" customFormat="1" ht="11.25">
      <c r="B1430" s="193"/>
      <c r="C1430" s="194"/>
      <c r="D1430" s="195" t="s">
        <v>188</v>
      </c>
      <c r="E1430" s="196" t="s">
        <v>19</v>
      </c>
      <c r="F1430" s="197" t="s">
        <v>968</v>
      </c>
      <c r="G1430" s="194"/>
      <c r="H1430" s="198">
        <v>0.15</v>
      </c>
      <c r="I1430" s="199"/>
      <c r="J1430" s="194"/>
      <c r="K1430" s="194"/>
      <c r="L1430" s="200"/>
      <c r="M1430" s="201"/>
      <c r="N1430" s="202"/>
      <c r="O1430" s="202"/>
      <c r="P1430" s="202"/>
      <c r="Q1430" s="202"/>
      <c r="R1430" s="202"/>
      <c r="S1430" s="202"/>
      <c r="T1430" s="203"/>
      <c r="AT1430" s="204" t="s">
        <v>188</v>
      </c>
      <c r="AU1430" s="204" t="s">
        <v>86</v>
      </c>
      <c r="AV1430" s="13" t="s">
        <v>86</v>
      </c>
      <c r="AW1430" s="13" t="s">
        <v>35</v>
      </c>
      <c r="AX1430" s="13" t="s">
        <v>76</v>
      </c>
      <c r="AY1430" s="204" t="s">
        <v>177</v>
      </c>
    </row>
    <row r="1431" spans="1:65" s="13" customFormat="1" ht="11.25">
      <c r="B1431" s="193"/>
      <c r="C1431" s="194"/>
      <c r="D1431" s="195" t="s">
        <v>188</v>
      </c>
      <c r="E1431" s="196" t="s">
        <v>19</v>
      </c>
      <c r="F1431" s="197" t="s">
        <v>974</v>
      </c>
      <c r="G1431" s="194"/>
      <c r="H1431" s="198">
        <v>0.2</v>
      </c>
      <c r="I1431" s="199"/>
      <c r="J1431" s="194"/>
      <c r="K1431" s="194"/>
      <c r="L1431" s="200"/>
      <c r="M1431" s="201"/>
      <c r="N1431" s="202"/>
      <c r="O1431" s="202"/>
      <c r="P1431" s="202"/>
      <c r="Q1431" s="202"/>
      <c r="R1431" s="202"/>
      <c r="S1431" s="202"/>
      <c r="T1431" s="203"/>
      <c r="AT1431" s="204" t="s">
        <v>188</v>
      </c>
      <c r="AU1431" s="204" t="s">
        <v>86</v>
      </c>
      <c r="AV1431" s="13" t="s">
        <v>86</v>
      </c>
      <c r="AW1431" s="13" t="s">
        <v>35</v>
      </c>
      <c r="AX1431" s="13" t="s">
        <v>76</v>
      </c>
      <c r="AY1431" s="204" t="s">
        <v>177</v>
      </c>
    </row>
    <row r="1432" spans="1:65" s="13" customFormat="1" ht="11.25">
      <c r="B1432" s="193"/>
      <c r="C1432" s="194"/>
      <c r="D1432" s="195" t="s">
        <v>188</v>
      </c>
      <c r="E1432" s="196" t="s">
        <v>19</v>
      </c>
      <c r="F1432" s="197" t="s">
        <v>975</v>
      </c>
      <c r="G1432" s="194"/>
      <c r="H1432" s="198">
        <v>5.83</v>
      </c>
      <c r="I1432" s="199"/>
      <c r="J1432" s="194"/>
      <c r="K1432" s="194"/>
      <c r="L1432" s="200"/>
      <c r="M1432" s="201"/>
      <c r="N1432" s="202"/>
      <c r="O1432" s="202"/>
      <c r="P1432" s="202"/>
      <c r="Q1432" s="202"/>
      <c r="R1432" s="202"/>
      <c r="S1432" s="202"/>
      <c r="T1432" s="203"/>
      <c r="AT1432" s="204" t="s">
        <v>188</v>
      </c>
      <c r="AU1432" s="204" t="s">
        <v>86</v>
      </c>
      <c r="AV1432" s="13" t="s">
        <v>86</v>
      </c>
      <c r="AW1432" s="13" t="s">
        <v>35</v>
      </c>
      <c r="AX1432" s="13" t="s">
        <v>76</v>
      </c>
      <c r="AY1432" s="204" t="s">
        <v>177</v>
      </c>
    </row>
    <row r="1433" spans="1:65" s="13" customFormat="1" ht="11.25">
      <c r="B1433" s="193"/>
      <c r="C1433" s="194"/>
      <c r="D1433" s="195" t="s">
        <v>188</v>
      </c>
      <c r="E1433" s="196" t="s">
        <v>19</v>
      </c>
      <c r="F1433" s="197" t="s">
        <v>976</v>
      </c>
      <c r="G1433" s="194"/>
      <c r="H1433" s="198">
        <v>2.9</v>
      </c>
      <c r="I1433" s="199"/>
      <c r="J1433" s="194"/>
      <c r="K1433" s="194"/>
      <c r="L1433" s="200"/>
      <c r="M1433" s="201"/>
      <c r="N1433" s="202"/>
      <c r="O1433" s="202"/>
      <c r="P1433" s="202"/>
      <c r="Q1433" s="202"/>
      <c r="R1433" s="202"/>
      <c r="S1433" s="202"/>
      <c r="T1433" s="203"/>
      <c r="AT1433" s="204" t="s">
        <v>188</v>
      </c>
      <c r="AU1433" s="204" t="s">
        <v>86</v>
      </c>
      <c r="AV1433" s="13" t="s">
        <v>86</v>
      </c>
      <c r="AW1433" s="13" t="s">
        <v>35</v>
      </c>
      <c r="AX1433" s="13" t="s">
        <v>76</v>
      </c>
      <c r="AY1433" s="204" t="s">
        <v>177</v>
      </c>
    </row>
    <row r="1434" spans="1:65" s="13" customFormat="1" ht="11.25">
      <c r="B1434" s="193"/>
      <c r="C1434" s="194"/>
      <c r="D1434" s="195" t="s">
        <v>188</v>
      </c>
      <c r="E1434" s="196" t="s">
        <v>19</v>
      </c>
      <c r="F1434" s="197" t="s">
        <v>957</v>
      </c>
      <c r="G1434" s="194"/>
      <c r="H1434" s="198">
        <v>0.34</v>
      </c>
      <c r="I1434" s="199"/>
      <c r="J1434" s="194"/>
      <c r="K1434" s="194"/>
      <c r="L1434" s="200"/>
      <c r="M1434" s="201"/>
      <c r="N1434" s="202"/>
      <c r="O1434" s="202"/>
      <c r="P1434" s="202"/>
      <c r="Q1434" s="202"/>
      <c r="R1434" s="202"/>
      <c r="S1434" s="202"/>
      <c r="T1434" s="203"/>
      <c r="AT1434" s="204" t="s">
        <v>188</v>
      </c>
      <c r="AU1434" s="204" t="s">
        <v>86</v>
      </c>
      <c r="AV1434" s="13" t="s">
        <v>86</v>
      </c>
      <c r="AW1434" s="13" t="s">
        <v>35</v>
      </c>
      <c r="AX1434" s="13" t="s">
        <v>76</v>
      </c>
      <c r="AY1434" s="204" t="s">
        <v>177</v>
      </c>
    </row>
    <row r="1435" spans="1:65" s="13" customFormat="1" ht="11.25">
      <c r="B1435" s="193"/>
      <c r="C1435" s="194"/>
      <c r="D1435" s="195" t="s">
        <v>188</v>
      </c>
      <c r="E1435" s="196" t="s">
        <v>19</v>
      </c>
      <c r="F1435" s="197" t="s">
        <v>962</v>
      </c>
      <c r="G1435" s="194"/>
      <c r="H1435" s="198">
        <v>0.17</v>
      </c>
      <c r="I1435" s="199"/>
      <c r="J1435" s="194"/>
      <c r="K1435" s="194"/>
      <c r="L1435" s="200"/>
      <c r="M1435" s="201"/>
      <c r="N1435" s="202"/>
      <c r="O1435" s="202"/>
      <c r="P1435" s="202"/>
      <c r="Q1435" s="202"/>
      <c r="R1435" s="202"/>
      <c r="S1435" s="202"/>
      <c r="T1435" s="203"/>
      <c r="AT1435" s="204" t="s">
        <v>188</v>
      </c>
      <c r="AU1435" s="204" t="s">
        <v>86</v>
      </c>
      <c r="AV1435" s="13" t="s">
        <v>86</v>
      </c>
      <c r="AW1435" s="13" t="s">
        <v>35</v>
      </c>
      <c r="AX1435" s="13" t="s">
        <v>76</v>
      </c>
      <c r="AY1435" s="204" t="s">
        <v>177</v>
      </c>
    </row>
    <row r="1436" spans="1:65" s="13" customFormat="1" ht="11.25">
      <c r="B1436" s="193"/>
      <c r="C1436" s="194"/>
      <c r="D1436" s="195" t="s">
        <v>188</v>
      </c>
      <c r="E1436" s="196" t="s">
        <v>19</v>
      </c>
      <c r="F1436" s="197" t="s">
        <v>977</v>
      </c>
      <c r="G1436" s="194"/>
      <c r="H1436" s="198">
        <v>2.25</v>
      </c>
      <c r="I1436" s="199"/>
      <c r="J1436" s="194"/>
      <c r="K1436" s="194"/>
      <c r="L1436" s="200"/>
      <c r="M1436" s="201"/>
      <c r="N1436" s="202"/>
      <c r="O1436" s="202"/>
      <c r="P1436" s="202"/>
      <c r="Q1436" s="202"/>
      <c r="R1436" s="202"/>
      <c r="S1436" s="202"/>
      <c r="T1436" s="203"/>
      <c r="AT1436" s="204" t="s">
        <v>188</v>
      </c>
      <c r="AU1436" s="204" t="s">
        <v>86</v>
      </c>
      <c r="AV1436" s="13" t="s">
        <v>86</v>
      </c>
      <c r="AW1436" s="13" t="s">
        <v>35</v>
      </c>
      <c r="AX1436" s="13" t="s">
        <v>76</v>
      </c>
      <c r="AY1436" s="204" t="s">
        <v>177</v>
      </c>
    </row>
    <row r="1437" spans="1:65" s="13" customFormat="1" ht="11.25">
      <c r="B1437" s="193"/>
      <c r="C1437" s="194"/>
      <c r="D1437" s="195" t="s">
        <v>188</v>
      </c>
      <c r="E1437" s="196" t="s">
        <v>19</v>
      </c>
      <c r="F1437" s="197" t="s">
        <v>978</v>
      </c>
      <c r="G1437" s="194"/>
      <c r="H1437" s="198">
        <v>6.05</v>
      </c>
      <c r="I1437" s="199"/>
      <c r="J1437" s="194"/>
      <c r="K1437" s="194"/>
      <c r="L1437" s="200"/>
      <c r="M1437" s="201"/>
      <c r="N1437" s="202"/>
      <c r="O1437" s="202"/>
      <c r="P1437" s="202"/>
      <c r="Q1437" s="202"/>
      <c r="R1437" s="202"/>
      <c r="S1437" s="202"/>
      <c r="T1437" s="203"/>
      <c r="AT1437" s="204" t="s">
        <v>188</v>
      </c>
      <c r="AU1437" s="204" t="s">
        <v>86</v>
      </c>
      <c r="AV1437" s="13" t="s">
        <v>86</v>
      </c>
      <c r="AW1437" s="13" t="s">
        <v>35</v>
      </c>
      <c r="AX1437" s="13" t="s">
        <v>76</v>
      </c>
      <c r="AY1437" s="204" t="s">
        <v>177</v>
      </c>
    </row>
    <row r="1438" spans="1:65" s="16" customFormat="1" ht="11.25">
      <c r="B1438" s="226"/>
      <c r="C1438" s="227"/>
      <c r="D1438" s="195" t="s">
        <v>188</v>
      </c>
      <c r="E1438" s="228" t="s">
        <v>19</v>
      </c>
      <c r="F1438" s="229" t="s">
        <v>626</v>
      </c>
      <c r="G1438" s="227"/>
      <c r="H1438" s="230">
        <v>28.409999999999997</v>
      </c>
      <c r="I1438" s="231"/>
      <c r="J1438" s="227"/>
      <c r="K1438" s="227"/>
      <c r="L1438" s="232"/>
      <c r="M1438" s="233"/>
      <c r="N1438" s="234"/>
      <c r="O1438" s="234"/>
      <c r="P1438" s="234"/>
      <c r="Q1438" s="234"/>
      <c r="R1438" s="234"/>
      <c r="S1438" s="234"/>
      <c r="T1438" s="235"/>
      <c r="AT1438" s="236" t="s">
        <v>188</v>
      </c>
      <c r="AU1438" s="236" t="s">
        <v>86</v>
      </c>
      <c r="AV1438" s="16" t="s">
        <v>196</v>
      </c>
      <c r="AW1438" s="16" t="s">
        <v>35</v>
      </c>
      <c r="AX1438" s="16" t="s">
        <v>76</v>
      </c>
      <c r="AY1438" s="236" t="s">
        <v>177</v>
      </c>
    </row>
    <row r="1439" spans="1:65" s="14" customFormat="1" ht="11.25">
      <c r="B1439" s="205"/>
      <c r="C1439" s="206"/>
      <c r="D1439" s="195" t="s">
        <v>188</v>
      </c>
      <c r="E1439" s="207" t="s">
        <v>19</v>
      </c>
      <c r="F1439" s="208" t="s">
        <v>190</v>
      </c>
      <c r="G1439" s="206"/>
      <c r="H1439" s="209">
        <v>41.68</v>
      </c>
      <c r="I1439" s="210"/>
      <c r="J1439" s="206"/>
      <c r="K1439" s="206"/>
      <c r="L1439" s="211"/>
      <c r="M1439" s="212"/>
      <c r="N1439" s="213"/>
      <c r="O1439" s="213"/>
      <c r="P1439" s="213"/>
      <c r="Q1439" s="213"/>
      <c r="R1439" s="213"/>
      <c r="S1439" s="213"/>
      <c r="T1439" s="214"/>
      <c r="AT1439" s="215" t="s">
        <v>188</v>
      </c>
      <c r="AU1439" s="215" t="s">
        <v>86</v>
      </c>
      <c r="AV1439" s="14" t="s">
        <v>184</v>
      </c>
      <c r="AW1439" s="14" t="s">
        <v>35</v>
      </c>
      <c r="AX1439" s="14" t="s">
        <v>84</v>
      </c>
      <c r="AY1439" s="215" t="s">
        <v>177</v>
      </c>
    </row>
    <row r="1440" spans="1:65" s="2" customFormat="1" ht="21.75" customHeight="1">
      <c r="A1440" s="36"/>
      <c r="B1440" s="37"/>
      <c r="C1440" s="175" t="s">
        <v>979</v>
      </c>
      <c r="D1440" s="175" t="s">
        <v>179</v>
      </c>
      <c r="E1440" s="176" t="s">
        <v>980</v>
      </c>
      <c r="F1440" s="177" t="s">
        <v>981</v>
      </c>
      <c r="G1440" s="178" t="s">
        <v>182</v>
      </c>
      <c r="H1440" s="179">
        <v>12.93</v>
      </c>
      <c r="I1440" s="180"/>
      <c r="J1440" s="181">
        <f>ROUND(I1440*H1440,2)</f>
        <v>0</v>
      </c>
      <c r="K1440" s="177" t="s">
        <v>183</v>
      </c>
      <c r="L1440" s="41"/>
      <c r="M1440" s="182" t="s">
        <v>19</v>
      </c>
      <c r="N1440" s="183" t="s">
        <v>47</v>
      </c>
      <c r="O1440" s="66"/>
      <c r="P1440" s="184">
        <f>O1440*H1440</f>
        <v>0</v>
      </c>
      <c r="Q1440" s="184">
        <v>2.45329</v>
      </c>
      <c r="R1440" s="184">
        <f>Q1440*H1440</f>
        <v>31.721039699999999</v>
      </c>
      <c r="S1440" s="184">
        <v>0</v>
      </c>
      <c r="T1440" s="185">
        <f>S1440*H1440</f>
        <v>0</v>
      </c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R1440" s="186" t="s">
        <v>184</v>
      </c>
      <c r="AT1440" s="186" t="s">
        <v>179</v>
      </c>
      <c r="AU1440" s="186" t="s">
        <v>86</v>
      </c>
      <c r="AY1440" s="19" t="s">
        <v>177</v>
      </c>
      <c r="BE1440" s="187">
        <f>IF(N1440="základní",J1440,0)</f>
        <v>0</v>
      </c>
      <c r="BF1440" s="187">
        <f>IF(N1440="snížená",J1440,0)</f>
        <v>0</v>
      </c>
      <c r="BG1440" s="187">
        <f>IF(N1440="zákl. přenesená",J1440,0)</f>
        <v>0</v>
      </c>
      <c r="BH1440" s="187">
        <f>IF(N1440="sníž. přenesená",J1440,0)</f>
        <v>0</v>
      </c>
      <c r="BI1440" s="187">
        <f>IF(N1440="nulová",J1440,0)</f>
        <v>0</v>
      </c>
      <c r="BJ1440" s="19" t="s">
        <v>84</v>
      </c>
      <c r="BK1440" s="187">
        <f>ROUND(I1440*H1440,2)</f>
        <v>0</v>
      </c>
      <c r="BL1440" s="19" t="s">
        <v>184</v>
      </c>
      <c r="BM1440" s="186" t="s">
        <v>982</v>
      </c>
    </row>
    <row r="1441" spans="1:65" s="2" customFormat="1" ht="11.25">
      <c r="A1441" s="36"/>
      <c r="B1441" s="37"/>
      <c r="C1441" s="38"/>
      <c r="D1441" s="188" t="s">
        <v>186</v>
      </c>
      <c r="E1441" s="38"/>
      <c r="F1441" s="189" t="s">
        <v>983</v>
      </c>
      <c r="G1441" s="38"/>
      <c r="H1441" s="38"/>
      <c r="I1441" s="190"/>
      <c r="J1441" s="38"/>
      <c r="K1441" s="38"/>
      <c r="L1441" s="41"/>
      <c r="M1441" s="191"/>
      <c r="N1441" s="192"/>
      <c r="O1441" s="66"/>
      <c r="P1441" s="66"/>
      <c r="Q1441" s="66"/>
      <c r="R1441" s="66"/>
      <c r="S1441" s="66"/>
      <c r="T1441" s="67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T1441" s="19" t="s">
        <v>186</v>
      </c>
      <c r="AU1441" s="19" t="s">
        <v>86</v>
      </c>
    </row>
    <row r="1442" spans="1:65" s="15" customFormat="1" ht="11.25">
      <c r="B1442" s="216"/>
      <c r="C1442" s="217"/>
      <c r="D1442" s="195" t="s">
        <v>188</v>
      </c>
      <c r="E1442" s="218" t="s">
        <v>19</v>
      </c>
      <c r="F1442" s="219" t="s">
        <v>950</v>
      </c>
      <c r="G1442" s="217"/>
      <c r="H1442" s="218" t="s">
        <v>19</v>
      </c>
      <c r="I1442" s="220"/>
      <c r="J1442" s="217"/>
      <c r="K1442" s="217"/>
      <c r="L1442" s="221"/>
      <c r="M1442" s="222"/>
      <c r="N1442" s="223"/>
      <c r="O1442" s="223"/>
      <c r="P1442" s="223"/>
      <c r="Q1442" s="223"/>
      <c r="R1442" s="223"/>
      <c r="S1442" s="223"/>
      <c r="T1442" s="224"/>
      <c r="AT1442" s="225" t="s">
        <v>188</v>
      </c>
      <c r="AU1442" s="225" t="s">
        <v>86</v>
      </c>
      <c r="AV1442" s="15" t="s">
        <v>84</v>
      </c>
      <c r="AW1442" s="15" t="s">
        <v>35</v>
      </c>
      <c r="AX1442" s="15" t="s">
        <v>76</v>
      </c>
      <c r="AY1442" s="225" t="s">
        <v>177</v>
      </c>
    </row>
    <row r="1443" spans="1:65" s="15" customFormat="1" ht="11.25">
      <c r="B1443" s="216"/>
      <c r="C1443" s="217"/>
      <c r="D1443" s="195" t="s">
        <v>188</v>
      </c>
      <c r="E1443" s="218" t="s">
        <v>19</v>
      </c>
      <c r="F1443" s="219" t="s">
        <v>951</v>
      </c>
      <c r="G1443" s="217"/>
      <c r="H1443" s="218" t="s">
        <v>19</v>
      </c>
      <c r="I1443" s="220"/>
      <c r="J1443" s="217"/>
      <c r="K1443" s="217"/>
      <c r="L1443" s="221"/>
      <c r="M1443" s="222"/>
      <c r="N1443" s="223"/>
      <c r="O1443" s="223"/>
      <c r="P1443" s="223"/>
      <c r="Q1443" s="223"/>
      <c r="R1443" s="223"/>
      <c r="S1443" s="223"/>
      <c r="T1443" s="224"/>
      <c r="AT1443" s="225" t="s">
        <v>188</v>
      </c>
      <c r="AU1443" s="225" t="s">
        <v>86</v>
      </c>
      <c r="AV1443" s="15" t="s">
        <v>84</v>
      </c>
      <c r="AW1443" s="15" t="s">
        <v>35</v>
      </c>
      <c r="AX1443" s="15" t="s">
        <v>76</v>
      </c>
      <c r="AY1443" s="225" t="s">
        <v>177</v>
      </c>
    </row>
    <row r="1444" spans="1:65" s="13" customFormat="1" ht="11.25">
      <c r="B1444" s="193"/>
      <c r="C1444" s="194"/>
      <c r="D1444" s="195" t="s">
        <v>188</v>
      </c>
      <c r="E1444" s="196" t="s">
        <v>19</v>
      </c>
      <c r="F1444" s="197" t="s">
        <v>984</v>
      </c>
      <c r="G1444" s="194"/>
      <c r="H1444" s="198">
        <v>1.6950000000000001</v>
      </c>
      <c r="I1444" s="199"/>
      <c r="J1444" s="194"/>
      <c r="K1444" s="194"/>
      <c r="L1444" s="200"/>
      <c r="M1444" s="201"/>
      <c r="N1444" s="202"/>
      <c r="O1444" s="202"/>
      <c r="P1444" s="202"/>
      <c r="Q1444" s="202"/>
      <c r="R1444" s="202"/>
      <c r="S1444" s="202"/>
      <c r="T1444" s="203"/>
      <c r="AT1444" s="204" t="s">
        <v>188</v>
      </c>
      <c r="AU1444" s="204" t="s">
        <v>86</v>
      </c>
      <c r="AV1444" s="13" t="s">
        <v>86</v>
      </c>
      <c r="AW1444" s="13" t="s">
        <v>35</v>
      </c>
      <c r="AX1444" s="13" t="s">
        <v>76</v>
      </c>
      <c r="AY1444" s="204" t="s">
        <v>177</v>
      </c>
    </row>
    <row r="1445" spans="1:65" s="13" customFormat="1" ht="11.25">
      <c r="B1445" s="193"/>
      <c r="C1445" s="194"/>
      <c r="D1445" s="195" t="s">
        <v>188</v>
      </c>
      <c r="E1445" s="196" t="s">
        <v>19</v>
      </c>
      <c r="F1445" s="197" t="s">
        <v>985</v>
      </c>
      <c r="G1445" s="194"/>
      <c r="H1445" s="198">
        <v>4.4850000000000003</v>
      </c>
      <c r="I1445" s="199"/>
      <c r="J1445" s="194"/>
      <c r="K1445" s="194"/>
      <c r="L1445" s="200"/>
      <c r="M1445" s="201"/>
      <c r="N1445" s="202"/>
      <c r="O1445" s="202"/>
      <c r="P1445" s="202"/>
      <c r="Q1445" s="202"/>
      <c r="R1445" s="202"/>
      <c r="S1445" s="202"/>
      <c r="T1445" s="203"/>
      <c r="AT1445" s="204" t="s">
        <v>188</v>
      </c>
      <c r="AU1445" s="204" t="s">
        <v>86</v>
      </c>
      <c r="AV1445" s="13" t="s">
        <v>86</v>
      </c>
      <c r="AW1445" s="13" t="s">
        <v>35</v>
      </c>
      <c r="AX1445" s="13" t="s">
        <v>76</v>
      </c>
      <c r="AY1445" s="204" t="s">
        <v>177</v>
      </c>
    </row>
    <row r="1446" spans="1:65" s="15" customFormat="1" ht="11.25">
      <c r="B1446" s="216"/>
      <c r="C1446" s="217"/>
      <c r="D1446" s="195" t="s">
        <v>188</v>
      </c>
      <c r="E1446" s="218" t="s">
        <v>19</v>
      </c>
      <c r="F1446" s="219" t="s">
        <v>986</v>
      </c>
      <c r="G1446" s="217"/>
      <c r="H1446" s="218" t="s">
        <v>19</v>
      </c>
      <c r="I1446" s="220"/>
      <c r="J1446" s="217"/>
      <c r="K1446" s="217"/>
      <c r="L1446" s="221"/>
      <c r="M1446" s="222"/>
      <c r="N1446" s="223"/>
      <c r="O1446" s="223"/>
      <c r="P1446" s="223"/>
      <c r="Q1446" s="223"/>
      <c r="R1446" s="223"/>
      <c r="S1446" s="223"/>
      <c r="T1446" s="224"/>
      <c r="AT1446" s="225" t="s">
        <v>188</v>
      </c>
      <c r="AU1446" s="225" t="s">
        <v>86</v>
      </c>
      <c r="AV1446" s="15" t="s">
        <v>84</v>
      </c>
      <c r="AW1446" s="15" t="s">
        <v>35</v>
      </c>
      <c r="AX1446" s="15" t="s">
        <v>76</v>
      </c>
      <c r="AY1446" s="225" t="s">
        <v>177</v>
      </c>
    </row>
    <row r="1447" spans="1:65" s="13" customFormat="1" ht="11.25">
      <c r="B1447" s="193"/>
      <c r="C1447" s="194"/>
      <c r="D1447" s="195" t="s">
        <v>188</v>
      </c>
      <c r="E1447" s="196" t="s">
        <v>19</v>
      </c>
      <c r="F1447" s="197" t="s">
        <v>987</v>
      </c>
      <c r="G1447" s="194"/>
      <c r="H1447" s="198">
        <v>3.375</v>
      </c>
      <c r="I1447" s="199"/>
      <c r="J1447" s="194"/>
      <c r="K1447" s="194"/>
      <c r="L1447" s="200"/>
      <c r="M1447" s="201"/>
      <c r="N1447" s="202"/>
      <c r="O1447" s="202"/>
      <c r="P1447" s="202"/>
      <c r="Q1447" s="202"/>
      <c r="R1447" s="202"/>
      <c r="S1447" s="202"/>
      <c r="T1447" s="203"/>
      <c r="AT1447" s="204" t="s">
        <v>188</v>
      </c>
      <c r="AU1447" s="204" t="s">
        <v>86</v>
      </c>
      <c r="AV1447" s="13" t="s">
        <v>86</v>
      </c>
      <c r="AW1447" s="13" t="s">
        <v>35</v>
      </c>
      <c r="AX1447" s="13" t="s">
        <v>76</v>
      </c>
      <c r="AY1447" s="204" t="s">
        <v>177</v>
      </c>
    </row>
    <row r="1448" spans="1:65" s="15" customFormat="1" ht="11.25">
      <c r="B1448" s="216"/>
      <c r="C1448" s="217"/>
      <c r="D1448" s="195" t="s">
        <v>188</v>
      </c>
      <c r="E1448" s="218" t="s">
        <v>19</v>
      </c>
      <c r="F1448" s="219" t="s">
        <v>466</v>
      </c>
      <c r="G1448" s="217"/>
      <c r="H1448" s="218" t="s">
        <v>19</v>
      </c>
      <c r="I1448" s="220"/>
      <c r="J1448" s="217"/>
      <c r="K1448" s="217"/>
      <c r="L1448" s="221"/>
      <c r="M1448" s="222"/>
      <c r="N1448" s="223"/>
      <c r="O1448" s="223"/>
      <c r="P1448" s="223"/>
      <c r="Q1448" s="223"/>
      <c r="R1448" s="223"/>
      <c r="S1448" s="223"/>
      <c r="T1448" s="224"/>
      <c r="AT1448" s="225" t="s">
        <v>188</v>
      </c>
      <c r="AU1448" s="225" t="s">
        <v>86</v>
      </c>
      <c r="AV1448" s="15" t="s">
        <v>84</v>
      </c>
      <c r="AW1448" s="15" t="s">
        <v>35</v>
      </c>
      <c r="AX1448" s="15" t="s">
        <v>76</v>
      </c>
      <c r="AY1448" s="225" t="s">
        <v>177</v>
      </c>
    </row>
    <row r="1449" spans="1:65" s="13" customFormat="1" ht="11.25">
      <c r="B1449" s="193"/>
      <c r="C1449" s="194"/>
      <c r="D1449" s="195" t="s">
        <v>188</v>
      </c>
      <c r="E1449" s="196" t="s">
        <v>19</v>
      </c>
      <c r="F1449" s="197" t="s">
        <v>988</v>
      </c>
      <c r="G1449" s="194"/>
      <c r="H1449" s="198">
        <v>3.375</v>
      </c>
      <c r="I1449" s="199"/>
      <c r="J1449" s="194"/>
      <c r="K1449" s="194"/>
      <c r="L1449" s="200"/>
      <c r="M1449" s="201"/>
      <c r="N1449" s="202"/>
      <c r="O1449" s="202"/>
      <c r="P1449" s="202"/>
      <c r="Q1449" s="202"/>
      <c r="R1449" s="202"/>
      <c r="S1449" s="202"/>
      <c r="T1449" s="203"/>
      <c r="AT1449" s="204" t="s">
        <v>188</v>
      </c>
      <c r="AU1449" s="204" t="s">
        <v>86</v>
      </c>
      <c r="AV1449" s="13" t="s">
        <v>86</v>
      </c>
      <c r="AW1449" s="13" t="s">
        <v>35</v>
      </c>
      <c r="AX1449" s="13" t="s">
        <v>76</v>
      </c>
      <c r="AY1449" s="204" t="s">
        <v>177</v>
      </c>
    </row>
    <row r="1450" spans="1:65" s="14" customFormat="1" ht="11.25">
      <c r="B1450" s="205"/>
      <c r="C1450" s="206"/>
      <c r="D1450" s="195" t="s">
        <v>188</v>
      </c>
      <c r="E1450" s="207" t="s">
        <v>19</v>
      </c>
      <c r="F1450" s="208" t="s">
        <v>190</v>
      </c>
      <c r="G1450" s="206"/>
      <c r="H1450" s="209">
        <v>12.93</v>
      </c>
      <c r="I1450" s="210"/>
      <c r="J1450" s="206"/>
      <c r="K1450" s="206"/>
      <c r="L1450" s="211"/>
      <c r="M1450" s="212"/>
      <c r="N1450" s="213"/>
      <c r="O1450" s="213"/>
      <c r="P1450" s="213"/>
      <c r="Q1450" s="213"/>
      <c r="R1450" s="213"/>
      <c r="S1450" s="213"/>
      <c r="T1450" s="214"/>
      <c r="AT1450" s="215" t="s">
        <v>188</v>
      </c>
      <c r="AU1450" s="215" t="s">
        <v>86</v>
      </c>
      <c r="AV1450" s="14" t="s">
        <v>184</v>
      </c>
      <c r="AW1450" s="14" t="s">
        <v>35</v>
      </c>
      <c r="AX1450" s="14" t="s">
        <v>84</v>
      </c>
      <c r="AY1450" s="215" t="s">
        <v>177</v>
      </c>
    </row>
    <row r="1451" spans="1:65" s="2" customFormat="1" ht="16.5" customHeight="1">
      <c r="A1451" s="36"/>
      <c r="B1451" s="37"/>
      <c r="C1451" s="175" t="s">
        <v>989</v>
      </c>
      <c r="D1451" s="175" t="s">
        <v>179</v>
      </c>
      <c r="E1451" s="176" t="s">
        <v>990</v>
      </c>
      <c r="F1451" s="177" t="s">
        <v>991</v>
      </c>
      <c r="G1451" s="178" t="s">
        <v>304</v>
      </c>
      <c r="H1451" s="179">
        <v>3.7839999999999998</v>
      </c>
      <c r="I1451" s="180"/>
      <c r="J1451" s="181">
        <f>ROUND(I1451*H1451,2)</f>
        <v>0</v>
      </c>
      <c r="K1451" s="177" t="s">
        <v>183</v>
      </c>
      <c r="L1451" s="41"/>
      <c r="M1451" s="182" t="s">
        <v>19</v>
      </c>
      <c r="N1451" s="183" t="s">
        <v>47</v>
      </c>
      <c r="O1451" s="66"/>
      <c r="P1451" s="184">
        <f>O1451*H1451</f>
        <v>0</v>
      </c>
      <c r="Q1451" s="184">
        <v>1.06277</v>
      </c>
      <c r="R1451" s="184">
        <f>Q1451*H1451</f>
        <v>4.0215216800000002</v>
      </c>
      <c r="S1451" s="184">
        <v>0</v>
      </c>
      <c r="T1451" s="185">
        <f>S1451*H1451</f>
        <v>0</v>
      </c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R1451" s="186" t="s">
        <v>184</v>
      </c>
      <c r="AT1451" s="186" t="s">
        <v>179</v>
      </c>
      <c r="AU1451" s="186" t="s">
        <v>86</v>
      </c>
      <c r="AY1451" s="19" t="s">
        <v>177</v>
      </c>
      <c r="BE1451" s="187">
        <f>IF(N1451="základní",J1451,0)</f>
        <v>0</v>
      </c>
      <c r="BF1451" s="187">
        <f>IF(N1451="snížená",J1451,0)</f>
        <v>0</v>
      </c>
      <c r="BG1451" s="187">
        <f>IF(N1451="zákl. přenesená",J1451,0)</f>
        <v>0</v>
      </c>
      <c r="BH1451" s="187">
        <f>IF(N1451="sníž. přenesená",J1451,0)</f>
        <v>0</v>
      </c>
      <c r="BI1451" s="187">
        <f>IF(N1451="nulová",J1451,0)</f>
        <v>0</v>
      </c>
      <c r="BJ1451" s="19" t="s">
        <v>84</v>
      </c>
      <c r="BK1451" s="187">
        <f>ROUND(I1451*H1451,2)</f>
        <v>0</v>
      </c>
      <c r="BL1451" s="19" t="s">
        <v>184</v>
      </c>
      <c r="BM1451" s="186" t="s">
        <v>992</v>
      </c>
    </row>
    <row r="1452" spans="1:65" s="2" customFormat="1" ht="11.25">
      <c r="A1452" s="36"/>
      <c r="B1452" s="37"/>
      <c r="C1452" s="38"/>
      <c r="D1452" s="188" t="s">
        <v>186</v>
      </c>
      <c r="E1452" s="38"/>
      <c r="F1452" s="189" t="s">
        <v>993</v>
      </c>
      <c r="G1452" s="38"/>
      <c r="H1452" s="38"/>
      <c r="I1452" s="190"/>
      <c r="J1452" s="38"/>
      <c r="K1452" s="38"/>
      <c r="L1452" s="41"/>
      <c r="M1452" s="191"/>
      <c r="N1452" s="192"/>
      <c r="O1452" s="66"/>
      <c r="P1452" s="66"/>
      <c r="Q1452" s="66"/>
      <c r="R1452" s="66"/>
      <c r="S1452" s="66"/>
      <c r="T1452" s="67"/>
      <c r="U1452" s="36"/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T1452" s="19" t="s">
        <v>186</v>
      </c>
      <c r="AU1452" s="19" t="s">
        <v>86</v>
      </c>
    </row>
    <row r="1453" spans="1:65" s="15" customFormat="1" ht="11.25">
      <c r="B1453" s="216"/>
      <c r="C1453" s="217"/>
      <c r="D1453" s="195" t="s">
        <v>188</v>
      </c>
      <c r="E1453" s="218" t="s">
        <v>19</v>
      </c>
      <c r="F1453" s="219" t="s">
        <v>950</v>
      </c>
      <c r="G1453" s="217"/>
      <c r="H1453" s="218" t="s">
        <v>19</v>
      </c>
      <c r="I1453" s="220"/>
      <c r="J1453" s="217"/>
      <c r="K1453" s="217"/>
      <c r="L1453" s="221"/>
      <c r="M1453" s="222"/>
      <c r="N1453" s="223"/>
      <c r="O1453" s="223"/>
      <c r="P1453" s="223"/>
      <c r="Q1453" s="223"/>
      <c r="R1453" s="223"/>
      <c r="S1453" s="223"/>
      <c r="T1453" s="224"/>
      <c r="AT1453" s="225" t="s">
        <v>188</v>
      </c>
      <c r="AU1453" s="225" t="s">
        <v>86</v>
      </c>
      <c r="AV1453" s="15" t="s">
        <v>84</v>
      </c>
      <c r="AW1453" s="15" t="s">
        <v>35</v>
      </c>
      <c r="AX1453" s="15" t="s">
        <v>76</v>
      </c>
      <c r="AY1453" s="225" t="s">
        <v>177</v>
      </c>
    </row>
    <row r="1454" spans="1:65" s="15" customFormat="1" ht="11.25">
      <c r="B1454" s="216"/>
      <c r="C1454" s="217"/>
      <c r="D1454" s="195" t="s">
        <v>188</v>
      </c>
      <c r="E1454" s="218" t="s">
        <v>19</v>
      </c>
      <c r="F1454" s="219" t="s">
        <v>951</v>
      </c>
      <c r="G1454" s="217"/>
      <c r="H1454" s="218" t="s">
        <v>19</v>
      </c>
      <c r="I1454" s="220"/>
      <c r="J1454" s="217"/>
      <c r="K1454" s="217"/>
      <c r="L1454" s="221"/>
      <c r="M1454" s="222"/>
      <c r="N1454" s="223"/>
      <c r="O1454" s="223"/>
      <c r="P1454" s="223"/>
      <c r="Q1454" s="223"/>
      <c r="R1454" s="223"/>
      <c r="S1454" s="223"/>
      <c r="T1454" s="224"/>
      <c r="AT1454" s="225" t="s">
        <v>188</v>
      </c>
      <c r="AU1454" s="225" t="s">
        <v>86</v>
      </c>
      <c r="AV1454" s="15" t="s">
        <v>84</v>
      </c>
      <c r="AW1454" s="15" t="s">
        <v>35</v>
      </c>
      <c r="AX1454" s="15" t="s">
        <v>76</v>
      </c>
      <c r="AY1454" s="225" t="s">
        <v>177</v>
      </c>
    </row>
    <row r="1455" spans="1:65" s="13" customFormat="1" ht="11.25">
      <c r="B1455" s="193"/>
      <c r="C1455" s="194"/>
      <c r="D1455" s="195" t="s">
        <v>188</v>
      </c>
      <c r="E1455" s="196" t="s">
        <v>19</v>
      </c>
      <c r="F1455" s="197" t="s">
        <v>994</v>
      </c>
      <c r="G1455" s="194"/>
      <c r="H1455" s="198">
        <v>0.61</v>
      </c>
      <c r="I1455" s="199"/>
      <c r="J1455" s="194"/>
      <c r="K1455" s="194"/>
      <c r="L1455" s="200"/>
      <c r="M1455" s="201"/>
      <c r="N1455" s="202"/>
      <c r="O1455" s="202"/>
      <c r="P1455" s="202"/>
      <c r="Q1455" s="202"/>
      <c r="R1455" s="202"/>
      <c r="S1455" s="202"/>
      <c r="T1455" s="203"/>
      <c r="AT1455" s="204" t="s">
        <v>188</v>
      </c>
      <c r="AU1455" s="204" t="s">
        <v>86</v>
      </c>
      <c r="AV1455" s="13" t="s">
        <v>86</v>
      </c>
      <c r="AW1455" s="13" t="s">
        <v>35</v>
      </c>
      <c r="AX1455" s="13" t="s">
        <v>76</v>
      </c>
      <c r="AY1455" s="204" t="s">
        <v>177</v>
      </c>
    </row>
    <row r="1456" spans="1:65" s="13" customFormat="1" ht="11.25">
      <c r="B1456" s="193"/>
      <c r="C1456" s="194"/>
      <c r="D1456" s="195" t="s">
        <v>188</v>
      </c>
      <c r="E1456" s="196" t="s">
        <v>19</v>
      </c>
      <c r="F1456" s="197" t="s">
        <v>995</v>
      </c>
      <c r="G1456" s="194"/>
      <c r="H1456" s="198">
        <v>1.615</v>
      </c>
      <c r="I1456" s="199"/>
      <c r="J1456" s="194"/>
      <c r="K1456" s="194"/>
      <c r="L1456" s="200"/>
      <c r="M1456" s="201"/>
      <c r="N1456" s="202"/>
      <c r="O1456" s="202"/>
      <c r="P1456" s="202"/>
      <c r="Q1456" s="202"/>
      <c r="R1456" s="202"/>
      <c r="S1456" s="202"/>
      <c r="T1456" s="203"/>
      <c r="AT1456" s="204" t="s">
        <v>188</v>
      </c>
      <c r="AU1456" s="204" t="s">
        <v>86</v>
      </c>
      <c r="AV1456" s="13" t="s">
        <v>86</v>
      </c>
      <c r="AW1456" s="13" t="s">
        <v>35</v>
      </c>
      <c r="AX1456" s="13" t="s">
        <v>76</v>
      </c>
      <c r="AY1456" s="204" t="s">
        <v>177</v>
      </c>
    </row>
    <row r="1457" spans="1:65" s="15" customFormat="1" ht="11.25">
      <c r="B1457" s="216"/>
      <c r="C1457" s="217"/>
      <c r="D1457" s="195" t="s">
        <v>188</v>
      </c>
      <c r="E1457" s="218" t="s">
        <v>19</v>
      </c>
      <c r="F1457" s="219" t="s">
        <v>466</v>
      </c>
      <c r="G1457" s="217"/>
      <c r="H1457" s="218" t="s">
        <v>19</v>
      </c>
      <c r="I1457" s="220"/>
      <c r="J1457" s="217"/>
      <c r="K1457" s="217"/>
      <c r="L1457" s="221"/>
      <c r="M1457" s="222"/>
      <c r="N1457" s="223"/>
      <c r="O1457" s="223"/>
      <c r="P1457" s="223"/>
      <c r="Q1457" s="223"/>
      <c r="R1457" s="223"/>
      <c r="S1457" s="223"/>
      <c r="T1457" s="224"/>
      <c r="AT1457" s="225" t="s">
        <v>188</v>
      </c>
      <c r="AU1457" s="225" t="s">
        <v>86</v>
      </c>
      <c r="AV1457" s="15" t="s">
        <v>84</v>
      </c>
      <c r="AW1457" s="15" t="s">
        <v>35</v>
      </c>
      <c r="AX1457" s="15" t="s">
        <v>76</v>
      </c>
      <c r="AY1457" s="225" t="s">
        <v>177</v>
      </c>
    </row>
    <row r="1458" spans="1:65" s="13" customFormat="1" ht="11.25">
      <c r="B1458" s="193"/>
      <c r="C1458" s="194"/>
      <c r="D1458" s="195" t="s">
        <v>188</v>
      </c>
      <c r="E1458" s="196" t="s">
        <v>19</v>
      </c>
      <c r="F1458" s="197" t="s">
        <v>996</v>
      </c>
      <c r="G1458" s="194"/>
      <c r="H1458" s="198">
        <v>1.2150000000000001</v>
      </c>
      <c r="I1458" s="199"/>
      <c r="J1458" s="194"/>
      <c r="K1458" s="194"/>
      <c r="L1458" s="200"/>
      <c r="M1458" s="201"/>
      <c r="N1458" s="202"/>
      <c r="O1458" s="202"/>
      <c r="P1458" s="202"/>
      <c r="Q1458" s="202"/>
      <c r="R1458" s="202"/>
      <c r="S1458" s="202"/>
      <c r="T1458" s="203"/>
      <c r="AT1458" s="204" t="s">
        <v>188</v>
      </c>
      <c r="AU1458" s="204" t="s">
        <v>86</v>
      </c>
      <c r="AV1458" s="13" t="s">
        <v>86</v>
      </c>
      <c r="AW1458" s="13" t="s">
        <v>35</v>
      </c>
      <c r="AX1458" s="13" t="s">
        <v>76</v>
      </c>
      <c r="AY1458" s="204" t="s">
        <v>177</v>
      </c>
    </row>
    <row r="1459" spans="1:65" s="14" customFormat="1" ht="11.25">
      <c r="B1459" s="205"/>
      <c r="C1459" s="206"/>
      <c r="D1459" s="195" t="s">
        <v>188</v>
      </c>
      <c r="E1459" s="207" t="s">
        <v>19</v>
      </c>
      <c r="F1459" s="208" t="s">
        <v>190</v>
      </c>
      <c r="G1459" s="206"/>
      <c r="H1459" s="209">
        <v>3.4400000000000004</v>
      </c>
      <c r="I1459" s="210"/>
      <c r="J1459" s="206"/>
      <c r="K1459" s="206"/>
      <c r="L1459" s="211"/>
      <c r="M1459" s="212"/>
      <c r="N1459" s="213"/>
      <c r="O1459" s="213"/>
      <c r="P1459" s="213"/>
      <c r="Q1459" s="213"/>
      <c r="R1459" s="213"/>
      <c r="S1459" s="213"/>
      <c r="T1459" s="214"/>
      <c r="AT1459" s="215" t="s">
        <v>188</v>
      </c>
      <c r="AU1459" s="215" t="s">
        <v>86</v>
      </c>
      <c r="AV1459" s="14" t="s">
        <v>184</v>
      </c>
      <c r="AW1459" s="14" t="s">
        <v>35</v>
      </c>
      <c r="AX1459" s="14" t="s">
        <v>76</v>
      </c>
      <c r="AY1459" s="215" t="s">
        <v>177</v>
      </c>
    </row>
    <row r="1460" spans="1:65" s="13" customFormat="1" ht="11.25">
      <c r="B1460" s="193"/>
      <c r="C1460" s="194"/>
      <c r="D1460" s="195" t="s">
        <v>188</v>
      </c>
      <c r="E1460" s="196" t="s">
        <v>19</v>
      </c>
      <c r="F1460" s="197" t="s">
        <v>997</v>
      </c>
      <c r="G1460" s="194"/>
      <c r="H1460" s="198">
        <v>3.7839999999999998</v>
      </c>
      <c r="I1460" s="199"/>
      <c r="J1460" s="194"/>
      <c r="K1460" s="194"/>
      <c r="L1460" s="200"/>
      <c r="M1460" s="201"/>
      <c r="N1460" s="202"/>
      <c r="O1460" s="202"/>
      <c r="P1460" s="202"/>
      <c r="Q1460" s="202"/>
      <c r="R1460" s="202"/>
      <c r="S1460" s="202"/>
      <c r="T1460" s="203"/>
      <c r="AT1460" s="204" t="s">
        <v>188</v>
      </c>
      <c r="AU1460" s="204" t="s">
        <v>86</v>
      </c>
      <c r="AV1460" s="13" t="s">
        <v>86</v>
      </c>
      <c r="AW1460" s="13" t="s">
        <v>35</v>
      </c>
      <c r="AX1460" s="13" t="s">
        <v>84</v>
      </c>
      <c r="AY1460" s="204" t="s">
        <v>177</v>
      </c>
    </row>
    <row r="1461" spans="1:65" s="2" customFormat="1" ht="16.5" customHeight="1">
      <c r="A1461" s="36"/>
      <c r="B1461" s="37"/>
      <c r="C1461" s="175" t="s">
        <v>998</v>
      </c>
      <c r="D1461" s="175" t="s">
        <v>179</v>
      </c>
      <c r="E1461" s="176" t="s">
        <v>999</v>
      </c>
      <c r="F1461" s="177" t="s">
        <v>1000</v>
      </c>
      <c r="G1461" s="178" t="s">
        <v>199</v>
      </c>
      <c r="H1461" s="179">
        <v>575</v>
      </c>
      <c r="I1461" s="180"/>
      <c r="J1461" s="181">
        <f>ROUND(I1461*H1461,2)</f>
        <v>0</v>
      </c>
      <c r="K1461" s="177" t="s">
        <v>183</v>
      </c>
      <c r="L1461" s="41"/>
      <c r="M1461" s="182" t="s">
        <v>19</v>
      </c>
      <c r="N1461" s="183" t="s">
        <v>47</v>
      </c>
      <c r="O1461" s="66"/>
      <c r="P1461" s="184">
        <f>O1461*H1461</f>
        <v>0</v>
      </c>
      <c r="Q1461" s="184">
        <v>0.11</v>
      </c>
      <c r="R1461" s="184">
        <f>Q1461*H1461</f>
        <v>63.25</v>
      </c>
      <c r="S1461" s="184">
        <v>0</v>
      </c>
      <c r="T1461" s="185">
        <f>S1461*H1461</f>
        <v>0</v>
      </c>
      <c r="U1461" s="36"/>
      <c r="V1461" s="36"/>
      <c r="W1461" s="36"/>
      <c r="X1461" s="36"/>
      <c r="Y1461" s="36"/>
      <c r="Z1461" s="36"/>
      <c r="AA1461" s="36"/>
      <c r="AB1461" s="36"/>
      <c r="AC1461" s="36"/>
      <c r="AD1461" s="36"/>
      <c r="AE1461" s="36"/>
      <c r="AR1461" s="186" t="s">
        <v>184</v>
      </c>
      <c r="AT1461" s="186" t="s">
        <v>179</v>
      </c>
      <c r="AU1461" s="186" t="s">
        <v>86</v>
      </c>
      <c r="AY1461" s="19" t="s">
        <v>177</v>
      </c>
      <c r="BE1461" s="187">
        <f>IF(N1461="základní",J1461,0)</f>
        <v>0</v>
      </c>
      <c r="BF1461" s="187">
        <f>IF(N1461="snížená",J1461,0)</f>
        <v>0</v>
      </c>
      <c r="BG1461" s="187">
        <f>IF(N1461="zákl. přenesená",J1461,0)</f>
        <v>0</v>
      </c>
      <c r="BH1461" s="187">
        <f>IF(N1461="sníž. přenesená",J1461,0)</f>
        <v>0</v>
      </c>
      <c r="BI1461" s="187">
        <f>IF(N1461="nulová",J1461,0)</f>
        <v>0</v>
      </c>
      <c r="BJ1461" s="19" t="s">
        <v>84</v>
      </c>
      <c r="BK1461" s="187">
        <f>ROUND(I1461*H1461,2)</f>
        <v>0</v>
      </c>
      <c r="BL1461" s="19" t="s">
        <v>184</v>
      </c>
      <c r="BM1461" s="186" t="s">
        <v>1001</v>
      </c>
    </row>
    <row r="1462" spans="1:65" s="2" customFormat="1" ht="11.25">
      <c r="A1462" s="36"/>
      <c r="B1462" s="37"/>
      <c r="C1462" s="38"/>
      <c r="D1462" s="188" t="s">
        <v>186</v>
      </c>
      <c r="E1462" s="38"/>
      <c r="F1462" s="189" t="s">
        <v>1002</v>
      </c>
      <c r="G1462" s="38"/>
      <c r="H1462" s="38"/>
      <c r="I1462" s="190"/>
      <c r="J1462" s="38"/>
      <c r="K1462" s="38"/>
      <c r="L1462" s="41"/>
      <c r="M1462" s="191"/>
      <c r="N1462" s="192"/>
      <c r="O1462" s="66"/>
      <c r="P1462" s="66"/>
      <c r="Q1462" s="66"/>
      <c r="R1462" s="66"/>
      <c r="S1462" s="66"/>
      <c r="T1462" s="67"/>
      <c r="U1462" s="36"/>
      <c r="V1462" s="36"/>
      <c r="W1462" s="36"/>
      <c r="X1462" s="36"/>
      <c r="Y1462" s="36"/>
      <c r="Z1462" s="36"/>
      <c r="AA1462" s="36"/>
      <c r="AB1462" s="36"/>
      <c r="AC1462" s="36"/>
      <c r="AD1462" s="36"/>
      <c r="AE1462" s="36"/>
      <c r="AT1462" s="19" t="s">
        <v>186</v>
      </c>
      <c r="AU1462" s="19" t="s">
        <v>86</v>
      </c>
    </row>
    <row r="1463" spans="1:65" s="15" customFormat="1" ht="11.25">
      <c r="B1463" s="216"/>
      <c r="C1463" s="217"/>
      <c r="D1463" s="195" t="s">
        <v>188</v>
      </c>
      <c r="E1463" s="218" t="s">
        <v>19</v>
      </c>
      <c r="F1463" s="219" t="s">
        <v>950</v>
      </c>
      <c r="G1463" s="217"/>
      <c r="H1463" s="218" t="s">
        <v>19</v>
      </c>
      <c r="I1463" s="220"/>
      <c r="J1463" s="217"/>
      <c r="K1463" s="217"/>
      <c r="L1463" s="221"/>
      <c r="M1463" s="222"/>
      <c r="N1463" s="223"/>
      <c r="O1463" s="223"/>
      <c r="P1463" s="223"/>
      <c r="Q1463" s="223"/>
      <c r="R1463" s="223"/>
      <c r="S1463" s="223"/>
      <c r="T1463" s="224"/>
      <c r="AT1463" s="225" t="s">
        <v>188</v>
      </c>
      <c r="AU1463" s="225" t="s">
        <v>86</v>
      </c>
      <c r="AV1463" s="15" t="s">
        <v>84</v>
      </c>
      <c r="AW1463" s="15" t="s">
        <v>35</v>
      </c>
      <c r="AX1463" s="15" t="s">
        <v>76</v>
      </c>
      <c r="AY1463" s="225" t="s">
        <v>177</v>
      </c>
    </row>
    <row r="1464" spans="1:65" s="15" customFormat="1" ht="11.25">
      <c r="B1464" s="216"/>
      <c r="C1464" s="217"/>
      <c r="D1464" s="195" t="s">
        <v>188</v>
      </c>
      <c r="E1464" s="218" t="s">
        <v>19</v>
      </c>
      <c r="F1464" s="219" t="s">
        <v>951</v>
      </c>
      <c r="G1464" s="217"/>
      <c r="H1464" s="218" t="s">
        <v>19</v>
      </c>
      <c r="I1464" s="220"/>
      <c r="J1464" s="217"/>
      <c r="K1464" s="217"/>
      <c r="L1464" s="221"/>
      <c r="M1464" s="222"/>
      <c r="N1464" s="223"/>
      <c r="O1464" s="223"/>
      <c r="P1464" s="223"/>
      <c r="Q1464" s="223"/>
      <c r="R1464" s="223"/>
      <c r="S1464" s="223"/>
      <c r="T1464" s="224"/>
      <c r="AT1464" s="225" t="s">
        <v>188</v>
      </c>
      <c r="AU1464" s="225" t="s">
        <v>86</v>
      </c>
      <c r="AV1464" s="15" t="s">
        <v>84</v>
      </c>
      <c r="AW1464" s="15" t="s">
        <v>35</v>
      </c>
      <c r="AX1464" s="15" t="s">
        <v>76</v>
      </c>
      <c r="AY1464" s="225" t="s">
        <v>177</v>
      </c>
    </row>
    <row r="1465" spans="1:65" s="13" customFormat="1" ht="11.25">
      <c r="B1465" s="193"/>
      <c r="C1465" s="194"/>
      <c r="D1465" s="195" t="s">
        <v>188</v>
      </c>
      <c r="E1465" s="196" t="s">
        <v>19</v>
      </c>
      <c r="F1465" s="197" t="s">
        <v>1003</v>
      </c>
      <c r="G1465" s="194"/>
      <c r="H1465" s="198">
        <v>11.5</v>
      </c>
      <c r="I1465" s="199"/>
      <c r="J1465" s="194"/>
      <c r="K1465" s="194"/>
      <c r="L1465" s="200"/>
      <c r="M1465" s="201"/>
      <c r="N1465" s="202"/>
      <c r="O1465" s="202"/>
      <c r="P1465" s="202"/>
      <c r="Q1465" s="202"/>
      <c r="R1465" s="202"/>
      <c r="S1465" s="202"/>
      <c r="T1465" s="203"/>
      <c r="AT1465" s="204" t="s">
        <v>188</v>
      </c>
      <c r="AU1465" s="204" t="s">
        <v>86</v>
      </c>
      <c r="AV1465" s="13" t="s">
        <v>86</v>
      </c>
      <c r="AW1465" s="13" t="s">
        <v>35</v>
      </c>
      <c r="AX1465" s="13" t="s">
        <v>76</v>
      </c>
      <c r="AY1465" s="204" t="s">
        <v>177</v>
      </c>
    </row>
    <row r="1466" spans="1:65" s="13" customFormat="1" ht="11.25">
      <c r="B1466" s="193"/>
      <c r="C1466" s="194"/>
      <c r="D1466" s="195" t="s">
        <v>188</v>
      </c>
      <c r="E1466" s="196" t="s">
        <v>19</v>
      </c>
      <c r="F1466" s="197" t="s">
        <v>1004</v>
      </c>
      <c r="G1466" s="194"/>
      <c r="H1466" s="198">
        <v>13.6</v>
      </c>
      <c r="I1466" s="199"/>
      <c r="J1466" s="194"/>
      <c r="K1466" s="194"/>
      <c r="L1466" s="200"/>
      <c r="M1466" s="201"/>
      <c r="N1466" s="202"/>
      <c r="O1466" s="202"/>
      <c r="P1466" s="202"/>
      <c r="Q1466" s="202"/>
      <c r="R1466" s="202"/>
      <c r="S1466" s="202"/>
      <c r="T1466" s="203"/>
      <c r="AT1466" s="204" t="s">
        <v>188</v>
      </c>
      <c r="AU1466" s="204" t="s">
        <v>86</v>
      </c>
      <c r="AV1466" s="13" t="s">
        <v>86</v>
      </c>
      <c r="AW1466" s="13" t="s">
        <v>35</v>
      </c>
      <c r="AX1466" s="13" t="s">
        <v>76</v>
      </c>
      <c r="AY1466" s="204" t="s">
        <v>177</v>
      </c>
    </row>
    <row r="1467" spans="1:65" s="13" customFormat="1" ht="11.25">
      <c r="B1467" s="193"/>
      <c r="C1467" s="194"/>
      <c r="D1467" s="195" t="s">
        <v>188</v>
      </c>
      <c r="E1467" s="196" t="s">
        <v>19</v>
      </c>
      <c r="F1467" s="197" t="s">
        <v>1005</v>
      </c>
      <c r="G1467" s="194"/>
      <c r="H1467" s="198">
        <v>19.100000000000001</v>
      </c>
      <c r="I1467" s="199"/>
      <c r="J1467" s="194"/>
      <c r="K1467" s="194"/>
      <c r="L1467" s="200"/>
      <c r="M1467" s="201"/>
      <c r="N1467" s="202"/>
      <c r="O1467" s="202"/>
      <c r="P1467" s="202"/>
      <c r="Q1467" s="202"/>
      <c r="R1467" s="202"/>
      <c r="S1467" s="202"/>
      <c r="T1467" s="203"/>
      <c r="AT1467" s="204" t="s">
        <v>188</v>
      </c>
      <c r="AU1467" s="204" t="s">
        <v>86</v>
      </c>
      <c r="AV1467" s="13" t="s">
        <v>86</v>
      </c>
      <c r="AW1467" s="13" t="s">
        <v>35</v>
      </c>
      <c r="AX1467" s="13" t="s">
        <v>76</v>
      </c>
      <c r="AY1467" s="204" t="s">
        <v>177</v>
      </c>
    </row>
    <row r="1468" spans="1:65" s="13" customFormat="1" ht="11.25">
      <c r="B1468" s="193"/>
      <c r="C1468" s="194"/>
      <c r="D1468" s="195" t="s">
        <v>188</v>
      </c>
      <c r="E1468" s="196" t="s">
        <v>19</v>
      </c>
      <c r="F1468" s="197" t="s">
        <v>252</v>
      </c>
      <c r="G1468" s="194"/>
      <c r="H1468" s="198">
        <v>8</v>
      </c>
      <c r="I1468" s="199"/>
      <c r="J1468" s="194"/>
      <c r="K1468" s="194"/>
      <c r="L1468" s="200"/>
      <c r="M1468" s="201"/>
      <c r="N1468" s="202"/>
      <c r="O1468" s="202"/>
      <c r="P1468" s="202"/>
      <c r="Q1468" s="202"/>
      <c r="R1468" s="202"/>
      <c r="S1468" s="202"/>
      <c r="T1468" s="203"/>
      <c r="AT1468" s="204" t="s">
        <v>188</v>
      </c>
      <c r="AU1468" s="204" t="s">
        <v>86</v>
      </c>
      <c r="AV1468" s="13" t="s">
        <v>86</v>
      </c>
      <c r="AW1468" s="13" t="s">
        <v>35</v>
      </c>
      <c r="AX1468" s="13" t="s">
        <v>76</v>
      </c>
      <c r="AY1468" s="204" t="s">
        <v>177</v>
      </c>
    </row>
    <row r="1469" spans="1:65" s="13" customFormat="1" ht="11.25">
      <c r="B1469" s="193"/>
      <c r="C1469" s="194"/>
      <c r="D1469" s="195" t="s">
        <v>188</v>
      </c>
      <c r="E1469" s="196" t="s">
        <v>19</v>
      </c>
      <c r="F1469" s="197" t="s">
        <v>1006</v>
      </c>
      <c r="G1469" s="194"/>
      <c r="H1469" s="198">
        <v>6.6</v>
      </c>
      <c r="I1469" s="199"/>
      <c r="J1469" s="194"/>
      <c r="K1469" s="194"/>
      <c r="L1469" s="200"/>
      <c r="M1469" s="201"/>
      <c r="N1469" s="202"/>
      <c r="O1469" s="202"/>
      <c r="P1469" s="202"/>
      <c r="Q1469" s="202"/>
      <c r="R1469" s="202"/>
      <c r="S1469" s="202"/>
      <c r="T1469" s="203"/>
      <c r="AT1469" s="204" t="s">
        <v>188</v>
      </c>
      <c r="AU1469" s="204" t="s">
        <v>86</v>
      </c>
      <c r="AV1469" s="13" t="s">
        <v>86</v>
      </c>
      <c r="AW1469" s="13" t="s">
        <v>35</v>
      </c>
      <c r="AX1469" s="13" t="s">
        <v>76</v>
      </c>
      <c r="AY1469" s="204" t="s">
        <v>177</v>
      </c>
    </row>
    <row r="1470" spans="1:65" s="13" customFormat="1" ht="11.25">
      <c r="B1470" s="193"/>
      <c r="C1470" s="194"/>
      <c r="D1470" s="195" t="s">
        <v>188</v>
      </c>
      <c r="E1470" s="196" t="s">
        <v>19</v>
      </c>
      <c r="F1470" s="197" t="s">
        <v>1007</v>
      </c>
      <c r="G1470" s="194"/>
      <c r="H1470" s="198">
        <v>3.4</v>
      </c>
      <c r="I1470" s="199"/>
      <c r="J1470" s="194"/>
      <c r="K1470" s="194"/>
      <c r="L1470" s="200"/>
      <c r="M1470" s="201"/>
      <c r="N1470" s="202"/>
      <c r="O1470" s="202"/>
      <c r="P1470" s="202"/>
      <c r="Q1470" s="202"/>
      <c r="R1470" s="202"/>
      <c r="S1470" s="202"/>
      <c r="T1470" s="203"/>
      <c r="AT1470" s="204" t="s">
        <v>188</v>
      </c>
      <c r="AU1470" s="204" t="s">
        <v>86</v>
      </c>
      <c r="AV1470" s="13" t="s">
        <v>86</v>
      </c>
      <c r="AW1470" s="13" t="s">
        <v>35</v>
      </c>
      <c r="AX1470" s="13" t="s">
        <v>76</v>
      </c>
      <c r="AY1470" s="204" t="s">
        <v>177</v>
      </c>
    </row>
    <row r="1471" spans="1:65" s="13" customFormat="1" ht="11.25">
      <c r="B1471" s="193"/>
      <c r="C1471" s="194"/>
      <c r="D1471" s="195" t="s">
        <v>188</v>
      </c>
      <c r="E1471" s="196" t="s">
        <v>19</v>
      </c>
      <c r="F1471" s="197" t="s">
        <v>1008</v>
      </c>
      <c r="G1471" s="194"/>
      <c r="H1471" s="198">
        <v>8.6</v>
      </c>
      <c r="I1471" s="199"/>
      <c r="J1471" s="194"/>
      <c r="K1471" s="194"/>
      <c r="L1471" s="200"/>
      <c r="M1471" s="201"/>
      <c r="N1471" s="202"/>
      <c r="O1471" s="202"/>
      <c r="P1471" s="202"/>
      <c r="Q1471" s="202"/>
      <c r="R1471" s="202"/>
      <c r="S1471" s="202"/>
      <c r="T1471" s="203"/>
      <c r="AT1471" s="204" t="s">
        <v>188</v>
      </c>
      <c r="AU1471" s="204" t="s">
        <v>86</v>
      </c>
      <c r="AV1471" s="13" t="s">
        <v>86</v>
      </c>
      <c r="AW1471" s="13" t="s">
        <v>35</v>
      </c>
      <c r="AX1471" s="13" t="s">
        <v>76</v>
      </c>
      <c r="AY1471" s="204" t="s">
        <v>177</v>
      </c>
    </row>
    <row r="1472" spans="1:65" s="13" customFormat="1" ht="11.25">
      <c r="B1472" s="193"/>
      <c r="C1472" s="194"/>
      <c r="D1472" s="195" t="s">
        <v>188</v>
      </c>
      <c r="E1472" s="196" t="s">
        <v>19</v>
      </c>
      <c r="F1472" s="197" t="s">
        <v>1009</v>
      </c>
      <c r="G1472" s="194"/>
      <c r="H1472" s="198">
        <v>1.4</v>
      </c>
      <c r="I1472" s="199"/>
      <c r="J1472" s="194"/>
      <c r="K1472" s="194"/>
      <c r="L1472" s="200"/>
      <c r="M1472" s="201"/>
      <c r="N1472" s="202"/>
      <c r="O1472" s="202"/>
      <c r="P1472" s="202"/>
      <c r="Q1472" s="202"/>
      <c r="R1472" s="202"/>
      <c r="S1472" s="202"/>
      <c r="T1472" s="203"/>
      <c r="AT1472" s="204" t="s">
        <v>188</v>
      </c>
      <c r="AU1472" s="204" t="s">
        <v>86</v>
      </c>
      <c r="AV1472" s="13" t="s">
        <v>86</v>
      </c>
      <c r="AW1472" s="13" t="s">
        <v>35</v>
      </c>
      <c r="AX1472" s="13" t="s">
        <v>76</v>
      </c>
      <c r="AY1472" s="204" t="s">
        <v>177</v>
      </c>
    </row>
    <row r="1473" spans="2:51" s="13" customFormat="1" ht="11.25">
      <c r="B1473" s="193"/>
      <c r="C1473" s="194"/>
      <c r="D1473" s="195" t="s">
        <v>188</v>
      </c>
      <c r="E1473" s="196" t="s">
        <v>19</v>
      </c>
      <c r="F1473" s="197" t="s">
        <v>1010</v>
      </c>
      <c r="G1473" s="194"/>
      <c r="H1473" s="198">
        <v>2.2999999999999998</v>
      </c>
      <c r="I1473" s="199"/>
      <c r="J1473" s="194"/>
      <c r="K1473" s="194"/>
      <c r="L1473" s="200"/>
      <c r="M1473" s="201"/>
      <c r="N1473" s="202"/>
      <c r="O1473" s="202"/>
      <c r="P1473" s="202"/>
      <c r="Q1473" s="202"/>
      <c r="R1473" s="202"/>
      <c r="S1473" s="202"/>
      <c r="T1473" s="203"/>
      <c r="AT1473" s="204" t="s">
        <v>188</v>
      </c>
      <c r="AU1473" s="204" t="s">
        <v>86</v>
      </c>
      <c r="AV1473" s="13" t="s">
        <v>86</v>
      </c>
      <c r="AW1473" s="13" t="s">
        <v>35</v>
      </c>
      <c r="AX1473" s="13" t="s">
        <v>76</v>
      </c>
      <c r="AY1473" s="204" t="s">
        <v>177</v>
      </c>
    </row>
    <row r="1474" spans="2:51" s="13" customFormat="1" ht="11.25">
      <c r="B1474" s="193"/>
      <c r="C1474" s="194"/>
      <c r="D1474" s="195" t="s">
        <v>188</v>
      </c>
      <c r="E1474" s="196" t="s">
        <v>19</v>
      </c>
      <c r="F1474" s="197" t="s">
        <v>1011</v>
      </c>
      <c r="G1474" s="194"/>
      <c r="H1474" s="198">
        <v>10.3</v>
      </c>
      <c r="I1474" s="199"/>
      <c r="J1474" s="194"/>
      <c r="K1474" s="194"/>
      <c r="L1474" s="200"/>
      <c r="M1474" s="201"/>
      <c r="N1474" s="202"/>
      <c r="O1474" s="202"/>
      <c r="P1474" s="202"/>
      <c r="Q1474" s="202"/>
      <c r="R1474" s="202"/>
      <c r="S1474" s="202"/>
      <c r="T1474" s="203"/>
      <c r="AT1474" s="204" t="s">
        <v>188</v>
      </c>
      <c r="AU1474" s="204" t="s">
        <v>86</v>
      </c>
      <c r="AV1474" s="13" t="s">
        <v>86</v>
      </c>
      <c r="AW1474" s="13" t="s">
        <v>35</v>
      </c>
      <c r="AX1474" s="13" t="s">
        <v>76</v>
      </c>
      <c r="AY1474" s="204" t="s">
        <v>177</v>
      </c>
    </row>
    <row r="1475" spans="2:51" s="13" customFormat="1" ht="11.25">
      <c r="B1475" s="193"/>
      <c r="C1475" s="194"/>
      <c r="D1475" s="195" t="s">
        <v>188</v>
      </c>
      <c r="E1475" s="196" t="s">
        <v>19</v>
      </c>
      <c r="F1475" s="197" t="s">
        <v>1012</v>
      </c>
      <c r="G1475" s="194"/>
      <c r="H1475" s="198">
        <v>1.7</v>
      </c>
      <c r="I1475" s="199"/>
      <c r="J1475" s="194"/>
      <c r="K1475" s="194"/>
      <c r="L1475" s="200"/>
      <c r="M1475" s="201"/>
      <c r="N1475" s="202"/>
      <c r="O1475" s="202"/>
      <c r="P1475" s="202"/>
      <c r="Q1475" s="202"/>
      <c r="R1475" s="202"/>
      <c r="S1475" s="202"/>
      <c r="T1475" s="203"/>
      <c r="AT1475" s="204" t="s">
        <v>188</v>
      </c>
      <c r="AU1475" s="204" t="s">
        <v>86</v>
      </c>
      <c r="AV1475" s="13" t="s">
        <v>86</v>
      </c>
      <c r="AW1475" s="13" t="s">
        <v>35</v>
      </c>
      <c r="AX1475" s="13" t="s">
        <v>76</v>
      </c>
      <c r="AY1475" s="204" t="s">
        <v>177</v>
      </c>
    </row>
    <row r="1476" spans="2:51" s="13" customFormat="1" ht="11.25">
      <c r="B1476" s="193"/>
      <c r="C1476" s="194"/>
      <c r="D1476" s="195" t="s">
        <v>188</v>
      </c>
      <c r="E1476" s="196" t="s">
        <v>19</v>
      </c>
      <c r="F1476" s="197" t="s">
        <v>1013</v>
      </c>
      <c r="G1476" s="194"/>
      <c r="H1476" s="198">
        <v>39.6</v>
      </c>
      <c r="I1476" s="199"/>
      <c r="J1476" s="194"/>
      <c r="K1476" s="194"/>
      <c r="L1476" s="200"/>
      <c r="M1476" s="201"/>
      <c r="N1476" s="202"/>
      <c r="O1476" s="202"/>
      <c r="P1476" s="202"/>
      <c r="Q1476" s="202"/>
      <c r="R1476" s="202"/>
      <c r="S1476" s="202"/>
      <c r="T1476" s="203"/>
      <c r="AT1476" s="204" t="s">
        <v>188</v>
      </c>
      <c r="AU1476" s="204" t="s">
        <v>86</v>
      </c>
      <c r="AV1476" s="13" t="s">
        <v>86</v>
      </c>
      <c r="AW1476" s="13" t="s">
        <v>35</v>
      </c>
      <c r="AX1476" s="13" t="s">
        <v>76</v>
      </c>
      <c r="AY1476" s="204" t="s">
        <v>177</v>
      </c>
    </row>
    <row r="1477" spans="2:51" s="13" customFormat="1" ht="11.25">
      <c r="B1477" s="193"/>
      <c r="C1477" s="194"/>
      <c r="D1477" s="195" t="s">
        <v>188</v>
      </c>
      <c r="E1477" s="196" t="s">
        <v>19</v>
      </c>
      <c r="F1477" s="197" t="s">
        <v>1006</v>
      </c>
      <c r="G1477" s="194"/>
      <c r="H1477" s="198">
        <v>6.6</v>
      </c>
      <c r="I1477" s="199"/>
      <c r="J1477" s="194"/>
      <c r="K1477" s="194"/>
      <c r="L1477" s="200"/>
      <c r="M1477" s="201"/>
      <c r="N1477" s="202"/>
      <c r="O1477" s="202"/>
      <c r="P1477" s="202"/>
      <c r="Q1477" s="202"/>
      <c r="R1477" s="202"/>
      <c r="S1477" s="202"/>
      <c r="T1477" s="203"/>
      <c r="AT1477" s="204" t="s">
        <v>188</v>
      </c>
      <c r="AU1477" s="204" t="s">
        <v>86</v>
      </c>
      <c r="AV1477" s="13" t="s">
        <v>86</v>
      </c>
      <c r="AW1477" s="13" t="s">
        <v>35</v>
      </c>
      <c r="AX1477" s="13" t="s">
        <v>76</v>
      </c>
      <c r="AY1477" s="204" t="s">
        <v>177</v>
      </c>
    </row>
    <row r="1478" spans="2:51" s="13" customFormat="1" ht="11.25">
      <c r="B1478" s="193"/>
      <c r="C1478" s="194"/>
      <c r="D1478" s="195" t="s">
        <v>188</v>
      </c>
      <c r="E1478" s="196" t="s">
        <v>19</v>
      </c>
      <c r="F1478" s="197" t="s">
        <v>1014</v>
      </c>
      <c r="G1478" s="194"/>
      <c r="H1478" s="198">
        <v>11.3</v>
      </c>
      <c r="I1478" s="199"/>
      <c r="J1478" s="194"/>
      <c r="K1478" s="194"/>
      <c r="L1478" s="200"/>
      <c r="M1478" s="201"/>
      <c r="N1478" s="202"/>
      <c r="O1478" s="202"/>
      <c r="P1478" s="202"/>
      <c r="Q1478" s="202"/>
      <c r="R1478" s="202"/>
      <c r="S1478" s="202"/>
      <c r="T1478" s="203"/>
      <c r="AT1478" s="204" t="s">
        <v>188</v>
      </c>
      <c r="AU1478" s="204" t="s">
        <v>86</v>
      </c>
      <c r="AV1478" s="13" t="s">
        <v>86</v>
      </c>
      <c r="AW1478" s="13" t="s">
        <v>35</v>
      </c>
      <c r="AX1478" s="13" t="s">
        <v>76</v>
      </c>
      <c r="AY1478" s="204" t="s">
        <v>177</v>
      </c>
    </row>
    <row r="1479" spans="2:51" s="13" customFormat="1" ht="11.25">
      <c r="B1479" s="193"/>
      <c r="C1479" s="194"/>
      <c r="D1479" s="195" t="s">
        <v>188</v>
      </c>
      <c r="E1479" s="196" t="s">
        <v>19</v>
      </c>
      <c r="F1479" s="197" t="s">
        <v>1015</v>
      </c>
      <c r="G1479" s="194"/>
      <c r="H1479" s="198">
        <v>29.9</v>
      </c>
      <c r="I1479" s="199"/>
      <c r="J1479" s="194"/>
      <c r="K1479" s="194"/>
      <c r="L1479" s="200"/>
      <c r="M1479" s="201"/>
      <c r="N1479" s="202"/>
      <c r="O1479" s="202"/>
      <c r="P1479" s="202"/>
      <c r="Q1479" s="202"/>
      <c r="R1479" s="202"/>
      <c r="S1479" s="202"/>
      <c r="T1479" s="203"/>
      <c r="AT1479" s="204" t="s">
        <v>188</v>
      </c>
      <c r="AU1479" s="204" t="s">
        <v>86</v>
      </c>
      <c r="AV1479" s="13" t="s">
        <v>86</v>
      </c>
      <c r="AW1479" s="13" t="s">
        <v>35</v>
      </c>
      <c r="AX1479" s="13" t="s">
        <v>76</v>
      </c>
      <c r="AY1479" s="204" t="s">
        <v>177</v>
      </c>
    </row>
    <row r="1480" spans="2:51" s="16" customFormat="1" ht="11.25">
      <c r="B1480" s="226"/>
      <c r="C1480" s="227"/>
      <c r="D1480" s="195" t="s">
        <v>188</v>
      </c>
      <c r="E1480" s="228" t="s">
        <v>19</v>
      </c>
      <c r="F1480" s="229" t="s">
        <v>626</v>
      </c>
      <c r="G1480" s="227"/>
      <c r="H1480" s="230">
        <v>173.9</v>
      </c>
      <c r="I1480" s="231"/>
      <c r="J1480" s="227"/>
      <c r="K1480" s="227"/>
      <c r="L1480" s="232"/>
      <c r="M1480" s="233"/>
      <c r="N1480" s="234"/>
      <c r="O1480" s="234"/>
      <c r="P1480" s="234"/>
      <c r="Q1480" s="234"/>
      <c r="R1480" s="234"/>
      <c r="S1480" s="234"/>
      <c r="T1480" s="235"/>
      <c r="AT1480" s="236" t="s">
        <v>188</v>
      </c>
      <c r="AU1480" s="236" t="s">
        <v>86</v>
      </c>
      <c r="AV1480" s="16" t="s">
        <v>196</v>
      </c>
      <c r="AW1480" s="16" t="s">
        <v>35</v>
      </c>
      <c r="AX1480" s="16" t="s">
        <v>76</v>
      </c>
      <c r="AY1480" s="236" t="s">
        <v>177</v>
      </c>
    </row>
    <row r="1481" spans="2:51" s="15" customFormat="1" ht="11.25">
      <c r="B1481" s="216"/>
      <c r="C1481" s="217"/>
      <c r="D1481" s="195" t="s">
        <v>188</v>
      </c>
      <c r="E1481" s="218" t="s">
        <v>19</v>
      </c>
      <c r="F1481" s="219" t="s">
        <v>1016</v>
      </c>
      <c r="G1481" s="217"/>
      <c r="H1481" s="218" t="s">
        <v>19</v>
      </c>
      <c r="I1481" s="220"/>
      <c r="J1481" s="217"/>
      <c r="K1481" s="217"/>
      <c r="L1481" s="221"/>
      <c r="M1481" s="222"/>
      <c r="N1481" s="223"/>
      <c r="O1481" s="223"/>
      <c r="P1481" s="223"/>
      <c r="Q1481" s="223"/>
      <c r="R1481" s="223"/>
      <c r="S1481" s="223"/>
      <c r="T1481" s="224"/>
      <c r="AT1481" s="225" t="s">
        <v>188</v>
      </c>
      <c r="AU1481" s="225" t="s">
        <v>86</v>
      </c>
      <c r="AV1481" s="15" t="s">
        <v>84</v>
      </c>
      <c r="AW1481" s="15" t="s">
        <v>35</v>
      </c>
      <c r="AX1481" s="15" t="s">
        <v>76</v>
      </c>
      <c r="AY1481" s="225" t="s">
        <v>177</v>
      </c>
    </row>
    <row r="1482" spans="2:51" s="15" customFormat="1" ht="11.25">
      <c r="B1482" s="216"/>
      <c r="C1482" s="217"/>
      <c r="D1482" s="195" t="s">
        <v>188</v>
      </c>
      <c r="E1482" s="218" t="s">
        <v>19</v>
      </c>
      <c r="F1482" s="219" t="s">
        <v>965</v>
      </c>
      <c r="G1482" s="217"/>
      <c r="H1482" s="218" t="s">
        <v>19</v>
      </c>
      <c r="I1482" s="220"/>
      <c r="J1482" s="217"/>
      <c r="K1482" s="217"/>
      <c r="L1482" s="221"/>
      <c r="M1482" s="222"/>
      <c r="N1482" s="223"/>
      <c r="O1482" s="223"/>
      <c r="P1482" s="223"/>
      <c r="Q1482" s="223"/>
      <c r="R1482" s="223"/>
      <c r="S1482" s="223"/>
      <c r="T1482" s="224"/>
      <c r="AT1482" s="225" t="s">
        <v>188</v>
      </c>
      <c r="AU1482" s="225" t="s">
        <v>86</v>
      </c>
      <c r="AV1482" s="15" t="s">
        <v>84</v>
      </c>
      <c r="AW1482" s="15" t="s">
        <v>35</v>
      </c>
      <c r="AX1482" s="15" t="s">
        <v>76</v>
      </c>
      <c r="AY1482" s="225" t="s">
        <v>177</v>
      </c>
    </row>
    <row r="1483" spans="2:51" s="13" customFormat="1" ht="11.25">
      <c r="B1483" s="193"/>
      <c r="C1483" s="194"/>
      <c r="D1483" s="195" t="s">
        <v>188</v>
      </c>
      <c r="E1483" s="196" t="s">
        <v>19</v>
      </c>
      <c r="F1483" s="197" t="s">
        <v>1017</v>
      </c>
      <c r="G1483" s="194"/>
      <c r="H1483" s="198">
        <v>16.7</v>
      </c>
      <c r="I1483" s="199"/>
      <c r="J1483" s="194"/>
      <c r="K1483" s="194"/>
      <c r="L1483" s="200"/>
      <c r="M1483" s="201"/>
      <c r="N1483" s="202"/>
      <c r="O1483" s="202"/>
      <c r="P1483" s="202"/>
      <c r="Q1483" s="202"/>
      <c r="R1483" s="202"/>
      <c r="S1483" s="202"/>
      <c r="T1483" s="203"/>
      <c r="AT1483" s="204" t="s">
        <v>188</v>
      </c>
      <c r="AU1483" s="204" t="s">
        <v>86</v>
      </c>
      <c r="AV1483" s="13" t="s">
        <v>86</v>
      </c>
      <c r="AW1483" s="13" t="s">
        <v>35</v>
      </c>
      <c r="AX1483" s="13" t="s">
        <v>76</v>
      </c>
      <c r="AY1483" s="204" t="s">
        <v>177</v>
      </c>
    </row>
    <row r="1484" spans="2:51" s="13" customFormat="1" ht="11.25">
      <c r="B1484" s="193"/>
      <c r="C1484" s="194"/>
      <c r="D1484" s="195" t="s">
        <v>188</v>
      </c>
      <c r="E1484" s="196" t="s">
        <v>19</v>
      </c>
      <c r="F1484" s="197" t="s">
        <v>206</v>
      </c>
      <c r="G1484" s="194"/>
      <c r="H1484" s="198">
        <v>5</v>
      </c>
      <c r="I1484" s="199"/>
      <c r="J1484" s="194"/>
      <c r="K1484" s="194"/>
      <c r="L1484" s="200"/>
      <c r="M1484" s="201"/>
      <c r="N1484" s="202"/>
      <c r="O1484" s="202"/>
      <c r="P1484" s="202"/>
      <c r="Q1484" s="202"/>
      <c r="R1484" s="202"/>
      <c r="S1484" s="202"/>
      <c r="T1484" s="203"/>
      <c r="AT1484" s="204" t="s">
        <v>188</v>
      </c>
      <c r="AU1484" s="204" t="s">
        <v>86</v>
      </c>
      <c r="AV1484" s="13" t="s">
        <v>86</v>
      </c>
      <c r="AW1484" s="13" t="s">
        <v>35</v>
      </c>
      <c r="AX1484" s="13" t="s">
        <v>76</v>
      </c>
      <c r="AY1484" s="204" t="s">
        <v>177</v>
      </c>
    </row>
    <row r="1485" spans="2:51" s="13" customFormat="1" ht="11.25">
      <c r="B1485" s="193"/>
      <c r="C1485" s="194"/>
      <c r="D1485" s="195" t="s">
        <v>188</v>
      </c>
      <c r="E1485" s="196" t="s">
        <v>19</v>
      </c>
      <c r="F1485" s="197" t="s">
        <v>1018</v>
      </c>
      <c r="G1485" s="194"/>
      <c r="H1485" s="198">
        <v>1.5</v>
      </c>
      <c r="I1485" s="199"/>
      <c r="J1485" s="194"/>
      <c r="K1485" s="194"/>
      <c r="L1485" s="200"/>
      <c r="M1485" s="201"/>
      <c r="N1485" s="202"/>
      <c r="O1485" s="202"/>
      <c r="P1485" s="202"/>
      <c r="Q1485" s="202"/>
      <c r="R1485" s="202"/>
      <c r="S1485" s="202"/>
      <c r="T1485" s="203"/>
      <c r="AT1485" s="204" t="s">
        <v>188</v>
      </c>
      <c r="AU1485" s="204" t="s">
        <v>86</v>
      </c>
      <c r="AV1485" s="13" t="s">
        <v>86</v>
      </c>
      <c r="AW1485" s="13" t="s">
        <v>35</v>
      </c>
      <c r="AX1485" s="13" t="s">
        <v>76</v>
      </c>
      <c r="AY1485" s="204" t="s">
        <v>177</v>
      </c>
    </row>
    <row r="1486" spans="2:51" s="13" customFormat="1" ht="11.25">
      <c r="B1486" s="193"/>
      <c r="C1486" s="194"/>
      <c r="D1486" s="195" t="s">
        <v>188</v>
      </c>
      <c r="E1486" s="196" t="s">
        <v>19</v>
      </c>
      <c r="F1486" s="197" t="s">
        <v>1018</v>
      </c>
      <c r="G1486" s="194"/>
      <c r="H1486" s="198">
        <v>1.5</v>
      </c>
      <c r="I1486" s="199"/>
      <c r="J1486" s="194"/>
      <c r="K1486" s="194"/>
      <c r="L1486" s="200"/>
      <c r="M1486" s="201"/>
      <c r="N1486" s="202"/>
      <c r="O1486" s="202"/>
      <c r="P1486" s="202"/>
      <c r="Q1486" s="202"/>
      <c r="R1486" s="202"/>
      <c r="S1486" s="202"/>
      <c r="T1486" s="203"/>
      <c r="AT1486" s="204" t="s">
        <v>188</v>
      </c>
      <c r="AU1486" s="204" t="s">
        <v>86</v>
      </c>
      <c r="AV1486" s="13" t="s">
        <v>86</v>
      </c>
      <c r="AW1486" s="13" t="s">
        <v>35</v>
      </c>
      <c r="AX1486" s="13" t="s">
        <v>76</v>
      </c>
      <c r="AY1486" s="204" t="s">
        <v>177</v>
      </c>
    </row>
    <row r="1487" spans="2:51" s="13" customFormat="1" ht="11.25">
      <c r="B1487" s="193"/>
      <c r="C1487" s="194"/>
      <c r="D1487" s="195" t="s">
        <v>188</v>
      </c>
      <c r="E1487" s="196" t="s">
        <v>19</v>
      </c>
      <c r="F1487" s="197" t="s">
        <v>1019</v>
      </c>
      <c r="G1487" s="194"/>
      <c r="H1487" s="198">
        <v>2.9</v>
      </c>
      <c r="I1487" s="199"/>
      <c r="J1487" s="194"/>
      <c r="K1487" s="194"/>
      <c r="L1487" s="200"/>
      <c r="M1487" s="201"/>
      <c r="N1487" s="202"/>
      <c r="O1487" s="202"/>
      <c r="P1487" s="202"/>
      <c r="Q1487" s="202"/>
      <c r="R1487" s="202"/>
      <c r="S1487" s="202"/>
      <c r="T1487" s="203"/>
      <c r="AT1487" s="204" t="s">
        <v>188</v>
      </c>
      <c r="AU1487" s="204" t="s">
        <v>86</v>
      </c>
      <c r="AV1487" s="13" t="s">
        <v>86</v>
      </c>
      <c r="AW1487" s="13" t="s">
        <v>35</v>
      </c>
      <c r="AX1487" s="13" t="s">
        <v>76</v>
      </c>
      <c r="AY1487" s="204" t="s">
        <v>177</v>
      </c>
    </row>
    <row r="1488" spans="2:51" s="13" customFormat="1" ht="11.25">
      <c r="B1488" s="193"/>
      <c r="C1488" s="194"/>
      <c r="D1488" s="195" t="s">
        <v>188</v>
      </c>
      <c r="E1488" s="196" t="s">
        <v>19</v>
      </c>
      <c r="F1488" s="197" t="s">
        <v>196</v>
      </c>
      <c r="G1488" s="194"/>
      <c r="H1488" s="198">
        <v>3</v>
      </c>
      <c r="I1488" s="199"/>
      <c r="J1488" s="194"/>
      <c r="K1488" s="194"/>
      <c r="L1488" s="200"/>
      <c r="M1488" s="201"/>
      <c r="N1488" s="202"/>
      <c r="O1488" s="202"/>
      <c r="P1488" s="202"/>
      <c r="Q1488" s="202"/>
      <c r="R1488" s="202"/>
      <c r="S1488" s="202"/>
      <c r="T1488" s="203"/>
      <c r="AT1488" s="204" t="s">
        <v>188</v>
      </c>
      <c r="AU1488" s="204" t="s">
        <v>86</v>
      </c>
      <c r="AV1488" s="13" t="s">
        <v>86</v>
      </c>
      <c r="AW1488" s="13" t="s">
        <v>35</v>
      </c>
      <c r="AX1488" s="13" t="s">
        <v>76</v>
      </c>
      <c r="AY1488" s="204" t="s">
        <v>177</v>
      </c>
    </row>
    <row r="1489" spans="2:51" s="13" customFormat="1" ht="11.25">
      <c r="B1489" s="193"/>
      <c r="C1489" s="194"/>
      <c r="D1489" s="195" t="s">
        <v>188</v>
      </c>
      <c r="E1489" s="196" t="s">
        <v>19</v>
      </c>
      <c r="F1489" s="197" t="s">
        <v>1018</v>
      </c>
      <c r="G1489" s="194"/>
      <c r="H1489" s="198">
        <v>1.5</v>
      </c>
      <c r="I1489" s="199"/>
      <c r="J1489" s="194"/>
      <c r="K1489" s="194"/>
      <c r="L1489" s="200"/>
      <c r="M1489" s="201"/>
      <c r="N1489" s="202"/>
      <c r="O1489" s="202"/>
      <c r="P1489" s="202"/>
      <c r="Q1489" s="202"/>
      <c r="R1489" s="202"/>
      <c r="S1489" s="202"/>
      <c r="T1489" s="203"/>
      <c r="AT1489" s="204" t="s">
        <v>188</v>
      </c>
      <c r="AU1489" s="204" t="s">
        <v>86</v>
      </c>
      <c r="AV1489" s="13" t="s">
        <v>86</v>
      </c>
      <c r="AW1489" s="13" t="s">
        <v>35</v>
      </c>
      <c r="AX1489" s="13" t="s">
        <v>76</v>
      </c>
      <c r="AY1489" s="204" t="s">
        <v>177</v>
      </c>
    </row>
    <row r="1490" spans="2:51" s="13" customFormat="1" ht="11.25">
      <c r="B1490" s="193"/>
      <c r="C1490" s="194"/>
      <c r="D1490" s="195" t="s">
        <v>188</v>
      </c>
      <c r="E1490" s="196" t="s">
        <v>19</v>
      </c>
      <c r="F1490" s="197" t="s">
        <v>1006</v>
      </c>
      <c r="G1490" s="194"/>
      <c r="H1490" s="198">
        <v>6.6</v>
      </c>
      <c r="I1490" s="199"/>
      <c r="J1490" s="194"/>
      <c r="K1490" s="194"/>
      <c r="L1490" s="200"/>
      <c r="M1490" s="201"/>
      <c r="N1490" s="202"/>
      <c r="O1490" s="202"/>
      <c r="P1490" s="202"/>
      <c r="Q1490" s="202"/>
      <c r="R1490" s="202"/>
      <c r="S1490" s="202"/>
      <c r="T1490" s="203"/>
      <c r="AT1490" s="204" t="s">
        <v>188</v>
      </c>
      <c r="AU1490" s="204" t="s">
        <v>86</v>
      </c>
      <c r="AV1490" s="13" t="s">
        <v>86</v>
      </c>
      <c r="AW1490" s="13" t="s">
        <v>35</v>
      </c>
      <c r="AX1490" s="13" t="s">
        <v>76</v>
      </c>
      <c r="AY1490" s="204" t="s">
        <v>177</v>
      </c>
    </row>
    <row r="1491" spans="2:51" s="13" customFormat="1" ht="11.25">
      <c r="B1491" s="193"/>
      <c r="C1491" s="194"/>
      <c r="D1491" s="195" t="s">
        <v>188</v>
      </c>
      <c r="E1491" s="196" t="s">
        <v>19</v>
      </c>
      <c r="F1491" s="197" t="s">
        <v>1020</v>
      </c>
      <c r="G1491" s="194"/>
      <c r="H1491" s="198">
        <v>46.8</v>
      </c>
      <c r="I1491" s="199"/>
      <c r="J1491" s="194"/>
      <c r="K1491" s="194"/>
      <c r="L1491" s="200"/>
      <c r="M1491" s="201"/>
      <c r="N1491" s="202"/>
      <c r="O1491" s="202"/>
      <c r="P1491" s="202"/>
      <c r="Q1491" s="202"/>
      <c r="R1491" s="202"/>
      <c r="S1491" s="202"/>
      <c r="T1491" s="203"/>
      <c r="AT1491" s="204" t="s">
        <v>188</v>
      </c>
      <c r="AU1491" s="204" t="s">
        <v>86</v>
      </c>
      <c r="AV1491" s="13" t="s">
        <v>86</v>
      </c>
      <c r="AW1491" s="13" t="s">
        <v>35</v>
      </c>
      <c r="AX1491" s="13" t="s">
        <v>76</v>
      </c>
      <c r="AY1491" s="204" t="s">
        <v>177</v>
      </c>
    </row>
    <row r="1492" spans="2:51" s="13" customFormat="1" ht="11.25">
      <c r="B1492" s="193"/>
      <c r="C1492" s="194"/>
      <c r="D1492" s="195" t="s">
        <v>188</v>
      </c>
      <c r="E1492" s="196" t="s">
        <v>19</v>
      </c>
      <c r="F1492" s="197" t="s">
        <v>1021</v>
      </c>
      <c r="G1492" s="194"/>
      <c r="H1492" s="198">
        <v>16.2</v>
      </c>
      <c r="I1492" s="199"/>
      <c r="J1492" s="194"/>
      <c r="K1492" s="194"/>
      <c r="L1492" s="200"/>
      <c r="M1492" s="201"/>
      <c r="N1492" s="202"/>
      <c r="O1492" s="202"/>
      <c r="P1492" s="202"/>
      <c r="Q1492" s="202"/>
      <c r="R1492" s="202"/>
      <c r="S1492" s="202"/>
      <c r="T1492" s="203"/>
      <c r="AT1492" s="204" t="s">
        <v>188</v>
      </c>
      <c r="AU1492" s="204" t="s">
        <v>86</v>
      </c>
      <c r="AV1492" s="13" t="s">
        <v>86</v>
      </c>
      <c r="AW1492" s="13" t="s">
        <v>35</v>
      </c>
      <c r="AX1492" s="13" t="s">
        <v>76</v>
      </c>
      <c r="AY1492" s="204" t="s">
        <v>177</v>
      </c>
    </row>
    <row r="1493" spans="2:51" s="13" customFormat="1" ht="11.25">
      <c r="B1493" s="193"/>
      <c r="C1493" s="194"/>
      <c r="D1493" s="195" t="s">
        <v>188</v>
      </c>
      <c r="E1493" s="196" t="s">
        <v>19</v>
      </c>
      <c r="F1493" s="197" t="s">
        <v>649</v>
      </c>
      <c r="G1493" s="194"/>
      <c r="H1493" s="198">
        <v>3.5</v>
      </c>
      <c r="I1493" s="199"/>
      <c r="J1493" s="194"/>
      <c r="K1493" s="194"/>
      <c r="L1493" s="200"/>
      <c r="M1493" s="201"/>
      <c r="N1493" s="202"/>
      <c r="O1493" s="202"/>
      <c r="P1493" s="202"/>
      <c r="Q1493" s="202"/>
      <c r="R1493" s="202"/>
      <c r="S1493" s="202"/>
      <c r="T1493" s="203"/>
      <c r="AT1493" s="204" t="s">
        <v>188</v>
      </c>
      <c r="AU1493" s="204" t="s">
        <v>86</v>
      </c>
      <c r="AV1493" s="13" t="s">
        <v>86</v>
      </c>
      <c r="AW1493" s="13" t="s">
        <v>35</v>
      </c>
      <c r="AX1493" s="13" t="s">
        <v>76</v>
      </c>
      <c r="AY1493" s="204" t="s">
        <v>177</v>
      </c>
    </row>
    <row r="1494" spans="2:51" s="13" customFormat="1" ht="11.25">
      <c r="B1494" s="193"/>
      <c r="C1494" s="194"/>
      <c r="D1494" s="195" t="s">
        <v>188</v>
      </c>
      <c r="E1494" s="196" t="s">
        <v>19</v>
      </c>
      <c r="F1494" s="197" t="s">
        <v>1018</v>
      </c>
      <c r="G1494" s="194"/>
      <c r="H1494" s="198">
        <v>1.5</v>
      </c>
      <c r="I1494" s="199"/>
      <c r="J1494" s="194"/>
      <c r="K1494" s="194"/>
      <c r="L1494" s="200"/>
      <c r="M1494" s="201"/>
      <c r="N1494" s="202"/>
      <c r="O1494" s="202"/>
      <c r="P1494" s="202"/>
      <c r="Q1494" s="202"/>
      <c r="R1494" s="202"/>
      <c r="S1494" s="202"/>
      <c r="T1494" s="203"/>
      <c r="AT1494" s="204" t="s">
        <v>188</v>
      </c>
      <c r="AU1494" s="204" t="s">
        <v>86</v>
      </c>
      <c r="AV1494" s="13" t="s">
        <v>86</v>
      </c>
      <c r="AW1494" s="13" t="s">
        <v>35</v>
      </c>
      <c r="AX1494" s="13" t="s">
        <v>76</v>
      </c>
      <c r="AY1494" s="204" t="s">
        <v>177</v>
      </c>
    </row>
    <row r="1495" spans="2:51" s="13" customFormat="1" ht="11.25">
      <c r="B1495" s="193"/>
      <c r="C1495" s="194"/>
      <c r="D1495" s="195" t="s">
        <v>188</v>
      </c>
      <c r="E1495" s="196" t="s">
        <v>19</v>
      </c>
      <c r="F1495" s="197" t="s">
        <v>86</v>
      </c>
      <c r="G1495" s="194"/>
      <c r="H1495" s="198">
        <v>2</v>
      </c>
      <c r="I1495" s="199"/>
      <c r="J1495" s="194"/>
      <c r="K1495" s="194"/>
      <c r="L1495" s="200"/>
      <c r="M1495" s="201"/>
      <c r="N1495" s="202"/>
      <c r="O1495" s="202"/>
      <c r="P1495" s="202"/>
      <c r="Q1495" s="202"/>
      <c r="R1495" s="202"/>
      <c r="S1495" s="202"/>
      <c r="T1495" s="203"/>
      <c r="AT1495" s="204" t="s">
        <v>188</v>
      </c>
      <c r="AU1495" s="204" t="s">
        <v>86</v>
      </c>
      <c r="AV1495" s="13" t="s">
        <v>86</v>
      </c>
      <c r="AW1495" s="13" t="s">
        <v>35</v>
      </c>
      <c r="AX1495" s="13" t="s">
        <v>76</v>
      </c>
      <c r="AY1495" s="204" t="s">
        <v>177</v>
      </c>
    </row>
    <row r="1496" spans="2:51" s="13" customFormat="1" ht="11.25">
      <c r="B1496" s="193"/>
      <c r="C1496" s="194"/>
      <c r="D1496" s="195" t="s">
        <v>188</v>
      </c>
      <c r="E1496" s="196" t="s">
        <v>19</v>
      </c>
      <c r="F1496" s="197" t="s">
        <v>1022</v>
      </c>
      <c r="G1496" s="194"/>
      <c r="H1496" s="198">
        <v>58.3</v>
      </c>
      <c r="I1496" s="199"/>
      <c r="J1496" s="194"/>
      <c r="K1496" s="194"/>
      <c r="L1496" s="200"/>
      <c r="M1496" s="201"/>
      <c r="N1496" s="202"/>
      <c r="O1496" s="202"/>
      <c r="P1496" s="202"/>
      <c r="Q1496" s="202"/>
      <c r="R1496" s="202"/>
      <c r="S1496" s="202"/>
      <c r="T1496" s="203"/>
      <c r="AT1496" s="204" t="s">
        <v>188</v>
      </c>
      <c r="AU1496" s="204" t="s">
        <v>86</v>
      </c>
      <c r="AV1496" s="13" t="s">
        <v>86</v>
      </c>
      <c r="AW1496" s="13" t="s">
        <v>35</v>
      </c>
      <c r="AX1496" s="13" t="s">
        <v>76</v>
      </c>
      <c r="AY1496" s="204" t="s">
        <v>177</v>
      </c>
    </row>
    <row r="1497" spans="2:51" s="13" customFormat="1" ht="11.25">
      <c r="B1497" s="193"/>
      <c r="C1497" s="194"/>
      <c r="D1497" s="195" t="s">
        <v>188</v>
      </c>
      <c r="E1497" s="196" t="s">
        <v>19</v>
      </c>
      <c r="F1497" s="197" t="s">
        <v>557</v>
      </c>
      <c r="G1497" s="194"/>
      <c r="H1497" s="198">
        <v>29</v>
      </c>
      <c r="I1497" s="199"/>
      <c r="J1497" s="194"/>
      <c r="K1497" s="194"/>
      <c r="L1497" s="200"/>
      <c r="M1497" s="201"/>
      <c r="N1497" s="202"/>
      <c r="O1497" s="202"/>
      <c r="P1497" s="202"/>
      <c r="Q1497" s="202"/>
      <c r="R1497" s="202"/>
      <c r="S1497" s="202"/>
      <c r="T1497" s="203"/>
      <c r="AT1497" s="204" t="s">
        <v>188</v>
      </c>
      <c r="AU1497" s="204" t="s">
        <v>86</v>
      </c>
      <c r="AV1497" s="13" t="s">
        <v>86</v>
      </c>
      <c r="AW1497" s="13" t="s">
        <v>35</v>
      </c>
      <c r="AX1497" s="13" t="s">
        <v>76</v>
      </c>
      <c r="AY1497" s="204" t="s">
        <v>177</v>
      </c>
    </row>
    <row r="1498" spans="2:51" s="13" customFormat="1" ht="11.25">
      <c r="B1498" s="193"/>
      <c r="C1498" s="194"/>
      <c r="D1498" s="195" t="s">
        <v>188</v>
      </c>
      <c r="E1498" s="196" t="s">
        <v>19</v>
      </c>
      <c r="F1498" s="197" t="s">
        <v>1007</v>
      </c>
      <c r="G1498" s="194"/>
      <c r="H1498" s="198">
        <v>3.4</v>
      </c>
      <c r="I1498" s="199"/>
      <c r="J1498" s="194"/>
      <c r="K1498" s="194"/>
      <c r="L1498" s="200"/>
      <c r="M1498" s="201"/>
      <c r="N1498" s="202"/>
      <c r="O1498" s="202"/>
      <c r="P1498" s="202"/>
      <c r="Q1498" s="202"/>
      <c r="R1498" s="202"/>
      <c r="S1498" s="202"/>
      <c r="T1498" s="203"/>
      <c r="AT1498" s="204" t="s">
        <v>188</v>
      </c>
      <c r="AU1498" s="204" t="s">
        <v>86</v>
      </c>
      <c r="AV1498" s="13" t="s">
        <v>86</v>
      </c>
      <c r="AW1498" s="13" t="s">
        <v>35</v>
      </c>
      <c r="AX1498" s="13" t="s">
        <v>76</v>
      </c>
      <c r="AY1498" s="204" t="s">
        <v>177</v>
      </c>
    </row>
    <row r="1499" spans="2:51" s="13" customFormat="1" ht="11.25">
      <c r="B1499" s="193"/>
      <c r="C1499" s="194"/>
      <c r="D1499" s="195" t="s">
        <v>188</v>
      </c>
      <c r="E1499" s="196" t="s">
        <v>19</v>
      </c>
      <c r="F1499" s="197" t="s">
        <v>1012</v>
      </c>
      <c r="G1499" s="194"/>
      <c r="H1499" s="198">
        <v>1.7</v>
      </c>
      <c r="I1499" s="199"/>
      <c r="J1499" s="194"/>
      <c r="K1499" s="194"/>
      <c r="L1499" s="200"/>
      <c r="M1499" s="201"/>
      <c r="N1499" s="202"/>
      <c r="O1499" s="202"/>
      <c r="P1499" s="202"/>
      <c r="Q1499" s="202"/>
      <c r="R1499" s="202"/>
      <c r="S1499" s="202"/>
      <c r="T1499" s="203"/>
      <c r="AT1499" s="204" t="s">
        <v>188</v>
      </c>
      <c r="AU1499" s="204" t="s">
        <v>86</v>
      </c>
      <c r="AV1499" s="13" t="s">
        <v>86</v>
      </c>
      <c r="AW1499" s="13" t="s">
        <v>35</v>
      </c>
      <c r="AX1499" s="13" t="s">
        <v>76</v>
      </c>
      <c r="AY1499" s="204" t="s">
        <v>177</v>
      </c>
    </row>
    <row r="1500" spans="2:51" s="15" customFormat="1" ht="11.25">
      <c r="B1500" s="216"/>
      <c r="C1500" s="217"/>
      <c r="D1500" s="195" t="s">
        <v>188</v>
      </c>
      <c r="E1500" s="218" t="s">
        <v>19</v>
      </c>
      <c r="F1500" s="219" t="s">
        <v>1023</v>
      </c>
      <c r="G1500" s="217"/>
      <c r="H1500" s="218" t="s">
        <v>19</v>
      </c>
      <c r="I1500" s="220"/>
      <c r="J1500" s="217"/>
      <c r="K1500" s="217"/>
      <c r="L1500" s="221"/>
      <c r="M1500" s="222"/>
      <c r="N1500" s="223"/>
      <c r="O1500" s="223"/>
      <c r="P1500" s="223"/>
      <c r="Q1500" s="223"/>
      <c r="R1500" s="223"/>
      <c r="S1500" s="223"/>
      <c r="T1500" s="224"/>
      <c r="AT1500" s="225" t="s">
        <v>188</v>
      </c>
      <c r="AU1500" s="225" t="s">
        <v>86</v>
      </c>
      <c r="AV1500" s="15" t="s">
        <v>84</v>
      </c>
      <c r="AW1500" s="15" t="s">
        <v>35</v>
      </c>
      <c r="AX1500" s="15" t="s">
        <v>76</v>
      </c>
      <c r="AY1500" s="225" t="s">
        <v>177</v>
      </c>
    </row>
    <row r="1501" spans="2:51" s="15" customFormat="1" ht="11.25">
      <c r="B1501" s="216"/>
      <c r="C1501" s="217"/>
      <c r="D1501" s="195" t="s">
        <v>188</v>
      </c>
      <c r="E1501" s="218" t="s">
        <v>19</v>
      </c>
      <c r="F1501" s="219" t="s">
        <v>1024</v>
      </c>
      <c r="G1501" s="217"/>
      <c r="H1501" s="218" t="s">
        <v>19</v>
      </c>
      <c r="I1501" s="220"/>
      <c r="J1501" s="217"/>
      <c r="K1501" s="217"/>
      <c r="L1501" s="221"/>
      <c r="M1501" s="222"/>
      <c r="N1501" s="223"/>
      <c r="O1501" s="223"/>
      <c r="P1501" s="223"/>
      <c r="Q1501" s="223"/>
      <c r="R1501" s="223"/>
      <c r="S1501" s="223"/>
      <c r="T1501" s="224"/>
      <c r="AT1501" s="225" t="s">
        <v>188</v>
      </c>
      <c r="AU1501" s="225" t="s">
        <v>86</v>
      </c>
      <c r="AV1501" s="15" t="s">
        <v>84</v>
      </c>
      <c r="AW1501" s="15" t="s">
        <v>35</v>
      </c>
      <c r="AX1501" s="15" t="s">
        <v>76</v>
      </c>
      <c r="AY1501" s="225" t="s">
        <v>177</v>
      </c>
    </row>
    <row r="1502" spans="2:51" s="13" customFormat="1" ht="11.25">
      <c r="B1502" s="193"/>
      <c r="C1502" s="194"/>
      <c r="D1502" s="195" t="s">
        <v>188</v>
      </c>
      <c r="E1502" s="196" t="s">
        <v>19</v>
      </c>
      <c r="F1502" s="197" t="s">
        <v>1025</v>
      </c>
      <c r="G1502" s="194"/>
      <c r="H1502" s="198">
        <v>60.5</v>
      </c>
      <c r="I1502" s="199"/>
      <c r="J1502" s="194"/>
      <c r="K1502" s="194"/>
      <c r="L1502" s="200"/>
      <c r="M1502" s="201"/>
      <c r="N1502" s="202"/>
      <c r="O1502" s="202"/>
      <c r="P1502" s="202"/>
      <c r="Q1502" s="202"/>
      <c r="R1502" s="202"/>
      <c r="S1502" s="202"/>
      <c r="T1502" s="203"/>
      <c r="AT1502" s="204" t="s">
        <v>188</v>
      </c>
      <c r="AU1502" s="204" t="s">
        <v>86</v>
      </c>
      <c r="AV1502" s="13" t="s">
        <v>86</v>
      </c>
      <c r="AW1502" s="13" t="s">
        <v>35</v>
      </c>
      <c r="AX1502" s="13" t="s">
        <v>76</v>
      </c>
      <c r="AY1502" s="204" t="s">
        <v>177</v>
      </c>
    </row>
    <row r="1503" spans="2:51" s="13" customFormat="1" ht="11.25">
      <c r="B1503" s="193"/>
      <c r="C1503" s="194"/>
      <c r="D1503" s="195" t="s">
        <v>188</v>
      </c>
      <c r="E1503" s="196" t="s">
        <v>19</v>
      </c>
      <c r="F1503" s="197" t="s">
        <v>1026</v>
      </c>
      <c r="G1503" s="194"/>
      <c r="H1503" s="198">
        <v>40.299999999999997</v>
      </c>
      <c r="I1503" s="199"/>
      <c r="J1503" s="194"/>
      <c r="K1503" s="194"/>
      <c r="L1503" s="200"/>
      <c r="M1503" s="201"/>
      <c r="N1503" s="202"/>
      <c r="O1503" s="202"/>
      <c r="P1503" s="202"/>
      <c r="Q1503" s="202"/>
      <c r="R1503" s="202"/>
      <c r="S1503" s="202"/>
      <c r="T1503" s="203"/>
      <c r="AT1503" s="204" t="s">
        <v>188</v>
      </c>
      <c r="AU1503" s="204" t="s">
        <v>86</v>
      </c>
      <c r="AV1503" s="13" t="s">
        <v>86</v>
      </c>
      <c r="AW1503" s="13" t="s">
        <v>35</v>
      </c>
      <c r="AX1503" s="13" t="s">
        <v>76</v>
      </c>
      <c r="AY1503" s="204" t="s">
        <v>177</v>
      </c>
    </row>
    <row r="1504" spans="2:51" s="13" customFormat="1" ht="11.25">
      <c r="B1504" s="193"/>
      <c r="C1504" s="194"/>
      <c r="D1504" s="195" t="s">
        <v>188</v>
      </c>
      <c r="E1504" s="196" t="s">
        <v>19</v>
      </c>
      <c r="F1504" s="197" t="s">
        <v>1027</v>
      </c>
      <c r="G1504" s="194"/>
      <c r="H1504" s="198">
        <v>9.1</v>
      </c>
      <c r="I1504" s="199"/>
      <c r="J1504" s="194"/>
      <c r="K1504" s="194"/>
      <c r="L1504" s="200"/>
      <c r="M1504" s="201"/>
      <c r="N1504" s="202"/>
      <c r="O1504" s="202"/>
      <c r="P1504" s="202"/>
      <c r="Q1504" s="202"/>
      <c r="R1504" s="202"/>
      <c r="S1504" s="202"/>
      <c r="T1504" s="203"/>
      <c r="AT1504" s="204" t="s">
        <v>188</v>
      </c>
      <c r="AU1504" s="204" t="s">
        <v>86</v>
      </c>
      <c r="AV1504" s="13" t="s">
        <v>86</v>
      </c>
      <c r="AW1504" s="13" t="s">
        <v>35</v>
      </c>
      <c r="AX1504" s="13" t="s">
        <v>76</v>
      </c>
      <c r="AY1504" s="204" t="s">
        <v>177</v>
      </c>
    </row>
    <row r="1505" spans="1:65" s="13" customFormat="1" ht="11.25">
      <c r="B1505" s="193"/>
      <c r="C1505" s="194"/>
      <c r="D1505" s="195" t="s">
        <v>188</v>
      </c>
      <c r="E1505" s="196" t="s">
        <v>19</v>
      </c>
      <c r="F1505" s="197" t="s">
        <v>321</v>
      </c>
      <c r="G1505" s="194"/>
      <c r="H1505" s="198">
        <v>17</v>
      </c>
      <c r="I1505" s="199"/>
      <c r="J1505" s="194"/>
      <c r="K1505" s="194"/>
      <c r="L1505" s="200"/>
      <c r="M1505" s="201"/>
      <c r="N1505" s="202"/>
      <c r="O1505" s="202"/>
      <c r="P1505" s="202"/>
      <c r="Q1505" s="202"/>
      <c r="R1505" s="202"/>
      <c r="S1505" s="202"/>
      <c r="T1505" s="203"/>
      <c r="AT1505" s="204" t="s">
        <v>188</v>
      </c>
      <c r="AU1505" s="204" t="s">
        <v>86</v>
      </c>
      <c r="AV1505" s="13" t="s">
        <v>86</v>
      </c>
      <c r="AW1505" s="13" t="s">
        <v>35</v>
      </c>
      <c r="AX1505" s="13" t="s">
        <v>76</v>
      </c>
      <c r="AY1505" s="204" t="s">
        <v>177</v>
      </c>
    </row>
    <row r="1506" spans="1:65" s="13" customFormat="1" ht="11.25">
      <c r="B1506" s="193"/>
      <c r="C1506" s="194"/>
      <c r="D1506" s="195" t="s">
        <v>188</v>
      </c>
      <c r="E1506" s="196" t="s">
        <v>19</v>
      </c>
      <c r="F1506" s="197" t="s">
        <v>1028</v>
      </c>
      <c r="G1506" s="194"/>
      <c r="H1506" s="198">
        <v>1.2</v>
      </c>
      <c r="I1506" s="199"/>
      <c r="J1506" s="194"/>
      <c r="K1506" s="194"/>
      <c r="L1506" s="200"/>
      <c r="M1506" s="201"/>
      <c r="N1506" s="202"/>
      <c r="O1506" s="202"/>
      <c r="P1506" s="202"/>
      <c r="Q1506" s="202"/>
      <c r="R1506" s="202"/>
      <c r="S1506" s="202"/>
      <c r="T1506" s="203"/>
      <c r="AT1506" s="204" t="s">
        <v>188</v>
      </c>
      <c r="AU1506" s="204" t="s">
        <v>86</v>
      </c>
      <c r="AV1506" s="13" t="s">
        <v>86</v>
      </c>
      <c r="AW1506" s="13" t="s">
        <v>35</v>
      </c>
      <c r="AX1506" s="13" t="s">
        <v>76</v>
      </c>
      <c r="AY1506" s="204" t="s">
        <v>177</v>
      </c>
    </row>
    <row r="1507" spans="1:65" s="13" customFormat="1" ht="11.25">
      <c r="B1507" s="193"/>
      <c r="C1507" s="194"/>
      <c r="D1507" s="195" t="s">
        <v>188</v>
      </c>
      <c r="E1507" s="196" t="s">
        <v>19</v>
      </c>
      <c r="F1507" s="197" t="s">
        <v>1012</v>
      </c>
      <c r="G1507" s="194"/>
      <c r="H1507" s="198">
        <v>1.7</v>
      </c>
      <c r="I1507" s="199"/>
      <c r="J1507" s="194"/>
      <c r="K1507" s="194"/>
      <c r="L1507" s="200"/>
      <c r="M1507" s="201"/>
      <c r="N1507" s="202"/>
      <c r="O1507" s="202"/>
      <c r="P1507" s="202"/>
      <c r="Q1507" s="202"/>
      <c r="R1507" s="202"/>
      <c r="S1507" s="202"/>
      <c r="T1507" s="203"/>
      <c r="AT1507" s="204" t="s">
        <v>188</v>
      </c>
      <c r="AU1507" s="204" t="s">
        <v>86</v>
      </c>
      <c r="AV1507" s="13" t="s">
        <v>86</v>
      </c>
      <c r="AW1507" s="13" t="s">
        <v>35</v>
      </c>
      <c r="AX1507" s="13" t="s">
        <v>76</v>
      </c>
      <c r="AY1507" s="204" t="s">
        <v>177</v>
      </c>
    </row>
    <row r="1508" spans="1:65" s="13" customFormat="1" ht="11.25">
      <c r="B1508" s="193"/>
      <c r="C1508" s="194"/>
      <c r="D1508" s="195" t="s">
        <v>188</v>
      </c>
      <c r="E1508" s="196" t="s">
        <v>19</v>
      </c>
      <c r="F1508" s="197" t="s">
        <v>1019</v>
      </c>
      <c r="G1508" s="194"/>
      <c r="H1508" s="198">
        <v>2.9</v>
      </c>
      <c r="I1508" s="199"/>
      <c r="J1508" s="194"/>
      <c r="K1508" s="194"/>
      <c r="L1508" s="200"/>
      <c r="M1508" s="201"/>
      <c r="N1508" s="202"/>
      <c r="O1508" s="202"/>
      <c r="P1508" s="202"/>
      <c r="Q1508" s="202"/>
      <c r="R1508" s="202"/>
      <c r="S1508" s="202"/>
      <c r="T1508" s="203"/>
      <c r="AT1508" s="204" t="s">
        <v>188</v>
      </c>
      <c r="AU1508" s="204" t="s">
        <v>86</v>
      </c>
      <c r="AV1508" s="13" t="s">
        <v>86</v>
      </c>
      <c r="AW1508" s="13" t="s">
        <v>35</v>
      </c>
      <c r="AX1508" s="13" t="s">
        <v>76</v>
      </c>
      <c r="AY1508" s="204" t="s">
        <v>177</v>
      </c>
    </row>
    <row r="1509" spans="1:65" s="13" customFormat="1" ht="11.25">
      <c r="B1509" s="193"/>
      <c r="C1509" s="194"/>
      <c r="D1509" s="195" t="s">
        <v>188</v>
      </c>
      <c r="E1509" s="196" t="s">
        <v>19</v>
      </c>
      <c r="F1509" s="197" t="s">
        <v>84</v>
      </c>
      <c r="G1509" s="194"/>
      <c r="H1509" s="198">
        <v>1</v>
      </c>
      <c r="I1509" s="199"/>
      <c r="J1509" s="194"/>
      <c r="K1509" s="194"/>
      <c r="L1509" s="200"/>
      <c r="M1509" s="201"/>
      <c r="N1509" s="202"/>
      <c r="O1509" s="202"/>
      <c r="P1509" s="202"/>
      <c r="Q1509" s="202"/>
      <c r="R1509" s="202"/>
      <c r="S1509" s="202"/>
      <c r="T1509" s="203"/>
      <c r="AT1509" s="204" t="s">
        <v>188</v>
      </c>
      <c r="AU1509" s="204" t="s">
        <v>86</v>
      </c>
      <c r="AV1509" s="13" t="s">
        <v>86</v>
      </c>
      <c r="AW1509" s="13" t="s">
        <v>35</v>
      </c>
      <c r="AX1509" s="13" t="s">
        <v>76</v>
      </c>
      <c r="AY1509" s="204" t="s">
        <v>177</v>
      </c>
    </row>
    <row r="1510" spans="1:65" s="13" customFormat="1" ht="11.25">
      <c r="B1510" s="193"/>
      <c r="C1510" s="194"/>
      <c r="D1510" s="195" t="s">
        <v>188</v>
      </c>
      <c r="E1510" s="196" t="s">
        <v>19</v>
      </c>
      <c r="F1510" s="197" t="s">
        <v>1029</v>
      </c>
      <c r="G1510" s="194"/>
      <c r="H1510" s="198">
        <v>10.1</v>
      </c>
      <c r="I1510" s="199"/>
      <c r="J1510" s="194"/>
      <c r="K1510" s="194"/>
      <c r="L1510" s="200"/>
      <c r="M1510" s="201"/>
      <c r="N1510" s="202"/>
      <c r="O1510" s="202"/>
      <c r="P1510" s="202"/>
      <c r="Q1510" s="202"/>
      <c r="R1510" s="202"/>
      <c r="S1510" s="202"/>
      <c r="T1510" s="203"/>
      <c r="AT1510" s="204" t="s">
        <v>188</v>
      </c>
      <c r="AU1510" s="204" t="s">
        <v>86</v>
      </c>
      <c r="AV1510" s="13" t="s">
        <v>86</v>
      </c>
      <c r="AW1510" s="13" t="s">
        <v>35</v>
      </c>
      <c r="AX1510" s="13" t="s">
        <v>76</v>
      </c>
      <c r="AY1510" s="204" t="s">
        <v>177</v>
      </c>
    </row>
    <row r="1511" spans="1:65" s="13" customFormat="1" ht="11.25">
      <c r="B1511" s="193"/>
      <c r="C1511" s="194"/>
      <c r="D1511" s="195" t="s">
        <v>188</v>
      </c>
      <c r="E1511" s="196" t="s">
        <v>19</v>
      </c>
      <c r="F1511" s="197" t="s">
        <v>1030</v>
      </c>
      <c r="G1511" s="194"/>
      <c r="H1511" s="198">
        <v>30.7</v>
      </c>
      <c r="I1511" s="199"/>
      <c r="J1511" s="194"/>
      <c r="K1511" s="194"/>
      <c r="L1511" s="200"/>
      <c r="M1511" s="201"/>
      <c r="N1511" s="202"/>
      <c r="O1511" s="202"/>
      <c r="P1511" s="202"/>
      <c r="Q1511" s="202"/>
      <c r="R1511" s="202"/>
      <c r="S1511" s="202"/>
      <c r="T1511" s="203"/>
      <c r="AT1511" s="204" t="s">
        <v>188</v>
      </c>
      <c r="AU1511" s="204" t="s">
        <v>86</v>
      </c>
      <c r="AV1511" s="13" t="s">
        <v>86</v>
      </c>
      <c r="AW1511" s="13" t="s">
        <v>35</v>
      </c>
      <c r="AX1511" s="13" t="s">
        <v>76</v>
      </c>
      <c r="AY1511" s="204" t="s">
        <v>177</v>
      </c>
    </row>
    <row r="1512" spans="1:65" s="13" customFormat="1" ht="11.25">
      <c r="B1512" s="193"/>
      <c r="C1512" s="194"/>
      <c r="D1512" s="195" t="s">
        <v>188</v>
      </c>
      <c r="E1512" s="196" t="s">
        <v>19</v>
      </c>
      <c r="F1512" s="197" t="s">
        <v>1031</v>
      </c>
      <c r="G1512" s="194"/>
      <c r="H1512" s="198">
        <v>13.1</v>
      </c>
      <c r="I1512" s="199"/>
      <c r="J1512" s="194"/>
      <c r="K1512" s="194"/>
      <c r="L1512" s="200"/>
      <c r="M1512" s="201"/>
      <c r="N1512" s="202"/>
      <c r="O1512" s="202"/>
      <c r="P1512" s="202"/>
      <c r="Q1512" s="202"/>
      <c r="R1512" s="202"/>
      <c r="S1512" s="202"/>
      <c r="T1512" s="203"/>
      <c r="AT1512" s="204" t="s">
        <v>188</v>
      </c>
      <c r="AU1512" s="204" t="s">
        <v>86</v>
      </c>
      <c r="AV1512" s="13" t="s">
        <v>86</v>
      </c>
      <c r="AW1512" s="13" t="s">
        <v>35</v>
      </c>
      <c r="AX1512" s="13" t="s">
        <v>76</v>
      </c>
      <c r="AY1512" s="204" t="s">
        <v>177</v>
      </c>
    </row>
    <row r="1513" spans="1:65" s="13" customFormat="1" ht="11.25">
      <c r="B1513" s="193"/>
      <c r="C1513" s="194"/>
      <c r="D1513" s="195" t="s">
        <v>188</v>
      </c>
      <c r="E1513" s="196" t="s">
        <v>19</v>
      </c>
      <c r="F1513" s="197" t="s">
        <v>1032</v>
      </c>
      <c r="G1513" s="194"/>
      <c r="H1513" s="198">
        <v>12.4</v>
      </c>
      <c r="I1513" s="199"/>
      <c r="J1513" s="194"/>
      <c r="K1513" s="194"/>
      <c r="L1513" s="200"/>
      <c r="M1513" s="201"/>
      <c r="N1513" s="202"/>
      <c r="O1513" s="202"/>
      <c r="P1513" s="202"/>
      <c r="Q1513" s="202"/>
      <c r="R1513" s="202"/>
      <c r="S1513" s="202"/>
      <c r="T1513" s="203"/>
      <c r="AT1513" s="204" t="s">
        <v>188</v>
      </c>
      <c r="AU1513" s="204" t="s">
        <v>86</v>
      </c>
      <c r="AV1513" s="13" t="s">
        <v>86</v>
      </c>
      <c r="AW1513" s="13" t="s">
        <v>35</v>
      </c>
      <c r="AX1513" s="13" t="s">
        <v>76</v>
      </c>
      <c r="AY1513" s="204" t="s">
        <v>177</v>
      </c>
    </row>
    <row r="1514" spans="1:65" s="14" customFormat="1" ht="11.25">
      <c r="B1514" s="205"/>
      <c r="C1514" s="206"/>
      <c r="D1514" s="195" t="s">
        <v>188</v>
      </c>
      <c r="E1514" s="207" t="s">
        <v>19</v>
      </c>
      <c r="F1514" s="208" t="s">
        <v>190</v>
      </c>
      <c r="G1514" s="206"/>
      <c r="H1514" s="209">
        <v>575</v>
      </c>
      <c r="I1514" s="210"/>
      <c r="J1514" s="206"/>
      <c r="K1514" s="206"/>
      <c r="L1514" s="211"/>
      <c r="M1514" s="212"/>
      <c r="N1514" s="213"/>
      <c r="O1514" s="213"/>
      <c r="P1514" s="213"/>
      <c r="Q1514" s="213"/>
      <c r="R1514" s="213"/>
      <c r="S1514" s="213"/>
      <c r="T1514" s="214"/>
      <c r="AT1514" s="215" t="s">
        <v>188</v>
      </c>
      <c r="AU1514" s="215" t="s">
        <v>86</v>
      </c>
      <c r="AV1514" s="14" t="s">
        <v>184</v>
      </c>
      <c r="AW1514" s="14" t="s">
        <v>35</v>
      </c>
      <c r="AX1514" s="14" t="s">
        <v>84</v>
      </c>
      <c r="AY1514" s="215" t="s">
        <v>177</v>
      </c>
    </row>
    <row r="1515" spans="1:65" s="2" customFormat="1" ht="24.2" customHeight="1">
      <c r="A1515" s="36"/>
      <c r="B1515" s="37"/>
      <c r="C1515" s="175" t="s">
        <v>1033</v>
      </c>
      <c r="D1515" s="175" t="s">
        <v>179</v>
      </c>
      <c r="E1515" s="176" t="s">
        <v>1034</v>
      </c>
      <c r="F1515" s="177" t="s">
        <v>1035</v>
      </c>
      <c r="G1515" s="178" t="s">
        <v>199</v>
      </c>
      <c r="H1515" s="179">
        <v>750</v>
      </c>
      <c r="I1515" s="180"/>
      <c r="J1515" s="181">
        <f>ROUND(I1515*H1515,2)</f>
        <v>0</v>
      </c>
      <c r="K1515" s="177" t="s">
        <v>183</v>
      </c>
      <c r="L1515" s="41"/>
      <c r="M1515" s="182" t="s">
        <v>19</v>
      </c>
      <c r="N1515" s="183" t="s">
        <v>47</v>
      </c>
      <c r="O1515" s="66"/>
      <c r="P1515" s="184">
        <f>O1515*H1515</f>
        <v>0</v>
      </c>
      <c r="Q1515" s="184">
        <v>1.0999999999999999E-2</v>
      </c>
      <c r="R1515" s="184">
        <f>Q1515*H1515</f>
        <v>8.25</v>
      </c>
      <c r="S1515" s="184">
        <v>0</v>
      </c>
      <c r="T1515" s="185">
        <f>S1515*H1515</f>
        <v>0</v>
      </c>
      <c r="U1515" s="36"/>
      <c r="V1515" s="36"/>
      <c r="W1515" s="36"/>
      <c r="X1515" s="36"/>
      <c r="Y1515" s="36"/>
      <c r="Z1515" s="36"/>
      <c r="AA1515" s="36"/>
      <c r="AB1515" s="36"/>
      <c r="AC1515" s="36"/>
      <c r="AD1515" s="36"/>
      <c r="AE1515" s="36"/>
      <c r="AR1515" s="186" t="s">
        <v>184</v>
      </c>
      <c r="AT1515" s="186" t="s">
        <v>179</v>
      </c>
      <c r="AU1515" s="186" t="s">
        <v>86</v>
      </c>
      <c r="AY1515" s="19" t="s">
        <v>177</v>
      </c>
      <c r="BE1515" s="187">
        <f>IF(N1515="základní",J1515,0)</f>
        <v>0</v>
      </c>
      <c r="BF1515" s="187">
        <f>IF(N1515="snížená",J1515,0)</f>
        <v>0</v>
      </c>
      <c r="BG1515" s="187">
        <f>IF(N1515="zákl. přenesená",J1515,0)</f>
        <v>0</v>
      </c>
      <c r="BH1515" s="187">
        <f>IF(N1515="sníž. přenesená",J1515,0)</f>
        <v>0</v>
      </c>
      <c r="BI1515" s="187">
        <f>IF(N1515="nulová",J1515,0)</f>
        <v>0</v>
      </c>
      <c r="BJ1515" s="19" t="s">
        <v>84</v>
      </c>
      <c r="BK1515" s="187">
        <f>ROUND(I1515*H1515,2)</f>
        <v>0</v>
      </c>
      <c r="BL1515" s="19" t="s">
        <v>184</v>
      </c>
      <c r="BM1515" s="186" t="s">
        <v>1036</v>
      </c>
    </row>
    <row r="1516" spans="1:65" s="2" customFormat="1" ht="11.25">
      <c r="A1516" s="36"/>
      <c r="B1516" s="37"/>
      <c r="C1516" s="38"/>
      <c r="D1516" s="188" t="s">
        <v>186</v>
      </c>
      <c r="E1516" s="38"/>
      <c r="F1516" s="189" t="s">
        <v>1037</v>
      </c>
      <c r="G1516" s="38"/>
      <c r="H1516" s="38"/>
      <c r="I1516" s="190"/>
      <c r="J1516" s="38"/>
      <c r="K1516" s="38"/>
      <c r="L1516" s="41"/>
      <c r="M1516" s="191"/>
      <c r="N1516" s="192"/>
      <c r="O1516" s="66"/>
      <c r="P1516" s="66"/>
      <c r="Q1516" s="66"/>
      <c r="R1516" s="66"/>
      <c r="S1516" s="66"/>
      <c r="T1516" s="67"/>
      <c r="U1516" s="36"/>
      <c r="V1516" s="36"/>
      <c r="W1516" s="36"/>
      <c r="X1516" s="36"/>
      <c r="Y1516" s="36"/>
      <c r="Z1516" s="36"/>
      <c r="AA1516" s="36"/>
      <c r="AB1516" s="36"/>
      <c r="AC1516" s="36"/>
      <c r="AD1516" s="36"/>
      <c r="AE1516" s="36"/>
      <c r="AT1516" s="19" t="s">
        <v>186</v>
      </c>
      <c r="AU1516" s="19" t="s">
        <v>86</v>
      </c>
    </row>
    <row r="1517" spans="1:65" s="15" customFormat="1" ht="11.25">
      <c r="B1517" s="216"/>
      <c r="C1517" s="217"/>
      <c r="D1517" s="195" t="s">
        <v>188</v>
      </c>
      <c r="E1517" s="218" t="s">
        <v>19</v>
      </c>
      <c r="F1517" s="219" t="s">
        <v>950</v>
      </c>
      <c r="G1517" s="217"/>
      <c r="H1517" s="218" t="s">
        <v>19</v>
      </c>
      <c r="I1517" s="220"/>
      <c r="J1517" s="217"/>
      <c r="K1517" s="217"/>
      <c r="L1517" s="221"/>
      <c r="M1517" s="222"/>
      <c r="N1517" s="223"/>
      <c r="O1517" s="223"/>
      <c r="P1517" s="223"/>
      <c r="Q1517" s="223"/>
      <c r="R1517" s="223"/>
      <c r="S1517" s="223"/>
      <c r="T1517" s="224"/>
      <c r="AT1517" s="225" t="s">
        <v>188</v>
      </c>
      <c r="AU1517" s="225" t="s">
        <v>86</v>
      </c>
      <c r="AV1517" s="15" t="s">
        <v>84</v>
      </c>
      <c r="AW1517" s="15" t="s">
        <v>35</v>
      </c>
      <c r="AX1517" s="15" t="s">
        <v>76</v>
      </c>
      <c r="AY1517" s="225" t="s">
        <v>177</v>
      </c>
    </row>
    <row r="1518" spans="1:65" s="15" customFormat="1" ht="11.25">
      <c r="B1518" s="216"/>
      <c r="C1518" s="217"/>
      <c r="D1518" s="195" t="s">
        <v>188</v>
      </c>
      <c r="E1518" s="218" t="s">
        <v>19</v>
      </c>
      <c r="F1518" s="219" t="s">
        <v>951</v>
      </c>
      <c r="G1518" s="217"/>
      <c r="H1518" s="218" t="s">
        <v>19</v>
      </c>
      <c r="I1518" s="220"/>
      <c r="J1518" s="217"/>
      <c r="K1518" s="217"/>
      <c r="L1518" s="221"/>
      <c r="M1518" s="222"/>
      <c r="N1518" s="223"/>
      <c r="O1518" s="223"/>
      <c r="P1518" s="223"/>
      <c r="Q1518" s="223"/>
      <c r="R1518" s="223"/>
      <c r="S1518" s="223"/>
      <c r="T1518" s="224"/>
      <c r="AT1518" s="225" t="s">
        <v>188</v>
      </c>
      <c r="AU1518" s="225" t="s">
        <v>86</v>
      </c>
      <c r="AV1518" s="15" t="s">
        <v>84</v>
      </c>
      <c r="AW1518" s="15" t="s">
        <v>35</v>
      </c>
      <c r="AX1518" s="15" t="s">
        <v>76</v>
      </c>
      <c r="AY1518" s="225" t="s">
        <v>177</v>
      </c>
    </row>
    <row r="1519" spans="1:65" s="13" customFormat="1" ht="11.25">
      <c r="B1519" s="193"/>
      <c r="C1519" s="194"/>
      <c r="D1519" s="195" t="s">
        <v>188</v>
      </c>
      <c r="E1519" s="196" t="s">
        <v>19</v>
      </c>
      <c r="F1519" s="197" t="s">
        <v>1003</v>
      </c>
      <c r="G1519" s="194"/>
      <c r="H1519" s="198">
        <v>11.5</v>
      </c>
      <c r="I1519" s="199"/>
      <c r="J1519" s="194"/>
      <c r="K1519" s="194"/>
      <c r="L1519" s="200"/>
      <c r="M1519" s="201"/>
      <c r="N1519" s="202"/>
      <c r="O1519" s="202"/>
      <c r="P1519" s="202"/>
      <c r="Q1519" s="202"/>
      <c r="R1519" s="202"/>
      <c r="S1519" s="202"/>
      <c r="T1519" s="203"/>
      <c r="AT1519" s="204" t="s">
        <v>188</v>
      </c>
      <c r="AU1519" s="204" t="s">
        <v>86</v>
      </c>
      <c r="AV1519" s="13" t="s">
        <v>86</v>
      </c>
      <c r="AW1519" s="13" t="s">
        <v>35</v>
      </c>
      <c r="AX1519" s="13" t="s">
        <v>76</v>
      </c>
      <c r="AY1519" s="204" t="s">
        <v>177</v>
      </c>
    </row>
    <row r="1520" spans="1:65" s="13" customFormat="1" ht="11.25">
      <c r="B1520" s="193"/>
      <c r="C1520" s="194"/>
      <c r="D1520" s="195" t="s">
        <v>188</v>
      </c>
      <c r="E1520" s="196" t="s">
        <v>19</v>
      </c>
      <c r="F1520" s="197" t="s">
        <v>1004</v>
      </c>
      <c r="G1520" s="194"/>
      <c r="H1520" s="198">
        <v>13.6</v>
      </c>
      <c r="I1520" s="199"/>
      <c r="J1520" s="194"/>
      <c r="K1520" s="194"/>
      <c r="L1520" s="200"/>
      <c r="M1520" s="201"/>
      <c r="N1520" s="202"/>
      <c r="O1520" s="202"/>
      <c r="P1520" s="202"/>
      <c r="Q1520" s="202"/>
      <c r="R1520" s="202"/>
      <c r="S1520" s="202"/>
      <c r="T1520" s="203"/>
      <c r="AT1520" s="204" t="s">
        <v>188</v>
      </c>
      <c r="AU1520" s="204" t="s">
        <v>86</v>
      </c>
      <c r="AV1520" s="13" t="s">
        <v>86</v>
      </c>
      <c r="AW1520" s="13" t="s">
        <v>35</v>
      </c>
      <c r="AX1520" s="13" t="s">
        <v>76</v>
      </c>
      <c r="AY1520" s="204" t="s">
        <v>177</v>
      </c>
    </row>
    <row r="1521" spans="2:51" s="13" customFormat="1" ht="11.25">
      <c r="B1521" s="193"/>
      <c r="C1521" s="194"/>
      <c r="D1521" s="195" t="s">
        <v>188</v>
      </c>
      <c r="E1521" s="196" t="s">
        <v>19</v>
      </c>
      <c r="F1521" s="197" t="s">
        <v>1005</v>
      </c>
      <c r="G1521" s="194"/>
      <c r="H1521" s="198">
        <v>19.100000000000001</v>
      </c>
      <c r="I1521" s="199"/>
      <c r="J1521" s="194"/>
      <c r="K1521" s="194"/>
      <c r="L1521" s="200"/>
      <c r="M1521" s="201"/>
      <c r="N1521" s="202"/>
      <c r="O1521" s="202"/>
      <c r="P1521" s="202"/>
      <c r="Q1521" s="202"/>
      <c r="R1521" s="202"/>
      <c r="S1521" s="202"/>
      <c r="T1521" s="203"/>
      <c r="AT1521" s="204" t="s">
        <v>188</v>
      </c>
      <c r="AU1521" s="204" t="s">
        <v>86</v>
      </c>
      <c r="AV1521" s="13" t="s">
        <v>86</v>
      </c>
      <c r="AW1521" s="13" t="s">
        <v>35</v>
      </c>
      <c r="AX1521" s="13" t="s">
        <v>76</v>
      </c>
      <c r="AY1521" s="204" t="s">
        <v>177</v>
      </c>
    </row>
    <row r="1522" spans="2:51" s="13" customFormat="1" ht="11.25">
      <c r="B1522" s="193"/>
      <c r="C1522" s="194"/>
      <c r="D1522" s="195" t="s">
        <v>188</v>
      </c>
      <c r="E1522" s="196" t="s">
        <v>19</v>
      </c>
      <c r="F1522" s="197" t="s">
        <v>252</v>
      </c>
      <c r="G1522" s="194"/>
      <c r="H1522" s="198">
        <v>8</v>
      </c>
      <c r="I1522" s="199"/>
      <c r="J1522" s="194"/>
      <c r="K1522" s="194"/>
      <c r="L1522" s="200"/>
      <c r="M1522" s="201"/>
      <c r="N1522" s="202"/>
      <c r="O1522" s="202"/>
      <c r="P1522" s="202"/>
      <c r="Q1522" s="202"/>
      <c r="R1522" s="202"/>
      <c r="S1522" s="202"/>
      <c r="T1522" s="203"/>
      <c r="AT1522" s="204" t="s">
        <v>188</v>
      </c>
      <c r="AU1522" s="204" t="s">
        <v>86</v>
      </c>
      <c r="AV1522" s="13" t="s">
        <v>86</v>
      </c>
      <c r="AW1522" s="13" t="s">
        <v>35</v>
      </c>
      <c r="AX1522" s="13" t="s">
        <v>76</v>
      </c>
      <c r="AY1522" s="204" t="s">
        <v>177</v>
      </c>
    </row>
    <row r="1523" spans="2:51" s="13" customFormat="1" ht="11.25">
      <c r="B1523" s="193"/>
      <c r="C1523" s="194"/>
      <c r="D1523" s="195" t="s">
        <v>188</v>
      </c>
      <c r="E1523" s="196" t="s">
        <v>19</v>
      </c>
      <c r="F1523" s="197" t="s">
        <v>1006</v>
      </c>
      <c r="G1523" s="194"/>
      <c r="H1523" s="198">
        <v>6.6</v>
      </c>
      <c r="I1523" s="199"/>
      <c r="J1523" s="194"/>
      <c r="K1523" s="194"/>
      <c r="L1523" s="200"/>
      <c r="M1523" s="201"/>
      <c r="N1523" s="202"/>
      <c r="O1523" s="202"/>
      <c r="P1523" s="202"/>
      <c r="Q1523" s="202"/>
      <c r="R1523" s="202"/>
      <c r="S1523" s="202"/>
      <c r="T1523" s="203"/>
      <c r="AT1523" s="204" t="s">
        <v>188</v>
      </c>
      <c r="AU1523" s="204" t="s">
        <v>86</v>
      </c>
      <c r="AV1523" s="13" t="s">
        <v>86</v>
      </c>
      <c r="AW1523" s="13" t="s">
        <v>35</v>
      </c>
      <c r="AX1523" s="13" t="s">
        <v>76</v>
      </c>
      <c r="AY1523" s="204" t="s">
        <v>177</v>
      </c>
    </row>
    <row r="1524" spans="2:51" s="13" customFormat="1" ht="11.25">
      <c r="B1524" s="193"/>
      <c r="C1524" s="194"/>
      <c r="D1524" s="195" t="s">
        <v>188</v>
      </c>
      <c r="E1524" s="196" t="s">
        <v>19</v>
      </c>
      <c r="F1524" s="197" t="s">
        <v>1007</v>
      </c>
      <c r="G1524" s="194"/>
      <c r="H1524" s="198">
        <v>3.4</v>
      </c>
      <c r="I1524" s="199"/>
      <c r="J1524" s="194"/>
      <c r="K1524" s="194"/>
      <c r="L1524" s="200"/>
      <c r="M1524" s="201"/>
      <c r="N1524" s="202"/>
      <c r="O1524" s="202"/>
      <c r="P1524" s="202"/>
      <c r="Q1524" s="202"/>
      <c r="R1524" s="202"/>
      <c r="S1524" s="202"/>
      <c r="T1524" s="203"/>
      <c r="AT1524" s="204" t="s">
        <v>188</v>
      </c>
      <c r="AU1524" s="204" t="s">
        <v>86</v>
      </c>
      <c r="AV1524" s="13" t="s">
        <v>86</v>
      </c>
      <c r="AW1524" s="13" t="s">
        <v>35</v>
      </c>
      <c r="AX1524" s="13" t="s">
        <v>76</v>
      </c>
      <c r="AY1524" s="204" t="s">
        <v>177</v>
      </c>
    </row>
    <row r="1525" spans="2:51" s="13" customFormat="1" ht="11.25">
      <c r="B1525" s="193"/>
      <c r="C1525" s="194"/>
      <c r="D1525" s="195" t="s">
        <v>188</v>
      </c>
      <c r="E1525" s="196" t="s">
        <v>19</v>
      </c>
      <c r="F1525" s="197" t="s">
        <v>1008</v>
      </c>
      <c r="G1525" s="194"/>
      <c r="H1525" s="198">
        <v>8.6</v>
      </c>
      <c r="I1525" s="199"/>
      <c r="J1525" s="194"/>
      <c r="K1525" s="194"/>
      <c r="L1525" s="200"/>
      <c r="M1525" s="201"/>
      <c r="N1525" s="202"/>
      <c r="O1525" s="202"/>
      <c r="P1525" s="202"/>
      <c r="Q1525" s="202"/>
      <c r="R1525" s="202"/>
      <c r="S1525" s="202"/>
      <c r="T1525" s="203"/>
      <c r="AT1525" s="204" t="s">
        <v>188</v>
      </c>
      <c r="AU1525" s="204" t="s">
        <v>86</v>
      </c>
      <c r="AV1525" s="13" t="s">
        <v>86</v>
      </c>
      <c r="AW1525" s="13" t="s">
        <v>35</v>
      </c>
      <c r="AX1525" s="13" t="s">
        <v>76</v>
      </c>
      <c r="AY1525" s="204" t="s">
        <v>177</v>
      </c>
    </row>
    <row r="1526" spans="2:51" s="13" customFormat="1" ht="11.25">
      <c r="B1526" s="193"/>
      <c r="C1526" s="194"/>
      <c r="D1526" s="195" t="s">
        <v>188</v>
      </c>
      <c r="E1526" s="196" t="s">
        <v>19</v>
      </c>
      <c r="F1526" s="197" t="s">
        <v>1009</v>
      </c>
      <c r="G1526" s="194"/>
      <c r="H1526" s="198">
        <v>1.4</v>
      </c>
      <c r="I1526" s="199"/>
      <c r="J1526" s="194"/>
      <c r="K1526" s="194"/>
      <c r="L1526" s="200"/>
      <c r="M1526" s="201"/>
      <c r="N1526" s="202"/>
      <c r="O1526" s="202"/>
      <c r="P1526" s="202"/>
      <c r="Q1526" s="202"/>
      <c r="R1526" s="202"/>
      <c r="S1526" s="202"/>
      <c r="T1526" s="203"/>
      <c r="AT1526" s="204" t="s">
        <v>188</v>
      </c>
      <c r="AU1526" s="204" t="s">
        <v>86</v>
      </c>
      <c r="AV1526" s="13" t="s">
        <v>86</v>
      </c>
      <c r="AW1526" s="13" t="s">
        <v>35</v>
      </c>
      <c r="AX1526" s="13" t="s">
        <v>76</v>
      </c>
      <c r="AY1526" s="204" t="s">
        <v>177</v>
      </c>
    </row>
    <row r="1527" spans="2:51" s="13" customFormat="1" ht="11.25">
      <c r="B1527" s="193"/>
      <c r="C1527" s="194"/>
      <c r="D1527" s="195" t="s">
        <v>188</v>
      </c>
      <c r="E1527" s="196" t="s">
        <v>19</v>
      </c>
      <c r="F1527" s="197" t="s">
        <v>1010</v>
      </c>
      <c r="G1527" s="194"/>
      <c r="H1527" s="198">
        <v>2.2999999999999998</v>
      </c>
      <c r="I1527" s="199"/>
      <c r="J1527" s="194"/>
      <c r="K1527" s="194"/>
      <c r="L1527" s="200"/>
      <c r="M1527" s="201"/>
      <c r="N1527" s="202"/>
      <c r="O1527" s="202"/>
      <c r="P1527" s="202"/>
      <c r="Q1527" s="202"/>
      <c r="R1527" s="202"/>
      <c r="S1527" s="202"/>
      <c r="T1527" s="203"/>
      <c r="AT1527" s="204" t="s">
        <v>188</v>
      </c>
      <c r="AU1527" s="204" t="s">
        <v>86</v>
      </c>
      <c r="AV1527" s="13" t="s">
        <v>86</v>
      </c>
      <c r="AW1527" s="13" t="s">
        <v>35</v>
      </c>
      <c r="AX1527" s="13" t="s">
        <v>76</v>
      </c>
      <c r="AY1527" s="204" t="s">
        <v>177</v>
      </c>
    </row>
    <row r="1528" spans="2:51" s="13" customFormat="1" ht="11.25">
      <c r="B1528" s="193"/>
      <c r="C1528" s="194"/>
      <c r="D1528" s="195" t="s">
        <v>188</v>
      </c>
      <c r="E1528" s="196" t="s">
        <v>19</v>
      </c>
      <c r="F1528" s="197" t="s">
        <v>1011</v>
      </c>
      <c r="G1528" s="194"/>
      <c r="H1528" s="198">
        <v>10.3</v>
      </c>
      <c r="I1528" s="199"/>
      <c r="J1528" s="194"/>
      <c r="K1528" s="194"/>
      <c r="L1528" s="200"/>
      <c r="M1528" s="201"/>
      <c r="N1528" s="202"/>
      <c r="O1528" s="202"/>
      <c r="P1528" s="202"/>
      <c r="Q1528" s="202"/>
      <c r="R1528" s="202"/>
      <c r="S1528" s="202"/>
      <c r="T1528" s="203"/>
      <c r="AT1528" s="204" t="s">
        <v>188</v>
      </c>
      <c r="AU1528" s="204" t="s">
        <v>86</v>
      </c>
      <c r="AV1528" s="13" t="s">
        <v>86</v>
      </c>
      <c r="AW1528" s="13" t="s">
        <v>35</v>
      </c>
      <c r="AX1528" s="13" t="s">
        <v>76</v>
      </c>
      <c r="AY1528" s="204" t="s">
        <v>177</v>
      </c>
    </row>
    <row r="1529" spans="2:51" s="13" customFormat="1" ht="11.25">
      <c r="B1529" s="193"/>
      <c r="C1529" s="194"/>
      <c r="D1529" s="195" t="s">
        <v>188</v>
      </c>
      <c r="E1529" s="196" t="s">
        <v>19</v>
      </c>
      <c r="F1529" s="197" t="s">
        <v>1012</v>
      </c>
      <c r="G1529" s="194"/>
      <c r="H1529" s="198">
        <v>1.7</v>
      </c>
      <c r="I1529" s="199"/>
      <c r="J1529" s="194"/>
      <c r="K1529" s="194"/>
      <c r="L1529" s="200"/>
      <c r="M1529" s="201"/>
      <c r="N1529" s="202"/>
      <c r="O1529" s="202"/>
      <c r="P1529" s="202"/>
      <c r="Q1529" s="202"/>
      <c r="R1529" s="202"/>
      <c r="S1529" s="202"/>
      <c r="T1529" s="203"/>
      <c r="AT1529" s="204" t="s">
        <v>188</v>
      </c>
      <c r="AU1529" s="204" t="s">
        <v>86</v>
      </c>
      <c r="AV1529" s="13" t="s">
        <v>86</v>
      </c>
      <c r="AW1529" s="13" t="s">
        <v>35</v>
      </c>
      <c r="AX1529" s="13" t="s">
        <v>76</v>
      </c>
      <c r="AY1529" s="204" t="s">
        <v>177</v>
      </c>
    </row>
    <row r="1530" spans="2:51" s="13" customFormat="1" ht="11.25">
      <c r="B1530" s="193"/>
      <c r="C1530" s="194"/>
      <c r="D1530" s="195" t="s">
        <v>188</v>
      </c>
      <c r="E1530" s="196" t="s">
        <v>19</v>
      </c>
      <c r="F1530" s="197" t="s">
        <v>1013</v>
      </c>
      <c r="G1530" s="194"/>
      <c r="H1530" s="198">
        <v>39.6</v>
      </c>
      <c r="I1530" s="199"/>
      <c r="J1530" s="194"/>
      <c r="K1530" s="194"/>
      <c r="L1530" s="200"/>
      <c r="M1530" s="201"/>
      <c r="N1530" s="202"/>
      <c r="O1530" s="202"/>
      <c r="P1530" s="202"/>
      <c r="Q1530" s="202"/>
      <c r="R1530" s="202"/>
      <c r="S1530" s="202"/>
      <c r="T1530" s="203"/>
      <c r="AT1530" s="204" t="s">
        <v>188</v>
      </c>
      <c r="AU1530" s="204" t="s">
        <v>86</v>
      </c>
      <c r="AV1530" s="13" t="s">
        <v>86</v>
      </c>
      <c r="AW1530" s="13" t="s">
        <v>35</v>
      </c>
      <c r="AX1530" s="13" t="s">
        <v>76</v>
      </c>
      <c r="AY1530" s="204" t="s">
        <v>177</v>
      </c>
    </row>
    <row r="1531" spans="2:51" s="13" customFormat="1" ht="11.25">
      <c r="B1531" s="193"/>
      <c r="C1531" s="194"/>
      <c r="D1531" s="195" t="s">
        <v>188</v>
      </c>
      <c r="E1531" s="196" t="s">
        <v>19</v>
      </c>
      <c r="F1531" s="197" t="s">
        <v>1006</v>
      </c>
      <c r="G1531" s="194"/>
      <c r="H1531" s="198">
        <v>6.6</v>
      </c>
      <c r="I1531" s="199"/>
      <c r="J1531" s="194"/>
      <c r="K1531" s="194"/>
      <c r="L1531" s="200"/>
      <c r="M1531" s="201"/>
      <c r="N1531" s="202"/>
      <c r="O1531" s="202"/>
      <c r="P1531" s="202"/>
      <c r="Q1531" s="202"/>
      <c r="R1531" s="202"/>
      <c r="S1531" s="202"/>
      <c r="T1531" s="203"/>
      <c r="AT1531" s="204" t="s">
        <v>188</v>
      </c>
      <c r="AU1531" s="204" t="s">
        <v>86</v>
      </c>
      <c r="AV1531" s="13" t="s">
        <v>86</v>
      </c>
      <c r="AW1531" s="13" t="s">
        <v>35</v>
      </c>
      <c r="AX1531" s="13" t="s">
        <v>76</v>
      </c>
      <c r="AY1531" s="204" t="s">
        <v>177</v>
      </c>
    </row>
    <row r="1532" spans="2:51" s="13" customFormat="1" ht="11.25">
      <c r="B1532" s="193"/>
      <c r="C1532" s="194"/>
      <c r="D1532" s="195" t="s">
        <v>188</v>
      </c>
      <c r="E1532" s="196" t="s">
        <v>19</v>
      </c>
      <c r="F1532" s="197" t="s">
        <v>1014</v>
      </c>
      <c r="G1532" s="194"/>
      <c r="H1532" s="198">
        <v>11.3</v>
      </c>
      <c r="I1532" s="199"/>
      <c r="J1532" s="194"/>
      <c r="K1532" s="194"/>
      <c r="L1532" s="200"/>
      <c r="M1532" s="201"/>
      <c r="N1532" s="202"/>
      <c r="O1532" s="202"/>
      <c r="P1532" s="202"/>
      <c r="Q1532" s="202"/>
      <c r="R1532" s="202"/>
      <c r="S1532" s="202"/>
      <c r="T1532" s="203"/>
      <c r="AT1532" s="204" t="s">
        <v>188</v>
      </c>
      <c r="AU1532" s="204" t="s">
        <v>86</v>
      </c>
      <c r="AV1532" s="13" t="s">
        <v>86</v>
      </c>
      <c r="AW1532" s="13" t="s">
        <v>35</v>
      </c>
      <c r="AX1532" s="13" t="s">
        <v>76</v>
      </c>
      <c r="AY1532" s="204" t="s">
        <v>177</v>
      </c>
    </row>
    <row r="1533" spans="2:51" s="13" customFormat="1" ht="11.25">
      <c r="B1533" s="193"/>
      <c r="C1533" s="194"/>
      <c r="D1533" s="195" t="s">
        <v>188</v>
      </c>
      <c r="E1533" s="196" t="s">
        <v>19</v>
      </c>
      <c r="F1533" s="197" t="s">
        <v>1015</v>
      </c>
      <c r="G1533" s="194"/>
      <c r="H1533" s="198">
        <v>29.9</v>
      </c>
      <c r="I1533" s="199"/>
      <c r="J1533" s="194"/>
      <c r="K1533" s="194"/>
      <c r="L1533" s="200"/>
      <c r="M1533" s="201"/>
      <c r="N1533" s="202"/>
      <c r="O1533" s="202"/>
      <c r="P1533" s="202"/>
      <c r="Q1533" s="202"/>
      <c r="R1533" s="202"/>
      <c r="S1533" s="202"/>
      <c r="T1533" s="203"/>
      <c r="AT1533" s="204" t="s">
        <v>188</v>
      </c>
      <c r="AU1533" s="204" t="s">
        <v>86</v>
      </c>
      <c r="AV1533" s="13" t="s">
        <v>86</v>
      </c>
      <c r="AW1533" s="13" t="s">
        <v>35</v>
      </c>
      <c r="AX1533" s="13" t="s">
        <v>76</v>
      </c>
      <c r="AY1533" s="204" t="s">
        <v>177</v>
      </c>
    </row>
    <row r="1534" spans="2:51" s="16" customFormat="1" ht="11.25">
      <c r="B1534" s="226"/>
      <c r="C1534" s="227"/>
      <c r="D1534" s="195" t="s">
        <v>188</v>
      </c>
      <c r="E1534" s="228" t="s">
        <v>19</v>
      </c>
      <c r="F1534" s="229" t="s">
        <v>626</v>
      </c>
      <c r="G1534" s="227"/>
      <c r="H1534" s="230">
        <v>173.9</v>
      </c>
      <c r="I1534" s="231"/>
      <c r="J1534" s="227"/>
      <c r="K1534" s="227"/>
      <c r="L1534" s="232"/>
      <c r="M1534" s="233"/>
      <c r="N1534" s="234"/>
      <c r="O1534" s="234"/>
      <c r="P1534" s="234"/>
      <c r="Q1534" s="234"/>
      <c r="R1534" s="234"/>
      <c r="S1534" s="234"/>
      <c r="T1534" s="235"/>
      <c r="AT1534" s="236" t="s">
        <v>188</v>
      </c>
      <c r="AU1534" s="236" t="s">
        <v>86</v>
      </c>
      <c r="AV1534" s="16" t="s">
        <v>196</v>
      </c>
      <c r="AW1534" s="16" t="s">
        <v>35</v>
      </c>
      <c r="AX1534" s="16" t="s">
        <v>76</v>
      </c>
      <c r="AY1534" s="236" t="s">
        <v>177</v>
      </c>
    </row>
    <row r="1535" spans="2:51" s="15" customFormat="1" ht="11.25">
      <c r="B1535" s="216"/>
      <c r="C1535" s="217"/>
      <c r="D1535" s="195" t="s">
        <v>188</v>
      </c>
      <c r="E1535" s="218" t="s">
        <v>19</v>
      </c>
      <c r="F1535" s="219" t="s">
        <v>1016</v>
      </c>
      <c r="G1535" s="217"/>
      <c r="H1535" s="218" t="s">
        <v>19</v>
      </c>
      <c r="I1535" s="220"/>
      <c r="J1535" s="217"/>
      <c r="K1535" s="217"/>
      <c r="L1535" s="221"/>
      <c r="M1535" s="222"/>
      <c r="N1535" s="223"/>
      <c r="O1535" s="223"/>
      <c r="P1535" s="223"/>
      <c r="Q1535" s="223"/>
      <c r="R1535" s="223"/>
      <c r="S1535" s="223"/>
      <c r="T1535" s="224"/>
      <c r="AT1535" s="225" t="s">
        <v>188</v>
      </c>
      <c r="AU1535" s="225" t="s">
        <v>86</v>
      </c>
      <c r="AV1535" s="15" t="s">
        <v>84</v>
      </c>
      <c r="AW1535" s="15" t="s">
        <v>35</v>
      </c>
      <c r="AX1535" s="15" t="s">
        <v>76</v>
      </c>
      <c r="AY1535" s="225" t="s">
        <v>177</v>
      </c>
    </row>
    <row r="1536" spans="2:51" s="15" customFormat="1" ht="11.25">
      <c r="B1536" s="216"/>
      <c r="C1536" s="217"/>
      <c r="D1536" s="195" t="s">
        <v>188</v>
      </c>
      <c r="E1536" s="218" t="s">
        <v>19</v>
      </c>
      <c r="F1536" s="219" t="s">
        <v>965</v>
      </c>
      <c r="G1536" s="217"/>
      <c r="H1536" s="218" t="s">
        <v>19</v>
      </c>
      <c r="I1536" s="220"/>
      <c r="J1536" s="217"/>
      <c r="K1536" s="217"/>
      <c r="L1536" s="221"/>
      <c r="M1536" s="222"/>
      <c r="N1536" s="223"/>
      <c r="O1536" s="223"/>
      <c r="P1536" s="223"/>
      <c r="Q1536" s="223"/>
      <c r="R1536" s="223"/>
      <c r="S1536" s="223"/>
      <c r="T1536" s="224"/>
      <c r="AT1536" s="225" t="s">
        <v>188</v>
      </c>
      <c r="AU1536" s="225" t="s">
        <v>86</v>
      </c>
      <c r="AV1536" s="15" t="s">
        <v>84</v>
      </c>
      <c r="AW1536" s="15" t="s">
        <v>35</v>
      </c>
      <c r="AX1536" s="15" t="s">
        <v>76</v>
      </c>
      <c r="AY1536" s="225" t="s">
        <v>177</v>
      </c>
    </row>
    <row r="1537" spans="2:51" s="13" customFormat="1" ht="11.25">
      <c r="B1537" s="193"/>
      <c r="C1537" s="194"/>
      <c r="D1537" s="195" t="s">
        <v>188</v>
      </c>
      <c r="E1537" s="196" t="s">
        <v>19</v>
      </c>
      <c r="F1537" s="197" t="s">
        <v>1017</v>
      </c>
      <c r="G1537" s="194"/>
      <c r="H1537" s="198">
        <v>16.7</v>
      </c>
      <c r="I1537" s="199"/>
      <c r="J1537" s="194"/>
      <c r="K1537" s="194"/>
      <c r="L1537" s="200"/>
      <c r="M1537" s="201"/>
      <c r="N1537" s="202"/>
      <c r="O1537" s="202"/>
      <c r="P1537" s="202"/>
      <c r="Q1537" s="202"/>
      <c r="R1537" s="202"/>
      <c r="S1537" s="202"/>
      <c r="T1537" s="203"/>
      <c r="AT1537" s="204" t="s">
        <v>188</v>
      </c>
      <c r="AU1537" s="204" t="s">
        <v>86</v>
      </c>
      <c r="AV1537" s="13" t="s">
        <v>86</v>
      </c>
      <c r="AW1537" s="13" t="s">
        <v>35</v>
      </c>
      <c r="AX1537" s="13" t="s">
        <v>76</v>
      </c>
      <c r="AY1537" s="204" t="s">
        <v>177</v>
      </c>
    </row>
    <row r="1538" spans="2:51" s="13" customFormat="1" ht="11.25">
      <c r="B1538" s="193"/>
      <c r="C1538" s="194"/>
      <c r="D1538" s="195" t="s">
        <v>188</v>
      </c>
      <c r="E1538" s="196" t="s">
        <v>19</v>
      </c>
      <c r="F1538" s="197" t="s">
        <v>206</v>
      </c>
      <c r="G1538" s="194"/>
      <c r="H1538" s="198">
        <v>5</v>
      </c>
      <c r="I1538" s="199"/>
      <c r="J1538" s="194"/>
      <c r="K1538" s="194"/>
      <c r="L1538" s="200"/>
      <c r="M1538" s="201"/>
      <c r="N1538" s="202"/>
      <c r="O1538" s="202"/>
      <c r="P1538" s="202"/>
      <c r="Q1538" s="202"/>
      <c r="R1538" s="202"/>
      <c r="S1538" s="202"/>
      <c r="T1538" s="203"/>
      <c r="AT1538" s="204" t="s">
        <v>188</v>
      </c>
      <c r="AU1538" s="204" t="s">
        <v>86</v>
      </c>
      <c r="AV1538" s="13" t="s">
        <v>86</v>
      </c>
      <c r="AW1538" s="13" t="s">
        <v>35</v>
      </c>
      <c r="AX1538" s="13" t="s">
        <v>76</v>
      </c>
      <c r="AY1538" s="204" t="s">
        <v>177</v>
      </c>
    </row>
    <row r="1539" spans="2:51" s="13" customFormat="1" ht="11.25">
      <c r="B1539" s="193"/>
      <c r="C1539" s="194"/>
      <c r="D1539" s="195" t="s">
        <v>188</v>
      </c>
      <c r="E1539" s="196" t="s">
        <v>19</v>
      </c>
      <c r="F1539" s="197" t="s">
        <v>1018</v>
      </c>
      <c r="G1539" s="194"/>
      <c r="H1539" s="198">
        <v>1.5</v>
      </c>
      <c r="I1539" s="199"/>
      <c r="J1539" s="194"/>
      <c r="K1539" s="194"/>
      <c r="L1539" s="200"/>
      <c r="M1539" s="201"/>
      <c r="N1539" s="202"/>
      <c r="O1539" s="202"/>
      <c r="P1539" s="202"/>
      <c r="Q1539" s="202"/>
      <c r="R1539" s="202"/>
      <c r="S1539" s="202"/>
      <c r="T1539" s="203"/>
      <c r="AT1539" s="204" t="s">
        <v>188</v>
      </c>
      <c r="AU1539" s="204" t="s">
        <v>86</v>
      </c>
      <c r="AV1539" s="13" t="s">
        <v>86</v>
      </c>
      <c r="AW1539" s="13" t="s">
        <v>35</v>
      </c>
      <c r="AX1539" s="13" t="s">
        <v>76</v>
      </c>
      <c r="AY1539" s="204" t="s">
        <v>177</v>
      </c>
    </row>
    <row r="1540" spans="2:51" s="13" customFormat="1" ht="11.25">
      <c r="B1540" s="193"/>
      <c r="C1540" s="194"/>
      <c r="D1540" s="195" t="s">
        <v>188</v>
      </c>
      <c r="E1540" s="196" t="s">
        <v>19</v>
      </c>
      <c r="F1540" s="197" t="s">
        <v>1018</v>
      </c>
      <c r="G1540" s="194"/>
      <c r="H1540" s="198">
        <v>1.5</v>
      </c>
      <c r="I1540" s="199"/>
      <c r="J1540" s="194"/>
      <c r="K1540" s="194"/>
      <c r="L1540" s="200"/>
      <c r="M1540" s="201"/>
      <c r="N1540" s="202"/>
      <c r="O1540" s="202"/>
      <c r="P1540" s="202"/>
      <c r="Q1540" s="202"/>
      <c r="R1540" s="202"/>
      <c r="S1540" s="202"/>
      <c r="T1540" s="203"/>
      <c r="AT1540" s="204" t="s">
        <v>188</v>
      </c>
      <c r="AU1540" s="204" t="s">
        <v>86</v>
      </c>
      <c r="AV1540" s="13" t="s">
        <v>86</v>
      </c>
      <c r="AW1540" s="13" t="s">
        <v>35</v>
      </c>
      <c r="AX1540" s="13" t="s">
        <v>76</v>
      </c>
      <c r="AY1540" s="204" t="s">
        <v>177</v>
      </c>
    </row>
    <row r="1541" spans="2:51" s="13" customFormat="1" ht="11.25">
      <c r="B1541" s="193"/>
      <c r="C1541" s="194"/>
      <c r="D1541" s="195" t="s">
        <v>188</v>
      </c>
      <c r="E1541" s="196" t="s">
        <v>19</v>
      </c>
      <c r="F1541" s="197" t="s">
        <v>1019</v>
      </c>
      <c r="G1541" s="194"/>
      <c r="H1541" s="198">
        <v>2.9</v>
      </c>
      <c r="I1541" s="199"/>
      <c r="J1541" s="194"/>
      <c r="K1541" s="194"/>
      <c r="L1541" s="200"/>
      <c r="M1541" s="201"/>
      <c r="N1541" s="202"/>
      <c r="O1541" s="202"/>
      <c r="P1541" s="202"/>
      <c r="Q1541" s="202"/>
      <c r="R1541" s="202"/>
      <c r="S1541" s="202"/>
      <c r="T1541" s="203"/>
      <c r="AT1541" s="204" t="s">
        <v>188</v>
      </c>
      <c r="AU1541" s="204" t="s">
        <v>86</v>
      </c>
      <c r="AV1541" s="13" t="s">
        <v>86</v>
      </c>
      <c r="AW1541" s="13" t="s">
        <v>35</v>
      </c>
      <c r="AX1541" s="13" t="s">
        <v>76</v>
      </c>
      <c r="AY1541" s="204" t="s">
        <v>177</v>
      </c>
    </row>
    <row r="1542" spans="2:51" s="13" customFormat="1" ht="11.25">
      <c r="B1542" s="193"/>
      <c r="C1542" s="194"/>
      <c r="D1542" s="195" t="s">
        <v>188</v>
      </c>
      <c r="E1542" s="196" t="s">
        <v>19</v>
      </c>
      <c r="F1542" s="197" t="s">
        <v>196</v>
      </c>
      <c r="G1542" s="194"/>
      <c r="H1542" s="198">
        <v>3</v>
      </c>
      <c r="I1542" s="199"/>
      <c r="J1542" s="194"/>
      <c r="K1542" s="194"/>
      <c r="L1542" s="200"/>
      <c r="M1542" s="201"/>
      <c r="N1542" s="202"/>
      <c r="O1542" s="202"/>
      <c r="P1542" s="202"/>
      <c r="Q1542" s="202"/>
      <c r="R1542" s="202"/>
      <c r="S1542" s="202"/>
      <c r="T1542" s="203"/>
      <c r="AT1542" s="204" t="s">
        <v>188</v>
      </c>
      <c r="AU1542" s="204" t="s">
        <v>86</v>
      </c>
      <c r="AV1542" s="13" t="s">
        <v>86</v>
      </c>
      <c r="AW1542" s="13" t="s">
        <v>35</v>
      </c>
      <c r="AX1542" s="13" t="s">
        <v>76</v>
      </c>
      <c r="AY1542" s="204" t="s">
        <v>177</v>
      </c>
    </row>
    <row r="1543" spans="2:51" s="13" customFormat="1" ht="11.25">
      <c r="B1543" s="193"/>
      <c r="C1543" s="194"/>
      <c r="D1543" s="195" t="s">
        <v>188</v>
      </c>
      <c r="E1543" s="196" t="s">
        <v>19</v>
      </c>
      <c r="F1543" s="197" t="s">
        <v>1018</v>
      </c>
      <c r="G1543" s="194"/>
      <c r="H1543" s="198">
        <v>1.5</v>
      </c>
      <c r="I1543" s="199"/>
      <c r="J1543" s="194"/>
      <c r="K1543" s="194"/>
      <c r="L1543" s="200"/>
      <c r="M1543" s="201"/>
      <c r="N1543" s="202"/>
      <c r="O1543" s="202"/>
      <c r="P1543" s="202"/>
      <c r="Q1543" s="202"/>
      <c r="R1543" s="202"/>
      <c r="S1543" s="202"/>
      <c r="T1543" s="203"/>
      <c r="AT1543" s="204" t="s">
        <v>188</v>
      </c>
      <c r="AU1543" s="204" t="s">
        <v>86</v>
      </c>
      <c r="AV1543" s="13" t="s">
        <v>86</v>
      </c>
      <c r="AW1543" s="13" t="s">
        <v>35</v>
      </c>
      <c r="AX1543" s="13" t="s">
        <v>76</v>
      </c>
      <c r="AY1543" s="204" t="s">
        <v>177</v>
      </c>
    </row>
    <row r="1544" spans="2:51" s="13" customFormat="1" ht="11.25">
      <c r="B1544" s="193"/>
      <c r="C1544" s="194"/>
      <c r="D1544" s="195" t="s">
        <v>188</v>
      </c>
      <c r="E1544" s="196" t="s">
        <v>19</v>
      </c>
      <c r="F1544" s="197" t="s">
        <v>1006</v>
      </c>
      <c r="G1544" s="194"/>
      <c r="H1544" s="198">
        <v>6.6</v>
      </c>
      <c r="I1544" s="199"/>
      <c r="J1544" s="194"/>
      <c r="K1544" s="194"/>
      <c r="L1544" s="200"/>
      <c r="M1544" s="201"/>
      <c r="N1544" s="202"/>
      <c r="O1544" s="202"/>
      <c r="P1544" s="202"/>
      <c r="Q1544" s="202"/>
      <c r="R1544" s="202"/>
      <c r="S1544" s="202"/>
      <c r="T1544" s="203"/>
      <c r="AT1544" s="204" t="s">
        <v>188</v>
      </c>
      <c r="AU1544" s="204" t="s">
        <v>86</v>
      </c>
      <c r="AV1544" s="13" t="s">
        <v>86</v>
      </c>
      <c r="AW1544" s="13" t="s">
        <v>35</v>
      </c>
      <c r="AX1544" s="13" t="s">
        <v>76</v>
      </c>
      <c r="AY1544" s="204" t="s">
        <v>177</v>
      </c>
    </row>
    <row r="1545" spans="2:51" s="13" customFormat="1" ht="11.25">
      <c r="B1545" s="193"/>
      <c r="C1545" s="194"/>
      <c r="D1545" s="195" t="s">
        <v>188</v>
      </c>
      <c r="E1545" s="196" t="s">
        <v>19</v>
      </c>
      <c r="F1545" s="197" t="s">
        <v>1020</v>
      </c>
      <c r="G1545" s="194"/>
      <c r="H1545" s="198">
        <v>46.8</v>
      </c>
      <c r="I1545" s="199"/>
      <c r="J1545" s="194"/>
      <c r="K1545" s="194"/>
      <c r="L1545" s="200"/>
      <c r="M1545" s="201"/>
      <c r="N1545" s="202"/>
      <c r="O1545" s="202"/>
      <c r="P1545" s="202"/>
      <c r="Q1545" s="202"/>
      <c r="R1545" s="202"/>
      <c r="S1545" s="202"/>
      <c r="T1545" s="203"/>
      <c r="AT1545" s="204" t="s">
        <v>188</v>
      </c>
      <c r="AU1545" s="204" t="s">
        <v>86</v>
      </c>
      <c r="AV1545" s="13" t="s">
        <v>86</v>
      </c>
      <c r="AW1545" s="13" t="s">
        <v>35</v>
      </c>
      <c r="AX1545" s="13" t="s">
        <v>76</v>
      </c>
      <c r="AY1545" s="204" t="s">
        <v>177</v>
      </c>
    </row>
    <row r="1546" spans="2:51" s="13" customFormat="1" ht="11.25">
      <c r="B1546" s="193"/>
      <c r="C1546" s="194"/>
      <c r="D1546" s="195" t="s">
        <v>188</v>
      </c>
      <c r="E1546" s="196" t="s">
        <v>19</v>
      </c>
      <c r="F1546" s="197" t="s">
        <v>1021</v>
      </c>
      <c r="G1546" s="194"/>
      <c r="H1546" s="198">
        <v>16.2</v>
      </c>
      <c r="I1546" s="199"/>
      <c r="J1546" s="194"/>
      <c r="K1546" s="194"/>
      <c r="L1546" s="200"/>
      <c r="M1546" s="201"/>
      <c r="N1546" s="202"/>
      <c r="O1546" s="202"/>
      <c r="P1546" s="202"/>
      <c r="Q1546" s="202"/>
      <c r="R1546" s="202"/>
      <c r="S1546" s="202"/>
      <c r="T1546" s="203"/>
      <c r="AT1546" s="204" t="s">
        <v>188</v>
      </c>
      <c r="AU1546" s="204" t="s">
        <v>86</v>
      </c>
      <c r="AV1546" s="13" t="s">
        <v>86</v>
      </c>
      <c r="AW1546" s="13" t="s">
        <v>35</v>
      </c>
      <c r="AX1546" s="13" t="s">
        <v>76</v>
      </c>
      <c r="AY1546" s="204" t="s">
        <v>177</v>
      </c>
    </row>
    <row r="1547" spans="2:51" s="13" customFormat="1" ht="11.25">
      <c r="B1547" s="193"/>
      <c r="C1547" s="194"/>
      <c r="D1547" s="195" t="s">
        <v>188</v>
      </c>
      <c r="E1547" s="196" t="s">
        <v>19</v>
      </c>
      <c r="F1547" s="197" t="s">
        <v>649</v>
      </c>
      <c r="G1547" s="194"/>
      <c r="H1547" s="198">
        <v>3.5</v>
      </c>
      <c r="I1547" s="199"/>
      <c r="J1547" s="194"/>
      <c r="K1547" s="194"/>
      <c r="L1547" s="200"/>
      <c r="M1547" s="201"/>
      <c r="N1547" s="202"/>
      <c r="O1547" s="202"/>
      <c r="P1547" s="202"/>
      <c r="Q1547" s="202"/>
      <c r="R1547" s="202"/>
      <c r="S1547" s="202"/>
      <c r="T1547" s="203"/>
      <c r="AT1547" s="204" t="s">
        <v>188</v>
      </c>
      <c r="AU1547" s="204" t="s">
        <v>86</v>
      </c>
      <c r="AV1547" s="13" t="s">
        <v>86</v>
      </c>
      <c r="AW1547" s="13" t="s">
        <v>35</v>
      </c>
      <c r="AX1547" s="13" t="s">
        <v>76</v>
      </c>
      <c r="AY1547" s="204" t="s">
        <v>177</v>
      </c>
    </row>
    <row r="1548" spans="2:51" s="13" customFormat="1" ht="11.25">
      <c r="B1548" s="193"/>
      <c r="C1548" s="194"/>
      <c r="D1548" s="195" t="s">
        <v>188</v>
      </c>
      <c r="E1548" s="196" t="s">
        <v>19</v>
      </c>
      <c r="F1548" s="197" t="s">
        <v>1018</v>
      </c>
      <c r="G1548" s="194"/>
      <c r="H1548" s="198">
        <v>1.5</v>
      </c>
      <c r="I1548" s="199"/>
      <c r="J1548" s="194"/>
      <c r="K1548" s="194"/>
      <c r="L1548" s="200"/>
      <c r="M1548" s="201"/>
      <c r="N1548" s="202"/>
      <c r="O1548" s="202"/>
      <c r="P1548" s="202"/>
      <c r="Q1548" s="202"/>
      <c r="R1548" s="202"/>
      <c r="S1548" s="202"/>
      <c r="T1548" s="203"/>
      <c r="AT1548" s="204" t="s">
        <v>188</v>
      </c>
      <c r="AU1548" s="204" t="s">
        <v>86</v>
      </c>
      <c r="AV1548" s="13" t="s">
        <v>86</v>
      </c>
      <c r="AW1548" s="13" t="s">
        <v>35</v>
      </c>
      <c r="AX1548" s="13" t="s">
        <v>76</v>
      </c>
      <c r="AY1548" s="204" t="s">
        <v>177</v>
      </c>
    </row>
    <row r="1549" spans="2:51" s="13" customFormat="1" ht="11.25">
      <c r="B1549" s="193"/>
      <c r="C1549" s="194"/>
      <c r="D1549" s="195" t="s">
        <v>188</v>
      </c>
      <c r="E1549" s="196" t="s">
        <v>19</v>
      </c>
      <c r="F1549" s="197" t="s">
        <v>86</v>
      </c>
      <c r="G1549" s="194"/>
      <c r="H1549" s="198">
        <v>2</v>
      </c>
      <c r="I1549" s="199"/>
      <c r="J1549" s="194"/>
      <c r="K1549" s="194"/>
      <c r="L1549" s="200"/>
      <c r="M1549" s="201"/>
      <c r="N1549" s="202"/>
      <c r="O1549" s="202"/>
      <c r="P1549" s="202"/>
      <c r="Q1549" s="202"/>
      <c r="R1549" s="202"/>
      <c r="S1549" s="202"/>
      <c r="T1549" s="203"/>
      <c r="AT1549" s="204" t="s">
        <v>188</v>
      </c>
      <c r="AU1549" s="204" t="s">
        <v>86</v>
      </c>
      <c r="AV1549" s="13" t="s">
        <v>86</v>
      </c>
      <c r="AW1549" s="13" t="s">
        <v>35</v>
      </c>
      <c r="AX1549" s="13" t="s">
        <v>76</v>
      </c>
      <c r="AY1549" s="204" t="s">
        <v>177</v>
      </c>
    </row>
    <row r="1550" spans="2:51" s="13" customFormat="1" ht="11.25">
      <c r="B1550" s="193"/>
      <c r="C1550" s="194"/>
      <c r="D1550" s="195" t="s">
        <v>188</v>
      </c>
      <c r="E1550" s="196" t="s">
        <v>19</v>
      </c>
      <c r="F1550" s="197" t="s">
        <v>1022</v>
      </c>
      <c r="G1550" s="194"/>
      <c r="H1550" s="198">
        <v>58.3</v>
      </c>
      <c r="I1550" s="199"/>
      <c r="J1550" s="194"/>
      <c r="K1550" s="194"/>
      <c r="L1550" s="200"/>
      <c r="M1550" s="201"/>
      <c r="N1550" s="202"/>
      <c r="O1550" s="202"/>
      <c r="P1550" s="202"/>
      <c r="Q1550" s="202"/>
      <c r="R1550" s="202"/>
      <c r="S1550" s="202"/>
      <c r="T1550" s="203"/>
      <c r="AT1550" s="204" t="s">
        <v>188</v>
      </c>
      <c r="AU1550" s="204" t="s">
        <v>86</v>
      </c>
      <c r="AV1550" s="13" t="s">
        <v>86</v>
      </c>
      <c r="AW1550" s="13" t="s">
        <v>35</v>
      </c>
      <c r="AX1550" s="13" t="s">
        <v>76</v>
      </c>
      <c r="AY1550" s="204" t="s">
        <v>177</v>
      </c>
    </row>
    <row r="1551" spans="2:51" s="13" customFormat="1" ht="11.25">
      <c r="B1551" s="193"/>
      <c r="C1551" s="194"/>
      <c r="D1551" s="195" t="s">
        <v>188</v>
      </c>
      <c r="E1551" s="196" t="s">
        <v>19</v>
      </c>
      <c r="F1551" s="197" t="s">
        <v>557</v>
      </c>
      <c r="G1551" s="194"/>
      <c r="H1551" s="198">
        <v>29</v>
      </c>
      <c r="I1551" s="199"/>
      <c r="J1551" s="194"/>
      <c r="K1551" s="194"/>
      <c r="L1551" s="200"/>
      <c r="M1551" s="201"/>
      <c r="N1551" s="202"/>
      <c r="O1551" s="202"/>
      <c r="P1551" s="202"/>
      <c r="Q1551" s="202"/>
      <c r="R1551" s="202"/>
      <c r="S1551" s="202"/>
      <c r="T1551" s="203"/>
      <c r="AT1551" s="204" t="s">
        <v>188</v>
      </c>
      <c r="AU1551" s="204" t="s">
        <v>86</v>
      </c>
      <c r="AV1551" s="13" t="s">
        <v>86</v>
      </c>
      <c r="AW1551" s="13" t="s">
        <v>35</v>
      </c>
      <c r="AX1551" s="13" t="s">
        <v>76</v>
      </c>
      <c r="AY1551" s="204" t="s">
        <v>177</v>
      </c>
    </row>
    <row r="1552" spans="2:51" s="13" customFormat="1" ht="11.25">
      <c r="B1552" s="193"/>
      <c r="C1552" s="194"/>
      <c r="D1552" s="195" t="s">
        <v>188</v>
      </c>
      <c r="E1552" s="196" t="s">
        <v>19</v>
      </c>
      <c r="F1552" s="197" t="s">
        <v>1007</v>
      </c>
      <c r="G1552" s="194"/>
      <c r="H1552" s="198">
        <v>3.4</v>
      </c>
      <c r="I1552" s="199"/>
      <c r="J1552" s="194"/>
      <c r="K1552" s="194"/>
      <c r="L1552" s="200"/>
      <c r="M1552" s="201"/>
      <c r="N1552" s="202"/>
      <c r="O1552" s="202"/>
      <c r="P1552" s="202"/>
      <c r="Q1552" s="202"/>
      <c r="R1552" s="202"/>
      <c r="S1552" s="202"/>
      <c r="T1552" s="203"/>
      <c r="AT1552" s="204" t="s">
        <v>188</v>
      </c>
      <c r="AU1552" s="204" t="s">
        <v>86</v>
      </c>
      <c r="AV1552" s="13" t="s">
        <v>86</v>
      </c>
      <c r="AW1552" s="13" t="s">
        <v>35</v>
      </c>
      <c r="AX1552" s="13" t="s">
        <v>76</v>
      </c>
      <c r="AY1552" s="204" t="s">
        <v>177</v>
      </c>
    </row>
    <row r="1553" spans="1:65" s="13" customFormat="1" ht="11.25">
      <c r="B1553" s="193"/>
      <c r="C1553" s="194"/>
      <c r="D1553" s="195" t="s">
        <v>188</v>
      </c>
      <c r="E1553" s="196" t="s">
        <v>19</v>
      </c>
      <c r="F1553" s="197" t="s">
        <v>1012</v>
      </c>
      <c r="G1553" s="194"/>
      <c r="H1553" s="198">
        <v>1.7</v>
      </c>
      <c r="I1553" s="199"/>
      <c r="J1553" s="194"/>
      <c r="K1553" s="194"/>
      <c r="L1553" s="200"/>
      <c r="M1553" s="201"/>
      <c r="N1553" s="202"/>
      <c r="O1553" s="202"/>
      <c r="P1553" s="202"/>
      <c r="Q1553" s="202"/>
      <c r="R1553" s="202"/>
      <c r="S1553" s="202"/>
      <c r="T1553" s="203"/>
      <c r="AT1553" s="204" t="s">
        <v>188</v>
      </c>
      <c r="AU1553" s="204" t="s">
        <v>86</v>
      </c>
      <c r="AV1553" s="13" t="s">
        <v>86</v>
      </c>
      <c r="AW1553" s="13" t="s">
        <v>35</v>
      </c>
      <c r="AX1553" s="13" t="s">
        <v>76</v>
      </c>
      <c r="AY1553" s="204" t="s">
        <v>177</v>
      </c>
    </row>
    <row r="1554" spans="1:65" s="14" customFormat="1" ht="11.25">
      <c r="B1554" s="205"/>
      <c r="C1554" s="206"/>
      <c r="D1554" s="195" t="s">
        <v>188</v>
      </c>
      <c r="E1554" s="207" t="s">
        <v>19</v>
      </c>
      <c r="F1554" s="208" t="s">
        <v>190</v>
      </c>
      <c r="G1554" s="206"/>
      <c r="H1554" s="209">
        <v>374.99999999999994</v>
      </c>
      <c r="I1554" s="210"/>
      <c r="J1554" s="206"/>
      <c r="K1554" s="206"/>
      <c r="L1554" s="211"/>
      <c r="M1554" s="212"/>
      <c r="N1554" s="213"/>
      <c r="O1554" s="213"/>
      <c r="P1554" s="213"/>
      <c r="Q1554" s="213"/>
      <c r="R1554" s="213"/>
      <c r="S1554" s="213"/>
      <c r="T1554" s="214"/>
      <c r="AT1554" s="215" t="s">
        <v>188</v>
      </c>
      <c r="AU1554" s="215" t="s">
        <v>86</v>
      </c>
      <c r="AV1554" s="14" t="s">
        <v>184</v>
      </c>
      <c r="AW1554" s="14" t="s">
        <v>35</v>
      </c>
      <c r="AX1554" s="14" t="s">
        <v>76</v>
      </c>
      <c r="AY1554" s="215" t="s">
        <v>177</v>
      </c>
    </row>
    <row r="1555" spans="1:65" s="13" customFormat="1" ht="11.25">
      <c r="B1555" s="193"/>
      <c r="C1555" s="194"/>
      <c r="D1555" s="195" t="s">
        <v>188</v>
      </c>
      <c r="E1555" s="196" t="s">
        <v>19</v>
      </c>
      <c r="F1555" s="197" t="s">
        <v>1038</v>
      </c>
      <c r="G1555" s="194"/>
      <c r="H1555" s="198">
        <v>750</v>
      </c>
      <c r="I1555" s="199"/>
      <c r="J1555" s="194"/>
      <c r="K1555" s="194"/>
      <c r="L1555" s="200"/>
      <c r="M1555" s="201"/>
      <c r="N1555" s="202"/>
      <c r="O1555" s="202"/>
      <c r="P1555" s="202"/>
      <c r="Q1555" s="202"/>
      <c r="R1555" s="202"/>
      <c r="S1555" s="202"/>
      <c r="T1555" s="203"/>
      <c r="AT1555" s="204" t="s">
        <v>188</v>
      </c>
      <c r="AU1555" s="204" t="s">
        <v>86</v>
      </c>
      <c r="AV1555" s="13" t="s">
        <v>86</v>
      </c>
      <c r="AW1555" s="13" t="s">
        <v>35</v>
      </c>
      <c r="AX1555" s="13" t="s">
        <v>84</v>
      </c>
      <c r="AY1555" s="204" t="s">
        <v>177</v>
      </c>
    </row>
    <row r="1556" spans="1:65" s="2" customFormat="1" ht="16.5" customHeight="1">
      <c r="A1556" s="36"/>
      <c r="B1556" s="37"/>
      <c r="C1556" s="175" t="s">
        <v>1039</v>
      </c>
      <c r="D1556" s="175" t="s">
        <v>179</v>
      </c>
      <c r="E1556" s="176" t="s">
        <v>1040</v>
      </c>
      <c r="F1556" s="177" t="s">
        <v>1041</v>
      </c>
      <c r="G1556" s="178" t="s">
        <v>595</v>
      </c>
      <c r="H1556" s="179">
        <v>72.94</v>
      </c>
      <c r="I1556" s="180"/>
      <c r="J1556" s="181">
        <f>ROUND(I1556*H1556,2)</f>
        <v>0</v>
      </c>
      <c r="K1556" s="177" t="s">
        <v>183</v>
      </c>
      <c r="L1556" s="41"/>
      <c r="M1556" s="182" t="s">
        <v>19</v>
      </c>
      <c r="N1556" s="183" t="s">
        <v>47</v>
      </c>
      <c r="O1556" s="66"/>
      <c r="P1556" s="184">
        <f>O1556*H1556</f>
        <v>0</v>
      </c>
      <c r="Q1556" s="184">
        <v>2.3000000000000001E-4</v>
      </c>
      <c r="R1556" s="184">
        <f>Q1556*H1556</f>
        <v>1.6776200000000002E-2</v>
      </c>
      <c r="S1556" s="184">
        <v>0</v>
      </c>
      <c r="T1556" s="185">
        <f>S1556*H1556</f>
        <v>0</v>
      </c>
      <c r="U1556" s="36"/>
      <c r="V1556" s="36"/>
      <c r="W1556" s="36"/>
      <c r="X1556" s="36"/>
      <c r="Y1556" s="36"/>
      <c r="Z1556" s="36"/>
      <c r="AA1556" s="36"/>
      <c r="AB1556" s="36"/>
      <c r="AC1556" s="36"/>
      <c r="AD1556" s="36"/>
      <c r="AE1556" s="36"/>
      <c r="AR1556" s="186" t="s">
        <v>184</v>
      </c>
      <c r="AT1556" s="186" t="s">
        <v>179</v>
      </c>
      <c r="AU1556" s="186" t="s">
        <v>86</v>
      </c>
      <c r="AY1556" s="19" t="s">
        <v>177</v>
      </c>
      <c r="BE1556" s="187">
        <f>IF(N1556="základní",J1556,0)</f>
        <v>0</v>
      </c>
      <c r="BF1556" s="187">
        <f>IF(N1556="snížená",J1556,0)</f>
        <v>0</v>
      </c>
      <c r="BG1556" s="187">
        <f>IF(N1556="zákl. přenesená",J1556,0)</f>
        <v>0</v>
      </c>
      <c r="BH1556" s="187">
        <f>IF(N1556="sníž. přenesená",J1556,0)</f>
        <v>0</v>
      </c>
      <c r="BI1556" s="187">
        <f>IF(N1556="nulová",J1556,0)</f>
        <v>0</v>
      </c>
      <c r="BJ1556" s="19" t="s">
        <v>84</v>
      </c>
      <c r="BK1556" s="187">
        <f>ROUND(I1556*H1556,2)</f>
        <v>0</v>
      </c>
      <c r="BL1556" s="19" t="s">
        <v>184</v>
      </c>
      <c r="BM1556" s="186" t="s">
        <v>1042</v>
      </c>
    </row>
    <row r="1557" spans="1:65" s="2" customFormat="1" ht="11.25">
      <c r="A1557" s="36"/>
      <c r="B1557" s="37"/>
      <c r="C1557" s="38"/>
      <c r="D1557" s="188" t="s">
        <v>186</v>
      </c>
      <c r="E1557" s="38"/>
      <c r="F1557" s="189" t="s">
        <v>1043</v>
      </c>
      <c r="G1557" s="38"/>
      <c r="H1557" s="38"/>
      <c r="I1557" s="190"/>
      <c r="J1557" s="38"/>
      <c r="K1557" s="38"/>
      <c r="L1557" s="41"/>
      <c r="M1557" s="191"/>
      <c r="N1557" s="192"/>
      <c r="O1557" s="66"/>
      <c r="P1557" s="66"/>
      <c r="Q1557" s="66"/>
      <c r="R1557" s="66"/>
      <c r="S1557" s="66"/>
      <c r="T1557" s="67"/>
      <c r="U1557" s="36"/>
      <c r="V1557" s="36"/>
      <c r="W1557" s="36"/>
      <c r="X1557" s="36"/>
      <c r="Y1557" s="36"/>
      <c r="Z1557" s="36"/>
      <c r="AA1557" s="36"/>
      <c r="AB1557" s="36"/>
      <c r="AC1557" s="36"/>
      <c r="AD1557" s="36"/>
      <c r="AE1557" s="36"/>
      <c r="AT1557" s="19" t="s">
        <v>186</v>
      </c>
      <c r="AU1557" s="19" t="s">
        <v>86</v>
      </c>
    </row>
    <row r="1558" spans="1:65" s="2" customFormat="1" ht="24.2" customHeight="1">
      <c r="A1558" s="36"/>
      <c r="B1558" s="37"/>
      <c r="C1558" s="175" t="s">
        <v>1044</v>
      </c>
      <c r="D1558" s="175" t="s">
        <v>179</v>
      </c>
      <c r="E1558" s="176" t="s">
        <v>1045</v>
      </c>
      <c r="F1558" s="177" t="s">
        <v>1046</v>
      </c>
      <c r="G1558" s="178" t="s">
        <v>595</v>
      </c>
      <c r="H1558" s="179">
        <v>72.94</v>
      </c>
      <c r="I1558" s="180"/>
      <c r="J1558" s="181">
        <f>ROUND(I1558*H1558,2)</f>
        <v>0</v>
      </c>
      <c r="K1558" s="177" t="s">
        <v>183</v>
      </c>
      <c r="L1558" s="41"/>
      <c r="M1558" s="182" t="s">
        <v>19</v>
      </c>
      <c r="N1558" s="183" t="s">
        <v>47</v>
      </c>
      <c r="O1558" s="66"/>
      <c r="P1558" s="184">
        <f>O1558*H1558</f>
        <v>0</v>
      </c>
      <c r="Q1558" s="184">
        <v>0</v>
      </c>
      <c r="R1558" s="184">
        <f>Q1558*H1558</f>
        <v>0</v>
      </c>
      <c r="S1558" s="184">
        <v>0</v>
      </c>
      <c r="T1558" s="185">
        <f>S1558*H1558</f>
        <v>0</v>
      </c>
      <c r="U1558" s="36"/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R1558" s="186" t="s">
        <v>184</v>
      </c>
      <c r="AT1558" s="186" t="s">
        <v>179</v>
      </c>
      <c r="AU1558" s="186" t="s">
        <v>86</v>
      </c>
      <c r="AY1558" s="19" t="s">
        <v>177</v>
      </c>
      <c r="BE1558" s="187">
        <f>IF(N1558="základní",J1558,0)</f>
        <v>0</v>
      </c>
      <c r="BF1558" s="187">
        <f>IF(N1558="snížená",J1558,0)</f>
        <v>0</v>
      </c>
      <c r="BG1558" s="187">
        <f>IF(N1558="zákl. přenesená",J1558,0)</f>
        <v>0</v>
      </c>
      <c r="BH1558" s="187">
        <f>IF(N1558="sníž. přenesená",J1558,0)</f>
        <v>0</v>
      </c>
      <c r="BI1558" s="187">
        <f>IF(N1558="nulová",J1558,0)</f>
        <v>0</v>
      </c>
      <c r="BJ1558" s="19" t="s">
        <v>84</v>
      </c>
      <c r="BK1558" s="187">
        <f>ROUND(I1558*H1558,2)</f>
        <v>0</v>
      </c>
      <c r="BL1558" s="19" t="s">
        <v>184</v>
      </c>
      <c r="BM1558" s="186" t="s">
        <v>1047</v>
      </c>
    </row>
    <row r="1559" spans="1:65" s="2" customFormat="1" ht="11.25">
      <c r="A1559" s="36"/>
      <c r="B1559" s="37"/>
      <c r="C1559" s="38"/>
      <c r="D1559" s="188" t="s">
        <v>186</v>
      </c>
      <c r="E1559" s="38"/>
      <c r="F1559" s="189" t="s">
        <v>1048</v>
      </c>
      <c r="G1559" s="38"/>
      <c r="H1559" s="38"/>
      <c r="I1559" s="190"/>
      <c r="J1559" s="38"/>
      <c r="K1559" s="38"/>
      <c r="L1559" s="41"/>
      <c r="M1559" s="191"/>
      <c r="N1559" s="192"/>
      <c r="O1559" s="66"/>
      <c r="P1559" s="66"/>
      <c r="Q1559" s="66"/>
      <c r="R1559" s="66"/>
      <c r="S1559" s="66"/>
      <c r="T1559" s="67"/>
      <c r="U1559" s="36"/>
      <c r="V1559" s="36"/>
      <c r="W1559" s="36"/>
      <c r="X1559" s="36"/>
      <c r="Y1559" s="36"/>
      <c r="Z1559" s="36"/>
      <c r="AA1559" s="36"/>
      <c r="AB1559" s="36"/>
      <c r="AC1559" s="36"/>
      <c r="AD1559" s="36"/>
      <c r="AE1559" s="36"/>
      <c r="AT1559" s="19" t="s">
        <v>186</v>
      </c>
      <c r="AU1559" s="19" t="s">
        <v>86</v>
      </c>
    </row>
    <row r="1560" spans="1:65" s="13" customFormat="1" ht="11.25">
      <c r="B1560" s="193"/>
      <c r="C1560" s="194"/>
      <c r="D1560" s="195" t="s">
        <v>188</v>
      </c>
      <c r="E1560" s="196" t="s">
        <v>19</v>
      </c>
      <c r="F1560" s="197" t="s">
        <v>1049</v>
      </c>
      <c r="G1560" s="194"/>
      <c r="H1560" s="198">
        <v>38.700000000000003</v>
      </c>
      <c r="I1560" s="199"/>
      <c r="J1560" s="194"/>
      <c r="K1560" s="194"/>
      <c r="L1560" s="200"/>
      <c r="M1560" s="201"/>
      <c r="N1560" s="202"/>
      <c r="O1560" s="202"/>
      <c r="P1560" s="202"/>
      <c r="Q1560" s="202"/>
      <c r="R1560" s="202"/>
      <c r="S1560" s="202"/>
      <c r="T1560" s="203"/>
      <c r="AT1560" s="204" t="s">
        <v>188</v>
      </c>
      <c r="AU1560" s="204" t="s">
        <v>86</v>
      </c>
      <c r="AV1560" s="13" t="s">
        <v>86</v>
      </c>
      <c r="AW1560" s="13" t="s">
        <v>35</v>
      </c>
      <c r="AX1560" s="13" t="s">
        <v>76</v>
      </c>
      <c r="AY1560" s="204" t="s">
        <v>177</v>
      </c>
    </row>
    <row r="1561" spans="1:65" s="13" customFormat="1" ht="11.25">
      <c r="B1561" s="193"/>
      <c r="C1561" s="194"/>
      <c r="D1561" s="195" t="s">
        <v>188</v>
      </c>
      <c r="E1561" s="196" t="s">
        <v>19</v>
      </c>
      <c r="F1561" s="197" t="s">
        <v>1050</v>
      </c>
      <c r="G1561" s="194"/>
      <c r="H1561" s="198">
        <v>6.65</v>
      </c>
      <c r="I1561" s="199"/>
      <c r="J1561" s="194"/>
      <c r="K1561" s="194"/>
      <c r="L1561" s="200"/>
      <c r="M1561" s="201"/>
      <c r="N1561" s="202"/>
      <c r="O1561" s="202"/>
      <c r="P1561" s="202"/>
      <c r="Q1561" s="202"/>
      <c r="R1561" s="202"/>
      <c r="S1561" s="202"/>
      <c r="T1561" s="203"/>
      <c r="AT1561" s="204" t="s">
        <v>188</v>
      </c>
      <c r="AU1561" s="204" t="s">
        <v>86</v>
      </c>
      <c r="AV1561" s="13" t="s">
        <v>86</v>
      </c>
      <c r="AW1561" s="13" t="s">
        <v>35</v>
      </c>
      <c r="AX1561" s="13" t="s">
        <v>76</v>
      </c>
      <c r="AY1561" s="204" t="s">
        <v>177</v>
      </c>
    </row>
    <row r="1562" spans="1:65" s="13" customFormat="1" ht="11.25">
      <c r="B1562" s="193"/>
      <c r="C1562" s="194"/>
      <c r="D1562" s="195" t="s">
        <v>188</v>
      </c>
      <c r="E1562" s="196" t="s">
        <v>19</v>
      </c>
      <c r="F1562" s="197" t="s">
        <v>1051</v>
      </c>
      <c r="G1562" s="194"/>
      <c r="H1562" s="198">
        <v>5.85</v>
      </c>
      <c r="I1562" s="199"/>
      <c r="J1562" s="194"/>
      <c r="K1562" s="194"/>
      <c r="L1562" s="200"/>
      <c r="M1562" s="201"/>
      <c r="N1562" s="202"/>
      <c r="O1562" s="202"/>
      <c r="P1562" s="202"/>
      <c r="Q1562" s="202"/>
      <c r="R1562" s="202"/>
      <c r="S1562" s="202"/>
      <c r="T1562" s="203"/>
      <c r="AT1562" s="204" t="s">
        <v>188</v>
      </c>
      <c r="AU1562" s="204" t="s">
        <v>86</v>
      </c>
      <c r="AV1562" s="13" t="s">
        <v>86</v>
      </c>
      <c r="AW1562" s="13" t="s">
        <v>35</v>
      </c>
      <c r="AX1562" s="13" t="s">
        <v>76</v>
      </c>
      <c r="AY1562" s="204" t="s">
        <v>177</v>
      </c>
    </row>
    <row r="1563" spans="1:65" s="13" customFormat="1" ht="11.25">
      <c r="B1563" s="193"/>
      <c r="C1563" s="194"/>
      <c r="D1563" s="195" t="s">
        <v>188</v>
      </c>
      <c r="E1563" s="196" t="s">
        <v>19</v>
      </c>
      <c r="F1563" s="197" t="s">
        <v>1052</v>
      </c>
      <c r="G1563" s="194"/>
      <c r="H1563" s="198">
        <v>3.5</v>
      </c>
      <c r="I1563" s="199"/>
      <c r="J1563" s="194"/>
      <c r="K1563" s="194"/>
      <c r="L1563" s="200"/>
      <c r="M1563" s="201"/>
      <c r="N1563" s="202"/>
      <c r="O1563" s="202"/>
      <c r="P1563" s="202"/>
      <c r="Q1563" s="202"/>
      <c r="R1563" s="202"/>
      <c r="S1563" s="202"/>
      <c r="T1563" s="203"/>
      <c r="AT1563" s="204" t="s">
        <v>188</v>
      </c>
      <c r="AU1563" s="204" t="s">
        <v>86</v>
      </c>
      <c r="AV1563" s="13" t="s">
        <v>86</v>
      </c>
      <c r="AW1563" s="13" t="s">
        <v>35</v>
      </c>
      <c r="AX1563" s="13" t="s">
        <v>76</v>
      </c>
      <c r="AY1563" s="204" t="s">
        <v>177</v>
      </c>
    </row>
    <row r="1564" spans="1:65" s="13" customFormat="1" ht="11.25">
      <c r="B1564" s="193"/>
      <c r="C1564" s="194"/>
      <c r="D1564" s="195" t="s">
        <v>188</v>
      </c>
      <c r="E1564" s="196" t="s">
        <v>19</v>
      </c>
      <c r="F1564" s="197" t="s">
        <v>1053</v>
      </c>
      <c r="G1564" s="194"/>
      <c r="H1564" s="198">
        <v>12.19</v>
      </c>
      <c r="I1564" s="199"/>
      <c r="J1564" s="194"/>
      <c r="K1564" s="194"/>
      <c r="L1564" s="200"/>
      <c r="M1564" s="201"/>
      <c r="N1564" s="202"/>
      <c r="O1564" s="202"/>
      <c r="P1564" s="202"/>
      <c r="Q1564" s="202"/>
      <c r="R1564" s="202"/>
      <c r="S1564" s="202"/>
      <c r="T1564" s="203"/>
      <c r="AT1564" s="204" t="s">
        <v>188</v>
      </c>
      <c r="AU1564" s="204" t="s">
        <v>86</v>
      </c>
      <c r="AV1564" s="13" t="s">
        <v>86</v>
      </c>
      <c r="AW1564" s="13" t="s">
        <v>35</v>
      </c>
      <c r="AX1564" s="13" t="s">
        <v>76</v>
      </c>
      <c r="AY1564" s="204" t="s">
        <v>177</v>
      </c>
    </row>
    <row r="1565" spans="1:65" s="13" customFormat="1" ht="11.25">
      <c r="B1565" s="193"/>
      <c r="C1565" s="194"/>
      <c r="D1565" s="195" t="s">
        <v>188</v>
      </c>
      <c r="E1565" s="196" t="s">
        <v>19</v>
      </c>
      <c r="F1565" s="197" t="s">
        <v>1054</v>
      </c>
      <c r="G1565" s="194"/>
      <c r="H1565" s="198">
        <v>6.05</v>
      </c>
      <c r="I1565" s="199"/>
      <c r="J1565" s="194"/>
      <c r="K1565" s="194"/>
      <c r="L1565" s="200"/>
      <c r="M1565" s="201"/>
      <c r="N1565" s="202"/>
      <c r="O1565" s="202"/>
      <c r="P1565" s="202"/>
      <c r="Q1565" s="202"/>
      <c r="R1565" s="202"/>
      <c r="S1565" s="202"/>
      <c r="T1565" s="203"/>
      <c r="AT1565" s="204" t="s">
        <v>188</v>
      </c>
      <c r="AU1565" s="204" t="s">
        <v>86</v>
      </c>
      <c r="AV1565" s="13" t="s">
        <v>86</v>
      </c>
      <c r="AW1565" s="13" t="s">
        <v>35</v>
      </c>
      <c r="AX1565" s="13" t="s">
        <v>76</v>
      </c>
      <c r="AY1565" s="204" t="s">
        <v>177</v>
      </c>
    </row>
    <row r="1566" spans="1:65" s="14" customFormat="1" ht="11.25">
      <c r="B1566" s="205"/>
      <c r="C1566" s="206"/>
      <c r="D1566" s="195" t="s">
        <v>188</v>
      </c>
      <c r="E1566" s="207" t="s">
        <v>19</v>
      </c>
      <c r="F1566" s="208" t="s">
        <v>190</v>
      </c>
      <c r="G1566" s="206"/>
      <c r="H1566" s="209">
        <v>72.94</v>
      </c>
      <c r="I1566" s="210"/>
      <c r="J1566" s="206"/>
      <c r="K1566" s="206"/>
      <c r="L1566" s="211"/>
      <c r="M1566" s="212"/>
      <c r="N1566" s="213"/>
      <c r="O1566" s="213"/>
      <c r="P1566" s="213"/>
      <c r="Q1566" s="213"/>
      <c r="R1566" s="213"/>
      <c r="S1566" s="213"/>
      <c r="T1566" s="214"/>
      <c r="AT1566" s="215" t="s">
        <v>188</v>
      </c>
      <c r="AU1566" s="215" t="s">
        <v>86</v>
      </c>
      <c r="AV1566" s="14" t="s">
        <v>184</v>
      </c>
      <c r="AW1566" s="14" t="s">
        <v>35</v>
      </c>
      <c r="AX1566" s="14" t="s">
        <v>84</v>
      </c>
      <c r="AY1566" s="215" t="s">
        <v>177</v>
      </c>
    </row>
    <row r="1567" spans="1:65" s="2" customFormat="1" ht="21.75" customHeight="1">
      <c r="A1567" s="36"/>
      <c r="B1567" s="37"/>
      <c r="C1567" s="175" t="s">
        <v>1055</v>
      </c>
      <c r="D1567" s="175" t="s">
        <v>179</v>
      </c>
      <c r="E1567" s="176" t="s">
        <v>1056</v>
      </c>
      <c r="F1567" s="177" t="s">
        <v>1057</v>
      </c>
      <c r="G1567" s="178" t="s">
        <v>182</v>
      </c>
      <c r="H1567" s="179">
        <v>33.54</v>
      </c>
      <c r="I1567" s="180"/>
      <c r="J1567" s="181">
        <f>ROUND(I1567*H1567,2)</f>
        <v>0</v>
      </c>
      <c r="K1567" s="177" t="s">
        <v>183</v>
      </c>
      <c r="L1567" s="41"/>
      <c r="M1567" s="182" t="s">
        <v>19</v>
      </c>
      <c r="N1567" s="183" t="s">
        <v>47</v>
      </c>
      <c r="O1567" s="66"/>
      <c r="P1567" s="184">
        <f>O1567*H1567</f>
        <v>0</v>
      </c>
      <c r="Q1567" s="184">
        <v>2.16</v>
      </c>
      <c r="R1567" s="184">
        <f>Q1567*H1567</f>
        <v>72.446399999999997</v>
      </c>
      <c r="S1567" s="184">
        <v>0</v>
      </c>
      <c r="T1567" s="185">
        <f>S1567*H1567</f>
        <v>0</v>
      </c>
      <c r="U1567" s="36"/>
      <c r="V1567" s="36"/>
      <c r="W1567" s="36"/>
      <c r="X1567" s="36"/>
      <c r="Y1567" s="36"/>
      <c r="Z1567" s="36"/>
      <c r="AA1567" s="36"/>
      <c r="AB1567" s="36"/>
      <c r="AC1567" s="36"/>
      <c r="AD1567" s="36"/>
      <c r="AE1567" s="36"/>
      <c r="AR1567" s="186" t="s">
        <v>184</v>
      </c>
      <c r="AT1567" s="186" t="s">
        <v>179</v>
      </c>
      <c r="AU1567" s="186" t="s">
        <v>86</v>
      </c>
      <c r="AY1567" s="19" t="s">
        <v>177</v>
      </c>
      <c r="BE1567" s="187">
        <f>IF(N1567="základní",J1567,0)</f>
        <v>0</v>
      </c>
      <c r="BF1567" s="187">
        <f>IF(N1567="snížená",J1567,0)</f>
        <v>0</v>
      </c>
      <c r="BG1567" s="187">
        <f>IF(N1567="zákl. přenesená",J1567,0)</f>
        <v>0</v>
      </c>
      <c r="BH1567" s="187">
        <f>IF(N1567="sníž. přenesená",J1567,0)</f>
        <v>0</v>
      </c>
      <c r="BI1567" s="187">
        <f>IF(N1567="nulová",J1567,0)</f>
        <v>0</v>
      </c>
      <c r="BJ1567" s="19" t="s">
        <v>84</v>
      </c>
      <c r="BK1567" s="187">
        <f>ROUND(I1567*H1567,2)</f>
        <v>0</v>
      </c>
      <c r="BL1567" s="19" t="s">
        <v>184</v>
      </c>
      <c r="BM1567" s="186" t="s">
        <v>1058</v>
      </c>
    </row>
    <row r="1568" spans="1:65" s="2" customFormat="1" ht="11.25">
      <c r="A1568" s="36"/>
      <c r="B1568" s="37"/>
      <c r="C1568" s="38"/>
      <c r="D1568" s="188" t="s">
        <v>186</v>
      </c>
      <c r="E1568" s="38"/>
      <c r="F1568" s="189" t="s">
        <v>1059</v>
      </c>
      <c r="G1568" s="38"/>
      <c r="H1568" s="38"/>
      <c r="I1568" s="190"/>
      <c r="J1568" s="38"/>
      <c r="K1568" s="38"/>
      <c r="L1568" s="41"/>
      <c r="M1568" s="191"/>
      <c r="N1568" s="192"/>
      <c r="O1568" s="66"/>
      <c r="P1568" s="66"/>
      <c r="Q1568" s="66"/>
      <c r="R1568" s="66"/>
      <c r="S1568" s="66"/>
      <c r="T1568" s="67"/>
      <c r="U1568" s="36"/>
      <c r="V1568" s="36"/>
      <c r="W1568" s="36"/>
      <c r="X1568" s="36"/>
      <c r="Y1568" s="36"/>
      <c r="Z1568" s="36"/>
      <c r="AA1568" s="36"/>
      <c r="AB1568" s="36"/>
      <c r="AC1568" s="36"/>
      <c r="AD1568" s="36"/>
      <c r="AE1568" s="36"/>
      <c r="AT1568" s="19" t="s">
        <v>186</v>
      </c>
      <c r="AU1568" s="19" t="s">
        <v>86</v>
      </c>
    </row>
    <row r="1569" spans="2:51" s="15" customFormat="1" ht="11.25">
      <c r="B1569" s="216"/>
      <c r="C1569" s="217"/>
      <c r="D1569" s="195" t="s">
        <v>188</v>
      </c>
      <c r="E1569" s="218" t="s">
        <v>19</v>
      </c>
      <c r="F1569" s="219" t="s">
        <v>1016</v>
      </c>
      <c r="G1569" s="217"/>
      <c r="H1569" s="218" t="s">
        <v>19</v>
      </c>
      <c r="I1569" s="220"/>
      <c r="J1569" s="217"/>
      <c r="K1569" s="217"/>
      <c r="L1569" s="221"/>
      <c r="M1569" s="222"/>
      <c r="N1569" s="223"/>
      <c r="O1569" s="223"/>
      <c r="P1569" s="223"/>
      <c r="Q1569" s="223"/>
      <c r="R1569" s="223"/>
      <c r="S1569" s="223"/>
      <c r="T1569" s="224"/>
      <c r="AT1569" s="225" t="s">
        <v>188</v>
      </c>
      <c r="AU1569" s="225" t="s">
        <v>86</v>
      </c>
      <c r="AV1569" s="15" t="s">
        <v>84</v>
      </c>
      <c r="AW1569" s="15" t="s">
        <v>35</v>
      </c>
      <c r="AX1569" s="15" t="s">
        <v>76</v>
      </c>
      <c r="AY1569" s="225" t="s">
        <v>177</v>
      </c>
    </row>
    <row r="1570" spans="2:51" s="15" customFormat="1" ht="11.25">
      <c r="B1570" s="216"/>
      <c r="C1570" s="217"/>
      <c r="D1570" s="195" t="s">
        <v>188</v>
      </c>
      <c r="E1570" s="218" t="s">
        <v>19</v>
      </c>
      <c r="F1570" s="219" t="s">
        <v>1060</v>
      </c>
      <c r="G1570" s="217"/>
      <c r="H1570" s="218" t="s">
        <v>19</v>
      </c>
      <c r="I1570" s="220"/>
      <c r="J1570" s="217"/>
      <c r="K1570" s="217"/>
      <c r="L1570" s="221"/>
      <c r="M1570" s="222"/>
      <c r="N1570" s="223"/>
      <c r="O1570" s="223"/>
      <c r="P1570" s="223"/>
      <c r="Q1570" s="223"/>
      <c r="R1570" s="223"/>
      <c r="S1570" s="223"/>
      <c r="T1570" s="224"/>
      <c r="AT1570" s="225" t="s">
        <v>188</v>
      </c>
      <c r="AU1570" s="225" t="s">
        <v>86</v>
      </c>
      <c r="AV1570" s="15" t="s">
        <v>84</v>
      </c>
      <c r="AW1570" s="15" t="s">
        <v>35</v>
      </c>
      <c r="AX1570" s="15" t="s">
        <v>76</v>
      </c>
      <c r="AY1570" s="225" t="s">
        <v>177</v>
      </c>
    </row>
    <row r="1571" spans="2:51" s="13" customFormat="1" ht="11.25">
      <c r="B1571" s="193"/>
      <c r="C1571" s="194"/>
      <c r="D1571" s="195" t="s">
        <v>188</v>
      </c>
      <c r="E1571" s="196" t="s">
        <v>19</v>
      </c>
      <c r="F1571" s="197" t="s">
        <v>1017</v>
      </c>
      <c r="G1571" s="194"/>
      <c r="H1571" s="198">
        <v>16.7</v>
      </c>
      <c r="I1571" s="199"/>
      <c r="J1571" s="194"/>
      <c r="K1571" s="194"/>
      <c r="L1571" s="200"/>
      <c r="M1571" s="201"/>
      <c r="N1571" s="202"/>
      <c r="O1571" s="202"/>
      <c r="P1571" s="202"/>
      <c r="Q1571" s="202"/>
      <c r="R1571" s="202"/>
      <c r="S1571" s="202"/>
      <c r="T1571" s="203"/>
      <c r="AT1571" s="204" t="s">
        <v>188</v>
      </c>
      <c r="AU1571" s="204" t="s">
        <v>86</v>
      </c>
      <c r="AV1571" s="13" t="s">
        <v>86</v>
      </c>
      <c r="AW1571" s="13" t="s">
        <v>35</v>
      </c>
      <c r="AX1571" s="13" t="s">
        <v>76</v>
      </c>
      <c r="AY1571" s="204" t="s">
        <v>177</v>
      </c>
    </row>
    <row r="1572" spans="2:51" s="13" customFormat="1" ht="11.25">
      <c r="B1572" s="193"/>
      <c r="C1572" s="194"/>
      <c r="D1572" s="195" t="s">
        <v>188</v>
      </c>
      <c r="E1572" s="196" t="s">
        <v>19</v>
      </c>
      <c r="F1572" s="197" t="s">
        <v>206</v>
      </c>
      <c r="G1572" s="194"/>
      <c r="H1572" s="198">
        <v>5</v>
      </c>
      <c r="I1572" s="199"/>
      <c r="J1572" s="194"/>
      <c r="K1572" s="194"/>
      <c r="L1572" s="200"/>
      <c r="M1572" s="201"/>
      <c r="N1572" s="202"/>
      <c r="O1572" s="202"/>
      <c r="P1572" s="202"/>
      <c r="Q1572" s="202"/>
      <c r="R1572" s="202"/>
      <c r="S1572" s="202"/>
      <c r="T1572" s="203"/>
      <c r="AT1572" s="204" t="s">
        <v>188</v>
      </c>
      <c r="AU1572" s="204" t="s">
        <v>86</v>
      </c>
      <c r="AV1572" s="13" t="s">
        <v>86</v>
      </c>
      <c r="AW1572" s="13" t="s">
        <v>35</v>
      </c>
      <c r="AX1572" s="13" t="s">
        <v>76</v>
      </c>
      <c r="AY1572" s="204" t="s">
        <v>177</v>
      </c>
    </row>
    <row r="1573" spans="2:51" s="13" customFormat="1" ht="11.25">
      <c r="B1573" s="193"/>
      <c r="C1573" s="194"/>
      <c r="D1573" s="195" t="s">
        <v>188</v>
      </c>
      <c r="E1573" s="196" t="s">
        <v>19</v>
      </c>
      <c r="F1573" s="197" t="s">
        <v>1018</v>
      </c>
      <c r="G1573" s="194"/>
      <c r="H1573" s="198">
        <v>1.5</v>
      </c>
      <c r="I1573" s="199"/>
      <c r="J1573" s="194"/>
      <c r="K1573" s="194"/>
      <c r="L1573" s="200"/>
      <c r="M1573" s="201"/>
      <c r="N1573" s="202"/>
      <c r="O1573" s="202"/>
      <c r="P1573" s="202"/>
      <c r="Q1573" s="202"/>
      <c r="R1573" s="202"/>
      <c r="S1573" s="202"/>
      <c r="T1573" s="203"/>
      <c r="AT1573" s="204" t="s">
        <v>188</v>
      </c>
      <c r="AU1573" s="204" t="s">
        <v>86</v>
      </c>
      <c r="AV1573" s="13" t="s">
        <v>86</v>
      </c>
      <c r="AW1573" s="13" t="s">
        <v>35</v>
      </c>
      <c r="AX1573" s="13" t="s">
        <v>76</v>
      </c>
      <c r="AY1573" s="204" t="s">
        <v>177</v>
      </c>
    </row>
    <row r="1574" spans="2:51" s="13" customFormat="1" ht="11.25">
      <c r="B1574" s="193"/>
      <c r="C1574" s="194"/>
      <c r="D1574" s="195" t="s">
        <v>188</v>
      </c>
      <c r="E1574" s="196" t="s">
        <v>19</v>
      </c>
      <c r="F1574" s="197" t="s">
        <v>1018</v>
      </c>
      <c r="G1574" s="194"/>
      <c r="H1574" s="198">
        <v>1.5</v>
      </c>
      <c r="I1574" s="199"/>
      <c r="J1574" s="194"/>
      <c r="K1574" s="194"/>
      <c r="L1574" s="200"/>
      <c r="M1574" s="201"/>
      <c r="N1574" s="202"/>
      <c r="O1574" s="202"/>
      <c r="P1574" s="202"/>
      <c r="Q1574" s="202"/>
      <c r="R1574" s="202"/>
      <c r="S1574" s="202"/>
      <c r="T1574" s="203"/>
      <c r="AT1574" s="204" t="s">
        <v>188</v>
      </c>
      <c r="AU1574" s="204" t="s">
        <v>86</v>
      </c>
      <c r="AV1574" s="13" t="s">
        <v>86</v>
      </c>
      <c r="AW1574" s="13" t="s">
        <v>35</v>
      </c>
      <c r="AX1574" s="13" t="s">
        <v>76</v>
      </c>
      <c r="AY1574" s="204" t="s">
        <v>177</v>
      </c>
    </row>
    <row r="1575" spans="2:51" s="13" customFormat="1" ht="11.25">
      <c r="B1575" s="193"/>
      <c r="C1575" s="194"/>
      <c r="D1575" s="195" t="s">
        <v>188</v>
      </c>
      <c r="E1575" s="196" t="s">
        <v>19</v>
      </c>
      <c r="F1575" s="197" t="s">
        <v>1019</v>
      </c>
      <c r="G1575" s="194"/>
      <c r="H1575" s="198">
        <v>2.9</v>
      </c>
      <c r="I1575" s="199"/>
      <c r="J1575" s="194"/>
      <c r="K1575" s="194"/>
      <c r="L1575" s="200"/>
      <c r="M1575" s="201"/>
      <c r="N1575" s="202"/>
      <c r="O1575" s="202"/>
      <c r="P1575" s="202"/>
      <c r="Q1575" s="202"/>
      <c r="R1575" s="202"/>
      <c r="S1575" s="202"/>
      <c r="T1575" s="203"/>
      <c r="AT1575" s="204" t="s">
        <v>188</v>
      </c>
      <c r="AU1575" s="204" t="s">
        <v>86</v>
      </c>
      <c r="AV1575" s="13" t="s">
        <v>86</v>
      </c>
      <c r="AW1575" s="13" t="s">
        <v>35</v>
      </c>
      <c r="AX1575" s="13" t="s">
        <v>76</v>
      </c>
      <c r="AY1575" s="204" t="s">
        <v>177</v>
      </c>
    </row>
    <row r="1576" spans="2:51" s="13" customFormat="1" ht="11.25">
      <c r="B1576" s="193"/>
      <c r="C1576" s="194"/>
      <c r="D1576" s="195" t="s">
        <v>188</v>
      </c>
      <c r="E1576" s="196" t="s">
        <v>19</v>
      </c>
      <c r="F1576" s="197" t="s">
        <v>196</v>
      </c>
      <c r="G1576" s="194"/>
      <c r="H1576" s="198">
        <v>3</v>
      </c>
      <c r="I1576" s="199"/>
      <c r="J1576" s="194"/>
      <c r="K1576" s="194"/>
      <c r="L1576" s="200"/>
      <c r="M1576" s="201"/>
      <c r="N1576" s="202"/>
      <c r="O1576" s="202"/>
      <c r="P1576" s="202"/>
      <c r="Q1576" s="202"/>
      <c r="R1576" s="202"/>
      <c r="S1576" s="202"/>
      <c r="T1576" s="203"/>
      <c r="AT1576" s="204" t="s">
        <v>188</v>
      </c>
      <c r="AU1576" s="204" t="s">
        <v>86</v>
      </c>
      <c r="AV1576" s="13" t="s">
        <v>86</v>
      </c>
      <c r="AW1576" s="13" t="s">
        <v>35</v>
      </c>
      <c r="AX1576" s="13" t="s">
        <v>76</v>
      </c>
      <c r="AY1576" s="204" t="s">
        <v>177</v>
      </c>
    </row>
    <row r="1577" spans="2:51" s="13" customFormat="1" ht="11.25">
      <c r="B1577" s="193"/>
      <c r="C1577" s="194"/>
      <c r="D1577" s="195" t="s">
        <v>188</v>
      </c>
      <c r="E1577" s="196" t="s">
        <v>19</v>
      </c>
      <c r="F1577" s="197" t="s">
        <v>1018</v>
      </c>
      <c r="G1577" s="194"/>
      <c r="H1577" s="198">
        <v>1.5</v>
      </c>
      <c r="I1577" s="199"/>
      <c r="J1577" s="194"/>
      <c r="K1577" s="194"/>
      <c r="L1577" s="200"/>
      <c r="M1577" s="201"/>
      <c r="N1577" s="202"/>
      <c r="O1577" s="202"/>
      <c r="P1577" s="202"/>
      <c r="Q1577" s="202"/>
      <c r="R1577" s="202"/>
      <c r="S1577" s="202"/>
      <c r="T1577" s="203"/>
      <c r="AT1577" s="204" t="s">
        <v>188</v>
      </c>
      <c r="AU1577" s="204" t="s">
        <v>86</v>
      </c>
      <c r="AV1577" s="13" t="s">
        <v>86</v>
      </c>
      <c r="AW1577" s="13" t="s">
        <v>35</v>
      </c>
      <c r="AX1577" s="13" t="s">
        <v>76</v>
      </c>
      <c r="AY1577" s="204" t="s">
        <v>177</v>
      </c>
    </row>
    <row r="1578" spans="2:51" s="13" customFormat="1" ht="11.25">
      <c r="B1578" s="193"/>
      <c r="C1578" s="194"/>
      <c r="D1578" s="195" t="s">
        <v>188</v>
      </c>
      <c r="E1578" s="196" t="s">
        <v>19</v>
      </c>
      <c r="F1578" s="197" t="s">
        <v>1006</v>
      </c>
      <c r="G1578" s="194"/>
      <c r="H1578" s="198">
        <v>6.6</v>
      </c>
      <c r="I1578" s="199"/>
      <c r="J1578" s="194"/>
      <c r="K1578" s="194"/>
      <c r="L1578" s="200"/>
      <c r="M1578" s="201"/>
      <c r="N1578" s="202"/>
      <c r="O1578" s="202"/>
      <c r="P1578" s="202"/>
      <c r="Q1578" s="202"/>
      <c r="R1578" s="202"/>
      <c r="S1578" s="202"/>
      <c r="T1578" s="203"/>
      <c r="AT1578" s="204" t="s">
        <v>188</v>
      </c>
      <c r="AU1578" s="204" t="s">
        <v>86</v>
      </c>
      <c r="AV1578" s="13" t="s">
        <v>86</v>
      </c>
      <c r="AW1578" s="13" t="s">
        <v>35</v>
      </c>
      <c r="AX1578" s="13" t="s">
        <v>76</v>
      </c>
      <c r="AY1578" s="204" t="s">
        <v>177</v>
      </c>
    </row>
    <row r="1579" spans="2:51" s="13" customFormat="1" ht="11.25">
      <c r="B1579" s="193"/>
      <c r="C1579" s="194"/>
      <c r="D1579" s="195" t="s">
        <v>188</v>
      </c>
      <c r="E1579" s="196" t="s">
        <v>19</v>
      </c>
      <c r="F1579" s="197" t="s">
        <v>1020</v>
      </c>
      <c r="G1579" s="194"/>
      <c r="H1579" s="198">
        <v>46.8</v>
      </c>
      <c r="I1579" s="199"/>
      <c r="J1579" s="194"/>
      <c r="K1579" s="194"/>
      <c r="L1579" s="200"/>
      <c r="M1579" s="201"/>
      <c r="N1579" s="202"/>
      <c r="O1579" s="202"/>
      <c r="P1579" s="202"/>
      <c r="Q1579" s="202"/>
      <c r="R1579" s="202"/>
      <c r="S1579" s="202"/>
      <c r="T1579" s="203"/>
      <c r="AT1579" s="204" t="s">
        <v>188</v>
      </c>
      <c r="AU1579" s="204" t="s">
        <v>86</v>
      </c>
      <c r="AV1579" s="13" t="s">
        <v>86</v>
      </c>
      <c r="AW1579" s="13" t="s">
        <v>35</v>
      </c>
      <c r="AX1579" s="13" t="s">
        <v>76</v>
      </c>
      <c r="AY1579" s="204" t="s">
        <v>177</v>
      </c>
    </row>
    <row r="1580" spans="2:51" s="13" customFormat="1" ht="11.25">
      <c r="B1580" s="193"/>
      <c r="C1580" s="194"/>
      <c r="D1580" s="195" t="s">
        <v>188</v>
      </c>
      <c r="E1580" s="196" t="s">
        <v>19</v>
      </c>
      <c r="F1580" s="197" t="s">
        <v>1021</v>
      </c>
      <c r="G1580" s="194"/>
      <c r="H1580" s="198">
        <v>16.2</v>
      </c>
      <c r="I1580" s="199"/>
      <c r="J1580" s="194"/>
      <c r="K1580" s="194"/>
      <c r="L1580" s="200"/>
      <c r="M1580" s="201"/>
      <c r="N1580" s="202"/>
      <c r="O1580" s="202"/>
      <c r="P1580" s="202"/>
      <c r="Q1580" s="202"/>
      <c r="R1580" s="202"/>
      <c r="S1580" s="202"/>
      <c r="T1580" s="203"/>
      <c r="AT1580" s="204" t="s">
        <v>188</v>
      </c>
      <c r="AU1580" s="204" t="s">
        <v>86</v>
      </c>
      <c r="AV1580" s="13" t="s">
        <v>86</v>
      </c>
      <c r="AW1580" s="13" t="s">
        <v>35</v>
      </c>
      <c r="AX1580" s="13" t="s">
        <v>76</v>
      </c>
      <c r="AY1580" s="204" t="s">
        <v>177</v>
      </c>
    </row>
    <row r="1581" spans="2:51" s="13" customFormat="1" ht="11.25">
      <c r="B1581" s="193"/>
      <c r="C1581" s="194"/>
      <c r="D1581" s="195" t="s">
        <v>188</v>
      </c>
      <c r="E1581" s="196" t="s">
        <v>19</v>
      </c>
      <c r="F1581" s="197" t="s">
        <v>649</v>
      </c>
      <c r="G1581" s="194"/>
      <c r="H1581" s="198">
        <v>3.5</v>
      </c>
      <c r="I1581" s="199"/>
      <c r="J1581" s="194"/>
      <c r="K1581" s="194"/>
      <c r="L1581" s="200"/>
      <c r="M1581" s="201"/>
      <c r="N1581" s="202"/>
      <c r="O1581" s="202"/>
      <c r="P1581" s="202"/>
      <c r="Q1581" s="202"/>
      <c r="R1581" s="202"/>
      <c r="S1581" s="202"/>
      <c r="T1581" s="203"/>
      <c r="AT1581" s="204" t="s">
        <v>188</v>
      </c>
      <c r="AU1581" s="204" t="s">
        <v>86</v>
      </c>
      <c r="AV1581" s="13" t="s">
        <v>86</v>
      </c>
      <c r="AW1581" s="13" t="s">
        <v>35</v>
      </c>
      <c r="AX1581" s="13" t="s">
        <v>76</v>
      </c>
      <c r="AY1581" s="204" t="s">
        <v>177</v>
      </c>
    </row>
    <row r="1582" spans="2:51" s="13" customFormat="1" ht="11.25">
      <c r="B1582" s="193"/>
      <c r="C1582" s="194"/>
      <c r="D1582" s="195" t="s">
        <v>188</v>
      </c>
      <c r="E1582" s="196" t="s">
        <v>19</v>
      </c>
      <c r="F1582" s="197" t="s">
        <v>1018</v>
      </c>
      <c r="G1582" s="194"/>
      <c r="H1582" s="198">
        <v>1.5</v>
      </c>
      <c r="I1582" s="199"/>
      <c r="J1582" s="194"/>
      <c r="K1582" s="194"/>
      <c r="L1582" s="200"/>
      <c r="M1582" s="201"/>
      <c r="N1582" s="202"/>
      <c r="O1582" s="202"/>
      <c r="P1582" s="202"/>
      <c r="Q1582" s="202"/>
      <c r="R1582" s="202"/>
      <c r="S1582" s="202"/>
      <c r="T1582" s="203"/>
      <c r="AT1582" s="204" t="s">
        <v>188</v>
      </c>
      <c r="AU1582" s="204" t="s">
        <v>86</v>
      </c>
      <c r="AV1582" s="13" t="s">
        <v>86</v>
      </c>
      <c r="AW1582" s="13" t="s">
        <v>35</v>
      </c>
      <c r="AX1582" s="13" t="s">
        <v>76</v>
      </c>
      <c r="AY1582" s="204" t="s">
        <v>177</v>
      </c>
    </row>
    <row r="1583" spans="2:51" s="13" customFormat="1" ht="11.25">
      <c r="B1583" s="193"/>
      <c r="C1583" s="194"/>
      <c r="D1583" s="195" t="s">
        <v>188</v>
      </c>
      <c r="E1583" s="196" t="s">
        <v>19</v>
      </c>
      <c r="F1583" s="197" t="s">
        <v>86</v>
      </c>
      <c r="G1583" s="194"/>
      <c r="H1583" s="198">
        <v>2</v>
      </c>
      <c r="I1583" s="199"/>
      <c r="J1583" s="194"/>
      <c r="K1583" s="194"/>
      <c r="L1583" s="200"/>
      <c r="M1583" s="201"/>
      <c r="N1583" s="202"/>
      <c r="O1583" s="202"/>
      <c r="P1583" s="202"/>
      <c r="Q1583" s="202"/>
      <c r="R1583" s="202"/>
      <c r="S1583" s="202"/>
      <c r="T1583" s="203"/>
      <c r="AT1583" s="204" t="s">
        <v>188</v>
      </c>
      <c r="AU1583" s="204" t="s">
        <v>86</v>
      </c>
      <c r="AV1583" s="13" t="s">
        <v>86</v>
      </c>
      <c r="AW1583" s="13" t="s">
        <v>35</v>
      </c>
      <c r="AX1583" s="13" t="s">
        <v>76</v>
      </c>
      <c r="AY1583" s="204" t="s">
        <v>177</v>
      </c>
    </row>
    <row r="1584" spans="2:51" s="13" customFormat="1" ht="11.25">
      <c r="B1584" s="193"/>
      <c r="C1584" s="194"/>
      <c r="D1584" s="195" t="s">
        <v>188</v>
      </c>
      <c r="E1584" s="196" t="s">
        <v>19</v>
      </c>
      <c r="F1584" s="197" t="s">
        <v>1022</v>
      </c>
      <c r="G1584" s="194"/>
      <c r="H1584" s="198">
        <v>58.3</v>
      </c>
      <c r="I1584" s="199"/>
      <c r="J1584" s="194"/>
      <c r="K1584" s="194"/>
      <c r="L1584" s="200"/>
      <c r="M1584" s="201"/>
      <c r="N1584" s="202"/>
      <c r="O1584" s="202"/>
      <c r="P1584" s="202"/>
      <c r="Q1584" s="202"/>
      <c r="R1584" s="202"/>
      <c r="S1584" s="202"/>
      <c r="T1584" s="203"/>
      <c r="AT1584" s="204" t="s">
        <v>188</v>
      </c>
      <c r="AU1584" s="204" t="s">
        <v>86</v>
      </c>
      <c r="AV1584" s="13" t="s">
        <v>86</v>
      </c>
      <c r="AW1584" s="13" t="s">
        <v>35</v>
      </c>
      <c r="AX1584" s="13" t="s">
        <v>76</v>
      </c>
      <c r="AY1584" s="204" t="s">
        <v>177</v>
      </c>
    </row>
    <row r="1585" spans="1:65" s="13" customFormat="1" ht="11.25">
      <c r="B1585" s="193"/>
      <c r="C1585" s="194"/>
      <c r="D1585" s="195" t="s">
        <v>188</v>
      </c>
      <c r="E1585" s="196" t="s">
        <v>19</v>
      </c>
      <c r="F1585" s="197" t="s">
        <v>557</v>
      </c>
      <c r="G1585" s="194"/>
      <c r="H1585" s="198">
        <v>29</v>
      </c>
      <c r="I1585" s="199"/>
      <c r="J1585" s="194"/>
      <c r="K1585" s="194"/>
      <c r="L1585" s="200"/>
      <c r="M1585" s="201"/>
      <c r="N1585" s="202"/>
      <c r="O1585" s="202"/>
      <c r="P1585" s="202"/>
      <c r="Q1585" s="202"/>
      <c r="R1585" s="202"/>
      <c r="S1585" s="202"/>
      <c r="T1585" s="203"/>
      <c r="AT1585" s="204" t="s">
        <v>188</v>
      </c>
      <c r="AU1585" s="204" t="s">
        <v>86</v>
      </c>
      <c r="AV1585" s="13" t="s">
        <v>86</v>
      </c>
      <c r="AW1585" s="13" t="s">
        <v>35</v>
      </c>
      <c r="AX1585" s="13" t="s">
        <v>76</v>
      </c>
      <c r="AY1585" s="204" t="s">
        <v>177</v>
      </c>
    </row>
    <row r="1586" spans="1:65" s="13" customFormat="1" ht="11.25">
      <c r="B1586" s="193"/>
      <c r="C1586" s="194"/>
      <c r="D1586" s="195" t="s">
        <v>188</v>
      </c>
      <c r="E1586" s="196" t="s">
        <v>19</v>
      </c>
      <c r="F1586" s="197" t="s">
        <v>1007</v>
      </c>
      <c r="G1586" s="194"/>
      <c r="H1586" s="198">
        <v>3.4</v>
      </c>
      <c r="I1586" s="199"/>
      <c r="J1586" s="194"/>
      <c r="K1586" s="194"/>
      <c r="L1586" s="200"/>
      <c r="M1586" s="201"/>
      <c r="N1586" s="202"/>
      <c r="O1586" s="202"/>
      <c r="P1586" s="202"/>
      <c r="Q1586" s="202"/>
      <c r="R1586" s="202"/>
      <c r="S1586" s="202"/>
      <c r="T1586" s="203"/>
      <c r="AT1586" s="204" t="s">
        <v>188</v>
      </c>
      <c r="AU1586" s="204" t="s">
        <v>86</v>
      </c>
      <c r="AV1586" s="13" t="s">
        <v>86</v>
      </c>
      <c r="AW1586" s="13" t="s">
        <v>35</v>
      </c>
      <c r="AX1586" s="13" t="s">
        <v>76</v>
      </c>
      <c r="AY1586" s="204" t="s">
        <v>177</v>
      </c>
    </row>
    <row r="1587" spans="1:65" s="13" customFormat="1" ht="11.25">
      <c r="B1587" s="193"/>
      <c r="C1587" s="194"/>
      <c r="D1587" s="195" t="s">
        <v>188</v>
      </c>
      <c r="E1587" s="196" t="s">
        <v>19</v>
      </c>
      <c r="F1587" s="197" t="s">
        <v>1012</v>
      </c>
      <c r="G1587" s="194"/>
      <c r="H1587" s="198">
        <v>1.7</v>
      </c>
      <c r="I1587" s="199"/>
      <c r="J1587" s="194"/>
      <c r="K1587" s="194"/>
      <c r="L1587" s="200"/>
      <c r="M1587" s="201"/>
      <c r="N1587" s="202"/>
      <c r="O1587" s="202"/>
      <c r="P1587" s="202"/>
      <c r="Q1587" s="202"/>
      <c r="R1587" s="202"/>
      <c r="S1587" s="202"/>
      <c r="T1587" s="203"/>
      <c r="AT1587" s="204" t="s">
        <v>188</v>
      </c>
      <c r="AU1587" s="204" t="s">
        <v>86</v>
      </c>
      <c r="AV1587" s="13" t="s">
        <v>86</v>
      </c>
      <c r="AW1587" s="13" t="s">
        <v>35</v>
      </c>
      <c r="AX1587" s="13" t="s">
        <v>76</v>
      </c>
      <c r="AY1587" s="204" t="s">
        <v>177</v>
      </c>
    </row>
    <row r="1588" spans="1:65" s="13" customFormat="1" ht="11.25">
      <c r="B1588" s="193"/>
      <c r="C1588" s="194"/>
      <c r="D1588" s="195" t="s">
        <v>188</v>
      </c>
      <c r="E1588" s="196" t="s">
        <v>19</v>
      </c>
      <c r="F1588" s="197" t="s">
        <v>1061</v>
      </c>
      <c r="G1588" s="194"/>
      <c r="H1588" s="198">
        <v>22.5</v>
      </c>
      <c r="I1588" s="199"/>
      <c r="J1588" s="194"/>
      <c r="K1588" s="194"/>
      <c r="L1588" s="200"/>
      <c r="M1588" s="201"/>
      <c r="N1588" s="202"/>
      <c r="O1588" s="202"/>
      <c r="P1588" s="202"/>
      <c r="Q1588" s="202"/>
      <c r="R1588" s="202"/>
      <c r="S1588" s="202"/>
      <c r="T1588" s="203"/>
      <c r="AT1588" s="204" t="s">
        <v>188</v>
      </c>
      <c r="AU1588" s="204" t="s">
        <v>86</v>
      </c>
      <c r="AV1588" s="13" t="s">
        <v>86</v>
      </c>
      <c r="AW1588" s="13" t="s">
        <v>35</v>
      </c>
      <c r="AX1588" s="13" t="s">
        <v>76</v>
      </c>
      <c r="AY1588" s="204" t="s">
        <v>177</v>
      </c>
    </row>
    <row r="1589" spans="1:65" s="14" customFormat="1" ht="11.25">
      <c r="B1589" s="205"/>
      <c r="C1589" s="206"/>
      <c r="D1589" s="195" t="s">
        <v>188</v>
      </c>
      <c r="E1589" s="207" t="s">
        <v>19</v>
      </c>
      <c r="F1589" s="208" t="s">
        <v>190</v>
      </c>
      <c r="G1589" s="206"/>
      <c r="H1589" s="209">
        <v>223.6</v>
      </c>
      <c r="I1589" s="210"/>
      <c r="J1589" s="206"/>
      <c r="K1589" s="206"/>
      <c r="L1589" s="211"/>
      <c r="M1589" s="212"/>
      <c r="N1589" s="213"/>
      <c r="O1589" s="213"/>
      <c r="P1589" s="213"/>
      <c r="Q1589" s="213"/>
      <c r="R1589" s="213"/>
      <c r="S1589" s="213"/>
      <c r="T1589" s="214"/>
      <c r="AT1589" s="215" t="s">
        <v>188</v>
      </c>
      <c r="AU1589" s="215" t="s">
        <v>86</v>
      </c>
      <c r="AV1589" s="14" t="s">
        <v>184</v>
      </c>
      <c r="AW1589" s="14" t="s">
        <v>35</v>
      </c>
      <c r="AX1589" s="14" t="s">
        <v>76</v>
      </c>
      <c r="AY1589" s="215" t="s">
        <v>177</v>
      </c>
    </row>
    <row r="1590" spans="1:65" s="13" customFormat="1" ht="11.25">
      <c r="B1590" s="193"/>
      <c r="C1590" s="194"/>
      <c r="D1590" s="195" t="s">
        <v>188</v>
      </c>
      <c r="E1590" s="196" t="s">
        <v>19</v>
      </c>
      <c r="F1590" s="197" t="s">
        <v>1062</v>
      </c>
      <c r="G1590" s="194"/>
      <c r="H1590" s="198">
        <v>33.54</v>
      </c>
      <c r="I1590" s="199"/>
      <c r="J1590" s="194"/>
      <c r="K1590" s="194"/>
      <c r="L1590" s="200"/>
      <c r="M1590" s="201"/>
      <c r="N1590" s="202"/>
      <c r="O1590" s="202"/>
      <c r="P1590" s="202"/>
      <c r="Q1590" s="202"/>
      <c r="R1590" s="202"/>
      <c r="S1590" s="202"/>
      <c r="T1590" s="203"/>
      <c r="AT1590" s="204" t="s">
        <v>188</v>
      </c>
      <c r="AU1590" s="204" t="s">
        <v>86</v>
      </c>
      <c r="AV1590" s="13" t="s">
        <v>86</v>
      </c>
      <c r="AW1590" s="13" t="s">
        <v>35</v>
      </c>
      <c r="AX1590" s="13" t="s">
        <v>76</v>
      </c>
      <c r="AY1590" s="204" t="s">
        <v>177</v>
      </c>
    </row>
    <row r="1591" spans="1:65" s="14" customFormat="1" ht="11.25">
      <c r="B1591" s="205"/>
      <c r="C1591" s="206"/>
      <c r="D1591" s="195" t="s">
        <v>188</v>
      </c>
      <c r="E1591" s="207" t="s">
        <v>19</v>
      </c>
      <c r="F1591" s="208" t="s">
        <v>190</v>
      </c>
      <c r="G1591" s="206"/>
      <c r="H1591" s="209">
        <v>33.54</v>
      </c>
      <c r="I1591" s="210"/>
      <c r="J1591" s="206"/>
      <c r="K1591" s="206"/>
      <c r="L1591" s="211"/>
      <c r="M1591" s="212"/>
      <c r="N1591" s="213"/>
      <c r="O1591" s="213"/>
      <c r="P1591" s="213"/>
      <c r="Q1591" s="213"/>
      <c r="R1591" s="213"/>
      <c r="S1591" s="213"/>
      <c r="T1591" s="214"/>
      <c r="AT1591" s="215" t="s">
        <v>188</v>
      </c>
      <c r="AU1591" s="215" t="s">
        <v>86</v>
      </c>
      <c r="AV1591" s="14" t="s">
        <v>184</v>
      </c>
      <c r="AW1591" s="14" t="s">
        <v>35</v>
      </c>
      <c r="AX1591" s="14" t="s">
        <v>84</v>
      </c>
      <c r="AY1591" s="215" t="s">
        <v>177</v>
      </c>
    </row>
    <row r="1592" spans="1:65" s="2" customFormat="1" ht="24.2" customHeight="1">
      <c r="A1592" s="36"/>
      <c r="B1592" s="37"/>
      <c r="C1592" s="175" t="s">
        <v>1063</v>
      </c>
      <c r="D1592" s="175" t="s">
        <v>179</v>
      </c>
      <c r="E1592" s="176" t="s">
        <v>1064</v>
      </c>
      <c r="F1592" s="177" t="s">
        <v>1065</v>
      </c>
      <c r="G1592" s="178" t="s">
        <v>199</v>
      </c>
      <c r="H1592" s="179">
        <v>57</v>
      </c>
      <c r="I1592" s="180"/>
      <c r="J1592" s="181">
        <f>ROUND(I1592*H1592,2)</f>
        <v>0</v>
      </c>
      <c r="K1592" s="177" t="s">
        <v>183</v>
      </c>
      <c r="L1592" s="41"/>
      <c r="M1592" s="182" t="s">
        <v>19</v>
      </c>
      <c r="N1592" s="183" t="s">
        <v>47</v>
      </c>
      <c r="O1592" s="66"/>
      <c r="P1592" s="184">
        <f>O1592*H1592</f>
        <v>0</v>
      </c>
      <c r="Q1592" s="184">
        <v>2E-3</v>
      </c>
      <c r="R1592" s="184">
        <f>Q1592*H1592</f>
        <v>0.114</v>
      </c>
      <c r="S1592" s="184">
        <v>0</v>
      </c>
      <c r="T1592" s="185">
        <f>S1592*H1592</f>
        <v>0</v>
      </c>
      <c r="U1592" s="36"/>
      <c r="V1592" s="36"/>
      <c r="W1592" s="36"/>
      <c r="X1592" s="36"/>
      <c r="Y1592" s="36"/>
      <c r="Z1592" s="36"/>
      <c r="AA1592" s="36"/>
      <c r="AB1592" s="36"/>
      <c r="AC1592" s="36"/>
      <c r="AD1592" s="36"/>
      <c r="AE1592" s="36"/>
      <c r="AR1592" s="186" t="s">
        <v>184</v>
      </c>
      <c r="AT1592" s="186" t="s">
        <v>179</v>
      </c>
      <c r="AU1592" s="186" t="s">
        <v>86</v>
      </c>
      <c r="AY1592" s="19" t="s">
        <v>177</v>
      </c>
      <c r="BE1592" s="187">
        <f>IF(N1592="základní",J1592,0)</f>
        <v>0</v>
      </c>
      <c r="BF1592" s="187">
        <f>IF(N1592="snížená",J1592,0)</f>
        <v>0</v>
      </c>
      <c r="BG1592" s="187">
        <f>IF(N1592="zákl. přenesená",J1592,0)</f>
        <v>0</v>
      </c>
      <c r="BH1592" s="187">
        <f>IF(N1592="sníž. přenesená",J1592,0)</f>
        <v>0</v>
      </c>
      <c r="BI1592" s="187">
        <f>IF(N1592="nulová",J1592,0)</f>
        <v>0</v>
      </c>
      <c r="BJ1592" s="19" t="s">
        <v>84</v>
      </c>
      <c r="BK1592" s="187">
        <f>ROUND(I1592*H1592,2)</f>
        <v>0</v>
      </c>
      <c r="BL1592" s="19" t="s">
        <v>184</v>
      </c>
      <c r="BM1592" s="186" t="s">
        <v>1066</v>
      </c>
    </row>
    <row r="1593" spans="1:65" s="2" customFormat="1" ht="11.25">
      <c r="A1593" s="36"/>
      <c r="B1593" s="37"/>
      <c r="C1593" s="38"/>
      <c r="D1593" s="188" t="s">
        <v>186</v>
      </c>
      <c r="E1593" s="38"/>
      <c r="F1593" s="189" t="s">
        <v>1067</v>
      </c>
      <c r="G1593" s="38"/>
      <c r="H1593" s="38"/>
      <c r="I1593" s="190"/>
      <c r="J1593" s="38"/>
      <c r="K1593" s="38"/>
      <c r="L1593" s="41"/>
      <c r="M1593" s="191"/>
      <c r="N1593" s="192"/>
      <c r="O1593" s="66"/>
      <c r="P1593" s="66"/>
      <c r="Q1593" s="66"/>
      <c r="R1593" s="66"/>
      <c r="S1593" s="66"/>
      <c r="T1593" s="67"/>
      <c r="U1593" s="36"/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T1593" s="19" t="s">
        <v>186</v>
      </c>
      <c r="AU1593" s="19" t="s">
        <v>86</v>
      </c>
    </row>
    <row r="1594" spans="1:65" s="2" customFormat="1" ht="16.5" customHeight="1">
      <c r="A1594" s="36"/>
      <c r="B1594" s="37"/>
      <c r="C1594" s="237" t="s">
        <v>1068</v>
      </c>
      <c r="D1594" s="237" t="s">
        <v>757</v>
      </c>
      <c r="E1594" s="238" t="s">
        <v>1069</v>
      </c>
      <c r="F1594" s="239" t="s">
        <v>1070</v>
      </c>
      <c r="G1594" s="240" t="s">
        <v>199</v>
      </c>
      <c r="H1594" s="241">
        <v>58.14</v>
      </c>
      <c r="I1594" s="242"/>
      <c r="J1594" s="243">
        <f>ROUND(I1594*H1594,2)</f>
        <v>0</v>
      </c>
      <c r="K1594" s="239" t="s">
        <v>183</v>
      </c>
      <c r="L1594" s="244"/>
      <c r="M1594" s="245" t="s">
        <v>19</v>
      </c>
      <c r="N1594" s="246" t="s">
        <v>47</v>
      </c>
      <c r="O1594" s="66"/>
      <c r="P1594" s="184">
        <f>O1594*H1594</f>
        <v>0</v>
      </c>
      <c r="Q1594" s="184">
        <v>0.13200000000000001</v>
      </c>
      <c r="R1594" s="184">
        <f>Q1594*H1594</f>
        <v>7.6744800000000009</v>
      </c>
      <c r="S1594" s="184">
        <v>0</v>
      </c>
      <c r="T1594" s="185">
        <f>S1594*H1594</f>
        <v>0</v>
      </c>
      <c r="U1594" s="36"/>
      <c r="V1594" s="36"/>
      <c r="W1594" s="36"/>
      <c r="X1594" s="36"/>
      <c r="Y1594" s="36"/>
      <c r="Z1594" s="36"/>
      <c r="AA1594" s="36"/>
      <c r="AB1594" s="36"/>
      <c r="AC1594" s="36"/>
      <c r="AD1594" s="36"/>
      <c r="AE1594" s="36"/>
      <c r="AR1594" s="186" t="s">
        <v>252</v>
      </c>
      <c r="AT1594" s="186" t="s">
        <v>757</v>
      </c>
      <c r="AU1594" s="186" t="s">
        <v>86</v>
      </c>
      <c r="AY1594" s="19" t="s">
        <v>177</v>
      </c>
      <c r="BE1594" s="187">
        <f>IF(N1594="základní",J1594,0)</f>
        <v>0</v>
      </c>
      <c r="BF1594" s="187">
        <f>IF(N1594="snížená",J1594,0)</f>
        <v>0</v>
      </c>
      <c r="BG1594" s="187">
        <f>IF(N1594="zákl. přenesená",J1594,0)</f>
        <v>0</v>
      </c>
      <c r="BH1594" s="187">
        <f>IF(N1594="sníž. přenesená",J1594,0)</f>
        <v>0</v>
      </c>
      <c r="BI1594" s="187">
        <f>IF(N1594="nulová",J1594,0)</f>
        <v>0</v>
      </c>
      <c r="BJ1594" s="19" t="s">
        <v>84</v>
      </c>
      <c r="BK1594" s="187">
        <f>ROUND(I1594*H1594,2)</f>
        <v>0</v>
      </c>
      <c r="BL1594" s="19" t="s">
        <v>184</v>
      </c>
      <c r="BM1594" s="186" t="s">
        <v>1071</v>
      </c>
    </row>
    <row r="1595" spans="1:65" s="13" customFormat="1" ht="11.25">
      <c r="B1595" s="193"/>
      <c r="C1595" s="194"/>
      <c r="D1595" s="195" t="s">
        <v>188</v>
      </c>
      <c r="E1595" s="196" t="s">
        <v>19</v>
      </c>
      <c r="F1595" s="197" t="s">
        <v>1072</v>
      </c>
      <c r="G1595" s="194"/>
      <c r="H1595" s="198">
        <v>58.14</v>
      </c>
      <c r="I1595" s="199"/>
      <c r="J1595" s="194"/>
      <c r="K1595" s="194"/>
      <c r="L1595" s="200"/>
      <c r="M1595" s="201"/>
      <c r="N1595" s="202"/>
      <c r="O1595" s="202"/>
      <c r="P1595" s="202"/>
      <c r="Q1595" s="202"/>
      <c r="R1595" s="202"/>
      <c r="S1595" s="202"/>
      <c r="T1595" s="203"/>
      <c r="AT1595" s="204" t="s">
        <v>188</v>
      </c>
      <c r="AU1595" s="204" t="s">
        <v>86</v>
      </c>
      <c r="AV1595" s="13" t="s">
        <v>86</v>
      </c>
      <c r="AW1595" s="13" t="s">
        <v>35</v>
      </c>
      <c r="AX1595" s="13" t="s">
        <v>84</v>
      </c>
      <c r="AY1595" s="204" t="s">
        <v>177</v>
      </c>
    </row>
    <row r="1596" spans="1:65" s="2" customFormat="1" ht="24.2" customHeight="1">
      <c r="A1596" s="36"/>
      <c r="B1596" s="37"/>
      <c r="C1596" s="175" t="s">
        <v>1073</v>
      </c>
      <c r="D1596" s="175" t="s">
        <v>179</v>
      </c>
      <c r="E1596" s="176" t="s">
        <v>1074</v>
      </c>
      <c r="F1596" s="177" t="s">
        <v>1075</v>
      </c>
      <c r="G1596" s="178" t="s">
        <v>272</v>
      </c>
      <c r="H1596" s="179">
        <v>36</v>
      </c>
      <c r="I1596" s="180"/>
      <c r="J1596" s="181">
        <f>ROUND(I1596*H1596,2)</f>
        <v>0</v>
      </c>
      <c r="K1596" s="177" t="s">
        <v>183</v>
      </c>
      <c r="L1596" s="41"/>
      <c r="M1596" s="182" t="s">
        <v>19</v>
      </c>
      <c r="N1596" s="183" t="s">
        <v>47</v>
      </c>
      <c r="O1596" s="66"/>
      <c r="P1596" s="184">
        <f>O1596*H1596</f>
        <v>0</v>
      </c>
      <c r="Q1596" s="184">
        <v>4.8000000000000001E-4</v>
      </c>
      <c r="R1596" s="184">
        <f>Q1596*H1596</f>
        <v>1.728E-2</v>
      </c>
      <c r="S1596" s="184">
        <v>0</v>
      </c>
      <c r="T1596" s="185">
        <f>S1596*H1596</f>
        <v>0</v>
      </c>
      <c r="U1596" s="36"/>
      <c r="V1596" s="36"/>
      <c r="W1596" s="36"/>
      <c r="X1596" s="36"/>
      <c r="Y1596" s="36"/>
      <c r="Z1596" s="36"/>
      <c r="AA1596" s="36"/>
      <c r="AB1596" s="36"/>
      <c r="AC1596" s="36"/>
      <c r="AD1596" s="36"/>
      <c r="AE1596" s="36"/>
      <c r="AR1596" s="186" t="s">
        <v>184</v>
      </c>
      <c r="AT1596" s="186" t="s">
        <v>179</v>
      </c>
      <c r="AU1596" s="186" t="s">
        <v>86</v>
      </c>
      <c r="AY1596" s="19" t="s">
        <v>177</v>
      </c>
      <c r="BE1596" s="187">
        <f>IF(N1596="základní",J1596,0)</f>
        <v>0</v>
      </c>
      <c r="BF1596" s="187">
        <f>IF(N1596="snížená",J1596,0)</f>
        <v>0</v>
      </c>
      <c r="BG1596" s="187">
        <f>IF(N1596="zákl. přenesená",J1596,0)</f>
        <v>0</v>
      </c>
      <c r="BH1596" s="187">
        <f>IF(N1596="sníž. přenesená",J1596,0)</f>
        <v>0</v>
      </c>
      <c r="BI1596" s="187">
        <f>IF(N1596="nulová",J1596,0)</f>
        <v>0</v>
      </c>
      <c r="BJ1596" s="19" t="s">
        <v>84</v>
      </c>
      <c r="BK1596" s="187">
        <f>ROUND(I1596*H1596,2)</f>
        <v>0</v>
      </c>
      <c r="BL1596" s="19" t="s">
        <v>184</v>
      </c>
      <c r="BM1596" s="186" t="s">
        <v>1076</v>
      </c>
    </row>
    <row r="1597" spans="1:65" s="2" customFormat="1" ht="11.25">
      <c r="A1597" s="36"/>
      <c r="B1597" s="37"/>
      <c r="C1597" s="38"/>
      <c r="D1597" s="188" t="s">
        <v>186</v>
      </c>
      <c r="E1597" s="38"/>
      <c r="F1597" s="189" t="s">
        <v>1077</v>
      </c>
      <c r="G1597" s="38"/>
      <c r="H1597" s="38"/>
      <c r="I1597" s="190"/>
      <c r="J1597" s="38"/>
      <c r="K1597" s="38"/>
      <c r="L1597" s="41"/>
      <c r="M1597" s="191"/>
      <c r="N1597" s="192"/>
      <c r="O1597" s="66"/>
      <c r="P1597" s="66"/>
      <c r="Q1597" s="66"/>
      <c r="R1597" s="66"/>
      <c r="S1597" s="66"/>
      <c r="T1597" s="67"/>
      <c r="U1597" s="36"/>
      <c r="V1597" s="36"/>
      <c r="W1597" s="36"/>
      <c r="X1597" s="36"/>
      <c r="Y1597" s="36"/>
      <c r="Z1597" s="36"/>
      <c r="AA1597" s="36"/>
      <c r="AB1597" s="36"/>
      <c r="AC1597" s="36"/>
      <c r="AD1597" s="36"/>
      <c r="AE1597" s="36"/>
      <c r="AT1597" s="19" t="s">
        <v>186</v>
      </c>
      <c r="AU1597" s="19" t="s">
        <v>86</v>
      </c>
    </row>
    <row r="1598" spans="1:65" s="13" customFormat="1" ht="11.25">
      <c r="B1598" s="193"/>
      <c r="C1598" s="194"/>
      <c r="D1598" s="195" t="s">
        <v>188</v>
      </c>
      <c r="E1598" s="196" t="s">
        <v>19</v>
      </c>
      <c r="F1598" s="197" t="s">
        <v>1078</v>
      </c>
      <c r="G1598" s="194"/>
      <c r="H1598" s="198">
        <v>15</v>
      </c>
      <c r="I1598" s="199"/>
      <c r="J1598" s="194"/>
      <c r="K1598" s="194"/>
      <c r="L1598" s="200"/>
      <c r="M1598" s="201"/>
      <c r="N1598" s="202"/>
      <c r="O1598" s="202"/>
      <c r="P1598" s="202"/>
      <c r="Q1598" s="202"/>
      <c r="R1598" s="202"/>
      <c r="S1598" s="202"/>
      <c r="T1598" s="203"/>
      <c r="AT1598" s="204" t="s">
        <v>188</v>
      </c>
      <c r="AU1598" s="204" t="s">
        <v>86</v>
      </c>
      <c r="AV1598" s="13" t="s">
        <v>86</v>
      </c>
      <c r="AW1598" s="13" t="s">
        <v>35</v>
      </c>
      <c r="AX1598" s="13" t="s">
        <v>76</v>
      </c>
      <c r="AY1598" s="204" t="s">
        <v>177</v>
      </c>
    </row>
    <row r="1599" spans="1:65" s="13" customFormat="1" ht="11.25">
      <c r="B1599" s="193"/>
      <c r="C1599" s="194"/>
      <c r="D1599" s="195" t="s">
        <v>188</v>
      </c>
      <c r="E1599" s="196" t="s">
        <v>19</v>
      </c>
      <c r="F1599" s="197" t="s">
        <v>1079</v>
      </c>
      <c r="G1599" s="194"/>
      <c r="H1599" s="198">
        <v>12</v>
      </c>
      <c r="I1599" s="199"/>
      <c r="J1599" s="194"/>
      <c r="K1599" s="194"/>
      <c r="L1599" s="200"/>
      <c r="M1599" s="201"/>
      <c r="N1599" s="202"/>
      <c r="O1599" s="202"/>
      <c r="P1599" s="202"/>
      <c r="Q1599" s="202"/>
      <c r="R1599" s="202"/>
      <c r="S1599" s="202"/>
      <c r="T1599" s="203"/>
      <c r="AT1599" s="204" t="s">
        <v>188</v>
      </c>
      <c r="AU1599" s="204" t="s">
        <v>86</v>
      </c>
      <c r="AV1599" s="13" t="s">
        <v>86</v>
      </c>
      <c r="AW1599" s="13" t="s">
        <v>35</v>
      </c>
      <c r="AX1599" s="13" t="s">
        <v>76</v>
      </c>
      <c r="AY1599" s="204" t="s">
        <v>177</v>
      </c>
    </row>
    <row r="1600" spans="1:65" s="13" customFormat="1" ht="11.25">
      <c r="B1600" s="193"/>
      <c r="C1600" s="194"/>
      <c r="D1600" s="195" t="s">
        <v>188</v>
      </c>
      <c r="E1600" s="196" t="s">
        <v>19</v>
      </c>
      <c r="F1600" s="197" t="s">
        <v>1080</v>
      </c>
      <c r="G1600" s="194"/>
      <c r="H1600" s="198">
        <v>2</v>
      </c>
      <c r="I1600" s="199"/>
      <c r="J1600" s="194"/>
      <c r="K1600" s="194"/>
      <c r="L1600" s="200"/>
      <c r="M1600" s="201"/>
      <c r="N1600" s="202"/>
      <c r="O1600" s="202"/>
      <c r="P1600" s="202"/>
      <c r="Q1600" s="202"/>
      <c r="R1600" s="202"/>
      <c r="S1600" s="202"/>
      <c r="T1600" s="203"/>
      <c r="AT1600" s="204" t="s">
        <v>188</v>
      </c>
      <c r="AU1600" s="204" t="s">
        <v>86</v>
      </c>
      <c r="AV1600" s="13" t="s">
        <v>86</v>
      </c>
      <c r="AW1600" s="13" t="s">
        <v>35</v>
      </c>
      <c r="AX1600" s="13" t="s">
        <v>76</v>
      </c>
      <c r="AY1600" s="204" t="s">
        <v>177</v>
      </c>
    </row>
    <row r="1601" spans="1:65" s="13" customFormat="1" ht="11.25">
      <c r="B1601" s="193"/>
      <c r="C1601" s="194"/>
      <c r="D1601" s="195" t="s">
        <v>188</v>
      </c>
      <c r="E1601" s="196" t="s">
        <v>19</v>
      </c>
      <c r="F1601" s="197" t="s">
        <v>1081</v>
      </c>
      <c r="G1601" s="194"/>
      <c r="H1601" s="198">
        <v>2</v>
      </c>
      <c r="I1601" s="199"/>
      <c r="J1601" s="194"/>
      <c r="K1601" s="194"/>
      <c r="L1601" s="200"/>
      <c r="M1601" s="201"/>
      <c r="N1601" s="202"/>
      <c r="O1601" s="202"/>
      <c r="P1601" s="202"/>
      <c r="Q1601" s="202"/>
      <c r="R1601" s="202"/>
      <c r="S1601" s="202"/>
      <c r="T1601" s="203"/>
      <c r="AT1601" s="204" t="s">
        <v>188</v>
      </c>
      <c r="AU1601" s="204" t="s">
        <v>86</v>
      </c>
      <c r="AV1601" s="13" t="s">
        <v>86</v>
      </c>
      <c r="AW1601" s="13" t="s">
        <v>35</v>
      </c>
      <c r="AX1601" s="13" t="s">
        <v>76</v>
      </c>
      <c r="AY1601" s="204" t="s">
        <v>177</v>
      </c>
    </row>
    <row r="1602" spans="1:65" s="13" customFormat="1" ht="11.25">
      <c r="B1602" s="193"/>
      <c r="C1602" s="194"/>
      <c r="D1602" s="195" t="s">
        <v>188</v>
      </c>
      <c r="E1602" s="196" t="s">
        <v>19</v>
      </c>
      <c r="F1602" s="197" t="s">
        <v>1082</v>
      </c>
      <c r="G1602" s="194"/>
      <c r="H1602" s="198">
        <v>1</v>
      </c>
      <c r="I1602" s="199"/>
      <c r="J1602" s="194"/>
      <c r="K1602" s="194"/>
      <c r="L1602" s="200"/>
      <c r="M1602" s="201"/>
      <c r="N1602" s="202"/>
      <c r="O1602" s="202"/>
      <c r="P1602" s="202"/>
      <c r="Q1602" s="202"/>
      <c r="R1602" s="202"/>
      <c r="S1602" s="202"/>
      <c r="T1602" s="203"/>
      <c r="AT1602" s="204" t="s">
        <v>188</v>
      </c>
      <c r="AU1602" s="204" t="s">
        <v>86</v>
      </c>
      <c r="AV1602" s="13" t="s">
        <v>86</v>
      </c>
      <c r="AW1602" s="13" t="s">
        <v>35</v>
      </c>
      <c r="AX1602" s="13" t="s">
        <v>76</v>
      </c>
      <c r="AY1602" s="204" t="s">
        <v>177</v>
      </c>
    </row>
    <row r="1603" spans="1:65" s="13" customFormat="1" ht="11.25">
      <c r="B1603" s="193"/>
      <c r="C1603" s="194"/>
      <c r="D1603" s="195" t="s">
        <v>188</v>
      </c>
      <c r="E1603" s="196" t="s">
        <v>19</v>
      </c>
      <c r="F1603" s="197" t="s">
        <v>1083</v>
      </c>
      <c r="G1603" s="194"/>
      <c r="H1603" s="198">
        <v>1</v>
      </c>
      <c r="I1603" s="199"/>
      <c r="J1603" s="194"/>
      <c r="K1603" s="194"/>
      <c r="L1603" s="200"/>
      <c r="M1603" s="201"/>
      <c r="N1603" s="202"/>
      <c r="O1603" s="202"/>
      <c r="P1603" s="202"/>
      <c r="Q1603" s="202"/>
      <c r="R1603" s="202"/>
      <c r="S1603" s="202"/>
      <c r="T1603" s="203"/>
      <c r="AT1603" s="204" t="s">
        <v>188</v>
      </c>
      <c r="AU1603" s="204" t="s">
        <v>86</v>
      </c>
      <c r="AV1603" s="13" t="s">
        <v>86</v>
      </c>
      <c r="AW1603" s="13" t="s">
        <v>35</v>
      </c>
      <c r="AX1603" s="13" t="s">
        <v>76</v>
      </c>
      <c r="AY1603" s="204" t="s">
        <v>177</v>
      </c>
    </row>
    <row r="1604" spans="1:65" s="13" customFormat="1" ht="11.25">
      <c r="B1604" s="193"/>
      <c r="C1604" s="194"/>
      <c r="D1604" s="195" t="s">
        <v>188</v>
      </c>
      <c r="E1604" s="196" t="s">
        <v>19</v>
      </c>
      <c r="F1604" s="197" t="s">
        <v>1084</v>
      </c>
      <c r="G1604" s="194"/>
      <c r="H1604" s="198">
        <v>3</v>
      </c>
      <c r="I1604" s="199"/>
      <c r="J1604" s="194"/>
      <c r="K1604" s="194"/>
      <c r="L1604" s="200"/>
      <c r="M1604" s="201"/>
      <c r="N1604" s="202"/>
      <c r="O1604" s="202"/>
      <c r="P1604" s="202"/>
      <c r="Q1604" s="202"/>
      <c r="R1604" s="202"/>
      <c r="S1604" s="202"/>
      <c r="T1604" s="203"/>
      <c r="AT1604" s="204" t="s">
        <v>188</v>
      </c>
      <c r="AU1604" s="204" t="s">
        <v>86</v>
      </c>
      <c r="AV1604" s="13" t="s">
        <v>86</v>
      </c>
      <c r="AW1604" s="13" t="s">
        <v>35</v>
      </c>
      <c r="AX1604" s="13" t="s">
        <v>76</v>
      </c>
      <c r="AY1604" s="204" t="s">
        <v>177</v>
      </c>
    </row>
    <row r="1605" spans="1:65" s="14" customFormat="1" ht="11.25">
      <c r="B1605" s="205"/>
      <c r="C1605" s="206"/>
      <c r="D1605" s="195" t="s">
        <v>188</v>
      </c>
      <c r="E1605" s="207" t="s">
        <v>19</v>
      </c>
      <c r="F1605" s="208" t="s">
        <v>190</v>
      </c>
      <c r="G1605" s="206"/>
      <c r="H1605" s="209">
        <v>36</v>
      </c>
      <c r="I1605" s="210"/>
      <c r="J1605" s="206"/>
      <c r="K1605" s="206"/>
      <c r="L1605" s="211"/>
      <c r="M1605" s="212"/>
      <c r="N1605" s="213"/>
      <c r="O1605" s="213"/>
      <c r="P1605" s="213"/>
      <c r="Q1605" s="213"/>
      <c r="R1605" s="213"/>
      <c r="S1605" s="213"/>
      <c r="T1605" s="214"/>
      <c r="AT1605" s="215" t="s">
        <v>188</v>
      </c>
      <c r="AU1605" s="215" t="s">
        <v>86</v>
      </c>
      <c r="AV1605" s="14" t="s">
        <v>184</v>
      </c>
      <c r="AW1605" s="14" t="s">
        <v>35</v>
      </c>
      <c r="AX1605" s="14" t="s">
        <v>84</v>
      </c>
      <c r="AY1605" s="215" t="s">
        <v>177</v>
      </c>
    </row>
    <row r="1606" spans="1:65" s="2" customFormat="1" ht="21.75" customHeight="1">
      <c r="A1606" s="36"/>
      <c r="B1606" s="37"/>
      <c r="C1606" s="237" t="s">
        <v>1085</v>
      </c>
      <c r="D1606" s="237" t="s">
        <v>757</v>
      </c>
      <c r="E1606" s="238" t="s">
        <v>1086</v>
      </c>
      <c r="F1606" s="239" t="s">
        <v>1087</v>
      </c>
      <c r="G1606" s="240" t="s">
        <v>272</v>
      </c>
      <c r="H1606" s="241">
        <v>4</v>
      </c>
      <c r="I1606" s="242"/>
      <c r="J1606" s="243">
        <f t="shared" ref="J1606:J1612" si="0">ROUND(I1606*H1606,2)</f>
        <v>0</v>
      </c>
      <c r="K1606" s="239" t="s">
        <v>183</v>
      </c>
      <c r="L1606" s="244"/>
      <c r="M1606" s="245" t="s">
        <v>19</v>
      </c>
      <c r="N1606" s="246" t="s">
        <v>47</v>
      </c>
      <c r="O1606" s="66"/>
      <c r="P1606" s="184">
        <f t="shared" ref="P1606:P1612" si="1">O1606*H1606</f>
        <v>0</v>
      </c>
      <c r="Q1606" s="184">
        <v>1.521E-2</v>
      </c>
      <c r="R1606" s="184">
        <f t="shared" ref="R1606:R1612" si="2">Q1606*H1606</f>
        <v>6.0839999999999998E-2</v>
      </c>
      <c r="S1606" s="184">
        <v>0</v>
      </c>
      <c r="T1606" s="185">
        <f t="shared" ref="T1606:T1612" si="3">S1606*H1606</f>
        <v>0</v>
      </c>
      <c r="U1606" s="36"/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  <c r="AR1606" s="186" t="s">
        <v>252</v>
      </c>
      <c r="AT1606" s="186" t="s">
        <v>757</v>
      </c>
      <c r="AU1606" s="186" t="s">
        <v>86</v>
      </c>
      <c r="AY1606" s="19" t="s">
        <v>177</v>
      </c>
      <c r="BE1606" s="187">
        <f t="shared" ref="BE1606:BE1612" si="4">IF(N1606="základní",J1606,0)</f>
        <v>0</v>
      </c>
      <c r="BF1606" s="187">
        <f t="shared" ref="BF1606:BF1612" si="5">IF(N1606="snížená",J1606,0)</f>
        <v>0</v>
      </c>
      <c r="BG1606" s="187">
        <f t="shared" ref="BG1606:BG1612" si="6">IF(N1606="zákl. přenesená",J1606,0)</f>
        <v>0</v>
      </c>
      <c r="BH1606" s="187">
        <f t="shared" ref="BH1606:BH1612" si="7">IF(N1606="sníž. přenesená",J1606,0)</f>
        <v>0</v>
      </c>
      <c r="BI1606" s="187">
        <f t="shared" ref="BI1606:BI1612" si="8">IF(N1606="nulová",J1606,0)</f>
        <v>0</v>
      </c>
      <c r="BJ1606" s="19" t="s">
        <v>84</v>
      </c>
      <c r="BK1606" s="187">
        <f t="shared" ref="BK1606:BK1612" si="9">ROUND(I1606*H1606,2)</f>
        <v>0</v>
      </c>
      <c r="BL1606" s="19" t="s">
        <v>184</v>
      </c>
      <c r="BM1606" s="186" t="s">
        <v>1088</v>
      </c>
    </row>
    <row r="1607" spans="1:65" s="2" customFormat="1" ht="21.75" customHeight="1">
      <c r="A1607" s="36"/>
      <c r="B1607" s="37"/>
      <c r="C1607" s="237" t="s">
        <v>1089</v>
      </c>
      <c r="D1607" s="237" t="s">
        <v>757</v>
      </c>
      <c r="E1607" s="238" t="s">
        <v>1090</v>
      </c>
      <c r="F1607" s="239" t="s">
        <v>1091</v>
      </c>
      <c r="G1607" s="240" t="s">
        <v>272</v>
      </c>
      <c r="H1607" s="241">
        <v>1</v>
      </c>
      <c r="I1607" s="242"/>
      <c r="J1607" s="243">
        <f t="shared" si="0"/>
        <v>0</v>
      </c>
      <c r="K1607" s="239" t="s">
        <v>183</v>
      </c>
      <c r="L1607" s="244"/>
      <c r="M1607" s="245" t="s">
        <v>19</v>
      </c>
      <c r="N1607" s="246" t="s">
        <v>47</v>
      </c>
      <c r="O1607" s="66"/>
      <c r="P1607" s="184">
        <f t="shared" si="1"/>
        <v>0</v>
      </c>
      <c r="Q1607" s="184">
        <v>1.553E-2</v>
      </c>
      <c r="R1607" s="184">
        <f t="shared" si="2"/>
        <v>1.553E-2</v>
      </c>
      <c r="S1607" s="184">
        <v>0</v>
      </c>
      <c r="T1607" s="185">
        <f t="shared" si="3"/>
        <v>0</v>
      </c>
      <c r="U1607" s="36"/>
      <c r="V1607" s="36"/>
      <c r="W1607" s="36"/>
      <c r="X1607" s="36"/>
      <c r="Y1607" s="36"/>
      <c r="Z1607" s="36"/>
      <c r="AA1607" s="36"/>
      <c r="AB1607" s="36"/>
      <c r="AC1607" s="36"/>
      <c r="AD1607" s="36"/>
      <c r="AE1607" s="36"/>
      <c r="AR1607" s="186" t="s">
        <v>252</v>
      </c>
      <c r="AT1607" s="186" t="s">
        <v>757</v>
      </c>
      <c r="AU1607" s="186" t="s">
        <v>86</v>
      </c>
      <c r="AY1607" s="19" t="s">
        <v>177</v>
      </c>
      <c r="BE1607" s="187">
        <f t="shared" si="4"/>
        <v>0</v>
      </c>
      <c r="BF1607" s="187">
        <f t="shared" si="5"/>
        <v>0</v>
      </c>
      <c r="BG1607" s="187">
        <f t="shared" si="6"/>
        <v>0</v>
      </c>
      <c r="BH1607" s="187">
        <f t="shared" si="7"/>
        <v>0</v>
      </c>
      <c r="BI1607" s="187">
        <f t="shared" si="8"/>
        <v>0</v>
      </c>
      <c r="BJ1607" s="19" t="s">
        <v>84</v>
      </c>
      <c r="BK1607" s="187">
        <f t="shared" si="9"/>
        <v>0</v>
      </c>
      <c r="BL1607" s="19" t="s">
        <v>184</v>
      </c>
      <c r="BM1607" s="186" t="s">
        <v>1092</v>
      </c>
    </row>
    <row r="1608" spans="1:65" s="2" customFormat="1" ht="16.5" customHeight="1">
      <c r="A1608" s="36"/>
      <c r="B1608" s="37"/>
      <c r="C1608" s="237" t="s">
        <v>1093</v>
      </c>
      <c r="D1608" s="237" t="s">
        <v>757</v>
      </c>
      <c r="E1608" s="238" t="s">
        <v>1094</v>
      </c>
      <c r="F1608" s="239" t="s">
        <v>1095</v>
      </c>
      <c r="G1608" s="240" t="s">
        <v>272</v>
      </c>
      <c r="H1608" s="241">
        <v>12</v>
      </c>
      <c r="I1608" s="242"/>
      <c r="J1608" s="243">
        <f t="shared" si="0"/>
        <v>0</v>
      </c>
      <c r="K1608" s="239" t="s">
        <v>183</v>
      </c>
      <c r="L1608" s="244"/>
      <c r="M1608" s="245" t="s">
        <v>19</v>
      </c>
      <c r="N1608" s="246" t="s">
        <v>47</v>
      </c>
      <c r="O1608" s="66"/>
      <c r="P1608" s="184">
        <f t="shared" si="1"/>
        <v>0</v>
      </c>
      <c r="Q1608" s="184">
        <v>1.521E-2</v>
      </c>
      <c r="R1608" s="184">
        <f t="shared" si="2"/>
        <v>0.18251999999999999</v>
      </c>
      <c r="S1608" s="184">
        <v>0</v>
      </c>
      <c r="T1608" s="185">
        <f t="shared" si="3"/>
        <v>0</v>
      </c>
      <c r="U1608" s="36"/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R1608" s="186" t="s">
        <v>252</v>
      </c>
      <c r="AT1608" s="186" t="s">
        <v>757</v>
      </c>
      <c r="AU1608" s="186" t="s">
        <v>86</v>
      </c>
      <c r="AY1608" s="19" t="s">
        <v>177</v>
      </c>
      <c r="BE1608" s="187">
        <f t="shared" si="4"/>
        <v>0</v>
      </c>
      <c r="BF1608" s="187">
        <f t="shared" si="5"/>
        <v>0</v>
      </c>
      <c r="BG1608" s="187">
        <f t="shared" si="6"/>
        <v>0</v>
      </c>
      <c r="BH1608" s="187">
        <f t="shared" si="7"/>
        <v>0</v>
      </c>
      <c r="BI1608" s="187">
        <f t="shared" si="8"/>
        <v>0</v>
      </c>
      <c r="BJ1608" s="19" t="s">
        <v>84</v>
      </c>
      <c r="BK1608" s="187">
        <f t="shared" si="9"/>
        <v>0</v>
      </c>
      <c r="BL1608" s="19" t="s">
        <v>184</v>
      </c>
      <c r="BM1608" s="186" t="s">
        <v>1096</v>
      </c>
    </row>
    <row r="1609" spans="1:65" s="2" customFormat="1" ht="16.5" customHeight="1">
      <c r="A1609" s="36"/>
      <c r="B1609" s="37"/>
      <c r="C1609" s="237" t="s">
        <v>1097</v>
      </c>
      <c r="D1609" s="237" t="s">
        <v>757</v>
      </c>
      <c r="E1609" s="238" t="s">
        <v>1098</v>
      </c>
      <c r="F1609" s="239" t="s">
        <v>1099</v>
      </c>
      <c r="G1609" s="240" t="s">
        <v>272</v>
      </c>
      <c r="H1609" s="241">
        <v>15</v>
      </c>
      <c r="I1609" s="242"/>
      <c r="J1609" s="243">
        <f t="shared" si="0"/>
        <v>0</v>
      </c>
      <c r="K1609" s="239" t="s">
        <v>183</v>
      </c>
      <c r="L1609" s="244"/>
      <c r="M1609" s="245" t="s">
        <v>19</v>
      </c>
      <c r="N1609" s="246" t="s">
        <v>47</v>
      </c>
      <c r="O1609" s="66"/>
      <c r="P1609" s="184">
        <f t="shared" si="1"/>
        <v>0</v>
      </c>
      <c r="Q1609" s="184">
        <v>1.225E-2</v>
      </c>
      <c r="R1609" s="184">
        <f t="shared" si="2"/>
        <v>0.18375</v>
      </c>
      <c r="S1609" s="184">
        <v>0</v>
      </c>
      <c r="T1609" s="185">
        <f t="shared" si="3"/>
        <v>0</v>
      </c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R1609" s="186" t="s">
        <v>252</v>
      </c>
      <c r="AT1609" s="186" t="s">
        <v>757</v>
      </c>
      <c r="AU1609" s="186" t="s">
        <v>86</v>
      </c>
      <c r="AY1609" s="19" t="s">
        <v>177</v>
      </c>
      <c r="BE1609" s="187">
        <f t="shared" si="4"/>
        <v>0</v>
      </c>
      <c r="BF1609" s="187">
        <f t="shared" si="5"/>
        <v>0</v>
      </c>
      <c r="BG1609" s="187">
        <f t="shared" si="6"/>
        <v>0</v>
      </c>
      <c r="BH1609" s="187">
        <f t="shared" si="7"/>
        <v>0</v>
      </c>
      <c r="BI1609" s="187">
        <f t="shared" si="8"/>
        <v>0</v>
      </c>
      <c r="BJ1609" s="19" t="s">
        <v>84</v>
      </c>
      <c r="BK1609" s="187">
        <f t="shared" si="9"/>
        <v>0</v>
      </c>
      <c r="BL1609" s="19" t="s">
        <v>184</v>
      </c>
      <c r="BM1609" s="186" t="s">
        <v>1100</v>
      </c>
    </row>
    <row r="1610" spans="1:65" s="2" customFormat="1" ht="16.5" customHeight="1">
      <c r="A1610" s="36"/>
      <c r="B1610" s="37"/>
      <c r="C1610" s="237" t="s">
        <v>1101</v>
      </c>
      <c r="D1610" s="237" t="s">
        <v>757</v>
      </c>
      <c r="E1610" s="238" t="s">
        <v>1102</v>
      </c>
      <c r="F1610" s="239" t="s">
        <v>1103</v>
      </c>
      <c r="G1610" s="240" t="s">
        <v>272</v>
      </c>
      <c r="H1610" s="241">
        <v>1</v>
      </c>
      <c r="I1610" s="242"/>
      <c r="J1610" s="243">
        <f t="shared" si="0"/>
        <v>0</v>
      </c>
      <c r="K1610" s="239" t="s">
        <v>183</v>
      </c>
      <c r="L1610" s="244"/>
      <c r="M1610" s="245" t="s">
        <v>19</v>
      </c>
      <c r="N1610" s="246" t="s">
        <v>47</v>
      </c>
      <c r="O1610" s="66"/>
      <c r="P1610" s="184">
        <f t="shared" si="1"/>
        <v>0</v>
      </c>
      <c r="Q1610" s="184">
        <v>1.2489999999999999E-2</v>
      </c>
      <c r="R1610" s="184">
        <f t="shared" si="2"/>
        <v>1.2489999999999999E-2</v>
      </c>
      <c r="S1610" s="184">
        <v>0</v>
      </c>
      <c r="T1610" s="185">
        <f t="shared" si="3"/>
        <v>0</v>
      </c>
      <c r="U1610" s="36"/>
      <c r="V1610" s="36"/>
      <c r="W1610" s="36"/>
      <c r="X1610" s="36"/>
      <c r="Y1610" s="36"/>
      <c r="Z1610" s="36"/>
      <c r="AA1610" s="36"/>
      <c r="AB1610" s="36"/>
      <c r="AC1610" s="36"/>
      <c r="AD1610" s="36"/>
      <c r="AE1610" s="36"/>
      <c r="AR1610" s="186" t="s">
        <v>252</v>
      </c>
      <c r="AT1610" s="186" t="s">
        <v>757</v>
      </c>
      <c r="AU1610" s="186" t="s">
        <v>86</v>
      </c>
      <c r="AY1610" s="19" t="s">
        <v>177</v>
      </c>
      <c r="BE1610" s="187">
        <f t="shared" si="4"/>
        <v>0</v>
      </c>
      <c r="BF1610" s="187">
        <f t="shared" si="5"/>
        <v>0</v>
      </c>
      <c r="BG1610" s="187">
        <f t="shared" si="6"/>
        <v>0</v>
      </c>
      <c r="BH1610" s="187">
        <f t="shared" si="7"/>
        <v>0</v>
      </c>
      <c r="BI1610" s="187">
        <f t="shared" si="8"/>
        <v>0</v>
      </c>
      <c r="BJ1610" s="19" t="s">
        <v>84</v>
      </c>
      <c r="BK1610" s="187">
        <f t="shared" si="9"/>
        <v>0</v>
      </c>
      <c r="BL1610" s="19" t="s">
        <v>184</v>
      </c>
      <c r="BM1610" s="186" t="s">
        <v>1104</v>
      </c>
    </row>
    <row r="1611" spans="1:65" s="2" customFormat="1" ht="16.5" customHeight="1">
      <c r="A1611" s="36"/>
      <c r="B1611" s="37"/>
      <c r="C1611" s="237" t="s">
        <v>1105</v>
      </c>
      <c r="D1611" s="237" t="s">
        <v>757</v>
      </c>
      <c r="E1611" s="238" t="s">
        <v>1106</v>
      </c>
      <c r="F1611" s="239" t="s">
        <v>1107</v>
      </c>
      <c r="G1611" s="240" t="s">
        <v>272</v>
      </c>
      <c r="H1611" s="241">
        <v>3</v>
      </c>
      <c r="I1611" s="242"/>
      <c r="J1611" s="243">
        <f t="shared" si="0"/>
        <v>0</v>
      </c>
      <c r="K1611" s="239" t="s">
        <v>183</v>
      </c>
      <c r="L1611" s="244"/>
      <c r="M1611" s="245" t="s">
        <v>19</v>
      </c>
      <c r="N1611" s="246" t="s">
        <v>47</v>
      </c>
      <c r="O1611" s="66"/>
      <c r="P1611" s="184">
        <f t="shared" si="1"/>
        <v>0</v>
      </c>
      <c r="Q1611" s="184">
        <v>1.272E-2</v>
      </c>
      <c r="R1611" s="184">
        <f t="shared" si="2"/>
        <v>3.8159999999999999E-2</v>
      </c>
      <c r="S1611" s="184">
        <v>0</v>
      </c>
      <c r="T1611" s="185">
        <f t="shared" si="3"/>
        <v>0</v>
      </c>
      <c r="U1611" s="36"/>
      <c r="V1611" s="36"/>
      <c r="W1611" s="36"/>
      <c r="X1611" s="36"/>
      <c r="Y1611" s="36"/>
      <c r="Z1611" s="36"/>
      <c r="AA1611" s="36"/>
      <c r="AB1611" s="36"/>
      <c r="AC1611" s="36"/>
      <c r="AD1611" s="36"/>
      <c r="AE1611" s="36"/>
      <c r="AR1611" s="186" t="s">
        <v>252</v>
      </c>
      <c r="AT1611" s="186" t="s">
        <v>757</v>
      </c>
      <c r="AU1611" s="186" t="s">
        <v>86</v>
      </c>
      <c r="AY1611" s="19" t="s">
        <v>177</v>
      </c>
      <c r="BE1611" s="187">
        <f t="shared" si="4"/>
        <v>0</v>
      </c>
      <c r="BF1611" s="187">
        <f t="shared" si="5"/>
        <v>0</v>
      </c>
      <c r="BG1611" s="187">
        <f t="shared" si="6"/>
        <v>0</v>
      </c>
      <c r="BH1611" s="187">
        <f t="shared" si="7"/>
        <v>0</v>
      </c>
      <c r="BI1611" s="187">
        <f t="shared" si="8"/>
        <v>0</v>
      </c>
      <c r="BJ1611" s="19" t="s">
        <v>84</v>
      </c>
      <c r="BK1611" s="187">
        <f t="shared" si="9"/>
        <v>0</v>
      </c>
      <c r="BL1611" s="19" t="s">
        <v>184</v>
      </c>
      <c r="BM1611" s="186" t="s">
        <v>1108</v>
      </c>
    </row>
    <row r="1612" spans="1:65" s="2" customFormat="1" ht="24.2" customHeight="1">
      <c r="A1612" s="36"/>
      <c r="B1612" s="37"/>
      <c r="C1612" s="175" t="s">
        <v>1109</v>
      </c>
      <c r="D1612" s="175" t="s">
        <v>179</v>
      </c>
      <c r="E1612" s="176" t="s">
        <v>1110</v>
      </c>
      <c r="F1612" s="177" t="s">
        <v>1111</v>
      </c>
      <c r="G1612" s="178" t="s">
        <v>272</v>
      </c>
      <c r="H1612" s="179">
        <v>1</v>
      </c>
      <c r="I1612" s="180"/>
      <c r="J1612" s="181">
        <f t="shared" si="0"/>
        <v>0</v>
      </c>
      <c r="K1612" s="177" t="s">
        <v>183</v>
      </c>
      <c r="L1612" s="41"/>
      <c r="M1612" s="182" t="s">
        <v>19</v>
      </c>
      <c r="N1612" s="183" t="s">
        <v>47</v>
      </c>
      <c r="O1612" s="66"/>
      <c r="P1612" s="184">
        <f t="shared" si="1"/>
        <v>0</v>
      </c>
      <c r="Q1612" s="184">
        <v>0.44169999999999998</v>
      </c>
      <c r="R1612" s="184">
        <f t="shared" si="2"/>
        <v>0.44169999999999998</v>
      </c>
      <c r="S1612" s="184">
        <v>0</v>
      </c>
      <c r="T1612" s="185">
        <f t="shared" si="3"/>
        <v>0</v>
      </c>
      <c r="U1612" s="36"/>
      <c r="V1612" s="36"/>
      <c r="W1612" s="36"/>
      <c r="X1612" s="36"/>
      <c r="Y1612" s="36"/>
      <c r="Z1612" s="36"/>
      <c r="AA1612" s="36"/>
      <c r="AB1612" s="36"/>
      <c r="AC1612" s="36"/>
      <c r="AD1612" s="36"/>
      <c r="AE1612" s="36"/>
      <c r="AR1612" s="186" t="s">
        <v>184</v>
      </c>
      <c r="AT1612" s="186" t="s">
        <v>179</v>
      </c>
      <c r="AU1612" s="186" t="s">
        <v>86</v>
      </c>
      <c r="AY1612" s="19" t="s">
        <v>177</v>
      </c>
      <c r="BE1612" s="187">
        <f t="shared" si="4"/>
        <v>0</v>
      </c>
      <c r="BF1612" s="187">
        <f t="shared" si="5"/>
        <v>0</v>
      </c>
      <c r="BG1612" s="187">
        <f t="shared" si="6"/>
        <v>0</v>
      </c>
      <c r="BH1612" s="187">
        <f t="shared" si="7"/>
        <v>0</v>
      </c>
      <c r="BI1612" s="187">
        <f t="shared" si="8"/>
        <v>0</v>
      </c>
      <c r="BJ1612" s="19" t="s">
        <v>84</v>
      </c>
      <c r="BK1612" s="187">
        <f t="shared" si="9"/>
        <v>0</v>
      </c>
      <c r="BL1612" s="19" t="s">
        <v>184</v>
      </c>
      <c r="BM1612" s="186" t="s">
        <v>1112</v>
      </c>
    </row>
    <row r="1613" spans="1:65" s="2" customFormat="1" ht="11.25">
      <c r="A1613" s="36"/>
      <c r="B1613" s="37"/>
      <c r="C1613" s="38"/>
      <c r="D1613" s="188" t="s">
        <v>186</v>
      </c>
      <c r="E1613" s="38"/>
      <c r="F1613" s="189" t="s">
        <v>1113</v>
      </c>
      <c r="G1613" s="38"/>
      <c r="H1613" s="38"/>
      <c r="I1613" s="190"/>
      <c r="J1613" s="38"/>
      <c r="K1613" s="38"/>
      <c r="L1613" s="41"/>
      <c r="M1613" s="191"/>
      <c r="N1613" s="192"/>
      <c r="O1613" s="66"/>
      <c r="P1613" s="66"/>
      <c r="Q1613" s="66"/>
      <c r="R1613" s="66"/>
      <c r="S1613" s="66"/>
      <c r="T1613" s="67"/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T1613" s="19" t="s">
        <v>186</v>
      </c>
      <c r="AU1613" s="19" t="s">
        <v>86</v>
      </c>
    </row>
    <row r="1614" spans="1:65" s="13" customFormat="1" ht="11.25">
      <c r="B1614" s="193"/>
      <c r="C1614" s="194"/>
      <c r="D1614" s="195" t="s">
        <v>188</v>
      </c>
      <c r="E1614" s="196" t="s">
        <v>19</v>
      </c>
      <c r="F1614" s="197" t="s">
        <v>1114</v>
      </c>
      <c r="G1614" s="194"/>
      <c r="H1614" s="198">
        <v>1</v>
      </c>
      <c r="I1614" s="199"/>
      <c r="J1614" s="194"/>
      <c r="K1614" s="194"/>
      <c r="L1614" s="200"/>
      <c r="M1614" s="201"/>
      <c r="N1614" s="202"/>
      <c r="O1614" s="202"/>
      <c r="P1614" s="202"/>
      <c r="Q1614" s="202"/>
      <c r="R1614" s="202"/>
      <c r="S1614" s="202"/>
      <c r="T1614" s="203"/>
      <c r="AT1614" s="204" t="s">
        <v>188</v>
      </c>
      <c r="AU1614" s="204" t="s">
        <v>86</v>
      </c>
      <c r="AV1614" s="13" t="s">
        <v>86</v>
      </c>
      <c r="AW1614" s="13" t="s">
        <v>35</v>
      </c>
      <c r="AX1614" s="13" t="s">
        <v>84</v>
      </c>
      <c r="AY1614" s="204" t="s">
        <v>177</v>
      </c>
    </row>
    <row r="1615" spans="1:65" s="2" customFormat="1" ht="21.75" customHeight="1">
      <c r="A1615" s="36"/>
      <c r="B1615" s="37"/>
      <c r="C1615" s="237" t="s">
        <v>1115</v>
      </c>
      <c r="D1615" s="237" t="s">
        <v>757</v>
      </c>
      <c r="E1615" s="238" t="s">
        <v>1116</v>
      </c>
      <c r="F1615" s="239" t="s">
        <v>1117</v>
      </c>
      <c r="G1615" s="240" t="s">
        <v>272</v>
      </c>
      <c r="H1615" s="241">
        <v>1</v>
      </c>
      <c r="I1615" s="242"/>
      <c r="J1615" s="243">
        <f>ROUND(I1615*H1615,2)</f>
        <v>0</v>
      </c>
      <c r="K1615" s="239" t="s">
        <v>183</v>
      </c>
      <c r="L1615" s="244"/>
      <c r="M1615" s="245" t="s">
        <v>19</v>
      </c>
      <c r="N1615" s="246" t="s">
        <v>47</v>
      </c>
      <c r="O1615" s="66"/>
      <c r="P1615" s="184">
        <f>O1615*H1615</f>
        <v>0</v>
      </c>
      <c r="Q1615" s="184">
        <v>1.521E-2</v>
      </c>
      <c r="R1615" s="184">
        <f>Q1615*H1615</f>
        <v>1.521E-2</v>
      </c>
      <c r="S1615" s="184">
        <v>0</v>
      </c>
      <c r="T1615" s="185">
        <f>S1615*H1615</f>
        <v>0</v>
      </c>
      <c r="U1615" s="36"/>
      <c r="V1615" s="36"/>
      <c r="W1615" s="36"/>
      <c r="X1615" s="36"/>
      <c r="Y1615" s="36"/>
      <c r="Z1615" s="36"/>
      <c r="AA1615" s="36"/>
      <c r="AB1615" s="36"/>
      <c r="AC1615" s="36"/>
      <c r="AD1615" s="36"/>
      <c r="AE1615" s="36"/>
      <c r="AR1615" s="186" t="s">
        <v>252</v>
      </c>
      <c r="AT1615" s="186" t="s">
        <v>757</v>
      </c>
      <c r="AU1615" s="186" t="s">
        <v>86</v>
      </c>
      <c r="AY1615" s="19" t="s">
        <v>177</v>
      </c>
      <c r="BE1615" s="187">
        <f>IF(N1615="základní",J1615,0)</f>
        <v>0</v>
      </c>
      <c r="BF1615" s="187">
        <f>IF(N1615="snížená",J1615,0)</f>
        <v>0</v>
      </c>
      <c r="BG1615" s="187">
        <f>IF(N1615="zákl. přenesená",J1615,0)</f>
        <v>0</v>
      </c>
      <c r="BH1615" s="187">
        <f>IF(N1615="sníž. přenesená",J1615,0)</f>
        <v>0</v>
      </c>
      <c r="BI1615" s="187">
        <f>IF(N1615="nulová",J1615,0)</f>
        <v>0</v>
      </c>
      <c r="BJ1615" s="19" t="s">
        <v>84</v>
      </c>
      <c r="BK1615" s="187">
        <f>ROUND(I1615*H1615,2)</f>
        <v>0</v>
      </c>
      <c r="BL1615" s="19" t="s">
        <v>184</v>
      </c>
      <c r="BM1615" s="186" t="s">
        <v>1118</v>
      </c>
    </row>
    <row r="1616" spans="1:65" s="2" customFormat="1" ht="16.5" customHeight="1">
      <c r="A1616" s="36"/>
      <c r="B1616" s="37"/>
      <c r="C1616" s="175" t="s">
        <v>1119</v>
      </c>
      <c r="D1616" s="175" t="s">
        <v>179</v>
      </c>
      <c r="E1616" s="176" t="s">
        <v>1120</v>
      </c>
      <c r="F1616" s="177" t="s">
        <v>1121</v>
      </c>
      <c r="G1616" s="178" t="s">
        <v>272</v>
      </c>
      <c r="H1616" s="179">
        <v>11</v>
      </c>
      <c r="I1616" s="180"/>
      <c r="J1616" s="181">
        <f>ROUND(I1616*H1616,2)</f>
        <v>0</v>
      </c>
      <c r="K1616" s="177" t="s">
        <v>183</v>
      </c>
      <c r="L1616" s="41"/>
      <c r="M1616" s="182" t="s">
        <v>19</v>
      </c>
      <c r="N1616" s="183" t="s">
        <v>47</v>
      </c>
      <c r="O1616" s="66"/>
      <c r="P1616" s="184">
        <f>O1616*H1616</f>
        <v>0</v>
      </c>
      <c r="Q1616" s="184">
        <v>0</v>
      </c>
      <c r="R1616" s="184">
        <f>Q1616*H1616</f>
        <v>0</v>
      </c>
      <c r="S1616" s="184">
        <v>0</v>
      </c>
      <c r="T1616" s="185">
        <f>S1616*H1616</f>
        <v>0</v>
      </c>
      <c r="U1616" s="36"/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R1616" s="186" t="s">
        <v>184</v>
      </c>
      <c r="AT1616" s="186" t="s">
        <v>179</v>
      </c>
      <c r="AU1616" s="186" t="s">
        <v>86</v>
      </c>
      <c r="AY1616" s="19" t="s">
        <v>177</v>
      </c>
      <c r="BE1616" s="187">
        <f>IF(N1616="základní",J1616,0)</f>
        <v>0</v>
      </c>
      <c r="BF1616" s="187">
        <f>IF(N1616="snížená",J1616,0)</f>
        <v>0</v>
      </c>
      <c r="BG1616" s="187">
        <f>IF(N1616="zákl. přenesená",J1616,0)</f>
        <v>0</v>
      </c>
      <c r="BH1616" s="187">
        <f>IF(N1616="sníž. přenesená",J1616,0)</f>
        <v>0</v>
      </c>
      <c r="BI1616" s="187">
        <f>IF(N1616="nulová",J1616,0)</f>
        <v>0</v>
      </c>
      <c r="BJ1616" s="19" t="s">
        <v>84</v>
      </c>
      <c r="BK1616" s="187">
        <f>ROUND(I1616*H1616,2)</f>
        <v>0</v>
      </c>
      <c r="BL1616" s="19" t="s">
        <v>184</v>
      </c>
      <c r="BM1616" s="186" t="s">
        <v>1122</v>
      </c>
    </row>
    <row r="1617" spans="1:65" s="2" customFormat="1" ht="11.25">
      <c r="A1617" s="36"/>
      <c r="B1617" s="37"/>
      <c r="C1617" s="38"/>
      <c r="D1617" s="188" t="s">
        <v>186</v>
      </c>
      <c r="E1617" s="38"/>
      <c r="F1617" s="189" t="s">
        <v>1123</v>
      </c>
      <c r="G1617" s="38"/>
      <c r="H1617" s="38"/>
      <c r="I1617" s="190"/>
      <c r="J1617" s="38"/>
      <c r="K1617" s="38"/>
      <c r="L1617" s="41"/>
      <c r="M1617" s="191"/>
      <c r="N1617" s="192"/>
      <c r="O1617" s="66"/>
      <c r="P1617" s="66"/>
      <c r="Q1617" s="66"/>
      <c r="R1617" s="66"/>
      <c r="S1617" s="66"/>
      <c r="T1617" s="67"/>
      <c r="U1617" s="36"/>
      <c r="V1617" s="36"/>
      <c r="W1617" s="36"/>
      <c r="X1617" s="36"/>
      <c r="Y1617" s="36"/>
      <c r="Z1617" s="36"/>
      <c r="AA1617" s="36"/>
      <c r="AB1617" s="36"/>
      <c r="AC1617" s="36"/>
      <c r="AD1617" s="36"/>
      <c r="AE1617" s="36"/>
      <c r="AT1617" s="19" t="s">
        <v>186</v>
      </c>
      <c r="AU1617" s="19" t="s">
        <v>86</v>
      </c>
    </row>
    <row r="1618" spans="1:65" s="13" customFormat="1" ht="11.25">
      <c r="B1618" s="193"/>
      <c r="C1618" s="194"/>
      <c r="D1618" s="195" t="s">
        <v>188</v>
      </c>
      <c r="E1618" s="196" t="s">
        <v>19</v>
      </c>
      <c r="F1618" s="197" t="s">
        <v>1124</v>
      </c>
      <c r="G1618" s="194"/>
      <c r="H1618" s="198">
        <v>3</v>
      </c>
      <c r="I1618" s="199"/>
      <c r="J1618" s="194"/>
      <c r="K1618" s="194"/>
      <c r="L1618" s="200"/>
      <c r="M1618" s="201"/>
      <c r="N1618" s="202"/>
      <c r="O1618" s="202"/>
      <c r="P1618" s="202"/>
      <c r="Q1618" s="202"/>
      <c r="R1618" s="202"/>
      <c r="S1618" s="202"/>
      <c r="T1618" s="203"/>
      <c r="AT1618" s="204" t="s">
        <v>188</v>
      </c>
      <c r="AU1618" s="204" t="s">
        <v>86</v>
      </c>
      <c r="AV1618" s="13" t="s">
        <v>86</v>
      </c>
      <c r="AW1618" s="13" t="s">
        <v>35</v>
      </c>
      <c r="AX1618" s="13" t="s">
        <v>76</v>
      </c>
      <c r="AY1618" s="204" t="s">
        <v>177</v>
      </c>
    </row>
    <row r="1619" spans="1:65" s="13" customFormat="1" ht="11.25">
      <c r="B1619" s="193"/>
      <c r="C1619" s="194"/>
      <c r="D1619" s="195" t="s">
        <v>188</v>
      </c>
      <c r="E1619" s="196" t="s">
        <v>19</v>
      </c>
      <c r="F1619" s="197" t="s">
        <v>1125</v>
      </c>
      <c r="G1619" s="194"/>
      <c r="H1619" s="198">
        <v>2</v>
      </c>
      <c r="I1619" s="199"/>
      <c r="J1619" s="194"/>
      <c r="K1619" s="194"/>
      <c r="L1619" s="200"/>
      <c r="M1619" s="201"/>
      <c r="N1619" s="202"/>
      <c r="O1619" s="202"/>
      <c r="P1619" s="202"/>
      <c r="Q1619" s="202"/>
      <c r="R1619" s="202"/>
      <c r="S1619" s="202"/>
      <c r="T1619" s="203"/>
      <c r="AT1619" s="204" t="s">
        <v>188</v>
      </c>
      <c r="AU1619" s="204" t="s">
        <v>86</v>
      </c>
      <c r="AV1619" s="13" t="s">
        <v>86</v>
      </c>
      <c r="AW1619" s="13" t="s">
        <v>35</v>
      </c>
      <c r="AX1619" s="13" t="s">
        <v>76</v>
      </c>
      <c r="AY1619" s="204" t="s">
        <v>177</v>
      </c>
    </row>
    <row r="1620" spans="1:65" s="13" customFormat="1" ht="11.25">
      <c r="B1620" s="193"/>
      <c r="C1620" s="194"/>
      <c r="D1620" s="195" t="s">
        <v>188</v>
      </c>
      <c r="E1620" s="196" t="s">
        <v>19</v>
      </c>
      <c r="F1620" s="197" t="s">
        <v>1126</v>
      </c>
      <c r="G1620" s="194"/>
      <c r="H1620" s="198">
        <v>6</v>
      </c>
      <c r="I1620" s="199"/>
      <c r="J1620" s="194"/>
      <c r="K1620" s="194"/>
      <c r="L1620" s="200"/>
      <c r="M1620" s="201"/>
      <c r="N1620" s="202"/>
      <c r="O1620" s="202"/>
      <c r="P1620" s="202"/>
      <c r="Q1620" s="202"/>
      <c r="R1620" s="202"/>
      <c r="S1620" s="202"/>
      <c r="T1620" s="203"/>
      <c r="AT1620" s="204" t="s">
        <v>188</v>
      </c>
      <c r="AU1620" s="204" t="s">
        <v>86</v>
      </c>
      <c r="AV1620" s="13" t="s">
        <v>86</v>
      </c>
      <c r="AW1620" s="13" t="s">
        <v>35</v>
      </c>
      <c r="AX1620" s="13" t="s">
        <v>76</v>
      </c>
      <c r="AY1620" s="204" t="s">
        <v>177</v>
      </c>
    </row>
    <row r="1621" spans="1:65" s="14" customFormat="1" ht="11.25">
      <c r="B1621" s="205"/>
      <c r="C1621" s="206"/>
      <c r="D1621" s="195" t="s">
        <v>188</v>
      </c>
      <c r="E1621" s="207" t="s">
        <v>19</v>
      </c>
      <c r="F1621" s="208" t="s">
        <v>190</v>
      </c>
      <c r="G1621" s="206"/>
      <c r="H1621" s="209">
        <v>11</v>
      </c>
      <c r="I1621" s="210"/>
      <c r="J1621" s="206"/>
      <c r="K1621" s="206"/>
      <c r="L1621" s="211"/>
      <c r="M1621" s="212"/>
      <c r="N1621" s="213"/>
      <c r="O1621" s="213"/>
      <c r="P1621" s="213"/>
      <c r="Q1621" s="213"/>
      <c r="R1621" s="213"/>
      <c r="S1621" s="213"/>
      <c r="T1621" s="214"/>
      <c r="AT1621" s="215" t="s">
        <v>188</v>
      </c>
      <c r="AU1621" s="215" t="s">
        <v>86</v>
      </c>
      <c r="AV1621" s="14" t="s">
        <v>184</v>
      </c>
      <c r="AW1621" s="14" t="s">
        <v>35</v>
      </c>
      <c r="AX1621" s="14" t="s">
        <v>84</v>
      </c>
      <c r="AY1621" s="215" t="s">
        <v>177</v>
      </c>
    </row>
    <row r="1622" spans="1:65" s="2" customFormat="1" ht="16.5" customHeight="1">
      <c r="A1622" s="36"/>
      <c r="B1622" s="37"/>
      <c r="C1622" s="237" t="s">
        <v>1127</v>
      </c>
      <c r="D1622" s="237" t="s">
        <v>757</v>
      </c>
      <c r="E1622" s="238" t="s">
        <v>1128</v>
      </c>
      <c r="F1622" s="239" t="s">
        <v>1129</v>
      </c>
      <c r="G1622" s="240" t="s">
        <v>272</v>
      </c>
      <c r="H1622" s="241">
        <v>3</v>
      </c>
      <c r="I1622" s="242"/>
      <c r="J1622" s="243">
        <f>ROUND(I1622*H1622,2)</f>
        <v>0</v>
      </c>
      <c r="K1622" s="239" t="s">
        <v>183</v>
      </c>
      <c r="L1622" s="244"/>
      <c r="M1622" s="245" t="s">
        <v>19</v>
      </c>
      <c r="N1622" s="246" t="s">
        <v>47</v>
      </c>
      <c r="O1622" s="66"/>
      <c r="P1622" s="184">
        <f>O1622*H1622</f>
        <v>0</v>
      </c>
      <c r="Q1622" s="184">
        <v>2.5000000000000001E-4</v>
      </c>
      <c r="R1622" s="184">
        <f>Q1622*H1622</f>
        <v>7.5000000000000002E-4</v>
      </c>
      <c r="S1622" s="184">
        <v>0</v>
      </c>
      <c r="T1622" s="185">
        <f>S1622*H1622</f>
        <v>0</v>
      </c>
      <c r="U1622" s="36"/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R1622" s="186" t="s">
        <v>252</v>
      </c>
      <c r="AT1622" s="186" t="s">
        <v>757</v>
      </c>
      <c r="AU1622" s="186" t="s">
        <v>86</v>
      </c>
      <c r="AY1622" s="19" t="s">
        <v>177</v>
      </c>
      <c r="BE1622" s="187">
        <f>IF(N1622="základní",J1622,0)</f>
        <v>0</v>
      </c>
      <c r="BF1622" s="187">
        <f>IF(N1622="snížená",J1622,0)</f>
        <v>0</v>
      </c>
      <c r="BG1622" s="187">
        <f>IF(N1622="zákl. přenesená",J1622,0)</f>
        <v>0</v>
      </c>
      <c r="BH1622" s="187">
        <f>IF(N1622="sníž. přenesená",J1622,0)</f>
        <v>0</v>
      </c>
      <c r="BI1622" s="187">
        <f>IF(N1622="nulová",J1622,0)</f>
        <v>0</v>
      </c>
      <c r="BJ1622" s="19" t="s">
        <v>84</v>
      </c>
      <c r="BK1622" s="187">
        <f>ROUND(I1622*H1622,2)</f>
        <v>0</v>
      </c>
      <c r="BL1622" s="19" t="s">
        <v>184</v>
      </c>
      <c r="BM1622" s="186" t="s">
        <v>1130</v>
      </c>
    </row>
    <row r="1623" spans="1:65" s="2" customFormat="1" ht="16.5" customHeight="1">
      <c r="A1623" s="36"/>
      <c r="B1623" s="37"/>
      <c r="C1623" s="237" t="s">
        <v>1131</v>
      </c>
      <c r="D1623" s="237" t="s">
        <v>757</v>
      </c>
      <c r="E1623" s="238" t="s">
        <v>1132</v>
      </c>
      <c r="F1623" s="239" t="s">
        <v>1133</v>
      </c>
      <c r="G1623" s="240" t="s">
        <v>272</v>
      </c>
      <c r="H1623" s="241">
        <v>2</v>
      </c>
      <c r="I1623" s="242"/>
      <c r="J1623" s="243">
        <f>ROUND(I1623*H1623,2)</f>
        <v>0</v>
      </c>
      <c r="K1623" s="239" t="s">
        <v>19</v>
      </c>
      <c r="L1623" s="244"/>
      <c r="M1623" s="245" t="s">
        <v>19</v>
      </c>
      <c r="N1623" s="246" t="s">
        <v>47</v>
      </c>
      <c r="O1623" s="66"/>
      <c r="P1623" s="184">
        <f>O1623*H1623</f>
        <v>0</v>
      </c>
      <c r="Q1623" s="184">
        <v>3.8000000000000002E-4</v>
      </c>
      <c r="R1623" s="184">
        <f>Q1623*H1623</f>
        <v>7.6000000000000004E-4</v>
      </c>
      <c r="S1623" s="184">
        <v>0</v>
      </c>
      <c r="T1623" s="185">
        <f>S1623*H1623</f>
        <v>0</v>
      </c>
      <c r="U1623" s="36"/>
      <c r="V1623" s="36"/>
      <c r="W1623" s="36"/>
      <c r="X1623" s="36"/>
      <c r="Y1623" s="36"/>
      <c r="Z1623" s="36"/>
      <c r="AA1623" s="36"/>
      <c r="AB1623" s="36"/>
      <c r="AC1623" s="36"/>
      <c r="AD1623" s="36"/>
      <c r="AE1623" s="36"/>
      <c r="AR1623" s="186" t="s">
        <v>252</v>
      </c>
      <c r="AT1623" s="186" t="s">
        <v>757</v>
      </c>
      <c r="AU1623" s="186" t="s">
        <v>86</v>
      </c>
      <c r="AY1623" s="19" t="s">
        <v>177</v>
      </c>
      <c r="BE1623" s="187">
        <f>IF(N1623="základní",J1623,0)</f>
        <v>0</v>
      </c>
      <c r="BF1623" s="187">
        <f>IF(N1623="snížená",J1623,0)</f>
        <v>0</v>
      </c>
      <c r="BG1623" s="187">
        <f>IF(N1623="zákl. přenesená",J1623,0)</f>
        <v>0</v>
      </c>
      <c r="BH1623" s="187">
        <f>IF(N1623="sníž. přenesená",J1623,0)</f>
        <v>0</v>
      </c>
      <c r="BI1623" s="187">
        <f>IF(N1623="nulová",J1623,0)</f>
        <v>0</v>
      </c>
      <c r="BJ1623" s="19" t="s">
        <v>84</v>
      </c>
      <c r="BK1623" s="187">
        <f>ROUND(I1623*H1623,2)</f>
        <v>0</v>
      </c>
      <c r="BL1623" s="19" t="s">
        <v>184</v>
      </c>
      <c r="BM1623" s="186" t="s">
        <v>1134</v>
      </c>
    </row>
    <row r="1624" spans="1:65" s="2" customFormat="1" ht="16.5" customHeight="1">
      <c r="A1624" s="36"/>
      <c r="B1624" s="37"/>
      <c r="C1624" s="237" t="s">
        <v>1135</v>
      </c>
      <c r="D1624" s="237" t="s">
        <v>757</v>
      </c>
      <c r="E1624" s="238" t="s">
        <v>1136</v>
      </c>
      <c r="F1624" s="239" t="s">
        <v>1137</v>
      </c>
      <c r="G1624" s="240" t="s">
        <v>272</v>
      </c>
      <c r="H1624" s="241">
        <v>6</v>
      </c>
      <c r="I1624" s="242"/>
      <c r="J1624" s="243">
        <f>ROUND(I1624*H1624,2)</f>
        <v>0</v>
      </c>
      <c r="K1624" s="239" t="s">
        <v>19</v>
      </c>
      <c r="L1624" s="244"/>
      <c r="M1624" s="245" t="s">
        <v>19</v>
      </c>
      <c r="N1624" s="246" t="s">
        <v>47</v>
      </c>
      <c r="O1624" s="66"/>
      <c r="P1624" s="184">
        <f>O1624*H1624</f>
        <v>0</v>
      </c>
      <c r="Q1624" s="184">
        <v>3.8000000000000002E-4</v>
      </c>
      <c r="R1624" s="184">
        <f>Q1624*H1624</f>
        <v>2.2799999999999999E-3</v>
      </c>
      <c r="S1624" s="184">
        <v>0</v>
      </c>
      <c r="T1624" s="185">
        <f>S1624*H1624</f>
        <v>0</v>
      </c>
      <c r="U1624" s="36"/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R1624" s="186" t="s">
        <v>252</v>
      </c>
      <c r="AT1624" s="186" t="s">
        <v>757</v>
      </c>
      <c r="AU1624" s="186" t="s">
        <v>86</v>
      </c>
      <c r="AY1624" s="19" t="s">
        <v>177</v>
      </c>
      <c r="BE1624" s="187">
        <f>IF(N1624="základní",J1624,0)</f>
        <v>0</v>
      </c>
      <c r="BF1624" s="187">
        <f>IF(N1624="snížená",J1624,0)</f>
        <v>0</v>
      </c>
      <c r="BG1624" s="187">
        <f>IF(N1624="zákl. přenesená",J1624,0)</f>
        <v>0</v>
      </c>
      <c r="BH1624" s="187">
        <f>IF(N1624="sníž. přenesená",J1624,0)</f>
        <v>0</v>
      </c>
      <c r="BI1624" s="187">
        <f>IF(N1624="nulová",J1624,0)</f>
        <v>0</v>
      </c>
      <c r="BJ1624" s="19" t="s">
        <v>84</v>
      </c>
      <c r="BK1624" s="187">
        <f>ROUND(I1624*H1624,2)</f>
        <v>0</v>
      </c>
      <c r="BL1624" s="19" t="s">
        <v>184</v>
      </c>
      <c r="BM1624" s="186" t="s">
        <v>1138</v>
      </c>
    </row>
    <row r="1625" spans="1:65" s="12" customFormat="1" ht="22.9" customHeight="1">
      <c r="B1625" s="159"/>
      <c r="C1625" s="160"/>
      <c r="D1625" s="161" t="s">
        <v>75</v>
      </c>
      <c r="E1625" s="173" t="s">
        <v>252</v>
      </c>
      <c r="F1625" s="173" t="s">
        <v>1139</v>
      </c>
      <c r="G1625" s="160"/>
      <c r="H1625" s="160"/>
      <c r="I1625" s="163"/>
      <c r="J1625" s="174">
        <f>BK1625</f>
        <v>0</v>
      </c>
      <c r="K1625" s="160"/>
      <c r="L1625" s="165"/>
      <c r="M1625" s="166"/>
      <c r="N1625" s="167"/>
      <c r="O1625" s="167"/>
      <c r="P1625" s="168">
        <f>SUM(P1626:P1629)</f>
        <v>0</v>
      </c>
      <c r="Q1625" s="167"/>
      <c r="R1625" s="168">
        <f>SUM(R1626:R1629)</f>
        <v>0.21734000000000001</v>
      </c>
      <c r="S1625" s="167"/>
      <c r="T1625" s="169">
        <f>SUM(T1626:T1629)</f>
        <v>0</v>
      </c>
      <c r="AR1625" s="170" t="s">
        <v>84</v>
      </c>
      <c r="AT1625" s="171" t="s">
        <v>75</v>
      </c>
      <c r="AU1625" s="171" t="s">
        <v>84</v>
      </c>
      <c r="AY1625" s="170" t="s">
        <v>177</v>
      </c>
      <c r="BK1625" s="172">
        <f>SUM(BK1626:BK1629)</f>
        <v>0</v>
      </c>
    </row>
    <row r="1626" spans="1:65" s="2" customFormat="1" ht="16.5" customHeight="1">
      <c r="A1626" s="36"/>
      <c r="B1626" s="37"/>
      <c r="C1626" s="175" t="s">
        <v>1140</v>
      </c>
      <c r="D1626" s="175" t="s">
        <v>179</v>
      </c>
      <c r="E1626" s="176" t="s">
        <v>1141</v>
      </c>
      <c r="F1626" s="177" t="s">
        <v>1142</v>
      </c>
      <c r="G1626" s="178" t="s">
        <v>272</v>
      </c>
      <c r="H1626" s="179">
        <v>1</v>
      </c>
      <c r="I1626" s="180"/>
      <c r="J1626" s="181">
        <f>ROUND(I1626*H1626,2)</f>
        <v>0</v>
      </c>
      <c r="K1626" s="177" t="s">
        <v>183</v>
      </c>
      <c r="L1626" s="41"/>
      <c r="M1626" s="182" t="s">
        <v>19</v>
      </c>
      <c r="N1626" s="183" t="s">
        <v>47</v>
      </c>
      <c r="O1626" s="66"/>
      <c r="P1626" s="184">
        <f>O1626*H1626</f>
        <v>0</v>
      </c>
      <c r="Q1626" s="184">
        <v>0.21734000000000001</v>
      </c>
      <c r="R1626" s="184">
        <f>Q1626*H1626</f>
        <v>0.21734000000000001</v>
      </c>
      <c r="S1626" s="184">
        <v>0</v>
      </c>
      <c r="T1626" s="185">
        <f>S1626*H1626</f>
        <v>0</v>
      </c>
      <c r="U1626" s="36"/>
      <c r="V1626" s="36"/>
      <c r="W1626" s="36"/>
      <c r="X1626" s="36"/>
      <c r="Y1626" s="36"/>
      <c r="Z1626" s="36"/>
      <c r="AA1626" s="36"/>
      <c r="AB1626" s="36"/>
      <c r="AC1626" s="36"/>
      <c r="AD1626" s="36"/>
      <c r="AE1626" s="36"/>
      <c r="AR1626" s="186" t="s">
        <v>184</v>
      </c>
      <c r="AT1626" s="186" t="s">
        <v>179</v>
      </c>
      <c r="AU1626" s="186" t="s">
        <v>86</v>
      </c>
      <c r="AY1626" s="19" t="s">
        <v>177</v>
      </c>
      <c r="BE1626" s="187">
        <f>IF(N1626="základní",J1626,0)</f>
        <v>0</v>
      </c>
      <c r="BF1626" s="187">
        <f>IF(N1626="snížená",J1626,0)</f>
        <v>0</v>
      </c>
      <c r="BG1626" s="187">
        <f>IF(N1626="zákl. přenesená",J1626,0)</f>
        <v>0</v>
      </c>
      <c r="BH1626" s="187">
        <f>IF(N1626="sníž. přenesená",J1626,0)</f>
        <v>0</v>
      </c>
      <c r="BI1626" s="187">
        <f>IF(N1626="nulová",J1626,0)</f>
        <v>0</v>
      </c>
      <c r="BJ1626" s="19" t="s">
        <v>84</v>
      </c>
      <c r="BK1626" s="187">
        <f>ROUND(I1626*H1626,2)</f>
        <v>0</v>
      </c>
      <c r="BL1626" s="19" t="s">
        <v>184</v>
      </c>
      <c r="BM1626" s="186" t="s">
        <v>1143</v>
      </c>
    </row>
    <row r="1627" spans="1:65" s="2" customFormat="1" ht="11.25">
      <c r="A1627" s="36"/>
      <c r="B1627" s="37"/>
      <c r="C1627" s="38"/>
      <c r="D1627" s="188" t="s">
        <v>186</v>
      </c>
      <c r="E1627" s="38"/>
      <c r="F1627" s="189" t="s">
        <v>1144</v>
      </c>
      <c r="G1627" s="38"/>
      <c r="H1627" s="38"/>
      <c r="I1627" s="190"/>
      <c r="J1627" s="38"/>
      <c r="K1627" s="38"/>
      <c r="L1627" s="41"/>
      <c r="M1627" s="191"/>
      <c r="N1627" s="192"/>
      <c r="O1627" s="66"/>
      <c r="P1627" s="66"/>
      <c r="Q1627" s="66"/>
      <c r="R1627" s="66"/>
      <c r="S1627" s="66"/>
      <c r="T1627" s="67"/>
      <c r="U1627" s="36"/>
      <c r="V1627" s="36"/>
      <c r="W1627" s="36"/>
      <c r="X1627" s="36"/>
      <c r="Y1627" s="36"/>
      <c r="Z1627" s="36"/>
      <c r="AA1627" s="36"/>
      <c r="AB1627" s="36"/>
      <c r="AC1627" s="36"/>
      <c r="AD1627" s="36"/>
      <c r="AE1627" s="36"/>
      <c r="AT1627" s="19" t="s">
        <v>186</v>
      </c>
      <c r="AU1627" s="19" t="s">
        <v>86</v>
      </c>
    </row>
    <row r="1628" spans="1:65" s="13" customFormat="1" ht="11.25">
      <c r="B1628" s="193"/>
      <c r="C1628" s="194"/>
      <c r="D1628" s="195" t="s">
        <v>188</v>
      </c>
      <c r="E1628" s="196" t="s">
        <v>19</v>
      </c>
      <c r="F1628" s="197" t="s">
        <v>1145</v>
      </c>
      <c r="G1628" s="194"/>
      <c r="H1628" s="198">
        <v>1</v>
      </c>
      <c r="I1628" s="199"/>
      <c r="J1628" s="194"/>
      <c r="K1628" s="194"/>
      <c r="L1628" s="200"/>
      <c r="M1628" s="201"/>
      <c r="N1628" s="202"/>
      <c r="O1628" s="202"/>
      <c r="P1628" s="202"/>
      <c r="Q1628" s="202"/>
      <c r="R1628" s="202"/>
      <c r="S1628" s="202"/>
      <c r="T1628" s="203"/>
      <c r="AT1628" s="204" t="s">
        <v>188</v>
      </c>
      <c r="AU1628" s="204" t="s">
        <v>86</v>
      </c>
      <c r="AV1628" s="13" t="s">
        <v>86</v>
      </c>
      <c r="AW1628" s="13" t="s">
        <v>35</v>
      </c>
      <c r="AX1628" s="13" t="s">
        <v>84</v>
      </c>
      <c r="AY1628" s="204" t="s">
        <v>177</v>
      </c>
    </row>
    <row r="1629" spans="1:65" s="2" customFormat="1" ht="16.5" customHeight="1">
      <c r="A1629" s="36"/>
      <c r="B1629" s="37"/>
      <c r="C1629" s="237" t="s">
        <v>1146</v>
      </c>
      <c r="D1629" s="237" t="s">
        <v>757</v>
      </c>
      <c r="E1629" s="238" t="s">
        <v>1147</v>
      </c>
      <c r="F1629" s="239" t="s">
        <v>1148</v>
      </c>
      <c r="G1629" s="240" t="s">
        <v>272</v>
      </c>
      <c r="H1629" s="241">
        <v>1</v>
      </c>
      <c r="I1629" s="242"/>
      <c r="J1629" s="243">
        <f>ROUND(I1629*H1629,2)</f>
        <v>0</v>
      </c>
      <c r="K1629" s="239" t="s">
        <v>19</v>
      </c>
      <c r="L1629" s="244"/>
      <c r="M1629" s="245" t="s">
        <v>19</v>
      </c>
      <c r="N1629" s="246" t="s">
        <v>47</v>
      </c>
      <c r="O1629" s="66"/>
      <c r="P1629" s="184">
        <f>O1629*H1629</f>
        <v>0</v>
      </c>
      <c r="Q1629" s="184">
        <v>0</v>
      </c>
      <c r="R1629" s="184">
        <f>Q1629*H1629</f>
        <v>0</v>
      </c>
      <c r="S1629" s="184">
        <v>0</v>
      </c>
      <c r="T1629" s="185">
        <f>S1629*H1629</f>
        <v>0</v>
      </c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R1629" s="186" t="s">
        <v>252</v>
      </c>
      <c r="AT1629" s="186" t="s">
        <v>757</v>
      </c>
      <c r="AU1629" s="186" t="s">
        <v>86</v>
      </c>
      <c r="AY1629" s="19" t="s">
        <v>177</v>
      </c>
      <c r="BE1629" s="187">
        <f>IF(N1629="základní",J1629,0)</f>
        <v>0</v>
      </c>
      <c r="BF1629" s="187">
        <f>IF(N1629="snížená",J1629,0)</f>
        <v>0</v>
      </c>
      <c r="BG1629" s="187">
        <f>IF(N1629="zákl. přenesená",J1629,0)</f>
        <v>0</v>
      </c>
      <c r="BH1629" s="187">
        <f>IF(N1629="sníž. přenesená",J1629,0)</f>
        <v>0</v>
      </c>
      <c r="BI1629" s="187">
        <f>IF(N1629="nulová",J1629,0)</f>
        <v>0</v>
      </c>
      <c r="BJ1629" s="19" t="s">
        <v>84</v>
      </c>
      <c r="BK1629" s="187">
        <f>ROUND(I1629*H1629,2)</f>
        <v>0</v>
      </c>
      <c r="BL1629" s="19" t="s">
        <v>184</v>
      </c>
      <c r="BM1629" s="186" t="s">
        <v>1149</v>
      </c>
    </row>
    <row r="1630" spans="1:65" s="12" customFormat="1" ht="22.9" customHeight="1">
      <c r="B1630" s="159"/>
      <c r="C1630" s="160"/>
      <c r="D1630" s="161" t="s">
        <v>75</v>
      </c>
      <c r="E1630" s="173" t="s">
        <v>259</v>
      </c>
      <c r="F1630" s="173" t="s">
        <v>1150</v>
      </c>
      <c r="G1630" s="160"/>
      <c r="H1630" s="160"/>
      <c r="I1630" s="163"/>
      <c r="J1630" s="174">
        <f>BK1630</f>
        <v>0</v>
      </c>
      <c r="K1630" s="160"/>
      <c r="L1630" s="165"/>
      <c r="M1630" s="166"/>
      <c r="N1630" s="167"/>
      <c r="O1630" s="167"/>
      <c r="P1630" s="168">
        <f>SUM(P1631:P1690)</f>
        <v>0</v>
      </c>
      <c r="Q1630" s="167"/>
      <c r="R1630" s="168">
        <f>SUM(R1631:R1690)</f>
        <v>15.935384000000001</v>
      </c>
      <c r="S1630" s="167"/>
      <c r="T1630" s="169">
        <f>SUM(T1631:T1690)</f>
        <v>2.0960000000000001</v>
      </c>
      <c r="AR1630" s="170" t="s">
        <v>84</v>
      </c>
      <c r="AT1630" s="171" t="s">
        <v>75</v>
      </c>
      <c r="AU1630" s="171" t="s">
        <v>84</v>
      </c>
      <c r="AY1630" s="170" t="s">
        <v>177</v>
      </c>
      <c r="BK1630" s="172">
        <f>SUM(BK1631:BK1690)</f>
        <v>0</v>
      </c>
    </row>
    <row r="1631" spans="1:65" s="2" customFormat="1" ht="24.2" customHeight="1">
      <c r="A1631" s="36"/>
      <c r="B1631" s="37"/>
      <c r="C1631" s="175" t="s">
        <v>1151</v>
      </c>
      <c r="D1631" s="175" t="s">
        <v>179</v>
      </c>
      <c r="E1631" s="176" t="s">
        <v>1152</v>
      </c>
      <c r="F1631" s="177" t="s">
        <v>1153</v>
      </c>
      <c r="G1631" s="178" t="s">
        <v>199</v>
      </c>
      <c r="H1631" s="179">
        <v>989.56</v>
      </c>
      <c r="I1631" s="180"/>
      <c r="J1631" s="181">
        <f>ROUND(I1631*H1631,2)</f>
        <v>0</v>
      </c>
      <c r="K1631" s="177" t="s">
        <v>183</v>
      </c>
      <c r="L1631" s="41"/>
      <c r="M1631" s="182" t="s">
        <v>19</v>
      </c>
      <c r="N1631" s="183" t="s">
        <v>47</v>
      </c>
      <c r="O1631" s="66"/>
      <c r="P1631" s="184">
        <f>O1631*H1631</f>
        <v>0</v>
      </c>
      <c r="Q1631" s="184">
        <v>0</v>
      </c>
      <c r="R1631" s="184">
        <f>Q1631*H1631</f>
        <v>0</v>
      </c>
      <c r="S1631" s="184">
        <v>0</v>
      </c>
      <c r="T1631" s="185">
        <f>S1631*H1631</f>
        <v>0</v>
      </c>
      <c r="U1631" s="36"/>
      <c r="V1631" s="36"/>
      <c r="W1631" s="36"/>
      <c r="X1631" s="36"/>
      <c r="Y1631" s="36"/>
      <c r="Z1631" s="36"/>
      <c r="AA1631" s="36"/>
      <c r="AB1631" s="36"/>
      <c r="AC1631" s="36"/>
      <c r="AD1631" s="36"/>
      <c r="AE1631" s="36"/>
      <c r="AR1631" s="186" t="s">
        <v>184</v>
      </c>
      <c r="AT1631" s="186" t="s">
        <v>179</v>
      </c>
      <c r="AU1631" s="186" t="s">
        <v>86</v>
      </c>
      <c r="AY1631" s="19" t="s">
        <v>177</v>
      </c>
      <c r="BE1631" s="187">
        <f>IF(N1631="základní",J1631,0)</f>
        <v>0</v>
      </c>
      <c r="BF1631" s="187">
        <f>IF(N1631="snížená",J1631,0)</f>
        <v>0</v>
      </c>
      <c r="BG1631" s="187">
        <f>IF(N1631="zákl. přenesená",J1631,0)</f>
        <v>0</v>
      </c>
      <c r="BH1631" s="187">
        <f>IF(N1631="sníž. přenesená",J1631,0)</f>
        <v>0</v>
      </c>
      <c r="BI1631" s="187">
        <f>IF(N1631="nulová",J1631,0)</f>
        <v>0</v>
      </c>
      <c r="BJ1631" s="19" t="s">
        <v>84</v>
      </c>
      <c r="BK1631" s="187">
        <f>ROUND(I1631*H1631,2)</f>
        <v>0</v>
      </c>
      <c r="BL1631" s="19" t="s">
        <v>184</v>
      </c>
      <c r="BM1631" s="186" t="s">
        <v>1154</v>
      </c>
    </row>
    <row r="1632" spans="1:65" s="2" customFormat="1" ht="11.25">
      <c r="A1632" s="36"/>
      <c r="B1632" s="37"/>
      <c r="C1632" s="38"/>
      <c r="D1632" s="188" t="s">
        <v>186</v>
      </c>
      <c r="E1632" s="38"/>
      <c r="F1632" s="189" t="s">
        <v>1155</v>
      </c>
      <c r="G1632" s="38"/>
      <c r="H1632" s="38"/>
      <c r="I1632" s="190"/>
      <c r="J1632" s="38"/>
      <c r="K1632" s="38"/>
      <c r="L1632" s="41"/>
      <c r="M1632" s="191"/>
      <c r="N1632" s="192"/>
      <c r="O1632" s="66"/>
      <c r="P1632" s="66"/>
      <c r="Q1632" s="66"/>
      <c r="R1632" s="66"/>
      <c r="S1632" s="66"/>
      <c r="T1632" s="67"/>
      <c r="U1632" s="36"/>
      <c r="V1632" s="36"/>
      <c r="W1632" s="36"/>
      <c r="X1632" s="36"/>
      <c r="Y1632" s="36"/>
      <c r="Z1632" s="36"/>
      <c r="AA1632" s="36"/>
      <c r="AB1632" s="36"/>
      <c r="AC1632" s="36"/>
      <c r="AD1632" s="36"/>
      <c r="AE1632" s="36"/>
      <c r="AT1632" s="19" t="s">
        <v>186</v>
      </c>
      <c r="AU1632" s="19" t="s">
        <v>86</v>
      </c>
    </row>
    <row r="1633" spans="1:65" s="13" customFormat="1" ht="11.25">
      <c r="B1633" s="193"/>
      <c r="C1633" s="194"/>
      <c r="D1633" s="195" t="s">
        <v>188</v>
      </c>
      <c r="E1633" s="196" t="s">
        <v>19</v>
      </c>
      <c r="F1633" s="197" t="s">
        <v>1156</v>
      </c>
      <c r="G1633" s="194"/>
      <c r="H1633" s="198">
        <v>211.41</v>
      </c>
      <c r="I1633" s="199"/>
      <c r="J1633" s="194"/>
      <c r="K1633" s="194"/>
      <c r="L1633" s="200"/>
      <c r="M1633" s="201"/>
      <c r="N1633" s="202"/>
      <c r="O1633" s="202"/>
      <c r="P1633" s="202"/>
      <c r="Q1633" s="202"/>
      <c r="R1633" s="202"/>
      <c r="S1633" s="202"/>
      <c r="T1633" s="203"/>
      <c r="AT1633" s="204" t="s">
        <v>188</v>
      </c>
      <c r="AU1633" s="204" t="s">
        <v>86</v>
      </c>
      <c r="AV1633" s="13" t="s">
        <v>86</v>
      </c>
      <c r="AW1633" s="13" t="s">
        <v>35</v>
      </c>
      <c r="AX1633" s="13" t="s">
        <v>76</v>
      </c>
      <c r="AY1633" s="204" t="s">
        <v>177</v>
      </c>
    </row>
    <row r="1634" spans="1:65" s="13" customFormat="1" ht="11.25">
      <c r="B1634" s="193"/>
      <c r="C1634" s="194"/>
      <c r="D1634" s="195" t="s">
        <v>188</v>
      </c>
      <c r="E1634" s="196" t="s">
        <v>19</v>
      </c>
      <c r="F1634" s="197" t="s">
        <v>1157</v>
      </c>
      <c r="G1634" s="194"/>
      <c r="H1634" s="198">
        <v>15.2</v>
      </c>
      <c r="I1634" s="199"/>
      <c r="J1634" s="194"/>
      <c r="K1634" s="194"/>
      <c r="L1634" s="200"/>
      <c r="M1634" s="201"/>
      <c r="N1634" s="202"/>
      <c r="O1634" s="202"/>
      <c r="P1634" s="202"/>
      <c r="Q1634" s="202"/>
      <c r="R1634" s="202"/>
      <c r="S1634" s="202"/>
      <c r="T1634" s="203"/>
      <c r="AT1634" s="204" t="s">
        <v>188</v>
      </c>
      <c r="AU1634" s="204" t="s">
        <v>86</v>
      </c>
      <c r="AV1634" s="13" t="s">
        <v>86</v>
      </c>
      <c r="AW1634" s="13" t="s">
        <v>35</v>
      </c>
      <c r="AX1634" s="13" t="s">
        <v>76</v>
      </c>
      <c r="AY1634" s="204" t="s">
        <v>177</v>
      </c>
    </row>
    <row r="1635" spans="1:65" s="13" customFormat="1" ht="11.25">
      <c r="B1635" s="193"/>
      <c r="C1635" s="194"/>
      <c r="D1635" s="195" t="s">
        <v>188</v>
      </c>
      <c r="E1635" s="196" t="s">
        <v>19</v>
      </c>
      <c r="F1635" s="197" t="s">
        <v>1158</v>
      </c>
      <c r="G1635" s="194"/>
      <c r="H1635" s="198">
        <v>216</v>
      </c>
      <c r="I1635" s="199"/>
      <c r="J1635" s="194"/>
      <c r="K1635" s="194"/>
      <c r="L1635" s="200"/>
      <c r="M1635" s="201"/>
      <c r="N1635" s="202"/>
      <c r="O1635" s="202"/>
      <c r="P1635" s="202"/>
      <c r="Q1635" s="202"/>
      <c r="R1635" s="202"/>
      <c r="S1635" s="202"/>
      <c r="T1635" s="203"/>
      <c r="AT1635" s="204" t="s">
        <v>188</v>
      </c>
      <c r="AU1635" s="204" t="s">
        <v>86</v>
      </c>
      <c r="AV1635" s="13" t="s">
        <v>86</v>
      </c>
      <c r="AW1635" s="13" t="s">
        <v>35</v>
      </c>
      <c r="AX1635" s="13" t="s">
        <v>76</v>
      </c>
      <c r="AY1635" s="204" t="s">
        <v>177</v>
      </c>
    </row>
    <row r="1636" spans="1:65" s="13" customFormat="1" ht="11.25">
      <c r="B1636" s="193"/>
      <c r="C1636" s="194"/>
      <c r="D1636" s="195" t="s">
        <v>188</v>
      </c>
      <c r="E1636" s="196" t="s">
        <v>19</v>
      </c>
      <c r="F1636" s="197" t="s">
        <v>1159</v>
      </c>
      <c r="G1636" s="194"/>
      <c r="H1636" s="198">
        <v>67.2</v>
      </c>
      <c r="I1636" s="199"/>
      <c r="J1636" s="194"/>
      <c r="K1636" s="194"/>
      <c r="L1636" s="200"/>
      <c r="M1636" s="201"/>
      <c r="N1636" s="202"/>
      <c r="O1636" s="202"/>
      <c r="P1636" s="202"/>
      <c r="Q1636" s="202"/>
      <c r="R1636" s="202"/>
      <c r="S1636" s="202"/>
      <c r="T1636" s="203"/>
      <c r="AT1636" s="204" t="s">
        <v>188</v>
      </c>
      <c r="AU1636" s="204" t="s">
        <v>86</v>
      </c>
      <c r="AV1636" s="13" t="s">
        <v>86</v>
      </c>
      <c r="AW1636" s="13" t="s">
        <v>35</v>
      </c>
      <c r="AX1636" s="13" t="s">
        <v>76</v>
      </c>
      <c r="AY1636" s="204" t="s">
        <v>177</v>
      </c>
    </row>
    <row r="1637" spans="1:65" s="13" customFormat="1" ht="11.25">
      <c r="B1637" s="193"/>
      <c r="C1637" s="194"/>
      <c r="D1637" s="195" t="s">
        <v>188</v>
      </c>
      <c r="E1637" s="196" t="s">
        <v>19</v>
      </c>
      <c r="F1637" s="197" t="s">
        <v>1160</v>
      </c>
      <c r="G1637" s="194"/>
      <c r="H1637" s="198">
        <v>200</v>
      </c>
      <c r="I1637" s="199"/>
      <c r="J1637" s="194"/>
      <c r="K1637" s="194"/>
      <c r="L1637" s="200"/>
      <c r="M1637" s="201"/>
      <c r="N1637" s="202"/>
      <c r="O1637" s="202"/>
      <c r="P1637" s="202"/>
      <c r="Q1637" s="202"/>
      <c r="R1637" s="202"/>
      <c r="S1637" s="202"/>
      <c r="T1637" s="203"/>
      <c r="AT1637" s="204" t="s">
        <v>188</v>
      </c>
      <c r="AU1637" s="204" t="s">
        <v>86</v>
      </c>
      <c r="AV1637" s="13" t="s">
        <v>86</v>
      </c>
      <c r="AW1637" s="13" t="s">
        <v>35</v>
      </c>
      <c r="AX1637" s="13" t="s">
        <v>76</v>
      </c>
      <c r="AY1637" s="204" t="s">
        <v>177</v>
      </c>
    </row>
    <row r="1638" spans="1:65" s="13" customFormat="1" ht="11.25">
      <c r="B1638" s="193"/>
      <c r="C1638" s="194"/>
      <c r="D1638" s="195" t="s">
        <v>188</v>
      </c>
      <c r="E1638" s="196" t="s">
        <v>19</v>
      </c>
      <c r="F1638" s="197" t="s">
        <v>1161</v>
      </c>
      <c r="G1638" s="194"/>
      <c r="H1638" s="198">
        <v>47.25</v>
      </c>
      <c r="I1638" s="199"/>
      <c r="J1638" s="194"/>
      <c r="K1638" s="194"/>
      <c r="L1638" s="200"/>
      <c r="M1638" s="201"/>
      <c r="N1638" s="202"/>
      <c r="O1638" s="202"/>
      <c r="P1638" s="202"/>
      <c r="Q1638" s="202"/>
      <c r="R1638" s="202"/>
      <c r="S1638" s="202"/>
      <c r="T1638" s="203"/>
      <c r="AT1638" s="204" t="s">
        <v>188</v>
      </c>
      <c r="AU1638" s="204" t="s">
        <v>86</v>
      </c>
      <c r="AV1638" s="13" t="s">
        <v>86</v>
      </c>
      <c r="AW1638" s="13" t="s">
        <v>35</v>
      </c>
      <c r="AX1638" s="13" t="s">
        <v>76</v>
      </c>
      <c r="AY1638" s="204" t="s">
        <v>177</v>
      </c>
    </row>
    <row r="1639" spans="1:65" s="13" customFormat="1" ht="11.25">
      <c r="B1639" s="193"/>
      <c r="C1639" s="194"/>
      <c r="D1639" s="195" t="s">
        <v>188</v>
      </c>
      <c r="E1639" s="196" t="s">
        <v>19</v>
      </c>
      <c r="F1639" s="197" t="s">
        <v>1162</v>
      </c>
      <c r="G1639" s="194"/>
      <c r="H1639" s="198">
        <v>212.5</v>
      </c>
      <c r="I1639" s="199"/>
      <c r="J1639" s="194"/>
      <c r="K1639" s="194"/>
      <c r="L1639" s="200"/>
      <c r="M1639" s="201"/>
      <c r="N1639" s="202"/>
      <c r="O1639" s="202"/>
      <c r="P1639" s="202"/>
      <c r="Q1639" s="202"/>
      <c r="R1639" s="202"/>
      <c r="S1639" s="202"/>
      <c r="T1639" s="203"/>
      <c r="AT1639" s="204" t="s">
        <v>188</v>
      </c>
      <c r="AU1639" s="204" t="s">
        <v>86</v>
      </c>
      <c r="AV1639" s="13" t="s">
        <v>86</v>
      </c>
      <c r="AW1639" s="13" t="s">
        <v>35</v>
      </c>
      <c r="AX1639" s="13" t="s">
        <v>76</v>
      </c>
      <c r="AY1639" s="204" t="s">
        <v>177</v>
      </c>
    </row>
    <row r="1640" spans="1:65" s="13" customFormat="1" ht="11.25">
      <c r="B1640" s="193"/>
      <c r="C1640" s="194"/>
      <c r="D1640" s="195" t="s">
        <v>188</v>
      </c>
      <c r="E1640" s="196" t="s">
        <v>19</v>
      </c>
      <c r="F1640" s="197" t="s">
        <v>1163</v>
      </c>
      <c r="G1640" s="194"/>
      <c r="H1640" s="198">
        <v>20</v>
      </c>
      <c r="I1640" s="199"/>
      <c r="J1640" s="194"/>
      <c r="K1640" s="194"/>
      <c r="L1640" s="200"/>
      <c r="M1640" s="201"/>
      <c r="N1640" s="202"/>
      <c r="O1640" s="202"/>
      <c r="P1640" s="202"/>
      <c r="Q1640" s="202"/>
      <c r="R1640" s="202"/>
      <c r="S1640" s="202"/>
      <c r="T1640" s="203"/>
      <c r="AT1640" s="204" t="s">
        <v>188</v>
      </c>
      <c r="AU1640" s="204" t="s">
        <v>86</v>
      </c>
      <c r="AV1640" s="13" t="s">
        <v>86</v>
      </c>
      <c r="AW1640" s="13" t="s">
        <v>35</v>
      </c>
      <c r="AX1640" s="13" t="s">
        <v>76</v>
      </c>
      <c r="AY1640" s="204" t="s">
        <v>177</v>
      </c>
    </row>
    <row r="1641" spans="1:65" s="14" customFormat="1" ht="11.25">
      <c r="B1641" s="205"/>
      <c r="C1641" s="206"/>
      <c r="D1641" s="195" t="s">
        <v>188</v>
      </c>
      <c r="E1641" s="207" t="s">
        <v>19</v>
      </c>
      <c r="F1641" s="208" t="s">
        <v>190</v>
      </c>
      <c r="G1641" s="206"/>
      <c r="H1641" s="209">
        <v>989.56</v>
      </c>
      <c r="I1641" s="210"/>
      <c r="J1641" s="206"/>
      <c r="K1641" s="206"/>
      <c r="L1641" s="211"/>
      <c r="M1641" s="212"/>
      <c r="N1641" s="213"/>
      <c r="O1641" s="213"/>
      <c r="P1641" s="213"/>
      <c r="Q1641" s="213"/>
      <c r="R1641" s="213"/>
      <c r="S1641" s="213"/>
      <c r="T1641" s="214"/>
      <c r="AT1641" s="215" t="s">
        <v>188</v>
      </c>
      <c r="AU1641" s="215" t="s">
        <v>86</v>
      </c>
      <c r="AV1641" s="14" t="s">
        <v>184</v>
      </c>
      <c r="AW1641" s="14" t="s">
        <v>35</v>
      </c>
      <c r="AX1641" s="14" t="s">
        <v>84</v>
      </c>
      <c r="AY1641" s="215" t="s">
        <v>177</v>
      </c>
    </row>
    <row r="1642" spans="1:65" s="2" customFormat="1" ht="24.2" customHeight="1">
      <c r="A1642" s="36"/>
      <c r="B1642" s="37"/>
      <c r="C1642" s="175" t="s">
        <v>1164</v>
      </c>
      <c r="D1642" s="175" t="s">
        <v>179</v>
      </c>
      <c r="E1642" s="176" t="s">
        <v>1165</v>
      </c>
      <c r="F1642" s="177" t="s">
        <v>1166</v>
      </c>
      <c r="G1642" s="178" t="s">
        <v>199</v>
      </c>
      <c r="H1642" s="179">
        <v>148434</v>
      </c>
      <c r="I1642" s="180"/>
      <c r="J1642" s="181">
        <f>ROUND(I1642*H1642,2)</f>
        <v>0</v>
      </c>
      <c r="K1642" s="177" t="s">
        <v>183</v>
      </c>
      <c r="L1642" s="41"/>
      <c r="M1642" s="182" t="s">
        <v>19</v>
      </c>
      <c r="N1642" s="183" t="s">
        <v>47</v>
      </c>
      <c r="O1642" s="66"/>
      <c r="P1642" s="184">
        <f>O1642*H1642</f>
        <v>0</v>
      </c>
      <c r="Q1642" s="184">
        <v>0</v>
      </c>
      <c r="R1642" s="184">
        <f>Q1642*H1642</f>
        <v>0</v>
      </c>
      <c r="S1642" s="184">
        <v>0</v>
      </c>
      <c r="T1642" s="185">
        <f>S1642*H1642</f>
        <v>0</v>
      </c>
      <c r="U1642" s="36"/>
      <c r="V1642" s="36"/>
      <c r="W1642" s="36"/>
      <c r="X1642" s="36"/>
      <c r="Y1642" s="36"/>
      <c r="Z1642" s="36"/>
      <c r="AA1642" s="36"/>
      <c r="AB1642" s="36"/>
      <c r="AC1642" s="36"/>
      <c r="AD1642" s="36"/>
      <c r="AE1642" s="36"/>
      <c r="AR1642" s="186" t="s">
        <v>184</v>
      </c>
      <c r="AT1642" s="186" t="s">
        <v>179</v>
      </c>
      <c r="AU1642" s="186" t="s">
        <v>86</v>
      </c>
      <c r="AY1642" s="19" t="s">
        <v>177</v>
      </c>
      <c r="BE1642" s="187">
        <f>IF(N1642="základní",J1642,0)</f>
        <v>0</v>
      </c>
      <c r="BF1642" s="187">
        <f>IF(N1642="snížená",J1642,0)</f>
        <v>0</v>
      </c>
      <c r="BG1642" s="187">
        <f>IF(N1642="zákl. přenesená",J1642,0)</f>
        <v>0</v>
      </c>
      <c r="BH1642" s="187">
        <f>IF(N1642="sníž. přenesená",J1642,0)</f>
        <v>0</v>
      </c>
      <c r="BI1642" s="187">
        <f>IF(N1642="nulová",J1642,0)</f>
        <v>0</v>
      </c>
      <c r="BJ1642" s="19" t="s">
        <v>84</v>
      </c>
      <c r="BK1642" s="187">
        <f>ROUND(I1642*H1642,2)</f>
        <v>0</v>
      </c>
      <c r="BL1642" s="19" t="s">
        <v>184</v>
      </c>
      <c r="BM1642" s="186" t="s">
        <v>1167</v>
      </c>
    </row>
    <row r="1643" spans="1:65" s="2" customFormat="1" ht="11.25">
      <c r="A1643" s="36"/>
      <c r="B1643" s="37"/>
      <c r="C1643" s="38"/>
      <c r="D1643" s="188" t="s">
        <v>186</v>
      </c>
      <c r="E1643" s="38"/>
      <c r="F1643" s="189" t="s">
        <v>1168</v>
      </c>
      <c r="G1643" s="38"/>
      <c r="H1643" s="38"/>
      <c r="I1643" s="190"/>
      <c r="J1643" s="38"/>
      <c r="K1643" s="38"/>
      <c r="L1643" s="41"/>
      <c r="M1643" s="191"/>
      <c r="N1643" s="192"/>
      <c r="O1643" s="66"/>
      <c r="P1643" s="66"/>
      <c r="Q1643" s="66"/>
      <c r="R1643" s="66"/>
      <c r="S1643" s="66"/>
      <c r="T1643" s="67"/>
      <c r="U1643" s="36"/>
      <c r="V1643" s="36"/>
      <c r="W1643" s="36"/>
      <c r="X1643" s="36"/>
      <c r="Y1643" s="36"/>
      <c r="Z1643" s="36"/>
      <c r="AA1643" s="36"/>
      <c r="AB1643" s="36"/>
      <c r="AC1643" s="36"/>
      <c r="AD1643" s="36"/>
      <c r="AE1643" s="36"/>
      <c r="AT1643" s="19" t="s">
        <v>186</v>
      </c>
      <c r="AU1643" s="19" t="s">
        <v>86</v>
      </c>
    </row>
    <row r="1644" spans="1:65" s="13" customFormat="1" ht="11.25">
      <c r="B1644" s="193"/>
      <c r="C1644" s="194"/>
      <c r="D1644" s="195" t="s">
        <v>188</v>
      </c>
      <c r="E1644" s="196" t="s">
        <v>19</v>
      </c>
      <c r="F1644" s="197" t="s">
        <v>1169</v>
      </c>
      <c r="G1644" s="194"/>
      <c r="H1644" s="198">
        <v>148434</v>
      </c>
      <c r="I1644" s="199"/>
      <c r="J1644" s="194"/>
      <c r="K1644" s="194"/>
      <c r="L1644" s="200"/>
      <c r="M1644" s="201"/>
      <c r="N1644" s="202"/>
      <c r="O1644" s="202"/>
      <c r="P1644" s="202"/>
      <c r="Q1644" s="202"/>
      <c r="R1644" s="202"/>
      <c r="S1644" s="202"/>
      <c r="T1644" s="203"/>
      <c r="AT1644" s="204" t="s">
        <v>188</v>
      </c>
      <c r="AU1644" s="204" t="s">
        <v>86</v>
      </c>
      <c r="AV1644" s="13" t="s">
        <v>86</v>
      </c>
      <c r="AW1644" s="13" t="s">
        <v>35</v>
      </c>
      <c r="AX1644" s="13" t="s">
        <v>76</v>
      </c>
      <c r="AY1644" s="204" t="s">
        <v>177</v>
      </c>
    </row>
    <row r="1645" spans="1:65" s="14" customFormat="1" ht="11.25">
      <c r="B1645" s="205"/>
      <c r="C1645" s="206"/>
      <c r="D1645" s="195" t="s">
        <v>188</v>
      </c>
      <c r="E1645" s="207" t="s">
        <v>19</v>
      </c>
      <c r="F1645" s="208" t="s">
        <v>190</v>
      </c>
      <c r="G1645" s="206"/>
      <c r="H1645" s="209">
        <v>148434</v>
      </c>
      <c r="I1645" s="210"/>
      <c r="J1645" s="206"/>
      <c r="K1645" s="206"/>
      <c r="L1645" s="211"/>
      <c r="M1645" s="212"/>
      <c r="N1645" s="213"/>
      <c r="O1645" s="213"/>
      <c r="P1645" s="213"/>
      <c r="Q1645" s="213"/>
      <c r="R1645" s="213"/>
      <c r="S1645" s="213"/>
      <c r="T1645" s="214"/>
      <c r="AT1645" s="215" t="s">
        <v>188</v>
      </c>
      <c r="AU1645" s="215" t="s">
        <v>86</v>
      </c>
      <c r="AV1645" s="14" t="s">
        <v>184</v>
      </c>
      <c r="AW1645" s="14" t="s">
        <v>35</v>
      </c>
      <c r="AX1645" s="14" t="s">
        <v>84</v>
      </c>
      <c r="AY1645" s="215" t="s">
        <v>177</v>
      </c>
    </row>
    <row r="1646" spans="1:65" s="2" customFormat="1" ht="24.2" customHeight="1">
      <c r="A1646" s="36"/>
      <c r="B1646" s="37"/>
      <c r="C1646" s="175" t="s">
        <v>1170</v>
      </c>
      <c r="D1646" s="175" t="s">
        <v>179</v>
      </c>
      <c r="E1646" s="176" t="s">
        <v>1171</v>
      </c>
      <c r="F1646" s="177" t="s">
        <v>1172</v>
      </c>
      <c r="G1646" s="178" t="s">
        <v>199</v>
      </c>
      <c r="H1646" s="179">
        <v>989.56</v>
      </c>
      <c r="I1646" s="180"/>
      <c r="J1646" s="181">
        <f>ROUND(I1646*H1646,2)</f>
        <v>0</v>
      </c>
      <c r="K1646" s="177" t="s">
        <v>183</v>
      </c>
      <c r="L1646" s="41"/>
      <c r="M1646" s="182" t="s">
        <v>19</v>
      </c>
      <c r="N1646" s="183" t="s">
        <v>47</v>
      </c>
      <c r="O1646" s="66"/>
      <c r="P1646" s="184">
        <f>O1646*H1646</f>
        <v>0</v>
      </c>
      <c r="Q1646" s="184">
        <v>0</v>
      </c>
      <c r="R1646" s="184">
        <f>Q1646*H1646</f>
        <v>0</v>
      </c>
      <c r="S1646" s="184">
        <v>0</v>
      </c>
      <c r="T1646" s="185">
        <f>S1646*H1646</f>
        <v>0</v>
      </c>
      <c r="U1646" s="36"/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R1646" s="186" t="s">
        <v>184</v>
      </c>
      <c r="AT1646" s="186" t="s">
        <v>179</v>
      </c>
      <c r="AU1646" s="186" t="s">
        <v>86</v>
      </c>
      <c r="AY1646" s="19" t="s">
        <v>177</v>
      </c>
      <c r="BE1646" s="187">
        <f>IF(N1646="základní",J1646,0)</f>
        <v>0</v>
      </c>
      <c r="BF1646" s="187">
        <f>IF(N1646="snížená",J1646,0)</f>
        <v>0</v>
      </c>
      <c r="BG1646" s="187">
        <f>IF(N1646="zákl. přenesená",J1646,0)</f>
        <v>0</v>
      </c>
      <c r="BH1646" s="187">
        <f>IF(N1646="sníž. přenesená",J1646,0)</f>
        <v>0</v>
      </c>
      <c r="BI1646" s="187">
        <f>IF(N1646="nulová",J1646,0)</f>
        <v>0</v>
      </c>
      <c r="BJ1646" s="19" t="s">
        <v>84</v>
      </c>
      <c r="BK1646" s="187">
        <f>ROUND(I1646*H1646,2)</f>
        <v>0</v>
      </c>
      <c r="BL1646" s="19" t="s">
        <v>184</v>
      </c>
      <c r="BM1646" s="186" t="s">
        <v>1173</v>
      </c>
    </row>
    <row r="1647" spans="1:65" s="2" customFormat="1" ht="11.25">
      <c r="A1647" s="36"/>
      <c r="B1647" s="37"/>
      <c r="C1647" s="38"/>
      <c r="D1647" s="188" t="s">
        <v>186</v>
      </c>
      <c r="E1647" s="38"/>
      <c r="F1647" s="189" t="s">
        <v>1174</v>
      </c>
      <c r="G1647" s="38"/>
      <c r="H1647" s="38"/>
      <c r="I1647" s="190"/>
      <c r="J1647" s="38"/>
      <c r="K1647" s="38"/>
      <c r="L1647" s="41"/>
      <c r="M1647" s="191"/>
      <c r="N1647" s="192"/>
      <c r="O1647" s="66"/>
      <c r="P1647" s="66"/>
      <c r="Q1647" s="66"/>
      <c r="R1647" s="66"/>
      <c r="S1647" s="66"/>
      <c r="T1647" s="67"/>
      <c r="U1647" s="36"/>
      <c r="V1647" s="36"/>
      <c r="W1647" s="36"/>
      <c r="X1647" s="36"/>
      <c r="Y1647" s="36"/>
      <c r="Z1647" s="36"/>
      <c r="AA1647" s="36"/>
      <c r="AB1647" s="36"/>
      <c r="AC1647" s="36"/>
      <c r="AD1647" s="36"/>
      <c r="AE1647" s="36"/>
      <c r="AT1647" s="19" t="s">
        <v>186</v>
      </c>
      <c r="AU1647" s="19" t="s">
        <v>86</v>
      </c>
    </row>
    <row r="1648" spans="1:65" s="2" customFormat="1" ht="16.5" customHeight="1">
      <c r="A1648" s="36"/>
      <c r="B1648" s="37"/>
      <c r="C1648" s="175" t="s">
        <v>1175</v>
      </c>
      <c r="D1648" s="175" t="s">
        <v>179</v>
      </c>
      <c r="E1648" s="176" t="s">
        <v>1176</v>
      </c>
      <c r="F1648" s="177" t="s">
        <v>1177</v>
      </c>
      <c r="G1648" s="178" t="s">
        <v>199</v>
      </c>
      <c r="H1648" s="179">
        <v>989.56</v>
      </c>
      <c r="I1648" s="180"/>
      <c r="J1648" s="181">
        <f>ROUND(I1648*H1648,2)</f>
        <v>0</v>
      </c>
      <c r="K1648" s="177" t="s">
        <v>183</v>
      </c>
      <c r="L1648" s="41"/>
      <c r="M1648" s="182" t="s">
        <v>19</v>
      </c>
      <c r="N1648" s="183" t="s">
        <v>47</v>
      </c>
      <c r="O1648" s="66"/>
      <c r="P1648" s="184">
        <f>O1648*H1648</f>
        <v>0</v>
      </c>
      <c r="Q1648" s="184">
        <v>0</v>
      </c>
      <c r="R1648" s="184">
        <f>Q1648*H1648</f>
        <v>0</v>
      </c>
      <c r="S1648" s="184">
        <v>0</v>
      </c>
      <c r="T1648" s="185">
        <f>S1648*H1648</f>
        <v>0</v>
      </c>
      <c r="U1648" s="36"/>
      <c r="V1648" s="36"/>
      <c r="W1648" s="36"/>
      <c r="X1648" s="36"/>
      <c r="Y1648" s="36"/>
      <c r="Z1648" s="36"/>
      <c r="AA1648" s="36"/>
      <c r="AB1648" s="36"/>
      <c r="AC1648" s="36"/>
      <c r="AD1648" s="36"/>
      <c r="AE1648" s="36"/>
      <c r="AR1648" s="186" t="s">
        <v>184</v>
      </c>
      <c r="AT1648" s="186" t="s">
        <v>179</v>
      </c>
      <c r="AU1648" s="186" t="s">
        <v>86</v>
      </c>
      <c r="AY1648" s="19" t="s">
        <v>177</v>
      </c>
      <c r="BE1648" s="187">
        <f>IF(N1648="základní",J1648,0)</f>
        <v>0</v>
      </c>
      <c r="BF1648" s="187">
        <f>IF(N1648="snížená",J1648,0)</f>
        <v>0</v>
      </c>
      <c r="BG1648" s="187">
        <f>IF(N1648="zákl. přenesená",J1648,0)</f>
        <v>0</v>
      </c>
      <c r="BH1648" s="187">
        <f>IF(N1648="sníž. přenesená",J1648,0)</f>
        <v>0</v>
      </c>
      <c r="BI1648" s="187">
        <f>IF(N1648="nulová",J1648,0)</f>
        <v>0</v>
      </c>
      <c r="BJ1648" s="19" t="s">
        <v>84</v>
      </c>
      <c r="BK1648" s="187">
        <f>ROUND(I1648*H1648,2)</f>
        <v>0</v>
      </c>
      <c r="BL1648" s="19" t="s">
        <v>184</v>
      </c>
      <c r="BM1648" s="186" t="s">
        <v>1178</v>
      </c>
    </row>
    <row r="1649" spans="1:65" s="2" customFormat="1" ht="11.25">
      <c r="A1649" s="36"/>
      <c r="B1649" s="37"/>
      <c r="C1649" s="38"/>
      <c r="D1649" s="188" t="s">
        <v>186</v>
      </c>
      <c r="E1649" s="38"/>
      <c r="F1649" s="189" t="s">
        <v>1179</v>
      </c>
      <c r="G1649" s="38"/>
      <c r="H1649" s="38"/>
      <c r="I1649" s="190"/>
      <c r="J1649" s="38"/>
      <c r="K1649" s="38"/>
      <c r="L1649" s="41"/>
      <c r="M1649" s="191"/>
      <c r="N1649" s="192"/>
      <c r="O1649" s="66"/>
      <c r="P1649" s="66"/>
      <c r="Q1649" s="66"/>
      <c r="R1649" s="66"/>
      <c r="S1649" s="66"/>
      <c r="T1649" s="67"/>
      <c r="U1649" s="36"/>
      <c r="V1649" s="36"/>
      <c r="W1649" s="36"/>
      <c r="X1649" s="36"/>
      <c r="Y1649" s="36"/>
      <c r="Z1649" s="36"/>
      <c r="AA1649" s="36"/>
      <c r="AB1649" s="36"/>
      <c r="AC1649" s="36"/>
      <c r="AD1649" s="36"/>
      <c r="AE1649" s="36"/>
      <c r="AT1649" s="19" t="s">
        <v>186</v>
      </c>
      <c r="AU1649" s="19" t="s">
        <v>86</v>
      </c>
    </row>
    <row r="1650" spans="1:65" s="2" customFormat="1" ht="16.5" customHeight="1">
      <c r="A1650" s="36"/>
      <c r="B1650" s="37"/>
      <c r="C1650" s="175" t="s">
        <v>1180</v>
      </c>
      <c r="D1650" s="175" t="s">
        <v>179</v>
      </c>
      <c r="E1650" s="176" t="s">
        <v>1181</v>
      </c>
      <c r="F1650" s="177" t="s">
        <v>1182</v>
      </c>
      <c r="G1650" s="178" t="s">
        <v>199</v>
      </c>
      <c r="H1650" s="179">
        <v>148434</v>
      </c>
      <c r="I1650" s="180"/>
      <c r="J1650" s="181">
        <f>ROUND(I1650*H1650,2)</f>
        <v>0</v>
      </c>
      <c r="K1650" s="177" t="s">
        <v>183</v>
      </c>
      <c r="L1650" s="41"/>
      <c r="M1650" s="182" t="s">
        <v>19</v>
      </c>
      <c r="N1650" s="183" t="s">
        <v>47</v>
      </c>
      <c r="O1650" s="66"/>
      <c r="P1650" s="184">
        <f>O1650*H1650</f>
        <v>0</v>
      </c>
      <c r="Q1650" s="184">
        <v>0</v>
      </c>
      <c r="R1650" s="184">
        <f>Q1650*H1650</f>
        <v>0</v>
      </c>
      <c r="S1650" s="184">
        <v>0</v>
      </c>
      <c r="T1650" s="185">
        <f>S1650*H1650</f>
        <v>0</v>
      </c>
      <c r="U1650" s="36"/>
      <c r="V1650" s="36"/>
      <c r="W1650" s="36"/>
      <c r="X1650" s="36"/>
      <c r="Y1650" s="36"/>
      <c r="Z1650" s="36"/>
      <c r="AA1650" s="36"/>
      <c r="AB1650" s="36"/>
      <c r="AC1650" s="36"/>
      <c r="AD1650" s="36"/>
      <c r="AE1650" s="36"/>
      <c r="AR1650" s="186" t="s">
        <v>184</v>
      </c>
      <c r="AT1650" s="186" t="s">
        <v>179</v>
      </c>
      <c r="AU1650" s="186" t="s">
        <v>86</v>
      </c>
      <c r="AY1650" s="19" t="s">
        <v>177</v>
      </c>
      <c r="BE1650" s="187">
        <f>IF(N1650="základní",J1650,0)</f>
        <v>0</v>
      </c>
      <c r="BF1650" s="187">
        <f>IF(N1650="snížená",J1650,0)</f>
        <v>0</v>
      </c>
      <c r="BG1650" s="187">
        <f>IF(N1650="zákl. přenesená",J1650,0)</f>
        <v>0</v>
      </c>
      <c r="BH1650" s="187">
        <f>IF(N1650="sníž. přenesená",J1650,0)</f>
        <v>0</v>
      </c>
      <c r="BI1650" s="187">
        <f>IF(N1650="nulová",J1650,0)</f>
        <v>0</v>
      </c>
      <c r="BJ1650" s="19" t="s">
        <v>84</v>
      </c>
      <c r="BK1650" s="187">
        <f>ROUND(I1650*H1650,2)</f>
        <v>0</v>
      </c>
      <c r="BL1650" s="19" t="s">
        <v>184</v>
      </c>
      <c r="BM1650" s="186" t="s">
        <v>1183</v>
      </c>
    </row>
    <row r="1651" spans="1:65" s="2" customFormat="1" ht="11.25">
      <c r="A1651" s="36"/>
      <c r="B1651" s="37"/>
      <c r="C1651" s="38"/>
      <c r="D1651" s="188" t="s">
        <v>186</v>
      </c>
      <c r="E1651" s="38"/>
      <c r="F1651" s="189" t="s">
        <v>1184</v>
      </c>
      <c r="G1651" s="38"/>
      <c r="H1651" s="38"/>
      <c r="I1651" s="190"/>
      <c r="J1651" s="38"/>
      <c r="K1651" s="38"/>
      <c r="L1651" s="41"/>
      <c r="M1651" s="191"/>
      <c r="N1651" s="192"/>
      <c r="O1651" s="66"/>
      <c r="P1651" s="66"/>
      <c r="Q1651" s="66"/>
      <c r="R1651" s="66"/>
      <c r="S1651" s="66"/>
      <c r="T1651" s="67"/>
      <c r="U1651" s="36"/>
      <c r="V1651" s="36"/>
      <c r="W1651" s="36"/>
      <c r="X1651" s="36"/>
      <c r="Y1651" s="36"/>
      <c r="Z1651" s="36"/>
      <c r="AA1651" s="36"/>
      <c r="AB1651" s="36"/>
      <c r="AC1651" s="36"/>
      <c r="AD1651" s="36"/>
      <c r="AE1651" s="36"/>
      <c r="AT1651" s="19" t="s">
        <v>186</v>
      </c>
      <c r="AU1651" s="19" t="s">
        <v>86</v>
      </c>
    </row>
    <row r="1652" spans="1:65" s="2" customFormat="1" ht="16.5" customHeight="1">
      <c r="A1652" s="36"/>
      <c r="B1652" s="37"/>
      <c r="C1652" s="175" t="s">
        <v>1185</v>
      </c>
      <c r="D1652" s="175" t="s">
        <v>179</v>
      </c>
      <c r="E1652" s="176" t="s">
        <v>1186</v>
      </c>
      <c r="F1652" s="177" t="s">
        <v>1187</v>
      </c>
      <c r="G1652" s="178" t="s">
        <v>199</v>
      </c>
      <c r="H1652" s="179">
        <v>989.56</v>
      </c>
      <c r="I1652" s="180"/>
      <c r="J1652" s="181">
        <f>ROUND(I1652*H1652,2)</f>
        <v>0</v>
      </c>
      <c r="K1652" s="177" t="s">
        <v>183</v>
      </c>
      <c r="L1652" s="41"/>
      <c r="M1652" s="182" t="s">
        <v>19</v>
      </c>
      <c r="N1652" s="183" t="s">
        <v>47</v>
      </c>
      <c r="O1652" s="66"/>
      <c r="P1652" s="184">
        <f>O1652*H1652</f>
        <v>0</v>
      </c>
      <c r="Q1652" s="184">
        <v>0</v>
      </c>
      <c r="R1652" s="184">
        <f>Q1652*H1652</f>
        <v>0</v>
      </c>
      <c r="S1652" s="184">
        <v>0</v>
      </c>
      <c r="T1652" s="185">
        <f>S1652*H1652</f>
        <v>0</v>
      </c>
      <c r="U1652" s="36"/>
      <c r="V1652" s="36"/>
      <c r="W1652" s="36"/>
      <c r="X1652" s="36"/>
      <c r="Y1652" s="36"/>
      <c r="Z1652" s="36"/>
      <c r="AA1652" s="36"/>
      <c r="AB1652" s="36"/>
      <c r="AC1652" s="36"/>
      <c r="AD1652" s="36"/>
      <c r="AE1652" s="36"/>
      <c r="AR1652" s="186" t="s">
        <v>184</v>
      </c>
      <c r="AT1652" s="186" t="s">
        <v>179</v>
      </c>
      <c r="AU1652" s="186" t="s">
        <v>86</v>
      </c>
      <c r="AY1652" s="19" t="s">
        <v>177</v>
      </c>
      <c r="BE1652" s="187">
        <f>IF(N1652="základní",J1652,0)</f>
        <v>0</v>
      </c>
      <c r="BF1652" s="187">
        <f>IF(N1652="snížená",J1652,0)</f>
        <v>0</v>
      </c>
      <c r="BG1652" s="187">
        <f>IF(N1652="zákl. přenesená",J1652,0)</f>
        <v>0</v>
      </c>
      <c r="BH1652" s="187">
        <f>IF(N1652="sníž. přenesená",J1652,0)</f>
        <v>0</v>
      </c>
      <c r="BI1652" s="187">
        <f>IF(N1652="nulová",J1652,0)</f>
        <v>0</v>
      </c>
      <c r="BJ1652" s="19" t="s">
        <v>84</v>
      </c>
      <c r="BK1652" s="187">
        <f>ROUND(I1652*H1652,2)</f>
        <v>0</v>
      </c>
      <c r="BL1652" s="19" t="s">
        <v>184</v>
      </c>
      <c r="BM1652" s="186" t="s">
        <v>1188</v>
      </c>
    </row>
    <row r="1653" spans="1:65" s="2" customFormat="1" ht="11.25">
      <c r="A1653" s="36"/>
      <c r="B1653" s="37"/>
      <c r="C1653" s="38"/>
      <c r="D1653" s="188" t="s">
        <v>186</v>
      </c>
      <c r="E1653" s="38"/>
      <c r="F1653" s="189" t="s">
        <v>1189</v>
      </c>
      <c r="G1653" s="38"/>
      <c r="H1653" s="38"/>
      <c r="I1653" s="190"/>
      <c r="J1653" s="38"/>
      <c r="K1653" s="38"/>
      <c r="L1653" s="41"/>
      <c r="M1653" s="191"/>
      <c r="N1653" s="192"/>
      <c r="O1653" s="66"/>
      <c r="P1653" s="66"/>
      <c r="Q1653" s="66"/>
      <c r="R1653" s="66"/>
      <c r="S1653" s="66"/>
      <c r="T1653" s="67"/>
      <c r="U1653" s="36"/>
      <c r="V1653" s="36"/>
      <c r="W1653" s="36"/>
      <c r="X1653" s="36"/>
      <c r="Y1653" s="36"/>
      <c r="Z1653" s="36"/>
      <c r="AA1653" s="36"/>
      <c r="AB1653" s="36"/>
      <c r="AC1653" s="36"/>
      <c r="AD1653" s="36"/>
      <c r="AE1653" s="36"/>
      <c r="AT1653" s="19" t="s">
        <v>186</v>
      </c>
      <c r="AU1653" s="19" t="s">
        <v>86</v>
      </c>
    </row>
    <row r="1654" spans="1:65" s="2" customFormat="1" ht="24.2" customHeight="1">
      <c r="A1654" s="36"/>
      <c r="B1654" s="37"/>
      <c r="C1654" s="175" t="s">
        <v>1190</v>
      </c>
      <c r="D1654" s="175" t="s">
        <v>179</v>
      </c>
      <c r="E1654" s="176" t="s">
        <v>1191</v>
      </c>
      <c r="F1654" s="177" t="s">
        <v>1192</v>
      </c>
      <c r="G1654" s="178" t="s">
        <v>199</v>
      </c>
      <c r="H1654" s="179">
        <v>1927.6</v>
      </c>
      <c r="I1654" s="180"/>
      <c r="J1654" s="181">
        <f>ROUND(I1654*H1654,2)</f>
        <v>0</v>
      </c>
      <c r="K1654" s="177" t="s">
        <v>183</v>
      </c>
      <c r="L1654" s="41"/>
      <c r="M1654" s="182" t="s">
        <v>19</v>
      </c>
      <c r="N1654" s="183" t="s">
        <v>47</v>
      </c>
      <c r="O1654" s="66"/>
      <c r="P1654" s="184">
        <f>O1654*H1654</f>
        <v>0</v>
      </c>
      <c r="Q1654" s="184">
        <v>2.1000000000000001E-4</v>
      </c>
      <c r="R1654" s="184">
        <f>Q1654*H1654</f>
        <v>0.40479599999999999</v>
      </c>
      <c r="S1654" s="184">
        <v>0</v>
      </c>
      <c r="T1654" s="185">
        <f>S1654*H1654</f>
        <v>0</v>
      </c>
      <c r="U1654" s="36"/>
      <c r="V1654" s="36"/>
      <c r="W1654" s="36"/>
      <c r="X1654" s="36"/>
      <c r="Y1654" s="36"/>
      <c r="Z1654" s="36"/>
      <c r="AA1654" s="36"/>
      <c r="AB1654" s="36"/>
      <c r="AC1654" s="36"/>
      <c r="AD1654" s="36"/>
      <c r="AE1654" s="36"/>
      <c r="AR1654" s="186" t="s">
        <v>184</v>
      </c>
      <c r="AT1654" s="186" t="s">
        <v>179</v>
      </c>
      <c r="AU1654" s="186" t="s">
        <v>86</v>
      </c>
      <c r="AY1654" s="19" t="s">
        <v>177</v>
      </c>
      <c r="BE1654" s="187">
        <f>IF(N1654="základní",J1654,0)</f>
        <v>0</v>
      </c>
      <c r="BF1654" s="187">
        <f>IF(N1654="snížená",J1654,0)</f>
        <v>0</v>
      </c>
      <c r="BG1654" s="187">
        <f>IF(N1654="zákl. přenesená",J1654,0)</f>
        <v>0</v>
      </c>
      <c r="BH1654" s="187">
        <f>IF(N1654="sníž. přenesená",J1654,0)</f>
        <v>0</v>
      </c>
      <c r="BI1654" s="187">
        <f>IF(N1654="nulová",J1654,0)</f>
        <v>0</v>
      </c>
      <c r="BJ1654" s="19" t="s">
        <v>84</v>
      </c>
      <c r="BK1654" s="187">
        <f>ROUND(I1654*H1654,2)</f>
        <v>0</v>
      </c>
      <c r="BL1654" s="19" t="s">
        <v>184</v>
      </c>
      <c r="BM1654" s="186" t="s">
        <v>1193</v>
      </c>
    </row>
    <row r="1655" spans="1:65" s="2" customFormat="1" ht="11.25">
      <c r="A1655" s="36"/>
      <c r="B1655" s="37"/>
      <c r="C1655" s="38"/>
      <c r="D1655" s="188" t="s">
        <v>186</v>
      </c>
      <c r="E1655" s="38"/>
      <c r="F1655" s="189" t="s">
        <v>1194</v>
      </c>
      <c r="G1655" s="38"/>
      <c r="H1655" s="38"/>
      <c r="I1655" s="190"/>
      <c r="J1655" s="38"/>
      <c r="K1655" s="38"/>
      <c r="L1655" s="41"/>
      <c r="M1655" s="191"/>
      <c r="N1655" s="192"/>
      <c r="O1655" s="66"/>
      <c r="P1655" s="66"/>
      <c r="Q1655" s="66"/>
      <c r="R1655" s="66"/>
      <c r="S1655" s="66"/>
      <c r="T1655" s="67"/>
      <c r="U1655" s="36"/>
      <c r="V1655" s="36"/>
      <c r="W1655" s="36"/>
      <c r="X1655" s="36"/>
      <c r="Y1655" s="36"/>
      <c r="Z1655" s="36"/>
      <c r="AA1655" s="36"/>
      <c r="AB1655" s="36"/>
      <c r="AC1655" s="36"/>
      <c r="AD1655" s="36"/>
      <c r="AE1655" s="36"/>
      <c r="AT1655" s="19" t="s">
        <v>186</v>
      </c>
      <c r="AU1655" s="19" t="s">
        <v>86</v>
      </c>
    </row>
    <row r="1656" spans="1:65" s="13" customFormat="1" ht="11.25">
      <c r="B1656" s="193"/>
      <c r="C1656" s="194"/>
      <c r="D1656" s="195" t="s">
        <v>188</v>
      </c>
      <c r="E1656" s="196" t="s">
        <v>19</v>
      </c>
      <c r="F1656" s="197" t="s">
        <v>1195</v>
      </c>
      <c r="G1656" s="194"/>
      <c r="H1656" s="198">
        <v>1195</v>
      </c>
      <c r="I1656" s="199"/>
      <c r="J1656" s="194"/>
      <c r="K1656" s="194"/>
      <c r="L1656" s="200"/>
      <c r="M1656" s="201"/>
      <c r="N1656" s="202"/>
      <c r="O1656" s="202"/>
      <c r="P1656" s="202"/>
      <c r="Q1656" s="202"/>
      <c r="R1656" s="202"/>
      <c r="S1656" s="202"/>
      <c r="T1656" s="203"/>
      <c r="AT1656" s="204" t="s">
        <v>188</v>
      </c>
      <c r="AU1656" s="204" t="s">
        <v>86</v>
      </c>
      <c r="AV1656" s="13" t="s">
        <v>86</v>
      </c>
      <c r="AW1656" s="13" t="s">
        <v>35</v>
      </c>
      <c r="AX1656" s="13" t="s">
        <v>76</v>
      </c>
      <c r="AY1656" s="204" t="s">
        <v>177</v>
      </c>
    </row>
    <row r="1657" spans="1:65" s="13" customFormat="1" ht="11.25">
      <c r="B1657" s="193"/>
      <c r="C1657" s="194"/>
      <c r="D1657" s="195" t="s">
        <v>188</v>
      </c>
      <c r="E1657" s="196" t="s">
        <v>19</v>
      </c>
      <c r="F1657" s="197" t="s">
        <v>1196</v>
      </c>
      <c r="G1657" s="194"/>
      <c r="H1657" s="198">
        <v>732.6</v>
      </c>
      <c r="I1657" s="199"/>
      <c r="J1657" s="194"/>
      <c r="K1657" s="194"/>
      <c r="L1657" s="200"/>
      <c r="M1657" s="201"/>
      <c r="N1657" s="202"/>
      <c r="O1657" s="202"/>
      <c r="P1657" s="202"/>
      <c r="Q1657" s="202"/>
      <c r="R1657" s="202"/>
      <c r="S1657" s="202"/>
      <c r="T1657" s="203"/>
      <c r="AT1657" s="204" t="s">
        <v>188</v>
      </c>
      <c r="AU1657" s="204" t="s">
        <v>86</v>
      </c>
      <c r="AV1657" s="13" t="s">
        <v>86</v>
      </c>
      <c r="AW1657" s="13" t="s">
        <v>35</v>
      </c>
      <c r="AX1657" s="13" t="s">
        <v>76</v>
      </c>
      <c r="AY1657" s="204" t="s">
        <v>177</v>
      </c>
    </row>
    <row r="1658" spans="1:65" s="14" customFormat="1" ht="11.25">
      <c r="B1658" s="205"/>
      <c r="C1658" s="206"/>
      <c r="D1658" s="195" t="s">
        <v>188</v>
      </c>
      <c r="E1658" s="207" t="s">
        <v>19</v>
      </c>
      <c r="F1658" s="208" t="s">
        <v>190</v>
      </c>
      <c r="G1658" s="206"/>
      <c r="H1658" s="209">
        <v>1927.6</v>
      </c>
      <c r="I1658" s="210"/>
      <c r="J1658" s="206"/>
      <c r="K1658" s="206"/>
      <c r="L1658" s="211"/>
      <c r="M1658" s="212"/>
      <c r="N1658" s="213"/>
      <c r="O1658" s="213"/>
      <c r="P1658" s="213"/>
      <c r="Q1658" s="213"/>
      <c r="R1658" s="213"/>
      <c r="S1658" s="213"/>
      <c r="T1658" s="214"/>
      <c r="AT1658" s="215" t="s">
        <v>188</v>
      </c>
      <c r="AU1658" s="215" t="s">
        <v>86</v>
      </c>
      <c r="AV1658" s="14" t="s">
        <v>184</v>
      </c>
      <c r="AW1658" s="14" t="s">
        <v>35</v>
      </c>
      <c r="AX1658" s="14" t="s">
        <v>84</v>
      </c>
      <c r="AY1658" s="215" t="s">
        <v>177</v>
      </c>
    </row>
    <row r="1659" spans="1:65" s="2" customFormat="1" ht="16.5" customHeight="1">
      <c r="A1659" s="36"/>
      <c r="B1659" s="37"/>
      <c r="C1659" s="175" t="s">
        <v>1197</v>
      </c>
      <c r="D1659" s="175" t="s">
        <v>179</v>
      </c>
      <c r="E1659" s="176" t="s">
        <v>1198</v>
      </c>
      <c r="F1659" s="177" t="s">
        <v>1199</v>
      </c>
      <c r="G1659" s="178" t="s">
        <v>272</v>
      </c>
      <c r="H1659" s="179">
        <v>7</v>
      </c>
      <c r="I1659" s="180"/>
      <c r="J1659" s="181">
        <f>ROUND(I1659*H1659,2)</f>
        <v>0</v>
      </c>
      <c r="K1659" s="177" t="s">
        <v>183</v>
      </c>
      <c r="L1659" s="41"/>
      <c r="M1659" s="182" t="s">
        <v>19</v>
      </c>
      <c r="N1659" s="183" t="s">
        <v>47</v>
      </c>
      <c r="O1659" s="66"/>
      <c r="P1659" s="184">
        <f>O1659*H1659</f>
        <v>0</v>
      </c>
      <c r="Q1659" s="184">
        <v>1.8000000000000001E-4</v>
      </c>
      <c r="R1659" s="184">
        <f>Q1659*H1659</f>
        <v>1.2600000000000001E-3</v>
      </c>
      <c r="S1659" s="184">
        <v>0</v>
      </c>
      <c r="T1659" s="185">
        <f>S1659*H1659</f>
        <v>0</v>
      </c>
      <c r="U1659" s="36"/>
      <c r="V1659" s="36"/>
      <c r="W1659" s="36"/>
      <c r="X1659" s="36"/>
      <c r="Y1659" s="36"/>
      <c r="Z1659" s="36"/>
      <c r="AA1659" s="36"/>
      <c r="AB1659" s="36"/>
      <c r="AC1659" s="36"/>
      <c r="AD1659" s="36"/>
      <c r="AE1659" s="36"/>
      <c r="AR1659" s="186" t="s">
        <v>184</v>
      </c>
      <c r="AT1659" s="186" t="s">
        <v>179</v>
      </c>
      <c r="AU1659" s="186" t="s">
        <v>86</v>
      </c>
      <c r="AY1659" s="19" t="s">
        <v>177</v>
      </c>
      <c r="BE1659" s="187">
        <f>IF(N1659="základní",J1659,0)</f>
        <v>0</v>
      </c>
      <c r="BF1659" s="187">
        <f>IF(N1659="snížená",J1659,0)</f>
        <v>0</v>
      </c>
      <c r="BG1659" s="187">
        <f>IF(N1659="zákl. přenesená",J1659,0)</f>
        <v>0</v>
      </c>
      <c r="BH1659" s="187">
        <f>IF(N1659="sníž. přenesená",J1659,0)</f>
        <v>0</v>
      </c>
      <c r="BI1659" s="187">
        <f>IF(N1659="nulová",J1659,0)</f>
        <v>0</v>
      </c>
      <c r="BJ1659" s="19" t="s">
        <v>84</v>
      </c>
      <c r="BK1659" s="187">
        <f>ROUND(I1659*H1659,2)</f>
        <v>0</v>
      </c>
      <c r="BL1659" s="19" t="s">
        <v>184</v>
      </c>
      <c r="BM1659" s="186" t="s">
        <v>1200</v>
      </c>
    </row>
    <row r="1660" spans="1:65" s="2" customFormat="1" ht="11.25">
      <c r="A1660" s="36"/>
      <c r="B1660" s="37"/>
      <c r="C1660" s="38"/>
      <c r="D1660" s="188" t="s">
        <v>186</v>
      </c>
      <c r="E1660" s="38"/>
      <c r="F1660" s="189" t="s">
        <v>1201</v>
      </c>
      <c r="G1660" s="38"/>
      <c r="H1660" s="38"/>
      <c r="I1660" s="190"/>
      <c r="J1660" s="38"/>
      <c r="K1660" s="38"/>
      <c r="L1660" s="41"/>
      <c r="M1660" s="191"/>
      <c r="N1660" s="192"/>
      <c r="O1660" s="66"/>
      <c r="P1660" s="66"/>
      <c r="Q1660" s="66"/>
      <c r="R1660" s="66"/>
      <c r="S1660" s="66"/>
      <c r="T1660" s="67"/>
      <c r="U1660" s="36"/>
      <c r="V1660" s="36"/>
      <c r="W1660" s="36"/>
      <c r="X1660" s="36"/>
      <c r="Y1660" s="36"/>
      <c r="Z1660" s="36"/>
      <c r="AA1660" s="36"/>
      <c r="AB1660" s="36"/>
      <c r="AC1660" s="36"/>
      <c r="AD1660" s="36"/>
      <c r="AE1660" s="36"/>
      <c r="AT1660" s="19" t="s">
        <v>186</v>
      </c>
      <c r="AU1660" s="19" t="s">
        <v>86</v>
      </c>
    </row>
    <row r="1661" spans="1:65" s="2" customFormat="1" ht="16.5" customHeight="1">
      <c r="A1661" s="36"/>
      <c r="B1661" s="37"/>
      <c r="C1661" s="237" t="s">
        <v>1202</v>
      </c>
      <c r="D1661" s="237" t="s">
        <v>757</v>
      </c>
      <c r="E1661" s="238" t="s">
        <v>1203</v>
      </c>
      <c r="F1661" s="239" t="s">
        <v>1204</v>
      </c>
      <c r="G1661" s="240" t="s">
        <v>272</v>
      </c>
      <c r="H1661" s="241">
        <v>7</v>
      </c>
      <c r="I1661" s="242"/>
      <c r="J1661" s="243">
        <f>ROUND(I1661*H1661,2)</f>
        <v>0</v>
      </c>
      <c r="K1661" s="239" t="s">
        <v>183</v>
      </c>
      <c r="L1661" s="244"/>
      <c r="M1661" s="245" t="s">
        <v>19</v>
      </c>
      <c r="N1661" s="246" t="s">
        <v>47</v>
      </c>
      <c r="O1661" s="66"/>
      <c r="P1661" s="184">
        <f>O1661*H1661</f>
        <v>0</v>
      </c>
      <c r="Q1661" s="184">
        <v>1.2E-2</v>
      </c>
      <c r="R1661" s="184">
        <f>Q1661*H1661</f>
        <v>8.4000000000000005E-2</v>
      </c>
      <c r="S1661" s="184">
        <v>0</v>
      </c>
      <c r="T1661" s="185">
        <f>S1661*H1661</f>
        <v>0</v>
      </c>
      <c r="U1661" s="36"/>
      <c r="V1661" s="36"/>
      <c r="W1661" s="36"/>
      <c r="X1661" s="36"/>
      <c r="Y1661" s="36"/>
      <c r="Z1661" s="36"/>
      <c r="AA1661" s="36"/>
      <c r="AB1661" s="36"/>
      <c r="AC1661" s="36"/>
      <c r="AD1661" s="36"/>
      <c r="AE1661" s="36"/>
      <c r="AR1661" s="186" t="s">
        <v>252</v>
      </c>
      <c r="AT1661" s="186" t="s">
        <v>757</v>
      </c>
      <c r="AU1661" s="186" t="s">
        <v>86</v>
      </c>
      <c r="AY1661" s="19" t="s">
        <v>177</v>
      </c>
      <c r="BE1661" s="187">
        <f>IF(N1661="základní",J1661,0)</f>
        <v>0</v>
      </c>
      <c r="BF1661" s="187">
        <f>IF(N1661="snížená",J1661,0)</f>
        <v>0</v>
      </c>
      <c r="BG1661" s="187">
        <f>IF(N1661="zákl. přenesená",J1661,0)</f>
        <v>0</v>
      </c>
      <c r="BH1661" s="187">
        <f>IF(N1661="sníž. přenesená",J1661,0)</f>
        <v>0</v>
      </c>
      <c r="BI1661" s="187">
        <f>IF(N1661="nulová",J1661,0)</f>
        <v>0</v>
      </c>
      <c r="BJ1661" s="19" t="s">
        <v>84</v>
      </c>
      <c r="BK1661" s="187">
        <f>ROUND(I1661*H1661,2)</f>
        <v>0</v>
      </c>
      <c r="BL1661" s="19" t="s">
        <v>184</v>
      </c>
      <c r="BM1661" s="186" t="s">
        <v>1205</v>
      </c>
    </row>
    <row r="1662" spans="1:65" s="2" customFormat="1" ht="24.2" customHeight="1">
      <c r="A1662" s="36"/>
      <c r="B1662" s="37"/>
      <c r="C1662" s="175" t="s">
        <v>1206</v>
      </c>
      <c r="D1662" s="175" t="s">
        <v>179</v>
      </c>
      <c r="E1662" s="176" t="s">
        <v>1207</v>
      </c>
      <c r="F1662" s="177" t="s">
        <v>1208</v>
      </c>
      <c r="G1662" s="178" t="s">
        <v>595</v>
      </c>
      <c r="H1662" s="179">
        <v>30</v>
      </c>
      <c r="I1662" s="180"/>
      <c r="J1662" s="181">
        <f>ROUND(I1662*H1662,2)</f>
        <v>0</v>
      </c>
      <c r="K1662" s="177" t="s">
        <v>183</v>
      </c>
      <c r="L1662" s="41"/>
      <c r="M1662" s="182" t="s">
        <v>19</v>
      </c>
      <c r="N1662" s="183" t="s">
        <v>47</v>
      </c>
      <c r="O1662" s="66"/>
      <c r="P1662" s="184">
        <f>O1662*H1662</f>
        <v>0</v>
      </c>
      <c r="Q1662" s="184">
        <v>3.16E-3</v>
      </c>
      <c r="R1662" s="184">
        <f>Q1662*H1662</f>
        <v>9.4799999999999995E-2</v>
      </c>
      <c r="S1662" s="184">
        <v>6.9000000000000006E-2</v>
      </c>
      <c r="T1662" s="185">
        <f>S1662*H1662</f>
        <v>2.0700000000000003</v>
      </c>
      <c r="U1662" s="36"/>
      <c r="V1662" s="36"/>
      <c r="W1662" s="36"/>
      <c r="X1662" s="36"/>
      <c r="Y1662" s="36"/>
      <c r="Z1662" s="36"/>
      <c r="AA1662" s="36"/>
      <c r="AB1662" s="36"/>
      <c r="AC1662" s="36"/>
      <c r="AD1662" s="36"/>
      <c r="AE1662" s="36"/>
      <c r="AR1662" s="186" t="s">
        <v>184</v>
      </c>
      <c r="AT1662" s="186" t="s">
        <v>179</v>
      </c>
      <c r="AU1662" s="186" t="s">
        <v>86</v>
      </c>
      <c r="AY1662" s="19" t="s">
        <v>177</v>
      </c>
      <c r="BE1662" s="187">
        <f>IF(N1662="základní",J1662,0)</f>
        <v>0</v>
      </c>
      <c r="BF1662" s="187">
        <f>IF(N1662="snížená",J1662,0)</f>
        <v>0</v>
      </c>
      <c r="BG1662" s="187">
        <f>IF(N1662="zákl. přenesená",J1662,0)</f>
        <v>0</v>
      </c>
      <c r="BH1662" s="187">
        <f>IF(N1662="sníž. přenesená",J1662,0)</f>
        <v>0</v>
      </c>
      <c r="BI1662" s="187">
        <f>IF(N1662="nulová",J1662,0)</f>
        <v>0</v>
      </c>
      <c r="BJ1662" s="19" t="s">
        <v>84</v>
      </c>
      <c r="BK1662" s="187">
        <f>ROUND(I1662*H1662,2)</f>
        <v>0</v>
      </c>
      <c r="BL1662" s="19" t="s">
        <v>184</v>
      </c>
      <c r="BM1662" s="186" t="s">
        <v>1209</v>
      </c>
    </row>
    <row r="1663" spans="1:65" s="2" customFormat="1" ht="11.25">
      <c r="A1663" s="36"/>
      <c r="B1663" s="37"/>
      <c r="C1663" s="38"/>
      <c r="D1663" s="188" t="s">
        <v>186</v>
      </c>
      <c r="E1663" s="38"/>
      <c r="F1663" s="189" t="s">
        <v>1210</v>
      </c>
      <c r="G1663" s="38"/>
      <c r="H1663" s="38"/>
      <c r="I1663" s="190"/>
      <c r="J1663" s="38"/>
      <c r="K1663" s="38"/>
      <c r="L1663" s="41"/>
      <c r="M1663" s="191"/>
      <c r="N1663" s="192"/>
      <c r="O1663" s="66"/>
      <c r="P1663" s="66"/>
      <c r="Q1663" s="66"/>
      <c r="R1663" s="66"/>
      <c r="S1663" s="66"/>
      <c r="T1663" s="67"/>
      <c r="U1663" s="36"/>
      <c r="V1663" s="36"/>
      <c r="W1663" s="36"/>
      <c r="X1663" s="36"/>
      <c r="Y1663" s="36"/>
      <c r="Z1663" s="36"/>
      <c r="AA1663" s="36"/>
      <c r="AB1663" s="36"/>
      <c r="AC1663" s="36"/>
      <c r="AD1663" s="36"/>
      <c r="AE1663" s="36"/>
      <c r="AT1663" s="19" t="s">
        <v>186</v>
      </c>
      <c r="AU1663" s="19" t="s">
        <v>86</v>
      </c>
    </row>
    <row r="1664" spans="1:65" s="13" customFormat="1" ht="11.25">
      <c r="B1664" s="193"/>
      <c r="C1664" s="194"/>
      <c r="D1664" s="195" t="s">
        <v>188</v>
      </c>
      <c r="E1664" s="196" t="s">
        <v>19</v>
      </c>
      <c r="F1664" s="197" t="s">
        <v>564</v>
      </c>
      <c r="G1664" s="194"/>
      <c r="H1664" s="198">
        <v>30</v>
      </c>
      <c r="I1664" s="199"/>
      <c r="J1664" s="194"/>
      <c r="K1664" s="194"/>
      <c r="L1664" s="200"/>
      <c r="M1664" s="201"/>
      <c r="N1664" s="202"/>
      <c r="O1664" s="202"/>
      <c r="P1664" s="202"/>
      <c r="Q1664" s="202"/>
      <c r="R1664" s="202"/>
      <c r="S1664" s="202"/>
      <c r="T1664" s="203"/>
      <c r="AT1664" s="204" t="s">
        <v>188</v>
      </c>
      <c r="AU1664" s="204" t="s">
        <v>86</v>
      </c>
      <c r="AV1664" s="13" t="s">
        <v>86</v>
      </c>
      <c r="AW1664" s="13" t="s">
        <v>35</v>
      </c>
      <c r="AX1664" s="13" t="s">
        <v>76</v>
      </c>
      <c r="AY1664" s="204" t="s">
        <v>177</v>
      </c>
    </row>
    <row r="1665" spans="1:65" s="14" customFormat="1" ht="11.25">
      <c r="B1665" s="205"/>
      <c r="C1665" s="206"/>
      <c r="D1665" s="195" t="s">
        <v>188</v>
      </c>
      <c r="E1665" s="207" t="s">
        <v>19</v>
      </c>
      <c r="F1665" s="208" t="s">
        <v>190</v>
      </c>
      <c r="G1665" s="206"/>
      <c r="H1665" s="209">
        <v>30</v>
      </c>
      <c r="I1665" s="210"/>
      <c r="J1665" s="206"/>
      <c r="K1665" s="206"/>
      <c r="L1665" s="211"/>
      <c r="M1665" s="212"/>
      <c r="N1665" s="213"/>
      <c r="O1665" s="213"/>
      <c r="P1665" s="213"/>
      <c r="Q1665" s="213"/>
      <c r="R1665" s="213"/>
      <c r="S1665" s="213"/>
      <c r="T1665" s="214"/>
      <c r="AT1665" s="215" t="s">
        <v>188</v>
      </c>
      <c r="AU1665" s="215" t="s">
        <v>86</v>
      </c>
      <c r="AV1665" s="14" t="s">
        <v>184</v>
      </c>
      <c r="AW1665" s="14" t="s">
        <v>35</v>
      </c>
      <c r="AX1665" s="14" t="s">
        <v>84</v>
      </c>
      <c r="AY1665" s="215" t="s">
        <v>177</v>
      </c>
    </row>
    <row r="1666" spans="1:65" s="2" customFormat="1" ht="16.5" customHeight="1">
      <c r="A1666" s="36"/>
      <c r="B1666" s="37"/>
      <c r="C1666" s="175" t="s">
        <v>1211</v>
      </c>
      <c r="D1666" s="175" t="s">
        <v>179</v>
      </c>
      <c r="E1666" s="176" t="s">
        <v>1212</v>
      </c>
      <c r="F1666" s="177" t="s">
        <v>1213</v>
      </c>
      <c r="G1666" s="178" t="s">
        <v>199</v>
      </c>
      <c r="H1666" s="179">
        <v>910.14400000000001</v>
      </c>
      <c r="I1666" s="180"/>
      <c r="J1666" s="181">
        <f>ROUND(I1666*H1666,2)</f>
        <v>0</v>
      </c>
      <c r="K1666" s="177" t="s">
        <v>183</v>
      </c>
      <c r="L1666" s="41"/>
      <c r="M1666" s="182" t="s">
        <v>19</v>
      </c>
      <c r="N1666" s="183" t="s">
        <v>47</v>
      </c>
      <c r="O1666" s="66"/>
      <c r="P1666" s="184">
        <f>O1666*H1666</f>
        <v>0</v>
      </c>
      <c r="Q1666" s="184">
        <v>0</v>
      </c>
      <c r="R1666" s="184">
        <f>Q1666*H1666</f>
        <v>0</v>
      </c>
      <c r="S1666" s="184">
        <v>0</v>
      </c>
      <c r="T1666" s="185">
        <f>S1666*H1666</f>
        <v>0</v>
      </c>
      <c r="U1666" s="36"/>
      <c r="V1666" s="36"/>
      <c r="W1666" s="36"/>
      <c r="X1666" s="36"/>
      <c r="Y1666" s="36"/>
      <c r="Z1666" s="36"/>
      <c r="AA1666" s="36"/>
      <c r="AB1666" s="36"/>
      <c r="AC1666" s="36"/>
      <c r="AD1666" s="36"/>
      <c r="AE1666" s="36"/>
      <c r="AR1666" s="186" t="s">
        <v>184</v>
      </c>
      <c r="AT1666" s="186" t="s">
        <v>179</v>
      </c>
      <c r="AU1666" s="186" t="s">
        <v>86</v>
      </c>
      <c r="AY1666" s="19" t="s">
        <v>177</v>
      </c>
      <c r="BE1666" s="187">
        <f>IF(N1666="základní",J1666,0)</f>
        <v>0</v>
      </c>
      <c r="BF1666" s="187">
        <f>IF(N1666="snížená",J1666,0)</f>
        <v>0</v>
      </c>
      <c r="BG1666" s="187">
        <f>IF(N1666="zákl. přenesená",J1666,0)</f>
        <v>0</v>
      </c>
      <c r="BH1666" s="187">
        <f>IF(N1666="sníž. přenesená",J1666,0)</f>
        <v>0</v>
      </c>
      <c r="BI1666" s="187">
        <f>IF(N1666="nulová",J1666,0)</f>
        <v>0</v>
      </c>
      <c r="BJ1666" s="19" t="s">
        <v>84</v>
      </c>
      <c r="BK1666" s="187">
        <f>ROUND(I1666*H1666,2)</f>
        <v>0</v>
      </c>
      <c r="BL1666" s="19" t="s">
        <v>184</v>
      </c>
      <c r="BM1666" s="186" t="s">
        <v>1214</v>
      </c>
    </row>
    <row r="1667" spans="1:65" s="2" customFormat="1" ht="11.25">
      <c r="A1667" s="36"/>
      <c r="B1667" s="37"/>
      <c r="C1667" s="38"/>
      <c r="D1667" s="188" t="s">
        <v>186</v>
      </c>
      <c r="E1667" s="38"/>
      <c r="F1667" s="189" t="s">
        <v>1215</v>
      </c>
      <c r="G1667" s="38"/>
      <c r="H1667" s="38"/>
      <c r="I1667" s="190"/>
      <c r="J1667" s="38"/>
      <c r="K1667" s="38"/>
      <c r="L1667" s="41"/>
      <c r="M1667" s="191"/>
      <c r="N1667" s="192"/>
      <c r="O1667" s="66"/>
      <c r="P1667" s="66"/>
      <c r="Q1667" s="66"/>
      <c r="R1667" s="66"/>
      <c r="S1667" s="66"/>
      <c r="T1667" s="67"/>
      <c r="U1667" s="36"/>
      <c r="V1667" s="36"/>
      <c r="W1667" s="36"/>
      <c r="X1667" s="36"/>
      <c r="Y1667" s="36"/>
      <c r="Z1667" s="36"/>
      <c r="AA1667" s="36"/>
      <c r="AB1667" s="36"/>
      <c r="AC1667" s="36"/>
      <c r="AD1667" s="36"/>
      <c r="AE1667" s="36"/>
      <c r="AT1667" s="19" t="s">
        <v>186</v>
      </c>
      <c r="AU1667" s="19" t="s">
        <v>86</v>
      </c>
    </row>
    <row r="1668" spans="1:65" s="13" customFormat="1" ht="11.25">
      <c r="B1668" s="193"/>
      <c r="C1668" s="194"/>
      <c r="D1668" s="195" t="s">
        <v>188</v>
      </c>
      <c r="E1668" s="196" t="s">
        <v>19</v>
      </c>
      <c r="F1668" s="197" t="s">
        <v>1216</v>
      </c>
      <c r="G1668" s="194"/>
      <c r="H1668" s="198">
        <v>892.94500000000005</v>
      </c>
      <c r="I1668" s="199"/>
      <c r="J1668" s="194"/>
      <c r="K1668" s="194"/>
      <c r="L1668" s="200"/>
      <c r="M1668" s="201"/>
      <c r="N1668" s="202"/>
      <c r="O1668" s="202"/>
      <c r="P1668" s="202"/>
      <c r="Q1668" s="202"/>
      <c r="R1668" s="202"/>
      <c r="S1668" s="202"/>
      <c r="T1668" s="203"/>
      <c r="AT1668" s="204" t="s">
        <v>188</v>
      </c>
      <c r="AU1668" s="204" t="s">
        <v>86</v>
      </c>
      <c r="AV1668" s="13" t="s">
        <v>86</v>
      </c>
      <c r="AW1668" s="13" t="s">
        <v>35</v>
      </c>
      <c r="AX1668" s="13" t="s">
        <v>76</v>
      </c>
      <c r="AY1668" s="204" t="s">
        <v>177</v>
      </c>
    </row>
    <row r="1669" spans="1:65" s="13" customFormat="1" ht="11.25">
      <c r="B1669" s="193"/>
      <c r="C1669" s="194"/>
      <c r="D1669" s="195" t="s">
        <v>188</v>
      </c>
      <c r="E1669" s="196" t="s">
        <v>19</v>
      </c>
      <c r="F1669" s="197" t="s">
        <v>1217</v>
      </c>
      <c r="G1669" s="194"/>
      <c r="H1669" s="198">
        <v>17.199000000000002</v>
      </c>
      <c r="I1669" s="199"/>
      <c r="J1669" s="194"/>
      <c r="K1669" s="194"/>
      <c r="L1669" s="200"/>
      <c r="M1669" s="201"/>
      <c r="N1669" s="202"/>
      <c r="O1669" s="202"/>
      <c r="P1669" s="202"/>
      <c r="Q1669" s="202"/>
      <c r="R1669" s="202"/>
      <c r="S1669" s="202"/>
      <c r="T1669" s="203"/>
      <c r="AT1669" s="204" t="s">
        <v>188</v>
      </c>
      <c r="AU1669" s="204" t="s">
        <v>86</v>
      </c>
      <c r="AV1669" s="13" t="s">
        <v>86</v>
      </c>
      <c r="AW1669" s="13" t="s">
        <v>35</v>
      </c>
      <c r="AX1669" s="13" t="s">
        <v>76</v>
      </c>
      <c r="AY1669" s="204" t="s">
        <v>177</v>
      </c>
    </row>
    <row r="1670" spans="1:65" s="14" customFormat="1" ht="11.25">
      <c r="B1670" s="205"/>
      <c r="C1670" s="206"/>
      <c r="D1670" s="195" t="s">
        <v>188</v>
      </c>
      <c r="E1670" s="207" t="s">
        <v>19</v>
      </c>
      <c r="F1670" s="208" t="s">
        <v>190</v>
      </c>
      <c r="G1670" s="206"/>
      <c r="H1670" s="209">
        <v>910.14400000000001</v>
      </c>
      <c r="I1670" s="210"/>
      <c r="J1670" s="206"/>
      <c r="K1670" s="206"/>
      <c r="L1670" s="211"/>
      <c r="M1670" s="212"/>
      <c r="N1670" s="213"/>
      <c r="O1670" s="213"/>
      <c r="P1670" s="213"/>
      <c r="Q1670" s="213"/>
      <c r="R1670" s="213"/>
      <c r="S1670" s="213"/>
      <c r="T1670" s="214"/>
      <c r="AT1670" s="215" t="s">
        <v>188</v>
      </c>
      <c r="AU1670" s="215" t="s">
        <v>86</v>
      </c>
      <c r="AV1670" s="14" t="s">
        <v>184</v>
      </c>
      <c r="AW1670" s="14" t="s">
        <v>35</v>
      </c>
      <c r="AX1670" s="14" t="s">
        <v>84</v>
      </c>
      <c r="AY1670" s="215" t="s">
        <v>177</v>
      </c>
    </row>
    <row r="1671" spans="1:65" s="2" customFormat="1" ht="24.2" customHeight="1">
      <c r="A1671" s="36"/>
      <c r="B1671" s="37"/>
      <c r="C1671" s="175" t="s">
        <v>1218</v>
      </c>
      <c r="D1671" s="175" t="s">
        <v>179</v>
      </c>
      <c r="E1671" s="176" t="s">
        <v>1219</v>
      </c>
      <c r="F1671" s="177" t="s">
        <v>1220</v>
      </c>
      <c r="G1671" s="178" t="s">
        <v>199</v>
      </c>
      <c r="H1671" s="179">
        <v>363.6</v>
      </c>
      <c r="I1671" s="180"/>
      <c r="J1671" s="181">
        <f>ROUND(I1671*H1671,2)</f>
        <v>0</v>
      </c>
      <c r="K1671" s="177" t="s">
        <v>183</v>
      </c>
      <c r="L1671" s="41"/>
      <c r="M1671" s="182" t="s">
        <v>19</v>
      </c>
      <c r="N1671" s="183" t="s">
        <v>47</v>
      </c>
      <c r="O1671" s="66"/>
      <c r="P1671" s="184">
        <f>O1671*H1671</f>
        <v>0</v>
      </c>
      <c r="Q1671" s="184">
        <v>3.9899999999999998E-2</v>
      </c>
      <c r="R1671" s="184">
        <f>Q1671*H1671</f>
        <v>14.50764</v>
      </c>
      <c r="S1671" s="184">
        <v>0</v>
      </c>
      <c r="T1671" s="185">
        <f>S1671*H1671</f>
        <v>0</v>
      </c>
      <c r="U1671" s="36"/>
      <c r="V1671" s="36"/>
      <c r="W1671" s="36"/>
      <c r="X1671" s="36"/>
      <c r="Y1671" s="36"/>
      <c r="Z1671" s="36"/>
      <c r="AA1671" s="36"/>
      <c r="AB1671" s="36"/>
      <c r="AC1671" s="36"/>
      <c r="AD1671" s="36"/>
      <c r="AE1671" s="36"/>
      <c r="AR1671" s="186" t="s">
        <v>184</v>
      </c>
      <c r="AT1671" s="186" t="s">
        <v>179</v>
      </c>
      <c r="AU1671" s="186" t="s">
        <v>86</v>
      </c>
      <c r="AY1671" s="19" t="s">
        <v>177</v>
      </c>
      <c r="BE1671" s="187">
        <f>IF(N1671="základní",J1671,0)</f>
        <v>0</v>
      </c>
      <c r="BF1671" s="187">
        <f>IF(N1671="snížená",J1671,0)</f>
        <v>0</v>
      </c>
      <c r="BG1671" s="187">
        <f>IF(N1671="zákl. přenesená",J1671,0)</f>
        <v>0</v>
      </c>
      <c r="BH1671" s="187">
        <f>IF(N1671="sníž. přenesená",J1671,0)</f>
        <v>0</v>
      </c>
      <c r="BI1671" s="187">
        <f>IF(N1671="nulová",J1671,0)</f>
        <v>0</v>
      </c>
      <c r="BJ1671" s="19" t="s">
        <v>84</v>
      </c>
      <c r="BK1671" s="187">
        <f>ROUND(I1671*H1671,2)</f>
        <v>0</v>
      </c>
      <c r="BL1671" s="19" t="s">
        <v>184</v>
      </c>
      <c r="BM1671" s="186" t="s">
        <v>1221</v>
      </c>
    </row>
    <row r="1672" spans="1:65" s="2" customFormat="1" ht="11.25">
      <c r="A1672" s="36"/>
      <c r="B1672" s="37"/>
      <c r="C1672" s="38"/>
      <c r="D1672" s="188" t="s">
        <v>186</v>
      </c>
      <c r="E1672" s="38"/>
      <c r="F1672" s="189" t="s">
        <v>1222</v>
      </c>
      <c r="G1672" s="38"/>
      <c r="H1672" s="38"/>
      <c r="I1672" s="190"/>
      <c r="J1672" s="38"/>
      <c r="K1672" s="38"/>
      <c r="L1672" s="41"/>
      <c r="M1672" s="191"/>
      <c r="N1672" s="192"/>
      <c r="O1672" s="66"/>
      <c r="P1672" s="66"/>
      <c r="Q1672" s="66"/>
      <c r="R1672" s="66"/>
      <c r="S1672" s="66"/>
      <c r="T1672" s="67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T1672" s="19" t="s">
        <v>186</v>
      </c>
      <c r="AU1672" s="19" t="s">
        <v>86</v>
      </c>
    </row>
    <row r="1673" spans="1:65" s="15" customFormat="1" ht="11.25">
      <c r="B1673" s="216"/>
      <c r="C1673" s="217"/>
      <c r="D1673" s="195" t="s">
        <v>188</v>
      </c>
      <c r="E1673" s="218" t="s">
        <v>19</v>
      </c>
      <c r="F1673" s="219" t="s">
        <v>1223</v>
      </c>
      <c r="G1673" s="217"/>
      <c r="H1673" s="218" t="s">
        <v>19</v>
      </c>
      <c r="I1673" s="220"/>
      <c r="J1673" s="217"/>
      <c r="K1673" s="217"/>
      <c r="L1673" s="221"/>
      <c r="M1673" s="222"/>
      <c r="N1673" s="223"/>
      <c r="O1673" s="223"/>
      <c r="P1673" s="223"/>
      <c r="Q1673" s="223"/>
      <c r="R1673" s="223"/>
      <c r="S1673" s="223"/>
      <c r="T1673" s="224"/>
      <c r="AT1673" s="225" t="s">
        <v>188</v>
      </c>
      <c r="AU1673" s="225" t="s">
        <v>86</v>
      </c>
      <c r="AV1673" s="15" t="s">
        <v>84</v>
      </c>
      <c r="AW1673" s="15" t="s">
        <v>35</v>
      </c>
      <c r="AX1673" s="15" t="s">
        <v>76</v>
      </c>
      <c r="AY1673" s="225" t="s">
        <v>177</v>
      </c>
    </row>
    <row r="1674" spans="1:65" s="13" customFormat="1" ht="11.25">
      <c r="B1674" s="193"/>
      <c r="C1674" s="194"/>
      <c r="D1674" s="195" t="s">
        <v>188</v>
      </c>
      <c r="E1674" s="196" t="s">
        <v>19</v>
      </c>
      <c r="F1674" s="197" t="s">
        <v>1224</v>
      </c>
      <c r="G1674" s="194"/>
      <c r="H1674" s="198">
        <v>363.6</v>
      </c>
      <c r="I1674" s="199"/>
      <c r="J1674" s="194"/>
      <c r="K1674" s="194"/>
      <c r="L1674" s="200"/>
      <c r="M1674" s="201"/>
      <c r="N1674" s="202"/>
      <c r="O1674" s="202"/>
      <c r="P1674" s="202"/>
      <c r="Q1674" s="202"/>
      <c r="R1674" s="202"/>
      <c r="S1674" s="202"/>
      <c r="T1674" s="203"/>
      <c r="AT1674" s="204" t="s">
        <v>188</v>
      </c>
      <c r="AU1674" s="204" t="s">
        <v>86</v>
      </c>
      <c r="AV1674" s="13" t="s">
        <v>86</v>
      </c>
      <c r="AW1674" s="13" t="s">
        <v>35</v>
      </c>
      <c r="AX1674" s="13" t="s">
        <v>76</v>
      </c>
      <c r="AY1674" s="204" t="s">
        <v>177</v>
      </c>
    </row>
    <row r="1675" spans="1:65" s="14" customFormat="1" ht="11.25">
      <c r="B1675" s="205"/>
      <c r="C1675" s="206"/>
      <c r="D1675" s="195" t="s">
        <v>188</v>
      </c>
      <c r="E1675" s="207" t="s">
        <v>19</v>
      </c>
      <c r="F1675" s="208" t="s">
        <v>190</v>
      </c>
      <c r="G1675" s="206"/>
      <c r="H1675" s="209">
        <v>363.6</v>
      </c>
      <c r="I1675" s="210"/>
      <c r="J1675" s="206"/>
      <c r="K1675" s="206"/>
      <c r="L1675" s="211"/>
      <c r="M1675" s="212"/>
      <c r="N1675" s="213"/>
      <c r="O1675" s="213"/>
      <c r="P1675" s="213"/>
      <c r="Q1675" s="213"/>
      <c r="R1675" s="213"/>
      <c r="S1675" s="213"/>
      <c r="T1675" s="214"/>
      <c r="AT1675" s="215" t="s">
        <v>188</v>
      </c>
      <c r="AU1675" s="215" t="s">
        <v>86</v>
      </c>
      <c r="AV1675" s="14" t="s">
        <v>184</v>
      </c>
      <c r="AW1675" s="14" t="s">
        <v>35</v>
      </c>
      <c r="AX1675" s="14" t="s">
        <v>84</v>
      </c>
      <c r="AY1675" s="215" t="s">
        <v>177</v>
      </c>
    </row>
    <row r="1676" spans="1:65" s="2" customFormat="1" ht="24.2" customHeight="1">
      <c r="A1676" s="36"/>
      <c r="B1676" s="37"/>
      <c r="C1676" s="175" t="s">
        <v>1225</v>
      </c>
      <c r="D1676" s="175" t="s">
        <v>179</v>
      </c>
      <c r="E1676" s="176" t="s">
        <v>1226</v>
      </c>
      <c r="F1676" s="177" t="s">
        <v>1227</v>
      </c>
      <c r="G1676" s="178" t="s">
        <v>199</v>
      </c>
      <c r="H1676" s="179">
        <v>11.4</v>
      </c>
      <c r="I1676" s="180"/>
      <c r="J1676" s="181">
        <f>ROUND(I1676*H1676,2)</f>
        <v>0</v>
      </c>
      <c r="K1676" s="177" t="s">
        <v>183</v>
      </c>
      <c r="L1676" s="41"/>
      <c r="M1676" s="182" t="s">
        <v>19</v>
      </c>
      <c r="N1676" s="183" t="s">
        <v>47</v>
      </c>
      <c r="O1676" s="66"/>
      <c r="P1676" s="184">
        <f>O1676*H1676</f>
        <v>0</v>
      </c>
      <c r="Q1676" s="184">
        <v>5.985E-2</v>
      </c>
      <c r="R1676" s="184">
        <f>Q1676*H1676</f>
        <v>0.68229000000000006</v>
      </c>
      <c r="S1676" s="184">
        <v>0</v>
      </c>
      <c r="T1676" s="185">
        <f>S1676*H1676</f>
        <v>0</v>
      </c>
      <c r="U1676" s="36"/>
      <c r="V1676" s="36"/>
      <c r="W1676" s="36"/>
      <c r="X1676" s="36"/>
      <c r="Y1676" s="36"/>
      <c r="Z1676" s="36"/>
      <c r="AA1676" s="36"/>
      <c r="AB1676" s="36"/>
      <c r="AC1676" s="36"/>
      <c r="AD1676" s="36"/>
      <c r="AE1676" s="36"/>
      <c r="AR1676" s="186" t="s">
        <v>184</v>
      </c>
      <c r="AT1676" s="186" t="s">
        <v>179</v>
      </c>
      <c r="AU1676" s="186" t="s">
        <v>86</v>
      </c>
      <c r="AY1676" s="19" t="s">
        <v>177</v>
      </c>
      <c r="BE1676" s="187">
        <f>IF(N1676="základní",J1676,0)</f>
        <v>0</v>
      </c>
      <c r="BF1676" s="187">
        <f>IF(N1676="snížená",J1676,0)</f>
        <v>0</v>
      </c>
      <c r="BG1676" s="187">
        <f>IF(N1676="zákl. přenesená",J1676,0)</f>
        <v>0</v>
      </c>
      <c r="BH1676" s="187">
        <f>IF(N1676="sníž. přenesená",J1676,0)</f>
        <v>0</v>
      </c>
      <c r="BI1676" s="187">
        <f>IF(N1676="nulová",J1676,0)</f>
        <v>0</v>
      </c>
      <c r="BJ1676" s="19" t="s">
        <v>84</v>
      </c>
      <c r="BK1676" s="187">
        <f>ROUND(I1676*H1676,2)</f>
        <v>0</v>
      </c>
      <c r="BL1676" s="19" t="s">
        <v>184</v>
      </c>
      <c r="BM1676" s="186" t="s">
        <v>1228</v>
      </c>
    </row>
    <row r="1677" spans="1:65" s="2" customFormat="1" ht="11.25">
      <c r="A1677" s="36"/>
      <c r="B1677" s="37"/>
      <c r="C1677" s="38"/>
      <c r="D1677" s="188" t="s">
        <v>186</v>
      </c>
      <c r="E1677" s="38"/>
      <c r="F1677" s="189" t="s">
        <v>1229</v>
      </c>
      <c r="G1677" s="38"/>
      <c r="H1677" s="38"/>
      <c r="I1677" s="190"/>
      <c r="J1677" s="38"/>
      <c r="K1677" s="38"/>
      <c r="L1677" s="41"/>
      <c r="M1677" s="191"/>
      <c r="N1677" s="192"/>
      <c r="O1677" s="66"/>
      <c r="P1677" s="66"/>
      <c r="Q1677" s="66"/>
      <c r="R1677" s="66"/>
      <c r="S1677" s="66"/>
      <c r="T1677" s="67"/>
      <c r="U1677" s="36"/>
      <c r="V1677" s="36"/>
      <c r="W1677" s="36"/>
      <c r="X1677" s="36"/>
      <c r="Y1677" s="36"/>
      <c r="Z1677" s="36"/>
      <c r="AA1677" s="36"/>
      <c r="AB1677" s="36"/>
      <c r="AC1677" s="36"/>
      <c r="AD1677" s="36"/>
      <c r="AE1677" s="36"/>
      <c r="AT1677" s="19" t="s">
        <v>186</v>
      </c>
      <c r="AU1677" s="19" t="s">
        <v>86</v>
      </c>
    </row>
    <row r="1678" spans="1:65" s="15" customFormat="1" ht="11.25">
      <c r="B1678" s="216"/>
      <c r="C1678" s="217"/>
      <c r="D1678" s="195" t="s">
        <v>188</v>
      </c>
      <c r="E1678" s="218" t="s">
        <v>19</v>
      </c>
      <c r="F1678" s="219" t="s">
        <v>1230</v>
      </c>
      <c r="G1678" s="217"/>
      <c r="H1678" s="218" t="s">
        <v>19</v>
      </c>
      <c r="I1678" s="220"/>
      <c r="J1678" s="217"/>
      <c r="K1678" s="217"/>
      <c r="L1678" s="221"/>
      <c r="M1678" s="222"/>
      <c r="N1678" s="223"/>
      <c r="O1678" s="223"/>
      <c r="P1678" s="223"/>
      <c r="Q1678" s="223"/>
      <c r="R1678" s="223"/>
      <c r="S1678" s="223"/>
      <c r="T1678" s="224"/>
      <c r="AT1678" s="225" t="s">
        <v>188</v>
      </c>
      <c r="AU1678" s="225" t="s">
        <v>86</v>
      </c>
      <c r="AV1678" s="15" t="s">
        <v>84</v>
      </c>
      <c r="AW1678" s="15" t="s">
        <v>35</v>
      </c>
      <c r="AX1678" s="15" t="s">
        <v>76</v>
      </c>
      <c r="AY1678" s="225" t="s">
        <v>177</v>
      </c>
    </row>
    <row r="1679" spans="1:65" s="13" customFormat="1" ht="11.25">
      <c r="B1679" s="193"/>
      <c r="C1679" s="194"/>
      <c r="D1679" s="195" t="s">
        <v>188</v>
      </c>
      <c r="E1679" s="196" t="s">
        <v>19</v>
      </c>
      <c r="F1679" s="197" t="s">
        <v>1231</v>
      </c>
      <c r="G1679" s="194"/>
      <c r="H1679" s="198">
        <v>11.4</v>
      </c>
      <c r="I1679" s="199"/>
      <c r="J1679" s="194"/>
      <c r="K1679" s="194"/>
      <c r="L1679" s="200"/>
      <c r="M1679" s="201"/>
      <c r="N1679" s="202"/>
      <c r="O1679" s="202"/>
      <c r="P1679" s="202"/>
      <c r="Q1679" s="202"/>
      <c r="R1679" s="202"/>
      <c r="S1679" s="202"/>
      <c r="T1679" s="203"/>
      <c r="AT1679" s="204" t="s">
        <v>188</v>
      </c>
      <c r="AU1679" s="204" t="s">
        <v>86</v>
      </c>
      <c r="AV1679" s="13" t="s">
        <v>86</v>
      </c>
      <c r="AW1679" s="13" t="s">
        <v>35</v>
      </c>
      <c r="AX1679" s="13" t="s">
        <v>76</v>
      </c>
      <c r="AY1679" s="204" t="s">
        <v>177</v>
      </c>
    </row>
    <row r="1680" spans="1:65" s="14" customFormat="1" ht="11.25">
      <c r="B1680" s="205"/>
      <c r="C1680" s="206"/>
      <c r="D1680" s="195" t="s">
        <v>188</v>
      </c>
      <c r="E1680" s="207" t="s">
        <v>19</v>
      </c>
      <c r="F1680" s="208" t="s">
        <v>190</v>
      </c>
      <c r="G1680" s="206"/>
      <c r="H1680" s="209">
        <v>11.4</v>
      </c>
      <c r="I1680" s="210"/>
      <c r="J1680" s="206"/>
      <c r="K1680" s="206"/>
      <c r="L1680" s="211"/>
      <c r="M1680" s="212"/>
      <c r="N1680" s="213"/>
      <c r="O1680" s="213"/>
      <c r="P1680" s="213"/>
      <c r="Q1680" s="213"/>
      <c r="R1680" s="213"/>
      <c r="S1680" s="213"/>
      <c r="T1680" s="214"/>
      <c r="AT1680" s="215" t="s">
        <v>188</v>
      </c>
      <c r="AU1680" s="215" t="s">
        <v>86</v>
      </c>
      <c r="AV1680" s="14" t="s">
        <v>184</v>
      </c>
      <c r="AW1680" s="14" t="s">
        <v>35</v>
      </c>
      <c r="AX1680" s="14" t="s">
        <v>84</v>
      </c>
      <c r="AY1680" s="215" t="s">
        <v>177</v>
      </c>
    </row>
    <row r="1681" spans="1:65" s="2" customFormat="1" ht="21.75" customHeight="1">
      <c r="A1681" s="36"/>
      <c r="B1681" s="37"/>
      <c r="C1681" s="175" t="s">
        <v>1232</v>
      </c>
      <c r="D1681" s="175" t="s">
        <v>179</v>
      </c>
      <c r="E1681" s="176" t="s">
        <v>1233</v>
      </c>
      <c r="F1681" s="177" t="s">
        <v>1234</v>
      </c>
      <c r="G1681" s="178" t="s">
        <v>199</v>
      </c>
      <c r="H1681" s="179">
        <v>11.4</v>
      </c>
      <c r="I1681" s="180"/>
      <c r="J1681" s="181">
        <f>ROUND(I1681*H1681,2)</f>
        <v>0</v>
      </c>
      <c r="K1681" s="177" t="s">
        <v>183</v>
      </c>
      <c r="L1681" s="41"/>
      <c r="M1681" s="182" t="s">
        <v>19</v>
      </c>
      <c r="N1681" s="183" t="s">
        <v>47</v>
      </c>
      <c r="O1681" s="66"/>
      <c r="P1681" s="184">
        <f>O1681*H1681</f>
        <v>0</v>
      </c>
      <c r="Q1681" s="184">
        <v>9.8999999999999999E-4</v>
      </c>
      <c r="R1681" s="184">
        <f>Q1681*H1681</f>
        <v>1.1286000000000001E-2</v>
      </c>
      <c r="S1681" s="184">
        <v>0</v>
      </c>
      <c r="T1681" s="185">
        <f>S1681*H1681</f>
        <v>0</v>
      </c>
      <c r="U1681" s="36"/>
      <c r="V1681" s="36"/>
      <c r="W1681" s="36"/>
      <c r="X1681" s="36"/>
      <c r="Y1681" s="36"/>
      <c r="Z1681" s="36"/>
      <c r="AA1681" s="36"/>
      <c r="AB1681" s="36"/>
      <c r="AC1681" s="36"/>
      <c r="AD1681" s="36"/>
      <c r="AE1681" s="36"/>
      <c r="AR1681" s="186" t="s">
        <v>184</v>
      </c>
      <c r="AT1681" s="186" t="s">
        <v>179</v>
      </c>
      <c r="AU1681" s="186" t="s">
        <v>86</v>
      </c>
      <c r="AY1681" s="19" t="s">
        <v>177</v>
      </c>
      <c r="BE1681" s="187">
        <f>IF(N1681="základní",J1681,0)</f>
        <v>0</v>
      </c>
      <c r="BF1681" s="187">
        <f>IF(N1681="snížená",J1681,0)</f>
        <v>0</v>
      </c>
      <c r="BG1681" s="187">
        <f>IF(N1681="zákl. přenesená",J1681,0)</f>
        <v>0</v>
      </c>
      <c r="BH1681" s="187">
        <f>IF(N1681="sníž. přenesená",J1681,0)</f>
        <v>0</v>
      </c>
      <c r="BI1681" s="187">
        <f>IF(N1681="nulová",J1681,0)</f>
        <v>0</v>
      </c>
      <c r="BJ1681" s="19" t="s">
        <v>84</v>
      </c>
      <c r="BK1681" s="187">
        <f>ROUND(I1681*H1681,2)</f>
        <v>0</v>
      </c>
      <c r="BL1681" s="19" t="s">
        <v>184</v>
      </c>
      <c r="BM1681" s="186" t="s">
        <v>1235</v>
      </c>
    </row>
    <row r="1682" spans="1:65" s="2" customFormat="1" ht="11.25">
      <c r="A1682" s="36"/>
      <c r="B1682" s="37"/>
      <c r="C1682" s="38"/>
      <c r="D1682" s="188" t="s">
        <v>186</v>
      </c>
      <c r="E1682" s="38"/>
      <c r="F1682" s="189" t="s">
        <v>1236</v>
      </c>
      <c r="G1682" s="38"/>
      <c r="H1682" s="38"/>
      <c r="I1682" s="190"/>
      <c r="J1682" s="38"/>
      <c r="K1682" s="38"/>
      <c r="L1682" s="41"/>
      <c r="M1682" s="191"/>
      <c r="N1682" s="192"/>
      <c r="O1682" s="66"/>
      <c r="P1682" s="66"/>
      <c r="Q1682" s="66"/>
      <c r="R1682" s="66"/>
      <c r="S1682" s="66"/>
      <c r="T1682" s="67"/>
      <c r="U1682" s="36"/>
      <c r="V1682" s="36"/>
      <c r="W1682" s="36"/>
      <c r="X1682" s="36"/>
      <c r="Y1682" s="36"/>
      <c r="Z1682" s="36"/>
      <c r="AA1682" s="36"/>
      <c r="AB1682" s="36"/>
      <c r="AC1682" s="36"/>
      <c r="AD1682" s="36"/>
      <c r="AE1682" s="36"/>
      <c r="AT1682" s="19" t="s">
        <v>186</v>
      </c>
      <c r="AU1682" s="19" t="s">
        <v>86</v>
      </c>
    </row>
    <row r="1683" spans="1:65" s="2" customFormat="1" ht="16.5" customHeight="1">
      <c r="A1683" s="36"/>
      <c r="B1683" s="37"/>
      <c r="C1683" s="175" t="s">
        <v>1237</v>
      </c>
      <c r="D1683" s="175" t="s">
        <v>179</v>
      </c>
      <c r="E1683" s="176" t="s">
        <v>1238</v>
      </c>
      <c r="F1683" s="177" t="s">
        <v>1239</v>
      </c>
      <c r="G1683" s="178" t="s">
        <v>199</v>
      </c>
      <c r="H1683" s="179">
        <v>11.4</v>
      </c>
      <c r="I1683" s="180"/>
      <c r="J1683" s="181">
        <f>ROUND(I1683*H1683,2)</f>
        <v>0</v>
      </c>
      <c r="K1683" s="177" t="s">
        <v>183</v>
      </c>
      <c r="L1683" s="41"/>
      <c r="M1683" s="182" t="s">
        <v>19</v>
      </c>
      <c r="N1683" s="183" t="s">
        <v>47</v>
      </c>
      <c r="O1683" s="66"/>
      <c r="P1683" s="184">
        <f>O1683*H1683</f>
        <v>0</v>
      </c>
      <c r="Q1683" s="184">
        <v>1.58E-3</v>
      </c>
      <c r="R1683" s="184">
        <f>Q1683*H1683</f>
        <v>1.8012E-2</v>
      </c>
      <c r="S1683" s="184">
        <v>0</v>
      </c>
      <c r="T1683" s="185">
        <f>S1683*H1683</f>
        <v>0</v>
      </c>
      <c r="U1683" s="36"/>
      <c r="V1683" s="36"/>
      <c r="W1683" s="36"/>
      <c r="X1683" s="36"/>
      <c r="Y1683" s="36"/>
      <c r="Z1683" s="36"/>
      <c r="AA1683" s="36"/>
      <c r="AB1683" s="36"/>
      <c r="AC1683" s="36"/>
      <c r="AD1683" s="36"/>
      <c r="AE1683" s="36"/>
      <c r="AR1683" s="186" t="s">
        <v>184</v>
      </c>
      <c r="AT1683" s="186" t="s">
        <v>179</v>
      </c>
      <c r="AU1683" s="186" t="s">
        <v>86</v>
      </c>
      <c r="AY1683" s="19" t="s">
        <v>177</v>
      </c>
      <c r="BE1683" s="187">
        <f>IF(N1683="základní",J1683,0)</f>
        <v>0</v>
      </c>
      <c r="BF1683" s="187">
        <f>IF(N1683="snížená",J1683,0)</f>
        <v>0</v>
      </c>
      <c r="BG1683" s="187">
        <f>IF(N1683="zákl. přenesená",J1683,0)</f>
        <v>0</v>
      </c>
      <c r="BH1683" s="187">
        <f>IF(N1683="sníž. přenesená",J1683,0)</f>
        <v>0</v>
      </c>
      <c r="BI1683" s="187">
        <f>IF(N1683="nulová",J1683,0)</f>
        <v>0</v>
      </c>
      <c r="BJ1683" s="19" t="s">
        <v>84</v>
      </c>
      <c r="BK1683" s="187">
        <f>ROUND(I1683*H1683,2)</f>
        <v>0</v>
      </c>
      <c r="BL1683" s="19" t="s">
        <v>184</v>
      </c>
      <c r="BM1683" s="186" t="s">
        <v>1240</v>
      </c>
    </row>
    <row r="1684" spans="1:65" s="2" customFormat="1" ht="11.25">
      <c r="A1684" s="36"/>
      <c r="B1684" s="37"/>
      <c r="C1684" s="38"/>
      <c r="D1684" s="188" t="s">
        <v>186</v>
      </c>
      <c r="E1684" s="38"/>
      <c r="F1684" s="189" t="s">
        <v>1241</v>
      </c>
      <c r="G1684" s="38"/>
      <c r="H1684" s="38"/>
      <c r="I1684" s="190"/>
      <c r="J1684" s="38"/>
      <c r="K1684" s="38"/>
      <c r="L1684" s="41"/>
      <c r="M1684" s="191"/>
      <c r="N1684" s="192"/>
      <c r="O1684" s="66"/>
      <c r="P1684" s="66"/>
      <c r="Q1684" s="66"/>
      <c r="R1684" s="66"/>
      <c r="S1684" s="66"/>
      <c r="T1684" s="67"/>
      <c r="U1684" s="36"/>
      <c r="V1684" s="36"/>
      <c r="W1684" s="36"/>
      <c r="X1684" s="36"/>
      <c r="Y1684" s="36"/>
      <c r="Z1684" s="36"/>
      <c r="AA1684" s="36"/>
      <c r="AB1684" s="36"/>
      <c r="AC1684" s="36"/>
      <c r="AD1684" s="36"/>
      <c r="AE1684" s="36"/>
      <c r="AT1684" s="19" t="s">
        <v>186</v>
      </c>
      <c r="AU1684" s="19" t="s">
        <v>86</v>
      </c>
    </row>
    <row r="1685" spans="1:65" s="2" customFormat="1" ht="21.75" customHeight="1">
      <c r="A1685" s="36"/>
      <c r="B1685" s="37"/>
      <c r="C1685" s="175" t="s">
        <v>1242</v>
      </c>
      <c r="D1685" s="175" t="s">
        <v>179</v>
      </c>
      <c r="E1685" s="176" t="s">
        <v>1243</v>
      </c>
      <c r="F1685" s="177" t="s">
        <v>1244</v>
      </c>
      <c r="G1685" s="178" t="s">
        <v>182</v>
      </c>
      <c r="H1685" s="179">
        <v>32.5</v>
      </c>
      <c r="I1685" s="180"/>
      <c r="J1685" s="181">
        <f>ROUND(I1685*H1685,2)</f>
        <v>0</v>
      </c>
      <c r="K1685" s="177" t="s">
        <v>183</v>
      </c>
      <c r="L1685" s="41"/>
      <c r="M1685" s="182" t="s">
        <v>19</v>
      </c>
      <c r="N1685" s="183" t="s">
        <v>47</v>
      </c>
      <c r="O1685" s="66"/>
      <c r="P1685" s="184">
        <f>O1685*H1685</f>
        <v>0</v>
      </c>
      <c r="Q1685" s="184">
        <v>4.0400000000000002E-3</v>
      </c>
      <c r="R1685" s="184">
        <f>Q1685*H1685</f>
        <v>0.1313</v>
      </c>
      <c r="S1685" s="184">
        <v>8.0000000000000004E-4</v>
      </c>
      <c r="T1685" s="185">
        <f>S1685*H1685</f>
        <v>2.6000000000000002E-2</v>
      </c>
      <c r="U1685" s="36"/>
      <c r="V1685" s="36"/>
      <c r="W1685" s="36"/>
      <c r="X1685" s="36"/>
      <c r="Y1685" s="36"/>
      <c r="Z1685" s="36"/>
      <c r="AA1685" s="36"/>
      <c r="AB1685" s="36"/>
      <c r="AC1685" s="36"/>
      <c r="AD1685" s="36"/>
      <c r="AE1685" s="36"/>
      <c r="AR1685" s="186" t="s">
        <v>184</v>
      </c>
      <c r="AT1685" s="186" t="s">
        <v>179</v>
      </c>
      <c r="AU1685" s="186" t="s">
        <v>86</v>
      </c>
      <c r="AY1685" s="19" t="s">
        <v>177</v>
      </c>
      <c r="BE1685" s="187">
        <f>IF(N1685="základní",J1685,0)</f>
        <v>0</v>
      </c>
      <c r="BF1685" s="187">
        <f>IF(N1685="snížená",J1685,0)</f>
        <v>0</v>
      </c>
      <c r="BG1685" s="187">
        <f>IF(N1685="zákl. přenesená",J1685,0)</f>
        <v>0</v>
      </c>
      <c r="BH1685" s="187">
        <f>IF(N1685="sníž. přenesená",J1685,0)</f>
        <v>0</v>
      </c>
      <c r="BI1685" s="187">
        <f>IF(N1685="nulová",J1685,0)</f>
        <v>0</v>
      </c>
      <c r="BJ1685" s="19" t="s">
        <v>84</v>
      </c>
      <c r="BK1685" s="187">
        <f>ROUND(I1685*H1685,2)</f>
        <v>0</v>
      </c>
      <c r="BL1685" s="19" t="s">
        <v>184</v>
      </c>
      <c r="BM1685" s="186" t="s">
        <v>1245</v>
      </c>
    </row>
    <row r="1686" spans="1:65" s="2" customFormat="1" ht="11.25">
      <c r="A1686" s="36"/>
      <c r="B1686" s="37"/>
      <c r="C1686" s="38"/>
      <c r="D1686" s="188" t="s">
        <v>186</v>
      </c>
      <c r="E1686" s="38"/>
      <c r="F1686" s="189" t="s">
        <v>1246</v>
      </c>
      <c r="G1686" s="38"/>
      <c r="H1686" s="38"/>
      <c r="I1686" s="190"/>
      <c r="J1686" s="38"/>
      <c r="K1686" s="38"/>
      <c r="L1686" s="41"/>
      <c r="M1686" s="191"/>
      <c r="N1686" s="192"/>
      <c r="O1686" s="66"/>
      <c r="P1686" s="66"/>
      <c r="Q1686" s="66"/>
      <c r="R1686" s="66"/>
      <c r="S1686" s="66"/>
      <c r="T1686" s="67"/>
      <c r="U1686" s="36"/>
      <c r="V1686" s="36"/>
      <c r="W1686" s="36"/>
      <c r="X1686" s="36"/>
      <c r="Y1686" s="36"/>
      <c r="Z1686" s="36"/>
      <c r="AA1686" s="36"/>
      <c r="AB1686" s="36"/>
      <c r="AC1686" s="36"/>
      <c r="AD1686" s="36"/>
      <c r="AE1686" s="36"/>
      <c r="AT1686" s="19" t="s">
        <v>186</v>
      </c>
      <c r="AU1686" s="19" t="s">
        <v>86</v>
      </c>
    </row>
    <row r="1687" spans="1:65" s="13" customFormat="1" ht="11.25">
      <c r="B1687" s="193"/>
      <c r="C1687" s="194"/>
      <c r="D1687" s="195" t="s">
        <v>188</v>
      </c>
      <c r="E1687" s="196" t="s">
        <v>19</v>
      </c>
      <c r="F1687" s="197" t="s">
        <v>1247</v>
      </c>
      <c r="G1687" s="194"/>
      <c r="H1687" s="198">
        <v>22.5</v>
      </c>
      <c r="I1687" s="199"/>
      <c r="J1687" s="194"/>
      <c r="K1687" s="194"/>
      <c r="L1687" s="200"/>
      <c r="M1687" s="201"/>
      <c r="N1687" s="202"/>
      <c r="O1687" s="202"/>
      <c r="P1687" s="202"/>
      <c r="Q1687" s="202"/>
      <c r="R1687" s="202"/>
      <c r="S1687" s="202"/>
      <c r="T1687" s="203"/>
      <c r="AT1687" s="204" t="s">
        <v>188</v>
      </c>
      <c r="AU1687" s="204" t="s">
        <v>86</v>
      </c>
      <c r="AV1687" s="13" t="s">
        <v>86</v>
      </c>
      <c r="AW1687" s="13" t="s">
        <v>35</v>
      </c>
      <c r="AX1687" s="13" t="s">
        <v>76</v>
      </c>
      <c r="AY1687" s="204" t="s">
        <v>177</v>
      </c>
    </row>
    <row r="1688" spans="1:65" s="13" customFormat="1" ht="11.25">
      <c r="B1688" s="193"/>
      <c r="C1688" s="194"/>
      <c r="D1688" s="195" t="s">
        <v>188</v>
      </c>
      <c r="E1688" s="196" t="s">
        <v>19</v>
      </c>
      <c r="F1688" s="197" t="s">
        <v>1248</v>
      </c>
      <c r="G1688" s="194"/>
      <c r="H1688" s="198">
        <v>10</v>
      </c>
      <c r="I1688" s="199"/>
      <c r="J1688" s="194"/>
      <c r="K1688" s="194"/>
      <c r="L1688" s="200"/>
      <c r="M1688" s="201"/>
      <c r="N1688" s="202"/>
      <c r="O1688" s="202"/>
      <c r="P1688" s="202"/>
      <c r="Q1688" s="202"/>
      <c r="R1688" s="202"/>
      <c r="S1688" s="202"/>
      <c r="T1688" s="203"/>
      <c r="AT1688" s="204" t="s">
        <v>188</v>
      </c>
      <c r="AU1688" s="204" t="s">
        <v>86</v>
      </c>
      <c r="AV1688" s="13" t="s">
        <v>86</v>
      </c>
      <c r="AW1688" s="13" t="s">
        <v>35</v>
      </c>
      <c r="AX1688" s="13" t="s">
        <v>76</v>
      </c>
      <c r="AY1688" s="204" t="s">
        <v>177</v>
      </c>
    </row>
    <row r="1689" spans="1:65" s="14" customFormat="1" ht="11.25">
      <c r="B1689" s="205"/>
      <c r="C1689" s="206"/>
      <c r="D1689" s="195" t="s">
        <v>188</v>
      </c>
      <c r="E1689" s="207" t="s">
        <v>19</v>
      </c>
      <c r="F1689" s="208" t="s">
        <v>190</v>
      </c>
      <c r="G1689" s="206"/>
      <c r="H1689" s="209">
        <v>32.5</v>
      </c>
      <c r="I1689" s="210"/>
      <c r="J1689" s="206"/>
      <c r="K1689" s="206"/>
      <c r="L1689" s="211"/>
      <c r="M1689" s="212"/>
      <c r="N1689" s="213"/>
      <c r="O1689" s="213"/>
      <c r="P1689" s="213"/>
      <c r="Q1689" s="213"/>
      <c r="R1689" s="213"/>
      <c r="S1689" s="213"/>
      <c r="T1689" s="214"/>
      <c r="AT1689" s="215" t="s">
        <v>188</v>
      </c>
      <c r="AU1689" s="215" t="s">
        <v>86</v>
      </c>
      <c r="AV1689" s="14" t="s">
        <v>184</v>
      </c>
      <c r="AW1689" s="14" t="s">
        <v>35</v>
      </c>
      <c r="AX1689" s="14" t="s">
        <v>84</v>
      </c>
      <c r="AY1689" s="215" t="s">
        <v>177</v>
      </c>
    </row>
    <row r="1690" spans="1:65" s="2" customFormat="1" ht="16.5" customHeight="1">
      <c r="A1690" s="36"/>
      <c r="B1690" s="37"/>
      <c r="C1690" s="175" t="s">
        <v>1249</v>
      </c>
      <c r="D1690" s="175" t="s">
        <v>179</v>
      </c>
      <c r="E1690" s="176" t="s">
        <v>1250</v>
      </c>
      <c r="F1690" s="177" t="s">
        <v>1251</v>
      </c>
      <c r="G1690" s="178" t="s">
        <v>1252</v>
      </c>
      <c r="H1690" s="179">
        <v>1</v>
      </c>
      <c r="I1690" s="180"/>
      <c r="J1690" s="181">
        <f>ROUND(I1690*H1690,2)</f>
        <v>0</v>
      </c>
      <c r="K1690" s="177" t="s">
        <v>19</v>
      </c>
      <c r="L1690" s="41"/>
      <c r="M1690" s="182" t="s">
        <v>19</v>
      </c>
      <c r="N1690" s="183" t="s">
        <v>47</v>
      </c>
      <c r="O1690" s="66"/>
      <c r="P1690" s="184">
        <f>O1690*H1690</f>
        <v>0</v>
      </c>
      <c r="Q1690" s="184">
        <v>0</v>
      </c>
      <c r="R1690" s="184">
        <f>Q1690*H1690</f>
        <v>0</v>
      </c>
      <c r="S1690" s="184">
        <v>0</v>
      </c>
      <c r="T1690" s="185">
        <f>S1690*H1690</f>
        <v>0</v>
      </c>
      <c r="U1690" s="36"/>
      <c r="V1690" s="36"/>
      <c r="W1690" s="36"/>
      <c r="X1690" s="36"/>
      <c r="Y1690" s="36"/>
      <c r="Z1690" s="36"/>
      <c r="AA1690" s="36"/>
      <c r="AB1690" s="36"/>
      <c r="AC1690" s="36"/>
      <c r="AD1690" s="36"/>
      <c r="AE1690" s="36"/>
      <c r="AR1690" s="186" t="s">
        <v>184</v>
      </c>
      <c r="AT1690" s="186" t="s">
        <v>179</v>
      </c>
      <c r="AU1690" s="186" t="s">
        <v>86</v>
      </c>
      <c r="AY1690" s="19" t="s">
        <v>177</v>
      </c>
      <c r="BE1690" s="187">
        <f>IF(N1690="základní",J1690,0)</f>
        <v>0</v>
      </c>
      <c r="BF1690" s="187">
        <f>IF(N1690="snížená",J1690,0)</f>
        <v>0</v>
      </c>
      <c r="BG1690" s="187">
        <f>IF(N1690="zákl. přenesená",J1690,0)</f>
        <v>0</v>
      </c>
      <c r="BH1690" s="187">
        <f>IF(N1690="sníž. přenesená",J1690,0)</f>
        <v>0</v>
      </c>
      <c r="BI1690" s="187">
        <f>IF(N1690="nulová",J1690,0)</f>
        <v>0</v>
      </c>
      <c r="BJ1690" s="19" t="s">
        <v>84</v>
      </c>
      <c r="BK1690" s="187">
        <f>ROUND(I1690*H1690,2)</f>
        <v>0</v>
      </c>
      <c r="BL1690" s="19" t="s">
        <v>184</v>
      </c>
      <c r="BM1690" s="186" t="s">
        <v>1253</v>
      </c>
    </row>
    <row r="1691" spans="1:65" s="12" customFormat="1" ht="22.9" customHeight="1">
      <c r="B1691" s="159"/>
      <c r="C1691" s="160"/>
      <c r="D1691" s="161" t="s">
        <v>75</v>
      </c>
      <c r="E1691" s="173" t="s">
        <v>1254</v>
      </c>
      <c r="F1691" s="173" t="s">
        <v>1255</v>
      </c>
      <c r="G1691" s="160"/>
      <c r="H1691" s="160"/>
      <c r="I1691" s="163"/>
      <c r="J1691" s="174">
        <f>BK1691</f>
        <v>0</v>
      </c>
      <c r="K1691" s="160"/>
      <c r="L1691" s="165"/>
      <c r="M1691" s="166"/>
      <c r="N1691" s="167"/>
      <c r="O1691" s="167"/>
      <c r="P1691" s="168">
        <f>SUM(P1692:P1693)</f>
        <v>0</v>
      </c>
      <c r="Q1691" s="167"/>
      <c r="R1691" s="168">
        <f>SUM(R1692:R1693)</f>
        <v>0</v>
      </c>
      <c r="S1691" s="167"/>
      <c r="T1691" s="169">
        <f>SUM(T1692:T1693)</f>
        <v>0</v>
      </c>
      <c r="AR1691" s="170" t="s">
        <v>84</v>
      </c>
      <c r="AT1691" s="171" t="s">
        <v>75</v>
      </c>
      <c r="AU1691" s="171" t="s">
        <v>84</v>
      </c>
      <c r="AY1691" s="170" t="s">
        <v>177</v>
      </c>
      <c r="BK1691" s="172">
        <f>SUM(BK1692:BK1693)</f>
        <v>0</v>
      </c>
    </row>
    <row r="1692" spans="1:65" s="2" customFormat="1" ht="33" customHeight="1">
      <c r="A1692" s="36"/>
      <c r="B1692" s="37"/>
      <c r="C1692" s="175" t="s">
        <v>1256</v>
      </c>
      <c r="D1692" s="175" t="s">
        <v>179</v>
      </c>
      <c r="E1692" s="176" t="s">
        <v>1257</v>
      </c>
      <c r="F1692" s="177" t="s">
        <v>1258</v>
      </c>
      <c r="G1692" s="178" t="s">
        <v>304</v>
      </c>
      <c r="H1692" s="179">
        <v>697.75400000000002</v>
      </c>
      <c r="I1692" s="180"/>
      <c r="J1692" s="181">
        <f>ROUND(I1692*H1692,2)</f>
        <v>0</v>
      </c>
      <c r="K1692" s="177" t="s">
        <v>183</v>
      </c>
      <c r="L1692" s="41"/>
      <c r="M1692" s="182" t="s">
        <v>19</v>
      </c>
      <c r="N1692" s="183" t="s">
        <v>47</v>
      </c>
      <c r="O1692" s="66"/>
      <c r="P1692" s="184">
        <f>O1692*H1692</f>
        <v>0</v>
      </c>
      <c r="Q1692" s="184">
        <v>0</v>
      </c>
      <c r="R1692" s="184">
        <f>Q1692*H1692</f>
        <v>0</v>
      </c>
      <c r="S1692" s="184">
        <v>0</v>
      </c>
      <c r="T1692" s="185">
        <f>S1692*H1692</f>
        <v>0</v>
      </c>
      <c r="U1692" s="36"/>
      <c r="V1692" s="36"/>
      <c r="W1692" s="36"/>
      <c r="X1692" s="36"/>
      <c r="Y1692" s="36"/>
      <c r="Z1692" s="36"/>
      <c r="AA1692" s="36"/>
      <c r="AB1692" s="36"/>
      <c r="AC1692" s="36"/>
      <c r="AD1692" s="36"/>
      <c r="AE1692" s="36"/>
      <c r="AR1692" s="186" t="s">
        <v>184</v>
      </c>
      <c r="AT1692" s="186" t="s">
        <v>179</v>
      </c>
      <c r="AU1692" s="186" t="s">
        <v>86</v>
      </c>
      <c r="AY1692" s="19" t="s">
        <v>177</v>
      </c>
      <c r="BE1692" s="187">
        <f>IF(N1692="základní",J1692,0)</f>
        <v>0</v>
      </c>
      <c r="BF1692" s="187">
        <f>IF(N1692="snížená",J1692,0)</f>
        <v>0</v>
      </c>
      <c r="BG1692" s="187">
        <f>IF(N1692="zákl. přenesená",J1692,0)</f>
        <v>0</v>
      </c>
      <c r="BH1692" s="187">
        <f>IF(N1692="sníž. přenesená",J1692,0)</f>
        <v>0</v>
      </c>
      <c r="BI1692" s="187">
        <f>IF(N1692="nulová",J1692,0)</f>
        <v>0</v>
      </c>
      <c r="BJ1692" s="19" t="s">
        <v>84</v>
      </c>
      <c r="BK1692" s="187">
        <f>ROUND(I1692*H1692,2)</f>
        <v>0</v>
      </c>
      <c r="BL1692" s="19" t="s">
        <v>184</v>
      </c>
      <c r="BM1692" s="186" t="s">
        <v>1259</v>
      </c>
    </row>
    <row r="1693" spans="1:65" s="2" customFormat="1" ht="11.25">
      <c r="A1693" s="36"/>
      <c r="B1693" s="37"/>
      <c r="C1693" s="38"/>
      <c r="D1693" s="188" t="s">
        <v>186</v>
      </c>
      <c r="E1693" s="38"/>
      <c r="F1693" s="189" t="s">
        <v>1260</v>
      </c>
      <c r="G1693" s="38"/>
      <c r="H1693" s="38"/>
      <c r="I1693" s="190"/>
      <c r="J1693" s="38"/>
      <c r="K1693" s="38"/>
      <c r="L1693" s="41"/>
      <c r="M1693" s="191"/>
      <c r="N1693" s="192"/>
      <c r="O1693" s="66"/>
      <c r="P1693" s="66"/>
      <c r="Q1693" s="66"/>
      <c r="R1693" s="66"/>
      <c r="S1693" s="66"/>
      <c r="T1693" s="67"/>
      <c r="U1693" s="36"/>
      <c r="V1693" s="36"/>
      <c r="W1693" s="36"/>
      <c r="X1693" s="36"/>
      <c r="Y1693" s="36"/>
      <c r="Z1693" s="36"/>
      <c r="AA1693" s="36"/>
      <c r="AB1693" s="36"/>
      <c r="AC1693" s="36"/>
      <c r="AD1693" s="36"/>
      <c r="AE1693" s="36"/>
      <c r="AT1693" s="19" t="s">
        <v>186</v>
      </c>
      <c r="AU1693" s="19" t="s">
        <v>86</v>
      </c>
    </row>
    <row r="1694" spans="1:65" s="12" customFormat="1" ht="25.9" customHeight="1">
      <c r="B1694" s="159"/>
      <c r="C1694" s="160"/>
      <c r="D1694" s="161" t="s">
        <v>75</v>
      </c>
      <c r="E1694" s="162" t="s">
        <v>1261</v>
      </c>
      <c r="F1694" s="162" t="s">
        <v>1262</v>
      </c>
      <c r="G1694" s="160"/>
      <c r="H1694" s="160"/>
      <c r="I1694" s="163"/>
      <c r="J1694" s="164">
        <f>BK1694</f>
        <v>0</v>
      </c>
      <c r="K1694" s="160"/>
      <c r="L1694" s="165"/>
      <c r="M1694" s="166"/>
      <c r="N1694" s="167"/>
      <c r="O1694" s="167"/>
      <c r="P1694" s="168">
        <f>P1695+P1883+P1906+P2265+P2273+P2275+P2284+P2361+P2573+P2654+P2666+P2874+P3042+P3305+P3438+P3719+P3763+P3882+P3899+P3918</f>
        <v>0</v>
      </c>
      <c r="Q1694" s="167"/>
      <c r="R1694" s="168">
        <f>R1695+R1883+R1906+R2265+R2273+R2275+R2284+R2361+R2573+R2654+R2666+R2874+R3042+R3305+R3438+R3719+R3763+R3882+R3899+R3918</f>
        <v>114.92037835999997</v>
      </c>
      <c r="S1694" s="167"/>
      <c r="T1694" s="169">
        <f>T1695+T1883+T1906+T2265+T2273+T2275+T2284+T2361+T2573+T2654+T2666+T2874+T3042+T3305+T3438+T3719+T3763+T3882+T3899+T3918</f>
        <v>0.74855000000000005</v>
      </c>
      <c r="AR1694" s="170" t="s">
        <v>86</v>
      </c>
      <c r="AT1694" s="171" t="s">
        <v>75</v>
      </c>
      <c r="AU1694" s="171" t="s">
        <v>76</v>
      </c>
      <c r="AY1694" s="170" t="s">
        <v>177</v>
      </c>
      <c r="BK1694" s="172">
        <f>BK1695+BK1883+BK1906+BK2265+BK2273+BK2275+BK2284+BK2361+BK2573+BK2654+BK2666+BK2874+BK3042+BK3305+BK3438+BK3719+BK3763+BK3882+BK3899+BK3918</f>
        <v>0</v>
      </c>
    </row>
    <row r="1695" spans="1:65" s="12" customFormat="1" ht="22.9" customHeight="1">
      <c r="B1695" s="159"/>
      <c r="C1695" s="160"/>
      <c r="D1695" s="161" t="s">
        <v>75</v>
      </c>
      <c r="E1695" s="173" t="s">
        <v>1263</v>
      </c>
      <c r="F1695" s="173" t="s">
        <v>1264</v>
      </c>
      <c r="G1695" s="160"/>
      <c r="H1695" s="160"/>
      <c r="I1695" s="163"/>
      <c r="J1695" s="174">
        <f>BK1695</f>
        <v>0</v>
      </c>
      <c r="K1695" s="160"/>
      <c r="L1695" s="165"/>
      <c r="M1695" s="166"/>
      <c r="N1695" s="167"/>
      <c r="O1695" s="167"/>
      <c r="P1695" s="168">
        <f>SUM(P1696:P1882)</f>
        <v>0</v>
      </c>
      <c r="Q1695" s="167"/>
      <c r="R1695" s="168">
        <f>SUM(R1696:R1882)</f>
        <v>6.1267890800000009</v>
      </c>
      <c r="S1695" s="167"/>
      <c r="T1695" s="169">
        <f>SUM(T1696:T1882)</f>
        <v>0</v>
      </c>
      <c r="AR1695" s="170" t="s">
        <v>86</v>
      </c>
      <c r="AT1695" s="171" t="s">
        <v>75</v>
      </c>
      <c r="AU1695" s="171" t="s">
        <v>84</v>
      </c>
      <c r="AY1695" s="170" t="s">
        <v>177</v>
      </c>
      <c r="BK1695" s="172">
        <f>SUM(BK1696:BK1882)</f>
        <v>0</v>
      </c>
    </row>
    <row r="1696" spans="1:65" s="2" customFormat="1" ht="24.2" customHeight="1">
      <c r="A1696" s="36"/>
      <c r="B1696" s="37"/>
      <c r="C1696" s="175" t="s">
        <v>1265</v>
      </c>
      <c r="D1696" s="175" t="s">
        <v>179</v>
      </c>
      <c r="E1696" s="176" t="s">
        <v>1266</v>
      </c>
      <c r="F1696" s="177" t="s">
        <v>1267</v>
      </c>
      <c r="G1696" s="178" t="s">
        <v>199</v>
      </c>
      <c r="H1696" s="179">
        <v>654.5</v>
      </c>
      <c r="I1696" s="180"/>
      <c r="J1696" s="181">
        <f>ROUND(I1696*H1696,2)</f>
        <v>0</v>
      </c>
      <c r="K1696" s="177" t="s">
        <v>183</v>
      </c>
      <c r="L1696" s="41"/>
      <c r="M1696" s="182" t="s">
        <v>19</v>
      </c>
      <c r="N1696" s="183" t="s">
        <v>47</v>
      </c>
      <c r="O1696" s="66"/>
      <c r="P1696" s="184">
        <f>O1696*H1696</f>
        <v>0</v>
      </c>
      <c r="Q1696" s="184">
        <v>0</v>
      </c>
      <c r="R1696" s="184">
        <f>Q1696*H1696</f>
        <v>0</v>
      </c>
      <c r="S1696" s="184">
        <v>0</v>
      </c>
      <c r="T1696" s="185">
        <f>S1696*H1696</f>
        <v>0</v>
      </c>
      <c r="U1696" s="36"/>
      <c r="V1696" s="36"/>
      <c r="W1696" s="36"/>
      <c r="X1696" s="36"/>
      <c r="Y1696" s="36"/>
      <c r="Z1696" s="36"/>
      <c r="AA1696" s="36"/>
      <c r="AB1696" s="36"/>
      <c r="AC1696" s="36"/>
      <c r="AD1696" s="36"/>
      <c r="AE1696" s="36"/>
      <c r="AR1696" s="186" t="s">
        <v>301</v>
      </c>
      <c r="AT1696" s="186" t="s">
        <v>179</v>
      </c>
      <c r="AU1696" s="186" t="s">
        <v>86</v>
      </c>
      <c r="AY1696" s="19" t="s">
        <v>177</v>
      </c>
      <c r="BE1696" s="187">
        <f>IF(N1696="základní",J1696,0)</f>
        <v>0</v>
      </c>
      <c r="BF1696" s="187">
        <f>IF(N1696="snížená",J1696,0)</f>
        <v>0</v>
      </c>
      <c r="BG1696" s="187">
        <f>IF(N1696="zákl. přenesená",J1696,0)</f>
        <v>0</v>
      </c>
      <c r="BH1696" s="187">
        <f>IF(N1696="sníž. přenesená",J1696,0)</f>
        <v>0</v>
      </c>
      <c r="BI1696" s="187">
        <f>IF(N1696="nulová",J1696,0)</f>
        <v>0</v>
      </c>
      <c r="BJ1696" s="19" t="s">
        <v>84</v>
      </c>
      <c r="BK1696" s="187">
        <f>ROUND(I1696*H1696,2)</f>
        <v>0</v>
      </c>
      <c r="BL1696" s="19" t="s">
        <v>301</v>
      </c>
      <c r="BM1696" s="186" t="s">
        <v>1268</v>
      </c>
    </row>
    <row r="1697" spans="1:51" s="2" customFormat="1" ht="11.25">
      <c r="A1697" s="36"/>
      <c r="B1697" s="37"/>
      <c r="C1697" s="38"/>
      <c r="D1697" s="188" t="s">
        <v>186</v>
      </c>
      <c r="E1697" s="38"/>
      <c r="F1697" s="189" t="s">
        <v>1269</v>
      </c>
      <c r="G1697" s="38"/>
      <c r="H1697" s="38"/>
      <c r="I1697" s="190"/>
      <c r="J1697" s="38"/>
      <c r="K1697" s="38"/>
      <c r="L1697" s="41"/>
      <c r="M1697" s="191"/>
      <c r="N1697" s="192"/>
      <c r="O1697" s="66"/>
      <c r="P1697" s="66"/>
      <c r="Q1697" s="66"/>
      <c r="R1697" s="66"/>
      <c r="S1697" s="66"/>
      <c r="T1697" s="67"/>
      <c r="U1697" s="36"/>
      <c r="V1697" s="36"/>
      <c r="W1697" s="36"/>
      <c r="X1697" s="36"/>
      <c r="Y1697" s="36"/>
      <c r="Z1697" s="36"/>
      <c r="AA1697" s="36"/>
      <c r="AB1697" s="36"/>
      <c r="AC1697" s="36"/>
      <c r="AD1697" s="36"/>
      <c r="AE1697" s="36"/>
      <c r="AT1697" s="19" t="s">
        <v>186</v>
      </c>
      <c r="AU1697" s="19" t="s">
        <v>86</v>
      </c>
    </row>
    <row r="1698" spans="1:51" s="15" customFormat="1" ht="11.25">
      <c r="B1698" s="216"/>
      <c r="C1698" s="217"/>
      <c r="D1698" s="195" t="s">
        <v>188</v>
      </c>
      <c r="E1698" s="218" t="s">
        <v>19</v>
      </c>
      <c r="F1698" s="219" t="s">
        <v>950</v>
      </c>
      <c r="G1698" s="217"/>
      <c r="H1698" s="218" t="s">
        <v>19</v>
      </c>
      <c r="I1698" s="220"/>
      <c r="J1698" s="217"/>
      <c r="K1698" s="217"/>
      <c r="L1698" s="221"/>
      <c r="M1698" s="222"/>
      <c r="N1698" s="223"/>
      <c r="O1698" s="223"/>
      <c r="P1698" s="223"/>
      <c r="Q1698" s="223"/>
      <c r="R1698" s="223"/>
      <c r="S1698" s="223"/>
      <c r="T1698" s="224"/>
      <c r="AT1698" s="225" t="s">
        <v>188</v>
      </c>
      <c r="AU1698" s="225" t="s">
        <v>86</v>
      </c>
      <c r="AV1698" s="15" t="s">
        <v>84</v>
      </c>
      <c r="AW1698" s="15" t="s">
        <v>35</v>
      </c>
      <c r="AX1698" s="15" t="s">
        <v>76</v>
      </c>
      <c r="AY1698" s="225" t="s">
        <v>177</v>
      </c>
    </row>
    <row r="1699" spans="1:51" s="15" customFormat="1" ht="11.25">
      <c r="B1699" s="216"/>
      <c r="C1699" s="217"/>
      <c r="D1699" s="195" t="s">
        <v>188</v>
      </c>
      <c r="E1699" s="218" t="s">
        <v>19</v>
      </c>
      <c r="F1699" s="219" t="s">
        <v>951</v>
      </c>
      <c r="G1699" s="217"/>
      <c r="H1699" s="218" t="s">
        <v>19</v>
      </c>
      <c r="I1699" s="220"/>
      <c r="J1699" s="217"/>
      <c r="K1699" s="217"/>
      <c r="L1699" s="221"/>
      <c r="M1699" s="222"/>
      <c r="N1699" s="223"/>
      <c r="O1699" s="223"/>
      <c r="P1699" s="223"/>
      <c r="Q1699" s="223"/>
      <c r="R1699" s="223"/>
      <c r="S1699" s="223"/>
      <c r="T1699" s="224"/>
      <c r="AT1699" s="225" t="s">
        <v>188</v>
      </c>
      <c r="AU1699" s="225" t="s">
        <v>86</v>
      </c>
      <c r="AV1699" s="15" t="s">
        <v>84</v>
      </c>
      <c r="AW1699" s="15" t="s">
        <v>35</v>
      </c>
      <c r="AX1699" s="15" t="s">
        <v>76</v>
      </c>
      <c r="AY1699" s="225" t="s">
        <v>177</v>
      </c>
    </row>
    <row r="1700" spans="1:51" s="13" customFormat="1" ht="11.25">
      <c r="B1700" s="193"/>
      <c r="C1700" s="194"/>
      <c r="D1700" s="195" t="s">
        <v>188</v>
      </c>
      <c r="E1700" s="196" t="s">
        <v>19</v>
      </c>
      <c r="F1700" s="197" t="s">
        <v>1003</v>
      </c>
      <c r="G1700" s="194"/>
      <c r="H1700" s="198">
        <v>11.5</v>
      </c>
      <c r="I1700" s="199"/>
      <c r="J1700" s="194"/>
      <c r="K1700" s="194"/>
      <c r="L1700" s="200"/>
      <c r="M1700" s="201"/>
      <c r="N1700" s="202"/>
      <c r="O1700" s="202"/>
      <c r="P1700" s="202"/>
      <c r="Q1700" s="202"/>
      <c r="R1700" s="202"/>
      <c r="S1700" s="202"/>
      <c r="T1700" s="203"/>
      <c r="AT1700" s="204" t="s">
        <v>188</v>
      </c>
      <c r="AU1700" s="204" t="s">
        <v>86</v>
      </c>
      <c r="AV1700" s="13" t="s">
        <v>86</v>
      </c>
      <c r="AW1700" s="13" t="s">
        <v>35</v>
      </c>
      <c r="AX1700" s="13" t="s">
        <v>76</v>
      </c>
      <c r="AY1700" s="204" t="s">
        <v>177</v>
      </c>
    </row>
    <row r="1701" spans="1:51" s="13" customFormat="1" ht="11.25">
      <c r="B1701" s="193"/>
      <c r="C1701" s="194"/>
      <c r="D1701" s="195" t="s">
        <v>188</v>
      </c>
      <c r="E1701" s="196" t="s">
        <v>19</v>
      </c>
      <c r="F1701" s="197" t="s">
        <v>1004</v>
      </c>
      <c r="G1701" s="194"/>
      <c r="H1701" s="198">
        <v>13.6</v>
      </c>
      <c r="I1701" s="199"/>
      <c r="J1701" s="194"/>
      <c r="K1701" s="194"/>
      <c r="L1701" s="200"/>
      <c r="M1701" s="201"/>
      <c r="N1701" s="202"/>
      <c r="O1701" s="202"/>
      <c r="P1701" s="202"/>
      <c r="Q1701" s="202"/>
      <c r="R1701" s="202"/>
      <c r="S1701" s="202"/>
      <c r="T1701" s="203"/>
      <c r="AT1701" s="204" t="s">
        <v>188</v>
      </c>
      <c r="AU1701" s="204" t="s">
        <v>86</v>
      </c>
      <c r="AV1701" s="13" t="s">
        <v>86</v>
      </c>
      <c r="AW1701" s="13" t="s">
        <v>35</v>
      </c>
      <c r="AX1701" s="13" t="s">
        <v>76</v>
      </c>
      <c r="AY1701" s="204" t="s">
        <v>177</v>
      </c>
    </row>
    <row r="1702" spans="1:51" s="13" customFormat="1" ht="11.25">
      <c r="B1702" s="193"/>
      <c r="C1702" s="194"/>
      <c r="D1702" s="195" t="s">
        <v>188</v>
      </c>
      <c r="E1702" s="196" t="s">
        <v>19</v>
      </c>
      <c r="F1702" s="197" t="s">
        <v>1005</v>
      </c>
      <c r="G1702" s="194"/>
      <c r="H1702" s="198">
        <v>19.100000000000001</v>
      </c>
      <c r="I1702" s="199"/>
      <c r="J1702" s="194"/>
      <c r="K1702" s="194"/>
      <c r="L1702" s="200"/>
      <c r="M1702" s="201"/>
      <c r="N1702" s="202"/>
      <c r="O1702" s="202"/>
      <c r="P1702" s="202"/>
      <c r="Q1702" s="202"/>
      <c r="R1702" s="202"/>
      <c r="S1702" s="202"/>
      <c r="T1702" s="203"/>
      <c r="AT1702" s="204" t="s">
        <v>188</v>
      </c>
      <c r="AU1702" s="204" t="s">
        <v>86</v>
      </c>
      <c r="AV1702" s="13" t="s">
        <v>86</v>
      </c>
      <c r="AW1702" s="13" t="s">
        <v>35</v>
      </c>
      <c r="AX1702" s="13" t="s">
        <v>76</v>
      </c>
      <c r="AY1702" s="204" t="s">
        <v>177</v>
      </c>
    </row>
    <row r="1703" spans="1:51" s="13" customFormat="1" ht="11.25">
      <c r="B1703" s="193"/>
      <c r="C1703" s="194"/>
      <c r="D1703" s="195" t="s">
        <v>188</v>
      </c>
      <c r="E1703" s="196" t="s">
        <v>19</v>
      </c>
      <c r="F1703" s="197" t="s">
        <v>252</v>
      </c>
      <c r="G1703" s="194"/>
      <c r="H1703" s="198">
        <v>8</v>
      </c>
      <c r="I1703" s="199"/>
      <c r="J1703" s="194"/>
      <c r="K1703" s="194"/>
      <c r="L1703" s="200"/>
      <c r="M1703" s="201"/>
      <c r="N1703" s="202"/>
      <c r="O1703" s="202"/>
      <c r="P1703" s="202"/>
      <c r="Q1703" s="202"/>
      <c r="R1703" s="202"/>
      <c r="S1703" s="202"/>
      <c r="T1703" s="203"/>
      <c r="AT1703" s="204" t="s">
        <v>188</v>
      </c>
      <c r="AU1703" s="204" t="s">
        <v>86</v>
      </c>
      <c r="AV1703" s="13" t="s">
        <v>86</v>
      </c>
      <c r="AW1703" s="13" t="s">
        <v>35</v>
      </c>
      <c r="AX1703" s="13" t="s">
        <v>76</v>
      </c>
      <c r="AY1703" s="204" t="s">
        <v>177</v>
      </c>
    </row>
    <row r="1704" spans="1:51" s="13" customFormat="1" ht="11.25">
      <c r="B1704" s="193"/>
      <c r="C1704" s="194"/>
      <c r="D1704" s="195" t="s">
        <v>188</v>
      </c>
      <c r="E1704" s="196" t="s">
        <v>19</v>
      </c>
      <c r="F1704" s="197" t="s">
        <v>1006</v>
      </c>
      <c r="G1704" s="194"/>
      <c r="H1704" s="198">
        <v>6.6</v>
      </c>
      <c r="I1704" s="199"/>
      <c r="J1704" s="194"/>
      <c r="K1704" s="194"/>
      <c r="L1704" s="200"/>
      <c r="M1704" s="201"/>
      <c r="N1704" s="202"/>
      <c r="O1704" s="202"/>
      <c r="P1704" s="202"/>
      <c r="Q1704" s="202"/>
      <c r="R1704" s="202"/>
      <c r="S1704" s="202"/>
      <c r="T1704" s="203"/>
      <c r="AT1704" s="204" t="s">
        <v>188</v>
      </c>
      <c r="AU1704" s="204" t="s">
        <v>86</v>
      </c>
      <c r="AV1704" s="13" t="s">
        <v>86</v>
      </c>
      <c r="AW1704" s="13" t="s">
        <v>35</v>
      </c>
      <c r="AX1704" s="13" t="s">
        <v>76</v>
      </c>
      <c r="AY1704" s="204" t="s">
        <v>177</v>
      </c>
    </row>
    <row r="1705" spans="1:51" s="13" customFormat="1" ht="11.25">
      <c r="B1705" s="193"/>
      <c r="C1705" s="194"/>
      <c r="D1705" s="195" t="s">
        <v>188</v>
      </c>
      <c r="E1705" s="196" t="s">
        <v>19</v>
      </c>
      <c r="F1705" s="197" t="s">
        <v>1007</v>
      </c>
      <c r="G1705" s="194"/>
      <c r="H1705" s="198">
        <v>3.4</v>
      </c>
      <c r="I1705" s="199"/>
      <c r="J1705" s="194"/>
      <c r="K1705" s="194"/>
      <c r="L1705" s="200"/>
      <c r="M1705" s="201"/>
      <c r="N1705" s="202"/>
      <c r="O1705" s="202"/>
      <c r="P1705" s="202"/>
      <c r="Q1705" s="202"/>
      <c r="R1705" s="202"/>
      <c r="S1705" s="202"/>
      <c r="T1705" s="203"/>
      <c r="AT1705" s="204" t="s">
        <v>188</v>
      </c>
      <c r="AU1705" s="204" t="s">
        <v>86</v>
      </c>
      <c r="AV1705" s="13" t="s">
        <v>86</v>
      </c>
      <c r="AW1705" s="13" t="s">
        <v>35</v>
      </c>
      <c r="AX1705" s="13" t="s">
        <v>76</v>
      </c>
      <c r="AY1705" s="204" t="s">
        <v>177</v>
      </c>
    </row>
    <row r="1706" spans="1:51" s="13" customFormat="1" ht="11.25">
      <c r="B1706" s="193"/>
      <c r="C1706" s="194"/>
      <c r="D1706" s="195" t="s">
        <v>188</v>
      </c>
      <c r="E1706" s="196" t="s">
        <v>19</v>
      </c>
      <c r="F1706" s="197" t="s">
        <v>1008</v>
      </c>
      <c r="G1706" s="194"/>
      <c r="H1706" s="198">
        <v>8.6</v>
      </c>
      <c r="I1706" s="199"/>
      <c r="J1706" s="194"/>
      <c r="K1706" s="194"/>
      <c r="L1706" s="200"/>
      <c r="M1706" s="201"/>
      <c r="N1706" s="202"/>
      <c r="O1706" s="202"/>
      <c r="P1706" s="202"/>
      <c r="Q1706" s="202"/>
      <c r="R1706" s="202"/>
      <c r="S1706" s="202"/>
      <c r="T1706" s="203"/>
      <c r="AT1706" s="204" t="s">
        <v>188</v>
      </c>
      <c r="AU1706" s="204" t="s">
        <v>86</v>
      </c>
      <c r="AV1706" s="13" t="s">
        <v>86</v>
      </c>
      <c r="AW1706" s="13" t="s">
        <v>35</v>
      </c>
      <c r="AX1706" s="13" t="s">
        <v>76</v>
      </c>
      <c r="AY1706" s="204" t="s">
        <v>177</v>
      </c>
    </row>
    <row r="1707" spans="1:51" s="13" customFormat="1" ht="11.25">
      <c r="B1707" s="193"/>
      <c r="C1707" s="194"/>
      <c r="D1707" s="195" t="s">
        <v>188</v>
      </c>
      <c r="E1707" s="196" t="s">
        <v>19</v>
      </c>
      <c r="F1707" s="197" t="s">
        <v>1009</v>
      </c>
      <c r="G1707" s="194"/>
      <c r="H1707" s="198">
        <v>1.4</v>
      </c>
      <c r="I1707" s="199"/>
      <c r="J1707" s="194"/>
      <c r="K1707" s="194"/>
      <c r="L1707" s="200"/>
      <c r="M1707" s="201"/>
      <c r="N1707" s="202"/>
      <c r="O1707" s="202"/>
      <c r="P1707" s="202"/>
      <c r="Q1707" s="202"/>
      <c r="R1707" s="202"/>
      <c r="S1707" s="202"/>
      <c r="T1707" s="203"/>
      <c r="AT1707" s="204" t="s">
        <v>188</v>
      </c>
      <c r="AU1707" s="204" t="s">
        <v>86</v>
      </c>
      <c r="AV1707" s="13" t="s">
        <v>86</v>
      </c>
      <c r="AW1707" s="13" t="s">
        <v>35</v>
      </c>
      <c r="AX1707" s="13" t="s">
        <v>76</v>
      </c>
      <c r="AY1707" s="204" t="s">
        <v>177</v>
      </c>
    </row>
    <row r="1708" spans="1:51" s="13" customFormat="1" ht="11.25">
      <c r="B1708" s="193"/>
      <c r="C1708" s="194"/>
      <c r="D1708" s="195" t="s">
        <v>188</v>
      </c>
      <c r="E1708" s="196" t="s">
        <v>19</v>
      </c>
      <c r="F1708" s="197" t="s">
        <v>1010</v>
      </c>
      <c r="G1708" s="194"/>
      <c r="H1708" s="198">
        <v>2.2999999999999998</v>
      </c>
      <c r="I1708" s="199"/>
      <c r="J1708" s="194"/>
      <c r="K1708" s="194"/>
      <c r="L1708" s="200"/>
      <c r="M1708" s="201"/>
      <c r="N1708" s="202"/>
      <c r="O1708" s="202"/>
      <c r="P1708" s="202"/>
      <c r="Q1708" s="202"/>
      <c r="R1708" s="202"/>
      <c r="S1708" s="202"/>
      <c r="T1708" s="203"/>
      <c r="AT1708" s="204" t="s">
        <v>188</v>
      </c>
      <c r="AU1708" s="204" t="s">
        <v>86</v>
      </c>
      <c r="AV1708" s="13" t="s">
        <v>86</v>
      </c>
      <c r="AW1708" s="13" t="s">
        <v>35</v>
      </c>
      <c r="AX1708" s="13" t="s">
        <v>76</v>
      </c>
      <c r="AY1708" s="204" t="s">
        <v>177</v>
      </c>
    </row>
    <row r="1709" spans="1:51" s="13" customFormat="1" ht="11.25">
      <c r="B1709" s="193"/>
      <c r="C1709" s="194"/>
      <c r="D1709" s="195" t="s">
        <v>188</v>
      </c>
      <c r="E1709" s="196" t="s">
        <v>19</v>
      </c>
      <c r="F1709" s="197" t="s">
        <v>1011</v>
      </c>
      <c r="G1709" s="194"/>
      <c r="H1709" s="198">
        <v>10.3</v>
      </c>
      <c r="I1709" s="199"/>
      <c r="J1709" s="194"/>
      <c r="K1709" s="194"/>
      <c r="L1709" s="200"/>
      <c r="M1709" s="201"/>
      <c r="N1709" s="202"/>
      <c r="O1709" s="202"/>
      <c r="P1709" s="202"/>
      <c r="Q1709" s="202"/>
      <c r="R1709" s="202"/>
      <c r="S1709" s="202"/>
      <c r="T1709" s="203"/>
      <c r="AT1709" s="204" t="s">
        <v>188</v>
      </c>
      <c r="AU1709" s="204" t="s">
        <v>86</v>
      </c>
      <c r="AV1709" s="13" t="s">
        <v>86</v>
      </c>
      <c r="AW1709" s="13" t="s">
        <v>35</v>
      </c>
      <c r="AX1709" s="13" t="s">
        <v>76</v>
      </c>
      <c r="AY1709" s="204" t="s">
        <v>177</v>
      </c>
    </row>
    <row r="1710" spans="1:51" s="13" customFormat="1" ht="11.25">
      <c r="B1710" s="193"/>
      <c r="C1710" s="194"/>
      <c r="D1710" s="195" t="s">
        <v>188</v>
      </c>
      <c r="E1710" s="196" t="s">
        <v>19</v>
      </c>
      <c r="F1710" s="197" t="s">
        <v>1012</v>
      </c>
      <c r="G1710" s="194"/>
      <c r="H1710" s="198">
        <v>1.7</v>
      </c>
      <c r="I1710" s="199"/>
      <c r="J1710" s="194"/>
      <c r="K1710" s="194"/>
      <c r="L1710" s="200"/>
      <c r="M1710" s="201"/>
      <c r="N1710" s="202"/>
      <c r="O1710" s="202"/>
      <c r="P1710" s="202"/>
      <c r="Q1710" s="202"/>
      <c r="R1710" s="202"/>
      <c r="S1710" s="202"/>
      <c r="T1710" s="203"/>
      <c r="AT1710" s="204" t="s">
        <v>188</v>
      </c>
      <c r="AU1710" s="204" t="s">
        <v>86</v>
      </c>
      <c r="AV1710" s="13" t="s">
        <v>86</v>
      </c>
      <c r="AW1710" s="13" t="s">
        <v>35</v>
      </c>
      <c r="AX1710" s="13" t="s">
        <v>76</v>
      </c>
      <c r="AY1710" s="204" t="s">
        <v>177</v>
      </c>
    </row>
    <row r="1711" spans="1:51" s="13" customFormat="1" ht="11.25">
      <c r="B1711" s="193"/>
      <c r="C1711" s="194"/>
      <c r="D1711" s="195" t="s">
        <v>188</v>
      </c>
      <c r="E1711" s="196" t="s">
        <v>19</v>
      </c>
      <c r="F1711" s="197" t="s">
        <v>1013</v>
      </c>
      <c r="G1711" s="194"/>
      <c r="H1711" s="198">
        <v>39.6</v>
      </c>
      <c r="I1711" s="199"/>
      <c r="J1711" s="194"/>
      <c r="K1711" s="194"/>
      <c r="L1711" s="200"/>
      <c r="M1711" s="201"/>
      <c r="N1711" s="202"/>
      <c r="O1711" s="202"/>
      <c r="P1711" s="202"/>
      <c r="Q1711" s="202"/>
      <c r="R1711" s="202"/>
      <c r="S1711" s="202"/>
      <c r="T1711" s="203"/>
      <c r="AT1711" s="204" t="s">
        <v>188</v>
      </c>
      <c r="AU1711" s="204" t="s">
        <v>86</v>
      </c>
      <c r="AV1711" s="13" t="s">
        <v>86</v>
      </c>
      <c r="AW1711" s="13" t="s">
        <v>35</v>
      </c>
      <c r="AX1711" s="13" t="s">
        <v>76</v>
      </c>
      <c r="AY1711" s="204" t="s">
        <v>177</v>
      </c>
    </row>
    <row r="1712" spans="1:51" s="13" customFormat="1" ht="11.25">
      <c r="B1712" s="193"/>
      <c r="C1712" s="194"/>
      <c r="D1712" s="195" t="s">
        <v>188</v>
      </c>
      <c r="E1712" s="196" t="s">
        <v>19</v>
      </c>
      <c r="F1712" s="197" t="s">
        <v>1006</v>
      </c>
      <c r="G1712" s="194"/>
      <c r="H1712" s="198">
        <v>6.6</v>
      </c>
      <c r="I1712" s="199"/>
      <c r="J1712" s="194"/>
      <c r="K1712" s="194"/>
      <c r="L1712" s="200"/>
      <c r="M1712" s="201"/>
      <c r="N1712" s="202"/>
      <c r="O1712" s="202"/>
      <c r="P1712" s="202"/>
      <c r="Q1712" s="202"/>
      <c r="R1712" s="202"/>
      <c r="S1712" s="202"/>
      <c r="T1712" s="203"/>
      <c r="AT1712" s="204" t="s">
        <v>188</v>
      </c>
      <c r="AU1712" s="204" t="s">
        <v>86</v>
      </c>
      <c r="AV1712" s="13" t="s">
        <v>86</v>
      </c>
      <c r="AW1712" s="13" t="s">
        <v>35</v>
      </c>
      <c r="AX1712" s="13" t="s">
        <v>76</v>
      </c>
      <c r="AY1712" s="204" t="s">
        <v>177</v>
      </c>
    </row>
    <row r="1713" spans="2:51" s="13" customFormat="1" ht="11.25">
      <c r="B1713" s="193"/>
      <c r="C1713" s="194"/>
      <c r="D1713" s="195" t="s">
        <v>188</v>
      </c>
      <c r="E1713" s="196" t="s">
        <v>19</v>
      </c>
      <c r="F1713" s="197" t="s">
        <v>1014</v>
      </c>
      <c r="G1713" s="194"/>
      <c r="H1713" s="198">
        <v>11.3</v>
      </c>
      <c r="I1713" s="199"/>
      <c r="J1713" s="194"/>
      <c r="K1713" s="194"/>
      <c r="L1713" s="200"/>
      <c r="M1713" s="201"/>
      <c r="N1713" s="202"/>
      <c r="O1713" s="202"/>
      <c r="P1713" s="202"/>
      <c r="Q1713" s="202"/>
      <c r="R1713" s="202"/>
      <c r="S1713" s="202"/>
      <c r="T1713" s="203"/>
      <c r="AT1713" s="204" t="s">
        <v>188</v>
      </c>
      <c r="AU1713" s="204" t="s">
        <v>86</v>
      </c>
      <c r="AV1713" s="13" t="s">
        <v>86</v>
      </c>
      <c r="AW1713" s="13" t="s">
        <v>35</v>
      </c>
      <c r="AX1713" s="13" t="s">
        <v>76</v>
      </c>
      <c r="AY1713" s="204" t="s">
        <v>177</v>
      </c>
    </row>
    <row r="1714" spans="2:51" s="13" customFormat="1" ht="11.25">
      <c r="B1714" s="193"/>
      <c r="C1714" s="194"/>
      <c r="D1714" s="195" t="s">
        <v>188</v>
      </c>
      <c r="E1714" s="196" t="s">
        <v>19</v>
      </c>
      <c r="F1714" s="197" t="s">
        <v>1015</v>
      </c>
      <c r="G1714" s="194"/>
      <c r="H1714" s="198">
        <v>29.9</v>
      </c>
      <c r="I1714" s="199"/>
      <c r="J1714" s="194"/>
      <c r="K1714" s="194"/>
      <c r="L1714" s="200"/>
      <c r="M1714" s="201"/>
      <c r="N1714" s="202"/>
      <c r="O1714" s="202"/>
      <c r="P1714" s="202"/>
      <c r="Q1714" s="202"/>
      <c r="R1714" s="202"/>
      <c r="S1714" s="202"/>
      <c r="T1714" s="203"/>
      <c r="AT1714" s="204" t="s">
        <v>188</v>
      </c>
      <c r="AU1714" s="204" t="s">
        <v>86</v>
      </c>
      <c r="AV1714" s="13" t="s">
        <v>86</v>
      </c>
      <c r="AW1714" s="13" t="s">
        <v>35</v>
      </c>
      <c r="AX1714" s="13" t="s">
        <v>76</v>
      </c>
      <c r="AY1714" s="204" t="s">
        <v>177</v>
      </c>
    </row>
    <row r="1715" spans="2:51" s="16" customFormat="1" ht="11.25">
      <c r="B1715" s="226"/>
      <c r="C1715" s="227"/>
      <c r="D1715" s="195" t="s">
        <v>188</v>
      </c>
      <c r="E1715" s="228" t="s">
        <v>19</v>
      </c>
      <c r="F1715" s="229" t="s">
        <v>626</v>
      </c>
      <c r="G1715" s="227"/>
      <c r="H1715" s="230">
        <v>173.9</v>
      </c>
      <c r="I1715" s="231"/>
      <c r="J1715" s="227"/>
      <c r="K1715" s="227"/>
      <c r="L1715" s="232"/>
      <c r="M1715" s="233"/>
      <c r="N1715" s="234"/>
      <c r="O1715" s="234"/>
      <c r="P1715" s="234"/>
      <c r="Q1715" s="234"/>
      <c r="R1715" s="234"/>
      <c r="S1715" s="234"/>
      <c r="T1715" s="235"/>
      <c r="AT1715" s="236" t="s">
        <v>188</v>
      </c>
      <c r="AU1715" s="236" t="s">
        <v>86</v>
      </c>
      <c r="AV1715" s="16" t="s">
        <v>196</v>
      </c>
      <c r="AW1715" s="16" t="s">
        <v>35</v>
      </c>
      <c r="AX1715" s="16" t="s">
        <v>76</v>
      </c>
      <c r="AY1715" s="236" t="s">
        <v>177</v>
      </c>
    </row>
    <row r="1716" spans="2:51" s="15" customFormat="1" ht="11.25">
      <c r="B1716" s="216"/>
      <c r="C1716" s="217"/>
      <c r="D1716" s="195" t="s">
        <v>188</v>
      </c>
      <c r="E1716" s="218" t="s">
        <v>19</v>
      </c>
      <c r="F1716" s="219" t="s">
        <v>1016</v>
      </c>
      <c r="G1716" s="217"/>
      <c r="H1716" s="218" t="s">
        <v>19</v>
      </c>
      <c r="I1716" s="220"/>
      <c r="J1716" s="217"/>
      <c r="K1716" s="217"/>
      <c r="L1716" s="221"/>
      <c r="M1716" s="222"/>
      <c r="N1716" s="223"/>
      <c r="O1716" s="223"/>
      <c r="P1716" s="223"/>
      <c r="Q1716" s="223"/>
      <c r="R1716" s="223"/>
      <c r="S1716" s="223"/>
      <c r="T1716" s="224"/>
      <c r="AT1716" s="225" t="s">
        <v>188</v>
      </c>
      <c r="AU1716" s="225" t="s">
        <v>86</v>
      </c>
      <c r="AV1716" s="15" t="s">
        <v>84</v>
      </c>
      <c r="AW1716" s="15" t="s">
        <v>35</v>
      </c>
      <c r="AX1716" s="15" t="s">
        <v>76</v>
      </c>
      <c r="AY1716" s="225" t="s">
        <v>177</v>
      </c>
    </row>
    <row r="1717" spans="2:51" s="15" customFormat="1" ht="11.25">
      <c r="B1717" s="216"/>
      <c r="C1717" s="217"/>
      <c r="D1717" s="195" t="s">
        <v>188</v>
      </c>
      <c r="E1717" s="218" t="s">
        <v>19</v>
      </c>
      <c r="F1717" s="219" t="s">
        <v>965</v>
      </c>
      <c r="G1717" s="217"/>
      <c r="H1717" s="218" t="s">
        <v>19</v>
      </c>
      <c r="I1717" s="220"/>
      <c r="J1717" s="217"/>
      <c r="K1717" s="217"/>
      <c r="L1717" s="221"/>
      <c r="M1717" s="222"/>
      <c r="N1717" s="223"/>
      <c r="O1717" s="223"/>
      <c r="P1717" s="223"/>
      <c r="Q1717" s="223"/>
      <c r="R1717" s="223"/>
      <c r="S1717" s="223"/>
      <c r="T1717" s="224"/>
      <c r="AT1717" s="225" t="s">
        <v>188</v>
      </c>
      <c r="AU1717" s="225" t="s">
        <v>86</v>
      </c>
      <c r="AV1717" s="15" t="s">
        <v>84</v>
      </c>
      <c r="AW1717" s="15" t="s">
        <v>35</v>
      </c>
      <c r="AX1717" s="15" t="s">
        <v>76</v>
      </c>
      <c r="AY1717" s="225" t="s">
        <v>177</v>
      </c>
    </row>
    <row r="1718" spans="2:51" s="13" customFormat="1" ht="11.25">
      <c r="B1718" s="193"/>
      <c r="C1718" s="194"/>
      <c r="D1718" s="195" t="s">
        <v>188</v>
      </c>
      <c r="E1718" s="196" t="s">
        <v>19</v>
      </c>
      <c r="F1718" s="197" t="s">
        <v>1017</v>
      </c>
      <c r="G1718" s="194"/>
      <c r="H1718" s="198">
        <v>16.7</v>
      </c>
      <c r="I1718" s="199"/>
      <c r="J1718" s="194"/>
      <c r="K1718" s="194"/>
      <c r="L1718" s="200"/>
      <c r="M1718" s="201"/>
      <c r="N1718" s="202"/>
      <c r="O1718" s="202"/>
      <c r="P1718" s="202"/>
      <c r="Q1718" s="202"/>
      <c r="R1718" s="202"/>
      <c r="S1718" s="202"/>
      <c r="T1718" s="203"/>
      <c r="AT1718" s="204" t="s">
        <v>188</v>
      </c>
      <c r="AU1718" s="204" t="s">
        <v>86</v>
      </c>
      <c r="AV1718" s="13" t="s">
        <v>86</v>
      </c>
      <c r="AW1718" s="13" t="s">
        <v>35</v>
      </c>
      <c r="AX1718" s="13" t="s">
        <v>76</v>
      </c>
      <c r="AY1718" s="204" t="s">
        <v>177</v>
      </c>
    </row>
    <row r="1719" spans="2:51" s="13" customFormat="1" ht="11.25">
      <c r="B1719" s="193"/>
      <c r="C1719" s="194"/>
      <c r="D1719" s="195" t="s">
        <v>188</v>
      </c>
      <c r="E1719" s="196" t="s">
        <v>19</v>
      </c>
      <c r="F1719" s="197" t="s">
        <v>206</v>
      </c>
      <c r="G1719" s="194"/>
      <c r="H1719" s="198">
        <v>5</v>
      </c>
      <c r="I1719" s="199"/>
      <c r="J1719" s="194"/>
      <c r="K1719" s="194"/>
      <c r="L1719" s="200"/>
      <c r="M1719" s="201"/>
      <c r="N1719" s="202"/>
      <c r="O1719" s="202"/>
      <c r="P1719" s="202"/>
      <c r="Q1719" s="202"/>
      <c r="R1719" s="202"/>
      <c r="S1719" s="202"/>
      <c r="T1719" s="203"/>
      <c r="AT1719" s="204" t="s">
        <v>188</v>
      </c>
      <c r="AU1719" s="204" t="s">
        <v>86</v>
      </c>
      <c r="AV1719" s="13" t="s">
        <v>86</v>
      </c>
      <c r="AW1719" s="13" t="s">
        <v>35</v>
      </c>
      <c r="AX1719" s="13" t="s">
        <v>76</v>
      </c>
      <c r="AY1719" s="204" t="s">
        <v>177</v>
      </c>
    </row>
    <row r="1720" spans="2:51" s="13" customFormat="1" ht="11.25">
      <c r="B1720" s="193"/>
      <c r="C1720" s="194"/>
      <c r="D1720" s="195" t="s">
        <v>188</v>
      </c>
      <c r="E1720" s="196" t="s">
        <v>19</v>
      </c>
      <c r="F1720" s="197" t="s">
        <v>1018</v>
      </c>
      <c r="G1720" s="194"/>
      <c r="H1720" s="198">
        <v>1.5</v>
      </c>
      <c r="I1720" s="199"/>
      <c r="J1720" s="194"/>
      <c r="K1720" s="194"/>
      <c r="L1720" s="200"/>
      <c r="M1720" s="201"/>
      <c r="N1720" s="202"/>
      <c r="O1720" s="202"/>
      <c r="P1720" s="202"/>
      <c r="Q1720" s="202"/>
      <c r="R1720" s="202"/>
      <c r="S1720" s="202"/>
      <c r="T1720" s="203"/>
      <c r="AT1720" s="204" t="s">
        <v>188</v>
      </c>
      <c r="AU1720" s="204" t="s">
        <v>86</v>
      </c>
      <c r="AV1720" s="13" t="s">
        <v>86</v>
      </c>
      <c r="AW1720" s="13" t="s">
        <v>35</v>
      </c>
      <c r="AX1720" s="13" t="s">
        <v>76</v>
      </c>
      <c r="AY1720" s="204" t="s">
        <v>177</v>
      </c>
    </row>
    <row r="1721" spans="2:51" s="13" customFormat="1" ht="11.25">
      <c r="B1721" s="193"/>
      <c r="C1721" s="194"/>
      <c r="D1721" s="195" t="s">
        <v>188</v>
      </c>
      <c r="E1721" s="196" t="s">
        <v>19</v>
      </c>
      <c r="F1721" s="197" t="s">
        <v>1018</v>
      </c>
      <c r="G1721" s="194"/>
      <c r="H1721" s="198">
        <v>1.5</v>
      </c>
      <c r="I1721" s="199"/>
      <c r="J1721" s="194"/>
      <c r="K1721" s="194"/>
      <c r="L1721" s="200"/>
      <c r="M1721" s="201"/>
      <c r="N1721" s="202"/>
      <c r="O1721" s="202"/>
      <c r="P1721" s="202"/>
      <c r="Q1721" s="202"/>
      <c r="R1721" s="202"/>
      <c r="S1721" s="202"/>
      <c r="T1721" s="203"/>
      <c r="AT1721" s="204" t="s">
        <v>188</v>
      </c>
      <c r="AU1721" s="204" t="s">
        <v>86</v>
      </c>
      <c r="AV1721" s="13" t="s">
        <v>86</v>
      </c>
      <c r="AW1721" s="13" t="s">
        <v>35</v>
      </c>
      <c r="AX1721" s="13" t="s">
        <v>76</v>
      </c>
      <c r="AY1721" s="204" t="s">
        <v>177</v>
      </c>
    </row>
    <row r="1722" spans="2:51" s="13" customFormat="1" ht="11.25">
      <c r="B1722" s="193"/>
      <c r="C1722" s="194"/>
      <c r="D1722" s="195" t="s">
        <v>188</v>
      </c>
      <c r="E1722" s="196" t="s">
        <v>19</v>
      </c>
      <c r="F1722" s="197" t="s">
        <v>1019</v>
      </c>
      <c r="G1722" s="194"/>
      <c r="H1722" s="198">
        <v>2.9</v>
      </c>
      <c r="I1722" s="199"/>
      <c r="J1722" s="194"/>
      <c r="K1722" s="194"/>
      <c r="L1722" s="200"/>
      <c r="M1722" s="201"/>
      <c r="N1722" s="202"/>
      <c r="O1722" s="202"/>
      <c r="P1722" s="202"/>
      <c r="Q1722" s="202"/>
      <c r="R1722" s="202"/>
      <c r="S1722" s="202"/>
      <c r="T1722" s="203"/>
      <c r="AT1722" s="204" t="s">
        <v>188</v>
      </c>
      <c r="AU1722" s="204" t="s">
        <v>86</v>
      </c>
      <c r="AV1722" s="13" t="s">
        <v>86</v>
      </c>
      <c r="AW1722" s="13" t="s">
        <v>35</v>
      </c>
      <c r="AX1722" s="13" t="s">
        <v>76</v>
      </c>
      <c r="AY1722" s="204" t="s">
        <v>177</v>
      </c>
    </row>
    <row r="1723" spans="2:51" s="13" customFormat="1" ht="11.25">
      <c r="B1723" s="193"/>
      <c r="C1723" s="194"/>
      <c r="D1723" s="195" t="s">
        <v>188</v>
      </c>
      <c r="E1723" s="196" t="s">
        <v>19</v>
      </c>
      <c r="F1723" s="197" t="s">
        <v>196</v>
      </c>
      <c r="G1723" s="194"/>
      <c r="H1723" s="198">
        <v>3</v>
      </c>
      <c r="I1723" s="199"/>
      <c r="J1723" s="194"/>
      <c r="K1723" s="194"/>
      <c r="L1723" s="200"/>
      <c r="M1723" s="201"/>
      <c r="N1723" s="202"/>
      <c r="O1723" s="202"/>
      <c r="P1723" s="202"/>
      <c r="Q1723" s="202"/>
      <c r="R1723" s="202"/>
      <c r="S1723" s="202"/>
      <c r="T1723" s="203"/>
      <c r="AT1723" s="204" t="s">
        <v>188</v>
      </c>
      <c r="AU1723" s="204" t="s">
        <v>86</v>
      </c>
      <c r="AV1723" s="13" t="s">
        <v>86</v>
      </c>
      <c r="AW1723" s="13" t="s">
        <v>35</v>
      </c>
      <c r="AX1723" s="13" t="s">
        <v>76</v>
      </c>
      <c r="AY1723" s="204" t="s">
        <v>177</v>
      </c>
    </row>
    <row r="1724" spans="2:51" s="13" customFormat="1" ht="11.25">
      <c r="B1724" s="193"/>
      <c r="C1724" s="194"/>
      <c r="D1724" s="195" t="s">
        <v>188</v>
      </c>
      <c r="E1724" s="196" t="s">
        <v>19</v>
      </c>
      <c r="F1724" s="197" t="s">
        <v>1018</v>
      </c>
      <c r="G1724" s="194"/>
      <c r="H1724" s="198">
        <v>1.5</v>
      </c>
      <c r="I1724" s="199"/>
      <c r="J1724" s="194"/>
      <c r="K1724" s="194"/>
      <c r="L1724" s="200"/>
      <c r="M1724" s="201"/>
      <c r="N1724" s="202"/>
      <c r="O1724" s="202"/>
      <c r="P1724" s="202"/>
      <c r="Q1724" s="202"/>
      <c r="R1724" s="202"/>
      <c r="S1724" s="202"/>
      <c r="T1724" s="203"/>
      <c r="AT1724" s="204" t="s">
        <v>188</v>
      </c>
      <c r="AU1724" s="204" t="s">
        <v>86</v>
      </c>
      <c r="AV1724" s="13" t="s">
        <v>86</v>
      </c>
      <c r="AW1724" s="13" t="s">
        <v>35</v>
      </c>
      <c r="AX1724" s="13" t="s">
        <v>76</v>
      </c>
      <c r="AY1724" s="204" t="s">
        <v>177</v>
      </c>
    </row>
    <row r="1725" spans="2:51" s="13" customFormat="1" ht="11.25">
      <c r="B1725" s="193"/>
      <c r="C1725" s="194"/>
      <c r="D1725" s="195" t="s">
        <v>188</v>
      </c>
      <c r="E1725" s="196" t="s">
        <v>19</v>
      </c>
      <c r="F1725" s="197" t="s">
        <v>1006</v>
      </c>
      <c r="G1725" s="194"/>
      <c r="H1725" s="198">
        <v>6.6</v>
      </c>
      <c r="I1725" s="199"/>
      <c r="J1725" s="194"/>
      <c r="K1725" s="194"/>
      <c r="L1725" s="200"/>
      <c r="M1725" s="201"/>
      <c r="N1725" s="202"/>
      <c r="O1725" s="202"/>
      <c r="P1725" s="202"/>
      <c r="Q1725" s="202"/>
      <c r="R1725" s="202"/>
      <c r="S1725" s="202"/>
      <c r="T1725" s="203"/>
      <c r="AT1725" s="204" t="s">
        <v>188</v>
      </c>
      <c r="AU1725" s="204" t="s">
        <v>86</v>
      </c>
      <c r="AV1725" s="13" t="s">
        <v>86</v>
      </c>
      <c r="AW1725" s="13" t="s">
        <v>35</v>
      </c>
      <c r="AX1725" s="13" t="s">
        <v>76</v>
      </c>
      <c r="AY1725" s="204" t="s">
        <v>177</v>
      </c>
    </row>
    <row r="1726" spans="2:51" s="13" customFormat="1" ht="11.25">
      <c r="B1726" s="193"/>
      <c r="C1726" s="194"/>
      <c r="D1726" s="195" t="s">
        <v>188</v>
      </c>
      <c r="E1726" s="196" t="s">
        <v>19</v>
      </c>
      <c r="F1726" s="197" t="s">
        <v>1020</v>
      </c>
      <c r="G1726" s="194"/>
      <c r="H1726" s="198">
        <v>46.8</v>
      </c>
      <c r="I1726" s="199"/>
      <c r="J1726" s="194"/>
      <c r="K1726" s="194"/>
      <c r="L1726" s="200"/>
      <c r="M1726" s="201"/>
      <c r="N1726" s="202"/>
      <c r="O1726" s="202"/>
      <c r="P1726" s="202"/>
      <c r="Q1726" s="202"/>
      <c r="R1726" s="202"/>
      <c r="S1726" s="202"/>
      <c r="T1726" s="203"/>
      <c r="AT1726" s="204" t="s">
        <v>188</v>
      </c>
      <c r="AU1726" s="204" t="s">
        <v>86</v>
      </c>
      <c r="AV1726" s="13" t="s">
        <v>86</v>
      </c>
      <c r="AW1726" s="13" t="s">
        <v>35</v>
      </c>
      <c r="AX1726" s="13" t="s">
        <v>76</v>
      </c>
      <c r="AY1726" s="204" t="s">
        <v>177</v>
      </c>
    </row>
    <row r="1727" spans="2:51" s="13" customFormat="1" ht="11.25">
      <c r="B1727" s="193"/>
      <c r="C1727" s="194"/>
      <c r="D1727" s="195" t="s">
        <v>188</v>
      </c>
      <c r="E1727" s="196" t="s">
        <v>19</v>
      </c>
      <c r="F1727" s="197" t="s">
        <v>1021</v>
      </c>
      <c r="G1727" s="194"/>
      <c r="H1727" s="198">
        <v>16.2</v>
      </c>
      <c r="I1727" s="199"/>
      <c r="J1727" s="194"/>
      <c r="K1727" s="194"/>
      <c r="L1727" s="200"/>
      <c r="M1727" s="201"/>
      <c r="N1727" s="202"/>
      <c r="O1727" s="202"/>
      <c r="P1727" s="202"/>
      <c r="Q1727" s="202"/>
      <c r="R1727" s="202"/>
      <c r="S1727" s="202"/>
      <c r="T1727" s="203"/>
      <c r="AT1727" s="204" t="s">
        <v>188</v>
      </c>
      <c r="AU1727" s="204" t="s">
        <v>86</v>
      </c>
      <c r="AV1727" s="13" t="s">
        <v>86</v>
      </c>
      <c r="AW1727" s="13" t="s">
        <v>35</v>
      </c>
      <c r="AX1727" s="13" t="s">
        <v>76</v>
      </c>
      <c r="AY1727" s="204" t="s">
        <v>177</v>
      </c>
    </row>
    <row r="1728" spans="2:51" s="13" customFormat="1" ht="11.25">
      <c r="B1728" s="193"/>
      <c r="C1728" s="194"/>
      <c r="D1728" s="195" t="s">
        <v>188</v>
      </c>
      <c r="E1728" s="196" t="s">
        <v>19</v>
      </c>
      <c r="F1728" s="197" t="s">
        <v>649</v>
      </c>
      <c r="G1728" s="194"/>
      <c r="H1728" s="198">
        <v>3.5</v>
      </c>
      <c r="I1728" s="199"/>
      <c r="J1728" s="194"/>
      <c r="K1728" s="194"/>
      <c r="L1728" s="200"/>
      <c r="M1728" s="201"/>
      <c r="N1728" s="202"/>
      <c r="O1728" s="202"/>
      <c r="P1728" s="202"/>
      <c r="Q1728" s="202"/>
      <c r="R1728" s="202"/>
      <c r="S1728" s="202"/>
      <c r="T1728" s="203"/>
      <c r="AT1728" s="204" t="s">
        <v>188</v>
      </c>
      <c r="AU1728" s="204" t="s">
        <v>86</v>
      </c>
      <c r="AV1728" s="13" t="s">
        <v>86</v>
      </c>
      <c r="AW1728" s="13" t="s">
        <v>35</v>
      </c>
      <c r="AX1728" s="13" t="s">
        <v>76</v>
      </c>
      <c r="AY1728" s="204" t="s">
        <v>177</v>
      </c>
    </row>
    <row r="1729" spans="2:51" s="13" customFormat="1" ht="11.25">
      <c r="B1729" s="193"/>
      <c r="C1729" s="194"/>
      <c r="D1729" s="195" t="s">
        <v>188</v>
      </c>
      <c r="E1729" s="196" t="s">
        <v>19</v>
      </c>
      <c r="F1729" s="197" t="s">
        <v>1018</v>
      </c>
      <c r="G1729" s="194"/>
      <c r="H1729" s="198">
        <v>1.5</v>
      </c>
      <c r="I1729" s="199"/>
      <c r="J1729" s="194"/>
      <c r="K1729" s="194"/>
      <c r="L1729" s="200"/>
      <c r="M1729" s="201"/>
      <c r="N1729" s="202"/>
      <c r="O1729" s="202"/>
      <c r="P1729" s="202"/>
      <c r="Q1729" s="202"/>
      <c r="R1729" s="202"/>
      <c r="S1729" s="202"/>
      <c r="T1729" s="203"/>
      <c r="AT1729" s="204" t="s">
        <v>188</v>
      </c>
      <c r="AU1729" s="204" t="s">
        <v>86</v>
      </c>
      <c r="AV1729" s="13" t="s">
        <v>86</v>
      </c>
      <c r="AW1729" s="13" t="s">
        <v>35</v>
      </c>
      <c r="AX1729" s="13" t="s">
        <v>76</v>
      </c>
      <c r="AY1729" s="204" t="s">
        <v>177</v>
      </c>
    </row>
    <row r="1730" spans="2:51" s="13" customFormat="1" ht="11.25">
      <c r="B1730" s="193"/>
      <c r="C1730" s="194"/>
      <c r="D1730" s="195" t="s">
        <v>188</v>
      </c>
      <c r="E1730" s="196" t="s">
        <v>19</v>
      </c>
      <c r="F1730" s="197" t="s">
        <v>86</v>
      </c>
      <c r="G1730" s="194"/>
      <c r="H1730" s="198">
        <v>2</v>
      </c>
      <c r="I1730" s="199"/>
      <c r="J1730" s="194"/>
      <c r="K1730" s="194"/>
      <c r="L1730" s="200"/>
      <c r="M1730" s="201"/>
      <c r="N1730" s="202"/>
      <c r="O1730" s="202"/>
      <c r="P1730" s="202"/>
      <c r="Q1730" s="202"/>
      <c r="R1730" s="202"/>
      <c r="S1730" s="202"/>
      <c r="T1730" s="203"/>
      <c r="AT1730" s="204" t="s">
        <v>188</v>
      </c>
      <c r="AU1730" s="204" t="s">
        <v>86</v>
      </c>
      <c r="AV1730" s="13" t="s">
        <v>86</v>
      </c>
      <c r="AW1730" s="13" t="s">
        <v>35</v>
      </c>
      <c r="AX1730" s="13" t="s">
        <v>76</v>
      </c>
      <c r="AY1730" s="204" t="s">
        <v>177</v>
      </c>
    </row>
    <row r="1731" spans="2:51" s="13" customFormat="1" ht="11.25">
      <c r="B1731" s="193"/>
      <c r="C1731" s="194"/>
      <c r="D1731" s="195" t="s">
        <v>188</v>
      </c>
      <c r="E1731" s="196" t="s">
        <v>19</v>
      </c>
      <c r="F1731" s="197" t="s">
        <v>1022</v>
      </c>
      <c r="G1731" s="194"/>
      <c r="H1731" s="198">
        <v>58.3</v>
      </c>
      <c r="I1731" s="199"/>
      <c r="J1731" s="194"/>
      <c r="K1731" s="194"/>
      <c r="L1731" s="200"/>
      <c r="M1731" s="201"/>
      <c r="N1731" s="202"/>
      <c r="O1731" s="202"/>
      <c r="P1731" s="202"/>
      <c r="Q1731" s="202"/>
      <c r="R1731" s="202"/>
      <c r="S1731" s="202"/>
      <c r="T1731" s="203"/>
      <c r="AT1731" s="204" t="s">
        <v>188</v>
      </c>
      <c r="AU1731" s="204" t="s">
        <v>86</v>
      </c>
      <c r="AV1731" s="13" t="s">
        <v>86</v>
      </c>
      <c r="AW1731" s="13" t="s">
        <v>35</v>
      </c>
      <c r="AX1731" s="13" t="s">
        <v>76</v>
      </c>
      <c r="AY1731" s="204" t="s">
        <v>177</v>
      </c>
    </row>
    <row r="1732" spans="2:51" s="13" customFormat="1" ht="11.25">
      <c r="B1732" s="193"/>
      <c r="C1732" s="194"/>
      <c r="D1732" s="195" t="s">
        <v>188</v>
      </c>
      <c r="E1732" s="196" t="s">
        <v>19</v>
      </c>
      <c r="F1732" s="197" t="s">
        <v>557</v>
      </c>
      <c r="G1732" s="194"/>
      <c r="H1732" s="198">
        <v>29</v>
      </c>
      <c r="I1732" s="199"/>
      <c r="J1732" s="194"/>
      <c r="K1732" s="194"/>
      <c r="L1732" s="200"/>
      <c r="M1732" s="201"/>
      <c r="N1732" s="202"/>
      <c r="O1732" s="202"/>
      <c r="P1732" s="202"/>
      <c r="Q1732" s="202"/>
      <c r="R1732" s="202"/>
      <c r="S1732" s="202"/>
      <c r="T1732" s="203"/>
      <c r="AT1732" s="204" t="s">
        <v>188</v>
      </c>
      <c r="AU1732" s="204" t="s">
        <v>86</v>
      </c>
      <c r="AV1732" s="13" t="s">
        <v>86</v>
      </c>
      <c r="AW1732" s="13" t="s">
        <v>35</v>
      </c>
      <c r="AX1732" s="13" t="s">
        <v>76</v>
      </c>
      <c r="AY1732" s="204" t="s">
        <v>177</v>
      </c>
    </row>
    <row r="1733" spans="2:51" s="13" customFormat="1" ht="11.25">
      <c r="B1733" s="193"/>
      <c r="C1733" s="194"/>
      <c r="D1733" s="195" t="s">
        <v>188</v>
      </c>
      <c r="E1733" s="196" t="s">
        <v>19</v>
      </c>
      <c r="F1733" s="197" t="s">
        <v>1007</v>
      </c>
      <c r="G1733" s="194"/>
      <c r="H1733" s="198">
        <v>3.4</v>
      </c>
      <c r="I1733" s="199"/>
      <c r="J1733" s="194"/>
      <c r="K1733" s="194"/>
      <c r="L1733" s="200"/>
      <c r="M1733" s="201"/>
      <c r="N1733" s="202"/>
      <c r="O1733" s="202"/>
      <c r="P1733" s="202"/>
      <c r="Q1733" s="202"/>
      <c r="R1733" s="202"/>
      <c r="S1733" s="202"/>
      <c r="T1733" s="203"/>
      <c r="AT1733" s="204" t="s">
        <v>188</v>
      </c>
      <c r="AU1733" s="204" t="s">
        <v>86</v>
      </c>
      <c r="AV1733" s="13" t="s">
        <v>86</v>
      </c>
      <c r="AW1733" s="13" t="s">
        <v>35</v>
      </c>
      <c r="AX1733" s="13" t="s">
        <v>76</v>
      </c>
      <c r="AY1733" s="204" t="s">
        <v>177</v>
      </c>
    </row>
    <row r="1734" spans="2:51" s="13" customFormat="1" ht="11.25">
      <c r="B1734" s="193"/>
      <c r="C1734" s="194"/>
      <c r="D1734" s="195" t="s">
        <v>188</v>
      </c>
      <c r="E1734" s="196" t="s">
        <v>19</v>
      </c>
      <c r="F1734" s="197" t="s">
        <v>1012</v>
      </c>
      <c r="G1734" s="194"/>
      <c r="H1734" s="198">
        <v>1.7</v>
      </c>
      <c r="I1734" s="199"/>
      <c r="J1734" s="194"/>
      <c r="K1734" s="194"/>
      <c r="L1734" s="200"/>
      <c r="M1734" s="201"/>
      <c r="N1734" s="202"/>
      <c r="O1734" s="202"/>
      <c r="P1734" s="202"/>
      <c r="Q1734" s="202"/>
      <c r="R1734" s="202"/>
      <c r="S1734" s="202"/>
      <c r="T1734" s="203"/>
      <c r="AT1734" s="204" t="s">
        <v>188</v>
      </c>
      <c r="AU1734" s="204" t="s">
        <v>86</v>
      </c>
      <c r="AV1734" s="13" t="s">
        <v>86</v>
      </c>
      <c r="AW1734" s="13" t="s">
        <v>35</v>
      </c>
      <c r="AX1734" s="13" t="s">
        <v>76</v>
      </c>
      <c r="AY1734" s="204" t="s">
        <v>177</v>
      </c>
    </row>
    <row r="1735" spans="2:51" s="13" customFormat="1" ht="11.25">
      <c r="B1735" s="193"/>
      <c r="C1735" s="194"/>
      <c r="D1735" s="195" t="s">
        <v>188</v>
      </c>
      <c r="E1735" s="196" t="s">
        <v>19</v>
      </c>
      <c r="F1735" s="197" t="s">
        <v>1061</v>
      </c>
      <c r="G1735" s="194"/>
      <c r="H1735" s="198">
        <v>22.5</v>
      </c>
      <c r="I1735" s="199"/>
      <c r="J1735" s="194"/>
      <c r="K1735" s="194"/>
      <c r="L1735" s="200"/>
      <c r="M1735" s="201"/>
      <c r="N1735" s="202"/>
      <c r="O1735" s="202"/>
      <c r="P1735" s="202"/>
      <c r="Q1735" s="202"/>
      <c r="R1735" s="202"/>
      <c r="S1735" s="202"/>
      <c r="T1735" s="203"/>
      <c r="AT1735" s="204" t="s">
        <v>188</v>
      </c>
      <c r="AU1735" s="204" t="s">
        <v>86</v>
      </c>
      <c r="AV1735" s="13" t="s">
        <v>86</v>
      </c>
      <c r="AW1735" s="13" t="s">
        <v>35</v>
      </c>
      <c r="AX1735" s="13" t="s">
        <v>76</v>
      </c>
      <c r="AY1735" s="204" t="s">
        <v>177</v>
      </c>
    </row>
    <row r="1736" spans="2:51" s="15" customFormat="1" ht="11.25">
      <c r="B1736" s="216"/>
      <c r="C1736" s="217"/>
      <c r="D1736" s="195" t="s">
        <v>188</v>
      </c>
      <c r="E1736" s="218" t="s">
        <v>19</v>
      </c>
      <c r="F1736" s="219" t="s">
        <v>1023</v>
      </c>
      <c r="G1736" s="217"/>
      <c r="H1736" s="218" t="s">
        <v>19</v>
      </c>
      <c r="I1736" s="220"/>
      <c r="J1736" s="217"/>
      <c r="K1736" s="217"/>
      <c r="L1736" s="221"/>
      <c r="M1736" s="222"/>
      <c r="N1736" s="223"/>
      <c r="O1736" s="223"/>
      <c r="P1736" s="223"/>
      <c r="Q1736" s="223"/>
      <c r="R1736" s="223"/>
      <c r="S1736" s="223"/>
      <c r="T1736" s="224"/>
      <c r="AT1736" s="225" t="s">
        <v>188</v>
      </c>
      <c r="AU1736" s="225" t="s">
        <v>86</v>
      </c>
      <c r="AV1736" s="15" t="s">
        <v>84</v>
      </c>
      <c r="AW1736" s="15" t="s">
        <v>35</v>
      </c>
      <c r="AX1736" s="15" t="s">
        <v>76</v>
      </c>
      <c r="AY1736" s="225" t="s">
        <v>177</v>
      </c>
    </row>
    <row r="1737" spans="2:51" s="15" customFormat="1" ht="11.25">
      <c r="B1737" s="216"/>
      <c r="C1737" s="217"/>
      <c r="D1737" s="195" t="s">
        <v>188</v>
      </c>
      <c r="E1737" s="218" t="s">
        <v>19</v>
      </c>
      <c r="F1737" s="219" t="s">
        <v>1024</v>
      </c>
      <c r="G1737" s="217"/>
      <c r="H1737" s="218" t="s">
        <v>19</v>
      </c>
      <c r="I1737" s="220"/>
      <c r="J1737" s="217"/>
      <c r="K1737" s="217"/>
      <c r="L1737" s="221"/>
      <c r="M1737" s="222"/>
      <c r="N1737" s="223"/>
      <c r="O1737" s="223"/>
      <c r="P1737" s="223"/>
      <c r="Q1737" s="223"/>
      <c r="R1737" s="223"/>
      <c r="S1737" s="223"/>
      <c r="T1737" s="224"/>
      <c r="AT1737" s="225" t="s">
        <v>188</v>
      </c>
      <c r="AU1737" s="225" t="s">
        <v>86</v>
      </c>
      <c r="AV1737" s="15" t="s">
        <v>84</v>
      </c>
      <c r="AW1737" s="15" t="s">
        <v>35</v>
      </c>
      <c r="AX1737" s="15" t="s">
        <v>76</v>
      </c>
      <c r="AY1737" s="225" t="s">
        <v>177</v>
      </c>
    </row>
    <row r="1738" spans="2:51" s="13" customFormat="1" ht="11.25">
      <c r="B1738" s="193"/>
      <c r="C1738" s="194"/>
      <c r="D1738" s="195" t="s">
        <v>188</v>
      </c>
      <c r="E1738" s="196" t="s">
        <v>19</v>
      </c>
      <c r="F1738" s="197" t="s">
        <v>1025</v>
      </c>
      <c r="G1738" s="194"/>
      <c r="H1738" s="198">
        <v>60.5</v>
      </c>
      <c r="I1738" s="199"/>
      <c r="J1738" s="194"/>
      <c r="K1738" s="194"/>
      <c r="L1738" s="200"/>
      <c r="M1738" s="201"/>
      <c r="N1738" s="202"/>
      <c r="O1738" s="202"/>
      <c r="P1738" s="202"/>
      <c r="Q1738" s="202"/>
      <c r="R1738" s="202"/>
      <c r="S1738" s="202"/>
      <c r="T1738" s="203"/>
      <c r="AT1738" s="204" t="s">
        <v>188</v>
      </c>
      <c r="AU1738" s="204" t="s">
        <v>86</v>
      </c>
      <c r="AV1738" s="13" t="s">
        <v>86</v>
      </c>
      <c r="AW1738" s="13" t="s">
        <v>35</v>
      </c>
      <c r="AX1738" s="13" t="s">
        <v>76</v>
      </c>
      <c r="AY1738" s="204" t="s">
        <v>177</v>
      </c>
    </row>
    <row r="1739" spans="2:51" s="13" customFormat="1" ht="11.25">
      <c r="B1739" s="193"/>
      <c r="C1739" s="194"/>
      <c r="D1739" s="195" t="s">
        <v>188</v>
      </c>
      <c r="E1739" s="196" t="s">
        <v>19</v>
      </c>
      <c r="F1739" s="197" t="s">
        <v>1026</v>
      </c>
      <c r="G1739" s="194"/>
      <c r="H1739" s="198">
        <v>40.299999999999997</v>
      </c>
      <c r="I1739" s="199"/>
      <c r="J1739" s="194"/>
      <c r="K1739" s="194"/>
      <c r="L1739" s="200"/>
      <c r="M1739" s="201"/>
      <c r="N1739" s="202"/>
      <c r="O1739" s="202"/>
      <c r="P1739" s="202"/>
      <c r="Q1739" s="202"/>
      <c r="R1739" s="202"/>
      <c r="S1739" s="202"/>
      <c r="T1739" s="203"/>
      <c r="AT1739" s="204" t="s">
        <v>188</v>
      </c>
      <c r="AU1739" s="204" t="s">
        <v>86</v>
      </c>
      <c r="AV1739" s="13" t="s">
        <v>86</v>
      </c>
      <c r="AW1739" s="13" t="s">
        <v>35</v>
      </c>
      <c r="AX1739" s="13" t="s">
        <v>76</v>
      </c>
      <c r="AY1739" s="204" t="s">
        <v>177</v>
      </c>
    </row>
    <row r="1740" spans="2:51" s="13" customFormat="1" ht="11.25">
      <c r="B1740" s="193"/>
      <c r="C1740" s="194"/>
      <c r="D1740" s="195" t="s">
        <v>188</v>
      </c>
      <c r="E1740" s="196" t="s">
        <v>19</v>
      </c>
      <c r="F1740" s="197" t="s">
        <v>1027</v>
      </c>
      <c r="G1740" s="194"/>
      <c r="H1740" s="198">
        <v>9.1</v>
      </c>
      <c r="I1740" s="199"/>
      <c r="J1740" s="194"/>
      <c r="K1740" s="194"/>
      <c r="L1740" s="200"/>
      <c r="M1740" s="201"/>
      <c r="N1740" s="202"/>
      <c r="O1740" s="202"/>
      <c r="P1740" s="202"/>
      <c r="Q1740" s="202"/>
      <c r="R1740" s="202"/>
      <c r="S1740" s="202"/>
      <c r="T1740" s="203"/>
      <c r="AT1740" s="204" t="s">
        <v>188</v>
      </c>
      <c r="AU1740" s="204" t="s">
        <v>86</v>
      </c>
      <c r="AV1740" s="13" t="s">
        <v>86</v>
      </c>
      <c r="AW1740" s="13" t="s">
        <v>35</v>
      </c>
      <c r="AX1740" s="13" t="s">
        <v>76</v>
      </c>
      <c r="AY1740" s="204" t="s">
        <v>177</v>
      </c>
    </row>
    <row r="1741" spans="2:51" s="13" customFormat="1" ht="11.25">
      <c r="B1741" s="193"/>
      <c r="C1741" s="194"/>
      <c r="D1741" s="195" t="s">
        <v>188</v>
      </c>
      <c r="E1741" s="196" t="s">
        <v>19</v>
      </c>
      <c r="F1741" s="197" t="s">
        <v>321</v>
      </c>
      <c r="G1741" s="194"/>
      <c r="H1741" s="198">
        <v>17</v>
      </c>
      <c r="I1741" s="199"/>
      <c r="J1741" s="194"/>
      <c r="K1741" s="194"/>
      <c r="L1741" s="200"/>
      <c r="M1741" s="201"/>
      <c r="N1741" s="202"/>
      <c r="O1741" s="202"/>
      <c r="P1741" s="202"/>
      <c r="Q1741" s="202"/>
      <c r="R1741" s="202"/>
      <c r="S1741" s="202"/>
      <c r="T1741" s="203"/>
      <c r="AT1741" s="204" t="s">
        <v>188</v>
      </c>
      <c r="AU1741" s="204" t="s">
        <v>86</v>
      </c>
      <c r="AV1741" s="13" t="s">
        <v>86</v>
      </c>
      <c r="AW1741" s="13" t="s">
        <v>35</v>
      </c>
      <c r="AX1741" s="13" t="s">
        <v>76</v>
      </c>
      <c r="AY1741" s="204" t="s">
        <v>177</v>
      </c>
    </row>
    <row r="1742" spans="2:51" s="13" customFormat="1" ht="11.25">
      <c r="B1742" s="193"/>
      <c r="C1742" s="194"/>
      <c r="D1742" s="195" t="s">
        <v>188</v>
      </c>
      <c r="E1742" s="196" t="s">
        <v>19</v>
      </c>
      <c r="F1742" s="197" t="s">
        <v>1028</v>
      </c>
      <c r="G1742" s="194"/>
      <c r="H1742" s="198">
        <v>1.2</v>
      </c>
      <c r="I1742" s="199"/>
      <c r="J1742" s="194"/>
      <c r="K1742" s="194"/>
      <c r="L1742" s="200"/>
      <c r="M1742" s="201"/>
      <c r="N1742" s="202"/>
      <c r="O1742" s="202"/>
      <c r="P1742" s="202"/>
      <c r="Q1742" s="202"/>
      <c r="R1742" s="202"/>
      <c r="S1742" s="202"/>
      <c r="T1742" s="203"/>
      <c r="AT1742" s="204" t="s">
        <v>188</v>
      </c>
      <c r="AU1742" s="204" t="s">
        <v>86</v>
      </c>
      <c r="AV1742" s="13" t="s">
        <v>86</v>
      </c>
      <c r="AW1742" s="13" t="s">
        <v>35</v>
      </c>
      <c r="AX1742" s="13" t="s">
        <v>76</v>
      </c>
      <c r="AY1742" s="204" t="s">
        <v>177</v>
      </c>
    </row>
    <row r="1743" spans="2:51" s="13" customFormat="1" ht="11.25">
      <c r="B1743" s="193"/>
      <c r="C1743" s="194"/>
      <c r="D1743" s="195" t="s">
        <v>188</v>
      </c>
      <c r="E1743" s="196" t="s">
        <v>19</v>
      </c>
      <c r="F1743" s="197" t="s">
        <v>1012</v>
      </c>
      <c r="G1743" s="194"/>
      <c r="H1743" s="198">
        <v>1.7</v>
      </c>
      <c r="I1743" s="199"/>
      <c r="J1743" s="194"/>
      <c r="K1743" s="194"/>
      <c r="L1743" s="200"/>
      <c r="M1743" s="201"/>
      <c r="N1743" s="202"/>
      <c r="O1743" s="202"/>
      <c r="P1743" s="202"/>
      <c r="Q1743" s="202"/>
      <c r="R1743" s="202"/>
      <c r="S1743" s="202"/>
      <c r="T1743" s="203"/>
      <c r="AT1743" s="204" t="s">
        <v>188</v>
      </c>
      <c r="AU1743" s="204" t="s">
        <v>86</v>
      </c>
      <c r="AV1743" s="13" t="s">
        <v>86</v>
      </c>
      <c r="AW1743" s="13" t="s">
        <v>35</v>
      </c>
      <c r="AX1743" s="13" t="s">
        <v>76</v>
      </c>
      <c r="AY1743" s="204" t="s">
        <v>177</v>
      </c>
    </row>
    <row r="1744" spans="2:51" s="13" customFormat="1" ht="11.25">
      <c r="B1744" s="193"/>
      <c r="C1744" s="194"/>
      <c r="D1744" s="195" t="s">
        <v>188</v>
      </c>
      <c r="E1744" s="196" t="s">
        <v>19</v>
      </c>
      <c r="F1744" s="197" t="s">
        <v>1019</v>
      </c>
      <c r="G1744" s="194"/>
      <c r="H1744" s="198">
        <v>2.9</v>
      </c>
      <c r="I1744" s="199"/>
      <c r="J1744" s="194"/>
      <c r="K1744" s="194"/>
      <c r="L1744" s="200"/>
      <c r="M1744" s="201"/>
      <c r="N1744" s="202"/>
      <c r="O1744" s="202"/>
      <c r="P1744" s="202"/>
      <c r="Q1744" s="202"/>
      <c r="R1744" s="202"/>
      <c r="S1744" s="202"/>
      <c r="T1744" s="203"/>
      <c r="AT1744" s="204" t="s">
        <v>188</v>
      </c>
      <c r="AU1744" s="204" t="s">
        <v>86</v>
      </c>
      <c r="AV1744" s="13" t="s">
        <v>86</v>
      </c>
      <c r="AW1744" s="13" t="s">
        <v>35</v>
      </c>
      <c r="AX1744" s="13" t="s">
        <v>76</v>
      </c>
      <c r="AY1744" s="204" t="s">
        <v>177</v>
      </c>
    </row>
    <row r="1745" spans="1:65" s="13" customFormat="1" ht="11.25">
      <c r="B1745" s="193"/>
      <c r="C1745" s="194"/>
      <c r="D1745" s="195" t="s">
        <v>188</v>
      </c>
      <c r="E1745" s="196" t="s">
        <v>19</v>
      </c>
      <c r="F1745" s="197" t="s">
        <v>84</v>
      </c>
      <c r="G1745" s="194"/>
      <c r="H1745" s="198">
        <v>1</v>
      </c>
      <c r="I1745" s="199"/>
      <c r="J1745" s="194"/>
      <c r="K1745" s="194"/>
      <c r="L1745" s="200"/>
      <c r="M1745" s="201"/>
      <c r="N1745" s="202"/>
      <c r="O1745" s="202"/>
      <c r="P1745" s="202"/>
      <c r="Q1745" s="202"/>
      <c r="R1745" s="202"/>
      <c r="S1745" s="202"/>
      <c r="T1745" s="203"/>
      <c r="AT1745" s="204" t="s">
        <v>188</v>
      </c>
      <c r="AU1745" s="204" t="s">
        <v>86</v>
      </c>
      <c r="AV1745" s="13" t="s">
        <v>86</v>
      </c>
      <c r="AW1745" s="13" t="s">
        <v>35</v>
      </c>
      <c r="AX1745" s="13" t="s">
        <v>76</v>
      </c>
      <c r="AY1745" s="204" t="s">
        <v>177</v>
      </c>
    </row>
    <row r="1746" spans="1:65" s="13" customFormat="1" ht="11.25">
      <c r="B1746" s="193"/>
      <c r="C1746" s="194"/>
      <c r="D1746" s="195" t="s">
        <v>188</v>
      </c>
      <c r="E1746" s="196" t="s">
        <v>19</v>
      </c>
      <c r="F1746" s="197" t="s">
        <v>1029</v>
      </c>
      <c r="G1746" s="194"/>
      <c r="H1746" s="198">
        <v>10.1</v>
      </c>
      <c r="I1746" s="199"/>
      <c r="J1746" s="194"/>
      <c r="K1746" s="194"/>
      <c r="L1746" s="200"/>
      <c r="M1746" s="201"/>
      <c r="N1746" s="202"/>
      <c r="O1746" s="202"/>
      <c r="P1746" s="202"/>
      <c r="Q1746" s="202"/>
      <c r="R1746" s="202"/>
      <c r="S1746" s="202"/>
      <c r="T1746" s="203"/>
      <c r="AT1746" s="204" t="s">
        <v>188</v>
      </c>
      <c r="AU1746" s="204" t="s">
        <v>86</v>
      </c>
      <c r="AV1746" s="13" t="s">
        <v>86</v>
      </c>
      <c r="AW1746" s="13" t="s">
        <v>35</v>
      </c>
      <c r="AX1746" s="13" t="s">
        <v>76</v>
      </c>
      <c r="AY1746" s="204" t="s">
        <v>177</v>
      </c>
    </row>
    <row r="1747" spans="1:65" s="13" customFormat="1" ht="11.25">
      <c r="B1747" s="193"/>
      <c r="C1747" s="194"/>
      <c r="D1747" s="195" t="s">
        <v>188</v>
      </c>
      <c r="E1747" s="196" t="s">
        <v>19</v>
      </c>
      <c r="F1747" s="197" t="s">
        <v>1030</v>
      </c>
      <c r="G1747" s="194"/>
      <c r="H1747" s="198">
        <v>30.7</v>
      </c>
      <c r="I1747" s="199"/>
      <c r="J1747" s="194"/>
      <c r="K1747" s="194"/>
      <c r="L1747" s="200"/>
      <c r="M1747" s="201"/>
      <c r="N1747" s="202"/>
      <c r="O1747" s="202"/>
      <c r="P1747" s="202"/>
      <c r="Q1747" s="202"/>
      <c r="R1747" s="202"/>
      <c r="S1747" s="202"/>
      <c r="T1747" s="203"/>
      <c r="AT1747" s="204" t="s">
        <v>188</v>
      </c>
      <c r="AU1747" s="204" t="s">
        <v>86</v>
      </c>
      <c r="AV1747" s="13" t="s">
        <v>86</v>
      </c>
      <c r="AW1747" s="13" t="s">
        <v>35</v>
      </c>
      <c r="AX1747" s="13" t="s">
        <v>76</v>
      </c>
      <c r="AY1747" s="204" t="s">
        <v>177</v>
      </c>
    </row>
    <row r="1748" spans="1:65" s="13" customFormat="1" ht="11.25">
      <c r="B1748" s="193"/>
      <c r="C1748" s="194"/>
      <c r="D1748" s="195" t="s">
        <v>188</v>
      </c>
      <c r="E1748" s="196" t="s">
        <v>19</v>
      </c>
      <c r="F1748" s="197" t="s">
        <v>1031</v>
      </c>
      <c r="G1748" s="194"/>
      <c r="H1748" s="198">
        <v>13.1</v>
      </c>
      <c r="I1748" s="199"/>
      <c r="J1748" s="194"/>
      <c r="K1748" s="194"/>
      <c r="L1748" s="200"/>
      <c r="M1748" s="201"/>
      <c r="N1748" s="202"/>
      <c r="O1748" s="202"/>
      <c r="P1748" s="202"/>
      <c r="Q1748" s="202"/>
      <c r="R1748" s="202"/>
      <c r="S1748" s="202"/>
      <c r="T1748" s="203"/>
      <c r="AT1748" s="204" t="s">
        <v>188</v>
      </c>
      <c r="AU1748" s="204" t="s">
        <v>86</v>
      </c>
      <c r="AV1748" s="13" t="s">
        <v>86</v>
      </c>
      <c r="AW1748" s="13" t="s">
        <v>35</v>
      </c>
      <c r="AX1748" s="13" t="s">
        <v>76</v>
      </c>
      <c r="AY1748" s="204" t="s">
        <v>177</v>
      </c>
    </row>
    <row r="1749" spans="1:65" s="13" customFormat="1" ht="11.25">
      <c r="B1749" s="193"/>
      <c r="C1749" s="194"/>
      <c r="D1749" s="195" t="s">
        <v>188</v>
      </c>
      <c r="E1749" s="196" t="s">
        <v>19</v>
      </c>
      <c r="F1749" s="197" t="s">
        <v>1032</v>
      </c>
      <c r="G1749" s="194"/>
      <c r="H1749" s="198">
        <v>12.4</v>
      </c>
      <c r="I1749" s="199"/>
      <c r="J1749" s="194"/>
      <c r="K1749" s="194"/>
      <c r="L1749" s="200"/>
      <c r="M1749" s="201"/>
      <c r="N1749" s="202"/>
      <c r="O1749" s="202"/>
      <c r="P1749" s="202"/>
      <c r="Q1749" s="202"/>
      <c r="R1749" s="202"/>
      <c r="S1749" s="202"/>
      <c r="T1749" s="203"/>
      <c r="AT1749" s="204" t="s">
        <v>188</v>
      </c>
      <c r="AU1749" s="204" t="s">
        <v>86</v>
      </c>
      <c r="AV1749" s="13" t="s">
        <v>86</v>
      </c>
      <c r="AW1749" s="13" t="s">
        <v>35</v>
      </c>
      <c r="AX1749" s="13" t="s">
        <v>76</v>
      </c>
      <c r="AY1749" s="204" t="s">
        <v>177</v>
      </c>
    </row>
    <row r="1750" spans="1:65" s="15" customFormat="1" ht="11.25">
      <c r="B1750" s="216"/>
      <c r="C1750" s="217"/>
      <c r="D1750" s="195" t="s">
        <v>188</v>
      </c>
      <c r="E1750" s="218" t="s">
        <v>19</v>
      </c>
      <c r="F1750" s="219" t="s">
        <v>1270</v>
      </c>
      <c r="G1750" s="217"/>
      <c r="H1750" s="218" t="s">
        <v>19</v>
      </c>
      <c r="I1750" s="220"/>
      <c r="J1750" s="217"/>
      <c r="K1750" s="217"/>
      <c r="L1750" s="221"/>
      <c r="M1750" s="222"/>
      <c r="N1750" s="223"/>
      <c r="O1750" s="223"/>
      <c r="P1750" s="223"/>
      <c r="Q1750" s="223"/>
      <c r="R1750" s="223"/>
      <c r="S1750" s="223"/>
      <c r="T1750" s="224"/>
      <c r="AT1750" s="225" t="s">
        <v>188</v>
      </c>
      <c r="AU1750" s="225" t="s">
        <v>86</v>
      </c>
      <c r="AV1750" s="15" t="s">
        <v>84</v>
      </c>
      <c r="AW1750" s="15" t="s">
        <v>35</v>
      </c>
      <c r="AX1750" s="15" t="s">
        <v>76</v>
      </c>
      <c r="AY1750" s="225" t="s">
        <v>177</v>
      </c>
    </row>
    <row r="1751" spans="1:65" s="13" customFormat="1" ht="11.25">
      <c r="B1751" s="193"/>
      <c r="C1751" s="194"/>
      <c r="D1751" s="195" t="s">
        <v>188</v>
      </c>
      <c r="E1751" s="196" t="s">
        <v>19</v>
      </c>
      <c r="F1751" s="197" t="s">
        <v>945</v>
      </c>
      <c r="G1751" s="194"/>
      <c r="H1751" s="198">
        <v>57</v>
      </c>
      <c r="I1751" s="199"/>
      <c r="J1751" s="194"/>
      <c r="K1751" s="194"/>
      <c r="L1751" s="200"/>
      <c r="M1751" s="201"/>
      <c r="N1751" s="202"/>
      <c r="O1751" s="202"/>
      <c r="P1751" s="202"/>
      <c r="Q1751" s="202"/>
      <c r="R1751" s="202"/>
      <c r="S1751" s="202"/>
      <c r="T1751" s="203"/>
      <c r="AT1751" s="204" t="s">
        <v>188</v>
      </c>
      <c r="AU1751" s="204" t="s">
        <v>86</v>
      </c>
      <c r="AV1751" s="13" t="s">
        <v>86</v>
      </c>
      <c r="AW1751" s="13" t="s">
        <v>35</v>
      </c>
      <c r="AX1751" s="13" t="s">
        <v>76</v>
      </c>
      <c r="AY1751" s="204" t="s">
        <v>177</v>
      </c>
    </row>
    <row r="1752" spans="1:65" s="14" customFormat="1" ht="11.25">
      <c r="B1752" s="205"/>
      <c r="C1752" s="206"/>
      <c r="D1752" s="195" t="s">
        <v>188</v>
      </c>
      <c r="E1752" s="207" t="s">
        <v>19</v>
      </c>
      <c r="F1752" s="208" t="s">
        <v>190</v>
      </c>
      <c r="G1752" s="206"/>
      <c r="H1752" s="209">
        <v>654.50000000000011</v>
      </c>
      <c r="I1752" s="210"/>
      <c r="J1752" s="206"/>
      <c r="K1752" s="206"/>
      <c r="L1752" s="211"/>
      <c r="M1752" s="212"/>
      <c r="N1752" s="213"/>
      <c r="O1752" s="213"/>
      <c r="P1752" s="213"/>
      <c r="Q1752" s="213"/>
      <c r="R1752" s="213"/>
      <c r="S1752" s="213"/>
      <c r="T1752" s="214"/>
      <c r="AT1752" s="215" t="s">
        <v>188</v>
      </c>
      <c r="AU1752" s="215" t="s">
        <v>86</v>
      </c>
      <c r="AV1752" s="14" t="s">
        <v>184</v>
      </c>
      <c r="AW1752" s="14" t="s">
        <v>35</v>
      </c>
      <c r="AX1752" s="14" t="s">
        <v>84</v>
      </c>
      <c r="AY1752" s="215" t="s">
        <v>177</v>
      </c>
    </row>
    <row r="1753" spans="1:65" s="2" customFormat="1" ht="16.5" customHeight="1">
      <c r="A1753" s="36"/>
      <c r="B1753" s="37"/>
      <c r="C1753" s="237" t="s">
        <v>1271</v>
      </c>
      <c r="D1753" s="237" t="s">
        <v>757</v>
      </c>
      <c r="E1753" s="238" t="s">
        <v>1272</v>
      </c>
      <c r="F1753" s="239" t="s">
        <v>1273</v>
      </c>
      <c r="G1753" s="240" t="s">
        <v>304</v>
      </c>
      <c r="H1753" s="241">
        <v>0.309</v>
      </c>
      <c r="I1753" s="242"/>
      <c r="J1753" s="243">
        <f>ROUND(I1753*H1753,2)</f>
        <v>0</v>
      </c>
      <c r="K1753" s="239" t="s">
        <v>183</v>
      </c>
      <c r="L1753" s="244"/>
      <c r="M1753" s="245" t="s">
        <v>19</v>
      </c>
      <c r="N1753" s="246" t="s">
        <v>47</v>
      </c>
      <c r="O1753" s="66"/>
      <c r="P1753" s="184">
        <f>O1753*H1753</f>
        <v>0</v>
      </c>
      <c r="Q1753" s="184">
        <v>1</v>
      </c>
      <c r="R1753" s="184">
        <f>Q1753*H1753</f>
        <v>0.309</v>
      </c>
      <c r="S1753" s="184">
        <v>0</v>
      </c>
      <c r="T1753" s="185">
        <f>S1753*H1753</f>
        <v>0</v>
      </c>
      <c r="U1753" s="36"/>
      <c r="V1753" s="36"/>
      <c r="W1753" s="36"/>
      <c r="X1753" s="36"/>
      <c r="Y1753" s="36"/>
      <c r="Z1753" s="36"/>
      <c r="AA1753" s="36"/>
      <c r="AB1753" s="36"/>
      <c r="AC1753" s="36"/>
      <c r="AD1753" s="36"/>
      <c r="AE1753" s="36"/>
      <c r="AR1753" s="186" t="s">
        <v>592</v>
      </c>
      <c r="AT1753" s="186" t="s">
        <v>757</v>
      </c>
      <c r="AU1753" s="186" t="s">
        <v>86</v>
      </c>
      <c r="AY1753" s="19" t="s">
        <v>177</v>
      </c>
      <c r="BE1753" s="187">
        <f>IF(N1753="základní",J1753,0)</f>
        <v>0</v>
      </c>
      <c r="BF1753" s="187">
        <f>IF(N1753="snížená",J1753,0)</f>
        <v>0</v>
      </c>
      <c r="BG1753" s="187">
        <f>IF(N1753="zákl. přenesená",J1753,0)</f>
        <v>0</v>
      </c>
      <c r="BH1753" s="187">
        <f>IF(N1753="sníž. přenesená",J1753,0)</f>
        <v>0</v>
      </c>
      <c r="BI1753" s="187">
        <f>IF(N1753="nulová",J1753,0)</f>
        <v>0</v>
      </c>
      <c r="BJ1753" s="19" t="s">
        <v>84</v>
      </c>
      <c r="BK1753" s="187">
        <f>ROUND(I1753*H1753,2)</f>
        <v>0</v>
      </c>
      <c r="BL1753" s="19" t="s">
        <v>301</v>
      </c>
      <c r="BM1753" s="186" t="s">
        <v>1274</v>
      </c>
    </row>
    <row r="1754" spans="1:65" s="13" customFormat="1" ht="11.25">
      <c r="B1754" s="193"/>
      <c r="C1754" s="194"/>
      <c r="D1754" s="195" t="s">
        <v>188</v>
      </c>
      <c r="E1754" s="196" t="s">
        <v>19</v>
      </c>
      <c r="F1754" s="197" t="s">
        <v>1275</v>
      </c>
      <c r="G1754" s="194"/>
      <c r="H1754" s="198">
        <v>0.309</v>
      </c>
      <c r="I1754" s="199"/>
      <c r="J1754" s="194"/>
      <c r="K1754" s="194"/>
      <c r="L1754" s="200"/>
      <c r="M1754" s="201"/>
      <c r="N1754" s="202"/>
      <c r="O1754" s="202"/>
      <c r="P1754" s="202"/>
      <c r="Q1754" s="202"/>
      <c r="R1754" s="202"/>
      <c r="S1754" s="202"/>
      <c r="T1754" s="203"/>
      <c r="AT1754" s="204" t="s">
        <v>188</v>
      </c>
      <c r="AU1754" s="204" t="s">
        <v>86</v>
      </c>
      <c r="AV1754" s="13" t="s">
        <v>86</v>
      </c>
      <c r="AW1754" s="13" t="s">
        <v>35</v>
      </c>
      <c r="AX1754" s="13" t="s">
        <v>84</v>
      </c>
      <c r="AY1754" s="204" t="s">
        <v>177</v>
      </c>
    </row>
    <row r="1755" spans="1:65" s="2" customFormat="1" ht="21.75" customHeight="1">
      <c r="A1755" s="36"/>
      <c r="B1755" s="37"/>
      <c r="C1755" s="175" t="s">
        <v>1276</v>
      </c>
      <c r="D1755" s="175" t="s">
        <v>179</v>
      </c>
      <c r="E1755" s="176" t="s">
        <v>1277</v>
      </c>
      <c r="F1755" s="177" t="s">
        <v>1278</v>
      </c>
      <c r="G1755" s="178" t="s">
        <v>199</v>
      </c>
      <c r="H1755" s="179">
        <v>219.291</v>
      </c>
      <c r="I1755" s="180"/>
      <c r="J1755" s="181">
        <f>ROUND(I1755*H1755,2)</f>
        <v>0</v>
      </c>
      <c r="K1755" s="177" t="s">
        <v>183</v>
      </c>
      <c r="L1755" s="41"/>
      <c r="M1755" s="182" t="s">
        <v>19</v>
      </c>
      <c r="N1755" s="183" t="s">
        <v>47</v>
      </c>
      <c r="O1755" s="66"/>
      <c r="P1755" s="184">
        <f>O1755*H1755</f>
        <v>0</v>
      </c>
      <c r="Q1755" s="184">
        <v>0</v>
      </c>
      <c r="R1755" s="184">
        <f>Q1755*H1755</f>
        <v>0</v>
      </c>
      <c r="S1755" s="184">
        <v>0</v>
      </c>
      <c r="T1755" s="185">
        <f>S1755*H1755</f>
        <v>0</v>
      </c>
      <c r="U1755" s="36"/>
      <c r="V1755" s="36"/>
      <c r="W1755" s="36"/>
      <c r="X1755" s="36"/>
      <c r="Y1755" s="36"/>
      <c r="Z1755" s="36"/>
      <c r="AA1755" s="36"/>
      <c r="AB1755" s="36"/>
      <c r="AC1755" s="36"/>
      <c r="AD1755" s="36"/>
      <c r="AE1755" s="36"/>
      <c r="AR1755" s="186" t="s">
        <v>301</v>
      </c>
      <c r="AT1755" s="186" t="s">
        <v>179</v>
      </c>
      <c r="AU1755" s="186" t="s">
        <v>86</v>
      </c>
      <c r="AY1755" s="19" t="s">
        <v>177</v>
      </c>
      <c r="BE1755" s="187">
        <f>IF(N1755="základní",J1755,0)</f>
        <v>0</v>
      </c>
      <c r="BF1755" s="187">
        <f>IF(N1755="snížená",J1755,0)</f>
        <v>0</v>
      </c>
      <c r="BG1755" s="187">
        <f>IF(N1755="zákl. přenesená",J1755,0)</f>
        <v>0</v>
      </c>
      <c r="BH1755" s="187">
        <f>IF(N1755="sníž. přenesená",J1755,0)</f>
        <v>0</v>
      </c>
      <c r="BI1755" s="187">
        <f>IF(N1755="nulová",J1755,0)</f>
        <v>0</v>
      </c>
      <c r="BJ1755" s="19" t="s">
        <v>84</v>
      </c>
      <c r="BK1755" s="187">
        <f>ROUND(I1755*H1755,2)</f>
        <v>0</v>
      </c>
      <c r="BL1755" s="19" t="s">
        <v>301</v>
      </c>
      <c r="BM1755" s="186" t="s">
        <v>1279</v>
      </c>
    </row>
    <row r="1756" spans="1:65" s="2" customFormat="1" ht="11.25">
      <c r="A1756" s="36"/>
      <c r="B1756" s="37"/>
      <c r="C1756" s="38"/>
      <c r="D1756" s="188" t="s">
        <v>186</v>
      </c>
      <c r="E1756" s="38"/>
      <c r="F1756" s="189" t="s">
        <v>1280</v>
      </c>
      <c r="G1756" s="38"/>
      <c r="H1756" s="38"/>
      <c r="I1756" s="190"/>
      <c r="J1756" s="38"/>
      <c r="K1756" s="38"/>
      <c r="L1756" s="41"/>
      <c r="M1756" s="191"/>
      <c r="N1756" s="192"/>
      <c r="O1756" s="66"/>
      <c r="P1756" s="66"/>
      <c r="Q1756" s="66"/>
      <c r="R1756" s="66"/>
      <c r="S1756" s="66"/>
      <c r="T1756" s="67"/>
      <c r="U1756" s="36"/>
      <c r="V1756" s="36"/>
      <c r="W1756" s="36"/>
      <c r="X1756" s="36"/>
      <c r="Y1756" s="36"/>
      <c r="Z1756" s="36"/>
      <c r="AA1756" s="36"/>
      <c r="AB1756" s="36"/>
      <c r="AC1756" s="36"/>
      <c r="AD1756" s="36"/>
      <c r="AE1756" s="36"/>
      <c r="AT1756" s="19" t="s">
        <v>186</v>
      </c>
      <c r="AU1756" s="19" t="s">
        <v>86</v>
      </c>
    </row>
    <row r="1757" spans="1:65" s="13" customFormat="1" ht="11.25">
      <c r="B1757" s="193"/>
      <c r="C1757" s="194"/>
      <c r="D1757" s="195" t="s">
        <v>188</v>
      </c>
      <c r="E1757" s="196" t="s">
        <v>19</v>
      </c>
      <c r="F1757" s="197" t="s">
        <v>1281</v>
      </c>
      <c r="G1757" s="194"/>
      <c r="H1757" s="198">
        <v>104.57299999999999</v>
      </c>
      <c r="I1757" s="199"/>
      <c r="J1757" s="194"/>
      <c r="K1757" s="194"/>
      <c r="L1757" s="200"/>
      <c r="M1757" s="201"/>
      <c r="N1757" s="202"/>
      <c r="O1757" s="202"/>
      <c r="P1757" s="202"/>
      <c r="Q1757" s="202"/>
      <c r="R1757" s="202"/>
      <c r="S1757" s="202"/>
      <c r="T1757" s="203"/>
      <c r="AT1757" s="204" t="s">
        <v>188</v>
      </c>
      <c r="AU1757" s="204" t="s">
        <v>86</v>
      </c>
      <c r="AV1757" s="13" t="s">
        <v>86</v>
      </c>
      <c r="AW1757" s="13" t="s">
        <v>35</v>
      </c>
      <c r="AX1757" s="13" t="s">
        <v>76</v>
      </c>
      <c r="AY1757" s="204" t="s">
        <v>177</v>
      </c>
    </row>
    <row r="1758" spans="1:65" s="15" customFormat="1" ht="11.25">
      <c r="B1758" s="216"/>
      <c r="C1758" s="217"/>
      <c r="D1758" s="195" t="s">
        <v>188</v>
      </c>
      <c r="E1758" s="218" t="s">
        <v>19</v>
      </c>
      <c r="F1758" s="219" t="s">
        <v>624</v>
      </c>
      <c r="G1758" s="217"/>
      <c r="H1758" s="218" t="s">
        <v>19</v>
      </c>
      <c r="I1758" s="220"/>
      <c r="J1758" s="217"/>
      <c r="K1758" s="217"/>
      <c r="L1758" s="221"/>
      <c r="M1758" s="222"/>
      <c r="N1758" s="223"/>
      <c r="O1758" s="223"/>
      <c r="P1758" s="223"/>
      <c r="Q1758" s="223"/>
      <c r="R1758" s="223"/>
      <c r="S1758" s="223"/>
      <c r="T1758" s="224"/>
      <c r="AT1758" s="225" t="s">
        <v>188</v>
      </c>
      <c r="AU1758" s="225" t="s">
        <v>86</v>
      </c>
      <c r="AV1758" s="15" t="s">
        <v>84</v>
      </c>
      <c r="AW1758" s="15" t="s">
        <v>35</v>
      </c>
      <c r="AX1758" s="15" t="s">
        <v>76</v>
      </c>
      <c r="AY1758" s="225" t="s">
        <v>177</v>
      </c>
    </row>
    <row r="1759" spans="1:65" s="13" customFormat="1" ht="11.25">
      <c r="B1759" s="193"/>
      <c r="C1759" s="194"/>
      <c r="D1759" s="195" t="s">
        <v>188</v>
      </c>
      <c r="E1759" s="196" t="s">
        <v>19</v>
      </c>
      <c r="F1759" s="197" t="s">
        <v>750</v>
      </c>
      <c r="G1759" s="194"/>
      <c r="H1759" s="198">
        <v>105.072</v>
      </c>
      <c r="I1759" s="199"/>
      <c r="J1759" s="194"/>
      <c r="K1759" s="194"/>
      <c r="L1759" s="200"/>
      <c r="M1759" s="201"/>
      <c r="N1759" s="202"/>
      <c r="O1759" s="202"/>
      <c r="P1759" s="202"/>
      <c r="Q1759" s="202"/>
      <c r="R1759" s="202"/>
      <c r="S1759" s="202"/>
      <c r="T1759" s="203"/>
      <c r="AT1759" s="204" t="s">
        <v>188</v>
      </c>
      <c r="AU1759" s="204" t="s">
        <v>86</v>
      </c>
      <c r="AV1759" s="13" t="s">
        <v>86</v>
      </c>
      <c r="AW1759" s="13" t="s">
        <v>35</v>
      </c>
      <c r="AX1759" s="13" t="s">
        <v>76</v>
      </c>
      <c r="AY1759" s="204" t="s">
        <v>177</v>
      </c>
    </row>
    <row r="1760" spans="1:65" s="15" customFormat="1" ht="11.25">
      <c r="B1760" s="216"/>
      <c r="C1760" s="217"/>
      <c r="D1760" s="195" t="s">
        <v>188</v>
      </c>
      <c r="E1760" s="218" t="s">
        <v>19</v>
      </c>
      <c r="F1760" s="219" t="s">
        <v>1282</v>
      </c>
      <c r="G1760" s="217"/>
      <c r="H1760" s="218" t="s">
        <v>19</v>
      </c>
      <c r="I1760" s="220"/>
      <c r="J1760" s="217"/>
      <c r="K1760" s="217"/>
      <c r="L1760" s="221"/>
      <c r="M1760" s="222"/>
      <c r="N1760" s="223"/>
      <c r="O1760" s="223"/>
      <c r="P1760" s="223"/>
      <c r="Q1760" s="223"/>
      <c r="R1760" s="223"/>
      <c r="S1760" s="223"/>
      <c r="T1760" s="224"/>
      <c r="AT1760" s="225" t="s">
        <v>188</v>
      </c>
      <c r="AU1760" s="225" t="s">
        <v>86</v>
      </c>
      <c r="AV1760" s="15" t="s">
        <v>84</v>
      </c>
      <c r="AW1760" s="15" t="s">
        <v>35</v>
      </c>
      <c r="AX1760" s="15" t="s">
        <v>76</v>
      </c>
      <c r="AY1760" s="225" t="s">
        <v>177</v>
      </c>
    </row>
    <row r="1761" spans="1:65" s="13" customFormat="1" ht="11.25">
      <c r="B1761" s="193"/>
      <c r="C1761" s="194"/>
      <c r="D1761" s="195" t="s">
        <v>188</v>
      </c>
      <c r="E1761" s="196" t="s">
        <v>19</v>
      </c>
      <c r="F1761" s="197" t="s">
        <v>1283</v>
      </c>
      <c r="G1761" s="194"/>
      <c r="H1761" s="198">
        <v>9.6460000000000008</v>
      </c>
      <c r="I1761" s="199"/>
      <c r="J1761" s="194"/>
      <c r="K1761" s="194"/>
      <c r="L1761" s="200"/>
      <c r="M1761" s="201"/>
      <c r="N1761" s="202"/>
      <c r="O1761" s="202"/>
      <c r="P1761" s="202"/>
      <c r="Q1761" s="202"/>
      <c r="R1761" s="202"/>
      <c r="S1761" s="202"/>
      <c r="T1761" s="203"/>
      <c r="AT1761" s="204" t="s">
        <v>188</v>
      </c>
      <c r="AU1761" s="204" t="s">
        <v>86</v>
      </c>
      <c r="AV1761" s="13" t="s">
        <v>86</v>
      </c>
      <c r="AW1761" s="13" t="s">
        <v>35</v>
      </c>
      <c r="AX1761" s="13" t="s">
        <v>76</v>
      </c>
      <c r="AY1761" s="204" t="s">
        <v>177</v>
      </c>
    </row>
    <row r="1762" spans="1:65" s="14" customFormat="1" ht="11.25">
      <c r="B1762" s="205"/>
      <c r="C1762" s="206"/>
      <c r="D1762" s="195" t="s">
        <v>188</v>
      </c>
      <c r="E1762" s="207" t="s">
        <v>19</v>
      </c>
      <c r="F1762" s="208" t="s">
        <v>190</v>
      </c>
      <c r="G1762" s="206"/>
      <c r="H1762" s="209">
        <v>219.291</v>
      </c>
      <c r="I1762" s="210"/>
      <c r="J1762" s="206"/>
      <c r="K1762" s="206"/>
      <c r="L1762" s="211"/>
      <c r="M1762" s="212"/>
      <c r="N1762" s="213"/>
      <c r="O1762" s="213"/>
      <c r="P1762" s="213"/>
      <c r="Q1762" s="213"/>
      <c r="R1762" s="213"/>
      <c r="S1762" s="213"/>
      <c r="T1762" s="214"/>
      <c r="AT1762" s="215" t="s">
        <v>188</v>
      </c>
      <c r="AU1762" s="215" t="s">
        <v>86</v>
      </c>
      <c r="AV1762" s="14" t="s">
        <v>184</v>
      </c>
      <c r="AW1762" s="14" t="s">
        <v>35</v>
      </c>
      <c r="AX1762" s="14" t="s">
        <v>84</v>
      </c>
      <c r="AY1762" s="215" t="s">
        <v>177</v>
      </c>
    </row>
    <row r="1763" spans="1:65" s="2" customFormat="1" ht="16.5" customHeight="1">
      <c r="A1763" s="36"/>
      <c r="B1763" s="37"/>
      <c r="C1763" s="175" t="s">
        <v>1284</v>
      </c>
      <c r="D1763" s="175" t="s">
        <v>179</v>
      </c>
      <c r="E1763" s="176" t="s">
        <v>1285</v>
      </c>
      <c r="F1763" s="177" t="s">
        <v>1286</v>
      </c>
      <c r="G1763" s="178" t="s">
        <v>199</v>
      </c>
      <c r="H1763" s="179">
        <v>654.5</v>
      </c>
      <c r="I1763" s="180"/>
      <c r="J1763" s="181">
        <f>ROUND(I1763*H1763,2)</f>
        <v>0</v>
      </c>
      <c r="K1763" s="177" t="s">
        <v>183</v>
      </c>
      <c r="L1763" s="41"/>
      <c r="M1763" s="182" t="s">
        <v>19</v>
      </c>
      <c r="N1763" s="183" t="s">
        <v>47</v>
      </c>
      <c r="O1763" s="66"/>
      <c r="P1763" s="184">
        <f>O1763*H1763</f>
        <v>0</v>
      </c>
      <c r="Q1763" s="184">
        <v>4.0000000000000002E-4</v>
      </c>
      <c r="R1763" s="184">
        <f>Q1763*H1763</f>
        <v>0.26180000000000003</v>
      </c>
      <c r="S1763" s="184">
        <v>0</v>
      </c>
      <c r="T1763" s="185">
        <f>S1763*H1763</f>
        <v>0</v>
      </c>
      <c r="U1763" s="36"/>
      <c r="V1763" s="36"/>
      <c r="W1763" s="36"/>
      <c r="X1763" s="36"/>
      <c r="Y1763" s="36"/>
      <c r="Z1763" s="36"/>
      <c r="AA1763" s="36"/>
      <c r="AB1763" s="36"/>
      <c r="AC1763" s="36"/>
      <c r="AD1763" s="36"/>
      <c r="AE1763" s="36"/>
      <c r="AR1763" s="186" t="s">
        <v>301</v>
      </c>
      <c r="AT1763" s="186" t="s">
        <v>179</v>
      </c>
      <c r="AU1763" s="186" t="s">
        <v>86</v>
      </c>
      <c r="AY1763" s="19" t="s">
        <v>177</v>
      </c>
      <c r="BE1763" s="187">
        <f>IF(N1763="základní",J1763,0)</f>
        <v>0</v>
      </c>
      <c r="BF1763" s="187">
        <f>IF(N1763="snížená",J1763,0)</f>
        <v>0</v>
      </c>
      <c r="BG1763" s="187">
        <f>IF(N1763="zákl. přenesená",J1763,0)</f>
        <v>0</v>
      </c>
      <c r="BH1763" s="187">
        <f>IF(N1763="sníž. přenesená",J1763,0)</f>
        <v>0</v>
      </c>
      <c r="BI1763" s="187">
        <f>IF(N1763="nulová",J1763,0)</f>
        <v>0</v>
      </c>
      <c r="BJ1763" s="19" t="s">
        <v>84</v>
      </c>
      <c r="BK1763" s="187">
        <f>ROUND(I1763*H1763,2)</f>
        <v>0</v>
      </c>
      <c r="BL1763" s="19" t="s">
        <v>301</v>
      </c>
      <c r="BM1763" s="186" t="s">
        <v>1287</v>
      </c>
    </row>
    <row r="1764" spans="1:65" s="2" customFormat="1" ht="11.25">
      <c r="A1764" s="36"/>
      <c r="B1764" s="37"/>
      <c r="C1764" s="38"/>
      <c r="D1764" s="188" t="s">
        <v>186</v>
      </c>
      <c r="E1764" s="38"/>
      <c r="F1764" s="189" t="s">
        <v>1288</v>
      </c>
      <c r="G1764" s="38"/>
      <c r="H1764" s="38"/>
      <c r="I1764" s="190"/>
      <c r="J1764" s="38"/>
      <c r="K1764" s="38"/>
      <c r="L1764" s="41"/>
      <c r="M1764" s="191"/>
      <c r="N1764" s="192"/>
      <c r="O1764" s="66"/>
      <c r="P1764" s="66"/>
      <c r="Q1764" s="66"/>
      <c r="R1764" s="66"/>
      <c r="S1764" s="66"/>
      <c r="T1764" s="67"/>
      <c r="U1764" s="36"/>
      <c r="V1764" s="36"/>
      <c r="W1764" s="36"/>
      <c r="X1764" s="36"/>
      <c r="Y1764" s="36"/>
      <c r="Z1764" s="36"/>
      <c r="AA1764" s="36"/>
      <c r="AB1764" s="36"/>
      <c r="AC1764" s="36"/>
      <c r="AD1764" s="36"/>
      <c r="AE1764" s="36"/>
      <c r="AT1764" s="19" t="s">
        <v>186</v>
      </c>
      <c r="AU1764" s="19" t="s">
        <v>86</v>
      </c>
    </row>
    <row r="1765" spans="1:65" s="13" customFormat="1" ht="11.25">
      <c r="B1765" s="193"/>
      <c r="C1765" s="194"/>
      <c r="D1765" s="195" t="s">
        <v>188</v>
      </c>
      <c r="E1765" s="196" t="s">
        <v>19</v>
      </c>
      <c r="F1765" s="197" t="s">
        <v>1289</v>
      </c>
      <c r="G1765" s="194"/>
      <c r="H1765" s="198">
        <v>597.5</v>
      </c>
      <c r="I1765" s="199"/>
      <c r="J1765" s="194"/>
      <c r="K1765" s="194"/>
      <c r="L1765" s="200"/>
      <c r="M1765" s="201"/>
      <c r="N1765" s="202"/>
      <c r="O1765" s="202"/>
      <c r="P1765" s="202"/>
      <c r="Q1765" s="202"/>
      <c r="R1765" s="202"/>
      <c r="S1765" s="202"/>
      <c r="T1765" s="203"/>
      <c r="AT1765" s="204" t="s">
        <v>188</v>
      </c>
      <c r="AU1765" s="204" t="s">
        <v>86</v>
      </c>
      <c r="AV1765" s="13" t="s">
        <v>86</v>
      </c>
      <c r="AW1765" s="13" t="s">
        <v>35</v>
      </c>
      <c r="AX1765" s="13" t="s">
        <v>76</v>
      </c>
      <c r="AY1765" s="204" t="s">
        <v>177</v>
      </c>
    </row>
    <row r="1766" spans="1:65" s="15" customFormat="1" ht="11.25">
      <c r="B1766" s="216"/>
      <c r="C1766" s="217"/>
      <c r="D1766" s="195" t="s">
        <v>188</v>
      </c>
      <c r="E1766" s="218" t="s">
        <v>19</v>
      </c>
      <c r="F1766" s="219" t="s">
        <v>1282</v>
      </c>
      <c r="G1766" s="217"/>
      <c r="H1766" s="218" t="s">
        <v>19</v>
      </c>
      <c r="I1766" s="220"/>
      <c r="J1766" s="217"/>
      <c r="K1766" s="217"/>
      <c r="L1766" s="221"/>
      <c r="M1766" s="222"/>
      <c r="N1766" s="223"/>
      <c r="O1766" s="223"/>
      <c r="P1766" s="223"/>
      <c r="Q1766" s="223"/>
      <c r="R1766" s="223"/>
      <c r="S1766" s="223"/>
      <c r="T1766" s="224"/>
      <c r="AT1766" s="225" t="s">
        <v>188</v>
      </c>
      <c r="AU1766" s="225" t="s">
        <v>86</v>
      </c>
      <c r="AV1766" s="15" t="s">
        <v>84</v>
      </c>
      <c r="AW1766" s="15" t="s">
        <v>35</v>
      </c>
      <c r="AX1766" s="15" t="s">
        <v>76</v>
      </c>
      <c r="AY1766" s="225" t="s">
        <v>177</v>
      </c>
    </row>
    <row r="1767" spans="1:65" s="13" customFormat="1" ht="11.25">
      <c r="B1767" s="193"/>
      <c r="C1767" s="194"/>
      <c r="D1767" s="195" t="s">
        <v>188</v>
      </c>
      <c r="E1767" s="196" t="s">
        <v>19</v>
      </c>
      <c r="F1767" s="197" t="s">
        <v>945</v>
      </c>
      <c r="G1767" s="194"/>
      <c r="H1767" s="198">
        <v>57</v>
      </c>
      <c r="I1767" s="199"/>
      <c r="J1767" s="194"/>
      <c r="K1767" s="194"/>
      <c r="L1767" s="200"/>
      <c r="M1767" s="201"/>
      <c r="N1767" s="202"/>
      <c r="O1767" s="202"/>
      <c r="P1767" s="202"/>
      <c r="Q1767" s="202"/>
      <c r="R1767" s="202"/>
      <c r="S1767" s="202"/>
      <c r="T1767" s="203"/>
      <c r="AT1767" s="204" t="s">
        <v>188</v>
      </c>
      <c r="AU1767" s="204" t="s">
        <v>86</v>
      </c>
      <c r="AV1767" s="13" t="s">
        <v>86</v>
      </c>
      <c r="AW1767" s="13" t="s">
        <v>35</v>
      </c>
      <c r="AX1767" s="13" t="s">
        <v>76</v>
      </c>
      <c r="AY1767" s="204" t="s">
        <v>177</v>
      </c>
    </row>
    <row r="1768" spans="1:65" s="14" customFormat="1" ht="11.25">
      <c r="B1768" s="205"/>
      <c r="C1768" s="206"/>
      <c r="D1768" s="195" t="s">
        <v>188</v>
      </c>
      <c r="E1768" s="207" t="s">
        <v>19</v>
      </c>
      <c r="F1768" s="208" t="s">
        <v>190</v>
      </c>
      <c r="G1768" s="206"/>
      <c r="H1768" s="209">
        <v>654.5</v>
      </c>
      <c r="I1768" s="210"/>
      <c r="J1768" s="206"/>
      <c r="K1768" s="206"/>
      <c r="L1768" s="211"/>
      <c r="M1768" s="212"/>
      <c r="N1768" s="213"/>
      <c r="O1768" s="213"/>
      <c r="P1768" s="213"/>
      <c r="Q1768" s="213"/>
      <c r="R1768" s="213"/>
      <c r="S1768" s="213"/>
      <c r="T1768" s="214"/>
      <c r="AT1768" s="215" t="s">
        <v>188</v>
      </c>
      <c r="AU1768" s="215" t="s">
        <v>86</v>
      </c>
      <c r="AV1768" s="14" t="s">
        <v>184</v>
      </c>
      <c r="AW1768" s="14" t="s">
        <v>35</v>
      </c>
      <c r="AX1768" s="14" t="s">
        <v>84</v>
      </c>
      <c r="AY1768" s="215" t="s">
        <v>177</v>
      </c>
    </row>
    <row r="1769" spans="1:65" s="2" customFormat="1" ht="24.2" customHeight="1">
      <c r="A1769" s="36"/>
      <c r="B1769" s="37"/>
      <c r="C1769" s="237" t="s">
        <v>1290</v>
      </c>
      <c r="D1769" s="237" t="s">
        <v>757</v>
      </c>
      <c r="E1769" s="238" t="s">
        <v>1291</v>
      </c>
      <c r="F1769" s="239" t="s">
        <v>1292</v>
      </c>
      <c r="G1769" s="240" t="s">
        <v>199</v>
      </c>
      <c r="H1769" s="241">
        <v>1004.86</v>
      </c>
      <c r="I1769" s="242"/>
      <c r="J1769" s="243">
        <f>ROUND(I1769*H1769,2)</f>
        <v>0</v>
      </c>
      <c r="K1769" s="239" t="s">
        <v>183</v>
      </c>
      <c r="L1769" s="244"/>
      <c r="M1769" s="245" t="s">
        <v>19</v>
      </c>
      <c r="N1769" s="246" t="s">
        <v>47</v>
      </c>
      <c r="O1769" s="66"/>
      <c r="P1769" s="184">
        <f>O1769*H1769</f>
        <v>0</v>
      </c>
      <c r="Q1769" s="184">
        <v>5.4000000000000003E-3</v>
      </c>
      <c r="R1769" s="184">
        <f>Q1769*H1769</f>
        <v>5.4262440000000005</v>
      </c>
      <c r="S1769" s="184">
        <v>0</v>
      </c>
      <c r="T1769" s="185">
        <f>S1769*H1769</f>
        <v>0</v>
      </c>
      <c r="U1769" s="36"/>
      <c r="V1769" s="36"/>
      <c r="W1769" s="36"/>
      <c r="X1769" s="36"/>
      <c r="Y1769" s="36"/>
      <c r="Z1769" s="36"/>
      <c r="AA1769" s="36"/>
      <c r="AB1769" s="36"/>
      <c r="AC1769" s="36"/>
      <c r="AD1769" s="36"/>
      <c r="AE1769" s="36"/>
      <c r="AR1769" s="186" t="s">
        <v>592</v>
      </c>
      <c r="AT1769" s="186" t="s">
        <v>757</v>
      </c>
      <c r="AU1769" s="186" t="s">
        <v>86</v>
      </c>
      <c r="AY1769" s="19" t="s">
        <v>177</v>
      </c>
      <c r="BE1769" s="187">
        <f>IF(N1769="základní",J1769,0)</f>
        <v>0</v>
      </c>
      <c r="BF1769" s="187">
        <f>IF(N1769="snížená",J1769,0)</f>
        <v>0</v>
      </c>
      <c r="BG1769" s="187">
        <f>IF(N1769="zákl. přenesená",J1769,0)</f>
        <v>0</v>
      </c>
      <c r="BH1769" s="187">
        <f>IF(N1769="sníž. přenesená",J1769,0)</f>
        <v>0</v>
      </c>
      <c r="BI1769" s="187">
        <f>IF(N1769="nulová",J1769,0)</f>
        <v>0</v>
      </c>
      <c r="BJ1769" s="19" t="s">
        <v>84</v>
      </c>
      <c r="BK1769" s="187">
        <f>ROUND(I1769*H1769,2)</f>
        <v>0</v>
      </c>
      <c r="BL1769" s="19" t="s">
        <v>301</v>
      </c>
      <c r="BM1769" s="186" t="s">
        <v>1293</v>
      </c>
    </row>
    <row r="1770" spans="1:65" s="13" customFormat="1" ht="11.25">
      <c r="B1770" s="193"/>
      <c r="C1770" s="194"/>
      <c r="D1770" s="195" t="s">
        <v>188</v>
      </c>
      <c r="E1770" s="196" t="s">
        <v>19</v>
      </c>
      <c r="F1770" s="197" t="s">
        <v>1289</v>
      </c>
      <c r="G1770" s="194"/>
      <c r="H1770" s="198">
        <v>597.5</v>
      </c>
      <c r="I1770" s="199"/>
      <c r="J1770" s="194"/>
      <c r="K1770" s="194"/>
      <c r="L1770" s="200"/>
      <c r="M1770" s="201"/>
      <c r="N1770" s="202"/>
      <c r="O1770" s="202"/>
      <c r="P1770" s="202"/>
      <c r="Q1770" s="202"/>
      <c r="R1770" s="202"/>
      <c r="S1770" s="202"/>
      <c r="T1770" s="203"/>
      <c r="AT1770" s="204" t="s">
        <v>188</v>
      </c>
      <c r="AU1770" s="204" t="s">
        <v>86</v>
      </c>
      <c r="AV1770" s="13" t="s">
        <v>86</v>
      </c>
      <c r="AW1770" s="13" t="s">
        <v>35</v>
      </c>
      <c r="AX1770" s="13" t="s">
        <v>76</v>
      </c>
      <c r="AY1770" s="204" t="s">
        <v>177</v>
      </c>
    </row>
    <row r="1771" spans="1:65" s="13" customFormat="1" ht="11.25">
      <c r="B1771" s="193"/>
      <c r="C1771" s="194"/>
      <c r="D1771" s="195" t="s">
        <v>188</v>
      </c>
      <c r="E1771" s="196" t="s">
        <v>19</v>
      </c>
      <c r="F1771" s="197" t="s">
        <v>1294</v>
      </c>
      <c r="G1771" s="194"/>
      <c r="H1771" s="198">
        <v>209.64500000000001</v>
      </c>
      <c r="I1771" s="199"/>
      <c r="J1771" s="194"/>
      <c r="K1771" s="194"/>
      <c r="L1771" s="200"/>
      <c r="M1771" s="201"/>
      <c r="N1771" s="202"/>
      <c r="O1771" s="202"/>
      <c r="P1771" s="202"/>
      <c r="Q1771" s="202"/>
      <c r="R1771" s="202"/>
      <c r="S1771" s="202"/>
      <c r="T1771" s="203"/>
      <c r="AT1771" s="204" t="s">
        <v>188</v>
      </c>
      <c r="AU1771" s="204" t="s">
        <v>86</v>
      </c>
      <c r="AV1771" s="13" t="s">
        <v>86</v>
      </c>
      <c r="AW1771" s="13" t="s">
        <v>35</v>
      </c>
      <c r="AX1771" s="13" t="s">
        <v>76</v>
      </c>
      <c r="AY1771" s="204" t="s">
        <v>177</v>
      </c>
    </row>
    <row r="1772" spans="1:65" s="13" customFormat="1" ht="11.25">
      <c r="B1772" s="193"/>
      <c r="C1772" s="194"/>
      <c r="D1772" s="195" t="s">
        <v>188</v>
      </c>
      <c r="E1772" s="196" t="s">
        <v>19</v>
      </c>
      <c r="F1772" s="197" t="s">
        <v>945</v>
      </c>
      <c r="G1772" s="194"/>
      <c r="H1772" s="198">
        <v>57</v>
      </c>
      <c r="I1772" s="199"/>
      <c r="J1772" s="194"/>
      <c r="K1772" s="194"/>
      <c r="L1772" s="200"/>
      <c r="M1772" s="201"/>
      <c r="N1772" s="202"/>
      <c r="O1772" s="202"/>
      <c r="P1772" s="202"/>
      <c r="Q1772" s="202"/>
      <c r="R1772" s="202"/>
      <c r="S1772" s="202"/>
      <c r="T1772" s="203"/>
      <c r="AT1772" s="204" t="s">
        <v>188</v>
      </c>
      <c r="AU1772" s="204" t="s">
        <v>86</v>
      </c>
      <c r="AV1772" s="13" t="s">
        <v>86</v>
      </c>
      <c r="AW1772" s="13" t="s">
        <v>35</v>
      </c>
      <c r="AX1772" s="13" t="s">
        <v>76</v>
      </c>
      <c r="AY1772" s="204" t="s">
        <v>177</v>
      </c>
    </row>
    <row r="1773" spans="1:65" s="15" customFormat="1" ht="11.25">
      <c r="B1773" s="216"/>
      <c r="C1773" s="217"/>
      <c r="D1773" s="195" t="s">
        <v>188</v>
      </c>
      <c r="E1773" s="218" t="s">
        <v>19</v>
      </c>
      <c r="F1773" s="219" t="s">
        <v>1282</v>
      </c>
      <c r="G1773" s="217"/>
      <c r="H1773" s="218" t="s">
        <v>19</v>
      </c>
      <c r="I1773" s="220"/>
      <c r="J1773" s="217"/>
      <c r="K1773" s="217"/>
      <c r="L1773" s="221"/>
      <c r="M1773" s="222"/>
      <c r="N1773" s="223"/>
      <c r="O1773" s="223"/>
      <c r="P1773" s="223"/>
      <c r="Q1773" s="223"/>
      <c r="R1773" s="223"/>
      <c r="S1773" s="223"/>
      <c r="T1773" s="224"/>
      <c r="AT1773" s="225" t="s">
        <v>188</v>
      </c>
      <c r="AU1773" s="225" t="s">
        <v>86</v>
      </c>
      <c r="AV1773" s="15" t="s">
        <v>84</v>
      </c>
      <c r="AW1773" s="15" t="s">
        <v>35</v>
      </c>
      <c r="AX1773" s="15" t="s">
        <v>76</v>
      </c>
      <c r="AY1773" s="225" t="s">
        <v>177</v>
      </c>
    </row>
    <row r="1774" spans="1:65" s="13" customFormat="1" ht="11.25">
      <c r="B1774" s="193"/>
      <c r="C1774" s="194"/>
      <c r="D1774" s="195" t="s">
        <v>188</v>
      </c>
      <c r="E1774" s="196" t="s">
        <v>19</v>
      </c>
      <c r="F1774" s="197" t="s">
        <v>1283</v>
      </c>
      <c r="G1774" s="194"/>
      <c r="H1774" s="198">
        <v>9.6460000000000008</v>
      </c>
      <c r="I1774" s="199"/>
      <c r="J1774" s="194"/>
      <c r="K1774" s="194"/>
      <c r="L1774" s="200"/>
      <c r="M1774" s="201"/>
      <c r="N1774" s="202"/>
      <c r="O1774" s="202"/>
      <c r="P1774" s="202"/>
      <c r="Q1774" s="202"/>
      <c r="R1774" s="202"/>
      <c r="S1774" s="202"/>
      <c r="T1774" s="203"/>
      <c r="AT1774" s="204" t="s">
        <v>188</v>
      </c>
      <c r="AU1774" s="204" t="s">
        <v>86</v>
      </c>
      <c r="AV1774" s="13" t="s">
        <v>86</v>
      </c>
      <c r="AW1774" s="13" t="s">
        <v>35</v>
      </c>
      <c r="AX1774" s="13" t="s">
        <v>76</v>
      </c>
      <c r="AY1774" s="204" t="s">
        <v>177</v>
      </c>
    </row>
    <row r="1775" spans="1:65" s="14" customFormat="1" ht="11.25">
      <c r="B1775" s="205"/>
      <c r="C1775" s="206"/>
      <c r="D1775" s="195" t="s">
        <v>188</v>
      </c>
      <c r="E1775" s="207" t="s">
        <v>19</v>
      </c>
      <c r="F1775" s="208" t="s">
        <v>190</v>
      </c>
      <c r="G1775" s="206"/>
      <c r="H1775" s="209">
        <v>873.79099999999994</v>
      </c>
      <c r="I1775" s="210"/>
      <c r="J1775" s="206"/>
      <c r="K1775" s="206"/>
      <c r="L1775" s="211"/>
      <c r="M1775" s="212"/>
      <c r="N1775" s="213"/>
      <c r="O1775" s="213"/>
      <c r="P1775" s="213"/>
      <c r="Q1775" s="213"/>
      <c r="R1775" s="213"/>
      <c r="S1775" s="213"/>
      <c r="T1775" s="214"/>
      <c r="AT1775" s="215" t="s">
        <v>188</v>
      </c>
      <c r="AU1775" s="215" t="s">
        <v>86</v>
      </c>
      <c r="AV1775" s="14" t="s">
        <v>184</v>
      </c>
      <c r="AW1775" s="14" t="s">
        <v>35</v>
      </c>
      <c r="AX1775" s="14" t="s">
        <v>76</v>
      </c>
      <c r="AY1775" s="215" t="s">
        <v>177</v>
      </c>
    </row>
    <row r="1776" spans="1:65" s="13" customFormat="1" ht="11.25">
      <c r="B1776" s="193"/>
      <c r="C1776" s="194"/>
      <c r="D1776" s="195" t="s">
        <v>188</v>
      </c>
      <c r="E1776" s="196" t="s">
        <v>19</v>
      </c>
      <c r="F1776" s="197" t="s">
        <v>1295</v>
      </c>
      <c r="G1776" s="194"/>
      <c r="H1776" s="198">
        <v>1004.86</v>
      </c>
      <c r="I1776" s="199"/>
      <c r="J1776" s="194"/>
      <c r="K1776" s="194"/>
      <c r="L1776" s="200"/>
      <c r="M1776" s="201"/>
      <c r="N1776" s="202"/>
      <c r="O1776" s="202"/>
      <c r="P1776" s="202"/>
      <c r="Q1776" s="202"/>
      <c r="R1776" s="202"/>
      <c r="S1776" s="202"/>
      <c r="T1776" s="203"/>
      <c r="AT1776" s="204" t="s">
        <v>188</v>
      </c>
      <c r="AU1776" s="204" t="s">
        <v>86</v>
      </c>
      <c r="AV1776" s="13" t="s">
        <v>86</v>
      </c>
      <c r="AW1776" s="13" t="s">
        <v>35</v>
      </c>
      <c r="AX1776" s="13" t="s">
        <v>84</v>
      </c>
      <c r="AY1776" s="204" t="s">
        <v>177</v>
      </c>
    </row>
    <row r="1777" spans="1:65" s="2" customFormat="1" ht="16.5" customHeight="1">
      <c r="A1777" s="36"/>
      <c r="B1777" s="37"/>
      <c r="C1777" s="175" t="s">
        <v>1296</v>
      </c>
      <c r="D1777" s="175" t="s">
        <v>179</v>
      </c>
      <c r="E1777" s="176" t="s">
        <v>1297</v>
      </c>
      <c r="F1777" s="177" t="s">
        <v>1298</v>
      </c>
      <c r="G1777" s="178" t="s">
        <v>199</v>
      </c>
      <c r="H1777" s="179">
        <v>219.291</v>
      </c>
      <c r="I1777" s="180"/>
      <c r="J1777" s="181">
        <f>ROUND(I1777*H1777,2)</f>
        <v>0</v>
      </c>
      <c r="K1777" s="177" t="s">
        <v>183</v>
      </c>
      <c r="L1777" s="41"/>
      <c r="M1777" s="182" t="s">
        <v>19</v>
      </c>
      <c r="N1777" s="183" t="s">
        <v>47</v>
      </c>
      <c r="O1777" s="66"/>
      <c r="P1777" s="184">
        <f>O1777*H1777</f>
        <v>0</v>
      </c>
      <c r="Q1777" s="184">
        <v>4.0000000000000002E-4</v>
      </c>
      <c r="R1777" s="184">
        <f>Q1777*H1777</f>
        <v>8.77164E-2</v>
      </c>
      <c r="S1777" s="184">
        <v>0</v>
      </c>
      <c r="T1777" s="185">
        <f>S1777*H1777</f>
        <v>0</v>
      </c>
      <c r="U1777" s="36"/>
      <c r="V1777" s="36"/>
      <c r="W1777" s="36"/>
      <c r="X1777" s="36"/>
      <c r="Y1777" s="36"/>
      <c r="Z1777" s="36"/>
      <c r="AA1777" s="36"/>
      <c r="AB1777" s="36"/>
      <c r="AC1777" s="36"/>
      <c r="AD1777" s="36"/>
      <c r="AE1777" s="36"/>
      <c r="AR1777" s="186" t="s">
        <v>301</v>
      </c>
      <c r="AT1777" s="186" t="s">
        <v>179</v>
      </c>
      <c r="AU1777" s="186" t="s">
        <v>86</v>
      </c>
      <c r="AY1777" s="19" t="s">
        <v>177</v>
      </c>
      <c r="BE1777" s="187">
        <f>IF(N1777="základní",J1777,0)</f>
        <v>0</v>
      </c>
      <c r="BF1777" s="187">
        <f>IF(N1777="snížená",J1777,0)</f>
        <v>0</v>
      </c>
      <c r="BG1777" s="187">
        <f>IF(N1777="zákl. přenesená",J1777,0)</f>
        <v>0</v>
      </c>
      <c r="BH1777" s="187">
        <f>IF(N1777="sníž. přenesená",J1777,0)</f>
        <v>0</v>
      </c>
      <c r="BI1777" s="187">
        <f>IF(N1777="nulová",J1777,0)</f>
        <v>0</v>
      </c>
      <c r="BJ1777" s="19" t="s">
        <v>84</v>
      </c>
      <c r="BK1777" s="187">
        <f>ROUND(I1777*H1777,2)</f>
        <v>0</v>
      </c>
      <c r="BL1777" s="19" t="s">
        <v>301</v>
      </c>
      <c r="BM1777" s="186" t="s">
        <v>1299</v>
      </c>
    </row>
    <row r="1778" spans="1:65" s="2" customFormat="1" ht="11.25">
      <c r="A1778" s="36"/>
      <c r="B1778" s="37"/>
      <c r="C1778" s="38"/>
      <c r="D1778" s="188" t="s">
        <v>186</v>
      </c>
      <c r="E1778" s="38"/>
      <c r="F1778" s="189" t="s">
        <v>1300</v>
      </c>
      <c r="G1778" s="38"/>
      <c r="H1778" s="38"/>
      <c r="I1778" s="190"/>
      <c r="J1778" s="38"/>
      <c r="K1778" s="38"/>
      <c r="L1778" s="41"/>
      <c r="M1778" s="191"/>
      <c r="N1778" s="192"/>
      <c r="O1778" s="66"/>
      <c r="P1778" s="66"/>
      <c r="Q1778" s="66"/>
      <c r="R1778" s="66"/>
      <c r="S1778" s="66"/>
      <c r="T1778" s="67"/>
      <c r="U1778" s="36"/>
      <c r="V1778" s="36"/>
      <c r="W1778" s="36"/>
      <c r="X1778" s="36"/>
      <c r="Y1778" s="36"/>
      <c r="Z1778" s="36"/>
      <c r="AA1778" s="36"/>
      <c r="AB1778" s="36"/>
      <c r="AC1778" s="36"/>
      <c r="AD1778" s="36"/>
      <c r="AE1778" s="36"/>
      <c r="AT1778" s="19" t="s">
        <v>186</v>
      </c>
      <c r="AU1778" s="19" t="s">
        <v>86</v>
      </c>
    </row>
    <row r="1779" spans="1:65" s="13" customFormat="1" ht="11.25">
      <c r="B1779" s="193"/>
      <c r="C1779" s="194"/>
      <c r="D1779" s="195" t="s">
        <v>188</v>
      </c>
      <c r="E1779" s="196" t="s">
        <v>19</v>
      </c>
      <c r="F1779" s="197" t="s">
        <v>1301</v>
      </c>
      <c r="G1779" s="194"/>
      <c r="H1779" s="198">
        <v>10</v>
      </c>
      <c r="I1779" s="199"/>
      <c r="J1779" s="194"/>
      <c r="K1779" s="194"/>
      <c r="L1779" s="200"/>
      <c r="M1779" s="201"/>
      <c r="N1779" s="202"/>
      <c r="O1779" s="202"/>
      <c r="P1779" s="202"/>
      <c r="Q1779" s="202"/>
      <c r="R1779" s="202"/>
      <c r="S1779" s="202"/>
      <c r="T1779" s="203"/>
      <c r="AT1779" s="204" t="s">
        <v>188</v>
      </c>
      <c r="AU1779" s="204" t="s">
        <v>86</v>
      </c>
      <c r="AV1779" s="13" t="s">
        <v>86</v>
      </c>
      <c r="AW1779" s="13" t="s">
        <v>35</v>
      </c>
      <c r="AX1779" s="13" t="s">
        <v>76</v>
      </c>
      <c r="AY1779" s="204" t="s">
        <v>177</v>
      </c>
    </row>
    <row r="1780" spans="1:65" s="15" customFormat="1" ht="11.25">
      <c r="B1780" s="216"/>
      <c r="C1780" s="217"/>
      <c r="D1780" s="195" t="s">
        <v>188</v>
      </c>
      <c r="E1780" s="218" t="s">
        <v>19</v>
      </c>
      <c r="F1780" s="219" t="s">
        <v>407</v>
      </c>
      <c r="G1780" s="217"/>
      <c r="H1780" s="218" t="s">
        <v>19</v>
      </c>
      <c r="I1780" s="220"/>
      <c r="J1780" s="217"/>
      <c r="K1780" s="217"/>
      <c r="L1780" s="221"/>
      <c r="M1780" s="222"/>
      <c r="N1780" s="223"/>
      <c r="O1780" s="223"/>
      <c r="P1780" s="223"/>
      <c r="Q1780" s="223"/>
      <c r="R1780" s="223"/>
      <c r="S1780" s="223"/>
      <c r="T1780" s="224"/>
      <c r="AT1780" s="225" t="s">
        <v>188</v>
      </c>
      <c r="AU1780" s="225" t="s">
        <v>86</v>
      </c>
      <c r="AV1780" s="15" t="s">
        <v>84</v>
      </c>
      <c r="AW1780" s="15" t="s">
        <v>35</v>
      </c>
      <c r="AX1780" s="15" t="s">
        <v>76</v>
      </c>
      <c r="AY1780" s="225" t="s">
        <v>177</v>
      </c>
    </row>
    <row r="1781" spans="1:65" s="13" customFormat="1" ht="11.25">
      <c r="B1781" s="193"/>
      <c r="C1781" s="194"/>
      <c r="D1781" s="195" t="s">
        <v>188</v>
      </c>
      <c r="E1781" s="196" t="s">
        <v>19</v>
      </c>
      <c r="F1781" s="197" t="s">
        <v>1302</v>
      </c>
      <c r="G1781" s="194"/>
      <c r="H1781" s="198">
        <v>2.6040000000000001</v>
      </c>
      <c r="I1781" s="199"/>
      <c r="J1781" s="194"/>
      <c r="K1781" s="194"/>
      <c r="L1781" s="200"/>
      <c r="M1781" s="201"/>
      <c r="N1781" s="202"/>
      <c r="O1781" s="202"/>
      <c r="P1781" s="202"/>
      <c r="Q1781" s="202"/>
      <c r="R1781" s="202"/>
      <c r="S1781" s="202"/>
      <c r="T1781" s="203"/>
      <c r="AT1781" s="204" t="s">
        <v>188</v>
      </c>
      <c r="AU1781" s="204" t="s">
        <v>86</v>
      </c>
      <c r="AV1781" s="13" t="s">
        <v>86</v>
      </c>
      <c r="AW1781" s="13" t="s">
        <v>35</v>
      </c>
      <c r="AX1781" s="13" t="s">
        <v>76</v>
      </c>
      <c r="AY1781" s="204" t="s">
        <v>177</v>
      </c>
    </row>
    <row r="1782" spans="1:65" s="15" customFormat="1" ht="11.25">
      <c r="B1782" s="216"/>
      <c r="C1782" s="217"/>
      <c r="D1782" s="195" t="s">
        <v>188</v>
      </c>
      <c r="E1782" s="218" t="s">
        <v>19</v>
      </c>
      <c r="F1782" s="219" t="s">
        <v>409</v>
      </c>
      <c r="G1782" s="217"/>
      <c r="H1782" s="218" t="s">
        <v>19</v>
      </c>
      <c r="I1782" s="220"/>
      <c r="J1782" s="217"/>
      <c r="K1782" s="217"/>
      <c r="L1782" s="221"/>
      <c r="M1782" s="222"/>
      <c r="N1782" s="223"/>
      <c r="O1782" s="223"/>
      <c r="P1782" s="223"/>
      <c r="Q1782" s="223"/>
      <c r="R1782" s="223"/>
      <c r="S1782" s="223"/>
      <c r="T1782" s="224"/>
      <c r="AT1782" s="225" t="s">
        <v>188</v>
      </c>
      <c r="AU1782" s="225" t="s">
        <v>86</v>
      </c>
      <c r="AV1782" s="15" t="s">
        <v>84</v>
      </c>
      <c r="AW1782" s="15" t="s">
        <v>35</v>
      </c>
      <c r="AX1782" s="15" t="s">
        <v>76</v>
      </c>
      <c r="AY1782" s="225" t="s">
        <v>177</v>
      </c>
    </row>
    <row r="1783" spans="1:65" s="13" customFormat="1" ht="11.25">
      <c r="B1783" s="193"/>
      <c r="C1783" s="194"/>
      <c r="D1783" s="195" t="s">
        <v>188</v>
      </c>
      <c r="E1783" s="196" t="s">
        <v>19</v>
      </c>
      <c r="F1783" s="197" t="s">
        <v>1303</v>
      </c>
      <c r="G1783" s="194"/>
      <c r="H1783" s="198">
        <v>2.25</v>
      </c>
      <c r="I1783" s="199"/>
      <c r="J1783" s="194"/>
      <c r="K1783" s="194"/>
      <c r="L1783" s="200"/>
      <c r="M1783" s="201"/>
      <c r="N1783" s="202"/>
      <c r="O1783" s="202"/>
      <c r="P1783" s="202"/>
      <c r="Q1783" s="202"/>
      <c r="R1783" s="202"/>
      <c r="S1783" s="202"/>
      <c r="T1783" s="203"/>
      <c r="AT1783" s="204" t="s">
        <v>188</v>
      </c>
      <c r="AU1783" s="204" t="s">
        <v>86</v>
      </c>
      <c r="AV1783" s="13" t="s">
        <v>86</v>
      </c>
      <c r="AW1783" s="13" t="s">
        <v>35</v>
      </c>
      <c r="AX1783" s="13" t="s">
        <v>76</v>
      </c>
      <c r="AY1783" s="204" t="s">
        <v>177</v>
      </c>
    </row>
    <row r="1784" spans="1:65" s="15" customFormat="1" ht="11.25">
      <c r="B1784" s="216"/>
      <c r="C1784" s="217"/>
      <c r="D1784" s="195" t="s">
        <v>188</v>
      </c>
      <c r="E1784" s="218" t="s">
        <v>19</v>
      </c>
      <c r="F1784" s="219" t="s">
        <v>411</v>
      </c>
      <c r="G1784" s="217"/>
      <c r="H1784" s="218" t="s">
        <v>19</v>
      </c>
      <c r="I1784" s="220"/>
      <c r="J1784" s="217"/>
      <c r="K1784" s="217"/>
      <c r="L1784" s="221"/>
      <c r="M1784" s="222"/>
      <c r="N1784" s="223"/>
      <c r="O1784" s="223"/>
      <c r="P1784" s="223"/>
      <c r="Q1784" s="223"/>
      <c r="R1784" s="223"/>
      <c r="S1784" s="223"/>
      <c r="T1784" s="224"/>
      <c r="AT1784" s="225" t="s">
        <v>188</v>
      </c>
      <c r="AU1784" s="225" t="s">
        <v>86</v>
      </c>
      <c r="AV1784" s="15" t="s">
        <v>84</v>
      </c>
      <c r="AW1784" s="15" t="s">
        <v>35</v>
      </c>
      <c r="AX1784" s="15" t="s">
        <v>76</v>
      </c>
      <c r="AY1784" s="225" t="s">
        <v>177</v>
      </c>
    </row>
    <row r="1785" spans="1:65" s="13" customFormat="1" ht="11.25">
      <c r="B1785" s="193"/>
      <c r="C1785" s="194"/>
      <c r="D1785" s="195" t="s">
        <v>188</v>
      </c>
      <c r="E1785" s="196" t="s">
        <v>19</v>
      </c>
      <c r="F1785" s="197" t="s">
        <v>1304</v>
      </c>
      <c r="G1785" s="194"/>
      <c r="H1785" s="198">
        <v>2.625</v>
      </c>
      <c r="I1785" s="199"/>
      <c r="J1785" s="194"/>
      <c r="K1785" s="194"/>
      <c r="L1785" s="200"/>
      <c r="M1785" s="201"/>
      <c r="N1785" s="202"/>
      <c r="O1785" s="202"/>
      <c r="P1785" s="202"/>
      <c r="Q1785" s="202"/>
      <c r="R1785" s="202"/>
      <c r="S1785" s="202"/>
      <c r="T1785" s="203"/>
      <c r="AT1785" s="204" t="s">
        <v>188</v>
      </c>
      <c r="AU1785" s="204" t="s">
        <v>86</v>
      </c>
      <c r="AV1785" s="13" t="s">
        <v>86</v>
      </c>
      <c r="AW1785" s="13" t="s">
        <v>35</v>
      </c>
      <c r="AX1785" s="13" t="s">
        <v>76</v>
      </c>
      <c r="AY1785" s="204" t="s">
        <v>177</v>
      </c>
    </row>
    <row r="1786" spans="1:65" s="15" customFormat="1" ht="11.25">
      <c r="B1786" s="216"/>
      <c r="C1786" s="217"/>
      <c r="D1786" s="195" t="s">
        <v>188</v>
      </c>
      <c r="E1786" s="218" t="s">
        <v>19</v>
      </c>
      <c r="F1786" s="219" t="s">
        <v>413</v>
      </c>
      <c r="G1786" s="217"/>
      <c r="H1786" s="218" t="s">
        <v>19</v>
      </c>
      <c r="I1786" s="220"/>
      <c r="J1786" s="217"/>
      <c r="K1786" s="217"/>
      <c r="L1786" s="221"/>
      <c r="M1786" s="222"/>
      <c r="N1786" s="223"/>
      <c r="O1786" s="223"/>
      <c r="P1786" s="223"/>
      <c r="Q1786" s="223"/>
      <c r="R1786" s="223"/>
      <c r="S1786" s="223"/>
      <c r="T1786" s="224"/>
      <c r="AT1786" s="225" t="s">
        <v>188</v>
      </c>
      <c r="AU1786" s="225" t="s">
        <v>86</v>
      </c>
      <c r="AV1786" s="15" t="s">
        <v>84</v>
      </c>
      <c r="AW1786" s="15" t="s">
        <v>35</v>
      </c>
      <c r="AX1786" s="15" t="s">
        <v>76</v>
      </c>
      <c r="AY1786" s="225" t="s">
        <v>177</v>
      </c>
    </row>
    <row r="1787" spans="1:65" s="13" customFormat="1" ht="11.25">
      <c r="B1787" s="193"/>
      <c r="C1787" s="194"/>
      <c r="D1787" s="195" t="s">
        <v>188</v>
      </c>
      <c r="E1787" s="196" t="s">
        <v>19</v>
      </c>
      <c r="F1787" s="197" t="s">
        <v>1305</v>
      </c>
      <c r="G1787" s="194"/>
      <c r="H1787" s="198">
        <v>1.71</v>
      </c>
      <c r="I1787" s="199"/>
      <c r="J1787" s="194"/>
      <c r="K1787" s="194"/>
      <c r="L1787" s="200"/>
      <c r="M1787" s="201"/>
      <c r="N1787" s="202"/>
      <c r="O1787" s="202"/>
      <c r="P1787" s="202"/>
      <c r="Q1787" s="202"/>
      <c r="R1787" s="202"/>
      <c r="S1787" s="202"/>
      <c r="T1787" s="203"/>
      <c r="AT1787" s="204" t="s">
        <v>188</v>
      </c>
      <c r="AU1787" s="204" t="s">
        <v>86</v>
      </c>
      <c r="AV1787" s="13" t="s">
        <v>86</v>
      </c>
      <c r="AW1787" s="13" t="s">
        <v>35</v>
      </c>
      <c r="AX1787" s="13" t="s">
        <v>76</v>
      </c>
      <c r="AY1787" s="204" t="s">
        <v>177</v>
      </c>
    </row>
    <row r="1788" spans="1:65" s="15" customFormat="1" ht="11.25">
      <c r="B1788" s="216"/>
      <c r="C1788" s="217"/>
      <c r="D1788" s="195" t="s">
        <v>188</v>
      </c>
      <c r="E1788" s="218" t="s">
        <v>19</v>
      </c>
      <c r="F1788" s="219" t="s">
        <v>336</v>
      </c>
      <c r="G1788" s="217"/>
      <c r="H1788" s="218" t="s">
        <v>19</v>
      </c>
      <c r="I1788" s="220"/>
      <c r="J1788" s="217"/>
      <c r="K1788" s="217"/>
      <c r="L1788" s="221"/>
      <c r="M1788" s="222"/>
      <c r="N1788" s="223"/>
      <c r="O1788" s="223"/>
      <c r="P1788" s="223"/>
      <c r="Q1788" s="223"/>
      <c r="R1788" s="223"/>
      <c r="S1788" s="223"/>
      <c r="T1788" s="224"/>
      <c r="AT1788" s="225" t="s">
        <v>188</v>
      </c>
      <c r="AU1788" s="225" t="s">
        <v>86</v>
      </c>
      <c r="AV1788" s="15" t="s">
        <v>84</v>
      </c>
      <c r="AW1788" s="15" t="s">
        <v>35</v>
      </c>
      <c r="AX1788" s="15" t="s">
        <v>76</v>
      </c>
      <c r="AY1788" s="225" t="s">
        <v>177</v>
      </c>
    </row>
    <row r="1789" spans="1:65" s="13" customFormat="1" ht="11.25">
      <c r="B1789" s="193"/>
      <c r="C1789" s="194"/>
      <c r="D1789" s="195" t="s">
        <v>188</v>
      </c>
      <c r="E1789" s="196" t="s">
        <v>19</v>
      </c>
      <c r="F1789" s="197" t="s">
        <v>1306</v>
      </c>
      <c r="G1789" s="194"/>
      <c r="H1789" s="198">
        <v>1.6559999999999999</v>
      </c>
      <c r="I1789" s="199"/>
      <c r="J1789" s="194"/>
      <c r="K1789" s="194"/>
      <c r="L1789" s="200"/>
      <c r="M1789" s="201"/>
      <c r="N1789" s="202"/>
      <c r="O1789" s="202"/>
      <c r="P1789" s="202"/>
      <c r="Q1789" s="202"/>
      <c r="R1789" s="202"/>
      <c r="S1789" s="202"/>
      <c r="T1789" s="203"/>
      <c r="AT1789" s="204" t="s">
        <v>188</v>
      </c>
      <c r="AU1789" s="204" t="s">
        <v>86</v>
      </c>
      <c r="AV1789" s="13" t="s">
        <v>86</v>
      </c>
      <c r="AW1789" s="13" t="s">
        <v>35</v>
      </c>
      <c r="AX1789" s="13" t="s">
        <v>76</v>
      </c>
      <c r="AY1789" s="204" t="s">
        <v>177</v>
      </c>
    </row>
    <row r="1790" spans="1:65" s="15" customFormat="1" ht="11.25">
      <c r="B1790" s="216"/>
      <c r="C1790" s="217"/>
      <c r="D1790" s="195" t="s">
        <v>188</v>
      </c>
      <c r="E1790" s="218" t="s">
        <v>19</v>
      </c>
      <c r="F1790" s="219" t="s">
        <v>416</v>
      </c>
      <c r="G1790" s="217"/>
      <c r="H1790" s="218" t="s">
        <v>19</v>
      </c>
      <c r="I1790" s="220"/>
      <c r="J1790" s="217"/>
      <c r="K1790" s="217"/>
      <c r="L1790" s="221"/>
      <c r="M1790" s="222"/>
      <c r="N1790" s="223"/>
      <c r="O1790" s="223"/>
      <c r="P1790" s="223"/>
      <c r="Q1790" s="223"/>
      <c r="R1790" s="223"/>
      <c r="S1790" s="223"/>
      <c r="T1790" s="224"/>
      <c r="AT1790" s="225" t="s">
        <v>188</v>
      </c>
      <c r="AU1790" s="225" t="s">
        <v>86</v>
      </c>
      <c r="AV1790" s="15" t="s">
        <v>84</v>
      </c>
      <c r="AW1790" s="15" t="s">
        <v>35</v>
      </c>
      <c r="AX1790" s="15" t="s">
        <v>76</v>
      </c>
      <c r="AY1790" s="225" t="s">
        <v>177</v>
      </c>
    </row>
    <row r="1791" spans="1:65" s="13" customFormat="1" ht="11.25">
      <c r="B1791" s="193"/>
      <c r="C1791" s="194"/>
      <c r="D1791" s="195" t="s">
        <v>188</v>
      </c>
      <c r="E1791" s="196" t="s">
        <v>19</v>
      </c>
      <c r="F1791" s="197" t="s">
        <v>1307</v>
      </c>
      <c r="G1791" s="194"/>
      <c r="H1791" s="198">
        <v>3.536</v>
      </c>
      <c r="I1791" s="199"/>
      <c r="J1791" s="194"/>
      <c r="K1791" s="194"/>
      <c r="L1791" s="200"/>
      <c r="M1791" s="201"/>
      <c r="N1791" s="202"/>
      <c r="O1791" s="202"/>
      <c r="P1791" s="202"/>
      <c r="Q1791" s="202"/>
      <c r="R1791" s="202"/>
      <c r="S1791" s="202"/>
      <c r="T1791" s="203"/>
      <c r="AT1791" s="204" t="s">
        <v>188</v>
      </c>
      <c r="AU1791" s="204" t="s">
        <v>86</v>
      </c>
      <c r="AV1791" s="13" t="s">
        <v>86</v>
      </c>
      <c r="AW1791" s="13" t="s">
        <v>35</v>
      </c>
      <c r="AX1791" s="13" t="s">
        <v>76</v>
      </c>
      <c r="AY1791" s="204" t="s">
        <v>177</v>
      </c>
    </row>
    <row r="1792" spans="1:65" s="15" customFormat="1" ht="11.25">
      <c r="B1792" s="216"/>
      <c r="C1792" s="217"/>
      <c r="D1792" s="195" t="s">
        <v>188</v>
      </c>
      <c r="E1792" s="218" t="s">
        <v>19</v>
      </c>
      <c r="F1792" s="219" t="s">
        <v>418</v>
      </c>
      <c r="G1792" s="217"/>
      <c r="H1792" s="218" t="s">
        <v>19</v>
      </c>
      <c r="I1792" s="220"/>
      <c r="J1792" s="217"/>
      <c r="K1792" s="217"/>
      <c r="L1792" s="221"/>
      <c r="M1792" s="222"/>
      <c r="N1792" s="223"/>
      <c r="O1792" s="223"/>
      <c r="P1792" s="223"/>
      <c r="Q1792" s="223"/>
      <c r="R1792" s="223"/>
      <c r="S1792" s="223"/>
      <c r="T1792" s="224"/>
      <c r="AT1792" s="225" t="s">
        <v>188</v>
      </c>
      <c r="AU1792" s="225" t="s">
        <v>86</v>
      </c>
      <c r="AV1792" s="15" t="s">
        <v>84</v>
      </c>
      <c r="AW1792" s="15" t="s">
        <v>35</v>
      </c>
      <c r="AX1792" s="15" t="s">
        <v>76</v>
      </c>
      <c r="AY1792" s="225" t="s">
        <v>177</v>
      </c>
    </row>
    <row r="1793" spans="2:51" s="13" customFormat="1" ht="11.25">
      <c r="B1793" s="193"/>
      <c r="C1793" s="194"/>
      <c r="D1793" s="195" t="s">
        <v>188</v>
      </c>
      <c r="E1793" s="196" t="s">
        <v>19</v>
      </c>
      <c r="F1793" s="197" t="s">
        <v>1308</v>
      </c>
      <c r="G1793" s="194"/>
      <c r="H1793" s="198">
        <v>1.125</v>
      </c>
      <c r="I1793" s="199"/>
      <c r="J1793" s="194"/>
      <c r="K1793" s="194"/>
      <c r="L1793" s="200"/>
      <c r="M1793" s="201"/>
      <c r="N1793" s="202"/>
      <c r="O1793" s="202"/>
      <c r="P1793" s="202"/>
      <c r="Q1793" s="202"/>
      <c r="R1793" s="202"/>
      <c r="S1793" s="202"/>
      <c r="T1793" s="203"/>
      <c r="AT1793" s="204" t="s">
        <v>188</v>
      </c>
      <c r="AU1793" s="204" t="s">
        <v>86</v>
      </c>
      <c r="AV1793" s="13" t="s">
        <v>86</v>
      </c>
      <c r="AW1793" s="13" t="s">
        <v>35</v>
      </c>
      <c r="AX1793" s="13" t="s">
        <v>76</v>
      </c>
      <c r="AY1793" s="204" t="s">
        <v>177</v>
      </c>
    </row>
    <row r="1794" spans="2:51" s="15" customFormat="1" ht="11.25">
      <c r="B1794" s="216"/>
      <c r="C1794" s="217"/>
      <c r="D1794" s="195" t="s">
        <v>188</v>
      </c>
      <c r="E1794" s="218" t="s">
        <v>19</v>
      </c>
      <c r="F1794" s="219" t="s">
        <v>420</v>
      </c>
      <c r="G1794" s="217"/>
      <c r="H1794" s="218" t="s">
        <v>19</v>
      </c>
      <c r="I1794" s="220"/>
      <c r="J1794" s="217"/>
      <c r="K1794" s="217"/>
      <c r="L1794" s="221"/>
      <c r="M1794" s="222"/>
      <c r="N1794" s="223"/>
      <c r="O1794" s="223"/>
      <c r="P1794" s="223"/>
      <c r="Q1794" s="223"/>
      <c r="R1794" s="223"/>
      <c r="S1794" s="223"/>
      <c r="T1794" s="224"/>
      <c r="AT1794" s="225" t="s">
        <v>188</v>
      </c>
      <c r="AU1794" s="225" t="s">
        <v>86</v>
      </c>
      <c r="AV1794" s="15" t="s">
        <v>84</v>
      </c>
      <c r="AW1794" s="15" t="s">
        <v>35</v>
      </c>
      <c r="AX1794" s="15" t="s">
        <v>76</v>
      </c>
      <c r="AY1794" s="225" t="s">
        <v>177</v>
      </c>
    </row>
    <row r="1795" spans="2:51" s="13" customFormat="1" ht="11.25">
      <c r="B1795" s="193"/>
      <c r="C1795" s="194"/>
      <c r="D1795" s="195" t="s">
        <v>188</v>
      </c>
      <c r="E1795" s="196" t="s">
        <v>19</v>
      </c>
      <c r="F1795" s="197" t="s">
        <v>1309</v>
      </c>
      <c r="G1795" s="194"/>
      <c r="H1795" s="198">
        <v>3.3029999999999999</v>
      </c>
      <c r="I1795" s="199"/>
      <c r="J1795" s="194"/>
      <c r="K1795" s="194"/>
      <c r="L1795" s="200"/>
      <c r="M1795" s="201"/>
      <c r="N1795" s="202"/>
      <c r="O1795" s="202"/>
      <c r="P1795" s="202"/>
      <c r="Q1795" s="202"/>
      <c r="R1795" s="202"/>
      <c r="S1795" s="202"/>
      <c r="T1795" s="203"/>
      <c r="AT1795" s="204" t="s">
        <v>188</v>
      </c>
      <c r="AU1795" s="204" t="s">
        <v>86</v>
      </c>
      <c r="AV1795" s="13" t="s">
        <v>86</v>
      </c>
      <c r="AW1795" s="13" t="s">
        <v>35</v>
      </c>
      <c r="AX1795" s="13" t="s">
        <v>76</v>
      </c>
      <c r="AY1795" s="204" t="s">
        <v>177</v>
      </c>
    </row>
    <row r="1796" spans="2:51" s="15" customFormat="1" ht="11.25">
      <c r="B1796" s="216"/>
      <c r="C1796" s="217"/>
      <c r="D1796" s="195" t="s">
        <v>188</v>
      </c>
      <c r="E1796" s="218" t="s">
        <v>19</v>
      </c>
      <c r="F1796" s="219" t="s">
        <v>422</v>
      </c>
      <c r="G1796" s="217"/>
      <c r="H1796" s="218" t="s">
        <v>19</v>
      </c>
      <c r="I1796" s="220"/>
      <c r="J1796" s="217"/>
      <c r="K1796" s="217"/>
      <c r="L1796" s="221"/>
      <c r="M1796" s="222"/>
      <c r="N1796" s="223"/>
      <c r="O1796" s="223"/>
      <c r="P1796" s="223"/>
      <c r="Q1796" s="223"/>
      <c r="R1796" s="223"/>
      <c r="S1796" s="223"/>
      <c r="T1796" s="224"/>
      <c r="AT1796" s="225" t="s">
        <v>188</v>
      </c>
      <c r="AU1796" s="225" t="s">
        <v>86</v>
      </c>
      <c r="AV1796" s="15" t="s">
        <v>84</v>
      </c>
      <c r="AW1796" s="15" t="s">
        <v>35</v>
      </c>
      <c r="AX1796" s="15" t="s">
        <v>76</v>
      </c>
      <c r="AY1796" s="225" t="s">
        <v>177</v>
      </c>
    </row>
    <row r="1797" spans="2:51" s="13" customFormat="1" ht="11.25">
      <c r="B1797" s="193"/>
      <c r="C1797" s="194"/>
      <c r="D1797" s="195" t="s">
        <v>188</v>
      </c>
      <c r="E1797" s="196" t="s">
        <v>19</v>
      </c>
      <c r="F1797" s="197" t="s">
        <v>1310</v>
      </c>
      <c r="G1797" s="194"/>
      <c r="H1797" s="198">
        <v>2.2559999999999998</v>
      </c>
      <c r="I1797" s="199"/>
      <c r="J1797" s="194"/>
      <c r="K1797" s="194"/>
      <c r="L1797" s="200"/>
      <c r="M1797" s="201"/>
      <c r="N1797" s="202"/>
      <c r="O1797" s="202"/>
      <c r="P1797" s="202"/>
      <c r="Q1797" s="202"/>
      <c r="R1797" s="202"/>
      <c r="S1797" s="202"/>
      <c r="T1797" s="203"/>
      <c r="AT1797" s="204" t="s">
        <v>188</v>
      </c>
      <c r="AU1797" s="204" t="s">
        <v>86</v>
      </c>
      <c r="AV1797" s="13" t="s">
        <v>86</v>
      </c>
      <c r="AW1797" s="13" t="s">
        <v>35</v>
      </c>
      <c r="AX1797" s="13" t="s">
        <v>76</v>
      </c>
      <c r="AY1797" s="204" t="s">
        <v>177</v>
      </c>
    </row>
    <row r="1798" spans="2:51" s="15" customFormat="1" ht="11.25">
      <c r="B1798" s="216"/>
      <c r="C1798" s="217"/>
      <c r="D1798" s="195" t="s">
        <v>188</v>
      </c>
      <c r="E1798" s="218" t="s">
        <v>19</v>
      </c>
      <c r="F1798" s="219" t="s">
        <v>424</v>
      </c>
      <c r="G1798" s="217"/>
      <c r="H1798" s="218" t="s">
        <v>19</v>
      </c>
      <c r="I1798" s="220"/>
      <c r="J1798" s="217"/>
      <c r="K1798" s="217"/>
      <c r="L1798" s="221"/>
      <c r="M1798" s="222"/>
      <c r="N1798" s="223"/>
      <c r="O1798" s="223"/>
      <c r="P1798" s="223"/>
      <c r="Q1798" s="223"/>
      <c r="R1798" s="223"/>
      <c r="S1798" s="223"/>
      <c r="T1798" s="224"/>
      <c r="AT1798" s="225" t="s">
        <v>188</v>
      </c>
      <c r="AU1798" s="225" t="s">
        <v>86</v>
      </c>
      <c r="AV1798" s="15" t="s">
        <v>84</v>
      </c>
      <c r="AW1798" s="15" t="s">
        <v>35</v>
      </c>
      <c r="AX1798" s="15" t="s">
        <v>76</v>
      </c>
      <c r="AY1798" s="225" t="s">
        <v>177</v>
      </c>
    </row>
    <row r="1799" spans="2:51" s="13" customFormat="1" ht="11.25">
      <c r="B1799" s="193"/>
      <c r="C1799" s="194"/>
      <c r="D1799" s="195" t="s">
        <v>188</v>
      </c>
      <c r="E1799" s="196" t="s">
        <v>19</v>
      </c>
      <c r="F1799" s="197" t="s">
        <v>1311</v>
      </c>
      <c r="G1799" s="194"/>
      <c r="H1799" s="198">
        <v>0.78</v>
      </c>
      <c r="I1799" s="199"/>
      <c r="J1799" s="194"/>
      <c r="K1799" s="194"/>
      <c r="L1799" s="200"/>
      <c r="M1799" s="201"/>
      <c r="N1799" s="202"/>
      <c r="O1799" s="202"/>
      <c r="P1799" s="202"/>
      <c r="Q1799" s="202"/>
      <c r="R1799" s="202"/>
      <c r="S1799" s="202"/>
      <c r="T1799" s="203"/>
      <c r="AT1799" s="204" t="s">
        <v>188</v>
      </c>
      <c r="AU1799" s="204" t="s">
        <v>86</v>
      </c>
      <c r="AV1799" s="13" t="s">
        <v>86</v>
      </c>
      <c r="AW1799" s="13" t="s">
        <v>35</v>
      </c>
      <c r="AX1799" s="13" t="s">
        <v>76</v>
      </c>
      <c r="AY1799" s="204" t="s">
        <v>177</v>
      </c>
    </row>
    <row r="1800" spans="2:51" s="15" customFormat="1" ht="11.25">
      <c r="B1800" s="216"/>
      <c r="C1800" s="217"/>
      <c r="D1800" s="195" t="s">
        <v>188</v>
      </c>
      <c r="E1800" s="218" t="s">
        <v>19</v>
      </c>
      <c r="F1800" s="219" t="s">
        <v>426</v>
      </c>
      <c r="G1800" s="217"/>
      <c r="H1800" s="218" t="s">
        <v>19</v>
      </c>
      <c r="I1800" s="220"/>
      <c r="J1800" s="217"/>
      <c r="K1800" s="217"/>
      <c r="L1800" s="221"/>
      <c r="M1800" s="222"/>
      <c r="N1800" s="223"/>
      <c r="O1800" s="223"/>
      <c r="P1800" s="223"/>
      <c r="Q1800" s="223"/>
      <c r="R1800" s="223"/>
      <c r="S1800" s="223"/>
      <c r="T1800" s="224"/>
      <c r="AT1800" s="225" t="s">
        <v>188</v>
      </c>
      <c r="AU1800" s="225" t="s">
        <v>86</v>
      </c>
      <c r="AV1800" s="15" t="s">
        <v>84</v>
      </c>
      <c r="AW1800" s="15" t="s">
        <v>35</v>
      </c>
      <c r="AX1800" s="15" t="s">
        <v>76</v>
      </c>
      <c r="AY1800" s="225" t="s">
        <v>177</v>
      </c>
    </row>
    <row r="1801" spans="2:51" s="13" customFormat="1" ht="11.25">
      <c r="B1801" s="193"/>
      <c r="C1801" s="194"/>
      <c r="D1801" s="195" t="s">
        <v>188</v>
      </c>
      <c r="E1801" s="196" t="s">
        <v>19</v>
      </c>
      <c r="F1801" s="197" t="s">
        <v>1312</v>
      </c>
      <c r="G1801" s="194"/>
      <c r="H1801" s="198">
        <v>0.92300000000000004</v>
      </c>
      <c r="I1801" s="199"/>
      <c r="J1801" s="194"/>
      <c r="K1801" s="194"/>
      <c r="L1801" s="200"/>
      <c r="M1801" s="201"/>
      <c r="N1801" s="202"/>
      <c r="O1801" s="202"/>
      <c r="P1801" s="202"/>
      <c r="Q1801" s="202"/>
      <c r="R1801" s="202"/>
      <c r="S1801" s="202"/>
      <c r="T1801" s="203"/>
      <c r="AT1801" s="204" t="s">
        <v>188</v>
      </c>
      <c r="AU1801" s="204" t="s">
        <v>86</v>
      </c>
      <c r="AV1801" s="13" t="s">
        <v>86</v>
      </c>
      <c r="AW1801" s="13" t="s">
        <v>35</v>
      </c>
      <c r="AX1801" s="13" t="s">
        <v>76</v>
      </c>
      <c r="AY1801" s="204" t="s">
        <v>177</v>
      </c>
    </row>
    <row r="1802" spans="2:51" s="15" customFormat="1" ht="11.25">
      <c r="B1802" s="216"/>
      <c r="C1802" s="217"/>
      <c r="D1802" s="195" t="s">
        <v>188</v>
      </c>
      <c r="E1802" s="218" t="s">
        <v>19</v>
      </c>
      <c r="F1802" s="219" t="s">
        <v>428</v>
      </c>
      <c r="G1802" s="217"/>
      <c r="H1802" s="218" t="s">
        <v>19</v>
      </c>
      <c r="I1802" s="220"/>
      <c r="J1802" s="217"/>
      <c r="K1802" s="217"/>
      <c r="L1802" s="221"/>
      <c r="M1802" s="222"/>
      <c r="N1802" s="223"/>
      <c r="O1802" s="223"/>
      <c r="P1802" s="223"/>
      <c r="Q1802" s="223"/>
      <c r="R1802" s="223"/>
      <c r="S1802" s="223"/>
      <c r="T1802" s="224"/>
      <c r="AT1802" s="225" t="s">
        <v>188</v>
      </c>
      <c r="AU1802" s="225" t="s">
        <v>86</v>
      </c>
      <c r="AV1802" s="15" t="s">
        <v>84</v>
      </c>
      <c r="AW1802" s="15" t="s">
        <v>35</v>
      </c>
      <c r="AX1802" s="15" t="s">
        <v>76</v>
      </c>
      <c r="AY1802" s="225" t="s">
        <v>177</v>
      </c>
    </row>
    <row r="1803" spans="2:51" s="13" customFormat="1" ht="11.25">
      <c r="B1803" s="193"/>
      <c r="C1803" s="194"/>
      <c r="D1803" s="195" t="s">
        <v>188</v>
      </c>
      <c r="E1803" s="196" t="s">
        <v>19</v>
      </c>
      <c r="F1803" s="197" t="s">
        <v>1313</v>
      </c>
      <c r="G1803" s="194"/>
      <c r="H1803" s="198">
        <v>2.58</v>
      </c>
      <c r="I1803" s="199"/>
      <c r="J1803" s="194"/>
      <c r="K1803" s="194"/>
      <c r="L1803" s="200"/>
      <c r="M1803" s="201"/>
      <c r="N1803" s="202"/>
      <c r="O1803" s="202"/>
      <c r="P1803" s="202"/>
      <c r="Q1803" s="202"/>
      <c r="R1803" s="202"/>
      <c r="S1803" s="202"/>
      <c r="T1803" s="203"/>
      <c r="AT1803" s="204" t="s">
        <v>188</v>
      </c>
      <c r="AU1803" s="204" t="s">
        <v>86</v>
      </c>
      <c r="AV1803" s="13" t="s">
        <v>86</v>
      </c>
      <c r="AW1803" s="13" t="s">
        <v>35</v>
      </c>
      <c r="AX1803" s="13" t="s">
        <v>76</v>
      </c>
      <c r="AY1803" s="204" t="s">
        <v>177</v>
      </c>
    </row>
    <row r="1804" spans="2:51" s="15" customFormat="1" ht="11.25">
      <c r="B1804" s="216"/>
      <c r="C1804" s="217"/>
      <c r="D1804" s="195" t="s">
        <v>188</v>
      </c>
      <c r="E1804" s="218" t="s">
        <v>19</v>
      </c>
      <c r="F1804" s="219" t="s">
        <v>430</v>
      </c>
      <c r="G1804" s="217"/>
      <c r="H1804" s="218" t="s">
        <v>19</v>
      </c>
      <c r="I1804" s="220"/>
      <c r="J1804" s="217"/>
      <c r="K1804" s="217"/>
      <c r="L1804" s="221"/>
      <c r="M1804" s="222"/>
      <c r="N1804" s="223"/>
      <c r="O1804" s="223"/>
      <c r="P1804" s="223"/>
      <c r="Q1804" s="223"/>
      <c r="R1804" s="223"/>
      <c r="S1804" s="223"/>
      <c r="T1804" s="224"/>
      <c r="AT1804" s="225" t="s">
        <v>188</v>
      </c>
      <c r="AU1804" s="225" t="s">
        <v>86</v>
      </c>
      <c r="AV1804" s="15" t="s">
        <v>84</v>
      </c>
      <c r="AW1804" s="15" t="s">
        <v>35</v>
      </c>
      <c r="AX1804" s="15" t="s">
        <v>76</v>
      </c>
      <c r="AY1804" s="225" t="s">
        <v>177</v>
      </c>
    </row>
    <row r="1805" spans="2:51" s="13" customFormat="1" ht="11.25">
      <c r="B1805" s="193"/>
      <c r="C1805" s="194"/>
      <c r="D1805" s="195" t="s">
        <v>188</v>
      </c>
      <c r="E1805" s="196" t="s">
        <v>19</v>
      </c>
      <c r="F1805" s="197" t="s">
        <v>1314</v>
      </c>
      <c r="G1805" s="194"/>
      <c r="H1805" s="198">
        <v>0.85499999999999998</v>
      </c>
      <c r="I1805" s="199"/>
      <c r="J1805" s="194"/>
      <c r="K1805" s="194"/>
      <c r="L1805" s="200"/>
      <c r="M1805" s="201"/>
      <c r="N1805" s="202"/>
      <c r="O1805" s="202"/>
      <c r="P1805" s="202"/>
      <c r="Q1805" s="202"/>
      <c r="R1805" s="202"/>
      <c r="S1805" s="202"/>
      <c r="T1805" s="203"/>
      <c r="AT1805" s="204" t="s">
        <v>188</v>
      </c>
      <c r="AU1805" s="204" t="s">
        <v>86</v>
      </c>
      <c r="AV1805" s="13" t="s">
        <v>86</v>
      </c>
      <c r="AW1805" s="13" t="s">
        <v>35</v>
      </c>
      <c r="AX1805" s="13" t="s">
        <v>76</v>
      </c>
      <c r="AY1805" s="204" t="s">
        <v>177</v>
      </c>
    </row>
    <row r="1806" spans="2:51" s="15" customFormat="1" ht="11.25">
      <c r="B1806" s="216"/>
      <c r="C1806" s="217"/>
      <c r="D1806" s="195" t="s">
        <v>188</v>
      </c>
      <c r="E1806" s="218" t="s">
        <v>19</v>
      </c>
      <c r="F1806" s="219" t="s">
        <v>432</v>
      </c>
      <c r="G1806" s="217"/>
      <c r="H1806" s="218" t="s">
        <v>19</v>
      </c>
      <c r="I1806" s="220"/>
      <c r="J1806" s="217"/>
      <c r="K1806" s="217"/>
      <c r="L1806" s="221"/>
      <c r="M1806" s="222"/>
      <c r="N1806" s="223"/>
      <c r="O1806" s="223"/>
      <c r="P1806" s="223"/>
      <c r="Q1806" s="223"/>
      <c r="R1806" s="223"/>
      <c r="S1806" s="223"/>
      <c r="T1806" s="224"/>
      <c r="AT1806" s="225" t="s">
        <v>188</v>
      </c>
      <c r="AU1806" s="225" t="s">
        <v>86</v>
      </c>
      <c r="AV1806" s="15" t="s">
        <v>84</v>
      </c>
      <c r="AW1806" s="15" t="s">
        <v>35</v>
      </c>
      <c r="AX1806" s="15" t="s">
        <v>76</v>
      </c>
      <c r="AY1806" s="225" t="s">
        <v>177</v>
      </c>
    </row>
    <row r="1807" spans="2:51" s="13" customFormat="1" ht="11.25">
      <c r="B1807" s="193"/>
      <c r="C1807" s="194"/>
      <c r="D1807" s="195" t="s">
        <v>188</v>
      </c>
      <c r="E1807" s="196" t="s">
        <v>19</v>
      </c>
      <c r="F1807" s="197" t="s">
        <v>1315</v>
      </c>
      <c r="G1807" s="194"/>
      <c r="H1807" s="198">
        <v>5.3310000000000004</v>
      </c>
      <c r="I1807" s="199"/>
      <c r="J1807" s="194"/>
      <c r="K1807" s="194"/>
      <c r="L1807" s="200"/>
      <c r="M1807" s="201"/>
      <c r="N1807" s="202"/>
      <c r="O1807" s="202"/>
      <c r="P1807" s="202"/>
      <c r="Q1807" s="202"/>
      <c r="R1807" s="202"/>
      <c r="S1807" s="202"/>
      <c r="T1807" s="203"/>
      <c r="AT1807" s="204" t="s">
        <v>188</v>
      </c>
      <c r="AU1807" s="204" t="s">
        <v>86</v>
      </c>
      <c r="AV1807" s="13" t="s">
        <v>86</v>
      </c>
      <c r="AW1807" s="13" t="s">
        <v>35</v>
      </c>
      <c r="AX1807" s="13" t="s">
        <v>76</v>
      </c>
      <c r="AY1807" s="204" t="s">
        <v>177</v>
      </c>
    </row>
    <row r="1808" spans="2:51" s="15" customFormat="1" ht="11.25">
      <c r="B1808" s="216"/>
      <c r="C1808" s="217"/>
      <c r="D1808" s="195" t="s">
        <v>188</v>
      </c>
      <c r="E1808" s="218" t="s">
        <v>19</v>
      </c>
      <c r="F1808" s="219" t="s">
        <v>361</v>
      </c>
      <c r="G1808" s="217"/>
      <c r="H1808" s="218" t="s">
        <v>19</v>
      </c>
      <c r="I1808" s="220"/>
      <c r="J1808" s="217"/>
      <c r="K1808" s="217"/>
      <c r="L1808" s="221"/>
      <c r="M1808" s="222"/>
      <c r="N1808" s="223"/>
      <c r="O1808" s="223"/>
      <c r="P1808" s="223"/>
      <c r="Q1808" s="223"/>
      <c r="R1808" s="223"/>
      <c r="S1808" s="223"/>
      <c r="T1808" s="224"/>
      <c r="AT1808" s="225" t="s">
        <v>188</v>
      </c>
      <c r="AU1808" s="225" t="s">
        <v>86</v>
      </c>
      <c r="AV1808" s="15" t="s">
        <v>84</v>
      </c>
      <c r="AW1808" s="15" t="s">
        <v>35</v>
      </c>
      <c r="AX1808" s="15" t="s">
        <v>76</v>
      </c>
      <c r="AY1808" s="225" t="s">
        <v>177</v>
      </c>
    </row>
    <row r="1809" spans="2:51" s="13" customFormat="1" ht="11.25">
      <c r="B1809" s="193"/>
      <c r="C1809" s="194"/>
      <c r="D1809" s="195" t="s">
        <v>188</v>
      </c>
      <c r="E1809" s="196" t="s">
        <v>19</v>
      </c>
      <c r="F1809" s="197" t="s">
        <v>1316</v>
      </c>
      <c r="G1809" s="194"/>
      <c r="H1809" s="198">
        <v>1.5449999999999999</v>
      </c>
      <c r="I1809" s="199"/>
      <c r="J1809" s="194"/>
      <c r="K1809" s="194"/>
      <c r="L1809" s="200"/>
      <c r="M1809" s="201"/>
      <c r="N1809" s="202"/>
      <c r="O1809" s="202"/>
      <c r="P1809" s="202"/>
      <c r="Q1809" s="202"/>
      <c r="R1809" s="202"/>
      <c r="S1809" s="202"/>
      <c r="T1809" s="203"/>
      <c r="AT1809" s="204" t="s">
        <v>188</v>
      </c>
      <c r="AU1809" s="204" t="s">
        <v>86</v>
      </c>
      <c r="AV1809" s="13" t="s">
        <v>86</v>
      </c>
      <c r="AW1809" s="13" t="s">
        <v>35</v>
      </c>
      <c r="AX1809" s="13" t="s">
        <v>76</v>
      </c>
      <c r="AY1809" s="204" t="s">
        <v>177</v>
      </c>
    </row>
    <row r="1810" spans="2:51" s="15" customFormat="1" ht="11.25">
      <c r="B1810" s="216"/>
      <c r="C1810" s="217"/>
      <c r="D1810" s="195" t="s">
        <v>188</v>
      </c>
      <c r="E1810" s="218" t="s">
        <v>19</v>
      </c>
      <c r="F1810" s="219" t="s">
        <v>435</v>
      </c>
      <c r="G1810" s="217"/>
      <c r="H1810" s="218" t="s">
        <v>19</v>
      </c>
      <c r="I1810" s="220"/>
      <c r="J1810" s="217"/>
      <c r="K1810" s="217"/>
      <c r="L1810" s="221"/>
      <c r="M1810" s="222"/>
      <c r="N1810" s="223"/>
      <c r="O1810" s="223"/>
      <c r="P1810" s="223"/>
      <c r="Q1810" s="223"/>
      <c r="R1810" s="223"/>
      <c r="S1810" s="223"/>
      <c r="T1810" s="224"/>
      <c r="AT1810" s="225" t="s">
        <v>188</v>
      </c>
      <c r="AU1810" s="225" t="s">
        <v>86</v>
      </c>
      <c r="AV1810" s="15" t="s">
        <v>84</v>
      </c>
      <c r="AW1810" s="15" t="s">
        <v>35</v>
      </c>
      <c r="AX1810" s="15" t="s">
        <v>76</v>
      </c>
      <c r="AY1810" s="225" t="s">
        <v>177</v>
      </c>
    </row>
    <row r="1811" spans="2:51" s="13" customFormat="1" ht="11.25">
      <c r="B1811" s="193"/>
      <c r="C1811" s="194"/>
      <c r="D1811" s="195" t="s">
        <v>188</v>
      </c>
      <c r="E1811" s="196" t="s">
        <v>19</v>
      </c>
      <c r="F1811" s="197" t="s">
        <v>1317</v>
      </c>
      <c r="G1811" s="194"/>
      <c r="H1811" s="198">
        <v>3.5630000000000002</v>
      </c>
      <c r="I1811" s="199"/>
      <c r="J1811" s="194"/>
      <c r="K1811" s="194"/>
      <c r="L1811" s="200"/>
      <c r="M1811" s="201"/>
      <c r="N1811" s="202"/>
      <c r="O1811" s="202"/>
      <c r="P1811" s="202"/>
      <c r="Q1811" s="202"/>
      <c r="R1811" s="202"/>
      <c r="S1811" s="202"/>
      <c r="T1811" s="203"/>
      <c r="AT1811" s="204" t="s">
        <v>188</v>
      </c>
      <c r="AU1811" s="204" t="s">
        <v>86</v>
      </c>
      <c r="AV1811" s="13" t="s">
        <v>86</v>
      </c>
      <c r="AW1811" s="13" t="s">
        <v>35</v>
      </c>
      <c r="AX1811" s="13" t="s">
        <v>76</v>
      </c>
      <c r="AY1811" s="204" t="s">
        <v>177</v>
      </c>
    </row>
    <row r="1812" spans="2:51" s="15" customFormat="1" ht="11.25">
      <c r="B1812" s="216"/>
      <c r="C1812" s="217"/>
      <c r="D1812" s="195" t="s">
        <v>188</v>
      </c>
      <c r="E1812" s="218" t="s">
        <v>19</v>
      </c>
      <c r="F1812" s="219" t="s">
        <v>437</v>
      </c>
      <c r="G1812" s="217"/>
      <c r="H1812" s="218" t="s">
        <v>19</v>
      </c>
      <c r="I1812" s="220"/>
      <c r="J1812" s="217"/>
      <c r="K1812" s="217"/>
      <c r="L1812" s="221"/>
      <c r="M1812" s="222"/>
      <c r="N1812" s="223"/>
      <c r="O1812" s="223"/>
      <c r="P1812" s="223"/>
      <c r="Q1812" s="223"/>
      <c r="R1812" s="223"/>
      <c r="S1812" s="223"/>
      <c r="T1812" s="224"/>
      <c r="AT1812" s="225" t="s">
        <v>188</v>
      </c>
      <c r="AU1812" s="225" t="s">
        <v>86</v>
      </c>
      <c r="AV1812" s="15" t="s">
        <v>84</v>
      </c>
      <c r="AW1812" s="15" t="s">
        <v>35</v>
      </c>
      <c r="AX1812" s="15" t="s">
        <v>76</v>
      </c>
      <c r="AY1812" s="225" t="s">
        <v>177</v>
      </c>
    </row>
    <row r="1813" spans="2:51" s="13" customFormat="1" ht="11.25">
      <c r="B1813" s="193"/>
      <c r="C1813" s="194"/>
      <c r="D1813" s="195" t="s">
        <v>188</v>
      </c>
      <c r="E1813" s="196" t="s">
        <v>19</v>
      </c>
      <c r="F1813" s="197" t="s">
        <v>1318</v>
      </c>
      <c r="G1813" s="194"/>
      <c r="H1813" s="198">
        <v>1.35</v>
      </c>
      <c r="I1813" s="199"/>
      <c r="J1813" s="194"/>
      <c r="K1813" s="194"/>
      <c r="L1813" s="200"/>
      <c r="M1813" s="201"/>
      <c r="N1813" s="202"/>
      <c r="O1813" s="202"/>
      <c r="P1813" s="202"/>
      <c r="Q1813" s="202"/>
      <c r="R1813" s="202"/>
      <c r="S1813" s="202"/>
      <c r="T1813" s="203"/>
      <c r="AT1813" s="204" t="s">
        <v>188</v>
      </c>
      <c r="AU1813" s="204" t="s">
        <v>86</v>
      </c>
      <c r="AV1813" s="13" t="s">
        <v>86</v>
      </c>
      <c r="AW1813" s="13" t="s">
        <v>35</v>
      </c>
      <c r="AX1813" s="13" t="s">
        <v>76</v>
      </c>
      <c r="AY1813" s="204" t="s">
        <v>177</v>
      </c>
    </row>
    <row r="1814" spans="2:51" s="15" customFormat="1" ht="11.25">
      <c r="B1814" s="216"/>
      <c r="C1814" s="217"/>
      <c r="D1814" s="195" t="s">
        <v>188</v>
      </c>
      <c r="E1814" s="218" t="s">
        <v>19</v>
      </c>
      <c r="F1814" s="219" t="s">
        <v>439</v>
      </c>
      <c r="G1814" s="217"/>
      <c r="H1814" s="218" t="s">
        <v>19</v>
      </c>
      <c r="I1814" s="220"/>
      <c r="J1814" s="217"/>
      <c r="K1814" s="217"/>
      <c r="L1814" s="221"/>
      <c r="M1814" s="222"/>
      <c r="N1814" s="223"/>
      <c r="O1814" s="223"/>
      <c r="P1814" s="223"/>
      <c r="Q1814" s="223"/>
      <c r="R1814" s="223"/>
      <c r="S1814" s="223"/>
      <c r="T1814" s="224"/>
      <c r="AT1814" s="225" t="s">
        <v>188</v>
      </c>
      <c r="AU1814" s="225" t="s">
        <v>86</v>
      </c>
      <c r="AV1814" s="15" t="s">
        <v>84</v>
      </c>
      <c r="AW1814" s="15" t="s">
        <v>35</v>
      </c>
      <c r="AX1814" s="15" t="s">
        <v>76</v>
      </c>
      <c r="AY1814" s="225" t="s">
        <v>177</v>
      </c>
    </row>
    <row r="1815" spans="2:51" s="13" customFormat="1" ht="11.25">
      <c r="B1815" s="193"/>
      <c r="C1815" s="194"/>
      <c r="D1815" s="195" t="s">
        <v>188</v>
      </c>
      <c r="E1815" s="196" t="s">
        <v>19</v>
      </c>
      <c r="F1815" s="197" t="s">
        <v>1319</v>
      </c>
      <c r="G1815" s="194"/>
      <c r="H1815" s="198">
        <v>1.65</v>
      </c>
      <c r="I1815" s="199"/>
      <c r="J1815" s="194"/>
      <c r="K1815" s="194"/>
      <c r="L1815" s="200"/>
      <c r="M1815" s="201"/>
      <c r="N1815" s="202"/>
      <c r="O1815" s="202"/>
      <c r="P1815" s="202"/>
      <c r="Q1815" s="202"/>
      <c r="R1815" s="202"/>
      <c r="S1815" s="202"/>
      <c r="T1815" s="203"/>
      <c r="AT1815" s="204" t="s">
        <v>188</v>
      </c>
      <c r="AU1815" s="204" t="s">
        <v>86</v>
      </c>
      <c r="AV1815" s="13" t="s">
        <v>86</v>
      </c>
      <c r="AW1815" s="13" t="s">
        <v>35</v>
      </c>
      <c r="AX1815" s="13" t="s">
        <v>76</v>
      </c>
      <c r="AY1815" s="204" t="s">
        <v>177</v>
      </c>
    </row>
    <row r="1816" spans="2:51" s="15" customFormat="1" ht="11.25">
      <c r="B1816" s="216"/>
      <c r="C1816" s="217"/>
      <c r="D1816" s="195" t="s">
        <v>188</v>
      </c>
      <c r="E1816" s="218" t="s">
        <v>19</v>
      </c>
      <c r="F1816" s="219" t="s">
        <v>441</v>
      </c>
      <c r="G1816" s="217"/>
      <c r="H1816" s="218" t="s">
        <v>19</v>
      </c>
      <c r="I1816" s="220"/>
      <c r="J1816" s="217"/>
      <c r="K1816" s="217"/>
      <c r="L1816" s="221"/>
      <c r="M1816" s="222"/>
      <c r="N1816" s="223"/>
      <c r="O1816" s="223"/>
      <c r="P1816" s="223"/>
      <c r="Q1816" s="223"/>
      <c r="R1816" s="223"/>
      <c r="S1816" s="223"/>
      <c r="T1816" s="224"/>
      <c r="AT1816" s="225" t="s">
        <v>188</v>
      </c>
      <c r="AU1816" s="225" t="s">
        <v>86</v>
      </c>
      <c r="AV1816" s="15" t="s">
        <v>84</v>
      </c>
      <c r="AW1816" s="15" t="s">
        <v>35</v>
      </c>
      <c r="AX1816" s="15" t="s">
        <v>76</v>
      </c>
      <c r="AY1816" s="225" t="s">
        <v>177</v>
      </c>
    </row>
    <row r="1817" spans="2:51" s="13" customFormat="1" ht="11.25">
      <c r="B1817" s="193"/>
      <c r="C1817" s="194"/>
      <c r="D1817" s="195" t="s">
        <v>188</v>
      </c>
      <c r="E1817" s="196" t="s">
        <v>19</v>
      </c>
      <c r="F1817" s="197" t="s">
        <v>1320</v>
      </c>
      <c r="G1817" s="194"/>
      <c r="H1817" s="198">
        <v>1.02</v>
      </c>
      <c r="I1817" s="199"/>
      <c r="J1817" s="194"/>
      <c r="K1817" s="194"/>
      <c r="L1817" s="200"/>
      <c r="M1817" s="201"/>
      <c r="N1817" s="202"/>
      <c r="O1817" s="202"/>
      <c r="P1817" s="202"/>
      <c r="Q1817" s="202"/>
      <c r="R1817" s="202"/>
      <c r="S1817" s="202"/>
      <c r="T1817" s="203"/>
      <c r="AT1817" s="204" t="s">
        <v>188</v>
      </c>
      <c r="AU1817" s="204" t="s">
        <v>86</v>
      </c>
      <c r="AV1817" s="13" t="s">
        <v>86</v>
      </c>
      <c r="AW1817" s="13" t="s">
        <v>35</v>
      </c>
      <c r="AX1817" s="13" t="s">
        <v>76</v>
      </c>
      <c r="AY1817" s="204" t="s">
        <v>177</v>
      </c>
    </row>
    <row r="1818" spans="2:51" s="15" customFormat="1" ht="11.25">
      <c r="B1818" s="216"/>
      <c r="C1818" s="217"/>
      <c r="D1818" s="195" t="s">
        <v>188</v>
      </c>
      <c r="E1818" s="218" t="s">
        <v>19</v>
      </c>
      <c r="F1818" s="219" t="s">
        <v>443</v>
      </c>
      <c r="G1818" s="217"/>
      <c r="H1818" s="218" t="s">
        <v>19</v>
      </c>
      <c r="I1818" s="220"/>
      <c r="J1818" s="217"/>
      <c r="K1818" s="217"/>
      <c r="L1818" s="221"/>
      <c r="M1818" s="222"/>
      <c r="N1818" s="223"/>
      <c r="O1818" s="223"/>
      <c r="P1818" s="223"/>
      <c r="Q1818" s="223"/>
      <c r="R1818" s="223"/>
      <c r="S1818" s="223"/>
      <c r="T1818" s="224"/>
      <c r="AT1818" s="225" t="s">
        <v>188</v>
      </c>
      <c r="AU1818" s="225" t="s">
        <v>86</v>
      </c>
      <c r="AV1818" s="15" t="s">
        <v>84</v>
      </c>
      <c r="AW1818" s="15" t="s">
        <v>35</v>
      </c>
      <c r="AX1818" s="15" t="s">
        <v>76</v>
      </c>
      <c r="AY1818" s="225" t="s">
        <v>177</v>
      </c>
    </row>
    <row r="1819" spans="2:51" s="13" customFormat="1" ht="11.25">
      <c r="B1819" s="193"/>
      <c r="C1819" s="194"/>
      <c r="D1819" s="195" t="s">
        <v>188</v>
      </c>
      <c r="E1819" s="196" t="s">
        <v>19</v>
      </c>
      <c r="F1819" s="197" t="s">
        <v>1321</v>
      </c>
      <c r="G1819" s="194"/>
      <c r="H1819" s="198">
        <v>1.0349999999999999</v>
      </c>
      <c r="I1819" s="199"/>
      <c r="J1819" s="194"/>
      <c r="K1819" s="194"/>
      <c r="L1819" s="200"/>
      <c r="M1819" s="201"/>
      <c r="N1819" s="202"/>
      <c r="O1819" s="202"/>
      <c r="P1819" s="202"/>
      <c r="Q1819" s="202"/>
      <c r="R1819" s="202"/>
      <c r="S1819" s="202"/>
      <c r="T1819" s="203"/>
      <c r="AT1819" s="204" t="s">
        <v>188</v>
      </c>
      <c r="AU1819" s="204" t="s">
        <v>86</v>
      </c>
      <c r="AV1819" s="13" t="s">
        <v>86</v>
      </c>
      <c r="AW1819" s="13" t="s">
        <v>35</v>
      </c>
      <c r="AX1819" s="13" t="s">
        <v>76</v>
      </c>
      <c r="AY1819" s="204" t="s">
        <v>177</v>
      </c>
    </row>
    <row r="1820" spans="2:51" s="15" customFormat="1" ht="11.25">
      <c r="B1820" s="216"/>
      <c r="C1820" s="217"/>
      <c r="D1820" s="195" t="s">
        <v>188</v>
      </c>
      <c r="E1820" s="218" t="s">
        <v>19</v>
      </c>
      <c r="F1820" s="219" t="s">
        <v>445</v>
      </c>
      <c r="G1820" s="217"/>
      <c r="H1820" s="218" t="s">
        <v>19</v>
      </c>
      <c r="I1820" s="220"/>
      <c r="J1820" s="217"/>
      <c r="K1820" s="217"/>
      <c r="L1820" s="221"/>
      <c r="M1820" s="222"/>
      <c r="N1820" s="223"/>
      <c r="O1820" s="223"/>
      <c r="P1820" s="223"/>
      <c r="Q1820" s="223"/>
      <c r="R1820" s="223"/>
      <c r="S1820" s="223"/>
      <c r="T1820" s="224"/>
      <c r="AT1820" s="225" t="s">
        <v>188</v>
      </c>
      <c r="AU1820" s="225" t="s">
        <v>86</v>
      </c>
      <c r="AV1820" s="15" t="s">
        <v>84</v>
      </c>
      <c r="AW1820" s="15" t="s">
        <v>35</v>
      </c>
      <c r="AX1820" s="15" t="s">
        <v>76</v>
      </c>
      <c r="AY1820" s="225" t="s">
        <v>177</v>
      </c>
    </row>
    <row r="1821" spans="2:51" s="13" customFormat="1" ht="11.25">
      <c r="B1821" s="193"/>
      <c r="C1821" s="194"/>
      <c r="D1821" s="195" t="s">
        <v>188</v>
      </c>
      <c r="E1821" s="196" t="s">
        <v>19</v>
      </c>
      <c r="F1821" s="197" t="s">
        <v>1322</v>
      </c>
      <c r="G1821" s="194"/>
      <c r="H1821" s="198">
        <v>0.82499999999999996</v>
      </c>
      <c r="I1821" s="199"/>
      <c r="J1821" s="194"/>
      <c r="K1821" s="194"/>
      <c r="L1821" s="200"/>
      <c r="M1821" s="201"/>
      <c r="N1821" s="202"/>
      <c r="O1821" s="202"/>
      <c r="P1821" s="202"/>
      <c r="Q1821" s="202"/>
      <c r="R1821" s="202"/>
      <c r="S1821" s="202"/>
      <c r="T1821" s="203"/>
      <c r="AT1821" s="204" t="s">
        <v>188</v>
      </c>
      <c r="AU1821" s="204" t="s">
        <v>86</v>
      </c>
      <c r="AV1821" s="13" t="s">
        <v>86</v>
      </c>
      <c r="AW1821" s="13" t="s">
        <v>35</v>
      </c>
      <c r="AX1821" s="13" t="s">
        <v>76</v>
      </c>
      <c r="AY1821" s="204" t="s">
        <v>177</v>
      </c>
    </row>
    <row r="1822" spans="2:51" s="15" customFormat="1" ht="11.25">
      <c r="B1822" s="216"/>
      <c r="C1822" s="217"/>
      <c r="D1822" s="195" t="s">
        <v>188</v>
      </c>
      <c r="E1822" s="218" t="s">
        <v>19</v>
      </c>
      <c r="F1822" s="219" t="s">
        <v>447</v>
      </c>
      <c r="G1822" s="217"/>
      <c r="H1822" s="218" t="s">
        <v>19</v>
      </c>
      <c r="I1822" s="220"/>
      <c r="J1822" s="217"/>
      <c r="K1822" s="217"/>
      <c r="L1822" s="221"/>
      <c r="M1822" s="222"/>
      <c r="N1822" s="223"/>
      <c r="O1822" s="223"/>
      <c r="P1822" s="223"/>
      <c r="Q1822" s="223"/>
      <c r="R1822" s="223"/>
      <c r="S1822" s="223"/>
      <c r="T1822" s="224"/>
      <c r="AT1822" s="225" t="s">
        <v>188</v>
      </c>
      <c r="AU1822" s="225" t="s">
        <v>86</v>
      </c>
      <c r="AV1822" s="15" t="s">
        <v>84</v>
      </c>
      <c r="AW1822" s="15" t="s">
        <v>35</v>
      </c>
      <c r="AX1822" s="15" t="s">
        <v>76</v>
      </c>
      <c r="AY1822" s="225" t="s">
        <v>177</v>
      </c>
    </row>
    <row r="1823" spans="2:51" s="13" customFormat="1" ht="11.25">
      <c r="B1823" s="193"/>
      <c r="C1823" s="194"/>
      <c r="D1823" s="195" t="s">
        <v>188</v>
      </c>
      <c r="E1823" s="196" t="s">
        <v>19</v>
      </c>
      <c r="F1823" s="197" t="s">
        <v>1323</v>
      </c>
      <c r="G1823" s="194"/>
      <c r="H1823" s="198">
        <v>11.8</v>
      </c>
      <c r="I1823" s="199"/>
      <c r="J1823" s="194"/>
      <c r="K1823" s="194"/>
      <c r="L1823" s="200"/>
      <c r="M1823" s="201"/>
      <c r="N1823" s="202"/>
      <c r="O1823" s="202"/>
      <c r="P1823" s="202"/>
      <c r="Q1823" s="202"/>
      <c r="R1823" s="202"/>
      <c r="S1823" s="202"/>
      <c r="T1823" s="203"/>
      <c r="AT1823" s="204" t="s">
        <v>188</v>
      </c>
      <c r="AU1823" s="204" t="s">
        <v>86</v>
      </c>
      <c r="AV1823" s="13" t="s">
        <v>86</v>
      </c>
      <c r="AW1823" s="13" t="s">
        <v>35</v>
      </c>
      <c r="AX1823" s="13" t="s">
        <v>76</v>
      </c>
      <c r="AY1823" s="204" t="s">
        <v>177</v>
      </c>
    </row>
    <row r="1824" spans="2:51" s="15" customFormat="1" ht="11.25">
      <c r="B1824" s="216"/>
      <c r="C1824" s="217"/>
      <c r="D1824" s="195" t="s">
        <v>188</v>
      </c>
      <c r="E1824" s="218" t="s">
        <v>19</v>
      </c>
      <c r="F1824" s="219" t="s">
        <v>449</v>
      </c>
      <c r="G1824" s="217"/>
      <c r="H1824" s="218" t="s">
        <v>19</v>
      </c>
      <c r="I1824" s="220"/>
      <c r="J1824" s="217"/>
      <c r="K1824" s="217"/>
      <c r="L1824" s="221"/>
      <c r="M1824" s="222"/>
      <c r="N1824" s="223"/>
      <c r="O1824" s="223"/>
      <c r="P1824" s="223"/>
      <c r="Q1824" s="223"/>
      <c r="R1824" s="223"/>
      <c r="S1824" s="223"/>
      <c r="T1824" s="224"/>
      <c r="AT1824" s="225" t="s">
        <v>188</v>
      </c>
      <c r="AU1824" s="225" t="s">
        <v>86</v>
      </c>
      <c r="AV1824" s="15" t="s">
        <v>84</v>
      </c>
      <c r="AW1824" s="15" t="s">
        <v>35</v>
      </c>
      <c r="AX1824" s="15" t="s">
        <v>76</v>
      </c>
      <c r="AY1824" s="225" t="s">
        <v>177</v>
      </c>
    </row>
    <row r="1825" spans="2:51" s="13" customFormat="1" ht="11.25">
      <c r="B1825" s="193"/>
      <c r="C1825" s="194"/>
      <c r="D1825" s="195" t="s">
        <v>188</v>
      </c>
      <c r="E1825" s="196" t="s">
        <v>19</v>
      </c>
      <c r="F1825" s="197" t="s">
        <v>1324</v>
      </c>
      <c r="G1825" s="194"/>
      <c r="H1825" s="198">
        <v>4.1399999999999997</v>
      </c>
      <c r="I1825" s="199"/>
      <c r="J1825" s="194"/>
      <c r="K1825" s="194"/>
      <c r="L1825" s="200"/>
      <c r="M1825" s="201"/>
      <c r="N1825" s="202"/>
      <c r="O1825" s="202"/>
      <c r="P1825" s="202"/>
      <c r="Q1825" s="202"/>
      <c r="R1825" s="202"/>
      <c r="S1825" s="202"/>
      <c r="T1825" s="203"/>
      <c r="AT1825" s="204" t="s">
        <v>188</v>
      </c>
      <c r="AU1825" s="204" t="s">
        <v>86</v>
      </c>
      <c r="AV1825" s="13" t="s">
        <v>86</v>
      </c>
      <c r="AW1825" s="13" t="s">
        <v>35</v>
      </c>
      <c r="AX1825" s="13" t="s">
        <v>76</v>
      </c>
      <c r="AY1825" s="204" t="s">
        <v>177</v>
      </c>
    </row>
    <row r="1826" spans="2:51" s="15" customFormat="1" ht="11.25">
      <c r="B1826" s="216"/>
      <c r="C1826" s="217"/>
      <c r="D1826" s="195" t="s">
        <v>188</v>
      </c>
      <c r="E1826" s="218" t="s">
        <v>19</v>
      </c>
      <c r="F1826" s="219" t="s">
        <v>451</v>
      </c>
      <c r="G1826" s="217"/>
      <c r="H1826" s="218" t="s">
        <v>19</v>
      </c>
      <c r="I1826" s="220"/>
      <c r="J1826" s="217"/>
      <c r="K1826" s="217"/>
      <c r="L1826" s="221"/>
      <c r="M1826" s="222"/>
      <c r="N1826" s="223"/>
      <c r="O1826" s="223"/>
      <c r="P1826" s="223"/>
      <c r="Q1826" s="223"/>
      <c r="R1826" s="223"/>
      <c r="S1826" s="223"/>
      <c r="T1826" s="224"/>
      <c r="AT1826" s="225" t="s">
        <v>188</v>
      </c>
      <c r="AU1826" s="225" t="s">
        <v>86</v>
      </c>
      <c r="AV1826" s="15" t="s">
        <v>84</v>
      </c>
      <c r="AW1826" s="15" t="s">
        <v>35</v>
      </c>
      <c r="AX1826" s="15" t="s">
        <v>76</v>
      </c>
      <c r="AY1826" s="225" t="s">
        <v>177</v>
      </c>
    </row>
    <row r="1827" spans="2:51" s="13" customFormat="1" ht="11.25">
      <c r="B1827" s="193"/>
      <c r="C1827" s="194"/>
      <c r="D1827" s="195" t="s">
        <v>188</v>
      </c>
      <c r="E1827" s="196" t="s">
        <v>19</v>
      </c>
      <c r="F1827" s="197" t="s">
        <v>1325</v>
      </c>
      <c r="G1827" s="194"/>
      <c r="H1827" s="198">
        <v>3.0059999999999998</v>
      </c>
      <c r="I1827" s="199"/>
      <c r="J1827" s="194"/>
      <c r="K1827" s="194"/>
      <c r="L1827" s="200"/>
      <c r="M1827" s="201"/>
      <c r="N1827" s="202"/>
      <c r="O1827" s="202"/>
      <c r="P1827" s="202"/>
      <c r="Q1827" s="202"/>
      <c r="R1827" s="202"/>
      <c r="S1827" s="202"/>
      <c r="T1827" s="203"/>
      <c r="AT1827" s="204" t="s">
        <v>188</v>
      </c>
      <c r="AU1827" s="204" t="s">
        <v>86</v>
      </c>
      <c r="AV1827" s="13" t="s">
        <v>86</v>
      </c>
      <c r="AW1827" s="13" t="s">
        <v>35</v>
      </c>
      <c r="AX1827" s="13" t="s">
        <v>76</v>
      </c>
      <c r="AY1827" s="204" t="s">
        <v>177</v>
      </c>
    </row>
    <row r="1828" spans="2:51" s="15" customFormat="1" ht="11.25">
      <c r="B1828" s="216"/>
      <c r="C1828" s="217"/>
      <c r="D1828" s="195" t="s">
        <v>188</v>
      </c>
      <c r="E1828" s="218" t="s">
        <v>19</v>
      </c>
      <c r="F1828" s="219" t="s">
        <v>453</v>
      </c>
      <c r="G1828" s="217"/>
      <c r="H1828" s="218" t="s">
        <v>19</v>
      </c>
      <c r="I1828" s="220"/>
      <c r="J1828" s="217"/>
      <c r="K1828" s="217"/>
      <c r="L1828" s="221"/>
      <c r="M1828" s="222"/>
      <c r="N1828" s="223"/>
      <c r="O1828" s="223"/>
      <c r="P1828" s="223"/>
      <c r="Q1828" s="223"/>
      <c r="R1828" s="223"/>
      <c r="S1828" s="223"/>
      <c r="T1828" s="224"/>
      <c r="AT1828" s="225" t="s">
        <v>188</v>
      </c>
      <c r="AU1828" s="225" t="s">
        <v>86</v>
      </c>
      <c r="AV1828" s="15" t="s">
        <v>84</v>
      </c>
      <c r="AW1828" s="15" t="s">
        <v>35</v>
      </c>
      <c r="AX1828" s="15" t="s">
        <v>76</v>
      </c>
      <c r="AY1828" s="225" t="s">
        <v>177</v>
      </c>
    </row>
    <row r="1829" spans="2:51" s="13" customFormat="1" ht="11.25">
      <c r="B1829" s="193"/>
      <c r="C1829" s="194"/>
      <c r="D1829" s="195" t="s">
        <v>188</v>
      </c>
      <c r="E1829" s="196" t="s">
        <v>19</v>
      </c>
      <c r="F1829" s="197" t="s">
        <v>1326</v>
      </c>
      <c r="G1829" s="194"/>
      <c r="H1829" s="198">
        <v>1.2450000000000001</v>
      </c>
      <c r="I1829" s="199"/>
      <c r="J1829" s="194"/>
      <c r="K1829" s="194"/>
      <c r="L1829" s="200"/>
      <c r="M1829" s="201"/>
      <c r="N1829" s="202"/>
      <c r="O1829" s="202"/>
      <c r="P1829" s="202"/>
      <c r="Q1829" s="202"/>
      <c r="R1829" s="202"/>
      <c r="S1829" s="202"/>
      <c r="T1829" s="203"/>
      <c r="AT1829" s="204" t="s">
        <v>188</v>
      </c>
      <c r="AU1829" s="204" t="s">
        <v>86</v>
      </c>
      <c r="AV1829" s="13" t="s">
        <v>86</v>
      </c>
      <c r="AW1829" s="13" t="s">
        <v>35</v>
      </c>
      <c r="AX1829" s="13" t="s">
        <v>76</v>
      </c>
      <c r="AY1829" s="204" t="s">
        <v>177</v>
      </c>
    </row>
    <row r="1830" spans="2:51" s="15" customFormat="1" ht="11.25">
      <c r="B1830" s="216"/>
      <c r="C1830" s="217"/>
      <c r="D1830" s="195" t="s">
        <v>188</v>
      </c>
      <c r="E1830" s="218" t="s">
        <v>19</v>
      </c>
      <c r="F1830" s="219" t="s">
        <v>455</v>
      </c>
      <c r="G1830" s="217"/>
      <c r="H1830" s="218" t="s">
        <v>19</v>
      </c>
      <c r="I1830" s="220"/>
      <c r="J1830" s="217"/>
      <c r="K1830" s="217"/>
      <c r="L1830" s="221"/>
      <c r="M1830" s="222"/>
      <c r="N1830" s="223"/>
      <c r="O1830" s="223"/>
      <c r="P1830" s="223"/>
      <c r="Q1830" s="223"/>
      <c r="R1830" s="223"/>
      <c r="S1830" s="223"/>
      <c r="T1830" s="224"/>
      <c r="AT1830" s="225" t="s">
        <v>188</v>
      </c>
      <c r="AU1830" s="225" t="s">
        <v>86</v>
      </c>
      <c r="AV1830" s="15" t="s">
        <v>84</v>
      </c>
      <c r="AW1830" s="15" t="s">
        <v>35</v>
      </c>
      <c r="AX1830" s="15" t="s">
        <v>76</v>
      </c>
      <c r="AY1830" s="225" t="s">
        <v>177</v>
      </c>
    </row>
    <row r="1831" spans="2:51" s="13" customFormat="1" ht="11.25">
      <c r="B1831" s="193"/>
      <c r="C1831" s="194"/>
      <c r="D1831" s="195" t="s">
        <v>188</v>
      </c>
      <c r="E1831" s="196" t="s">
        <v>19</v>
      </c>
      <c r="F1831" s="197" t="s">
        <v>1311</v>
      </c>
      <c r="G1831" s="194"/>
      <c r="H1831" s="198">
        <v>0.78</v>
      </c>
      <c r="I1831" s="199"/>
      <c r="J1831" s="194"/>
      <c r="K1831" s="194"/>
      <c r="L1831" s="200"/>
      <c r="M1831" s="201"/>
      <c r="N1831" s="202"/>
      <c r="O1831" s="202"/>
      <c r="P1831" s="202"/>
      <c r="Q1831" s="202"/>
      <c r="R1831" s="202"/>
      <c r="S1831" s="202"/>
      <c r="T1831" s="203"/>
      <c r="AT1831" s="204" t="s">
        <v>188</v>
      </c>
      <c r="AU1831" s="204" t="s">
        <v>86</v>
      </c>
      <c r="AV1831" s="13" t="s">
        <v>86</v>
      </c>
      <c r="AW1831" s="13" t="s">
        <v>35</v>
      </c>
      <c r="AX1831" s="13" t="s">
        <v>76</v>
      </c>
      <c r="AY1831" s="204" t="s">
        <v>177</v>
      </c>
    </row>
    <row r="1832" spans="2:51" s="15" customFormat="1" ht="11.25">
      <c r="B1832" s="216"/>
      <c r="C1832" s="217"/>
      <c r="D1832" s="195" t="s">
        <v>188</v>
      </c>
      <c r="E1832" s="218" t="s">
        <v>19</v>
      </c>
      <c r="F1832" s="219" t="s">
        <v>456</v>
      </c>
      <c r="G1832" s="217"/>
      <c r="H1832" s="218" t="s">
        <v>19</v>
      </c>
      <c r="I1832" s="220"/>
      <c r="J1832" s="217"/>
      <c r="K1832" s="217"/>
      <c r="L1832" s="221"/>
      <c r="M1832" s="222"/>
      <c r="N1832" s="223"/>
      <c r="O1832" s="223"/>
      <c r="P1832" s="223"/>
      <c r="Q1832" s="223"/>
      <c r="R1832" s="223"/>
      <c r="S1832" s="223"/>
      <c r="T1832" s="224"/>
      <c r="AT1832" s="225" t="s">
        <v>188</v>
      </c>
      <c r="AU1832" s="225" t="s">
        <v>86</v>
      </c>
      <c r="AV1832" s="15" t="s">
        <v>84</v>
      </c>
      <c r="AW1832" s="15" t="s">
        <v>35</v>
      </c>
      <c r="AX1832" s="15" t="s">
        <v>76</v>
      </c>
      <c r="AY1832" s="225" t="s">
        <v>177</v>
      </c>
    </row>
    <row r="1833" spans="2:51" s="13" customFormat="1" ht="11.25">
      <c r="B1833" s="193"/>
      <c r="C1833" s="194"/>
      <c r="D1833" s="195" t="s">
        <v>188</v>
      </c>
      <c r="E1833" s="196" t="s">
        <v>19</v>
      </c>
      <c r="F1833" s="197" t="s">
        <v>1327</v>
      </c>
      <c r="G1833" s="194"/>
      <c r="H1833" s="198">
        <v>0.93</v>
      </c>
      <c r="I1833" s="199"/>
      <c r="J1833" s="194"/>
      <c r="K1833" s="194"/>
      <c r="L1833" s="200"/>
      <c r="M1833" s="201"/>
      <c r="N1833" s="202"/>
      <c r="O1833" s="202"/>
      <c r="P1833" s="202"/>
      <c r="Q1833" s="202"/>
      <c r="R1833" s="202"/>
      <c r="S1833" s="202"/>
      <c r="T1833" s="203"/>
      <c r="AT1833" s="204" t="s">
        <v>188</v>
      </c>
      <c r="AU1833" s="204" t="s">
        <v>86</v>
      </c>
      <c r="AV1833" s="13" t="s">
        <v>86</v>
      </c>
      <c r="AW1833" s="13" t="s">
        <v>35</v>
      </c>
      <c r="AX1833" s="13" t="s">
        <v>76</v>
      </c>
      <c r="AY1833" s="204" t="s">
        <v>177</v>
      </c>
    </row>
    <row r="1834" spans="2:51" s="15" customFormat="1" ht="11.25">
      <c r="B1834" s="216"/>
      <c r="C1834" s="217"/>
      <c r="D1834" s="195" t="s">
        <v>188</v>
      </c>
      <c r="E1834" s="218" t="s">
        <v>19</v>
      </c>
      <c r="F1834" s="219" t="s">
        <v>458</v>
      </c>
      <c r="G1834" s="217"/>
      <c r="H1834" s="218" t="s">
        <v>19</v>
      </c>
      <c r="I1834" s="220"/>
      <c r="J1834" s="217"/>
      <c r="K1834" s="217"/>
      <c r="L1834" s="221"/>
      <c r="M1834" s="222"/>
      <c r="N1834" s="223"/>
      <c r="O1834" s="223"/>
      <c r="P1834" s="223"/>
      <c r="Q1834" s="223"/>
      <c r="R1834" s="223"/>
      <c r="S1834" s="223"/>
      <c r="T1834" s="224"/>
      <c r="AT1834" s="225" t="s">
        <v>188</v>
      </c>
      <c r="AU1834" s="225" t="s">
        <v>86</v>
      </c>
      <c r="AV1834" s="15" t="s">
        <v>84</v>
      </c>
      <c r="AW1834" s="15" t="s">
        <v>35</v>
      </c>
      <c r="AX1834" s="15" t="s">
        <v>76</v>
      </c>
      <c r="AY1834" s="225" t="s">
        <v>177</v>
      </c>
    </row>
    <row r="1835" spans="2:51" s="13" customFormat="1" ht="11.25">
      <c r="B1835" s="193"/>
      <c r="C1835" s="194"/>
      <c r="D1835" s="195" t="s">
        <v>188</v>
      </c>
      <c r="E1835" s="196" t="s">
        <v>19</v>
      </c>
      <c r="F1835" s="197" t="s">
        <v>1328</v>
      </c>
      <c r="G1835" s="194"/>
      <c r="H1835" s="198">
        <v>4.7039999999999997</v>
      </c>
      <c r="I1835" s="199"/>
      <c r="J1835" s="194"/>
      <c r="K1835" s="194"/>
      <c r="L1835" s="200"/>
      <c r="M1835" s="201"/>
      <c r="N1835" s="202"/>
      <c r="O1835" s="202"/>
      <c r="P1835" s="202"/>
      <c r="Q1835" s="202"/>
      <c r="R1835" s="202"/>
      <c r="S1835" s="202"/>
      <c r="T1835" s="203"/>
      <c r="AT1835" s="204" t="s">
        <v>188</v>
      </c>
      <c r="AU1835" s="204" t="s">
        <v>86</v>
      </c>
      <c r="AV1835" s="13" t="s">
        <v>86</v>
      </c>
      <c r="AW1835" s="13" t="s">
        <v>35</v>
      </c>
      <c r="AX1835" s="13" t="s">
        <v>76</v>
      </c>
      <c r="AY1835" s="204" t="s">
        <v>177</v>
      </c>
    </row>
    <row r="1836" spans="2:51" s="15" customFormat="1" ht="11.25">
      <c r="B1836" s="216"/>
      <c r="C1836" s="217"/>
      <c r="D1836" s="195" t="s">
        <v>188</v>
      </c>
      <c r="E1836" s="218" t="s">
        <v>19</v>
      </c>
      <c r="F1836" s="219" t="s">
        <v>460</v>
      </c>
      <c r="G1836" s="217"/>
      <c r="H1836" s="218" t="s">
        <v>19</v>
      </c>
      <c r="I1836" s="220"/>
      <c r="J1836" s="217"/>
      <c r="K1836" s="217"/>
      <c r="L1836" s="221"/>
      <c r="M1836" s="222"/>
      <c r="N1836" s="223"/>
      <c r="O1836" s="223"/>
      <c r="P1836" s="223"/>
      <c r="Q1836" s="223"/>
      <c r="R1836" s="223"/>
      <c r="S1836" s="223"/>
      <c r="T1836" s="224"/>
      <c r="AT1836" s="225" t="s">
        <v>188</v>
      </c>
      <c r="AU1836" s="225" t="s">
        <v>86</v>
      </c>
      <c r="AV1836" s="15" t="s">
        <v>84</v>
      </c>
      <c r="AW1836" s="15" t="s">
        <v>35</v>
      </c>
      <c r="AX1836" s="15" t="s">
        <v>76</v>
      </c>
      <c r="AY1836" s="225" t="s">
        <v>177</v>
      </c>
    </row>
    <row r="1837" spans="2:51" s="13" customFormat="1" ht="11.25">
      <c r="B1837" s="193"/>
      <c r="C1837" s="194"/>
      <c r="D1837" s="195" t="s">
        <v>188</v>
      </c>
      <c r="E1837" s="196" t="s">
        <v>19</v>
      </c>
      <c r="F1837" s="197" t="s">
        <v>1329</v>
      </c>
      <c r="G1837" s="194"/>
      <c r="H1837" s="198">
        <v>4.641</v>
      </c>
      <c r="I1837" s="199"/>
      <c r="J1837" s="194"/>
      <c r="K1837" s="194"/>
      <c r="L1837" s="200"/>
      <c r="M1837" s="201"/>
      <c r="N1837" s="202"/>
      <c r="O1837" s="202"/>
      <c r="P1837" s="202"/>
      <c r="Q1837" s="202"/>
      <c r="R1837" s="202"/>
      <c r="S1837" s="202"/>
      <c r="T1837" s="203"/>
      <c r="AT1837" s="204" t="s">
        <v>188</v>
      </c>
      <c r="AU1837" s="204" t="s">
        <v>86</v>
      </c>
      <c r="AV1837" s="13" t="s">
        <v>86</v>
      </c>
      <c r="AW1837" s="13" t="s">
        <v>35</v>
      </c>
      <c r="AX1837" s="13" t="s">
        <v>76</v>
      </c>
      <c r="AY1837" s="204" t="s">
        <v>177</v>
      </c>
    </row>
    <row r="1838" spans="2:51" s="15" customFormat="1" ht="11.25">
      <c r="B1838" s="216"/>
      <c r="C1838" s="217"/>
      <c r="D1838" s="195" t="s">
        <v>188</v>
      </c>
      <c r="E1838" s="218" t="s">
        <v>19</v>
      </c>
      <c r="F1838" s="219" t="s">
        <v>462</v>
      </c>
      <c r="G1838" s="217"/>
      <c r="H1838" s="218" t="s">
        <v>19</v>
      </c>
      <c r="I1838" s="220"/>
      <c r="J1838" s="217"/>
      <c r="K1838" s="217"/>
      <c r="L1838" s="221"/>
      <c r="M1838" s="222"/>
      <c r="N1838" s="223"/>
      <c r="O1838" s="223"/>
      <c r="P1838" s="223"/>
      <c r="Q1838" s="223"/>
      <c r="R1838" s="223"/>
      <c r="S1838" s="223"/>
      <c r="T1838" s="224"/>
      <c r="AT1838" s="225" t="s">
        <v>188</v>
      </c>
      <c r="AU1838" s="225" t="s">
        <v>86</v>
      </c>
      <c r="AV1838" s="15" t="s">
        <v>84</v>
      </c>
      <c r="AW1838" s="15" t="s">
        <v>35</v>
      </c>
      <c r="AX1838" s="15" t="s">
        <v>76</v>
      </c>
      <c r="AY1838" s="225" t="s">
        <v>177</v>
      </c>
    </row>
    <row r="1839" spans="2:51" s="13" customFormat="1" ht="11.25">
      <c r="B1839" s="193"/>
      <c r="C1839" s="194"/>
      <c r="D1839" s="195" t="s">
        <v>188</v>
      </c>
      <c r="E1839" s="196" t="s">
        <v>19</v>
      </c>
      <c r="F1839" s="197" t="s">
        <v>1330</v>
      </c>
      <c r="G1839" s="194"/>
      <c r="H1839" s="198">
        <v>1.1160000000000001</v>
      </c>
      <c r="I1839" s="199"/>
      <c r="J1839" s="194"/>
      <c r="K1839" s="194"/>
      <c r="L1839" s="200"/>
      <c r="M1839" s="201"/>
      <c r="N1839" s="202"/>
      <c r="O1839" s="202"/>
      <c r="P1839" s="202"/>
      <c r="Q1839" s="202"/>
      <c r="R1839" s="202"/>
      <c r="S1839" s="202"/>
      <c r="T1839" s="203"/>
      <c r="AT1839" s="204" t="s">
        <v>188</v>
      </c>
      <c r="AU1839" s="204" t="s">
        <v>86</v>
      </c>
      <c r="AV1839" s="13" t="s">
        <v>86</v>
      </c>
      <c r="AW1839" s="13" t="s">
        <v>35</v>
      </c>
      <c r="AX1839" s="13" t="s">
        <v>76</v>
      </c>
      <c r="AY1839" s="204" t="s">
        <v>177</v>
      </c>
    </row>
    <row r="1840" spans="2:51" s="15" customFormat="1" ht="11.25">
      <c r="B1840" s="216"/>
      <c r="C1840" s="217"/>
      <c r="D1840" s="195" t="s">
        <v>188</v>
      </c>
      <c r="E1840" s="218" t="s">
        <v>19</v>
      </c>
      <c r="F1840" s="219" t="s">
        <v>464</v>
      </c>
      <c r="G1840" s="217"/>
      <c r="H1840" s="218" t="s">
        <v>19</v>
      </c>
      <c r="I1840" s="220"/>
      <c r="J1840" s="217"/>
      <c r="K1840" s="217"/>
      <c r="L1840" s="221"/>
      <c r="M1840" s="222"/>
      <c r="N1840" s="223"/>
      <c r="O1840" s="223"/>
      <c r="P1840" s="223"/>
      <c r="Q1840" s="223"/>
      <c r="R1840" s="223"/>
      <c r="S1840" s="223"/>
      <c r="T1840" s="224"/>
      <c r="AT1840" s="225" t="s">
        <v>188</v>
      </c>
      <c r="AU1840" s="225" t="s">
        <v>86</v>
      </c>
      <c r="AV1840" s="15" t="s">
        <v>84</v>
      </c>
      <c r="AW1840" s="15" t="s">
        <v>35</v>
      </c>
      <c r="AX1840" s="15" t="s">
        <v>76</v>
      </c>
      <c r="AY1840" s="225" t="s">
        <v>177</v>
      </c>
    </row>
    <row r="1841" spans="2:51" s="13" customFormat="1" ht="11.25">
      <c r="B1841" s="193"/>
      <c r="C1841" s="194"/>
      <c r="D1841" s="195" t="s">
        <v>188</v>
      </c>
      <c r="E1841" s="196" t="s">
        <v>19</v>
      </c>
      <c r="F1841" s="197" t="s">
        <v>1331</v>
      </c>
      <c r="G1841" s="194"/>
      <c r="H1841" s="198">
        <v>0.83099999999999996</v>
      </c>
      <c r="I1841" s="199"/>
      <c r="J1841" s="194"/>
      <c r="K1841" s="194"/>
      <c r="L1841" s="200"/>
      <c r="M1841" s="201"/>
      <c r="N1841" s="202"/>
      <c r="O1841" s="202"/>
      <c r="P1841" s="202"/>
      <c r="Q1841" s="202"/>
      <c r="R1841" s="202"/>
      <c r="S1841" s="202"/>
      <c r="T1841" s="203"/>
      <c r="AT1841" s="204" t="s">
        <v>188</v>
      </c>
      <c r="AU1841" s="204" t="s">
        <v>86</v>
      </c>
      <c r="AV1841" s="13" t="s">
        <v>86</v>
      </c>
      <c r="AW1841" s="13" t="s">
        <v>35</v>
      </c>
      <c r="AX1841" s="13" t="s">
        <v>76</v>
      </c>
      <c r="AY1841" s="204" t="s">
        <v>177</v>
      </c>
    </row>
    <row r="1842" spans="2:51" s="15" customFormat="1" ht="11.25">
      <c r="B1842" s="216"/>
      <c r="C1842" s="217"/>
      <c r="D1842" s="195" t="s">
        <v>188</v>
      </c>
      <c r="E1842" s="218" t="s">
        <v>19</v>
      </c>
      <c r="F1842" s="219" t="s">
        <v>466</v>
      </c>
      <c r="G1842" s="217"/>
      <c r="H1842" s="218" t="s">
        <v>19</v>
      </c>
      <c r="I1842" s="220"/>
      <c r="J1842" s="217"/>
      <c r="K1842" s="217"/>
      <c r="L1842" s="221"/>
      <c r="M1842" s="222"/>
      <c r="N1842" s="223"/>
      <c r="O1842" s="223"/>
      <c r="P1842" s="223"/>
      <c r="Q1842" s="223"/>
      <c r="R1842" s="223"/>
      <c r="S1842" s="223"/>
      <c r="T1842" s="224"/>
      <c r="AT1842" s="225" t="s">
        <v>188</v>
      </c>
      <c r="AU1842" s="225" t="s">
        <v>86</v>
      </c>
      <c r="AV1842" s="15" t="s">
        <v>84</v>
      </c>
      <c r="AW1842" s="15" t="s">
        <v>35</v>
      </c>
      <c r="AX1842" s="15" t="s">
        <v>76</v>
      </c>
      <c r="AY1842" s="225" t="s">
        <v>177</v>
      </c>
    </row>
    <row r="1843" spans="2:51" s="13" customFormat="1" ht="11.25">
      <c r="B1843" s="193"/>
      <c r="C1843" s="194"/>
      <c r="D1843" s="195" t="s">
        <v>188</v>
      </c>
      <c r="E1843" s="196" t="s">
        <v>19</v>
      </c>
      <c r="F1843" s="197" t="s">
        <v>1332</v>
      </c>
      <c r="G1843" s="194"/>
      <c r="H1843" s="198">
        <v>2.931</v>
      </c>
      <c r="I1843" s="199"/>
      <c r="J1843" s="194"/>
      <c r="K1843" s="194"/>
      <c r="L1843" s="200"/>
      <c r="M1843" s="201"/>
      <c r="N1843" s="202"/>
      <c r="O1843" s="202"/>
      <c r="P1843" s="202"/>
      <c r="Q1843" s="202"/>
      <c r="R1843" s="202"/>
      <c r="S1843" s="202"/>
      <c r="T1843" s="203"/>
      <c r="AT1843" s="204" t="s">
        <v>188</v>
      </c>
      <c r="AU1843" s="204" t="s">
        <v>86</v>
      </c>
      <c r="AV1843" s="13" t="s">
        <v>86</v>
      </c>
      <c r="AW1843" s="13" t="s">
        <v>35</v>
      </c>
      <c r="AX1843" s="13" t="s">
        <v>76</v>
      </c>
      <c r="AY1843" s="204" t="s">
        <v>177</v>
      </c>
    </row>
    <row r="1844" spans="2:51" s="15" customFormat="1" ht="11.25">
      <c r="B1844" s="216"/>
      <c r="C1844" s="217"/>
      <c r="D1844" s="195" t="s">
        <v>188</v>
      </c>
      <c r="E1844" s="218" t="s">
        <v>19</v>
      </c>
      <c r="F1844" s="219" t="s">
        <v>468</v>
      </c>
      <c r="G1844" s="217"/>
      <c r="H1844" s="218" t="s">
        <v>19</v>
      </c>
      <c r="I1844" s="220"/>
      <c r="J1844" s="217"/>
      <c r="K1844" s="217"/>
      <c r="L1844" s="221"/>
      <c r="M1844" s="222"/>
      <c r="N1844" s="223"/>
      <c r="O1844" s="223"/>
      <c r="P1844" s="223"/>
      <c r="Q1844" s="223"/>
      <c r="R1844" s="223"/>
      <c r="S1844" s="223"/>
      <c r="T1844" s="224"/>
      <c r="AT1844" s="225" t="s">
        <v>188</v>
      </c>
      <c r="AU1844" s="225" t="s">
        <v>86</v>
      </c>
      <c r="AV1844" s="15" t="s">
        <v>84</v>
      </c>
      <c r="AW1844" s="15" t="s">
        <v>35</v>
      </c>
      <c r="AX1844" s="15" t="s">
        <v>76</v>
      </c>
      <c r="AY1844" s="225" t="s">
        <v>177</v>
      </c>
    </row>
    <row r="1845" spans="2:51" s="13" customFormat="1" ht="11.25">
      <c r="B1845" s="193"/>
      <c r="C1845" s="194"/>
      <c r="D1845" s="195" t="s">
        <v>188</v>
      </c>
      <c r="E1845" s="196" t="s">
        <v>19</v>
      </c>
      <c r="F1845" s="197" t="s">
        <v>1333</v>
      </c>
      <c r="G1845" s="194"/>
      <c r="H1845" s="198">
        <v>4.74</v>
      </c>
      <c r="I1845" s="199"/>
      <c r="J1845" s="194"/>
      <c r="K1845" s="194"/>
      <c r="L1845" s="200"/>
      <c r="M1845" s="201"/>
      <c r="N1845" s="202"/>
      <c r="O1845" s="202"/>
      <c r="P1845" s="202"/>
      <c r="Q1845" s="202"/>
      <c r="R1845" s="202"/>
      <c r="S1845" s="202"/>
      <c r="T1845" s="203"/>
      <c r="AT1845" s="204" t="s">
        <v>188</v>
      </c>
      <c r="AU1845" s="204" t="s">
        <v>86</v>
      </c>
      <c r="AV1845" s="13" t="s">
        <v>86</v>
      </c>
      <c r="AW1845" s="13" t="s">
        <v>35</v>
      </c>
      <c r="AX1845" s="13" t="s">
        <v>76</v>
      </c>
      <c r="AY1845" s="204" t="s">
        <v>177</v>
      </c>
    </row>
    <row r="1846" spans="2:51" s="15" customFormat="1" ht="11.25">
      <c r="B1846" s="216"/>
      <c r="C1846" s="217"/>
      <c r="D1846" s="195" t="s">
        <v>188</v>
      </c>
      <c r="E1846" s="218" t="s">
        <v>19</v>
      </c>
      <c r="F1846" s="219" t="s">
        <v>470</v>
      </c>
      <c r="G1846" s="217"/>
      <c r="H1846" s="218" t="s">
        <v>19</v>
      </c>
      <c r="I1846" s="220"/>
      <c r="J1846" s="217"/>
      <c r="K1846" s="217"/>
      <c r="L1846" s="221"/>
      <c r="M1846" s="222"/>
      <c r="N1846" s="223"/>
      <c r="O1846" s="223"/>
      <c r="P1846" s="223"/>
      <c r="Q1846" s="223"/>
      <c r="R1846" s="223"/>
      <c r="S1846" s="223"/>
      <c r="T1846" s="224"/>
      <c r="AT1846" s="225" t="s">
        <v>188</v>
      </c>
      <c r="AU1846" s="225" t="s">
        <v>86</v>
      </c>
      <c r="AV1846" s="15" t="s">
        <v>84</v>
      </c>
      <c r="AW1846" s="15" t="s">
        <v>35</v>
      </c>
      <c r="AX1846" s="15" t="s">
        <v>76</v>
      </c>
      <c r="AY1846" s="225" t="s">
        <v>177</v>
      </c>
    </row>
    <row r="1847" spans="2:51" s="13" customFormat="1" ht="11.25">
      <c r="B1847" s="193"/>
      <c r="C1847" s="194"/>
      <c r="D1847" s="195" t="s">
        <v>188</v>
      </c>
      <c r="E1847" s="196" t="s">
        <v>19</v>
      </c>
      <c r="F1847" s="197" t="s">
        <v>1334</v>
      </c>
      <c r="G1847" s="194"/>
      <c r="H1847" s="198">
        <v>9.0419999999999998</v>
      </c>
      <c r="I1847" s="199"/>
      <c r="J1847" s="194"/>
      <c r="K1847" s="194"/>
      <c r="L1847" s="200"/>
      <c r="M1847" s="201"/>
      <c r="N1847" s="202"/>
      <c r="O1847" s="202"/>
      <c r="P1847" s="202"/>
      <c r="Q1847" s="202"/>
      <c r="R1847" s="202"/>
      <c r="S1847" s="202"/>
      <c r="T1847" s="203"/>
      <c r="AT1847" s="204" t="s">
        <v>188</v>
      </c>
      <c r="AU1847" s="204" t="s">
        <v>86</v>
      </c>
      <c r="AV1847" s="13" t="s">
        <v>86</v>
      </c>
      <c r="AW1847" s="13" t="s">
        <v>35</v>
      </c>
      <c r="AX1847" s="13" t="s">
        <v>76</v>
      </c>
      <c r="AY1847" s="204" t="s">
        <v>177</v>
      </c>
    </row>
    <row r="1848" spans="2:51" s="15" customFormat="1" ht="11.25">
      <c r="B1848" s="216"/>
      <c r="C1848" s="217"/>
      <c r="D1848" s="195" t="s">
        <v>188</v>
      </c>
      <c r="E1848" s="218" t="s">
        <v>19</v>
      </c>
      <c r="F1848" s="219" t="s">
        <v>472</v>
      </c>
      <c r="G1848" s="217"/>
      <c r="H1848" s="218" t="s">
        <v>19</v>
      </c>
      <c r="I1848" s="220"/>
      <c r="J1848" s="217"/>
      <c r="K1848" s="217"/>
      <c r="L1848" s="221"/>
      <c r="M1848" s="222"/>
      <c r="N1848" s="223"/>
      <c r="O1848" s="223"/>
      <c r="P1848" s="223"/>
      <c r="Q1848" s="223"/>
      <c r="R1848" s="223"/>
      <c r="S1848" s="223"/>
      <c r="T1848" s="224"/>
      <c r="AT1848" s="225" t="s">
        <v>188</v>
      </c>
      <c r="AU1848" s="225" t="s">
        <v>86</v>
      </c>
      <c r="AV1848" s="15" t="s">
        <v>84</v>
      </c>
      <c r="AW1848" s="15" t="s">
        <v>35</v>
      </c>
      <c r="AX1848" s="15" t="s">
        <v>76</v>
      </c>
      <c r="AY1848" s="225" t="s">
        <v>177</v>
      </c>
    </row>
    <row r="1849" spans="2:51" s="13" customFormat="1" ht="11.25">
      <c r="B1849" s="193"/>
      <c r="C1849" s="194"/>
      <c r="D1849" s="195" t="s">
        <v>188</v>
      </c>
      <c r="E1849" s="196" t="s">
        <v>19</v>
      </c>
      <c r="F1849" s="197" t="s">
        <v>1335</v>
      </c>
      <c r="G1849" s="194"/>
      <c r="H1849" s="198">
        <v>1.347</v>
      </c>
      <c r="I1849" s="199"/>
      <c r="J1849" s="194"/>
      <c r="K1849" s="194"/>
      <c r="L1849" s="200"/>
      <c r="M1849" s="201"/>
      <c r="N1849" s="202"/>
      <c r="O1849" s="202"/>
      <c r="P1849" s="202"/>
      <c r="Q1849" s="202"/>
      <c r="R1849" s="202"/>
      <c r="S1849" s="202"/>
      <c r="T1849" s="203"/>
      <c r="AT1849" s="204" t="s">
        <v>188</v>
      </c>
      <c r="AU1849" s="204" t="s">
        <v>86</v>
      </c>
      <c r="AV1849" s="13" t="s">
        <v>86</v>
      </c>
      <c r="AW1849" s="13" t="s">
        <v>35</v>
      </c>
      <c r="AX1849" s="13" t="s">
        <v>76</v>
      </c>
      <c r="AY1849" s="204" t="s">
        <v>177</v>
      </c>
    </row>
    <row r="1850" spans="2:51" s="15" customFormat="1" ht="11.25">
      <c r="B1850" s="216"/>
      <c r="C1850" s="217"/>
      <c r="D1850" s="195" t="s">
        <v>188</v>
      </c>
      <c r="E1850" s="218" t="s">
        <v>19</v>
      </c>
      <c r="F1850" s="219" t="s">
        <v>474</v>
      </c>
      <c r="G1850" s="217"/>
      <c r="H1850" s="218" t="s">
        <v>19</v>
      </c>
      <c r="I1850" s="220"/>
      <c r="J1850" s="217"/>
      <c r="K1850" s="217"/>
      <c r="L1850" s="221"/>
      <c r="M1850" s="222"/>
      <c r="N1850" s="223"/>
      <c r="O1850" s="223"/>
      <c r="P1850" s="223"/>
      <c r="Q1850" s="223"/>
      <c r="R1850" s="223"/>
      <c r="S1850" s="223"/>
      <c r="T1850" s="224"/>
      <c r="AT1850" s="225" t="s">
        <v>188</v>
      </c>
      <c r="AU1850" s="225" t="s">
        <v>86</v>
      </c>
      <c r="AV1850" s="15" t="s">
        <v>84</v>
      </c>
      <c r="AW1850" s="15" t="s">
        <v>35</v>
      </c>
      <c r="AX1850" s="15" t="s">
        <v>76</v>
      </c>
      <c r="AY1850" s="225" t="s">
        <v>177</v>
      </c>
    </row>
    <row r="1851" spans="2:51" s="13" customFormat="1" ht="11.25">
      <c r="B1851" s="193"/>
      <c r="C1851" s="194"/>
      <c r="D1851" s="195" t="s">
        <v>188</v>
      </c>
      <c r="E1851" s="196" t="s">
        <v>19</v>
      </c>
      <c r="F1851" s="197" t="s">
        <v>1336</v>
      </c>
      <c r="G1851" s="194"/>
      <c r="H1851" s="198">
        <v>2.6789999999999998</v>
      </c>
      <c r="I1851" s="199"/>
      <c r="J1851" s="194"/>
      <c r="K1851" s="194"/>
      <c r="L1851" s="200"/>
      <c r="M1851" s="201"/>
      <c r="N1851" s="202"/>
      <c r="O1851" s="202"/>
      <c r="P1851" s="202"/>
      <c r="Q1851" s="202"/>
      <c r="R1851" s="202"/>
      <c r="S1851" s="202"/>
      <c r="T1851" s="203"/>
      <c r="AT1851" s="204" t="s">
        <v>188</v>
      </c>
      <c r="AU1851" s="204" t="s">
        <v>86</v>
      </c>
      <c r="AV1851" s="13" t="s">
        <v>86</v>
      </c>
      <c r="AW1851" s="13" t="s">
        <v>35</v>
      </c>
      <c r="AX1851" s="13" t="s">
        <v>76</v>
      </c>
      <c r="AY1851" s="204" t="s">
        <v>177</v>
      </c>
    </row>
    <row r="1852" spans="2:51" s="15" customFormat="1" ht="11.25">
      <c r="B1852" s="216"/>
      <c r="C1852" s="217"/>
      <c r="D1852" s="195" t="s">
        <v>188</v>
      </c>
      <c r="E1852" s="218" t="s">
        <v>19</v>
      </c>
      <c r="F1852" s="219" t="s">
        <v>476</v>
      </c>
      <c r="G1852" s="217"/>
      <c r="H1852" s="218" t="s">
        <v>19</v>
      </c>
      <c r="I1852" s="220"/>
      <c r="J1852" s="217"/>
      <c r="K1852" s="217"/>
      <c r="L1852" s="221"/>
      <c r="M1852" s="222"/>
      <c r="N1852" s="223"/>
      <c r="O1852" s="223"/>
      <c r="P1852" s="223"/>
      <c r="Q1852" s="223"/>
      <c r="R1852" s="223"/>
      <c r="S1852" s="223"/>
      <c r="T1852" s="224"/>
      <c r="AT1852" s="225" t="s">
        <v>188</v>
      </c>
      <c r="AU1852" s="225" t="s">
        <v>86</v>
      </c>
      <c r="AV1852" s="15" t="s">
        <v>84</v>
      </c>
      <c r="AW1852" s="15" t="s">
        <v>35</v>
      </c>
      <c r="AX1852" s="15" t="s">
        <v>76</v>
      </c>
      <c r="AY1852" s="225" t="s">
        <v>177</v>
      </c>
    </row>
    <row r="1853" spans="2:51" s="13" customFormat="1" ht="11.25">
      <c r="B1853" s="193"/>
      <c r="C1853" s="194"/>
      <c r="D1853" s="195" t="s">
        <v>188</v>
      </c>
      <c r="E1853" s="196" t="s">
        <v>19</v>
      </c>
      <c r="F1853" s="197" t="s">
        <v>1337</v>
      </c>
      <c r="G1853" s="194"/>
      <c r="H1853" s="198">
        <v>0.66</v>
      </c>
      <c r="I1853" s="199"/>
      <c r="J1853" s="194"/>
      <c r="K1853" s="194"/>
      <c r="L1853" s="200"/>
      <c r="M1853" s="201"/>
      <c r="N1853" s="202"/>
      <c r="O1853" s="202"/>
      <c r="P1853" s="202"/>
      <c r="Q1853" s="202"/>
      <c r="R1853" s="202"/>
      <c r="S1853" s="202"/>
      <c r="T1853" s="203"/>
      <c r="AT1853" s="204" t="s">
        <v>188</v>
      </c>
      <c r="AU1853" s="204" t="s">
        <v>86</v>
      </c>
      <c r="AV1853" s="13" t="s">
        <v>86</v>
      </c>
      <c r="AW1853" s="13" t="s">
        <v>35</v>
      </c>
      <c r="AX1853" s="13" t="s">
        <v>76</v>
      </c>
      <c r="AY1853" s="204" t="s">
        <v>177</v>
      </c>
    </row>
    <row r="1854" spans="2:51" s="15" customFormat="1" ht="11.25">
      <c r="B1854" s="216"/>
      <c r="C1854" s="217"/>
      <c r="D1854" s="195" t="s">
        <v>188</v>
      </c>
      <c r="E1854" s="218" t="s">
        <v>19</v>
      </c>
      <c r="F1854" s="219" t="s">
        <v>478</v>
      </c>
      <c r="G1854" s="217"/>
      <c r="H1854" s="218" t="s">
        <v>19</v>
      </c>
      <c r="I1854" s="220"/>
      <c r="J1854" s="217"/>
      <c r="K1854" s="217"/>
      <c r="L1854" s="221"/>
      <c r="M1854" s="222"/>
      <c r="N1854" s="223"/>
      <c r="O1854" s="223"/>
      <c r="P1854" s="223"/>
      <c r="Q1854" s="223"/>
      <c r="R1854" s="223"/>
      <c r="S1854" s="223"/>
      <c r="T1854" s="224"/>
      <c r="AT1854" s="225" t="s">
        <v>188</v>
      </c>
      <c r="AU1854" s="225" t="s">
        <v>86</v>
      </c>
      <c r="AV1854" s="15" t="s">
        <v>84</v>
      </c>
      <c r="AW1854" s="15" t="s">
        <v>35</v>
      </c>
      <c r="AX1854" s="15" t="s">
        <v>76</v>
      </c>
      <c r="AY1854" s="225" t="s">
        <v>177</v>
      </c>
    </row>
    <row r="1855" spans="2:51" s="13" customFormat="1" ht="11.25">
      <c r="B1855" s="193"/>
      <c r="C1855" s="194"/>
      <c r="D1855" s="195" t="s">
        <v>188</v>
      </c>
      <c r="E1855" s="196" t="s">
        <v>19</v>
      </c>
      <c r="F1855" s="197" t="s">
        <v>1338</v>
      </c>
      <c r="G1855" s="194"/>
      <c r="H1855" s="198">
        <v>0.88500000000000001</v>
      </c>
      <c r="I1855" s="199"/>
      <c r="J1855" s="194"/>
      <c r="K1855" s="194"/>
      <c r="L1855" s="200"/>
      <c r="M1855" s="201"/>
      <c r="N1855" s="202"/>
      <c r="O1855" s="202"/>
      <c r="P1855" s="202"/>
      <c r="Q1855" s="202"/>
      <c r="R1855" s="202"/>
      <c r="S1855" s="202"/>
      <c r="T1855" s="203"/>
      <c r="AT1855" s="204" t="s">
        <v>188</v>
      </c>
      <c r="AU1855" s="204" t="s">
        <v>86</v>
      </c>
      <c r="AV1855" s="13" t="s">
        <v>86</v>
      </c>
      <c r="AW1855" s="13" t="s">
        <v>35</v>
      </c>
      <c r="AX1855" s="13" t="s">
        <v>76</v>
      </c>
      <c r="AY1855" s="204" t="s">
        <v>177</v>
      </c>
    </row>
    <row r="1856" spans="2:51" s="15" customFormat="1" ht="11.25">
      <c r="B1856" s="216"/>
      <c r="C1856" s="217"/>
      <c r="D1856" s="195" t="s">
        <v>188</v>
      </c>
      <c r="E1856" s="218" t="s">
        <v>19</v>
      </c>
      <c r="F1856" s="219" t="s">
        <v>480</v>
      </c>
      <c r="G1856" s="217"/>
      <c r="H1856" s="218" t="s">
        <v>19</v>
      </c>
      <c r="I1856" s="220"/>
      <c r="J1856" s="217"/>
      <c r="K1856" s="217"/>
      <c r="L1856" s="221"/>
      <c r="M1856" s="222"/>
      <c r="N1856" s="223"/>
      <c r="O1856" s="223"/>
      <c r="P1856" s="223"/>
      <c r="Q1856" s="223"/>
      <c r="R1856" s="223"/>
      <c r="S1856" s="223"/>
      <c r="T1856" s="224"/>
      <c r="AT1856" s="225" t="s">
        <v>188</v>
      </c>
      <c r="AU1856" s="225" t="s">
        <v>86</v>
      </c>
      <c r="AV1856" s="15" t="s">
        <v>84</v>
      </c>
      <c r="AW1856" s="15" t="s">
        <v>35</v>
      </c>
      <c r="AX1856" s="15" t="s">
        <v>76</v>
      </c>
      <c r="AY1856" s="225" t="s">
        <v>177</v>
      </c>
    </row>
    <row r="1857" spans="2:51" s="13" customFormat="1" ht="11.25">
      <c r="B1857" s="193"/>
      <c r="C1857" s="194"/>
      <c r="D1857" s="195" t="s">
        <v>188</v>
      </c>
      <c r="E1857" s="196" t="s">
        <v>19</v>
      </c>
      <c r="F1857" s="197" t="s">
        <v>1339</v>
      </c>
      <c r="G1857" s="194"/>
      <c r="H1857" s="198">
        <v>1.0349999999999999</v>
      </c>
      <c r="I1857" s="199"/>
      <c r="J1857" s="194"/>
      <c r="K1857" s="194"/>
      <c r="L1857" s="200"/>
      <c r="M1857" s="201"/>
      <c r="N1857" s="202"/>
      <c r="O1857" s="202"/>
      <c r="P1857" s="202"/>
      <c r="Q1857" s="202"/>
      <c r="R1857" s="202"/>
      <c r="S1857" s="202"/>
      <c r="T1857" s="203"/>
      <c r="AT1857" s="204" t="s">
        <v>188</v>
      </c>
      <c r="AU1857" s="204" t="s">
        <v>86</v>
      </c>
      <c r="AV1857" s="13" t="s">
        <v>86</v>
      </c>
      <c r="AW1857" s="13" t="s">
        <v>35</v>
      </c>
      <c r="AX1857" s="13" t="s">
        <v>76</v>
      </c>
      <c r="AY1857" s="204" t="s">
        <v>177</v>
      </c>
    </row>
    <row r="1858" spans="2:51" s="15" customFormat="1" ht="11.25">
      <c r="B1858" s="216"/>
      <c r="C1858" s="217"/>
      <c r="D1858" s="195" t="s">
        <v>188</v>
      </c>
      <c r="E1858" s="218" t="s">
        <v>19</v>
      </c>
      <c r="F1858" s="219" t="s">
        <v>482</v>
      </c>
      <c r="G1858" s="217"/>
      <c r="H1858" s="218" t="s">
        <v>19</v>
      </c>
      <c r="I1858" s="220"/>
      <c r="J1858" s="217"/>
      <c r="K1858" s="217"/>
      <c r="L1858" s="221"/>
      <c r="M1858" s="222"/>
      <c r="N1858" s="223"/>
      <c r="O1858" s="223"/>
      <c r="P1858" s="223"/>
      <c r="Q1858" s="223"/>
      <c r="R1858" s="223"/>
      <c r="S1858" s="223"/>
      <c r="T1858" s="224"/>
      <c r="AT1858" s="225" t="s">
        <v>188</v>
      </c>
      <c r="AU1858" s="225" t="s">
        <v>86</v>
      </c>
      <c r="AV1858" s="15" t="s">
        <v>84</v>
      </c>
      <c r="AW1858" s="15" t="s">
        <v>35</v>
      </c>
      <c r="AX1858" s="15" t="s">
        <v>76</v>
      </c>
      <c r="AY1858" s="225" t="s">
        <v>177</v>
      </c>
    </row>
    <row r="1859" spans="2:51" s="13" customFormat="1" ht="11.25">
      <c r="B1859" s="193"/>
      <c r="C1859" s="194"/>
      <c r="D1859" s="195" t="s">
        <v>188</v>
      </c>
      <c r="E1859" s="196" t="s">
        <v>19</v>
      </c>
      <c r="F1859" s="197" t="s">
        <v>1340</v>
      </c>
      <c r="G1859" s="194"/>
      <c r="H1859" s="198">
        <v>0.66</v>
      </c>
      <c r="I1859" s="199"/>
      <c r="J1859" s="194"/>
      <c r="K1859" s="194"/>
      <c r="L1859" s="200"/>
      <c r="M1859" s="201"/>
      <c r="N1859" s="202"/>
      <c r="O1859" s="202"/>
      <c r="P1859" s="202"/>
      <c r="Q1859" s="202"/>
      <c r="R1859" s="202"/>
      <c r="S1859" s="202"/>
      <c r="T1859" s="203"/>
      <c r="AT1859" s="204" t="s">
        <v>188</v>
      </c>
      <c r="AU1859" s="204" t="s">
        <v>86</v>
      </c>
      <c r="AV1859" s="13" t="s">
        <v>86</v>
      </c>
      <c r="AW1859" s="13" t="s">
        <v>35</v>
      </c>
      <c r="AX1859" s="13" t="s">
        <v>76</v>
      </c>
      <c r="AY1859" s="204" t="s">
        <v>177</v>
      </c>
    </row>
    <row r="1860" spans="2:51" s="15" customFormat="1" ht="11.25">
      <c r="B1860" s="216"/>
      <c r="C1860" s="217"/>
      <c r="D1860" s="195" t="s">
        <v>188</v>
      </c>
      <c r="E1860" s="218" t="s">
        <v>19</v>
      </c>
      <c r="F1860" s="219" t="s">
        <v>484</v>
      </c>
      <c r="G1860" s="217"/>
      <c r="H1860" s="218" t="s">
        <v>19</v>
      </c>
      <c r="I1860" s="220"/>
      <c r="J1860" s="217"/>
      <c r="K1860" s="217"/>
      <c r="L1860" s="221"/>
      <c r="M1860" s="222"/>
      <c r="N1860" s="223"/>
      <c r="O1860" s="223"/>
      <c r="P1860" s="223"/>
      <c r="Q1860" s="223"/>
      <c r="R1860" s="223"/>
      <c r="S1860" s="223"/>
      <c r="T1860" s="224"/>
      <c r="AT1860" s="225" t="s">
        <v>188</v>
      </c>
      <c r="AU1860" s="225" t="s">
        <v>86</v>
      </c>
      <c r="AV1860" s="15" t="s">
        <v>84</v>
      </c>
      <c r="AW1860" s="15" t="s">
        <v>35</v>
      </c>
      <c r="AX1860" s="15" t="s">
        <v>76</v>
      </c>
      <c r="AY1860" s="225" t="s">
        <v>177</v>
      </c>
    </row>
    <row r="1861" spans="2:51" s="13" customFormat="1" ht="11.25">
      <c r="B1861" s="193"/>
      <c r="C1861" s="194"/>
      <c r="D1861" s="195" t="s">
        <v>188</v>
      </c>
      <c r="E1861" s="196" t="s">
        <v>19</v>
      </c>
      <c r="F1861" s="197" t="s">
        <v>1341</v>
      </c>
      <c r="G1861" s="194"/>
      <c r="H1861" s="198">
        <v>2.04</v>
      </c>
      <c r="I1861" s="199"/>
      <c r="J1861" s="194"/>
      <c r="K1861" s="194"/>
      <c r="L1861" s="200"/>
      <c r="M1861" s="201"/>
      <c r="N1861" s="202"/>
      <c r="O1861" s="202"/>
      <c r="P1861" s="202"/>
      <c r="Q1861" s="202"/>
      <c r="R1861" s="202"/>
      <c r="S1861" s="202"/>
      <c r="T1861" s="203"/>
      <c r="AT1861" s="204" t="s">
        <v>188</v>
      </c>
      <c r="AU1861" s="204" t="s">
        <v>86</v>
      </c>
      <c r="AV1861" s="13" t="s">
        <v>86</v>
      </c>
      <c r="AW1861" s="13" t="s">
        <v>35</v>
      </c>
      <c r="AX1861" s="13" t="s">
        <v>76</v>
      </c>
      <c r="AY1861" s="204" t="s">
        <v>177</v>
      </c>
    </row>
    <row r="1862" spans="2:51" s="15" customFormat="1" ht="11.25">
      <c r="B1862" s="216"/>
      <c r="C1862" s="217"/>
      <c r="D1862" s="195" t="s">
        <v>188</v>
      </c>
      <c r="E1862" s="218" t="s">
        <v>19</v>
      </c>
      <c r="F1862" s="219" t="s">
        <v>486</v>
      </c>
      <c r="G1862" s="217"/>
      <c r="H1862" s="218" t="s">
        <v>19</v>
      </c>
      <c r="I1862" s="220"/>
      <c r="J1862" s="217"/>
      <c r="K1862" s="217"/>
      <c r="L1862" s="221"/>
      <c r="M1862" s="222"/>
      <c r="N1862" s="223"/>
      <c r="O1862" s="223"/>
      <c r="P1862" s="223"/>
      <c r="Q1862" s="223"/>
      <c r="R1862" s="223"/>
      <c r="S1862" s="223"/>
      <c r="T1862" s="224"/>
      <c r="AT1862" s="225" t="s">
        <v>188</v>
      </c>
      <c r="AU1862" s="225" t="s">
        <v>86</v>
      </c>
      <c r="AV1862" s="15" t="s">
        <v>84</v>
      </c>
      <c r="AW1862" s="15" t="s">
        <v>35</v>
      </c>
      <c r="AX1862" s="15" t="s">
        <v>76</v>
      </c>
      <c r="AY1862" s="225" t="s">
        <v>177</v>
      </c>
    </row>
    <row r="1863" spans="2:51" s="13" customFormat="1" ht="11.25">
      <c r="B1863" s="193"/>
      <c r="C1863" s="194"/>
      <c r="D1863" s="195" t="s">
        <v>188</v>
      </c>
      <c r="E1863" s="196" t="s">
        <v>19</v>
      </c>
      <c r="F1863" s="197" t="s">
        <v>1342</v>
      </c>
      <c r="G1863" s="194"/>
      <c r="H1863" s="198">
        <v>3.399</v>
      </c>
      <c r="I1863" s="199"/>
      <c r="J1863" s="194"/>
      <c r="K1863" s="194"/>
      <c r="L1863" s="200"/>
      <c r="M1863" s="201"/>
      <c r="N1863" s="202"/>
      <c r="O1863" s="202"/>
      <c r="P1863" s="202"/>
      <c r="Q1863" s="202"/>
      <c r="R1863" s="202"/>
      <c r="S1863" s="202"/>
      <c r="T1863" s="203"/>
      <c r="AT1863" s="204" t="s">
        <v>188</v>
      </c>
      <c r="AU1863" s="204" t="s">
        <v>86</v>
      </c>
      <c r="AV1863" s="13" t="s">
        <v>86</v>
      </c>
      <c r="AW1863" s="13" t="s">
        <v>35</v>
      </c>
      <c r="AX1863" s="13" t="s">
        <v>76</v>
      </c>
      <c r="AY1863" s="204" t="s">
        <v>177</v>
      </c>
    </row>
    <row r="1864" spans="2:51" s="15" customFormat="1" ht="11.25">
      <c r="B1864" s="216"/>
      <c r="C1864" s="217"/>
      <c r="D1864" s="195" t="s">
        <v>188</v>
      </c>
      <c r="E1864" s="218" t="s">
        <v>19</v>
      </c>
      <c r="F1864" s="219" t="s">
        <v>488</v>
      </c>
      <c r="G1864" s="217"/>
      <c r="H1864" s="218" t="s">
        <v>19</v>
      </c>
      <c r="I1864" s="220"/>
      <c r="J1864" s="217"/>
      <c r="K1864" s="217"/>
      <c r="L1864" s="221"/>
      <c r="M1864" s="222"/>
      <c r="N1864" s="223"/>
      <c r="O1864" s="223"/>
      <c r="P1864" s="223"/>
      <c r="Q1864" s="223"/>
      <c r="R1864" s="223"/>
      <c r="S1864" s="223"/>
      <c r="T1864" s="224"/>
      <c r="AT1864" s="225" t="s">
        <v>188</v>
      </c>
      <c r="AU1864" s="225" t="s">
        <v>86</v>
      </c>
      <c r="AV1864" s="15" t="s">
        <v>84</v>
      </c>
      <c r="AW1864" s="15" t="s">
        <v>35</v>
      </c>
      <c r="AX1864" s="15" t="s">
        <v>76</v>
      </c>
      <c r="AY1864" s="225" t="s">
        <v>177</v>
      </c>
    </row>
    <row r="1865" spans="2:51" s="13" customFormat="1" ht="11.25">
      <c r="B1865" s="193"/>
      <c r="C1865" s="194"/>
      <c r="D1865" s="195" t="s">
        <v>188</v>
      </c>
      <c r="E1865" s="196" t="s">
        <v>19</v>
      </c>
      <c r="F1865" s="197" t="s">
        <v>1343</v>
      </c>
      <c r="G1865" s="194"/>
      <c r="H1865" s="198">
        <v>2.2349999999999999</v>
      </c>
      <c r="I1865" s="199"/>
      <c r="J1865" s="194"/>
      <c r="K1865" s="194"/>
      <c r="L1865" s="200"/>
      <c r="M1865" s="201"/>
      <c r="N1865" s="202"/>
      <c r="O1865" s="202"/>
      <c r="P1865" s="202"/>
      <c r="Q1865" s="202"/>
      <c r="R1865" s="202"/>
      <c r="S1865" s="202"/>
      <c r="T1865" s="203"/>
      <c r="AT1865" s="204" t="s">
        <v>188</v>
      </c>
      <c r="AU1865" s="204" t="s">
        <v>86</v>
      </c>
      <c r="AV1865" s="13" t="s">
        <v>86</v>
      </c>
      <c r="AW1865" s="13" t="s">
        <v>35</v>
      </c>
      <c r="AX1865" s="13" t="s">
        <v>76</v>
      </c>
      <c r="AY1865" s="204" t="s">
        <v>177</v>
      </c>
    </row>
    <row r="1866" spans="2:51" s="15" customFormat="1" ht="11.25">
      <c r="B1866" s="216"/>
      <c r="C1866" s="217"/>
      <c r="D1866" s="195" t="s">
        <v>188</v>
      </c>
      <c r="E1866" s="218" t="s">
        <v>19</v>
      </c>
      <c r="F1866" s="219" t="s">
        <v>490</v>
      </c>
      <c r="G1866" s="217"/>
      <c r="H1866" s="218" t="s">
        <v>19</v>
      </c>
      <c r="I1866" s="220"/>
      <c r="J1866" s="217"/>
      <c r="K1866" s="217"/>
      <c r="L1866" s="221"/>
      <c r="M1866" s="222"/>
      <c r="N1866" s="223"/>
      <c r="O1866" s="223"/>
      <c r="P1866" s="223"/>
      <c r="Q1866" s="223"/>
      <c r="R1866" s="223"/>
      <c r="S1866" s="223"/>
      <c r="T1866" s="224"/>
      <c r="AT1866" s="225" t="s">
        <v>188</v>
      </c>
      <c r="AU1866" s="225" t="s">
        <v>86</v>
      </c>
      <c r="AV1866" s="15" t="s">
        <v>84</v>
      </c>
      <c r="AW1866" s="15" t="s">
        <v>35</v>
      </c>
      <c r="AX1866" s="15" t="s">
        <v>76</v>
      </c>
      <c r="AY1866" s="225" t="s">
        <v>177</v>
      </c>
    </row>
    <row r="1867" spans="2:51" s="13" customFormat="1" ht="11.25">
      <c r="B1867" s="193"/>
      <c r="C1867" s="194"/>
      <c r="D1867" s="195" t="s">
        <v>188</v>
      </c>
      <c r="E1867" s="196" t="s">
        <v>19</v>
      </c>
      <c r="F1867" s="197" t="s">
        <v>1344</v>
      </c>
      <c r="G1867" s="194"/>
      <c r="H1867" s="198">
        <v>2.2050000000000001</v>
      </c>
      <c r="I1867" s="199"/>
      <c r="J1867" s="194"/>
      <c r="K1867" s="194"/>
      <c r="L1867" s="200"/>
      <c r="M1867" s="201"/>
      <c r="N1867" s="202"/>
      <c r="O1867" s="202"/>
      <c r="P1867" s="202"/>
      <c r="Q1867" s="202"/>
      <c r="R1867" s="202"/>
      <c r="S1867" s="202"/>
      <c r="T1867" s="203"/>
      <c r="AT1867" s="204" t="s">
        <v>188</v>
      </c>
      <c r="AU1867" s="204" t="s">
        <v>86</v>
      </c>
      <c r="AV1867" s="13" t="s">
        <v>86</v>
      </c>
      <c r="AW1867" s="13" t="s">
        <v>35</v>
      </c>
      <c r="AX1867" s="13" t="s">
        <v>76</v>
      </c>
      <c r="AY1867" s="204" t="s">
        <v>177</v>
      </c>
    </row>
    <row r="1868" spans="2:51" s="13" customFormat="1" ht="11.25">
      <c r="B1868" s="193"/>
      <c r="C1868" s="194"/>
      <c r="D1868" s="195" t="s">
        <v>188</v>
      </c>
      <c r="E1868" s="196" t="s">
        <v>19</v>
      </c>
      <c r="F1868" s="197" t="s">
        <v>1345</v>
      </c>
      <c r="G1868" s="194"/>
      <c r="H1868" s="198">
        <v>-15</v>
      </c>
      <c r="I1868" s="199"/>
      <c r="J1868" s="194"/>
      <c r="K1868" s="194"/>
      <c r="L1868" s="200"/>
      <c r="M1868" s="201"/>
      <c r="N1868" s="202"/>
      <c r="O1868" s="202"/>
      <c r="P1868" s="202"/>
      <c r="Q1868" s="202"/>
      <c r="R1868" s="202"/>
      <c r="S1868" s="202"/>
      <c r="T1868" s="203"/>
      <c r="AT1868" s="204" t="s">
        <v>188</v>
      </c>
      <c r="AU1868" s="204" t="s">
        <v>86</v>
      </c>
      <c r="AV1868" s="13" t="s">
        <v>86</v>
      </c>
      <c r="AW1868" s="13" t="s">
        <v>35</v>
      </c>
      <c r="AX1868" s="13" t="s">
        <v>76</v>
      </c>
      <c r="AY1868" s="204" t="s">
        <v>177</v>
      </c>
    </row>
    <row r="1869" spans="2:51" s="15" customFormat="1" ht="11.25">
      <c r="B1869" s="216"/>
      <c r="C1869" s="217"/>
      <c r="D1869" s="195" t="s">
        <v>188</v>
      </c>
      <c r="E1869" s="218" t="s">
        <v>19</v>
      </c>
      <c r="F1869" s="219" t="s">
        <v>624</v>
      </c>
      <c r="G1869" s="217"/>
      <c r="H1869" s="218" t="s">
        <v>19</v>
      </c>
      <c r="I1869" s="220"/>
      <c r="J1869" s="217"/>
      <c r="K1869" s="217"/>
      <c r="L1869" s="221"/>
      <c r="M1869" s="222"/>
      <c r="N1869" s="223"/>
      <c r="O1869" s="223"/>
      <c r="P1869" s="223"/>
      <c r="Q1869" s="223"/>
      <c r="R1869" s="223"/>
      <c r="S1869" s="223"/>
      <c r="T1869" s="224"/>
      <c r="AT1869" s="225" t="s">
        <v>188</v>
      </c>
      <c r="AU1869" s="225" t="s">
        <v>86</v>
      </c>
      <c r="AV1869" s="15" t="s">
        <v>84</v>
      </c>
      <c r="AW1869" s="15" t="s">
        <v>35</v>
      </c>
      <c r="AX1869" s="15" t="s">
        <v>76</v>
      </c>
      <c r="AY1869" s="225" t="s">
        <v>177</v>
      </c>
    </row>
    <row r="1870" spans="2:51" s="13" customFormat="1" ht="11.25">
      <c r="B1870" s="193"/>
      <c r="C1870" s="194"/>
      <c r="D1870" s="195" t="s">
        <v>188</v>
      </c>
      <c r="E1870" s="196" t="s">
        <v>19</v>
      </c>
      <c r="F1870" s="197" t="s">
        <v>750</v>
      </c>
      <c r="G1870" s="194"/>
      <c r="H1870" s="198">
        <v>105.072</v>
      </c>
      <c r="I1870" s="199"/>
      <c r="J1870" s="194"/>
      <c r="K1870" s="194"/>
      <c r="L1870" s="200"/>
      <c r="M1870" s="201"/>
      <c r="N1870" s="202"/>
      <c r="O1870" s="202"/>
      <c r="P1870" s="202"/>
      <c r="Q1870" s="202"/>
      <c r="R1870" s="202"/>
      <c r="S1870" s="202"/>
      <c r="T1870" s="203"/>
      <c r="AT1870" s="204" t="s">
        <v>188</v>
      </c>
      <c r="AU1870" s="204" t="s">
        <v>86</v>
      </c>
      <c r="AV1870" s="13" t="s">
        <v>86</v>
      </c>
      <c r="AW1870" s="13" t="s">
        <v>35</v>
      </c>
      <c r="AX1870" s="13" t="s">
        <v>76</v>
      </c>
      <c r="AY1870" s="204" t="s">
        <v>177</v>
      </c>
    </row>
    <row r="1871" spans="2:51" s="15" customFormat="1" ht="11.25">
      <c r="B1871" s="216"/>
      <c r="C1871" s="217"/>
      <c r="D1871" s="195" t="s">
        <v>188</v>
      </c>
      <c r="E1871" s="218" t="s">
        <v>19</v>
      </c>
      <c r="F1871" s="219" t="s">
        <v>1282</v>
      </c>
      <c r="G1871" s="217"/>
      <c r="H1871" s="218" t="s">
        <v>19</v>
      </c>
      <c r="I1871" s="220"/>
      <c r="J1871" s="217"/>
      <c r="K1871" s="217"/>
      <c r="L1871" s="221"/>
      <c r="M1871" s="222"/>
      <c r="N1871" s="223"/>
      <c r="O1871" s="223"/>
      <c r="P1871" s="223"/>
      <c r="Q1871" s="223"/>
      <c r="R1871" s="223"/>
      <c r="S1871" s="223"/>
      <c r="T1871" s="224"/>
      <c r="AT1871" s="225" t="s">
        <v>188</v>
      </c>
      <c r="AU1871" s="225" t="s">
        <v>86</v>
      </c>
      <c r="AV1871" s="15" t="s">
        <v>84</v>
      </c>
      <c r="AW1871" s="15" t="s">
        <v>35</v>
      </c>
      <c r="AX1871" s="15" t="s">
        <v>76</v>
      </c>
      <c r="AY1871" s="225" t="s">
        <v>177</v>
      </c>
    </row>
    <row r="1872" spans="2:51" s="13" customFormat="1" ht="11.25">
      <c r="B1872" s="193"/>
      <c r="C1872" s="194"/>
      <c r="D1872" s="195" t="s">
        <v>188</v>
      </c>
      <c r="E1872" s="196" t="s">
        <v>19</v>
      </c>
      <c r="F1872" s="197" t="s">
        <v>1283</v>
      </c>
      <c r="G1872" s="194"/>
      <c r="H1872" s="198">
        <v>9.6460000000000008</v>
      </c>
      <c r="I1872" s="199"/>
      <c r="J1872" s="194"/>
      <c r="K1872" s="194"/>
      <c r="L1872" s="200"/>
      <c r="M1872" s="201"/>
      <c r="N1872" s="202"/>
      <c r="O1872" s="202"/>
      <c r="P1872" s="202"/>
      <c r="Q1872" s="202"/>
      <c r="R1872" s="202"/>
      <c r="S1872" s="202"/>
      <c r="T1872" s="203"/>
      <c r="AT1872" s="204" t="s">
        <v>188</v>
      </c>
      <c r="AU1872" s="204" t="s">
        <v>86</v>
      </c>
      <c r="AV1872" s="13" t="s">
        <v>86</v>
      </c>
      <c r="AW1872" s="13" t="s">
        <v>35</v>
      </c>
      <c r="AX1872" s="13" t="s">
        <v>76</v>
      </c>
      <c r="AY1872" s="204" t="s">
        <v>177</v>
      </c>
    </row>
    <row r="1873" spans="1:65" s="14" customFormat="1" ht="11.25">
      <c r="B1873" s="205"/>
      <c r="C1873" s="206"/>
      <c r="D1873" s="195" t="s">
        <v>188</v>
      </c>
      <c r="E1873" s="207" t="s">
        <v>19</v>
      </c>
      <c r="F1873" s="208" t="s">
        <v>190</v>
      </c>
      <c r="G1873" s="206"/>
      <c r="H1873" s="209">
        <v>219.291</v>
      </c>
      <c r="I1873" s="210"/>
      <c r="J1873" s="206"/>
      <c r="K1873" s="206"/>
      <c r="L1873" s="211"/>
      <c r="M1873" s="212"/>
      <c r="N1873" s="213"/>
      <c r="O1873" s="213"/>
      <c r="P1873" s="213"/>
      <c r="Q1873" s="213"/>
      <c r="R1873" s="213"/>
      <c r="S1873" s="213"/>
      <c r="T1873" s="214"/>
      <c r="AT1873" s="215" t="s">
        <v>188</v>
      </c>
      <c r="AU1873" s="215" t="s">
        <v>86</v>
      </c>
      <c r="AV1873" s="14" t="s">
        <v>184</v>
      </c>
      <c r="AW1873" s="14" t="s">
        <v>35</v>
      </c>
      <c r="AX1873" s="14" t="s">
        <v>84</v>
      </c>
      <c r="AY1873" s="215" t="s">
        <v>177</v>
      </c>
    </row>
    <row r="1874" spans="1:65" s="2" customFormat="1" ht="16.5" customHeight="1">
      <c r="A1874" s="36"/>
      <c r="B1874" s="37"/>
      <c r="C1874" s="175" t="s">
        <v>1346</v>
      </c>
      <c r="D1874" s="175" t="s">
        <v>179</v>
      </c>
      <c r="E1874" s="176" t="s">
        <v>1347</v>
      </c>
      <c r="F1874" s="177" t="s">
        <v>1348</v>
      </c>
      <c r="G1874" s="178" t="s">
        <v>199</v>
      </c>
      <c r="H1874" s="179">
        <v>105.072</v>
      </c>
      <c r="I1874" s="180"/>
      <c r="J1874" s="181">
        <f>ROUND(I1874*H1874,2)</f>
        <v>0</v>
      </c>
      <c r="K1874" s="177" t="s">
        <v>183</v>
      </c>
      <c r="L1874" s="41"/>
      <c r="M1874" s="182" t="s">
        <v>19</v>
      </c>
      <c r="N1874" s="183" t="s">
        <v>47</v>
      </c>
      <c r="O1874" s="66"/>
      <c r="P1874" s="184">
        <f>O1874*H1874</f>
        <v>0</v>
      </c>
      <c r="Q1874" s="184">
        <v>4.0000000000000003E-5</v>
      </c>
      <c r="R1874" s="184">
        <f>Q1874*H1874</f>
        <v>4.2028800000000009E-3</v>
      </c>
      <c r="S1874" s="184">
        <v>0</v>
      </c>
      <c r="T1874" s="185">
        <f>S1874*H1874</f>
        <v>0</v>
      </c>
      <c r="U1874" s="36"/>
      <c r="V1874" s="36"/>
      <c r="W1874" s="36"/>
      <c r="X1874" s="36"/>
      <c r="Y1874" s="36"/>
      <c r="Z1874" s="36"/>
      <c r="AA1874" s="36"/>
      <c r="AB1874" s="36"/>
      <c r="AC1874" s="36"/>
      <c r="AD1874" s="36"/>
      <c r="AE1874" s="36"/>
      <c r="AR1874" s="186" t="s">
        <v>301</v>
      </c>
      <c r="AT1874" s="186" t="s">
        <v>179</v>
      </c>
      <c r="AU1874" s="186" t="s">
        <v>86</v>
      </c>
      <c r="AY1874" s="19" t="s">
        <v>177</v>
      </c>
      <c r="BE1874" s="187">
        <f>IF(N1874="základní",J1874,0)</f>
        <v>0</v>
      </c>
      <c r="BF1874" s="187">
        <f>IF(N1874="snížená",J1874,0)</f>
        <v>0</v>
      </c>
      <c r="BG1874" s="187">
        <f>IF(N1874="zákl. přenesená",J1874,0)</f>
        <v>0</v>
      </c>
      <c r="BH1874" s="187">
        <f>IF(N1874="sníž. přenesená",J1874,0)</f>
        <v>0</v>
      </c>
      <c r="BI1874" s="187">
        <f>IF(N1874="nulová",J1874,0)</f>
        <v>0</v>
      </c>
      <c r="BJ1874" s="19" t="s">
        <v>84</v>
      </c>
      <c r="BK1874" s="187">
        <f>ROUND(I1874*H1874,2)</f>
        <v>0</v>
      </c>
      <c r="BL1874" s="19" t="s">
        <v>301</v>
      </c>
      <c r="BM1874" s="186" t="s">
        <v>1349</v>
      </c>
    </row>
    <row r="1875" spans="1:65" s="2" customFormat="1" ht="11.25">
      <c r="A1875" s="36"/>
      <c r="B1875" s="37"/>
      <c r="C1875" s="38"/>
      <c r="D1875" s="188" t="s">
        <v>186</v>
      </c>
      <c r="E1875" s="38"/>
      <c r="F1875" s="189" t="s">
        <v>1350</v>
      </c>
      <c r="G1875" s="38"/>
      <c r="H1875" s="38"/>
      <c r="I1875" s="190"/>
      <c r="J1875" s="38"/>
      <c r="K1875" s="38"/>
      <c r="L1875" s="41"/>
      <c r="M1875" s="191"/>
      <c r="N1875" s="192"/>
      <c r="O1875" s="66"/>
      <c r="P1875" s="66"/>
      <c r="Q1875" s="66"/>
      <c r="R1875" s="66"/>
      <c r="S1875" s="66"/>
      <c r="T1875" s="67"/>
      <c r="U1875" s="36"/>
      <c r="V1875" s="36"/>
      <c r="W1875" s="36"/>
      <c r="X1875" s="36"/>
      <c r="Y1875" s="36"/>
      <c r="Z1875" s="36"/>
      <c r="AA1875" s="36"/>
      <c r="AB1875" s="36"/>
      <c r="AC1875" s="36"/>
      <c r="AD1875" s="36"/>
      <c r="AE1875" s="36"/>
      <c r="AT1875" s="19" t="s">
        <v>186</v>
      </c>
      <c r="AU1875" s="19" t="s">
        <v>86</v>
      </c>
    </row>
    <row r="1876" spans="1:65" s="15" customFormat="1" ht="11.25">
      <c r="B1876" s="216"/>
      <c r="C1876" s="217"/>
      <c r="D1876" s="195" t="s">
        <v>188</v>
      </c>
      <c r="E1876" s="218" t="s">
        <v>19</v>
      </c>
      <c r="F1876" s="219" t="s">
        <v>624</v>
      </c>
      <c r="G1876" s="217"/>
      <c r="H1876" s="218" t="s">
        <v>19</v>
      </c>
      <c r="I1876" s="220"/>
      <c r="J1876" s="217"/>
      <c r="K1876" s="217"/>
      <c r="L1876" s="221"/>
      <c r="M1876" s="222"/>
      <c r="N1876" s="223"/>
      <c r="O1876" s="223"/>
      <c r="P1876" s="223"/>
      <c r="Q1876" s="223"/>
      <c r="R1876" s="223"/>
      <c r="S1876" s="223"/>
      <c r="T1876" s="224"/>
      <c r="AT1876" s="225" t="s">
        <v>188</v>
      </c>
      <c r="AU1876" s="225" t="s">
        <v>86</v>
      </c>
      <c r="AV1876" s="15" t="s">
        <v>84</v>
      </c>
      <c r="AW1876" s="15" t="s">
        <v>35</v>
      </c>
      <c r="AX1876" s="15" t="s">
        <v>76</v>
      </c>
      <c r="AY1876" s="225" t="s">
        <v>177</v>
      </c>
    </row>
    <row r="1877" spans="1:65" s="13" customFormat="1" ht="11.25">
      <c r="B1877" s="193"/>
      <c r="C1877" s="194"/>
      <c r="D1877" s="195" t="s">
        <v>188</v>
      </c>
      <c r="E1877" s="196" t="s">
        <v>19</v>
      </c>
      <c r="F1877" s="197" t="s">
        <v>750</v>
      </c>
      <c r="G1877" s="194"/>
      <c r="H1877" s="198">
        <v>105.072</v>
      </c>
      <c r="I1877" s="199"/>
      <c r="J1877" s="194"/>
      <c r="K1877" s="194"/>
      <c r="L1877" s="200"/>
      <c r="M1877" s="201"/>
      <c r="N1877" s="202"/>
      <c r="O1877" s="202"/>
      <c r="P1877" s="202"/>
      <c r="Q1877" s="202"/>
      <c r="R1877" s="202"/>
      <c r="S1877" s="202"/>
      <c r="T1877" s="203"/>
      <c r="AT1877" s="204" t="s">
        <v>188</v>
      </c>
      <c r="AU1877" s="204" t="s">
        <v>86</v>
      </c>
      <c r="AV1877" s="13" t="s">
        <v>86</v>
      </c>
      <c r="AW1877" s="13" t="s">
        <v>35</v>
      </c>
      <c r="AX1877" s="13" t="s">
        <v>76</v>
      </c>
      <c r="AY1877" s="204" t="s">
        <v>177</v>
      </c>
    </row>
    <row r="1878" spans="1:65" s="14" customFormat="1" ht="11.25">
      <c r="B1878" s="205"/>
      <c r="C1878" s="206"/>
      <c r="D1878" s="195" t="s">
        <v>188</v>
      </c>
      <c r="E1878" s="207" t="s">
        <v>19</v>
      </c>
      <c r="F1878" s="208" t="s">
        <v>190</v>
      </c>
      <c r="G1878" s="206"/>
      <c r="H1878" s="209">
        <v>105.072</v>
      </c>
      <c r="I1878" s="210"/>
      <c r="J1878" s="206"/>
      <c r="K1878" s="206"/>
      <c r="L1878" s="211"/>
      <c r="M1878" s="212"/>
      <c r="N1878" s="213"/>
      <c r="O1878" s="213"/>
      <c r="P1878" s="213"/>
      <c r="Q1878" s="213"/>
      <c r="R1878" s="213"/>
      <c r="S1878" s="213"/>
      <c r="T1878" s="214"/>
      <c r="AT1878" s="215" t="s">
        <v>188</v>
      </c>
      <c r="AU1878" s="215" t="s">
        <v>86</v>
      </c>
      <c r="AV1878" s="14" t="s">
        <v>184</v>
      </c>
      <c r="AW1878" s="14" t="s">
        <v>35</v>
      </c>
      <c r="AX1878" s="14" t="s">
        <v>84</v>
      </c>
      <c r="AY1878" s="215" t="s">
        <v>177</v>
      </c>
    </row>
    <row r="1879" spans="1:65" s="2" customFormat="1" ht="16.5" customHeight="1">
      <c r="A1879" s="36"/>
      <c r="B1879" s="37"/>
      <c r="C1879" s="237" t="s">
        <v>1351</v>
      </c>
      <c r="D1879" s="237" t="s">
        <v>757</v>
      </c>
      <c r="E1879" s="238" t="s">
        <v>1352</v>
      </c>
      <c r="F1879" s="239" t="s">
        <v>1353</v>
      </c>
      <c r="G1879" s="240" t="s">
        <v>199</v>
      </c>
      <c r="H1879" s="241">
        <v>126.086</v>
      </c>
      <c r="I1879" s="242"/>
      <c r="J1879" s="243">
        <f>ROUND(I1879*H1879,2)</f>
        <v>0</v>
      </c>
      <c r="K1879" s="239" t="s">
        <v>183</v>
      </c>
      <c r="L1879" s="244"/>
      <c r="M1879" s="245" t="s">
        <v>19</v>
      </c>
      <c r="N1879" s="246" t="s">
        <v>47</v>
      </c>
      <c r="O1879" s="66"/>
      <c r="P1879" s="184">
        <f>O1879*H1879</f>
        <v>0</v>
      </c>
      <c r="Q1879" s="184">
        <v>2.9999999999999997E-4</v>
      </c>
      <c r="R1879" s="184">
        <f>Q1879*H1879</f>
        <v>3.78258E-2</v>
      </c>
      <c r="S1879" s="184">
        <v>0</v>
      </c>
      <c r="T1879" s="185">
        <f>S1879*H1879</f>
        <v>0</v>
      </c>
      <c r="U1879" s="36"/>
      <c r="V1879" s="36"/>
      <c r="W1879" s="36"/>
      <c r="X1879" s="36"/>
      <c r="Y1879" s="36"/>
      <c r="Z1879" s="36"/>
      <c r="AA1879" s="36"/>
      <c r="AB1879" s="36"/>
      <c r="AC1879" s="36"/>
      <c r="AD1879" s="36"/>
      <c r="AE1879" s="36"/>
      <c r="AR1879" s="186" t="s">
        <v>592</v>
      </c>
      <c r="AT1879" s="186" t="s">
        <v>757</v>
      </c>
      <c r="AU1879" s="186" t="s">
        <v>86</v>
      </c>
      <c r="AY1879" s="19" t="s">
        <v>177</v>
      </c>
      <c r="BE1879" s="187">
        <f>IF(N1879="základní",J1879,0)</f>
        <v>0</v>
      </c>
      <c r="BF1879" s="187">
        <f>IF(N1879="snížená",J1879,0)</f>
        <v>0</v>
      </c>
      <c r="BG1879" s="187">
        <f>IF(N1879="zákl. přenesená",J1879,0)</f>
        <v>0</v>
      </c>
      <c r="BH1879" s="187">
        <f>IF(N1879="sníž. přenesená",J1879,0)</f>
        <v>0</v>
      </c>
      <c r="BI1879" s="187">
        <f>IF(N1879="nulová",J1879,0)</f>
        <v>0</v>
      </c>
      <c r="BJ1879" s="19" t="s">
        <v>84</v>
      </c>
      <c r="BK1879" s="187">
        <f>ROUND(I1879*H1879,2)</f>
        <v>0</v>
      </c>
      <c r="BL1879" s="19" t="s">
        <v>301</v>
      </c>
      <c r="BM1879" s="186" t="s">
        <v>1354</v>
      </c>
    </row>
    <row r="1880" spans="1:65" s="13" customFormat="1" ht="11.25">
      <c r="B1880" s="193"/>
      <c r="C1880" s="194"/>
      <c r="D1880" s="195" t="s">
        <v>188</v>
      </c>
      <c r="E1880" s="196" t="s">
        <v>19</v>
      </c>
      <c r="F1880" s="197" t="s">
        <v>1355</v>
      </c>
      <c r="G1880" s="194"/>
      <c r="H1880" s="198">
        <v>126.086</v>
      </c>
      <c r="I1880" s="199"/>
      <c r="J1880" s="194"/>
      <c r="K1880" s="194"/>
      <c r="L1880" s="200"/>
      <c r="M1880" s="201"/>
      <c r="N1880" s="202"/>
      <c r="O1880" s="202"/>
      <c r="P1880" s="202"/>
      <c r="Q1880" s="202"/>
      <c r="R1880" s="202"/>
      <c r="S1880" s="202"/>
      <c r="T1880" s="203"/>
      <c r="AT1880" s="204" t="s">
        <v>188</v>
      </c>
      <c r="AU1880" s="204" t="s">
        <v>86</v>
      </c>
      <c r="AV1880" s="13" t="s">
        <v>86</v>
      </c>
      <c r="AW1880" s="13" t="s">
        <v>35</v>
      </c>
      <c r="AX1880" s="13" t="s">
        <v>84</v>
      </c>
      <c r="AY1880" s="204" t="s">
        <v>177</v>
      </c>
    </row>
    <row r="1881" spans="1:65" s="2" customFormat="1" ht="24.2" customHeight="1">
      <c r="A1881" s="36"/>
      <c r="B1881" s="37"/>
      <c r="C1881" s="175" t="s">
        <v>1356</v>
      </c>
      <c r="D1881" s="175" t="s">
        <v>179</v>
      </c>
      <c r="E1881" s="176" t="s">
        <v>1357</v>
      </c>
      <c r="F1881" s="177" t="s">
        <v>1358</v>
      </c>
      <c r="G1881" s="178" t="s">
        <v>1359</v>
      </c>
      <c r="H1881" s="249"/>
      <c r="I1881" s="180"/>
      <c r="J1881" s="181">
        <f>ROUND(I1881*H1881,2)</f>
        <v>0</v>
      </c>
      <c r="K1881" s="177" t="s">
        <v>183</v>
      </c>
      <c r="L1881" s="41"/>
      <c r="M1881" s="182" t="s">
        <v>19</v>
      </c>
      <c r="N1881" s="183" t="s">
        <v>47</v>
      </c>
      <c r="O1881" s="66"/>
      <c r="P1881" s="184">
        <f>O1881*H1881</f>
        <v>0</v>
      </c>
      <c r="Q1881" s="184">
        <v>0</v>
      </c>
      <c r="R1881" s="184">
        <f>Q1881*H1881</f>
        <v>0</v>
      </c>
      <c r="S1881" s="184">
        <v>0</v>
      </c>
      <c r="T1881" s="185">
        <f>S1881*H1881</f>
        <v>0</v>
      </c>
      <c r="U1881" s="36"/>
      <c r="V1881" s="36"/>
      <c r="W1881" s="36"/>
      <c r="X1881" s="36"/>
      <c r="Y1881" s="36"/>
      <c r="Z1881" s="36"/>
      <c r="AA1881" s="36"/>
      <c r="AB1881" s="36"/>
      <c r="AC1881" s="36"/>
      <c r="AD1881" s="36"/>
      <c r="AE1881" s="36"/>
      <c r="AR1881" s="186" t="s">
        <v>301</v>
      </c>
      <c r="AT1881" s="186" t="s">
        <v>179</v>
      </c>
      <c r="AU1881" s="186" t="s">
        <v>86</v>
      </c>
      <c r="AY1881" s="19" t="s">
        <v>177</v>
      </c>
      <c r="BE1881" s="187">
        <f>IF(N1881="základní",J1881,0)</f>
        <v>0</v>
      </c>
      <c r="BF1881" s="187">
        <f>IF(N1881="snížená",J1881,0)</f>
        <v>0</v>
      </c>
      <c r="BG1881" s="187">
        <f>IF(N1881="zákl. přenesená",J1881,0)</f>
        <v>0</v>
      </c>
      <c r="BH1881" s="187">
        <f>IF(N1881="sníž. přenesená",J1881,0)</f>
        <v>0</v>
      </c>
      <c r="BI1881" s="187">
        <f>IF(N1881="nulová",J1881,0)</f>
        <v>0</v>
      </c>
      <c r="BJ1881" s="19" t="s">
        <v>84</v>
      </c>
      <c r="BK1881" s="187">
        <f>ROUND(I1881*H1881,2)</f>
        <v>0</v>
      </c>
      <c r="BL1881" s="19" t="s">
        <v>301</v>
      </c>
      <c r="BM1881" s="186" t="s">
        <v>1360</v>
      </c>
    </row>
    <row r="1882" spans="1:65" s="2" customFormat="1" ht="11.25">
      <c r="A1882" s="36"/>
      <c r="B1882" s="37"/>
      <c r="C1882" s="38"/>
      <c r="D1882" s="188" t="s">
        <v>186</v>
      </c>
      <c r="E1882" s="38"/>
      <c r="F1882" s="189" t="s">
        <v>1361</v>
      </c>
      <c r="G1882" s="38"/>
      <c r="H1882" s="38"/>
      <c r="I1882" s="190"/>
      <c r="J1882" s="38"/>
      <c r="K1882" s="38"/>
      <c r="L1882" s="41"/>
      <c r="M1882" s="191"/>
      <c r="N1882" s="192"/>
      <c r="O1882" s="66"/>
      <c r="P1882" s="66"/>
      <c r="Q1882" s="66"/>
      <c r="R1882" s="66"/>
      <c r="S1882" s="66"/>
      <c r="T1882" s="67"/>
      <c r="U1882" s="36"/>
      <c r="V1882" s="36"/>
      <c r="W1882" s="36"/>
      <c r="X1882" s="36"/>
      <c r="Y1882" s="36"/>
      <c r="Z1882" s="36"/>
      <c r="AA1882" s="36"/>
      <c r="AB1882" s="36"/>
      <c r="AC1882" s="36"/>
      <c r="AD1882" s="36"/>
      <c r="AE1882" s="36"/>
      <c r="AT1882" s="19" t="s">
        <v>186</v>
      </c>
      <c r="AU1882" s="19" t="s">
        <v>86</v>
      </c>
    </row>
    <row r="1883" spans="1:65" s="12" customFormat="1" ht="22.9" customHeight="1">
      <c r="B1883" s="159"/>
      <c r="C1883" s="160"/>
      <c r="D1883" s="161" t="s">
        <v>75</v>
      </c>
      <c r="E1883" s="173" t="s">
        <v>1362</v>
      </c>
      <c r="F1883" s="173" t="s">
        <v>1363</v>
      </c>
      <c r="G1883" s="160"/>
      <c r="H1883" s="160"/>
      <c r="I1883" s="163"/>
      <c r="J1883" s="174">
        <f>BK1883</f>
        <v>0</v>
      </c>
      <c r="K1883" s="160"/>
      <c r="L1883" s="165"/>
      <c r="M1883" s="166"/>
      <c r="N1883" s="167"/>
      <c r="O1883" s="167"/>
      <c r="P1883" s="168">
        <f>SUM(P1884:P1905)</f>
        <v>0</v>
      </c>
      <c r="Q1883" s="167"/>
      <c r="R1883" s="168">
        <f>SUM(R1884:R1905)</f>
        <v>0.68750814000000005</v>
      </c>
      <c r="S1883" s="167"/>
      <c r="T1883" s="169">
        <f>SUM(T1884:T1905)</f>
        <v>0</v>
      </c>
      <c r="AR1883" s="170" t="s">
        <v>86</v>
      </c>
      <c r="AT1883" s="171" t="s">
        <v>75</v>
      </c>
      <c r="AU1883" s="171" t="s">
        <v>84</v>
      </c>
      <c r="AY1883" s="170" t="s">
        <v>177</v>
      </c>
      <c r="BK1883" s="172">
        <f>SUM(BK1884:BK1905)</f>
        <v>0</v>
      </c>
    </row>
    <row r="1884" spans="1:65" s="2" customFormat="1" ht="21.75" customHeight="1">
      <c r="A1884" s="36"/>
      <c r="B1884" s="37"/>
      <c r="C1884" s="175" t="s">
        <v>1364</v>
      </c>
      <c r="D1884" s="175" t="s">
        <v>179</v>
      </c>
      <c r="E1884" s="176" t="s">
        <v>1365</v>
      </c>
      <c r="F1884" s="177" t="s">
        <v>1366</v>
      </c>
      <c r="G1884" s="178" t="s">
        <v>199</v>
      </c>
      <c r="H1884" s="179">
        <v>57</v>
      </c>
      <c r="I1884" s="180"/>
      <c r="J1884" s="181">
        <f>ROUND(I1884*H1884,2)</f>
        <v>0</v>
      </c>
      <c r="K1884" s="177" t="s">
        <v>183</v>
      </c>
      <c r="L1884" s="41"/>
      <c r="M1884" s="182" t="s">
        <v>19</v>
      </c>
      <c r="N1884" s="183" t="s">
        <v>47</v>
      </c>
      <c r="O1884" s="66"/>
      <c r="P1884" s="184">
        <f>O1884*H1884</f>
        <v>0</v>
      </c>
      <c r="Q1884" s="184">
        <v>0</v>
      </c>
      <c r="R1884" s="184">
        <f>Q1884*H1884</f>
        <v>0</v>
      </c>
      <c r="S1884" s="184">
        <v>0</v>
      </c>
      <c r="T1884" s="185">
        <f>S1884*H1884</f>
        <v>0</v>
      </c>
      <c r="U1884" s="36"/>
      <c r="V1884" s="36"/>
      <c r="W1884" s="36"/>
      <c r="X1884" s="36"/>
      <c r="Y1884" s="36"/>
      <c r="Z1884" s="36"/>
      <c r="AA1884" s="36"/>
      <c r="AB1884" s="36"/>
      <c r="AC1884" s="36"/>
      <c r="AD1884" s="36"/>
      <c r="AE1884" s="36"/>
      <c r="AR1884" s="186" t="s">
        <v>301</v>
      </c>
      <c r="AT1884" s="186" t="s">
        <v>179</v>
      </c>
      <c r="AU1884" s="186" t="s">
        <v>86</v>
      </c>
      <c r="AY1884" s="19" t="s">
        <v>177</v>
      </c>
      <c r="BE1884" s="187">
        <f>IF(N1884="základní",J1884,0)</f>
        <v>0</v>
      </c>
      <c r="BF1884" s="187">
        <f>IF(N1884="snížená",J1884,0)</f>
        <v>0</v>
      </c>
      <c r="BG1884" s="187">
        <f>IF(N1884="zákl. přenesená",J1884,0)</f>
        <v>0</v>
      </c>
      <c r="BH1884" s="187">
        <f>IF(N1884="sníž. přenesená",J1884,0)</f>
        <v>0</v>
      </c>
      <c r="BI1884" s="187">
        <f>IF(N1884="nulová",J1884,0)</f>
        <v>0</v>
      </c>
      <c r="BJ1884" s="19" t="s">
        <v>84</v>
      </c>
      <c r="BK1884" s="187">
        <f>ROUND(I1884*H1884,2)</f>
        <v>0</v>
      </c>
      <c r="BL1884" s="19" t="s">
        <v>301</v>
      </c>
      <c r="BM1884" s="186" t="s">
        <v>1367</v>
      </c>
    </row>
    <row r="1885" spans="1:65" s="2" customFormat="1" ht="11.25">
      <c r="A1885" s="36"/>
      <c r="B1885" s="37"/>
      <c r="C1885" s="38"/>
      <c r="D1885" s="188" t="s">
        <v>186</v>
      </c>
      <c r="E1885" s="38"/>
      <c r="F1885" s="189" t="s">
        <v>1368</v>
      </c>
      <c r="G1885" s="38"/>
      <c r="H1885" s="38"/>
      <c r="I1885" s="190"/>
      <c r="J1885" s="38"/>
      <c r="K1885" s="38"/>
      <c r="L1885" s="41"/>
      <c r="M1885" s="191"/>
      <c r="N1885" s="192"/>
      <c r="O1885" s="66"/>
      <c r="P1885" s="66"/>
      <c r="Q1885" s="66"/>
      <c r="R1885" s="66"/>
      <c r="S1885" s="66"/>
      <c r="T1885" s="67"/>
      <c r="U1885" s="36"/>
      <c r="V1885" s="36"/>
      <c r="W1885" s="36"/>
      <c r="X1885" s="36"/>
      <c r="Y1885" s="36"/>
      <c r="Z1885" s="36"/>
      <c r="AA1885" s="36"/>
      <c r="AB1885" s="36"/>
      <c r="AC1885" s="36"/>
      <c r="AD1885" s="36"/>
      <c r="AE1885" s="36"/>
      <c r="AT1885" s="19" t="s">
        <v>186</v>
      </c>
      <c r="AU1885" s="19" t="s">
        <v>86</v>
      </c>
    </row>
    <row r="1886" spans="1:65" s="2" customFormat="1" ht="24.2" customHeight="1">
      <c r="A1886" s="36"/>
      <c r="B1886" s="37"/>
      <c r="C1886" s="237" t="s">
        <v>1369</v>
      </c>
      <c r="D1886" s="237" t="s">
        <v>757</v>
      </c>
      <c r="E1886" s="238" t="s">
        <v>1370</v>
      </c>
      <c r="F1886" s="239" t="s">
        <v>1371</v>
      </c>
      <c r="G1886" s="240" t="s">
        <v>199</v>
      </c>
      <c r="H1886" s="241">
        <v>68.655000000000001</v>
      </c>
      <c r="I1886" s="242"/>
      <c r="J1886" s="243">
        <f>ROUND(I1886*H1886,2)</f>
        <v>0</v>
      </c>
      <c r="K1886" s="239" t="s">
        <v>183</v>
      </c>
      <c r="L1886" s="244"/>
      <c r="M1886" s="245" t="s">
        <v>19</v>
      </c>
      <c r="N1886" s="246" t="s">
        <v>47</v>
      </c>
      <c r="O1886" s="66"/>
      <c r="P1886" s="184">
        <f>O1886*H1886</f>
        <v>0</v>
      </c>
      <c r="Q1886" s="184">
        <v>4.0000000000000001E-3</v>
      </c>
      <c r="R1886" s="184">
        <f>Q1886*H1886</f>
        <v>0.27462000000000003</v>
      </c>
      <c r="S1886" s="184">
        <v>0</v>
      </c>
      <c r="T1886" s="185">
        <f>S1886*H1886</f>
        <v>0</v>
      </c>
      <c r="U1886" s="36"/>
      <c r="V1886" s="36"/>
      <c r="W1886" s="36"/>
      <c r="X1886" s="36"/>
      <c r="Y1886" s="36"/>
      <c r="Z1886" s="36"/>
      <c r="AA1886" s="36"/>
      <c r="AB1886" s="36"/>
      <c r="AC1886" s="36"/>
      <c r="AD1886" s="36"/>
      <c r="AE1886" s="36"/>
      <c r="AR1886" s="186" t="s">
        <v>592</v>
      </c>
      <c r="AT1886" s="186" t="s">
        <v>757</v>
      </c>
      <c r="AU1886" s="186" t="s">
        <v>86</v>
      </c>
      <c r="AY1886" s="19" t="s">
        <v>177</v>
      </c>
      <c r="BE1886" s="187">
        <f>IF(N1886="základní",J1886,0)</f>
        <v>0</v>
      </c>
      <c r="BF1886" s="187">
        <f>IF(N1886="snížená",J1886,0)</f>
        <v>0</v>
      </c>
      <c r="BG1886" s="187">
        <f>IF(N1886="zákl. přenesená",J1886,0)</f>
        <v>0</v>
      </c>
      <c r="BH1886" s="187">
        <f>IF(N1886="sníž. přenesená",J1886,0)</f>
        <v>0</v>
      </c>
      <c r="BI1886" s="187">
        <f>IF(N1886="nulová",J1886,0)</f>
        <v>0</v>
      </c>
      <c r="BJ1886" s="19" t="s">
        <v>84</v>
      </c>
      <c r="BK1886" s="187">
        <f>ROUND(I1886*H1886,2)</f>
        <v>0</v>
      </c>
      <c r="BL1886" s="19" t="s">
        <v>301</v>
      </c>
      <c r="BM1886" s="186" t="s">
        <v>1372</v>
      </c>
    </row>
    <row r="1887" spans="1:65" s="13" customFormat="1" ht="11.25">
      <c r="B1887" s="193"/>
      <c r="C1887" s="194"/>
      <c r="D1887" s="195" t="s">
        <v>188</v>
      </c>
      <c r="E1887" s="196" t="s">
        <v>19</v>
      </c>
      <c r="F1887" s="197" t="s">
        <v>945</v>
      </c>
      <c r="G1887" s="194"/>
      <c r="H1887" s="198">
        <v>57</v>
      </c>
      <c r="I1887" s="199"/>
      <c r="J1887" s="194"/>
      <c r="K1887" s="194"/>
      <c r="L1887" s="200"/>
      <c r="M1887" s="201"/>
      <c r="N1887" s="202"/>
      <c r="O1887" s="202"/>
      <c r="P1887" s="202"/>
      <c r="Q1887" s="202"/>
      <c r="R1887" s="202"/>
      <c r="S1887" s="202"/>
      <c r="T1887" s="203"/>
      <c r="AT1887" s="204" t="s">
        <v>188</v>
      </c>
      <c r="AU1887" s="204" t="s">
        <v>86</v>
      </c>
      <c r="AV1887" s="13" t="s">
        <v>86</v>
      </c>
      <c r="AW1887" s="13" t="s">
        <v>35</v>
      </c>
      <c r="AX1887" s="13" t="s">
        <v>76</v>
      </c>
      <c r="AY1887" s="204" t="s">
        <v>177</v>
      </c>
    </row>
    <row r="1888" spans="1:65" s="15" customFormat="1" ht="11.25">
      <c r="B1888" s="216"/>
      <c r="C1888" s="217"/>
      <c r="D1888" s="195" t="s">
        <v>188</v>
      </c>
      <c r="E1888" s="218" t="s">
        <v>19</v>
      </c>
      <c r="F1888" s="219" t="s">
        <v>1373</v>
      </c>
      <c r="G1888" s="217"/>
      <c r="H1888" s="218" t="s">
        <v>19</v>
      </c>
      <c r="I1888" s="220"/>
      <c r="J1888" s="217"/>
      <c r="K1888" s="217"/>
      <c r="L1888" s="221"/>
      <c r="M1888" s="222"/>
      <c r="N1888" s="223"/>
      <c r="O1888" s="223"/>
      <c r="P1888" s="223"/>
      <c r="Q1888" s="223"/>
      <c r="R1888" s="223"/>
      <c r="S1888" s="223"/>
      <c r="T1888" s="224"/>
      <c r="AT1888" s="225" t="s">
        <v>188</v>
      </c>
      <c r="AU1888" s="225" t="s">
        <v>86</v>
      </c>
      <c r="AV1888" s="15" t="s">
        <v>84</v>
      </c>
      <c r="AW1888" s="15" t="s">
        <v>35</v>
      </c>
      <c r="AX1888" s="15" t="s">
        <v>76</v>
      </c>
      <c r="AY1888" s="225" t="s">
        <v>177</v>
      </c>
    </row>
    <row r="1889" spans="1:65" s="13" customFormat="1" ht="11.25">
      <c r="B1889" s="193"/>
      <c r="C1889" s="194"/>
      <c r="D1889" s="195" t="s">
        <v>188</v>
      </c>
      <c r="E1889" s="196" t="s">
        <v>19</v>
      </c>
      <c r="F1889" s="197" t="s">
        <v>1374</v>
      </c>
      <c r="G1889" s="194"/>
      <c r="H1889" s="198">
        <v>2.7</v>
      </c>
      <c r="I1889" s="199"/>
      <c r="J1889" s="194"/>
      <c r="K1889" s="194"/>
      <c r="L1889" s="200"/>
      <c r="M1889" s="201"/>
      <c r="N1889" s="202"/>
      <c r="O1889" s="202"/>
      <c r="P1889" s="202"/>
      <c r="Q1889" s="202"/>
      <c r="R1889" s="202"/>
      <c r="S1889" s="202"/>
      <c r="T1889" s="203"/>
      <c r="AT1889" s="204" t="s">
        <v>188</v>
      </c>
      <c r="AU1889" s="204" t="s">
        <v>86</v>
      </c>
      <c r="AV1889" s="13" t="s">
        <v>86</v>
      </c>
      <c r="AW1889" s="13" t="s">
        <v>35</v>
      </c>
      <c r="AX1889" s="13" t="s">
        <v>76</v>
      </c>
      <c r="AY1889" s="204" t="s">
        <v>177</v>
      </c>
    </row>
    <row r="1890" spans="1:65" s="14" customFormat="1" ht="11.25">
      <c r="B1890" s="205"/>
      <c r="C1890" s="206"/>
      <c r="D1890" s="195" t="s">
        <v>188</v>
      </c>
      <c r="E1890" s="207" t="s">
        <v>19</v>
      </c>
      <c r="F1890" s="208" t="s">
        <v>190</v>
      </c>
      <c r="G1890" s="206"/>
      <c r="H1890" s="209">
        <v>59.7</v>
      </c>
      <c r="I1890" s="210"/>
      <c r="J1890" s="206"/>
      <c r="K1890" s="206"/>
      <c r="L1890" s="211"/>
      <c r="M1890" s="212"/>
      <c r="N1890" s="213"/>
      <c r="O1890" s="213"/>
      <c r="P1890" s="213"/>
      <c r="Q1890" s="213"/>
      <c r="R1890" s="213"/>
      <c r="S1890" s="213"/>
      <c r="T1890" s="214"/>
      <c r="AT1890" s="215" t="s">
        <v>188</v>
      </c>
      <c r="AU1890" s="215" t="s">
        <v>86</v>
      </c>
      <c r="AV1890" s="14" t="s">
        <v>184</v>
      </c>
      <c r="AW1890" s="14" t="s">
        <v>35</v>
      </c>
      <c r="AX1890" s="14" t="s">
        <v>76</v>
      </c>
      <c r="AY1890" s="215" t="s">
        <v>177</v>
      </c>
    </row>
    <row r="1891" spans="1:65" s="13" customFormat="1" ht="11.25">
      <c r="B1891" s="193"/>
      <c r="C1891" s="194"/>
      <c r="D1891" s="195" t="s">
        <v>188</v>
      </c>
      <c r="E1891" s="196" t="s">
        <v>19</v>
      </c>
      <c r="F1891" s="197" t="s">
        <v>1375</v>
      </c>
      <c r="G1891" s="194"/>
      <c r="H1891" s="198">
        <v>68.655000000000001</v>
      </c>
      <c r="I1891" s="199"/>
      <c r="J1891" s="194"/>
      <c r="K1891" s="194"/>
      <c r="L1891" s="200"/>
      <c r="M1891" s="201"/>
      <c r="N1891" s="202"/>
      <c r="O1891" s="202"/>
      <c r="P1891" s="202"/>
      <c r="Q1891" s="202"/>
      <c r="R1891" s="202"/>
      <c r="S1891" s="202"/>
      <c r="T1891" s="203"/>
      <c r="AT1891" s="204" t="s">
        <v>188</v>
      </c>
      <c r="AU1891" s="204" t="s">
        <v>86</v>
      </c>
      <c r="AV1891" s="13" t="s">
        <v>86</v>
      </c>
      <c r="AW1891" s="13" t="s">
        <v>35</v>
      </c>
      <c r="AX1891" s="13" t="s">
        <v>84</v>
      </c>
      <c r="AY1891" s="204" t="s">
        <v>177</v>
      </c>
    </row>
    <row r="1892" spans="1:65" s="2" customFormat="1" ht="16.5" customHeight="1">
      <c r="A1892" s="36"/>
      <c r="B1892" s="37"/>
      <c r="C1892" s="175" t="s">
        <v>1376</v>
      </c>
      <c r="D1892" s="175" t="s">
        <v>179</v>
      </c>
      <c r="E1892" s="176" t="s">
        <v>1377</v>
      </c>
      <c r="F1892" s="177" t="s">
        <v>1378</v>
      </c>
      <c r="G1892" s="178" t="s">
        <v>199</v>
      </c>
      <c r="H1892" s="179">
        <v>57</v>
      </c>
      <c r="I1892" s="180"/>
      <c r="J1892" s="181">
        <f>ROUND(I1892*H1892,2)</f>
        <v>0</v>
      </c>
      <c r="K1892" s="177" t="s">
        <v>183</v>
      </c>
      <c r="L1892" s="41"/>
      <c r="M1892" s="182" t="s">
        <v>19</v>
      </c>
      <c r="N1892" s="183" t="s">
        <v>47</v>
      </c>
      <c r="O1892" s="66"/>
      <c r="P1892" s="184">
        <f>O1892*H1892</f>
        <v>0</v>
      </c>
      <c r="Q1892" s="184">
        <v>8.8000000000000003E-4</v>
      </c>
      <c r="R1892" s="184">
        <f>Q1892*H1892</f>
        <v>5.0160000000000003E-2</v>
      </c>
      <c r="S1892" s="184">
        <v>0</v>
      </c>
      <c r="T1892" s="185">
        <f>S1892*H1892</f>
        <v>0</v>
      </c>
      <c r="U1892" s="36"/>
      <c r="V1892" s="36"/>
      <c r="W1892" s="36"/>
      <c r="X1892" s="36"/>
      <c r="Y1892" s="36"/>
      <c r="Z1892" s="36"/>
      <c r="AA1892" s="36"/>
      <c r="AB1892" s="36"/>
      <c r="AC1892" s="36"/>
      <c r="AD1892" s="36"/>
      <c r="AE1892" s="36"/>
      <c r="AR1892" s="186" t="s">
        <v>301</v>
      </c>
      <c r="AT1892" s="186" t="s">
        <v>179</v>
      </c>
      <c r="AU1892" s="186" t="s">
        <v>86</v>
      </c>
      <c r="AY1892" s="19" t="s">
        <v>177</v>
      </c>
      <c r="BE1892" s="187">
        <f>IF(N1892="základní",J1892,0)</f>
        <v>0</v>
      </c>
      <c r="BF1892" s="187">
        <f>IF(N1892="snížená",J1892,0)</f>
        <v>0</v>
      </c>
      <c r="BG1892" s="187">
        <f>IF(N1892="zákl. přenesená",J1892,0)</f>
        <v>0</v>
      </c>
      <c r="BH1892" s="187">
        <f>IF(N1892="sníž. přenesená",J1892,0)</f>
        <v>0</v>
      </c>
      <c r="BI1892" s="187">
        <f>IF(N1892="nulová",J1892,0)</f>
        <v>0</v>
      </c>
      <c r="BJ1892" s="19" t="s">
        <v>84</v>
      </c>
      <c r="BK1892" s="187">
        <f>ROUND(I1892*H1892,2)</f>
        <v>0</v>
      </c>
      <c r="BL1892" s="19" t="s">
        <v>301</v>
      </c>
      <c r="BM1892" s="186" t="s">
        <v>1379</v>
      </c>
    </row>
    <row r="1893" spans="1:65" s="2" customFormat="1" ht="11.25">
      <c r="A1893" s="36"/>
      <c r="B1893" s="37"/>
      <c r="C1893" s="38"/>
      <c r="D1893" s="188" t="s">
        <v>186</v>
      </c>
      <c r="E1893" s="38"/>
      <c r="F1893" s="189" t="s">
        <v>1380</v>
      </c>
      <c r="G1893" s="38"/>
      <c r="H1893" s="38"/>
      <c r="I1893" s="190"/>
      <c r="J1893" s="38"/>
      <c r="K1893" s="38"/>
      <c r="L1893" s="41"/>
      <c r="M1893" s="191"/>
      <c r="N1893" s="192"/>
      <c r="O1893" s="66"/>
      <c r="P1893" s="66"/>
      <c r="Q1893" s="66"/>
      <c r="R1893" s="66"/>
      <c r="S1893" s="66"/>
      <c r="T1893" s="67"/>
      <c r="U1893" s="36"/>
      <c r="V1893" s="36"/>
      <c r="W1893" s="36"/>
      <c r="X1893" s="36"/>
      <c r="Y1893" s="36"/>
      <c r="Z1893" s="36"/>
      <c r="AA1893" s="36"/>
      <c r="AB1893" s="36"/>
      <c r="AC1893" s="36"/>
      <c r="AD1893" s="36"/>
      <c r="AE1893" s="36"/>
      <c r="AT1893" s="19" t="s">
        <v>186</v>
      </c>
      <c r="AU1893" s="19" t="s">
        <v>86</v>
      </c>
    </row>
    <row r="1894" spans="1:65" s="15" customFormat="1" ht="11.25">
      <c r="B1894" s="216"/>
      <c r="C1894" s="217"/>
      <c r="D1894" s="195" t="s">
        <v>188</v>
      </c>
      <c r="E1894" s="218" t="s">
        <v>19</v>
      </c>
      <c r="F1894" s="219" t="s">
        <v>1381</v>
      </c>
      <c r="G1894" s="217"/>
      <c r="H1894" s="218" t="s">
        <v>19</v>
      </c>
      <c r="I1894" s="220"/>
      <c r="J1894" s="217"/>
      <c r="K1894" s="217"/>
      <c r="L1894" s="221"/>
      <c r="M1894" s="222"/>
      <c r="N1894" s="223"/>
      <c r="O1894" s="223"/>
      <c r="P1894" s="223"/>
      <c r="Q1894" s="223"/>
      <c r="R1894" s="223"/>
      <c r="S1894" s="223"/>
      <c r="T1894" s="224"/>
      <c r="AT1894" s="225" t="s">
        <v>188</v>
      </c>
      <c r="AU1894" s="225" t="s">
        <v>86</v>
      </c>
      <c r="AV1894" s="15" t="s">
        <v>84</v>
      </c>
      <c r="AW1894" s="15" t="s">
        <v>35</v>
      </c>
      <c r="AX1894" s="15" t="s">
        <v>76</v>
      </c>
      <c r="AY1894" s="225" t="s">
        <v>177</v>
      </c>
    </row>
    <row r="1895" spans="1:65" s="13" customFormat="1" ht="11.25">
      <c r="B1895" s="193"/>
      <c r="C1895" s="194"/>
      <c r="D1895" s="195" t="s">
        <v>188</v>
      </c>
      <c r="E1895" s="196" t="s">
        <v>19</v>
      </c>
      <c r="F1895" s="197" t="s">
        <v>945</v>
      </c>
      <c r="G1895" s="194"/>
      <c r="H1895" s="198">
        <v>57</v>
      </c>
      <c r="I1895" s="199"/>
      <c r="J1895" s="194"/>
      <c r="K1895" s="194"/>
      <c r="L1895" s="200"/>
      <c r="M1895" s="201"/>
      <c r="N1895" s="202"/>
      <c r="O1895" s="202"/>
      <c r="P1895" s="202"/>
      <c r="Q1895" s="202"/>
      <c r="R1895" s="202"/>
      <c r="S1895" s="202"/>
      <c r="T1895" s="203"/>
      <c r="AT1895" s="204" t="s">
        <v>188</v>
      </c>
      <c r="AU1895" s="204" t="s">
        <v>86</v>
      </c>
      <c r="AV1895" s="13" t="s">
        <v>86</v>
      </c>
      <c r="AW1895" s="13" t="s">
        <v>35</v>
      </c>
      <c r="AX1895" s="13" t="s">
        <v>76</v>
      </c>
      <c r="AY1895" s="204" t="s">
        <v>177</v>
      </c>
    </row>
    <row r="1896" spans="1:65" s="14" customFormat="1" ht="11.25">
      <c r="B1896" s="205"/>
      <c r="C1896" s="206"/>
      <c r="D1896" s="195" t="s">
        <v>188</v>
      </c>
      <c r="E1896" s="207" t="s">
        <v>19</v>
      </c>
      <c r="F1896" s="208" t="s">
        <v>190</v>
      </c>
      <c r="G1896" s="206"/>
      <c r="H1896" s="209">
        <v>57</v>
      </c>
      <c r="I1896" s="210"/>
      <c r="J1896" s="206"/>
      <c r="K1896" s="206"/>
      <c r="L1896" s="211"/>
      <c r="M1896" s="212"/>
      <c r="N1896" s="213"/>
      <c r="O1896" s="213"/>
      <c r="P1896" s="213"/>
      <c r="Q1896" s="213"/>
      <c r="R1896" s="213"/>
      <c r="S1896" s="213"/>
      <c r="T1896" s="214"/>
      <c r="AT1896" s="215" t="s">
        <v>188</v>
      </c>
      <c r="AU1896" s="215" t="s">
        <v>86</v>
      </c>
      <c r="AV1896" s="14" t="s">
        <v>184</v>
      </c>
      <c r="AW1896" s="14" t="s">
        <v>35</v>
      </c>
      <c r="AX1896" s="14" t="s">
        <v>84</v>
      </c>
      <c r="AY1896" s="215" t="s">
        <v>177</v>
      </c>
    </row>
    <row r="1897" spans="1:65" s="2" customFormat="1" ht="24.2" customHeight="1">
      <c r="A1897" s="36"/>
      <c r="B1897" s="37"/>
      <c r="C1897" s="237" t="s">
        <v>1382</v>
      </c>
      <c r="D1897" s="237" t="s">
        <v>757</v>
      </c>
      <c r="E1897" s="238" t="s">
        <v>1383</v>
      </c>
      <c r="F1897" s="239" t="s">
        <v>1384</v>
      </c>
      <c r="G1897" s="240" t="s">
        <v>199</v>
      </c>
      <c r="H1897" s="241">
        <v>65.55</v>
      </c>
      <c r="I1897" s="242"/>
      <c r="J1897" s="243">
        <f>ROUND(I1897*H1897,2)</f>
        <v>0</v>
      </c>
      <c r="K1897" s="239" t="s">
        <v>183</v>
      </c>
      <c r="L1897" s="244"/>
      <c r="M1897" s="245" t="s">
        <v>19</v>
      </c>
      <c r="N1897" s="246" t="s">
        <v>47</v>
      </c>
      <c r="O1897" s="66"/>
      <c r="P1897" s="184">
        <f>O1897*H1897</f>
        <v>0</v>
      </c>
      <c r="Q1897" s="184">
        <v>5.5300000000000002E-3</v>
      </c>
      <c r="R1897" s="184">
        <f>Q1897*H1897</f>
        <v>0.36249150000000002</v>
      </c>
      <c r="S1897" s="184">
        <v>0</v>
      </c>
      <c r="T1897" s="185">
        <f>S1897*H1897</f>
        <v>0</v>
      </c>
      <c r="U1897" s="36"/>
      <c r="V1897" s="36"/>
      <c r="W1897" s="36"/>
      <c r="X1897" s="36"/>
      <c r="Y1897" s="36"/>
      <c r="Z1897" s="36"/>
      <c r="AA1897" s="36"/>
      <c r="AB1897" s="36"/>
      <c r="AC1897" s="36"/>
      <c r="AD1897" s="36"/>
      <c r="AE1897" s="36"/>
      <c r="AR1897" s="186" t="s">
        <v>592</v>
      </c>
      <c r="AT1897" s="186" t="s">
        <v>757</v>
      </c>
      <c r="AU1897" s="186" t="s">
        <v>86</v>
      </c>
      <c r="AY1897" s="19" t="s">
        <v>177</v>
      </c>
      <c r="BE1897" s="187">
        <f>IF(N1897="základní",J1897,0)</f>
        <v>0</v>
      </c>
      <c r="BF1897" s="187">
        <f>IF(N1897="snížená",J1897,0)</f>
        <v>0</v>
      </c>
      <c r="BG1897" s="187">
        <f>IF(N1897="zákl. přenesená",J1897,0)</f>
        <v>0</v>
      </c>
      <c r="BH1897" s="187">
        <f>IF(N1897="sníž. přenesená",J1897,0)</f>
        <v>0</v>
      </c>
      <c r="BI1897" s="187">
        <f>IF(N1897="nulová",J1897,0)</f>
        <v>0</v>
      </c>
      <c r="BJ1897" s="19" t="s">
        <v>84</v>
      </c>
      <c r="BK1897" s="187">
        <f>ROUND(I1897*H1897,2)</f>
        <v>0</v>
      </c>
      <c r="BL1897" s="19" t="s">
        <v>301</v>
      </c>
      <c r="BM1897" s="186" t="s">
        <v>1385</v>
      </c>
    </row>
    <row r="1898" spans="1:65" s="13" customFormat="1" ht="11.25">
      <c r="B1898" s="193"/>
      <c r="C1898" s="194"/>
      <c r="D1898" s="195" t="s">
        <v>188</v>
      </c>
      <c r="E1898" s="196" t="s">
        <v>19</v>
      </c>
      <c r="F1898" s="197" t="s">
        <v>1386</v>
      </c>
      <c r="G1898" s="194"/>
      <c r="H1898" s="198">
        <v>65.55</v>
      </c>
      <c r="I1898" s="199"/>
      <c r="J1898" s="194"/>
      <c r="K1898" s="194"/>
      <c r="L1898" s="200"/>
      <c r="M1898" s="201"/>
      <c r="N1898" s="202"/>
      <c r="O1898" s="202"/>
      <c r="P1898" s="202"/>
      <c r="Q1898" s="202"/>
      <c r="R1898" s="202"/>
      <c r="S1898" s="202"/>
      <c r="T1898" s="203"/>
      <c r="AT1898" s="204" t="s">
        <v>188</v>
      </c>
      <c r="AU1898" s="204" t="s">
        <v>86</v>
      </c>
      <c r="AV1898" s="13" t="s">
        <v>86</v>
      </c>
      <c r="AW1898" s="13" t="s">
        <v>35</v>
      </c>
      <c r="AX1898" s="13" t="s">
        <v>84</v>
      </c>
      <c r="AY1898" s="204" t="s">
        <v>177</v>
      </c>
    </row>
    <row r="1899" spans="1:65" s="2" customFormat="1" ht="16.5" customHeight="1">
      <c r="A1899" s="36"/>
      <c r="B1899" s="37"/>
      <c r="C1899" s="175" t="s">
        <v>1387</v>
      </c>
      <c r="D1899" s="175" t="s">
        <v>179</v>
      </c>
      <c r="E1899" s="176" t="s">
        <v>1388</v>
      </c>
      <c r="F1899" s="177" t="s">
        <v>1389</v>
      </c>
      <c r="G1899" s="178" t="s">
        <v>595</v>
      </c>
      <c r="H1899" s="179">
        <v>11.6</v>
      </c>
      <c r="I1899" s="180"/>
      <c r="J1899" s="181">
        <f>ROUND(I1899*H1899,2)</f>
        <v>0</v>
      </c>
      <c r="K1899" s="177" t="s">
        <v>183</v>
      </c>
      <c r="L1899" s="41"/>
      <c r="M1899" s="182" t="s">
        <v>19</v>
      </c>
      <c r="N1899" s="183" t="s">
        <v>47</v>
      </c>
      <c r="O1899" s="66"/>
      <c r="P1899" s="184">
        <f>O1899*H1899</f>
        <v>0</v>
      </c>
      <c r="Q1899" s="184">
        <v>0</v>
      </c>
      <c r="R1899" s="184">
        <f>Q1899*H1899</f>
        <v>0</v>
      </c>
      <c r="S1899" s="184">
        <v>0</v>
      </c>
      <c r="T1899" s="185">
        <f>S1899*H1899</f>
        <v>0</v>
      </c>
      <c r="U1899" s="36"/>
      <c r="V1899" s="36"/>
      <c r="W1899" s="36"/>
      <c r="X1899" s="36"/>
      <c r="Y1899" s="36"/>
      <c r="Z1899" s="36"/>
      <c r="AA1899" s="36"/>
      <c r="AB1899" s="36"/>
      <c r="AC1899" s="36"/>
      <c r="AD1899" s="36"/>
      <c r="AE1899" s="36"/>
      <c r="AR1899" s="186" t="s">
        <v>301</v>
      </c>
      <c r="AT1899" s="186" t="s">
        <v>179</v>
      </c>
      <c r="AU1899" s="186" t="s">
        <v>86</v>
      </c>
      <c r="AY1899" s="19" t="s">
        <v>177</v>
      </c>
      <c r="BE1899" s="187">
        <f>IF(N1899="základní",J1899,0)</f>
        <v>0</v>
      </c>
      <c r="BF1899" s="187">
        <f>IF(N1899="snížená",J1899,0)</f>
        <v>0</v>
      </c>
      <c r="BG1899" s="187">
        <f>IF(N1899="zákl. přenesená",J1899,0)</f>
        <v>0</v>
      </c>
      <c r="BH1899" s="187">
        <f>IF(N1899="sníž. přenesená",J1899,0)</f>
        <v>0</v>
      </c>
      <c r="BI1899" s="187">
        <f>IF(N1899="nulová",J1899,0)</f>
        <v>0</v>
      </c>
      <c r="BJ1899" s="19" t="s">
        <v>84</v>
      </c>
      <c r="BK1899" s="187">
        <f>ROUND(I1899*H1899,2)</f>
        <v>0</v>
      </c>
      <c r="BL1899" s="19" t="s">
        <v>301</v>
      </c>
      <c r="BM1899" s="186" t="s">
        <v>1390</v>
      </c>
    </row>
    <row r="1900" spans="1:65" s="2" customFormat="1" ht="11.25">
      <c r="A1900" s="36"/>
      <c r="B1900" s="37"/>
      <c r="C1900" s="38"/>
      <c r="D1900" s="188" t="s">
        <v>186</v>
      </c>
      <c r="E1900" s="38"/>
      <c r="F1900" s="189" t="s">
        <v>1391</v>
      </c>
      <c r="G1900" s="38"/>
      <c r="H1900" s="38"/>
      <c r="I1900" s="190"/>
      <c r="J1900" s="38"/>
      <c r="K1900" s="38"/>
      <c r="L1900" s="41"/>
      <c r="M1900" s="191"/>
      <c r="N1900" s="192"/>
      <c r="O1900" s="66"/>
      <c r="P1900" s="66"/>
      <c r="Q1900" s="66"/>
      <c r="R1900" s="66"/>
      <c r="S1900" s="66"/>
      <c r="T1900" s="67"/>
      <c r="U1900" s="36"/>
      <c r="V1900" s="36"/>
      <c r="W1900" s="36"/>
      <c r="X1900" s="36"/>
      <c r="Y1900" s="36"/>
      <c r="Z1900" s="36"/>
      <c r="AA1900" s="36"/>
      <c r="AB1900" s="36"/>
      <c r="AC1900" s="36"/>
      <c r="AD1900" s="36"/>
      <c r="AE1900" s="36"/>
      <c r="AT1900" s="19" t="s">
        <v>186</v>
      </c>
      <c r="AU1900" s="19" t="s">
        <v>86</v>
      </c>
    </row>
    <row r="1901" spans="1:65" s="13" customFormat="1" ht="11.25">
      <c r="B1901" s="193"/>
      <c r="C1901" s="194"/>
      <c r="D1901" s="195" t="s">
        <v>188</v>
      </c>
      <c r="E1901" s="196" t="s">
        <v>19</v>
      </c>
      <c r="F1901" s="197" t="s">
        <v>1392</v>
      </c>
      <c r="G1901" s="194"/>
      <c r="H1901" s="198">
        <v>11.6</v>
      </c>
      <c r="I1901" s="199"/>
      <c r="J1901" s="194"/>
      <c r="K1901" s="194"/>
      <c r="L1901" s="200"/>
      <c r="M1901" s="201"/>
      <c r="N1901" s="202"/>
      <c r="O1901" s="202"/>
      <c r="P1901" s="202"/>
      <c r="Q1901" s="202"/>
      <c r="R1901" s="202"/>
      <c r="S1901" s="202"/>
      <c r="T1901" s="203"/>
      <c r="AT1901" s="204" t="s">
        <v>188</v>
      </c>
      <c r="AU1901" s="204" t="s">
        <v>86</v>
      </c>
      <c r="AV1901" s="13" t="s">
        <v>86</v>
      </c>
      <c r="AW1901" s="13" t="s">
        <v>35</v>
      </c>
      <c r="AX1901" s="13" t="s">
        <v>84</v>
      </c>
      <c r="AY1901" s="204" t="s">
        <v>177</v>
      </c>
    </row>
    <row r="1902" spans="1:65" s="2" customFormat="1" ht="16.5" customHeight="1">
      <c r="A1902" s="36"/>
      <c r="B1902" s="37"/>
      <c r="C1902" s="237" t="s">
        <v>1393</v>
      </c>
      <c r="D1902" s="237" t="s">
        <v>757</v>
      </c>
      <c r="E1902" s="238" t="s">
        <v>1394</v>
      </c>
      <c r="F1902" s="239" t="s">
        <v>1395</v>
      </c>
      <c r="G1902" s="240" t="s">
        <v>595</v>
      </c>
      <c r="H1902" s="241">
        <v>11.832000000000001</v>
      </c>
      <c r="I1902" s="242"/>
      <c r="J1902" s="243">
        <f>ROUND(I1902*H1902,2)</f>
        <v>0</v>
      </c>
      <c r="K1902" s="239" t="s">
        <v>183</v>
      </c>
      <c r="L1902" s="244"/>
      <c r="M1902" s="245" t="s">
        <v>19</v>
      </c>
      <c r="N1902" s="246" t="s">
        <v>47</v>
      </c>
      <c r="O1902" s="66"/>
      <c r="P1902" s="184">
        <f>O1902*H1902</f>
        <v>0</v>
      </c>
      <c r="Q1902" s="184">
        <v>2.0000000000000002E-5</v>
      </c>
      <c r="R1902" s="184">
        <f>Q1902*H1902</f>
        <v>2.3664000000000004E-4</v>
      </c>
      <c r="S1902" s="184">
        <v>0</v>
      </c>
      <c r="T1902" s="185">
        <f>S1902*H1902</f>
        <v>0</v>
      </c>
      <c r="U1902" s="36"/>
      <c r="V1902" s="36"/>
      <c r="W1902" s="36"/>
      <c r="X1902" s="36"/>
      <c r="Y1902" s="36"/>
      <c r="Z1902" s="36"/>
      <c r="AA1902" s="36"/>
      <c r="AB1902" s="36"/>
      <c r="AC1902" s="36"/>
      <c r="AD1902" s="36"/>
      <c r="AE1902" s="36"/>
      <c r="AR1902" s="186" t="s">
        <v>592</v>
      </c>
      <c r="AT1902" s="186" t="s">
        <v>757</v>
      </c>
      <c r="AU1902" s="186" t="s">
        <v>86</v>
      </c>
      <c r="AY1902" s="19" t="s">
        <v>177</v>
      </c>
      <c r="BE1902" s="187">
        <f>IF(N1902="základní",J1902,0)</f>
        <v>0</v>
      </c>
      <c r="BF1902" s="187">
        <f>IF(N1902="snížená",J1902,0)</f>
        <v>0</v>
      </c>
      <c r="BG1902" s="187">
        <f>IF(N1902="zákl. přenesená",J1902,0)</f>
        <v>0</v>
      </c>
      <c r="BH1902" s="187">
        <f>IF(N1902="sníž. přenesená",J1902,0)</f>
        <v>0</v>
      </c>
      <c r="BI1902" s="187">
        <f>IF(N1902="nulová",J1902,0)</f>
        <v>0</v>
      </c>
      <c r="BJ1902" s="19" t="s">
        <v>84</v>
      </c>
      <c r="BK1902" s="187">
        <f>ROUND(I1902*H1902,2)</f>
        <v>0</v>
      </c>
      <c r="BL1902" s="19" t="s">
        <v>301</v>
      </c>
      <c r="BM1902" s="186" t="s">
        <v>1396</v>
      </c>
    </row>
    <row r="1903" spans="1:65" s="13" customFormat="1" ht="11.25">
      <c r="B1903" s="193"/>
      <c r="C1903" s="194"/>
      <c r="D1903" s="195" t="s">
        <v>188</v>
      </c>
      <c r="E1903" s="196" t="s">
        <v>19</v>
      </c>
      <c r="F1903" s="197" t="s">
        <v>1397</v>
      </c>
      <c r="G1903" s="194"/>
      <c r="H1903" s="198">
        <v>11.832000000000001</v>
      </c>
      <c r="I1903" s="199"/>
      <c r="J1903" s="194"/>
      <c r="K1903" s="194"/>
      <c r="L1903" s="200"/>
      <c r="M1903" s="201"/>
      <c r="N1903" s="202"/>
      <c r="O1903" s="202"/>
      <c r="P1903" s="202"/>
      <c r="Q1903" s="202"/>
      <c r="R1903" s="202"/>
      <c r="S1903" s="202"/>
      <c r="T1903" s="203"/>
      <c r="AT1903" s="204" t="s">
        <v>188</v>
      </c>
      <c r="AU1903" s="204" t="s">
        <v>86</v>
      </c>
      <c r="AV1903" s="13" t="s">
        <v>86</v>
      </c>
      <c r="AW1903" s="13" t="s">
        <v>35</v>
      </c>
      <c r="AX1903" s="13" t="s">
        <v>84</v>
      </c>
      <c r="AY1903" s="204" t="s">
        <v>177</v>
      </c>
    </row>
    <row r="1904" spans="1:65" s="2" customFormat="1" ht="24.2" customHeight="1">
      <c r="A1904" s="36"/>
      <c r="B1904" s="37"/>
      <c r="C1904" s="175" t="s">
        <v>1398</v>
      </c>
      <c r="D1904" s="175" t="s">
        <v>179</v>
      </c>
      <c r="E1904" s="176" t="s">
        <v>1399</v>
      </c>
      <c r="F1904" s="177" t="s">
        <v>1400</v>
      </c>
      <c r="G1904" s="178" t="s">
        <v>1359</v>
      </c>
      <c r="H1904" s="249"/>
      <c r="I1904" s="180"/>
      <c r="J1904" s="181">
        <f>ROUND(I1904*H1904,2)</f>
        <v>0</v>
      </c>
      <c r="K1904" s="177" t="s">
        <v>183</v>
      </c>
      <c r="L1904" s="41"/>
      <c r="M1904" s="182" t="s">
        <v>19</v>
      </c>
      <c r="N1904" s="183" t="s">
        <v>47</v>
      </c>
      <c r="O1904" s="66"/>
      <c r="P1904" s="184">
        <f>O1904*H1904</f>
        <v>0</v>
      </c>
      <c r="Q1904" s="184">
        <v>0</v>
      </c>
      <c r="R1904" s="184">
        <f>Q1904*H1904</f>
        <v>0</v>
      </c>
      <c r="S1904" s="184">
        <v>0</v>
      </c>
      <c r="T1904" s="185">
        <f>S1904*H1904</f>
        <v>0</v>
      </c>
      <c r="U1904" s="36"/>
      <c r="V1904" s="36"/>
      <c r="W1904" s="36"/>
      <c r="X1904" s="36"/>
      <c r="Y1904" s="36"/>
      <c r="Z1904" s="36"/>
      <c r="AA1904" s="36"/>
      <c r="AB1904" s="36"/>
      <c r="AC1904" s="36"/>
      <c r="AD1904" s="36"/>
      <c r="AE1904" s="36"/>
      <c r="AR1904" s="186" t="s">
        <v>301</v>
      </c>
      <c r="AT1904" s="186" t="s">
        <v>179</v>
      </c>
      <c r="AU1904" s="186" t="s">
        <v>86</v>
      </c>
      <c r="AY1904" s="19" t="s">
        <v>177</v>
      </c>
      <c r="BE1904" s="187">
        <f>IF(N1904="základní",J1904,0)</f>
        <v>0</v>
      </c>
      <c r="BF1904" s="187">
        <f>IF(N1904="snížená",J1904,0)</f>
        <v>0</v>
      </c>
      <c r="BG1904" s="187">
        <f>IF(N1904="zákl. přenesená",J1904,0)</f>
        <v>0</v>
      </c>
      <c r="BH1904" s="187">
        <f>IF(N1904="sníž. přenesená",J1904,0)</f>
        <v>0</v>
      </c>
      <c r="BI1904" s="187">
        <f>IF(N1904="nulová",J1904,0)</f>
        <v>0</v>
      </c>
      <c r="BJ1904" s="19" t="s">
        <v>84</v>
      </c>
      <c r="BK1904" s="187">
        <f>ROUND(I1904*H1904,2)</f>
        <v>0</v>
      </c>
      <c r="BL1904" s="19" t="s">
        <v>301</v>
      </c>
      <c r="BM1904" s="186" t="s">
        <v>1401</v>
      </c>
    </row>
    <row r="1905" spans="1:65" s="2" customFormat="1" ht="11.25">
      <c r="A1905" s="36"/>
      <c r="B1905" s="37"/>
      <c r="C1905" s="38"/>
      <c r="D1905" s="188" t="s">
        <v>186</v>
      </c>
      <c r="E1905" s="38"/>
      <c r="F1905" s="189" t="s">
        <v>1402</v>
      </c>
      <c r="G1905" s="38"/>
      <c r="H1905" s="38"/>
      <c r="I1905" s="190"/>
      <c r="J1905" s="38"/>
      <c r="K1905" s="38"/>
      <c r="L1905" s="41"/>
      <c r="M1905" s="191"/>
      <c r="N1905" s="192"/>
      <c r="O1905" s="66"/>
      <c r="P1905" s="66"/>
      <c r="Q1905" s="66"/>
      <c r="R1905" s="66"/>
      <c r="S1905" s="66"/>
      <c r="T1905" s="67"/>
      <c r="U1905" s="36"/>
      <c r="V1905" s="36"/>
      <c r="W1905" s="36"/>
      <c r="X1905" s="36"/>
      <c r="Y1905" s="36"/>
      <c r="Z1905" s="36"/>
      <c r="AA1905" s="36"/>
      <c r="AB1905" s="36"/>
      <c r="AC1905" s="36"/>
      <c r="AD1905" s="36"/>
      <c r="AE1905" s="36"/>
      <c r="AT1905" s="19" t="s">
        <v>186</v>
      </c>
      <c r="AU1905" s="19" t="s">
        <v>86</v>
      </c>
    </row>
    <row r="1906" spans="1:65" s="12" customFormat="1" ht="22.9" customHeight="1">
      <c r="B1906" s="159"/>
      <c r="C1906" s="160"/>
      <c r="D1906" s="161" t="s">
        <v>75</v>
      </c>
      <c r="E1906" s="173" t="s">
        <v>1403</v>
      </c>
      <c r="F1906" s="173" t="s">
        <v>1404</v>
      </c>
      <c r="G1906" s="160"/>
      <c r="H1906" s="160"/>
      <c r="I1906" s="163"/>
      <c r="J1906" s="174">
        <f>BK1906</f>
        <v>0</v>
      </c>
      <c r="K1906" s="160"/>
      <c r="L1906" s="165"/>
      <c r="M1906" s="166"/>
      <c r="N1906" s="167"/>
      <c r="O1906" s="167"/>
      <c r="P1906" s="168">
        <f>SUM(P1907:P2264)</f>
        <v>0</v>
      </c>
      <c r="Q1906" s="167"/>
      <c r="R1906" s="168">
        <f>SUM(R1907:R2264)</f>
        <v>12.285036259999998</v>
      </c>
      <c r="S1906" s="167"/>
      <c r="T1906" s="169">
        <f>SUM(T1907:T2264)</f>
        <v>0</v>
      </c>
      <c r="AR1906" s="170" t="s">
        <v>86</v>
      </c>
      <c r="AT1906" s="171" t="s">
        <v>75</v>
      </c>
      <c r="AU1906" s="171" t="s">
        <v>84</v>
      </c>
      <c r="AY1906" s="170" t="s">
        <v>177</v>
      </c>
      <c r="BK1906" s="172">
        <f>SUM(BK1907:BK2264)</f>
        <v>0</v>
      </c>
    </row>
    <row r="1907" spans="1:65" s="2" customFormat="1" ht="24.2" customHeight="1">
      <c r="A1907" s="36"/>
      <c r="B1907" s="37"/>
      <c r="C1907" s="175" t="s">
        <v>1405</v>
      </c>
      <c r="D1907" s="175" t="s">
        <v>179</v>
      </c>
      <c r="E1907" s="176" t="s">
        <v>1406</v>
      </c>
      <c r="F1907" s="177" t="s">
        <v>1407</v>
      </c>
      <c r="G1907" s="178" t="s">
        <v>199</v>
      </c>
      <c r="H1907" s="179">
        <v>201.1</v>
      </c>
      <c r="I1907" s="180"/>
      <c r="J1907" s="181">
        <f>ROUND(I1907*H1907,2)</f>
        <v>0</v>
      </c>
      <c r="K1907" s="177" t="s">
        <v>183</v>
      </c>
      <c r="L1907" s="41"/>
      <c r="M1907" s="182" t="s">
        <v>19</v>
      </c>
      <c r="N1907" s="183" t="s">
        <v>47</v>
      </c>
      <c r="O1907" s="66"/>
      <c r="P1907" s="184">
        <f>O1907*H1907</f>
        <v>0</v>
      </c>
      <c r="Q1907" s="184">
        <v>0</v>
      </c>
      <c r="R1907" s="184">
        <f>Q1907*H1907</f>
        <v>0</v>
      </c>
      <c r="S1907" s="184">
        <v>0</v>
      </c>
      <c r="T1907" s="185">
        <f>S1907*H1907</f>
        <v>0</v>
      </c>
      <c r="U1907" s="36"/>
      <c r="V1907" s="36"/>
      <c r="W1907" s="36"/>
      <c r="X1907" s="36"/>
      <c r="Y1907" s="36"/>
      <c r="Z1907" s="36"/>
      <c r="AA1907" s="36"/>
      <c r="AB1907" s="36"/>
      <c r="AC1907" s="36"/>
      <c r="AD1907" s="36"/>
      <c r="AE1907" s="36"/>
      <c r="AR1907" s="186" t="s">
        <v>301</v>
      </c>
      <c r="AT1907" s="186" t="s">
        <v>179</v>
      </c>
      <c r="AU1907" s="186" t="s">
        <v>86</v>
      </c>
      <c r="AY1907" s="19" t="s">
        <v>177</v>
      </c>
      <c r="BE1907" s="187">
        <f>IF(N1907="základní",J1907,0)</f>
        <v>0</v>
      </c>
      <c r="BF1907" s="187">
        <f>IF(N1907="snížená",J1907,0)</f>
        <v>0</v>
      </c>
      <c r="BG1907" s="187">
        <f>IF(N1907="zákl. přenesená",J1907,0)</f>
        <v>0</v>
      </c>
      <c r="BH1907" s="187">
        <f>IF(N1907="sníž. přenesená",J1907,0)</f>
        <v>0</v>
      </c>
      <c r="BI1907" s="187">
        <f>IF(N1907="nulová",J1907,0)</f>
        <v>0</v>
      </c>
      <c r="BJ1907" s="19" t="s">
        <v>84</v>
      </c>
      <c r="BK1907" s="187">
        <f>ROUND(I1907*H1907,2)</f>
        <v>0</v>
      </c>
      <c r="BL1907" s="19" t="s">
        <v>301</v>
      </c>
      <c r="BM1907" s="186" t="s">
        <v>1408</v>
      </c>
    </row>
    <row r="1908" spans="1:65" s="2" customFormat="1" ht="11.25">
      <c r="A1908" s="36"/>
      <c r="B1908" s="37"/>
      <c r="C1908" s="38"/>
      <c r="D1908" s="188" t="s">
        <v>186</v>
      </c>
      <c r="E1908" s="38"/>
      <c r="F1908" s="189" t="s">
        <v>1409</v>
      </c>
      <c r="G1908" s="38"/>
      <c r="H1908" s="38"/>
      <c r="I1908" s="190"/>
      <c r="J1908" s="38"/>
      <c r="K1908" s="38"/>
      <c r="L1908" s="41"/>
      <c r="M1908" s="191"/>
      <c r="N1908" s="192"/>
      <c r="O1908" s="66"/>
      <c r="P1908" s="66"/>
      <c r="Q1908" s="66"/>
      <c r="R1908" s="66"/>
      <c r="S1908" s="66"/>
      <c r="T1908" s="67"/>
      <c r="U1908" s="36"/>
      <c r="V1908" s="36"/>
      <c r="W1908" s="36"/>
      <c r="X1908" s="36"/>
      <c r="Y1908" s="36"/>
      <c r="Z1908" s="36"/>
      <c r="AA1908" s="36"/>
      <c r="AB1908" s="36"/>
      <c r="AC1908" s="36"/>
      <c r="AD1908" s="36"/>
      <c r="AE1908" s="36"/>
      <c r="AT1908" s="19" t="s">
        <v>186</v>
      </c>
      <c r="AU1908" s="19" t="s">
        <v>86</v>
      </c>
    </row>
    <row r="1909" spans="1:65" s="15" customFormat="1" ht="11.25">
      <c r="B1909" s="216"/>
      <c r="C1909" s="217"/>
      <c r="D1909" s="195" t="s">
        <v>188</v>
      </c>
      <c r="E1909" s="218" t="s">
        <v>19</v>
      </c>
      <c r="F1909" s="219" t="s">
        <v>1410</v>
      </c>
      <c r="G1909" s="217"/>
      <c r="H1909" s="218" t="s">
        <v>19</v>
      </c>
      <c r="I1909" s="220"/>
      <c r="J1909" s="217"/>
      <c r="K1909" s="217"/>
      <c r="L1909" s="221"/>
      <c r="M1909" s="222"/>
      <c r="N1909" s="223"/>
      <c r="O1909" s="223"/>
      <c r="P1909" s="223"/>
      <c r="Q1909" s="223"/>
      <c r="R1909" s="223"/>
      <c r="S1909" s="223"/>
      <c r="T1909" s="224"/>
      <c r="AT1909" s="225" t="s">
        <v>188</v>
      </c>
      <c r="AU1909" s="225" t="s">
        <v>86</v>
      </c>
      <c r="AV1909" s="15" t="s">
        <v>84</v>
      </c>
      <c r="AW1909" s="15" t="s">
        <v>35</v>
      </c>
      <c r="AX1909" s="15" t="s">
        <v>76</v>
      </c>
      <c r="AY1909" s="225" t="s">
        <v>177</v>
      </c>
    </row>
    <row r="1910" spans="1:65" s="13" customFormat="1" ht="11.25">
      <c r="B1910" s="193"/>
      <c r="C1910" s="194"/>
      <c r="D1910" s="195" t="s">
        <v>188</v>
      </c>
      <c r="E1910" s="196" t="s">
        <v>19</v>
      </c>
      <c r="F1910" s="197" t="s">
        <v>1061</v>
      </c>
      <c r="G1910" s="194"/>
      <c r="H1910" s="198">
        <v>22.5</v>
      </c>
      <c r="I1910" s="199"/>
      <c r="J1910" s="194"/>
      <c r="K1910" s="194"/>
      <c r="L1910" s="200"/>
      <c r="M1910" s="201"/>
      <c r="N1910" s="202"/>
      <c r="O1910" s="202"/>
      <c r="P1910" s="202"/>
      <c r="Q1910" s="202"/>
      <c r="R1910" s="202"/>
      <c r="S1910" s="202"/>
      <c r="T1910" s="203"/>
      <c r="AT1910" s="204" t="s">
        <v>188</v>
      </c>
      <c r="AU1910" s="204" t="s">
        <v>86</v>
      </c>
      <c r="AV1910" s="13" t="s">
        <v>86</v>
      </c>
      <c r="AW1910" s="13" t="s">
        <v>35</v>
      </c>
      <c r="AX1910" s="13" t="s">
        <v>76</v>
      </c>
      <c r="AY1910" s="204" t="s">
        <v>177</v>
      </c>
    </row>
    <row r="1911" spans="1:65" s="14" customFormat="1" ht="11.25">
      <c r="B1911" s="205"/>
      <c r="C1911" s="206"/>
      <c r="D1911" s="195" t="s">
        <v>188</v>
      </c>
      <c r="E1911" s="207" t="s">
        <v>19</v>
      </c>
      <c r="F1911" s="208" t="s">
        <v>190</v>
      </c>
      <c r="G1911" s="206"/>
      <c r="H1911" s="209">
        <v>22.5</v>
      </c>
      <c r="I1911" s="210"/>
      <c r="J1911" s="206"/>
      <c r="K1911" s="206"/>
      <c r="L1911" s="211"/>
      <c r="M1911" s="212"/>
      <c r="N1911" s="213"/>
      <c r="O1911" s="213"/>
      <c r="P1911" s="213"/>
      <c r="Q1911" s="213"/>
      <c r="R1911" s="213"/>
      <c r="S1911" s="213"/>
      <c r="T1911" s="214"/>
      <c r="AT1911" s="215" t="s">
        <v>188</v>
      </c>
      <c r="AU1911" s="215" t="s">
        <v>86</v>
      </c>
      <c r="AV1911" s="14" t="s">
        <v>184</v>
      </c>
      <c r="AW1911" s="14" t="s">
        <v>35</v>
      </c>
      <c r="AX1911" s="14" t="s">
        <v>76</v>
      </c>
      <c r="AY1911" s="215" t="s">
        <v>177</v>
      </c>
    </row>
    <row r="1912" spans="1:65" s="15" customFormat="1" ht="11.25">
      <c r="B1912" s="216"/>
      <c r="C1912" s="217"/>
      <c r="D1912" s="195" t="s">
        <v>188</v>
      </c>
      <c r="E1912" s="218" t="s">
        <v>19</v>
      </c>
      <c r="F1912" s="219" t="s">
        <v>1016</v>
      </c>
      <c r="G1912" s="217"/>
      <c r="H1912" s="218" t="s">
        <v>19</v>
      </c>
      <c r="I1912" s="220"/>
      <c r="J1912" s="217"/>
      <c r="K1912" s="217"/>
      <c r="L1912" s="221"/>
      <c r="M1912" s="222"/>
      <c r="N1912" s="223"/>
      <c r="O1912" s="223"/>
      <c r="P1912" s="223"/>
      <c r="Q1912" s="223"/>
      <c r="R1912" s="223"/>
      <c r="S1912" s="223"/>
      <c r="T1912" s="224"/>
      <c r="AT1912" s="225" t="s">
        <v>188</v>
      </c>
      <c r="AU1912" s="225" t="s">
        <v>86</v>
      </c>
      <c r="AV1912" s="15" t="s">
        <v>84</v>
      </c>
      <c r="AW1912" s="15" t="s">
        <v>35</v>
      </c>
      <c r="AX1912" s="15" t="s">
        <v>76</v>
      </c>
      <c r="AY1912" s="225" t="s">
        <v>177</v>
      </c>
    </row>
    <row r="1913" spans="1:65" s="15" customFormat="1" ht="11.25">
      <c r="B1913" s="216"/>
      <c r="C1913" s="217"/>
      <c r="D1913" s="195" t="s">
        <v>188</v>
      </c>
      <c r="E1913" s="218" t="s">
        <v>19</v>
      </c>
      <c r="F1913" s="219" t="s">
        <v>1060</v>
      </c>
      <c r="G1913" s="217"/>
      <c r="H1913" s="218" t="s">
        <v>19</v>
      </c>
      <c r="I1913" s="220"/>
      <c r="J1913" s="217"/>
      <c r="K1913" s="217"/>
      <c r="L1913" s="221"/>
      <c r="M1913" s="222"/>
      <c r="N1913" s="223"/>
      <c r="O1913" s="223"/>
      <c r="P1913" s="223"/>
      <c r="Q1913" s="223"/>
      <c r="R1913" s="223"/>
      <c r="S1913" s="223"/>
      <c r="T1913" s="224"/>
      <c r="AT1913" s="225" t="s">
        <v>188</v>
      </c>
      <c r="AU1913" s="225" t="s">
        <v>86</v>
      </c>
      <c r="AV1913" s="15" t="s">
        <v>84</v>
      </c>
      <c r="AW1913" s="15" t="s">
        <v>35</v>
      </c>
      <c r="AX1913" s="15" t="s">
        <v>76</v>
      </c>
      <c r="AY1913" s="225" t="s">
        <v>177</v>
      </c>
    </row>
    <row r="1914" spans="1:65" s="13" customFormat="1" ht="11.25">
      <c r="B1914" s="193"/>
      <c r="C1914" s="194"/>
      <c r="D1914" s="195" t="s">
        <v>188</v>
      </c>
      <c r="E1914" s="196" t="s">
        <v>19</v>
      </c>
      <c r="F1914" s="197" t="s">
        <v>1017</v>
      </c>
      <c r="G1914" s="194"/>
      <c r="H1914" s="198">
        <v>16.7</v>
      </c>
      <c r="I1914" s="199"/>
      <c r="J1914" s="194"/>
      <c r="K1914" s="194"/>
      <c r="L1914" s="200"/>
      <c r="M1914" s="201"/>
      <c r="N1914" s="202"/>
      <c r="O1914" s="202"/>
      <c r="P1914" s="202"/>
      <c r="Q1914" s="202"/>
      <c r="R1914" s="202"/>
      <c r="S1914" s="202"/>
      <c r="T1914" s="203"/>
      <c r="AT1914" s="204" t="s">
        <v>188</v>
      </c>
      <c r="AU1914" s="204" t="s">
        <v>86</v>
      </c>
      <c r="AV1914" s="13" t="s">
        <v>86</v>
      </c>
      <c r="AW1914" s="13" t="s">
        <v>35</v>
      </c>
      <c r="AX1914" s="13" t="s">
        <v>76</v>
      </c>
      <c r="AY1914" s="204" t="s">
        <v>177</v>
      </c>
    </row>
    <row r="1915" spans="1:65" s="13" customFormat="1" ht="11.25">
      <c r="B1915" s="193"/>
      <c r="C1915" s="194"/>
      <c r="D1915" s="195" t="s">
        <v>188</v>
      </c>
      <c r="E1915" s="196" t="s">
        <v>19</v>
      </c>
      <c r="F1915" s="197" t="s">
        <v>206</v>
      </c>
      <c r="G1915" s="194"/>
      <c r="H1915" s="198">
        <v>5</v>
      </c>
      <c r="I1915" s="199"/>
      <c r="J1915" s="194"/>
      <c r="K1915" s="194"/>
      <c r="L1915" s="200"/>
      <c r="M1915" s="201"/>
      <c r="N1915" s="202"/>
      <c r="O1915" s="202"/>
      <c r="P1915" s="202"/>
      <c r="Q1915" s="202"/>
      <c r="R1915" s="202"/>
      <c r="S1915" s="202"/>
      <c r="T1915" s="203"/>
      <c r="AT1915" s="204" t="s">
        <v>188</v>
      </c>
      <c r="AU1915" s="204" t="s">
        <v>86</v>
      </c>
      <c r="AV1915" s="13" t="s">
        <v>86</v>
      </c>
      <c r="AW1915" s="13" t="s">
        <v>35</v>
      </c>
      <c r="AX1915" s="13" t="s">
        <v>76</v>
      </c>
      <c r="AY1915" s="204" t="s">
        <v>177</v>
      </c>
    </row>
    <row r="1916" spans="1:65" s="13" customFormat="1" ht="11.25">
      <c r="B1916" s="193"/>
      <c r="C1916" s="194"/>
      <c r="D1916" s="195" t="s">
        <v>188</v>
      </c>
      <c r="E1916" s="196" t="s">
        <v>19</v>
      </c>
      <c r="F1916" s="197" t="s">
        <v>1018</v>
      </c>
      <c r="G1916" s="194"/>
      <c r="H1916" s="198">
        <v>1.5</v>
      </c>
      <c r="I1916" s="199"/>
      <c r="J1916" s="194"/>
      <c r="K1916" s="194"/>
      <c r="L1916" s="200"/>
      <c r="M1916" s="201"/>
      <c r="N1916" s="202"/>
      <c r="O1916" s="202"/>
      <c r="P1916" s="202"/>
      <c r="Q1916" s="202"/>
      <c r="R1916" s="202"/>
      <c r="S1916" s="202"/>
      <c r="T1916" s="203"/>
      <c r="AT1916" s="204" t="s">
        <v>188</v>
      </c>
      <c r="AU1916" s="204" t="s">
        <v>86</v>
      </c>
      <c r="AV1916" s="13" t="s">
        <v>86</v>
      </c>
      <c r="AW1916" s="13" t="s">
        <v>35</v>
      </c>
      <c r="AX1916" s="13" t="s">
        <v>76</v>
      </c>
      <c r="AY1916" s="204" t="s">
        <v>177</v>
      </c>
    </row>
    <row r="1917" spans="1:65" s="13" customFormat="1" ht="11.25">
      <c r="B1917" s="193"/>
      <c r="C1917" s="194"/>
      <c r="D1917" s="195" t="s">
        <v>188</v>
      </c>
      <c r="E1917" s="196" t="s">
        <v>19</v>
      </c>
      <c r="F1917" s="197" t="s">
        <v>1018</v>
      </c>
      <c r="G1917" s="194"/>
      <c r="H1917" s="198">
        <v>1.5</v>
      </c>
      <c r="I1917" s="199"/>
      <c r="J1917" s="194"/>
      <c r="K1917" s="194"/>
      <c r="L1917" s="200"/>
      <c r="M1917" s="201"/>
      <c r="N1917" s="202"/>
      <c r="O1917" s="202"/>
      <c r="P1917" s="202"/>
      <c r="Q1917" s="202"/>
      <c r="R1917" s="202"/>
      <c r="S1917" s="202"/>
      <c r="T1917" s="203"/>
      <c r="AT1917" s="204" t="s">
        <v>188</v>
      </c>
      <c r="AU1917" s="204" t="s">
        <v>86</v>
      </c>
      <c r="AV1917" s="13" t="s">
        <v>86</v>
      </c>
      <c r="AW1917" s="13" t="s">
        <v>35</v>
      </c>
      <c r="AX1917" s="13" t="s">
        <v>76</v>
      </c>
      <c r="AY1917" s="204" t="s">
        <v>177</v>
      </c>
    </row>
    <row r="1918" spans="1:65" s="13" customFormat="1" ht="11.25">
      <c r="B1918" s="193"/>
      <c r="C1918" s="194"/>
      <c r="D1918" s="195" t="s">
        <v>188</v>
      </c>
      <c r="E1918" s="196" t="s">
        <v>19</v>
      </c>
      <c r="F1918" s="197" t="s">
        <v>1019</v>
      </c>
      <c r="G1918" s="194"/>
      <c r="H1918" s="198">
        <v>2.9</v>
      </c>
      <c r="I1918" s="199"/>
      <c r="J1918" s="194"/>
      <c r="K1918" s="194"/>
      <c r="L1918" s="200"/>
      <c r="M1918" s="201"/>
      <c r="N1918" s="202"/>
      <c r="O1918" s="202"/>
      <c r="P1918" s="202"/>
      <c r="Q1918" s="202"/>
      <c r="R1918" s="202"/>
      <c r="S1918" s="202"/>
      <c r="T1918" s="203"/>
      <c r="AT1918" s="204" t="s">
        <v>188</v>
      </c>
      <c r="AU1918" s="204" t="s">
        <v>86</v>
      </c>
      <c r="AV1918" s="13" t="s">
        <v>86</v>
      </c>
      <c r="AW1918" s="13" t="s">
        <v>35</v>
      </c>
      <c r="AX1918" s="13" t="s">
        <v>76</v>
      </c>
      <c r="AY1918" s="204" t="s">
        <v>177</v>
      </c>
    </row>
    <row r="1919" spans="1:65" s="13" customFormat="1" ht="11.25">
      <c r="B1919" s="193"/>
      <c r="C1919" s="194"/>
      <c r="D1919" s="195" t="s">
        <v>188</v>
      </c>
      <c r="E1919" s="196" t="s">
        <v>19</v>
      </c>
      <c r="F1919" s="197" t="s">
        <v>196</v>
      </c>
      <c r="G1919" s="194"/>
      <c r="H1919" s="198">
        <v>3</v>
      </c>
      <c r="I1919" s="199"/>
      <c r="J1919" s="194"/>
      <c r="K1919" s="194"/>
      <c r="L1919" s="200"/>
      <c r="M1919" s="201"/>
      <c r="N1919" s="202"/>
      <c r="O1919" s="202"/>
      <c r="P1919" s="202"/>
      <c r="Q1919" s="202"/>
      <c r="R1919" s="202"/>
      <c r="S1919" s="202"/>
      <c r="T1919" s="203"/>
      <c r="AT1919" s="204" t="s">
        <v>188</v>
      </c>
      <c r="AU1919" s="204" t="s">
        <v>86</v>
      </c>
      <c r="AV1919" s="13" t="s">
        <v>86</v>
      </c>
      <c r="AW1919" s="13" t="s">
        <v>35</v>
      </c>
      <c r="AX1919" s="13" t="s">
        <v>76</v>
      </c>
      <c r="AY1919" s="204" t="s">
        <v>177</v>
      </c>
    </row>
    <row r="1920" spans="1:65" s="13" customFormat="1" ht="11.25">
      <c r="B1920" s="193"/>
      <c r="C1920" s="194"/>
      <c r="D1920" s="195" t="s">
        <v>188</v>
      </c>
      <c r="E1920" s="196" t="s">
        <v>19</v>
      </c>
      <c r="F1920" s="197" t="s">
        <v>1018</v>
      </c>
      <c r="G1920" s="194"/>
      <c r="H1920" s="198">
        <v>1.5</v>
      </c>
      <c r="I1920" s="199"/>
      <c r="J1920" s="194"/>
      <c r="K1920" s="194"/>
      <c r="L1920" s="200"/>
      <c r="M1920" s="201"/>
      <c r="N1920" s="202"/>
      <c r="O1920" s="202"/>
      <c r="P1920" s="202"/>
      <c r="Q1920" s="202"/>
      <c r="R1920" s="202"/>
      <c r="S1920" s="202"/>
      <c r="T1920" s="203"/>
      <c r="AT1920" s="204" t="s">
        <v>188</v>
      </c>
      <c r="AU1920" s="204" t="s">
        <v>86</v>
      </c>
      <c r="AV1920" s="13" t="s">
        <v>86</v>
      </c>
      <c r="AW1920" s="13" t="s">
        <v>35</v>
      </c>
      <c r="AX1920" s="13" t="s">
        <v>76</v>
      </c>
      <c r="AY1920" s="204" t="s">
        <v>177</v>
      </c>
    </row>
    <row r="1921" spans="1:65" s="13" customFormat="1" ht="11.25">
      <c r="B1921" s="193"/>
      <c r="C1921" s="194"/>
      <c r="D1921" s="195" t="s">
        <v>188</v>
      </c>
      <c r="E1921" s="196" t="s">
        <v>19</v>
      </c>
      <c r="F1921" s="197" t="s">
        <v>1006</v>
      </c>
      <c r="G1921" s="194"/>
      <c r="H1921" s="198">
        <v>6.6</v>
      </c>
      <c r="I1921" s="199"/>
      <c r="J1921" s="194"/>
      <c r="K1921" s="194"/>
      <c r="L1921" s="200"/>
      <c r="M1921" s="201"/>
      <c r="N1921" s="202"/>
      <c r="O1921" s="202"/>
      <c r="P1921" s="202"/>
      <c r="Q1921" s="202"/>
      <c r="R1921" s="202"/>
      <c r="S1921" s="202"/>
      <c r="T1921" s="203"/>
      <c r="AT1921" s="204" t="s">
        <v>188</v>
      </c>
      <c r="AU1921" s="204" t="s">
        <v>86</v>
      </c>
      <c r="AV1921" s="13" t="s">
        <v>86</v>
      </c>
      <c r="AW1921" s="13" t="s">
        <v>35</v>
      </c>
      <c r="AX1921" s="13" t="s">
        <v>76</v>
      </c>
      <c r="AY1921" s="204" t="s">
        <v>177</v>
      </c>
    </row>
    <row r="1922" spans="1:65" s="13" customFormat="1" ht="11.25">
      <c r="B1922" s="193"/>
      <c r="C1922" s="194"/>
      <c r="D1922" s="195" t="s">
        <v>188</v>
      </c>
      <c r="E1922" s="196" t="s">
        <v>19</v>
      </c>
      <c r="F1922" s="197" t="s">
        <v>1020</v>
      </c>
      <c r="G1922" s="194"/>
      <c r="H1922" s="198">
        <v>46.8</v>
      </c>
      <c r="I1922" s="199"/>
      <c r="J1922" s="194"/>
      <c r="K1922" s="194"/>
      <c r="L1922" s="200"/>
      <c r="M1922" s="201"/>
      <c r="N1922" s="202"/>
      <c r="O1922" s="202"/>
      <c r="P1922" s="202"/>
      <c r="Q1922" s="202"/>
      <c r="R1922" s="202"/>
      <c r="S1922" s="202"/>
      <c r="T1922" s="203"/>
      <c r="AT1922" s="204" t="s">
        <v>188</v>
      </c>
      <c r="AU1922" s="204" t="s">
        <v>86</v>
      </c>
      <c r="AV1922" s="13" t="s">
        <v>86</v>
      </c>
      <c r="AW1922" s="13" t="s">
        <v>35</v>
      </c>
      <c r="AX1922" s="13" t="s">
        <v>76</v>
      </c>
      <c r="AY1922" s="204" t="s">
        <v>177</v>
      </c>
    </row>
    <row r="1923" spans="1:65" s="13" customFormat="1" ht="11.25">
      <c r="B1923" s="193"/>
      <c r="C1923" s="194"/>
      <c r="D1923" s="195" t="s">
        <v>188</v>
      </c>
      <c r="E1923" s="196" t="s">
        <v>19</v>
      </c>
      <c r="F1923" s="197" t="s">
        <v>1021</v>
      </c>
      <c r="G1923" s="194"/>
      <c r="H1923" s="198">
        <v>16.2</v>
      </c>
      <c r="I1923" s="199"/>
      <c r="J1923" s="194"/>
      <c r="K1923" s="194"/>
      <c r="L1923" s="200"/>
      <c r="M1923" s="201"/>
      <c r="N1923" s="202"/>
      <c r="O1923" s="202"/>
      <c r="P1923" s="202"/>
      <c r="Q1923" s="202"/>
      <c r="R1923" s="202"/>
      <c r="S1923" s="202"/>
      <c r="T1923" s="203"/>
      <c r="AT1923" s="204" t="s">
        <v>188</v>
      </c>
      <c r="AU1923" s="204" t="s">
        <v>86</v>
      </c>
      <c r="AV1923" s="13" t="s">
        <v>86</v>
      </c>
      <c r="AW1923" s="13" t="s">
        <v>35</v>
      </c>
      <c r="AX1923" s="13" t="s">
        <v>76</v>
      </c>
      <c r="AY1923" s="204" t="s">
        <v>177</v>
      </c>
    </row>
    <row r="1924" spans="1:65" s="13" customFormat="1" ht="11.25">
      <c r="B1924" s="193"/>
      <c r="C1924" s="194"/>
      <c r="D1924" s="195" t="s">
        <v>188</v>
      </c>
      <c r="E1924" s="196" t="s">
        <v>19</v>
      </c>
      <c r="F1924" s="197" t="s">
        <v>649</v>
      </c>
      <c r="G1924" s="194"/>
      <c r="H1924" s="198">
        <v>3.5</v>
      </c>
      <c r="I1924" s="199"/>
      <c r="J1924" s="194"/>
      <c r="K1924" s="194"/>
      <c r="L1924" s="200"/>
      <c r="M1924" s="201"/>
      <c r="N1924" s="202"/>
      <c r="O1924" s="202"/>
      <c r="P1924" s="202"/>
      <c r="Q1924" s="202"/>
      <c r="R1924" s="202"/>
      <c r="S1924" s="202"/>
      <c r="T1924" s="203"/>
      <c r="AT1924" s="204" t="s">
        <v>188</v>
      </c>
      <c r="AU1924" s="204" t="s">
        <v>86</v>
      </c>
      <c r="AV1924" s="13" t="s">
        <v>86</v>
      </c>
      <c r="AW1924" s="13" t="s">
        <v>35</v>
      </c>
      <c r="AX1924" s="13" t="s">
        <v>76</v>
      </c>
      <c r="AY1924" s="204" t="s">
        <v>177</v>
      </c>
    </row>
    <row r="1925" spans="1:65" s="13" customFormat="1" ht="11.25">
      <c r="B1925" s="193"/>
      <c r="C1925" s="194"/>
      <c r="D1925" s="195" t="s">
        <v>188</v>
      </c>
      <c r="E1925" s="196" t="s">
        <v>19</v>
      </c>
      <c r="F1925" s="197" t="s">
        <v>1018</v>
      </c>
      <c r="G1925" s="194"/>
      <c r="H1925" s="198">
        <v>1.5</v>
      </c>
      <c r="I1925" s="199"/>
      <c r="J1925" s="194"/>
      <c r="K1925" s="194"/>
      <c r="L1925" s="200"/>
      <c r="M1925" s="201"/>
      <c r="N1925" s="202"/>
      <c r="O1925" s="202"/>
      <c r="P1925" s="202"/>
      <c r="Q1925" s="202"/>
      <c r="R1925" s="202"/>
      <c r="S1925" s="202"/>
      <c r="T1925" s="203"/>
      <c r="AT1925" s="204" t="s">
        <v>188</v>
      </c>
      <c r="AU1925" s="204" t="s">
        <v>86</v>
      </c>
      <c r="AV1925" s="13" t="s">
        <v>86</v>
      </c>
      <c r="AW1925" s="13" t="s">
        <v>35</v>
      </c>
      <c r="AX1925" s="13" t="s">
        <v>76</v>
      </c>
      <c r="AY1925" s="204" t="s">
        <v>177</v>
      </c>
    </row>
    <row r="1926" spans="1:65" s="13" customFormat="1" ht="11.25">
      <c r="B1926" s="193"/>
      <c r="C1926" s="194"/>
      <c r="D1926" s="195" t="s">
        <v>188</v>
      </c>
      <c r="E1926" s="196" t="s">
        <v>19</v>
      </c>
      <c r="F1926" s="197" t="s">
        <v>86</v>
      </c>
      <c r="G1926" s="194"/>
      <c r="H1926" s="198">
        <v>2</v>
      </c>
      <c r="I1926" s="199"/>
      <c r="J1926" s="194"/>
      <c r="K1926" s="194"/>
      <c r="L1926" s="200"/>
      <c r="M1926" s="201"/>
      <c r="N1926" s="202"/>
      <c r="O1926" s="202"/>
      <c r="P1926" s="202"/>
      <c r="Q1926" s="202"/>
      <c r="R1926" s="202"/>
      <c r="S1926" s="202"/>
      <c r="T1926" s="203"/>
      <c r="AT1926" s="204" t="s">
        <v>188</v>
      </c>
      <c r="AU1926" s="204" t="s">
        <v>86</v>
      </c>
      <c r="AV1926" s="13" t="s">
        <v>86</v>
      </c>
      <c r="AW1926" s="13" t="s">
        <v>35</v>
      </c>
      <c r="AX1926" s="13" t="s">
        <v>76</v>
      </c>
      <c r="AY1926" s="204" t="s">
        <v>177</v>
      </c>
    </row>
    <row r="1927" spans="1:65" s="13" customFormat="1" ht="11.25">
      <c r="B1927" s="193"/>
      <c r="C1927" s="194"/>
      <c r="D1927" s="195" t="s">
        <v>188</v>
      </c>
      <c r="E1927" s="196" t="s">
        <v>19</v>
      </c>
      <c r="F1927" s="197" t="s">
        <v>1022</v>
      </c>
      <c r="G1927" s="194"/>
      <c r="H1927" s="198">
        <v>58.3</v>
      </c>
      <c r="I1927" s="199"/>
      <c r="J1927" s="194"/>
      <c r="K1927" s="194"/>
      <c r="L1927" s="200"/>
      <c r="M1927" s="201"/>
      <c r="N1927" s="202"/>
      <c r="O1927" s="202"/>
      <c r="P1927" s="202"/>
      <c r="Q1927" s="202"/>
      <c r="R1927" s="202"/>
      <c r="S1927" s="202"/>
      <c r="T1927" s="203"/>
      <c r="AT1927" s="204" t="s">
        <v>188</v>
      </c>
      <c r="AU1927" s="204" t="s">
        <v>86</v>
      </c>
      <c r="AV1927" s="13" t="s">
        <v>86</v>
      </c>
      <c r="AW1927" s="13" t="s">
        <v>35</v>
      </c>
      <c r="AX1927" s="13" t="s">
        <v>76</v>
      </c>
      <c r="AY1927" s="204" t="s">
        <v>177</v>
      </c>
    </row>
    <row r="1928" spans="1:65" s="13" customFormat="1" ht="11.25">
      <c r="B1928" s="193"/>
      <c r="C1928" s="194"/>
      <c r="D1928" s="195" t="s">
        <v>188</v>
      </c>
      <c r="E1928" s="196" t="s">
        <v>19</v>
      </c>
      <c r="F1928" s="197" t="s">
        <v>557</v>
      </c>
      <c r="G1928" s="194"/>
      <c r="H1928" s="198">
        <v>29</v>
      </c>
      <c r="I1928" s="199"/>
      <c r="J1928" s="194"/>
      <c r="K1928" s="194"/>
      <c r="L1928" s="200"/>
      <c r="M1928" s="201"/>
      <c r="N1928" s="202"/>
      <c r="O1928" s="202"/>
      <c r="P1928" s="202"/>
      <c r="Q1928" s="202"/>
      <c r="R1928" s="202"/>
      <c r="S1928" s="202"/>
      <c r="T1928" s="203"/>
      <c r="AT1928" s="204" t="s">
        <v>188</v>
      </c>
      <c r="AU1928" s="204" t="s">
        <v>86</v>
      </c>
      <c r="AV1928" s="13" t="s">
        <v>86</v>
      </c>
      <c r="AW1928" s="13" t="s">
        <v>35</v>
      </c>
      <c r="AX1928" s="13" t="s">
        <v>76</v>
      </c>
      <c r="AY1928" s="204" t="s">
        <v>177</v>
      </c>
    </row>
    <row r="1929" spans="1:65" s="13" customFormat="1" ht="11.25">
      <c r="B1929" s="193"/>
      <c r="C1929" s="194"/>
      <c r="D1929" s="195" t="s">
        <v>188</v>
      </c>
      <c r="E1929" s="196" t="s">
        <v>19</v>
      </c>
      <c r="F1929" s="197" t="s">
        <v>1007</v>
      </c>
      <c r="G1929" s="194"/>
      <c r="H1929" s="198">
        <v>3.4</v>
      </c>
      <c r="I1929" s="199"/>
      <c r="J1929" s="194"/>
      <c r="K1929" s="194"/>
      <c r="L1929" s="200"/>
      <c r="M1929" s="201"/>
      <c r="N1929" s="202"/>
      <c r="O1929" s="202"/>
      <c r="P1929" s="202"/>
      <c r="Q1929" s="202"/>
      <c r="R1929" s="202"/>
      <c r="S1929" s="202"/>
      <c r="T1929" s="203"/>
      <c r="AT1929" s="204" t="s">
        <v>188</v>
      </c>
      <c r="AU1929" s="204" t="s">
        <v>86</v>
      </c>
      <c r="AV1929" s="13" t="s">
        <v>86</v>
      </c>
      <c r="AW1929" s="13" t="s">
        <v>35</v>
      </c>
      <c r="AX1929" s="13" t="s">
        <v>76</v>
      </c>
      <c r="AY1929" s="204" t="s">
        <v>177</v>
      </c>
    </row>
    <row r="1930" spans="1:65" s="13" customFormat="1" ht="11.25">
      <c r="B1930" s="193"/>
      <c r="C1930" s="194"/>
      <c r="D1930" s="195" t="s">
        <v>188</v>
      </c>
      <c r="E1930" s="196" t="s">
        <v>19</v>
      </c>
      <c r="F1930" s="197" t="s">
        <v>1012</v>
      </c>
      <c r="G1930" s="194"/>
      <c r="H1930" s="198">
        <v>1.7</v>
      </c>
      <c r="I1930" s="199"/>
      <c r="J1930" s="194"/>
      <c r="K1930" s="194"/>
      <c r="L1930" s="200"/>
      <c r="M1930" s="201"/>
      <c r="N1930" s="202"/>
      <c r="O1930" s="202"/>
      <c r="P1930" s="202"/>
      <c r="Q1930" s="202"/>
      <c r="R1930" s="202"/>
      <c r="S1930" s="202"/>
      <c r="T1930" s="203"/>
      <c r="AT1930" s="204" t="s">
        <v>188</v>
      </c>
      <c r="AU1930" s="204" t="s">
        <v>86</v>
      </c>
      <c r="AV1930" s="13" t="s">
        <v>86</v>
      </c>
      <c r="AW1930" s="13" t="s">
        <v>35</v>
      </c>
      <c r="AX1930" s="13" t="s">
        <v>76</v>
      </c>
      <c r="AY1930" s="204" t="s">
        <v>177</v>
      </c>
    </row>
    <row r="1931" spans="1:65" s="14" customFormat="1" ht="11.25">
      <c r="B1931" s="205"/>
      <c r="C1931" s="206"/>
      <c r="D1931" s="195" t="s">
        <v>188</v>
      </c>
      <c r="E1931" s="207" t="s">
        <v>19</v>
      </c>
      <c r="F1931" s="208" t="s">
        <v>190</v>
      </c>
      <c r="G1931" s="206"/>
      <c r="H1931" s="209">
        <v>201.1</v>
      </c>
      <c r="I1931" s="210"/>
      <c r="J1931" s="206"/>
      <c r="K1931" s="206"/>
      <c r="L1931" s="211"/>
      <c r="M1931" s="212"/>
      <c r="N1931" s="213"/>
      <c r="O1931" s="213"/>
      <c r="P1931" s="213"/>
      <c r="Q1931" s="213"/>
      <c r="R1931" s="213"/>
      <c r="S1931" s="213"/>
      <c r="T1931" s="214"/>
      <c r="AT1931" s="215" t="s">
        <v>188</v>
      </c>
      <c r="AU1931" s="215" t="s">
        <v>86</v>
      </c>
      <c r="AV1931" s="14" t="s">
        <v>184</v>
      </c>
      <c r="AW1931" s="14" t="s">
        <v>35</v>
      </c>
      <c r="AX1931" s="14" t="s">
        <v>84</v>
      </c>
      <c r="AY1931" s="215" t="s">
        <v>177</v>
      </c>
    </row>
    <row r="1932" spans="1:65" s="2" customFormat="1" ht="16.5" customHeight="1">
      <c r="A1932" s="36"/>
      <c r="B1932" s="37"/>
      <c r="C1932" s="237" t="s">
        <v>1411</v>
      </c>
      <c r="D1932" s="237" t="s">
        <v>757</v>
      </c>
      <c r="E1932" s="238" t="s">
        <v>1412</v>
      </c>
      <c r="F1932" s="239" t="s">
        <v>1413</v>
      </c>
      <c r="G1932" s="240" t="s">
        <v>199</v>
      </c>
      <c r="H1932" s="241">
        <v>22.95</v>
      </c>
      <c r="I1932" s="242"/>
      <c r="J1932" s="243">
        <f>ROUND(I1932*H1932,2)</f>
        <v>0</v>
      </c>
      <c r="K1932" s="239" t="s">
        <v>183</v>
      </c>
      <c r="L1932" s="244"/>
      <c r="M1932" s="245" t="s">
        <v>19</v>
      </c>
      <c r="N1932" s="246" t="s">
        <v>47</v>
      </c>
      <c r="O1932" s="66"/>
      <c r="P1932" s="184">
        <f>O1932*H1932</f>
        <v>0</v>
      </c>
      <c r="Q1932" s="184">
        <v>2.3999999999999998E-3</v>
      </c>
      <c r="R1932" s="184">
        <f>Q1932*H1932</f>
        <v>5.507999999999999E-2</v>
      </c>
      <c r="S1932" s="184">
        <v>0</v>
      </c>
      <c r="T1932" s="185">
        <f>S1932*H1932</f>
        <v>0</v>
      </c>
      <c r="U1932" s="36"/>
      <c r="V1932" s="36"/>
      <c r="W1932" s="36"/>
      <c r="X1932" s="36"/>
      <c r="Y1932" s="36"/>
      <c r="Z1932" s="36"/>
      <c r="AA1932" s="36"/>
      <c r="AB1932" s="36"/>
      <c r="AC1932" s="36"/>
      <c r="AD1932" s="36"/>
      <c r="AE1932" s="36"/>
      <c r="AR1932" s="186" t="s">
        <v>592</v>
      </c>
      <c r="AT1932" s="186" t="s">
        <v>757</v>
      </c>
      <c r="AU1932" s="186" t="s">
        <v>86</v>
      </c>
      <c r="AY1932" s="19" t="s">
        <v>177</v>
      </c>
      <c r="BE1932" s="187">
        <f>IF(N1932="základní",J1932,0)</f>
        <v>0</v>
      </c>
      <c r="BF1932" s="187">
        <f>IF(N1932="snížená",J1932,0)</f>
        <v>0</v>
      </c>
      <c r="BG1932" s="187">
        <f>IF(N1932="zákl. přenesená",J1932,0)</f>
        <v>0</v>
      </c>
      <c r="BH1932" s="187">
        <f>IF(N1932="sníž. přenesená",J1932,0)</f>
        <v>0</v>
      </c>
      <c r="BI1932" s="187">
        <f>IF(N1932="nulová",J1932,0)</f>
        <v>0</v>
      </c>
      <c r="BJ1932" s="19" t="s">
        <v>84</v>
      </c>
      <c r="BK1932" s="187">
        <f>ROUND(I1932*H1932,2)</f>
        <v>0</v>
      </c>
      <c r="BL1932" s="19" t="s">
        <v>301</v>
      </c>
      <c r="BM1932" s="186" t="s">
        <v>1414</v>
      </c>
    </row>
    <row r="1933" spans="1:65" s="13" customFormat="1" ht="11.25">
      <c r="B1933" s="193"/>
      <c r="C1933" s="194"/>
      <c r="D1933" s="195" t="s">
        <v>188</v>
      </c>
      <c r="E1933" s="196" t="s">
        <v>19</v>
      </c>
      <c r="F1933" s="197" t="s">
        <v>1415</v>
      </c>
      <c r="G1933" s="194"/>
      <c r="H1933" s="198">
        <v>22.95</v>
      </c>
      <c r="I1933" s="199"/>
      <c r="J1933" s="194"/>
      <c r="K1933" s="194"/>
      <c r="L1933" s="200"/>
      <c r="M1933" s="201"/>
      <c r="N1933" s="202"/>
      <c r="O1933" s="202"/>
      <c r="P1933" s="202"/>
      <c r="Q1933" s="202"/>
      <c r="R1933" s="202"/>
      <c r="S1933" s="202"/>
      <c r="T1933" s="203"/>
      <c r="AT1933" s="204" t="s">
        <v>188</v>
      </c>
      <c r="AU1933" s="204" t="s">
        <v>86</v>
      </c>
      <c r="AV1933" s="13" t="s">
        <v>86</v>
      </c>
      <c r="AW1933" s="13" t="s">
        <v>35</v>
      </c>
      <c r="AX1933" s="13" t="s">
        <v>84</v>
      </c>
      <c r="AY1933" s="204" t="s">
        <v>177</v>
      </c>
    </row>
    <row r="1934" spans="1:65" s="2" customFormat="1" ht="16.5" customHeight="1">
      <c r="A1934" s="36"/>
      <c r="B1934" s="37"/>
      <c r="C1934" s="237" t="s">
        <v>1416</v>
      </c>
      <c r="D1934" s="237" t="s">
        <v>757</v>
      </c>
      <c r="E1934" s="238" t="s">
        <v>1417</v>
      </c>
      <c r="F1934" s="239" t="s">
        <v>1418</v>
      </c>
      <c r="G1934" s="240" t="s">
        <v>199</v>
      </c>
      <c r="H1934" s="241">
        <v>221.21</v>
      </c>
      <c r="I1934" s="242"/>
      <c r="J1934" s="243">
        <f>ROUND(I1934*H1934,2)</f>
        <v>0</v>
      </c>
      <c r="K1934" s="239" t="s">
        <v>183</v>
      </c>
      <c r="L1934" s="244"/>
      <c r="M1934" s="245" t="s">
        <v>19</v>
      </c>
      <c r="N1934" s="246" t="s">
        <v>47</v>
      </c>
      <c r="O1934" s="66"/>
      <c r="P1934" s="184">
        <f>O1934*H1934</f>
        <v>0</v>
      </c>
      <c r="Q1934" s="184">
        <v>1.58E-3</v>
      </c>
      <c r="R1934" s="184">
        <f>Q1934*H1934</f>
        <v>0.34951180000000004</v>
      </c>
      <c r="S1934" s="184">
        <v>0</v>
      </c>
      <c r="T1934" s="185">
        <f>S1934*H1934</f>
        <v>0</v>
      </c>
      <c r="U1934" s="36"/>
      <c r="V1934" s="36"/>
      <c r="W1934" s="36"/>
      <c r="X1934" s="36"/>
      <c r="Y1934" s="36"/>
      <c r="Z1934" s="36"/>
      <c r="AA1934" s="36"/>
      <c r="AB1934" s="36"/>
      <c r="AC1934" s="36"/>
      <c r="AD1934" s="36"/>
      <c r="AE1934" s="36"/>
      <c r="AR1934" s="186" t="s">
        <v>592</v>
      </c>
      <c r="AT1934" s="186" t="s">
        <v>757</v>
      </c>
      <c r="AU1934" s="186" t="s">
        <v>86</v>
      </c>
      <c r="AY1934" s="19" t="s">
        <v>177</v>
      </c>
      <c r="BE1934" s="187">
        <f>IF(N1934="základní",J1934,0)</f>
        <v>0</v>
      </c>
      <c r="BF1934" s="187">
        <f>IF(N1934="snížená",J1934,0)</f>
        <v>0</v>
      </c>
      <c r="BG1934" s="187">
        <f>IF(N1934="zákl. přenesená",J1934,0)</f>
        <v>0</v>
      </c>
      <c r="BH1934" s="187">
        <f>IF(N1934="sníž. přenesená",J1934,0)</f>
        <v>0</v>
      </c>
      <c r="BI1934" s="187">
        <f>IF(N1934="nulová",J1934,0)</f>
        <v>0</v>
      </c>
      <c r="BJ1934" s="19" t="s">
        <v>84</v>
      </c>
      <c r="BK1934" s="187">
        <f>ROUND(I1934*H1934,2)</f>
        <v>0</v>
      </c>
      <c r="BL1934" s="19" t="s">
        <v>301</v>
      </c>
      <c r="BM1934" s="186" t="s">
        <v>1419</v>
      </c>
    </row>
    <row r="1935" spans="1:65" s="15" customFormat="1" ht="11.25">
      <c r="B1935" s="216"/>
      <c r="C1935" s="217"/>
      <c r="D1935" s="195" t="s">
        <v>188</v>
      </c>
      <c r="E1935" s="218" t="s">
        <v>19</v>
      </c>
      <c r="F1935" s="219" t="s">
        <v>1016</v>
      </c>
      <c r="G1935" s="217"/>
      <c r="H1935" s="218" t="s">
        <v>19</v>
      </c>
      <c r="I1935" s="220"/>
      <c r="J1935" s="217"/>
      <c r="K1935" s="217"/>
      <c r="L1935" s="221"/>
      <c r="M1935" s="222"/>
      <c r="N1935" s="223"/>
      <c r="O1935" s="223"/>
      <c r="P1935" s="223"/>
      <c r="Q1935" s="223"/>
      <c r="R1935" s="223"/>
      <c r="S1935" s="223"/>
      <c r="T1935" s="224"/>
      <c r="AT1935" s="225" t="s">
        <v>188</v>
      </c>
      <c r="AU1935" s="225" t="s">
        <v>86</v>
      </c>
      <c r="AV1935" s="15" t="s">
        <v>84</v>
      </c>
      <c r="AW1935" s="15" t="s">
        <v>35</v>
      </c>
      <c r="AX1935" s="15" t="s">
        <v>76</v>
      </c>
      <c r="AY1935" s="225" t="s">
        <v>177</v>
      </c>
    </row>
    <row r="1936" spans="1:65" s="15" customFormat="1" ht="11.25">
      <c r="B1936" s="216"/>
      <c r="C1936" s="217"/>
      <c r="D1936" s="195" t="s">
        <v>188</v>
      </c>
      <c r="E1936" s="218" t="s">
        <v>19</v>
      </c>
      <c r="F1936" s="219" t="s">
        <v>1060</v>
      </c>
      <c r="G1936" s="217"/>
      <c r="H1936" s="218" t="s">
        <v>19</v>
      </c>
      <c r="I1936" s="220"/>
      <c r="J1936" s="217"/>
      <c r="K1936" s="217"/>
      <c r="L1936" s="221"/>
      <c r="M1936" s="222"/>
      <c r="N1936" s="223"/>
      <c r="O1936" s="223"/>
      <c r="P1936" s="223"/>
      <c r="Q1936" s="223"/>
      <c r="R1936" s="223"/>
      <c r="S1936" s="223"/>
      <c r="T1936" s="224"/>
      <c r="AT1936" s="225" t="s">
        <v>188</v>
      </c>
      <c r="AU1936" s="225" t="s">
        <v>86</v>
      </c>
      <c r="AV1936" s="15" t="s">
        <v>84</v>
      </c>
      <c r="AW1936" s="15" t="s">
        <v>35</v>
      </c>
      <c r="AX1936" s="15" t="s">
        <v>76</v>
      </c>
      <c r="AY1936" s="225" t="s">
        <v>177</v>
      </c>
    </row>
    <row r="1937" spans="2:51" s="13" customFormat="1" ht="11.25">
      <c r="B1937" s="193"/>
      <c r="C1937" s="194"/>
      <c r="D1937" s="195" t="s">
        <v>188</v>
      </c>
      <c r="E1937" s="196" t="s">
        <v>19</v>
      </c>
      <c r="F1937" s="197" t="s">
        <v>1017</v>
      </c>
      <c r="G1937" s="194"/>
      <c r="H1937" s="198">
        <v>16.7</v>
      </c>
      <c r="I1937" s="199"/>
      <c r="J1937" s="194"/>
      <c r="K1937" s="194"/>
      <c r="L1937" s="200"/>
      <c r="M1937" s="201"/>
      <c r="N1937" s="202"/>
      <c r="O1937" s="202"/>
      <c r="P1937" s="202"/>
      <c r="Q1937" s="202"/>
      <c r="R1937" s="202"/>
      <c r="S1937" s="202"/>
      <c r="T1937" s="203"/>
      <c r="AT1937" s="204" t="s">
        <v>188</v>
      </c>
      <c r="AU1937" s="204" t="s">
        <v>86</v>
      </c>
      <c r="AV1937" s="13" t="s">
        <v>86</v>
      </c>
      <c r="AW1937" s="13" t="s">
        <v>35</v>
      </c>
      <c r="AX1937" s="13" t="s">
        <v>76</v>
      </c>
      <c r="AY1937" s="204" t="s">
        <v>177</v>
      </c>
    </row>
    <row r="1938" spans="2:51" s="13" customFormat="1" ht="11.25">
      <c r="B1938" s="193"/>
      <c r="C1938" s="194"/>
      <c r="D1938" s="195" t="s">
        <v>188</v>
      </c>
      <c r="E1938" s="196" t="s">
        <v>19</v>
      </c>
      <c r="F1938" s="197" t="s">
        <v>206</v>
      </c>
      <c r="G1938" s="194"/>
      <c r="H1938" s="198">
        <v>5</v>
      </c>
      <c r="I1938" s="199"/>
      <c r="J1938" s="194"/>
      <c r="K1938" s="194"/>
      <c r="L1938" s="200"/>
      <c r="M1938" s="201"/>
      <c r="N1938" s="202"/>
      <c r="O1938" s="202"/>
      <c r="P1938" s="202"/>
      <c r="Q1938" s="202"/>
      <c r="R1938" s="202"/>
      <c r="S1938" s="202"/>
      <c r="T1938" s="203"/>
      <c r="AT1938" s="204" t="s">
        <v>188</v>
      </c>
      <c r="AU1938" s="204" t="s">
        <v>86</v>
      </c>
      <c r="AV1938" s="13" t="s">
        <v>86</v>
      </c>
      <c r="AW1938" s="13" t="s">
        <v>35</v>
      </c>
      <c r="AX1938" s="13" t="s">
        <v>76</v>
      </c>
      <c r="AY1938" s="204" t="s">
        <v>177</v>
      </c>
    </row>
    <row r="1939" spans="2:51" s="13" customFormat="1" ht="11.25">
      <c r="B1939" s="193"/>
      <c r="C1939" s="194"/>
      <c r="D1939" s="195" t="s">
        <v>188</v>
      </c>
      <c r="E1939" s="196" t="s">
        <v>19</v>
      </c>
      <c r="F1939" s="197" t="s">
        <v>1018</v>
      </c>
      <c r="G1939" s="194"/>
      <c r="H1939" s="198">
        <v>1.5</v>
      </c>
      <c r="I1939" s="199"/>
      <c r="J1939" s="194"/>
      <c r="K1939" s="194"/>
      <c r="L1939" s="200"/>
      <c r="M1939" s="201"/>
      <c r="N1939" s="202"/>
      <c r="O1939" s="202"/>
      <c r="P1939" s="202"/>
      <c r="Q1939" s="202"/>
      <c r="R1939" s="202"/>
      <c r="S1939" s="202"/>
      <c r="T1939" s="203"/>
      <c r="AT1939" s="204" t="s">
        <v>188</v>
      </c>
      <c r="AU1939" s="204" t="s">
        <v>86</v>
      </c>
      <c r="AV1939" s="13" t="s">
        <v>86</v>
      </c>
      <c r="AW1939" s="13" t="s">
        <v>35</v>
      </c>
      <c r="AX1939" s="13" t="s">
        <v>76</v>
      </c>
      <c r="AY1939" s="204" t="s">
        <v>177</v>
      </c>
    </row>
    <row r="1940" spans="2:51" s="13" customFormat="1" ht="11.25">
      <c r="B1940" s="193"/>
      <c r="C1940" s="194"/>
      <c r="D1940" s="195" t="s">
        <v>188</v>
      </c>
      <c r="E1940" s="196" t="s">
        <v>19</v>
      </c>
      <c r="F1940" s="197" t="s">
        <v>1018</v>
      </c>
      <c r="G1940" s="194"/>
      <c r="H1940" s="198">
        <v>1.5</v>
      </c>
      <c r="I1940" s="199"/>
      <c r="J1940" s="194"/>
      <c r="K1940" s="194"/>
      <c r="L1940" s="200"/>
      <c r="M1940" s="201"/>
      <c r="N1940" s="202"/>
      <c r="O1940" s="202"/>
      <c r="P1940" s="202"/>
      <c r="Q1940" s="202"/>
      <c r="R1940" s="202"/>
      <c r="S1940" s="202"/>
      <c r="T1940" s="203"/>
      <c r="AT1940" s="204" t="s">
        <v>188</v>
      </c>
      <c r="AU1940" s="204" t="s">
        <v>86</v>
      </c>
      <c r="AV1940" s="13" t="s">
        <v>86</v>
      </c>
      <c r="AW1940" s="13" t="s">
        <v>35</v>
      </c>
      <c r="AX1940" s="13" t="s">
        <v>76</v>
      </c>
      <c r="AY1940" s="204" t="s">
        <v>177</v>
      </c>
    </row>
    <row r="1941" spans="2:51" s="13" customFormat="1" ht="11.25">
      <c r="B1941" s="193"/>
      <c r="C1941" s="194"/>
      <c r="D1941" s="195" t="s">
        <v>188</v>
      </c>
      <c r="E1941" s="196" t="s">
        <v>19</v>
      </c>
      <c r="F1941" s="197" t="s">
        <v>1019</v>
      </c>
      <c r="G1941" s="194"/>
      <c r="H1941" s="198">
        <v>2.9</v>
      </c>
      <c r="I1941" s="199"/>
      <c r="J1941" s="194"/>
      <c r="K1941" s="194"/>
      <c r="L1941" s="200"/>
      <c r="M1941" s="201"/>
      <c r="N1941" s="202"/>
      <c r="O1941" s="202"/>
      <c r="P1941" s="202"/>
      <c r="Q1941" s="202"/>
      <c r="R1941" s="202"/>
      <c r="S1941" s="202"/>
      <c r="T1941" s="203"/>
      <c r="AT1941" s="204" t="s">
        <v>188</v>
      </c>
      <c r="AU1941" s="204" t="s">
        <v>86</v>
      </c>
      <c r="AV1941" s="13" t="s">
        <v>86</v>
      </c>
      <c r="AW1941" s="13" t="s">
        <v>35</v>
      </c>
      <c r="AX1941" s="13" t="s">
        <v>76</v>
      </c>
      <c r="AY1941" s="204" t="s">
        <v>177</v>
      </c>
    </row>
    <row r="1942" spans="2:51" s="13" customFormat="1" ht="11.25">
      <c r="B1942" s="193"/>
      <c r="C1942" s="194"/>
      <c r="D1942" s="195" t="s">
        <v>188</v>
      </c>
      <c r="E1942" s="196" t="s">
        <v>19</v>
      </c>
      <c r="F1942" s="197" t="s">
        <v>196</v>
      </c>
      <c r="G1942" s="194"/>
      <c r="H1942" s="198">
        <v>3</v>
      </c>
      <c r="I1942" s="199"/>
      <c r="J1942" s="194"/>
      <c r="K1942" s="194"/>
      <c r="L1942" s="200"/>
      <c r="M1942" s="201"/>
      <c r="N1942" s="202"/>
      <c r="O1942" s="202"/>
      <c r="P1942" s="202"/>
      <c r="Q1942" s="202"/>
      <c r="R1942" s="202"/>
      <c r="S1942" s="202"/>
      <c r="T1942" s="203"/>
      <c r="AT1942" s="204" t="s">
        <v>188</v>
      </c>
      <c r="AU1942" s="204" t="s">
        <v>86</v>
      </c>
      <c r="AV1942" s="13" t="s">
        <v>86</v>
      </c>
      <c r="AW1942" s="13" t="s">
        <v>35</v>
      </c>
      <c r="AX1942" s="13" t="s">
        <v>76</v>
      </c>
      <c r="AY1942" s="204" t="s">
        <v>177</v>
      </c>
    </row>
    <row r="1943" spans="2:51" s="13" customFormat="1" ht="11.25">
      <c r="B1943" s="193"/>
      <c r="C1943" s="194"/>
      <c r="D1943" s="195" t="s">
        <v>188</v>
      </c>
      <c r="E1943" s="196" t="s">
        <v>19</v>
      </c>
      <c r="F1943" s="197" t="s">
        <v>1018</v>
      </c>
      <c r="G1943" s="194"/>
      <c r="H1943" s="198">
        <v>1.5</v>
      </c>
      <c r="I1943" s="199"/>
      <c r="J1943" s="194"/>
      <c r="K1943" s="194"/>
      <c r="L1943" s="200"/>
      <c r="M1943" s="201"/>
      <c r="N1943" s="202"/>
      <c r="O1943" s="202"/>
      <c r="P1943" s="202"/>
      <c r="Q1943" s="202"/>
      <c r="R1943" s="202"/>
      <c r="S1943" s="202"/>
      <c r="T1943" s="203"/>
      <c r="AT1943" s="204" t="s">
        <v>188</v>
      </c>
      <c r="AU1943" s="204" t="s">
        <v>86</v>
      </c>
      <c r="AV1943" s="13" t="s">
        <v>86</v>
      </c>
      <c r="AW1943" s="13" t="s">
        <v>35</v>
      </c>
      <c r="AX1943" s="13" t="s">
        <v>76</v>
      </c>
      <c r="AY1943" s="204" t="s">
        <v>177</v>
      </c>
    </row>
    <row r="1944" spans="2:51" s="13" customFormat="1" ht="11.25">
      <c r="B1944" s="193"/>
      <c r="C1944" s="194"/>
      <c r="D1944" s="195" t="s">
        <v>188</v>
      </c>
      <c r="E1944" s="196" t="s">
        <v>19</v>
      </c>
      <c r="F1944" s="197" t="s">
        <v>1006</v>
      </c>
      <c r="G1944" s="194"/>
      <c r="H1944" s="198">
        <v>6.6</v>
      </c>
      <c r="I1944" s="199"/>
      <c r="J1944" s="194"/>
      <c r="K1944" s="194"/>
      <c r="L1944" s="200"/>
      <c r="M1944" s="201"/>
      <c r="N1944" s="202"/>
      <c r="O1944" s="202"/>
      <c r="P1944" s="202"/>
      <c r="Q1944" s="202"/>
      <c r="R1944" s="202"/>
      <c r="S1944" s="202"/>
      <c r="T1944" s="203"/>
      <c r="AT1944" s="204" t="s">
        <v>188</v>
      </c>
      <c r="AU1944" s="204" t="s">
        <v>86</v>
      </c>
      <c r="AV1944" s="13" t="s">
        <v>86</v>
      </c>
      <c r="AW1944" s="13" t="s">
        <v>35</v>
      </c>
      <c r="AX1944" s="13" t="s">
        <v>76</v>
      </c>
      <c r="AY1944" s="204" t="s">
        <v>177</v>
      </c>
    </row>
    <row r="1945" spans="2:51" s="13" customFormat="1" ht="11.25">
      <c r="B1945" s="193"/>
      <c r="C1945" s="194"/>
      <c r="D1945" s="195" t="s">
        <v>188</v>
      </c>
      <c r="E1945" s="196" t="s">
        <v>19</v>
      </c>
      <c r="F1945" s="197" t="s">
        <v>1020</v>
      </c>
      <c r="G1945" s="194"/>
      <c r="H1945" s="198">
        <v>46.8</v>
      </c>
      <c r="I1945" s="199"/>
      <c r="J1945" s="194"/>
      <c r="K1945" s="194"/>
      <c r="L1945" s="200"/>
      <c r="M1945" s="201"/>
      <c r="N1945" s="202"/>
      <c r="O1945" s="202"/>
      <c r="P1945" s="202"/>
      <c r="Q1945" s="202"/>
      <c r="R1945" s="202"/>
      <c r="S1945" s="202"/>
      <c r="T1945" s="203"/>
      <c r="AT1945" s="204" t="s">
        <v>188</v>
      </c>
      <c r="AU1945" s="204" t="s">
        <v>86</v>
      </c>
      <c r="AV1945" s="13" t="s">
        <v>86</v>
      </c>
      <c r="AW1945" s="13" t="s">
        <v>35</v>
      </c>
      <c r="AX1945" s="13" t="s">
        <v>76</v>
      </c>
      <c r="AY1945" s="204" t="s">
        <v>177</v>
      </c>
    </row>
    <row r="1946" spans="2:51" s="13" customFormat="1" ht="11.25">
      <c r="B1946" s="193"/>
      <c r="C1946" s="194"/>
      <c r="D1946" s="195" t="s">
        <v>188</v>
      </c>
      <c r="E1946" s="196" t="s">
        <v>19</v>
      </c>
      <c r="F1946" s="197" t="s">
        <v>1021</v>
      </c>
      <c r="G1946" s="194"/>
      <c r="H1946" s="198">
        <v>16.2</v>
      </c>
      <c r="I1946" s="199"/>
      <c r="J1946" s="194"/>
      <c r="K1946" s="194"/>
      <c r="L1946" s="200"/>
      <c r="M1946" s="201"/>
      <c r="N1946" s="202"/>
      <c r="O1946" s="202"/>
      <c r="P1946" s="202"/>
      <c r="Q1946" s="202"/>
      <c r="R1946" s="202"/>
      <c r="S1946" s="202"/>
      <c r="T1946" s="203"/>
      <c r="AT1946" s="204" t="s">
        <v>188</v>
      </c>
      <c r="AU1946" s="204" t="s">
        <v>86</v>
      </c>
      <c r="AV1946" s="13" t="s">
        <v>86</v>
      </c>
      <c r="AW1946" s="13" t="s">
        <v>35</v>
      </c>
      <c r="AX1946" s="13" t="s">
        <v>76</v>
      </c>
      <c r="AY1946" s="204" t="s">
        <v>177</v>
      </c>
    </row>
    <row r="1947" spans="2:51" s="13" customFormat="1" ht="11.25">
      <c r="B1947" s="193"/>
      <c r="C1947" s="194"/>
      <c r="D1947" s="195" t="s">
        <v>188</v>
      </c>
      <c r="E1947" s="196" t="s">
        <v>19</v>
      </c>
      <c r="F1947" s="197" t="s">
        <v>649</v>
      </c>
      <c r="G1947" s="194"/>
      <c r="H1947" s="198">
        <v>3.5</v>
      </c>
      <c r="I1947" s="199"/>
      <c r="J1947" s="194"/>
      <c r="K1947" s="194"/>
      <c r="L1947" s="200"/>
      <c r="M1947" s="201"/>
      <c r="N1947" s="202"/>
      <c r="O1947" s="202"/>
      <c r="P1947" s="202"/>
      <c r="Q1947" s="202"/>
      <c r="R1947" s="202"/>
      <c r="S1947" s="202"/>
      <c r="T1947" s="203"/>
      <c r="AT1947" s="204" t="s">
        <v>188</v>
      </c>
      <c r="AU1947" s="204" t="s">
        <v>86</v>
      </c>
      <c r="AV1947" s="13" t="s">
        <v>86</v>
      </c>
      <c r="AW1947" s="13" t="s">
        <v>35</v>
      </c>
      <c r="AX1947" s="13" t="s">
        <v>76</v>
      </c>
      <c r="AY1947" s="204" t="s">
        <v>177</v>
      </c>
    </row>
    <row r="1948" spans="2:51" s="13" customFormat="1" ht="11.25">
      <c r="B1948" s="193"/>
      <c r="C1948" s="194"/>
      <c r="D1948" s="195" t="s">
        <v>188</v>
      </c>
      <c r="E1948" s="196" t="s">
        <v>19</v>
      </c>
      <c r="F1948" s="197" t="s">
        <v>1018</v>
      </c>
      <c r="G1948" s="194"/>
      <c r="H1948" s="198">
        <v>1.5</v>
      </c>
      <c r="I1948" s="199"/>
      <c r="J1948" s="194"/>
      <c r="K1948" s="194"/>
      <c r="L1948" s="200"/>
      <c r="M1948" s="201"/>
      <c r="N1948" s="202"/>
      <c r="O1948" s="202"/>
      <c r="P1948" s="202"/>
      <c r="Q1948" s="202"/>
      <c r="R1948" s="202"/>
      <c r="S1948" s="202"/>
      <c r="T1948" s="203"/>
      <c r="AT1948" s="204" t="s">
        <v>188</v>
      </c>
      <c r="AU1948" s="204" t="s">
        <v>86</v>
      </c>
      <c r="AV1948" s="13" t="s">
        <v>86</v>
      </c>
      <c r="AW1948" s="13" t="s">
        <v>35</v>
      </c>
      <c r="AX1948" s="13" t="s">
        <v>76</v>
      </c>
      <c r="AY1948" s="204" t="s">
        <v>177</v>
      </c>
    </row>
    <row r="1949" spans="2:51" s="13" customFormat="1" ht="11.25">
      <c r="B1949" s="193"/>
      <c r="C1949" s="194"/>
      <c r="D1949" s="195" t="s">
        <v>188</v>
      </c>
      <c r="E1949" s="196" t="s">
        <v>19</v>
      </c>
      <c r="F1949" s="197" t="s">
        <v>86</v>
      </c>
      <c r="G1949" s="194"/>
      <c r="H1949" s="198">
        <v>2</v>
      </c>
      <c r="I1949" s="199"/>
      <c r="J1949" s="194"/>
      <c r="K1949" s="194"/>
      <c r="L1949" s="200"/>
      <c r="M1949" s="201"/>
      <c r="N1949" s="202"/>
      <c r="O1949" s="202"/>
      <c r="P1949" s="202"/>
      <c r="Q1949" s="202"/>
      <c r="R1949" s="202"/>
      <c r="S1949" s="202"/>
      <c r="T1949" s="203"/>
      <c r="AT1949" s="204" t="s">
        <v>188</v>
      </c>
      <c r="AU1949" s="204" t="s">
        <v>86</v>
      </c>
      <c r="AV1949" s="13" t="s">
        <v>86</v>
      </c>
      <c r="AW1949" s="13" t="s">
        <v>35</v>
      </c>
      <c r="AX1949" s="13" t="s">
        <v>76</v>
      </c>
      <c r="AY1949" s="204" t="s">
        <v>177</v>
      </c>
    </row>
    <row r="1950" spans="2:51" s="13" customFormat="1" ht="11.25">
      <c r="B1950" s="193"/>
      <c r="C1950" s="194"/>
      <c r="D1950" s="195" t="s">
        <v>188</v>
      </c>
      <c r="E1950" s="196" t="s">
        <v>19</v>
      </c>
      <c r="F1950" s="197" t="s">
        <v>1022</v>
      </c>
      <c r="G1950" s="194"/>
      <c r="H1950" s="198">
        <v>58.3</v>
      </c>
      <c r="I1950" s="199"/>
      <c r="J1950" s="194"/>
      <c r="K1950" s="194"/>
      <c r="L1950" s="200"/>
      <c r="M1950" s="201"/>
      <c r="N1950" s="202"/>
      <c r="O1950" s="202"/>
      <c r="P1950" s="202"/>
      <c r="Q1950" s="202"/>
      <c r="R1950" s="202"/>
      <c r="S1950" s="202"/>
      <c r="T1950" s="203"/>
      <c r="AT1950" s="204" t="s">
        <v>188</v>
      </c>
      <c r="AU1950" s="204" t="s">
        <v>86</v>
      </c>
      <c r="AV1950" s="13" t="s">
        <v>86</v>
      </c>
      <c r="AW1950" s="13" t="s">
        <v>35</v>
      </c>
      <c r="AX1950" s="13" t="s">
        <v>76</v>
      </c>
      <c r="AY1950" s="204" t="s">
        <v>177</v>
      </c>
    </row>
    <row r="1951" spans="2:51" s="13" customFormat="1" ht="11.25">
      <c r="B1951" s="193"/>
      <c r="C1951" s="194"/>
      <c r="D1951" s="195" t="s">
        <v>188</v>
      </c>
      <c r="E1951" s="196" t="s">
        <v>19</v>
      </c>
      <c r="F1951" s="197" t="s">
        <v>557</v>
      </c>
      <c r="G1951" s="194"/>
      <c r="H1951" s="198">
        <v>29</v>
      </c>
      <c r="I1951" s="199"/>
      <c r="J1951" s="194"/>
      <c r="K1951" s="194"/>
      <c r="L1951" s="200"/>
      <c r="M1951" s="201"/>
      <c r="N1951" s="202"/>
      <c r="O1951" s="202"/>
      <c r="P1951" s="202"/>
      <c r="Q1951" s="202"/>
      <c r="R1951" s="202"/>
      <c r="S1951" s="202"/>
      <c r="T1951" s="203"/>
      <c r="AT1951" s="204" t="s">
        <v>188</v>
      </c>
      <c r="AU1951" s="204" t="s">
        <v>86</v>
      </c>
      <c r="AV1951" s="13" t="s">
        <v>86</v>
      </c>
      <c r="AW1951" s="13" t="s">
        <v>35</v>
      </c>
      <c r="AX1951" s="13" t="s">
        <v>76</v>
      </c>
      <c r="AY1951" s="204" t="s">
        <v>177</v>
      </c>
    </row>
    <row r="1952" spans="2:51" s="13" customFormat="1" ht="11.25">
      <c r="B1952" s="193"/>
      <c r="C1952" s="194"/>
      <c r="D1952" s="195" t="s">
        <v>188</v>
      </c>
      <c r="E1952" s="196" t="s">
        <v>19</v>
      </c>
      <c r="F1952" s="197" t="s">
        <v>1007</v>
      </c>
      <c r="G1952" s="194"/>
      <c r="H1952" s="198">
        <v>3.4</v>
      </c>
      <c r="I1952" s="199"/>
      <c r="J1952" s="194"/>
      <c r="K1952" s="194"/>
      <c r="L1952" s="200"/>
      <c r="M1952" s="201"/>
      <c r="N1952" s="202"/>
      <c r="O1952" s="202"/>
      <c r="P1952" s="202"/>
      <c r="Q1952" s="202"/>
      <c r="R1952" s="202"/>
      <c r="S1952" s="202"/>
      <c r="T1952" s="203"/>
      <c r="AT1952" s="204" t="s">
        <v>188</v>
      </c>
      <c r="AU1952" s="204" t="s">
        <v>86</v>
      </c>
      <c r="AV1952" s="13" t="s">
        <v>86</v>
      </c>
      <c r="AW1952" s="13" t="s">
        <v>35</v>
      </c>
      <c r="AX1952" s="13" t="s">
        <v>76</v>
      </c>
      <c r="AY1952" s="204" t="s">
        <v>177</v>
      </c>
    </row>
    <row r="1953" spans="1:65" s="13" customFormat="1" ht="11.25">
      <c r="B1953" s="193"/>
      <c r="C1953" s="194"/>
      <c r="D1953" s="195" t="s">
        <v>188</v>
      </c>
      <c r="E1953" s="196" t="s">
        <v>19</v>
      </c>
      <c r="F1953" s="197" t="s">
        <v>1012</v>
      </c>
      <c r="G1953" s="194"/>
      <c r="H1953" s="198">
        <v>1.7</v>
      </c>
      <c r="I1953" s="199"/>
      <c r="J1953" s="194"/>
      <c r="K1953" s="194"/>
      <c r="L1953" s="200"/>
      <c r="M1953" s="201"/>
      <c r="N1953" s="202"/>
      <c r="O1953" s="202"/>
      <c r="P1953" s="202"/>
      <c r="Q1953" s="202"/>
      <c r="R1953" s="202"/>
      <c r="S1953" s="202"/>
      <c r="T1953" s="203"/>
      <c r="AT1953" s="204" t="s">
        <v>188</v>
      </c>
      <c r="AU1953" s="204" t="s">
        <v>86</v>
      </c>
      <c r="AV1953" s="13" t="s">
        <v>86</v>
      </c>
      <c r="AW1953" s="13" t="s">
        <v>35</v>
      </c>
      <c r="AX1953" s="13" t="s">
        <v>76</v>
      </c>
      <c r="AY1953" s="204" t="s">
        <v>177</v>
      </c>
    </row>
    <row r="1954" spans="1:65" s="14" customFormat="1" ht="11.25">
      <c r="B1954" s="205"/>
      <c r="C1954" s="206"/>
      <c r="D1954" s="195" t="s">
        <v>188</v>
      </c>
      <c r="E1954" s="207" t="s">
        <v>19</v>
      </c>
      <c r="F1954" s="208" t="s">
        <v>190</v>
      </c>
      <c r="G1954" s="206"/>
      <c r="H1954" s="209">
        <v>201.1</v>
      </c>
      <c r="I1954" s="210"/>
      <c r="J1954" s="206"/>
      <c r="K1954" s="206"/>
      <c r="L1954" s="211"/>
      <c r="M1954" s="212"/>
      <c r="N1954" s="213"/>
      <c r="O1954" s="213"/>
      <c r="P1954" s="213"/>
      <c r="Q1954" s="213"/>
      <c r="R1954" s="213"/>
      <c r="S1954" s="213"/>
      <c r="T1954" s="214"/>
      <c r="AT1954" s="215" t="s">
        <v>188</v>
      </c>
      <c r="AU1954" s="215" t="s">
        <v>86</v>
      </c>
      <c r="AV1954" s="14" t="s">
        <v>184</v>
      </c>
      <c r="AW1954" s="14" t="s">
        <v>35</v>
      </c>
      <c r="AX1954" s="14" t="s">
        <v>76</v>
      </c>
      <c r="AY1954" s="215" t="s">
        <v>177</v>
      </c>
    </row>
    <row r="1955" spans="1:65" s="13" customFormat="1" ht="11.25">
      <c r="B1955" s="193"/>
      <c r="C1955" s="194"/>
      <c r="D1955" s="195" t="s">
        <v>188</v>
      </c>
      <c r="E1955" s="196" t="s">
        <v>19</v>
      </c>
      <c r="F1955" s="197" t="s">
        <v>1420</v>
      </c>
      <c r="G1955" s="194"/>
      <c r="H1955" s="198">
        <v>221.21</v>
      </c>
      <c r="I1955" s="199"/>
      <c r="J1955" s="194"/>
      <c r="K1955" s="194"/>
      <c r="L1955" s="200"/>
      <c r="M1955" s="201"/>
      <c r="N1955" s="202"/>
      <c r="O1955" s="202"/>
      <c r="P1955" s="202"/>
      <c r="Q1955" s="202"/>
      <c r="R1955" s="202"/>
      <c r="S1955" s="202"/>
      <c r="T1955" s="203"/>
      <c r="AT1955" s="204" t="s">
        <v>188</v>
      </c>
      <c r="AU1955" s="204" t="s">
        <v>86</v>
      </c>
      <c r="AV1955" s="13" t="s">
        <v>86</v>
      </c>
      <c r="AW1955" s="13" t="s">
        <v>35</v>
      </c>
      <c r="AX1955" s="13" t="s">
        <v>84</v>
      </c>
      <c r="AY1955" s="204" t="s">
        <v>177</v>
      </c>
    </row>
    <row r="1956" spans="1:65" s="2" customFormat="1" ht="24.2" customHeight="1">
      <c r="A1956" s="36"/>
      <c r="B1956" s="37"/>
      <c r="C1956" s="175" t="s">
        <v>1421</v>
      </c>
      <c r="D1956" s="175" t="s">
        <v>179</v>
      </c>
      <c r="E1956" s="176" t="s">
        <v>1422</v>
      </c>
      <c r="F1956" s="177" t="s">
        <v>1423</v>
      </c>
      <c r="G1956" s="178" t="s">
        <v>199</v>
      </c>
      <c r="H1956" s="179">
        <v>1268.912</v>
      </c>
      <c r="I1956" s="180"/>
      <c r="J1956" s="181">
        <f>ROUND(I1956*H1956,2)</f>
        <v>0</v>
      </c>
      <c r="K1956" s="177" t="s">
        <v>183</v>
      </c>
      <c r="L1956" s="41"/>
      <c r="M1956" s="182" t="s">
        <v>19</v>
      </c>
      <c r="N1956" s="183" t="s">
        <v>47</v>
      </c>
      <c r="O1956" s="66"/>
      <c r="P1956" s="184">
        <f>O1956*H1956</f>
        <v>0</v>
      </c>
      <c r="Q1956" s="184">
        <v>0</v>
      </c>
      <c r="R1956" s="184">
        <f>Q1956*H1956</f>
        <v>0</v>
      </c>
      <c r="S1956" s="184">
        <v>0</v>
      </c>
      <c r="T1956" s="185">
        <f>S1956*H1956</f>
        <v>0</v>
      </c>
      <c r="U1956" s="36"/>
      <c r="V1956" s="36"/>
      <c r="W1956" s="36"/>
      <c r="X1956" s="36"/>
      <c r="Y1956" s="36"/>
      <c r="Z1956" s="36"/>
      <c r="AA1956" s="36"/>
      <c r="AB1956" s="36"/>
      <c r="AC1956" s="36"/>
      <c r="AD1956" s="36"/>
      <c r="AE1956" s="36"/>
      <c r="AR1956" s="186" t="s">
        <v>301</v>
      </c>
      <c r="AT1956" s="186" t="s">
        <v>179</v>
      </c>
      <c r="AU1956" s="186" t="s">
        <v>86</v>
      </c>
      <c r="AY1956" s="19" t="s">
        <v>177</v>
      </c>
      <c r="BE1956" s="187">
        <f>IF(N1956="základní",J1956,0)</f>
        <v>0</v>
      </c>
      <c r="BF1956" s="187">
        <f>IF(N1956="snížená",J1956,0)</f>
        <v>0</v>
      </c>
      <c r="BG1956" s="187">
        <f>IF(N1956="zákl. přenesená",J1956,0)</f>
        <v>0</v>
      </c>
      <c r="BH1956" s="187">
        <f>IF(N1956="sníž. přenesená",J1956,0)</f>
        <v>0</v>
      </c>
      <c r="BI1956" s="187">
        <f>IF(N1956="nulová",J1956,0)</f>
        <v>0</v>
      </c>
      <c r="BJ1956" s="19" t="s">
        <v>84</v>
      </c>
      <c r="BK1956" s="187">
        <f>ROUND(I1956*H1956,2)</f>
        <v>0</v>
      </c>
      <c r="BL1956" s="19" t="s">
        <v>301</v>
      </c>
      <c r="BM1956" s="186" t="s">
        <v>1424</v>
      </c>
    </row>
    <row r="1957" spans="1:65" s="2" customFormat="1" ht="11.25">
      <c r="A1957" s="36"/>
      <c r="B1957" s="37"/>
      <c r="C1957" s="38"/>
      <c r="D1957" s="188" t="s">
        <v>186</v>
      </c>
      <c r="E1957" s="38"/>
      <c r="F1957" s="189" t="s">
        <v>1425</v>
      </c>
      <c r="G1957" s="38"/>
      <c r="H1957" s="38"/>
      <c r="I1957" s="190"/>
      <c r="J1957" s="38"/>
      <c r="K1957" s="38"/>
      <c r="L1957" s="41"/>
      <c r="M1957" s="191"/>
      <c r="N1957" s="192"/>
      <c r="O1957" s="66"/>
      <c r="P1957" s="66"/>
      <c r="Q1957" s="66"/>
      <c r="R1957" s="66"/>
      <c r="S1957" s="66"/>
      <c r="T1957" s="67"/>
      <c r="U1957" s="36"/>
      <c r="V1957" s="36"/>
      <c r="W1957" s="36"/>
      <c r="X1957" s="36"/>
      <c r="Y1957" s="36"/>
      <c r="Z1957" s="36"/>
      <c r="AA1957" s="36"/>
      <c r="AB1957" s="36"/>
      <c r="AC1957" s="36"/>
      <c r="AD1957" s="36"/>
      <c r="AE1957" s="36"/>
      <c r="AT1957" s="19" t="s">
        <v>186</v>
      </c>
      <c r="AU1957" s="19" t="s">
        <v>86</v>
      </c>
    </row>
    <row r="1958" spans="1:65" s="15" customFormat="1" ht="11.25">
      <c r="B1958" s="216"/>
      <c r="C1958" s="217"/>
      <c r="D1958" s="195" t="s">
        <v>188</v>
      </c>
      <c r="E1958" s="218" t="s">
        <v>19</v>
      </c>
      <c r="F1958" s="219" t="s">
        <v>950</v>
      </c>
      <c r="G1958" s="217"/>
      <c r="H1958" s="218" t="s">
        <v>19</v>
      </c>
      <c r="I1958" s="220"/>
      <c r="J1958" s="217"/>
      <c r="K1958" s="217"/>
      <c r="L1958" s="221"/>
      <c r="M1958" s="222"/>
      <c r="N1958" s="223"/>
      <c r="O1958" s="223"/>
      <c r="P1958" s="223"/>
      <c r="Q1958" s="223"/>
      <c r="R1958" s="223"/>
      <c r="S1958" s="223"/>
      <c r="T1958" s="224"/>
      <c r="AT1958" s="225" t="s">
        <v>188</v>
      </c>
      <c r="AU1958" s="225" t="s">
        <v>86</v>
      </c>
      <c r="AV1958" s="15" t="s">
        <v>84</v>
      </c>
      <c r="AW1958" s="15" t="s">
        <v>35</v>
      </c>
      <c r="AX1958" s="15" t="s">
        <v>76</v>
      </c>
      <c r="AY1958" s="225" t="s">
        <v>177</v>
      </c>
    </row>
    <row r="1959" spans="1:65" s="15" customFormat="1" ht="11.25">
      <c r="B1959" s="216"/>
      <c r="C1959" s="217"/>
      <c r="D1959" s="195" t="s">
        <v>188</v>
      </c>
      <c r="E1959" s="218" t="s">
        <v>19</v>
      </c>
      <c r="F1959" s="219" t="s">
        <v>951</v>
      </c>
      <c r="G1959" s="217"/>
      <c r="H1959" s="218" t="s">
        <v>19</v>
      </c>
      <c r="I1959" s="220"/>
      <c r="J1959" s="217"/>
      <c r="K1959" s="217"/>
      <c r="L1959" s="221"/>
      <c r="M1959" s="222"/>
      <c r="N1959" s="223"/>
      <c r="O1959" s="223"/>
      <c r="P1959" s="223"/>
      <c r="Q1959" s="223"/>
      <c r="R1959" s="223"/>
      <c r="S1959" s="223"/>
      <c r="T1959" s="224"/>
      <c r="AT1959" s="225" t="s">
        <v>188</v>
      </c>
      <c r="AU1959" s="225" t="s">
        <v>86</v>
      </c>
      <c r="AV1959" s="15" t="s">
        <v>84</v>
      </c>
      <c r="AW1959" s="15" t="s">
        <v>35</v>
      </c>
      <c r="AX1959" s="15" t="s">
        <v>76</v>
      </c>
      <c r="AY1959" s="225" t="s">
        <v>177</v>
      </c>
    </row>
    <row r="1960" spans="1:65" s="13" customFormat="1" ht="11.25">
      <c r="B1960" s="193"/>
      <c r="C1960" s="194"/>
      <c r="D1960" s="195" t="s">
        <v>188</v>
      </c>
      <c r="E1960" s="196" t="s">
        <v>19</v>
      </c>
      <c r="F1960" s="197" t="s">
        <v>1003</v>
      </c>
      <c r="G1960" s="194"/>
      <c r="H1960" s="198">
        <v>11.5</v>
      </c>
      <c r="I1960" s="199"/>
      <c r="J1960" s="194"/>
      <c r="K1960" s="194"/>
      <c r="L1960" s="200"/>
      <c r="M1960" s="201"/>
      <c r="N1960" s="202"/>
      <c r="O1960" s="202"/>
      <c r="P1960" s="202"/>
      <c r="Q1960" s="202"/>
      <c r="R1960" s="202"/>
      <c r="S1960" s="202"/>
      <c r="T1960" s="203"/>
      <c r="AT1960" s="204" t="s">
        <v>188</v>
      </c>
      <c r="AU1960" s="204" t="s">
        <v>86</v>
      </c>
      <c r="AV1960" s="13" t="s">
        <v>86</v>
      </c>
      <c r="AW1960" s="13" t="s">
        <v>35</v>
      </c>
      <c r="AX1960" s="13" t="s">
        <v>76</v>
      </c>
      <c r="AY1960" s="204" t="s">
        <v>177</v>
      </c>
    </row>
    <row r="1961" spans="1:65" s="13" customFormat="1" ht="11.25">
      <c r="B1961" s="193"/>
      <c r="C1961" s="194"/>
      <c r="D1961" s="195" t="s">
        <v>188</v>
      </c>
      <c r="E1961" s="196" t="s">
        <v>19</v>
      </c>
      <c r="F1961" s="197" t="s">
        <v>1004</v>
      </c>
      <c r="G1961" s="194"/>
      <c r="H1961" s="198">
        <v>13.6</v>
      </c>
      <c r="I1961" s="199"/>
      <c r="J1961" s="194"/>
      <c r="K1961" s="194"/>
      <c r="L1961" s="200"/>
      <c r="M1961" s="201"/>
      <c r="N1961" s="202"/>
      <c r="O1961" s="202"/>
      <c r="P1961" s="202"/>
      <c r="Q1961" s="202"/>
      <c r="R1961" s="202"/>
      <c r="S1961" s="202"/>
      <c r="T1961" s="203"/>
      <c r="AT1961" s="204" t="s">
        <v>188</v>
      </c>
      <c r="AU1961" s="204" t="s">
        <v>86</v>
      </c>
      <c r="AV1961" s="13" t="s">
        <v>86</v>
      </c>
      <c r="AW1961" s="13" t="s">
        <v>35</v>
      </c>
      <c r="AX1961" s="13" t="s">
        <v>76</v>
      </c>
      <c r="AY1961" s="204" t="s">
        <v>177</v>
      </c>
    </row>
    <row r="1962" spans="1:65" s="13" customFormat="1" ht="11.25">
      <c r="B1962" s="193"/>
      <c r="C1962" s="194"/>
      <c r="D1962" s="195" t="s">
        <v>188</v>
      </c>
      <c r="E1962" s="196" t="s">
        <v>19</v>
      </c>
      <c r="F1962" s="197" t="s">
        <v>1005</v>
      </c>
      <c r="G1962" s="194"/>
      <c r="H1962" s="198">
        <v>19.100000000000001</v>
      </c>
      <c r="I1962" s="199"/>
      <c r="J1962" s="194"/>
      <c r="K1962" s="194"/>
      <c r="L1962" s="200"/>
      <c r="M1962" s="201"/>
      <c r="N1962" s="202"/>
      <c r="O1962" s="202"/>
      <c r="P1962" s="202"/>
      <c r="Q1962" s="202"/>
      <c r="R1962" s="202"/>
      <c r="S1962" s="202"/>
      <c r="T1962" s="203"/>
      <c r="AT1962" s="204" t="s">
        <v>188</v>
      </c>
      <c r="AU1962" s="204" t="s">
        <v>86</v>
      </c>
      <c r="AV1962" s="13" t="s">
        <v>86</v>
      </c>
      <c r="AW1962" s="13" t="s">
        <v>35</v>
      </c>
      <c r="AX1962" s="13" t="s">
        <v>76</v>
      </c>
      <c r="AY1962" s="204" t="s">
        <v>177</v>
      </c>
    </row>
    <row r="1963" spans="1:65" s="13" customFormat="1" ht="11.25">
      <c r="B1963" s="193"/>
      <c r="C1963" s="194"/>
      <c r="D1963" s="195" t="s">
        <v>188</v>
      </c>
      <c r="E1963" s="196" t="s">
        <v>19</v>
      </c>
      <c r="F1963" s="197" t="s">
        <v>252</v>
      </c>
      <c r="G1963" s="194"/>
      <c r="H1963" s="198">
        <v>8</v>
      </c>
      <c r="I1963" s="199"/>
      <c r="J1963" s="194"/>
      <c r="K1963" s="194"/>
      <c r="L1963" s="200"/>
      <c r="M1963" s="201"/>
      <c r="N1963" s="202"/>
      <c r="O1963" s="202"/>
      <c r="P1963" s="202"/>
      <c r="Q1963" s="202"/>
      <c r="R1963" s="202"/>
      <c r="S1963" s="202"/>
      <c r="T1963" s="203"/>
      <c r="AT1963" s="204" t="s">
        <v>188</v>
      </c>
      <c r="AU1963" s="204" t="s">
        <v>86</v>
      </c>
      <c r="AV1963" s="13" t="s">
        <v>86</v>
      </c>
      <c r="AW1963" s="13" t="s">
        <v>35</v>
      </c>
      <c r="AX1963" s="13" t="s">
        <v>76</v>
      </c>
      <c r="AY1963" s="204" t="s">
        <v>177</v>
      </c>
    </row>
    <row r="1964" spans="1:65" s="13" customFormat="1" ht="11.25">
      <c r="B1964" s="193"/>
      <c r="C1964" s="194"/>
      <c r="D1964" s="195" t="s">
        <v>188</v>
      </c>
      <c r="E1964" s="196" t="s">
        <v>19</v>
      </c>
      <c r="F1964" s="197" t="s">
        <v>1006</v>
      </c>
      <c r="G1964" s="194"/>
      <c r="H1964" s="198">
        <v>6.6</v>
      </c>
      <c r="I1964" s="199"/>
      <c r="J1964" s="194"/>
      <c r="K1964" s="194"/>
      <c r="L1964" s="200"/>
      <c r="M1964" s="201"/>
      <c r="N1964" s="202"/>
      <c r="O1964" s="202"/>
      <c r="P1964" s="202"/>
      <c r="Q1964" s="202"/>
      <c r="R1964" s="202"/>
      <c r="S1964" s="202"/>
      <c r="T1964" s="203"/>
      <c r="AT1964" s="204" t="s">
        <v>188</v>
      </c>
      <c r="AU1964" s="204" t="s">
        <v>86</v>
      </c>
      <c r="AV1964" s="13" t="s">
        <v>86</v>
      </c>
      <c r="AW1964" s="13" t="s">
        <v>35</v>
      </c>
      <c r="AX1964" s="13" t="s">
        <v>76</v>
      </c>
      <c r="AY1964" s="204" t="s">
        <v>177</v>
      </c>
    </row>
    <row r="1965" spans="1:65" s="13" customFormat="1" ht="11.25">
      <c r="B1965" s="193"/>
      <c r="C1965" s="194"/>
      <c r="D1965" s="195" t="s">
        <v>188</v>
      </c>
      <c r="E1965" s="196" t="s">
        <v>19</v>
      </c>
      <c r="F1965" s="197" t="s">
        <v>1007</v>
      </c>
      <c r="G1965" s="194"/>
      <c r="H1965" s="198">
        <v>3.4</v>
      </c>
      <c r="I1965" s="199"/>
      <c r="J1965" s="194"/>
      <c r="K1965" s="194"/>
      <c r="L1965" s="200"/>
      <c r="M1965" s="201"/>
      <c r="N1965" s="202"/>
      <c r="O1965" s="202"/>
      <c r="P1965" s="202"/>
      <c r="Q1965" s="202"/>
      <c r="R1965" s="202"/>
      <c r="S1965" s="202"/>
      <c r="T1965" s="203"/>
      <c r="AT1965" s="204" t="s">
        <v>188</v>
      </c>
      <c r="AU1965" s="204" t="s">
        <v>86</v>
      </c>
      <c r="AV1965" s="13" t="s">
        <v>86</v>
      </c>
      <c r="AW1965" s="13" t="s">
        <v>35</v>
      </c>
      <c r="AX1965" s="13" t="s">
        <v>76</v>
      </c>
      <c r="AY1965" s="204" t="s">
        <v>177</v>
      </c>
    </row>
    <row r="1966" spans="1:65" s="13" customFormat="1" ht="11.25">
      <c r="B1966" s="193"/>
      <c r="C1966" s="194"/>
      <c r="D1966" s="195" t="s">
        <v>188</v>
      </c>
      <c r="E1966" s="196" t="s">
        <v>19</v>
      </c>
      <c r="F1966" s="197" t="s">
        <v>1008</v>
      </c>
      <c r="G1966" s="194"/>
      <c r="H1966" s="198">
        <v>8.6</v>
      </c>
      <c r="I1966" s="199"/>
      <c r="J1966" s="194"/>
      <c r="K1966" s="194"/>
      <c r="L1966" s="200"/>
      <c r="M1966" s="201"/>
      <c r="N1966" s="202"/>
      <c r="O1966" s="202"/>
      <c r="P1966" s="202"/>
      <c r="Q1966" s="202"/>
      <c r="R1966" s="202"/>
      <c r="S1966" s="202"/>
      <c r="T1966" s="203"/>
      <c r="AT1966" s="204" t="s">
        <v>188</v>
      </c>
      <c r="AU1966" s="204" t="s">
        <v>86</v>
      </c>
      <c r="AV1966" s="13" t="s">
        <v>86</v>
      </c>
      <c r="AW1966" s="13" t="s">
        <v>35</v>
      </c>
      <c r="AX1966" s="13" t="s">
        <v>76</v>
      </c>
      <c r="AY1966" s="204" t="s">
        <v>177</v>
      </c>
    </row>
    <row r="1967" spans="1:65" s="13" customFormat="1" ht="11.25">
      <c r="B1967" s="193"/>
      <c r="C1967" s="194"/>
      <c r="D1967" s="195" t="s">
        <v>188</v>
      </c>
      <c r="E1967" s="196" t="s">
        <v>19</v>
      </c>
      <c r="F1967" s="197" t="s">
        <v>1009</v>
      </c>
      <c r="G1967" s="194"/>
      <c r="H1967" s="198">
        <v>1.4</v>
      </c>
      <c r="I1967" s="199"/>
      <c r="J1967" s="194"/>
      <c r="K1967" s="194"/>
      <c r="L1967" s="200"/>
      <c r="M1967" s="201"/>
      <c r="N1967" s="202"/>
      <c r="O1967" s="202"/>
      <c r="P1967" s="202"/>
      <c r="Q1967" s="202"/>
      <c r="R1967" s="202"/>
      <c r="S1967" s="202"/>
      <c r="T1967" s="203"/>
      <c r="AT1967" s="204" t="s">
        <v>188</v>
      </c>
      <c r="AU1967" s="204" t="s">
        <v>86</v>
      </c>
      <c r="AV1967" s="13" t="s">
        <v>86</v>
      </c>
      <c r="AW1967" s="13" t="s">
        <v>35</v>
      </c>
      <c r="AX1967" s="13" t="s">
        <v>76</v>
      </c>
      <c r="AY1967" s="204" t="s">
        <v>177</v>
      </c>
    </row>
    <row r="1968" spans="1:65" s="13" customFormat="1" ht="11.25">
      <c r="B1968" s="193"/>
      <c r="C1968" s="194"/>
      <c r="D1968" s="195" t="s">
        <v>188</v>
      </c>
      <c r="E1968" s="196" t="s">
        <v>19</v>
      </c>
      <c r="F1968" s="197" t="s">
        <v>1010</v>
      </c>
      <c r="G1968" s="194"/>
      <c r="H1968" s="198">
        <v>2.2999999999999998</v>
      </c>
      <c r="I1968" s="199"/>
      <c r="J1968" s="194"/>
      <c r="K1968" s="194"/>
      <c r="L1968" s="200"/>
      <c r="M1968" s="201"/>
      <c r="N1968" s="202"/>
      <c r="O1968" s="202"/>
      <c r="P1968" s="202"/>
      <c r="Q1968" s="202"/>
      <c r="R1968" s="202"/>
      <c r="S1968" s="202"/>
      <c r="T1968" s="203"/>
      <c r="AT1968" s="204" t="s">
        <v>188</v>
      </c>
      <c r="AU1968" s="204" t="s">
        <v>86</v>
      </c>
      <c r="AV1968" s="13" t="s">
        <v>86</v>
      </c>
      <c r="AW1968" s="13" t="s">
        <v>35</v>
      </c>
      <c r="AX1968" s="13" t="s">
        <v>76</v>
      </c>
      <c r="AY1968" s="204" t="s">
        <v>177</v>
      </c>
    </row>
    <row r="1969" spans="2:51" s="13" customFormat="1" ht="11.25">
      <c r="B1969" s="193"/>
      <c r="C1969" s="194"/>
      <c r="D1969" s="195" t="s">
        <v>188</v>
      </c>
      <c r="E1969" s="196" t="s">
        <v>19</v>
      </c>
      <c r="F1969" s="197" t="s">
        <v>1011</v>
      </c>
      <c r="G1969" s="194"/>
      <c r="H1969" s="198">
        <v>10.3</v>
      </c>
      <c r="I1969" s="199"/>
      <c r="J1969" s="194"/>
      <c r="K1969" s="194"/>
      <c r="L1969" s="200"/>
      <c r="M1969" s="201"/>
      <c r="N1969" s="202"/>
      <c r="O1969" s="202"/>
      <c r="P1969" s="202"/>
      <c r="Q1969" s="202"/>
      <c r="R1969" s="202"/>
      <c r="S1969" s="202"/>
      <c r="T1969" s="203"/>
      <c r="AT1969" s="204" t="s">
        <v>188</v>
      </c>
      <c r="AU1969" s="204" t="s">
        <v>86</v>
      </c>
      <c r="AV1969" s="13" t="s">
        <v>86</v>
      </c>
      <c r="AW1969" s="13" t="s">
        <v>35</v>
      </c>
      <c r="AX1969" s="13" t="s">
        <v>76</v>
      </c>
      <c r="AY1969" s="204" t="s">
        <v>177</v>
      </c>
    </row>
    <row r="1970" spans="2:51" s="13" customFormat="1" ht="11.25">
      <c r="B1970" s="193"/>
      <c r="C1970" s="194"/>
      <c r="D1970" s="195" t="s">
        <v>188</v>
      </c>
      <c r="E1970" s="196" t="s">
        <v>19</v>
      </c>
      <c r="F1970" s="197" t="s">
        <v>1012</v>
      </c>
      <c r="G1970" s="194"/>
      <c r="H1970" s="198">
        <v>1.7</v>
      </c>
      <c r="I1970" s="199"/>
      <c r="J1970" s="194"/>
      <c r="K1970" s="194"/>
      <c r="L1970" s="200"/>
      <c r="M1970" s="201"/>
      <c r="N1970" s="202"/>
      <c r="O1970" s="202"/>
      <c r="P1970" s="202"/>
      <c r="Q1970" s="202"/>
      <c r="R1970" s="202"/>
      <c r="S1970" s="202"/>
      <c r="T1970" s="203"/>
      <c r="AT1970" s="204" t="s">
        <v>188</v>
      </c>
      <c r="AU1970" s="204" t="s">
        <v>86</v>
      </c>
      <c r="AV1970" s="13" t="s">
        <v>86</v>
      </c>
      <c r="AW1970" s="13" t="s">
        <v>35</v>
      </c>
      <c r="AX1970" s="13" t="s">
        <v>76</v>
      </c>
      <c r="AY1970" s="204" t="s">
        <v>177</v>
      </c>
    </row>
    <row r="1971" spans="2:51" s="13" customFormat="1" ht="11.25">
      <c r="B1971" s="193"/>
      <c r="C1971" s="194"/>
      <c r="D1971" s="195" t="s">
        <v>188</v>
      </c>
      <c r="E1971" s="196" t="s">
        <v>19</v>
      </c>
      <c r="F1971" s="197" t="s">
        <v>1013</v>
      </c>
      <c r="G1971" s="194"/>
      <c r="H1971" s="198">
        <v>39.6</v>
      </c>
      <c r="I1971" s="199"/>
      <c r="J1971" s="194"/>
      <c r="K1971" s="194"/>
      <c r="L1971" s="200"/>
      <c r="M1971" s="201"/>
      <c r="N1971" s="202"/>
      <c r="O1971" s="202"/>
      <c r="P1971" s="202"/>
      <c r="Q1971" s="202"/>
      <c r="R1971" s="202"/>
      <c r="S1971" s="202"/>
      <c r="T1971" s="203"/>
      <c r="AT1971" s="204" t="s">
        <v>188</v>
      </c>
      <c r="AU1971" s="204" t="s">
        <v>86</v>
      </c>
      <c r="AV1971" s="13" t="s">
        <v>86</v>
      </c>
      <c r="AW1971" s="13" t="s">
        <v>35</v>
      </c>
      <c r="AX1971" s="13" t="s">
        <v>76</v>
      </c>
      <c r="AY1971" s="204" t="s">
        <v>177</v>
      </c>
    </row>
    <row r="1972" spans="2:51" s="13" customFormat="1" ht="11.25">
      <c r="B1972" s="193"/>
      <c r="C1972" s="194"/>
      <c r="D1972" s="195" t="s">
        <v>188</v>
      </c>
      <c r="E1972" s="196" t="s">
        <v>19</v>
      </c>
      <c r="F1972" s="197" t="s">
        <v>1006</v>
      </c>
      <c r="G1972" s="194"/>
      <c r="H1972" s="198">
        <v>6.6</v>
      </c>
      <c r="I1972" s="199"/>
      <c r="J1972" s="194"/>
      <c r="K1972" s="194"/>
      <c r="L1972" s="200"/>
      <c r="M1972" s="201"/>
      <c r="N1972" s="202"/>
      <c r="O1972" s="202"/>
      <c r="P1972" s="202"/>
      <c r="Q1972" s="202"/>
      <c r="R1972" s="202"/>
      <c r="S1972" s="202"/>
      <c r="T1972" s="203"/>
      <c r="AT1972" s="204" t="s">
        <v>188</v>
      </c>
      <c r="AU1972" s="204" t="s">
        <v>86</v>
      </c>
      <c r="AV1972" s="13" t="s">
        <v>86</v>
      </c>
      <c r="AW1972" s="13" t="s">
        <v>35</v>
      </c>
      <c r="AX1972" s="13" t="s">
        <v>76</v>
      </c>
      <c r="AY1972" s="204" t="s">
        <v>177</v>
      </c>
    </row>
    <row r="1973" spans="2:51" s="13" customFormat="1" ht="11.25">
      <c r="B1973" s="193"/>
      <c r="C1973" s="194"/>
      <c r="D1973" s="195" t="s">
        <v>188</v>
      </c>
      <c r="E1973" s="196" t="s">
        <v>19</v>
      </c>
      <c r="F1973" s="197" t="s">
        <v>1014</v>
      </c>
      <c r="G1973" s="194"/>
      <c r="H1973" s="198">
        <v>11.3</v>
      </c>
      <c r="I1973" s="199"/>
      <c r="J1973" s="194"/>
      <c r="K1973" s="194"/>
      <c r="L1973" s="200"/>
      <c r="M1973" s="201"/>
      <c r="N1973" s="202"/>
      <c r="O1973" s="202"/>
      <c r="P1973" s="202"/>
      <c r="Q1973" s="202"/>
      <c r="R1973" s="202"/>
      <c r="S1973" s="202"/>
      <c r="T1973" s="203"/>
      <c r="AT1973" s="204" t="s">
        <v>188</v>
      </c>
      <c r="AU1973" s="204" t="s">
        <v>86</v>
      </c>
      <c r="AV1973" s="13" t="s">
        <v>86</v>
      </c>
      <c r="AW1973" s="13" t="s">
        <v>35</v>
      </c>
      <c r="AX1973" s="13" t="s">
        <v>76</v>
      </c>
      <c r="AY1973" s="204" t="s">
        <v>177</v>
      </c>
    </row>
    <row r="1974" spans="2:51" s="13" customFormat="1" ht="11.25">
      <c r="B1974" s="193"/>
      <c r="C1974" s="194"/>
      <c r="D1974" s="195" t="s">
        <v>188</v>
      </c>
      <c r="E1974" s="196" t="s">
        <v>19</v>
      </c>
      <c r="F1974" s="197" t="s">
        <v>1015</v>
      </c>
      <c r="G1974" s="194"/>
      <c r="H1974" s="198">
        <v>29.9</v>
      </c>
      <c r="I1974" s="199"/>
      <c r="J1974" s="194"/>
      <c r="K1974" s="194"/>
      <c r="L1974" s="200"/>
      <c r="M1974" s="201"/>
      <c r="N1974" s="202"/>
      <c r="O1974" s="202"/>
      <c r="P1974" s="202"/>
      <c r="Q1974" s="202"/>
      <c r="R1974" s="202"/>
      <c r="S1974" s="202"/>
      <c r="T1974" s="203"/>
      <c r="AT1974" s="204" t="s">
        <v>188</v>
      </c>
      <c r="AU1974" s="204" t="s">
        <v>86</v>
      </c>
      <c r="AV1974" s="13" t="s">
        <v>86</v>
      </c>
      <c r="AW1974" s="13" t="s">
        <v>35</v>
      </c>
      <c r="AX1974" s="13" t="s">
        <v>76</v>
      </c>
      <c r="AY1974" s="204" t="s">
        <v>177</v>
      </c>
    </row>
    <row r="1975" spans="2:51" s="15" customFormat="1" ht="11.25">
      <c r="B1975" s="216"/>
      <c r="C1975" s="217"/>
      <c r="D1975" s="195" t="s">
        <v>188</v>
      </c>
      <c r="E1975" s="218" t="s">
        <v>19</v>
      </c>
      <c r="F1975" s="219" t="s">
        <v>1016</v>
      </c>
      <c r="G1975" s="217"/>
      <c r="H1975" s="218" t="s">
        <v>19</v>
      </c>
      <c r="I1975" s="220"/>
      <c r="J1975" s="217"/>
      <c r="K1975" s="217"/>
      <c r="L1975" s="221"/>
      <c r="M1975" s="222"/>
      <c r="N1975" s="223"/>
      <c r="O1975" s="223"/>
      <c r="P1975" s="223"/>
      <c r="Q1975" s="223"/>
      <c r="R1975" s="223"/>
      <c r="S1975" s="223"/>
      <c r="T1975" s="224"/>
      <c r="AT1975" s="225" t="s">
        <v>188</v>
      </c>
      <c r="AU1975" s="225" t="s">
        <v>86</v>
      </c>
      <c r="AV1975" s="15" t="s">
        <v>84</v>
      </c>
      <c r="AW1975" s="15" t="s">
        <v>35</v>
      </c>
      <c r="AX1975" s="15" t="s">
        <v>76</v>
      </c>
      <c r="AY1975" s="225" t="s">
        <v>177</v>
      </c>
    </row>
    <row r="1976" spans="2:51" s="15" customFormat="1" ht="11.25">
      <c r="B1976" s="216"/>
      <c r="C1976" s="217"/>
      <c r="D1976" s="195" t="s">
        <v>188</v>
      </c>
      <c r="E1976" s="218" t="s">
        <v>19</v>
      </c>
      <c r="F1976" s="219" t="s">
        <v>965</v>
      </c>
      <c r="G1976" s="217"/>
      <c r="H1976" s="218" t="s">
        <v>19</v>
      </c>
      <c r="I1976" s="220"/>
      <c r="J1976" s="217"/>
      <c r="K1976" s="217"/>
      <c r="L1976" s="221"/>
      <c r="M1976" s="222"/>
      <c r="N1976" s="223"/>
      <c r="O1976" s="223"/>
      <c r="P1976" s="223"/>
      <c r="Q1976" s="223"/>
      <c r="R1976" s="223"/>
      <c r="S1976" s="223"/>
      <c r="T1976" s="224"/>
      <c r="AT1976" s="225" t="s">
        <v>188</v>
      </c>
      <c r="AU1976" s="225" t="s">
        <v>86</v>
      </c>
      <c r="AV1976" s="15" t="s">
        <v>84</v>
      </c>
      <c r="AW1976" s="15" t="s">
        <v>35</v>
      </c>
      <c r="AX1976" s="15" t="s">
        <v>76</v>
      </c>
      <c r="AY1976" s="225" t="s">
        <v>177</v>
      </c>
    </row>
    <row r="1977" spans="2:51" s="13" customFormat="1" ht="11.25">
      <c r="B1977" s="193"/>
      <c r="C1977" s="194"/>
      <c r="D1977" s="195" t="s">
        <v>188</v>
      </c>
      <c r="E1977" s="196" t="s">
        <v>19</v>
      </c>
      <c r="F1977" s="197" t="s">
        <v>1017</v>
      </c>
      <c r="G1977" s="194"/>
      <c r="H1977" s="198">
        <v>16.7</v>
      </c>
      <c r="I1977" s="199"/>
      <c r="J1977" s="194"/>
      <c r="K1977" s="194"/>
      <c r="L1977" s="200"/>
      <c r="M1977" s="201"/>
      <c r="N1977" s="202"/>
      <c r="O1977" s="202"/>
      <c r="P1977" s="202"/>
      <c r="Q1977" s="202"/>
      <c r="R1977" s="202"/>
      <c r="S1977" s="202"/>
      <c r="T1977" s="203"/>
      <c r="AT1977" s="204" t="s">
        <v>188</v>
      </c>
      <c r="AU1977" s="204" t="s">
        <v>86</v>
      </c>
      <c r="AV1977" s="13" t="s">
        <v>86</v>
      </c>
      <c r="AW1977" s="13" t="s">
        <v>35</v>
      </c>
      <c r="AX1977" s="13" t="s">
        <v>76</v>
      </c>
      <c r="AY1977" s="204" t="s">
        <v>177</v>
      </c>
    </row>
    <row r="1978" spans="2:51" s="13" customFormat="1" ht="11.25">
      <c r="B1978" s="193"/>
      <c r="C1978" s="194"/>
      <c r="D1978" s="195" t="s">
        <v>188</v>
      </c>
      <c r="E1978" s="196" t="s">
        <v>19</v>
      </c>
      <c r="F1978" s="197" t="s">
        <v>206</v>
      </c>
      <c r="G1978" s="194"/>
      <c r="H1978" s="198">
        <v>5</v>
      </c>
      <c r="I1978" s="199"/>
      <c r="J1978" s="194"/>
      <c r="K1978" s="194"/>
      <c r="L1978" s="200"/>
      <c r="M1978" s="201"/>
      <c r="N1978" s="202"/>
      <c r="O1978" s="202"/>
      <c r="P1978" s="202"/>
      <c r="Q1978" s="202"/>
      <c r="R1978" s="202"/>
      <c r="S1978" s="202"/>
      <c r="T1978" s="203"/>
      <c r="AT1978" s="204" t="s">
        <v>188</v>
      </c>
      <c r="AU1978" s="204" t="s">
        <v>86</v>
      </c>
      <c r="AV1978" s="13" t="s">
        <v>86</v>
      </c>
      <c r="AW1978" s="13" t="s">
        <v>35</v>
      </c>
      <c r="AX1978" s="13" t="s">
        <v>76</v>
      </c>
      <c r="AY1978" s="204" t="s">
        <v>177</v>
      </c>
    </row>
    <row r="1979" spans="2:51" s="13" customFormat="1" ht="11.25">
      <c r="B1979" s="193"/>
      <c r="C1979" s="194"/>
      <c r="D1979" s="195" t="s">
        <v>188</v>
      </c>
      <c r="E1979" s="196" t="s">
        <v>19</v>
      </c>
      <c r="F1979" s="197" t="s">
        <v>1018</v>
      </c>
      <c r="G1979" s="194"/>
      <c r="H1979" s="198">
        <v>1.5</v>
      </c>
      <c r="I1979" s="199"/>
      <c r="J1979" s="194"/>
      <c r="K1979" s="194"/>
      <c r="L1979" s="200"/>
      <c r="M1979" s="201"/>
      <c r="N1979" s="202"/>
      <c r="O1979" s="202"/>
      <c r="P1979" s="202"/>
      <c r="Q1979" s="202"/>
      <c r="R1979" s="202"/>
      <c r="S1979" s="202"/>
      <c r="T1979" s="203"/>
      <c r="AT1979" s="204" t="s">
        <v>188</v>
      </c>
      <c r="AU1979" s="204" t="s">
        <v>86</v>
      </c>
      <c r="AV1979" s="13" t="s">
        <v>86</v>
      </c>
      <c r="AW1979" s="13" t="s">
        <v>35</v>
      </c>
      <c r="AX1979" s="13" t="s">
        <v>76</v>
      </c>
      <c r="AY1979" s="204" t="s">
        <v>177</v>
      </c>
    </row>
    <row r="1980" spans="2:51" s="13" customFormat="1" ht="11.25">
      <c r="B1980" s="193"/>
      <c r="C1980" s="194"/>
      <c r="D1980" s="195" t="s">
        <v>188</v>
      </c>
      <c r="E1980" s="196" t="s">
        <v>19</v>
      </c>
      <c r="F1980" s="197" t="s">
        <v>1018</v>
      </c>
      <c r="G1980" s="194"/>
      <c r="H1980" s="198">
        <v>1.5</v>
      </c>
      <c r="I1980" s="199"/>
      <c r="J1980" s="194"/>
      <c r="K1980" s="194"/>
      <c r="L1980" s="200"/>
      <c r="M1980" s="201"/>
      <c r="N1980" s="202"/>
      <c r="O1980" s="202"/>
      <c r="P1980" s="202"/>
      <c r="Q1980" s="202"/>
      <c r="R1980" s="202"/>
      <c r="S1980" s="202"/>
      <c r="T1980" s="203"/>
      <c r="AT1980" s="204" t="s">
        <v>188</v>
      </c>
      <c r="AU1980" s="204" t="s">
        <v>86</v>
      </c>
      <c r="AV1980" s="13" t="s">
        <v>86</v>
      </c>
      <c r="AW1980" s="13" t="s">
        <v>35</v>
      </c>
      <c r="AX1980" s="13" t="s">
        <v>76</v>
      </c>
      <c r="AY1980" s="204" t="s">
        <v>177</v>
      </c>
    </row>
    <row r="1981" spans="2:51" s="13" customFormat="1" ht="11.25">
      <c r="B1981" s="193"/>
      <c r="C1981" s="194"/>
      <c r="D1981" s="195" t="s">
        <v>188</v>
      </c>
      <c r="E1981" s="196" t="s">
        <v>19</v>
      </c>
      <c r="F1981" s="197" t="s">
        <v>1019</v>
      </c>
      <c r="G1981" s="194"/>
      <c r="H1981" s="198">
        <v>2.9</v>
      </c>
      <c r="I1981" s="199"/>
      <c r="J1981" s="194"/>
      <c r="K1981" s="194"/>
      <c r="L1981" s="200"/>
      <c r="M1981" s="201"/>
      <c r="N1981" s="202"/>
      <c r="O1981" s="202"/>
      <c r="P1981" s="202"/>
      <c r="Q1981" s="202"/>
      <c r="R1981" s="202"/>
      <c r="S1981" s="202"/>
      <c r="T1981" s="203"/>
      <c r="AT1981" s="204" t="s">
        <v>188</v>
      </c>
      <c r="AU1981" s="204" t="s">
        <v>86</v>
      </c>
      <c r="AV1981" s="13" t="s">
        <v>86</v>
      </c>
      <c r="AW1981" s="13" t="s">
        <v>35</v>
      </c>
      <c r="AX1981" s="13" t="s">
        <v>76</v>
      </c>
      <c r="AY1981" s="204" t="s">
        <v>177</v>
      </c>
    </row>
    <row r="1982" spans="2:51" s="13" customFormat="1" ht="11.25">
      <c r="B1982" s="193"/>
      <c r="C1982" s="194"/>
      <c r="D1982" s="195" t="s">
        <v>188</v>
      </c>
      <c r="E1982" s="196" t="s">
        <v>19</v>
      </c>
      <c r="F1982" s="197" t="s">
        <v>196</v>
      </c>
      <c r="G1982" s="194"/>
      <c r="H1982" s="198">
        <v>3</v>
      </c>
      <c r="I1982" s="199"/>
      <c r="J1982" s="194"/>
      <c r="K1982" s="194"/>
      <c r="L1982" s="200"/>
      <c r="M1982" s="201"/>
      <c r="N1982" s="202"/>
      <c r="O1982" s="202"/>
      <c r="P1982" s="202"/>
      <c r="Q1982" s="202"/>
      <c r="R1982" s="202"/>
      <c r="S1982" s="202"/>
      <c r="T1982" s="203"/>
      <c r="AT1982" s="204" t="s">
        <v>188</v>
      </c>
      <c r="AU1982" s="204" t="s">
        <v>86</v>
      </c>
      <c r="AV1982" s="13" t="s">
        <v>86</v>
      </c>
      <c r="AW1982" s="13" t="s">
        <v>35</v>
      </c>
      <c r="AX1982" s="13" t="s">
        <v>76</v>
      </c>
      <c r="AY1982" s="204" t="s">
        <v>177</v>
      </c>
    </row>
    <row r="1983" spans="2:51" s="13" customFormat="1" ht="11.25">
      <c r="B1983" s="193"/>
      <c r="C1983" s="194"/>
      <c r="D1983" s="195" t="s">
        <v>188</v>
      </c>
      <c r="E1983" s="196" t="s">
        <v>19</v>
      </c>
      <c r="F1983" s="197" t="s">
        <v>1018</v>
      </c>
      <c r="G1983" s="194"/>
      <c r="H1983" s="198">
        <v>1.5</v>
      </c>
      <c r="I1983" s="199"/>
      <c r="J1983" s="194"/>
      <c r="K1983" s="194"/>
      <c r="L1983" s="200"/>
      <c r="M1983" s="201"/>
      <c r="N1983" s="202"/>
      <c r="O1983" s="202"/>
      <c r="P1983" s="202"/>
      <c r="Q1983" s="202"/>
      <c r="R1983" s="202"/>
      <c r="S1983" s="202"/>
      <c r="T1983" s="203"/>
      <c r="AT1983" s="204" t="s">
        <v>188</v>
      </c>
      <c r="AU1983" s="204" t="s">
        <v>86</v>
      </c>
      <c r="AV1983" s="13" t="s">
        <v>86</v>
      </c>
      <c r="AW1983" s="13" t="s">
        <v>35</v>
      </c>
      <c r="AX1983" s="13" t="s">
        <v>76</v>
      </c>
      <c r="AY1983" s="204" t="s">
        <v>177</v>
      </c>
    </row>
    <row r="1984" spans="2:51" s="13" customFormat="1" ht="11.25">
      <c r="B1984" s="193"/>
      <c r="C1984" s="194"/>
      <c r="D1984" s="195" t="s">
        <v>188</v>
      </c>
      <c r="E1984" s="196" t="s">
        <v>19</v>
      </c>
      <c r="F1984" s="197" t="s">
        <v>1006</v>
      </c>
      <c r="G1984" s="194"/>
      <c r="H1984" s="198">
        <v>6.6</v>
      </c>
      <c r="I1984" s="199"/>
      <c r="J1984" s="194"/>
      <c r="K1984" s="194"/>
      <c r="L1984" s="200"/>
      <c r="M1984" s="201"/>
      <c r="N1984" s="202"/>
      <c r="O1984" s="202"/>
      <c r="P1984" s="202"/>
      <c r="Q1984" s="202"/>
      <c r="R1984" s="202"/>
      <c r="S1984" s="202"/>
      <c r="T1984" s="203"/>
      <c r="AT1984" s="204" t="s">
        <v>188</v>
      </c>
      <c r="AU1984" s="204" t="s">
        <v>86</v>
      </c>
      <c r="AV1984" s="13" t="s">
        <v>86</v>
      </c>
      <c r="AW1984" s="13" t="s">
        <v>35</v>
      </c>
      <c r="AX1984" s="13" t="s">
        <v>76</v>
      </c>
      <c r="AY1984" s="204" t="s">
        <v>177</v>
      </c>
    </row>
    <row r="1985" spans="2:51" s="13" customFormat="1" ht="11.25">
      <c r="B1985" s="193"/>
      <c r="C1985" s="194"/>
      <c r="D1985" s="195" t="s">
        <v>188</v>
      </c>
      <c r="E1985" s="196" t="s">
        <v>19</v>
      </c>
      <c r="F1985" s="197" t="s">
        <v>1020</v>
      </c>
      <c r="G1985" s="194"/>
      <c r="H1985" s="198">
        <v>46.8</v>
      </c>
      <c r="I1985" s="199"/>
      <c r="J1985" s="194"/>
      <c r="K1985" s="194"/>
      <c r="L1985" s="200"/>
      <c r="M1985" s="201"/>
      <c r="N1985" s="202"/>
      <c r="O1985" s="202"/>
      <c r="P1985" s="202"/>
      <c r="Q1985" s="202"/>
      <c r="R1985" s="202"/>
      <c r="S1985" s="202"/>
      <c r="T1985" s="203"/>
      <c r="AT1985" s="204" t="s">
        <v>188</v>
      </c>
      <c r="AU1985" s="204" t="s">
        <v>86</v>
      </c>
      <c r="AV1985" s="13" t="s">
        <v>86</v>
      </c>
      <c r="AW1985" s="13" t="s">
        <v>35</v>
      </c>
      <c r="AX1985" s="13" t="s">
        <v>76</v>
      </c>
      <c r="AY1985" s="204" t="s">
        <v>177</v>
      </c>
    </row>
    <row r="1986" spans="2:51" s="13" customFormat="1" ht="11.25">
      <c r="B1986" s="193"/>
      <c r="C1986" s="194"/>
      <c r="D1986" s="195" t="s">
        <v>188</v>
      </c>
      <c r="E1986" s="196" t="s">
        <v>19</v>
      </c>
      <c r="F1986" s="197" t="s">
        <v>1021</v>
      </c>
      <c r="G1986" s="194"/>
      <c r="H1986" s="198">
        <v>16.2</v>
      </c>
      <c r="I1986" s="199"/>
      <c r="J1986" s="194"/>
      <c r="K1986" s="194"/>
      <c r="L1986" s="200"/>
      <c r="M1986" s="201"/>
      <c r="N1986" s="202"/>
      <c r="O1986" s="202"/>
      <c r="P1986" s="202"/>
      <c r="Q1986" s="202"/>
      <c r="R1986" s="202"/>
      <c r="S1986" s="202"/>
      <c r="T1986" s="203"/>
      <c r="AT1986" s="204" t="s">
        <v>188</v>
      </c>
      <c r="AU1986" s="204" t="s">
        <v>86</v>
      </c>
      <c r="AV1986" s="13" t="s">
        <v>86</v>
      </c>
      <c r="AW1986" s="13" t="s">
        <v>35</v>
      </c>
      <c r="AX1986" s="13" t="s">
        <v>76</v>
      </c>
      <c r="AY1986" s="204" t="s">
        <v>177</v>
      </c>
    </row>
    <row r="1987" spans="2:51" s="13" customFormat="1" ht="11.25">
      <c r="B1987" s="193"/>
      <c r="C1987" s="194"/>
      <c r="D1987" s="195" t="s">
        <v>188</v>
      </c>
      <c r="E1987" s="196" t="s">
        <v>19</v>
      </c>
      <c r="F1987" s="197" t="s">
        <v>649</v>
      </c>
      <c r="G1987" s="194"/>
      <c r="H1987" s="198">
        <v>3.5</v>
      </c>
      <c r="I1987" s="199"/>
      <c r="J1987" s="194"/>
      <c r="K1987" s="194"/>
      <c r="L1987" s="200"/>
      <c r="M1987" s="201"/>
      <c r="N1987" s="202"/>
      <c r="O1987" s="202"/>
      <c r="P1987" s="202"/>
      <c r="Q1987" s="202"/>
      <c r="R1987" s="202"/>
      <c r="S1987" s="202"/>
      <c r="T1987" s="203"/>
      <c r="AT1987" s="204" t="s">
        <v>188</v>
      </c>
      <c r="AU1987" s="204" t="s">
        <v>86</v>
      </c>
      <c r="AV1987" s="13" t="s">
        <v>86</v>
      </c>
      <c r="AW1987" s="13" t="s">
        <v>35</v>
      </c>
      <c r="AX1987" s="13" t="s">
        <v>76</v>
      </c>
      <c r="AY1987" s="204" t="s">
        <v>177</v>
      </c>
    </row>
    <row r="1988" spans="2:51" s="13" customFormat="1" ht="11.25">
      <c r="B1988" s="193"/>
      <c r="C1988" s="194"/>
      <c r="D1988" s="195" t="s">
        <v>188</v>
      </c>
      <c r="E1988" s="196" t="s">
        <v>19</v>
      </c>
      <c r="F1988" s="197" t="s">
        <v>1018</v>
      </c>
      <c r="G1988" s="194"/>
      <c r="H1988" s="198">
        <v>1.5</v>
      </c>
      <c r="I1988" s="199"/>
      <c r="J1988" s="194"/>
      <c r="K1988" s="194"/>
      <c r="L1988" s="200"/>
      <c r="M1988" s="201"/>
      <c r="N1988" s="202"/>
      <c r="O1988" s="202"/>
      <c r="P1988" s="202"/>
      <c r="Q1988" s="202"/>
      <c r="R1988" s="202"/>
      <c r="S1988" s="202"/>
      <c r="T1988" s="203"/>
      <c r="AT1988" s="204" t="s">
        <v>188</v>
      </c>
      <c r="AU1988" s="204" t="s">
        <v>86</v>
      </c>
      <c r="AV1988" s="13" t="s">
        <v>86</v>
      </c>
      <c r="AW1988" s="13" t="s">
        <v>35</v>
      </c>
      <c r="AX1988" s="13" t="s">
        <v>76</v>
      </c>
      <c r="AY1988" s="204" t="s">
        <v>177</v>
      </c>
    </row>
    <row r="1989" spans="2:51" s="13" customFormat="1" ht="11.25">
      <c r="B1989" s="193"/>
      <c r="C1989" s="194"/>
      <c r="D1989" s="195" t="s">
        <v>188</v>
      </c>
      <c r="E1989" s="196" t="s">
        <v>19</v>
      </c>
      <c r="F1989" s="197" t="s">
        <v>86</v>
      </c>
      <c r="G1989" s="194"/>
      <c r="H1989" s="198">
        <v>2</v>
      </c>
      <c r="I1989" s="199"/>
      <c r="J1989" s="194"/>
      <c r="K1989" s="194"/>
      <c r="L1989" s="200"/>
      <c r="M1989" s="201"/>
      <c r="N1989" s="202"/>
      <c r="O1989" s="202"/>
      <c r="P1989" s="202"/>
      <c r="Q1989" s="202"/>
      <c r="R1989" s="202"/>
      <c r="S1989" s="202"/>
      <c r="T1989" s="203"/>
      <c r="AT1989" s="204" t="s">
        <v>188</v>
      </c>
      <c r="AU1989" s="204" t="s">
        <v>86</v>
      </c>
      <c r="AV1989" s="13" t="s">
        <v>86</v>
      </c>
      <c r="AW1989" s="13" t="s">
        <v>35</v>
      </c>
      <c r="AX1989" s="13" t="s">
        <v>76</v>
      </c>
      <c r="AY1989" s="204" t="s">
        <v>177</v>
      </c>
    </row>
    <row r="1990" spans="2:51" s="13" customFormat="1" ht="11.25">
      <c r="B1990" s="193"/>
      <c r="C1990" s="194"/>
      <c r="D1990" s="195" t="s">
        <v>188</v>
      </c>
      <c r="E1990" s="196" t="s">
        <v>19</v>
      </c>
      <c r="F1990" s="197" t="s">
        <v>1022</v>
      </c>
      <c r="G1990" s="194"/>
      <c r="H1990" s="198">
        <v>58.3</v>
      </c>
      <c r="I1990" s="199"/>
      <c r="J1990" s="194"/>
      <c r="K1990" s="194"/>
      <c r="L1990" s="200"/>
      <c r="M1990" s="201"/>
      <c r="N1990" s="202"/>
      <c r="O1990" s="202"/>
      <c r="P1990" s="202"/>
      <c r="Q1990" s="202"/>
      <c r="R1990" s="202"/>
      <c r="S1990" s="202"/>
      <c r="T1990" s="203"/>
      <c r="AT1990" s="204" t="s">
        <v>188</v>
      </c>
      <c r="AU1990" s="204" t="s">
        <v>86</v>
      </c>
      <c r="AV1990" s="13" t="s">
        <v>86</v>
      </c>
      <c r="AW1990" s="13" t="s">
        <v>35</v>
      </c>
      <c r="AX1990" s="13" t="s">
        <v>76</v>
      </c>
      <c r="AY1990" s="204" t="s">
        <v>177</v>
      </c>
    </row>
    <row r="1991" spans="2:51" s="13" customFormat="1" ht="11.25">
      <c r="B1991" s="193"/>
      <c r="C1991" s="194"/>
      <c r="D1991" s="195" t="s">
        <v>188</v>
      </c>
      <c r="E1991" s="196" t="s">
        <v>19</v>
      </c>
      <c r="F1991" s="197" t="s">
        <v>557</v>
      </c>
      <c r="G1991" s="194"/>
      <c r="H1991" s="198">
        <v>29</v>
      </c>
      <c r="I1991" s="199"/>
      <c r="J1991" s="194"/>
      <c r="K1991" s="194"/>
      <c r="L1991" s="200"/>
      <c r="M1991" s="201"/>
      <c r="N1991" s="202"/>
      <c r="O1991" s="202"/>
      <c r="P1991" s="202"/>
      <c r="Q1991" s="202"/>
      <c r="R1991" s="202"/>
      <c r="S1991" s="202"/>
      <c r="T1991" s="203"/>
      <c r="AT1991" s="204" t="s">
        <v>188</v>
      </c>
      <c r="AU1991" s="204" t="s">
        <v>86</v>
      </c>
      <c r="AV1991" s="13" t="s">
        <v>86</v>
      </c>
      <c r="AW1991" s="13" t="s">
        <v>35</v>
      </c>
      <c r="AX1991" s="13" t="s">
        <v>76</v>
      </c>
      <c r="AY1991" s="204" t="s">
        <v>177</v>
      </c>
    </row>
    <row r="1992" spans="2:51" s="13" customFormat="1" ht="11.25">
      <c r="B1992" s="193"/>
      <c r="C1992" s="194"/>
      <c r="D1992" s="195" t="s">
        <v>188</v>
      </c>
      <c r="E1992" s="196" t="s">
        <v>19</v>
      </c>
      <c r="F1992" s="197" t="s">
        <v>1007</v>
      </c>
      <c r="G1992" s="194"/>
      <c r="H1992" s="198">
        <v>3.4</v>
      </c>
      <c r="I1992" s="199"/>
      <c r="J1992" s="194"/>
      <c r="K1992" s="194"/>
      <c r="L1992" s="200"/>
      <c r="M1992" s="201"/>
      <c r="N1992" s="202"/>
      <c r="O1992" s="202"/>
      <c r="P1992" s="202"/>
      <c r="Q1992" s="202"/>
      <c r="R1992" s="202"/>
      <c r="S1992" s="202"/>
      <c r="T1992" s="203"/>
      <c r="AT1992" s="204" t="s">
        <v>188</v>
      </c>
      <c r="AU1992" s="204" t="s">
        <v>86</v>
      </c>
      <c r="AV1992" s="13" t="s">
        <v>86</v>
      </c>
      <c r="AW1992" s="13" t="s">
        <v>35</v>
      </c>
      <c r="AX1992" s="13" t="s">
        <v>76</v>
      </c>
      <c r="AY1992" s="204" t="s">
        <v>177</v>
      </c>
    </row>
    <row r="1993" spans="2:51" s="13" customFormat="1" ht="11.25">
      <c r="B1993" s="193"/>
      <c r="C1993" s="194"/>
      <c r="D1993" s="195" t="s">
        <v>188</v>
      </c>
      <c r="E1993" s="196" t="s">
        <v>19</v>
      </c>
      <c r="F1993" s="197" t="s">
        <v>1012</v>
      </c>
      <c r="G1993" s="194"/>
      <c r="H1993" s="198">
        <v>1.7</v>
      </c>
      <c r="I1993" s="199"/>
      <c r="J1993" s="194"/>
      <c r="K1993" s="194"/>
      <c r="L1993" s="200"/>
      <c r="M1993" s="201"/>
      <c r="N1993" s="202"/>
      <c r="O1993" s="202"/>
      <c r="P1993" s="202"/>
      <c r="Q1993" s="202"/>
      <c r="R1993" s="202"/>
      <c r="S1993" s="202"/>
      <c r="T1993" s="203"/>
      <c r="AT1993" s="204" t="s">
        <v>188</v>
      </c>
      <c r="AU1993" s="204" t="s">
        <v>86</v>
      </c>
      <c r="AV1993" s="13" t="s">
        <v>86</v>
      </c>
      <c r="AW1993" s="13" t="s">
        <v>35</v>
      </c>
      <c r="AX1993" s="13" t="s">
        <v>76</v>
      </c>
      <c r="AY1993" s="204" t="s">
        <v>177</v>
      </c>
    </row>
    <row r="1994" spans="2:51" s="15" customFormat="1" ht="11.25">
      <c r="B1994" s="216"/>
      <c r="C1994" s="217"/>
      <c r="D1994" s="195" t="s">
        <v>188</v>
      </c>
      <c r="E1994" s="218" t="s">
        <v>19</v>
      </c>
      <c r="F1994" s="219" t="s">
        <v>1426</v>
      </c>
      <c r="G1994" s="217"/>
      <c r="H1994" s="218" t="s">
        <v>19</v>
      </c>
      <c r="I1994" s="220"/>
      <c r="J1994" s="217"/>
      <c r="K1994" s="217"/>
      <c r="L1994" s="221"/>
      <c r="M1994" s="222"/>
      <c r="N1994" s="223"/>
      <c r="O1994" s="223"/>
      <c r="P1994" s="223"/>
      <c r="Q1994" s="223"/>
      <c r="R1994" s="223"/>
      <c r="S1994" s="223"/>
      <c r="T1994" s="224"/>
      <c r="AT1994" s="225" t="s">
        <v>188</v>
      </c>
      <c r="AU1994" s="225" t="s">
        <v>86</v>
      </c>
      <c r="AV1994" s="15" t="s">
        <v>84</v>
      </c>
      <c r="AW1994" s="15" t="s">
        <v>35</v>
      </c>
      <c r="AX1994" s="15" t="s">
        <v>76</v>
      </c>
      <c r="AY1994" s="225" t="s">
        <v>177</v>
      </c>
    </row>
    <row r="1995" spans="2:51" s="13" customFormat="1" ht="11.25">
      <c r="B1995" s="193"/>
      <c r="C1995" s="194"/>
      <c r="D1995" s="195" t="s">
        <v>188</v>
      </c>
      <c r="E1995" s="196" t="s">
        <v>19</v>
      </c>
      <c r="F1995" s="197" t="s">
        <v>1025</v>
      </c>
      <c r="G1995" s="194"/>
      <c r="H1995" s="198">
        <v>60.5</v>
      </c>
      <c r="I1995" s="199"/>
      <c r="J1995" s="194"/>
      <c r="K1995" s="194"/>
      <c r="L1995" s="200"/>
      <c r="M1995" s="201"/>
      <c r="N1995" s="202"/>
      <c r="O1995" s="202"/>
      <c r="P1995" s="202"/>
      <c r="Q1995" s="202"/>
      <c r="R1995" s="202"/>
      <c r="S1995" s="202"/>
      <c r="T1995" s="203"/>
      <c r="AT1995" s="204" t="s">
        <v>188</v>
      </c>
      <c r="AU1995" s="204" t="s">
        <v>86</v>
      </c>
      <c r="AV1995" s="13" t="s">
        <v>86</v>
      </c>
      <c r="AW1995" s="13" t="s">
        <v>35</v>
      </c>
      <c r="AX1995" s="13" t="s">
        <v>76</v>
      </c>
      <c r="AY1995" s="204" t="s">
        <v>177</v>
      </c>
    </row>
    <row r="1996" spans="2:51" s="13" customFormat="1" ht="11.25">
      <c r="B1996" s="193"/>
      <c r="C1996" s="194"/>
      <c r="D1996" s="195" t="s">
        <v>188</v>
      </c>
      <c r="E1996" s="196" t="s">
        <v>19</v>
      </c>
      <c r="F1996" s="197" t="s">
        <v>1026</v>
      </c>
      <c r="G1996" s="194"/>
      <c r="H1996" s="198">
        <v>40.299999999999997</v>
      </c>
      <c r="I1996" s="199"/>
      <c r="J1996" s="194"/>
      <c r="K1996" s="194"/>
      <c r="L1996" s="200"/>
      <c r="M1996" s="201"/>
      <c r="N1996" s="202"/>
      <c r="O1996" s="202"/>
      <c r="P1996" s="202"/>
      <c r="Q1996" s="202"/>
      <c r="R1996" s="202"/>
      <c r="S1996" s="202"/>
      <c r="T1996" s="203"/>
      <c r="AT1996" s="204" t="s">
        <v>188</v>
      </c>
      <c r="AU1996" s="204" t="s">
        <v>86</v>
      </c>
      <c r="AV1996" s="13" t="s">
        <v>86</v>
      </c>
      <c r="AW1996" s="13" t="s">
        <v>35</v>
      </c>
      <c r="AX1996" s="13" t="s">
        <v>76</v>
      </c>
      <c r="AY1996" s="204" t="s">
        <v>177</v>
      </c>
    </row>
    <row r="1997" spans="2:51" s="13" customFormat="1" ht="11.25">
      <c r="B1997" s="193"/>
      <c r="C1997" s="194"/>
      <c r="D1997" s="195" t="s">
        <v>188</v>
      </c>
      <c r="E1997" s="196" t="s">
        <v>19</v>
      </c>
      <c r="F1997" s="197" t="s">
        <v>1027</v>
      </c>
      <c r="G1997" s="194"/>
      <c r="H1997" s="198">
        <v>9.1</v>
      </c>
      <c r="I1997" s="199"/>
      <c r="J1997" s="194"/>
      <c r="K1997" s="194"/>
      <c r="L1997" s="200"/>
      <c r="M1997" s="201"/>
      <c r="N1997" s="202"/>
      <c r="O1997" s="202"/>
      <c r="P1997" s="202"/>
      <c r="Q1997" s="202"/>
      <c r="R1997" s="202"/>
      <c r="S1997" s="202"/>
      <c r="T1997" s="203"/>
      <c r="AT1997" s="204" t="s">
        <v>188</v>
      </c>
      <c r="AU1997" s="204" t="s">
        <v>86</v>
      </c>
      <c r="AV1997" s="13" t="s">
        <v>86</v>
      </c>
      <c r="AW1997" s="13" t="s">
        <v>35</v>
      </c>
      <c r="AX1997" s="13" t="s">
        <v>76</v>
      </c>
      <c r="AY1997" s="204" t="s">
        <v>177</v>
      </c>
    </row>
    <row r="1998" spans="2:51" s="13" customFormat="1" ht="11.25">
      <c r="B1998" s="193"/>
      <c r="C1998" s="194"/>
      <c r="D1998" s="195" t="s">
        <v>188</v>
      </c>
      <c r="E1998" s="196" t="s">
        <v>19</v>
      </c>
      <c r="F1998" s="197" t="s">
        <v>321</v>
      </c>
      <c r="G1998" s="194"/>
      <c r="H1998" s="198">
        <v>17</v>
      </c>
      <c r="I1998" s="199"/>
      <c r="J1998" s="194"/>
      <c r="K1998" s="194"/>
      <c r="L1998" s="200"/>
      <c r="M1998" s="201"/>
      <c r="N1998" s="202"/>
      <c r="O1998" s="202"/>
      <c r="P1998" s="202"/>
      <c r="Q1998" s="202"/>
      <c r="R1998" s="202"/>
      <c r="S1998" s="202"/>
      <c r="T1998" s="203"/>
      <c r="AT1998" s="204" t="s">
        <v>188</v>
      </c>
      <c r="AU1998" s="204" t="s">
        <v>86</v>
      </c>
      <c r="AV1998" s="13" t="s">
        <v>86</v>
      </c>
      <c r="AW1998" s="13" t="s">
        <v>35</v>
      </c>
      <c r="AX1998" s="13" t="s">
        <v>76</v>
      </c>
      <c r="AY1998" s="204" t="s">
        <v>177</v>
      </c>
    </row>
    <row r="1999" spans="2:51" s="13" customFormat="1" ht="11.25">
      <c r="B1999" s="193"/>
      <c r="C1999" s="194"/>
      <c r="D1999" s="195" t="s">
        <v>188</v>
      </c>
      <c r="E1999" s="196" t="s">
        <v>19</v>
      </c>
      <c r="F1999" s="197" t="s">
        <v>1028</v>
      </c>
      <c r="G1999" s="194"/>
      <c r="H1999" s="198">
        <v>1.2</v>
      </c>
      <c r="I1999" s="199"/>
      <c r="J1999" s="194"/>
      <c r="K1999" s="194"/>
      <c r="L1999" s="200"/>
      <c r="M1999" s="201"/>
      <c r="N1999" s="202"/>
      <c r="O1999" s="202"/>
      <c r="P1999" s="202"/>
      <c r="Q1999" s="202"/>
      <c r="R1999" s="202"/>
      <c r="S1999" s="202"/>
      <c r="T1999" s="203"/>
      <c r="AT1999" s="204" t="s">
        <v>188</v>
      </c>
      <c r="AU1999" s="204" t="s">
        <v>86</v>
      </c>
      <c r="AV1999" s="13" t="s">
        <v>86</v>
      </c>
      <c r="AW1999" s="13" t="s">
        <v>35</v>
      </c>
      <c r="AX1999" s="13" t="s">
        <v>76</v>
      </c>
      <c r="AY1999" s="204" t="s">
        <v>177</v>
      </c>
    </row>
    <row r="2000" spans="2:51" s="13" customFormat="1" ht="11.25">
      <c r="B2000" s="193"/>
      <c r="C2000" s="194"/>
      <c r="D2000" s="195" t="s">
        <v>188</v>
      </c>
      <c r="E2000" s="196" t="s">
        <v>19</v>
      </c>
      <c r="F2000" s="197" t="s">
        <v>1012</v>
      </c>
      <c r="G2000" s="194"/>
      <c r="H2000" s="198">
        <v>1.7</v>
      </c>
      <c r="I2000" s="199"/>
      <c r="J2000" s="194"/>
      <c r="K2000" s="194"/>
      <c r="L2000" s="200"/>
      <c r="M2000" s="201"/>
      <c r="N2000" s="202"/>
      <c r="O2000" s="202"/>
      <c r="P2000" s="202"/>
      <c r="Q2000" s="202"/>
      <c r="R2000" s="202"/>
      <c r="S2000" s="202"/>
      <c r="T2000" s="203"/>
      <c r="AT2000" s="204" t="s">
        <v>188</v>
      </c>
      <c r="AU2000" s="204" t="s">
        <v>86</v>
      </c>
      <c r="AV2000" s="13" t="s">
        <v>86</v>
      </c>
      <c r="AW2000" s="13" t="s">
        <v>35</v>
      </c>
      <c r="AX2000" s="13" t="s">
        <v>76</v>
      </c>
      <c r="AY2000" s="204" t="s">
        <v>177</v>
      </c>
    </row>
    <row r="2001" spans="1:65" s="13" customFormat="1" ht="11.25">
      <c r="B2001" s="193"/>
      <c r="C2001" s="194"/>
      <c r="D2001" s="195" t="s">
        <v>188</v>
      </c>
      <c r="E2001" s="196" t="s">
        <v>19</v>
      </c>
      <c r="F2001" s="197" t="s">
        <v>1019</v>
      </c>
      <c r="G2001" s="194"/>
      <c r="H2001" s="198">
        <v>2.9</v>
      </c>
      <c r="I2001" s="199"/>
      <c r="J2001" s="194"/>
      <c r="K2001" s="194"/>
      <c r="L2001" s="200"/>
      <c r="M2001" s="201"/>
      <c r="N2001" s="202"/>
      <c r="O2001" s="202"/>
      <c r="P2001" s="202"/>
      <c r="Q2001" s="202"/>
      <c r="R2001" s="202"/>
      <c r="S2001" s="202"/>
      <c r="T2001" s="203"/>
      <c r="AT2001" s="204" t="s">
        <v>188</v>
      </c>
      <c r="AU2001" s="204" t="s">
        <v>86</v>
      </c>
      <c r="AV2001" s="13" t="s">
        <v>86</v>
      </c>
      <c r="AW2001" s="13" t="s">
        <v>35</v>
      </c>
      <c r="AX2001" s="13" t="s">
        <v>76</v>
      </c>
      <c r="AY2001" s="204" t="s">
        <v>177</v>
      </c>
    </row>
    <row r="2002" spans="1:65" s="13" customFormat="1" ht="11.25">
      <c r="B2002" s="193"/>
      <c r="C2002" s="194"/>
      <c r="D2002" s="195" t="s">
        <v>188</v>
      </c>
      <c r="E2002" s="196" t="s">
        <v>19</v>
      </c>
      <c r="F2002" s="197" t="s">
        <v>84</v>
      </c>
      <c r="G2002" s="194"/>
      <c r="H2002" s="198">
        <v>1</v>
      </c>
      <c r="I2002" s="199"/>
      <c r="J2002" s="194"/>
      <c r="K2002" s="194"/>
      <c r="L2002" s="200"/>
      <c r="M2002" s="201"/>
      <c r="N2002" s="202"/>
      <c r="O2002" s="202"/>
      <c r="P2002" s="202"/>
      <c r="Q2002" s="202"/>
      <c r="R2002" s="202"/>
      <c r="S2002" s="202"/>
      <c r="T2002" s="203"/>
      <c r="AT2002" s="204" t="s">
        <v>188</v>
      </c>
      <c r="AU2002" s="204" t="s">
        <v>86</v>
      </c>
      <c r="AV2002" s="13" t="s">
        <v>86</v>
      </c>
      <c r="AW2002" s="13" t="s">
        <v>35</v>
      </c>
      <c r="AX2002" s="13" t="s">
        <v>76</v>
      </c>
      <c r="AY2002" s="204" t="s">
        <v>177</v>
      </c>
    </row>
    <row r="2003" spans="1:65" s="13" customFormat="1" ht="11.25">
      <c r="B2003" s="193"/>
      <c r="C2003" s="194"/>
      <c r="D2003" s="195" t="s">
        <v>188</v>
      </c>
      <c r="E2003" s="196" t="s">
        <v>19</v>
      </c>
      <c r="F2003" s="197" t="s">
        <v>1029</v>
      </c>
      <c r="G2003" s="194"/>
      <c r="H2003" s="198">
        <v>10.1</v>
      </c>
      <c r="I2003" s="199"/>
      <c r="J2003" s="194"/>
      <c r="K2003" s="194"/>
      <c r="L2003" s="200"/>
      <c r="M2003" s="201"/>
      <c r="N2003" s="202"/>
      <c r="O2003" s="202"/>
      <c r="P2003" s="202"/>
      <c r="Q2003" s="202"/>
      <c r="R2003" s="202"/>
      <c r="S2003" s="202"/>
      <c r="T2003" s="203"/>
      <c r="AT2003" s="204" t="s">
        <v>188</v>
      </c>
      <c r="AU2003" s="204" t="s">
        <v>86</v>
      </c>
      <c r="AV2003" s="13" t="s">
        <v>86</v>
      </c>
      <c r="AW2003" s="13" t="s">
        <v>35</v>
      </c>
      <c r="AX2003" s="13" t="s">
        <v>76</v>
      </c>
      <c r="AY2003" s="204" t="s">
        <v>177</v>
      </c>
    </row>
    <row r="2004" spans="1:65" s="13" customFormat="1" ht="11.25">
      <c r="B2004" s="193"/>
      <c r="C2004" s="194"/>
      <c r="D2004" s="195" t="s">
        <v>188</v>
      </c>
      <c r="E2004" s="196" t="s">
        <v>19</v>
      </c>
      <c r="F2004" s="197" t="s">
        <v>1030</v>
      </c>
      <c r="G2004" s="194"/>
      <c r="H2004" s="198">
        <v>30.7</v>
      </c>
      <c r="I2004" s="199"/>
      <c r="J2004" s="194"/>
      <c r="K2004" s="194"/>
      <c r="L2004" s="200"/>
      <c r="M2004" s="201"/>
      <c r="N2004" s="202"/>
      <c r="O2004" s="202"/>
      <c r="P2004" s="202"/>
      <c r="Q2004" s="202"/>
      <c r="R2004" s="202"/>
      <c r="S2004" s="202"/>
      <c r="T2004" s="203"/>
      <c r="AT2004" s="204" t="s">
        <v>188</v>
      </c>
      <c r="AU2004" s="204" t="s">
        <v>86</v>
      </c>
      <c r="AV2004" s="13" t="s">
        <v>86</v>
      </c>
      <c r="AW2004" s="13" t="s">
        <v>35</v>
      </c>
      <c r="AX2004" s="13" t="s">
        <v>76</v>
      </c>
      <c r="AY2004" s="204" t="s">
        <v>177</v>
      </c>
    </row>
    <row r="2005" spans="1:65" s="13" customFormat="1" ht="11.25">
      <c r="B2005" s="193"/>
      <c r="C2005" s="194"/>
      <c r="D2005" s="195" t="s">
        <v>188</v>
      </c>
      <c r="E2005" s="196" t="s">
        <v>19</v>
      </c>
      <c r="F2005" s="197" t="s">
        <v>1031</v>
      </c>
      <c r="G2005" s="194"/>
      <c r="H2005" s="198">
        <v>13.1</v>
      </c>
      <c r="I2005" s="199"/>
      <c r="J2005" s="194"/>
      <c r="K2005" s="194"/>
      <c r="L2005" s="200"/>
      <c r="M2005" s="201"/>
      <c r="N2005" s="202"/>
      <c r="O2005" s="202"/>
      <c r="P2005" s="202"/>
      <c r="Q2005" s="202"/>
      <c r="R2005" s="202"/>
      <c r="S2005" s="202"/>
      <c r="T2005" s="203"/>
      <c r="AT2005" s="204" t="s">
        <v>188</v>
      </c>
      <c r="AU2005" s="204" t="s">
        <v>86</v>
      </c>
      <c r="AV2005" s="13" t="s">
        <v>86</v>
      </c>
      <c r="AW2005" s="13" t="s">
        <v>35</v>
      </c>
      <c r="AX2005" s="13" t="s">
        <v>76</v>
      </c>
      <c r="AY2005" s="204" t="s">
        <v>177</v>
      </c>
    </row>
    <row r="2006" spans="1:65" s="13" customFormat="1" ht="11.25">
      <c r="B2006" s="193"/>
      <c r="C2006" s="194"/>
      <c r="D2006" s="195" t="s">
        <v>188</v>
      </c>
      <c r="E2006" s="196" t="s">
        <v>19</v>
      </c>
      <c r="F2006" s="197" t="s">
        <v>1032</v>
      </c>
      <c r="G2006" s="194"/>
      <c r="H2006" s="198">
        <v>12.4</v>
      </c>
      <c r="I2006" s="199"/>
      <c r="J2006" s="194"/>
      <c r="K2006" s="194"/>
      <c r="L2006" s="200"/>
      <c r="M2006" s="201"/>
      <c r="N2006" s="202"/>
      <c r="O2006" s="202"/>
      <c r="P2006" s="202"/>
      <c r="Q2006" s="202"/>
      <c r="R2006" s="202"/>
      <c r="S2006" s="202"/>
      <c r="T2006" s="203"/>
      <c r="AT2006" s="204" t="s">
        <v>188</v>
      </c>
      <c r="AU2006" s="204" t="s">
        <v>86</v>
      </c>
      <c r="AV2006" s="13" t="s">
        <v>86</v>
      </c>
      <c r="AW2006" s="13" t="s">
        <v>35</v>
      </c>
      <c r="AX2006" s="13" t="s">
        <v>76</v>
      </c>
      <c r="AY2006" s="204" t="s">
        <v>177</v>
      </c>
    </row>
    <row r="2007" spans="1:65" s="13" customFormat="1" ht="11.25">
      <c r="B2007" s="193"/>
      <c r="C2007" s="194"/>
      <c r="D2007" s="195" t="s">
        <v>188</v>
      </c>
      <c r="E2007" s="196" t="s">
        <v>19</v>
      </c>
      <c r="F2007" s="197" t="s">
        <v>1427</v>
      </c>
      <c r="G2007" s="194"/>
      <c r="H2007" s="198">
        <v>11.39</v>
      </c>
      <c r="I2007" s="199"/>
      <c r="J2007" s="194"/>
      <c r="K2007" s="194"/>
      <c r="L2007" s="200"/>
      <c r="M2007" s="201"/>
      <c r="N2007" s="202"/>
      <c r="O2007" s="202"/>
      <c r="P2007" s="202"/>
      <c r="Q2007" s="202"/>
      <c r="R2007" s="202"/>
      <c r="S2007" s="202"/>
      <c r="T2007" s="203"/>
      <c r="AT2007" s="204" t="s">
        <v>188</v>
      </c>
      <c r="AU2007" s="204" t="s">
        <v>86</v>
      </c>
      <c r="AV2007" s="13" t="s">
        <v>86</v>
      </c>
      <c r="AW2007" s="13" t="s">
        <v>35</v>
      </c>
      <c r="AX2007" s="13" t="s">
        <v>76</v>
      </c>
      <c r="AY2007" s="204" t="s">
        <v>177</v>
      </c>
    </row>
    <row r="2008" spans="1:65" s="16" customFormat="1" ht="11.25">
      <c r="B2008" s="226"/>
      <c r="C2008" s="227"/>
      <c r="D2008" s="195" t="s">
        <v>188</v>
      </c>
      <c r="E2008" s="228" t="s">
        <v>19</v>
      </c>
      <c r="F2008" s="229" t="s">
        <v>626</v>
      </c>
      <c r="G2008" s="227"/>
      <c r="H2008" s="230">
        <v>586.39</v>
      </c>
      <c r="I2008" s="231"/>
      <c r="J2008" s="227"/>
      <c r="K2008" s="227"/>
      <c r="L2008" s="232"/>
      <c r="M2008" s="233"/>
      <c r="N2008" s="234"/>
      <c r="O2008" s="234"/>
      <c r="P2008" s="234"/>
      <c r="Q2008" s="234"/>
      <c r="R2008" s="234"/>
      <c r="S2008" s="234"/>
      <c r="T2008" s="235"/>
      <c r="AT2008" s="236" t="s">
        <v>188</v>
      </c>
      <c r="AU2008" s="236" t="s">
        <v>86</v>
      </c>
      <c r="AV2008" s="16" t="s">
        <v>196</v>
      </c>
      <c r="AW2008" s="16" t="s">
        <v>35</v>
      </c>
      <c r="AX2008" s="16" t="s">
        <v>76</v>
      </c>
      <c r="AY2008" s="236" t="s">
        <v>177</v>
      </c>
    </row>
    <row r="2009" spans="1:65" s="15" customFormat="1" ht="11.25">
      <c r="B2009" s="216"/>
      <c r="C2009" s="217"/>
      <c r="D2009" s="195" t="s">
        <v>188</v>
      </c>
      <c r="E2009" s="218" t="s">
        <v>19</v>
      </c>
      <c r="F2009" s="219" t="s">
        <v>1428</v>
      </c>
      <c r="G2009" s="217"/>
      <c r="H2009" s="218" t="s">
        <v>19</v>
      </c>
      <c r="I2009" s="220"/>
      <c r="J2009" s="217"/>
      <c r="K2009" s="217"/>
      <c r="L2009" s="221"/>
      <c r="M2009" s="222"/>
      <c r="N2009" s="223"/>
      <c r="O2009" s="223"/>
      <c r="P2009" s="223"/>
      <c r="Q2009" s="223"/>
      <c r="R2009" s="223"/>
      <c r="S2009" s="223"/>
      <c r="T2009" s="224"/>
      <c r="AT2009" s="225" t="s">
        <v>188</v>
      </c>
      <c r="AU2009" s="225" t="s">
        <v>86</v>
      </c>
      <c r="AV2009" s="15" t="s">
        <v>84</v>
      </c>
      <c r="AW2009" s="15" t="s">
        <v>35</v>
      </c>
      <c r="AX2009" s="15" t="s">
        <v>76</v>
      </c>
      <c r="AY2009" s="225" t="s">
        <v>177</v>
      </c>
    </row>
    <row r="2010" spans="1:65" s="15" customFormat="1" ht="11.25">
      <c r="B2010" s="216"/>
      <c r="C2010" s="217"/>
      <c r="D2010" s="195" t="s">
        <v>188</v>
      </c>
      <c r="E2010" s="218" t="s">
        <v>19</v>
      </c>
      <c r="F2010" s="219" t="s">
        <v>1429</v>
      </c>
      <c r="G2010" s="217"/>
      <c r="H2010" s="218" t="s">
        <v>19</v>
      </c>
      <c r="I2010" s="220"/>
      <c r="J2010" s="217"/>
      <c r="K2010" s="217"/>
      <c r="L2010" s="221"/>
      <c r="M2010" s="222"/>
      <c r="N2010" s="223"/>
      <c r="O2010" s="223"/>
      <c r="P2010" s="223"/>
      <c r="Q2010" s="223"/>
      <c r="R2010" s="223"/>
      <c r="S2010" s="223"/>
      <c r="T2010" s="224"/>
      <c r="AT2010" s="225" t="s">
        <v>188</v>
      </c>
      <c r="AU2010" s="225" t="s">
        <v>86</v>
      </c>
      <c r="AV2010" s="15" t="s">
        <v>84</v>
      </c>
      <c r="AW2010" s="15" t="s">
        <v>35</v>
      </c>
      <c r="AX2010" s="15" t="s">
        <v>76</v>
      </c>
      <c r="AY2010" s="225" t="s">
        <v>177</v>
      </c>
    </row>
    <row r="2011" spans="1:65" s="13" customFormat="1" ht="11.25">
      <c r="B2011" s="193"/>
      <c r="C2011" s="194"/>
      <c r="D2011" s="195" t="s">
        <v>188</v>
      </c>
      <c r="E2011" s="196" t="s">
        <v>19</v>
      </c>
      <c r="F2011" s="197" t="s">
        <v>1430</v>
      </c>
      <c r="G2011" s="194"/>
      <c r="H2011" s="198">
        <v>254.59200000000001</v>
      </c>
      <c r="I2011" s="199"/>
      <c r="J2011" s="194"/>
      <c r="K2011" s="194"/>
      <c r="L2011" s="200"/>
      <c r="M2011" s="201"/>
      <c r="N2011" s="202"/>
      <c r="O2011" s="202"/>
      <c r="P2011" s="202"/>
      <c r="Q2011" s="202"/>
      <c r="R2011" s="202"/>
      <c r="S2011" s="202"/>
      <c r="T2011" s="203"/>
      <c r="AT2011" s="204" t="s">
        <v>188</v>
      </c>
      <c r="AU2011" s="204" t="s">
        <v>86</v>
      </c>
      <c r="AV2011" s="13" t="s">
        <v>86</v>
      </c>
      <c r="AW2011" s="13" t="s">
        <v>35</v>
      </c>
      <c r="AX2011" s="13" t="s">
        <v>76</v>
      </c>
      <c r="AY2011" s="204" t="s">
        <v>177</v>
      </c>
    </row>
    <row r="2012" spans="1:65" s="15" customFormat="1" ht="11.25">
      <c r="B2012" s="216"/>
      <c r="C2012" s="217"/>
      <c r="D2012" s="195" t="s">
        <v>188</v>
      </c>
      <c r="E2012" s="218" t="s">
        <v>19</v>
      </c>
      <c r="F2012" s="219" t="s">
        <v>1431</v>
      </c>
      <c r="G2012" s="217"/>
      <c r="H2012" s="218" t="s">
        <v>19</v>
      </c>
      <c r="I2012" s="220"/>
      <c r="J2012" s="217"/>
      <c r="K2012" s="217"/>
      <c r="L2012" s="221"/>
      <c r="M2012" s="222"/>
      <c r="N2012" s="223"/>
      <c r="O2012" s="223"/>
      <c r="P2012" s="223"/>
      <c r="Q2012" s="223"/>
      <c r="R2012" s="223"/>
      <c r="S2012" s="223"/>
      <c r="T2012" s="224"/>
      <c r="AT2012" s="225" t="s">
        <v>188</v>
      </c>
      <c r="AU2012" s="225" t="s">
        <v>86</v>
      </c>
      <c r="AV2012" s="15" t="s">
        <v>84</v>
      </c>
      <c r="AW2012" s="15" t="s">
        <v>35</v>
      </c>
      <c r="AX2012" s="15" t="s">
        <v>76</v>
      </c>
      <c r="AY2012" s="225" t="s">
        <v>177</v>
      </c>
    </row>
    <row r="2013" spans="1:65" s="13" customFormat="1" ht="11.25">
      <c r="B2013" s="193"/>
      <c r="C2013" s="194"/>
      <c r="D2013" s="195" t="s">
        <v>188</v>
      </c>
      <c r="E2013" s="196" t="s">
        <v>19</v>
      </c>
      <c r="F2013" s="197" t="s">
        <v>1432</v>
      </c>
      <c r="G2013" s="194"/>
      <c r="H2013" s="198">
        <v>427.93</v>
      </c>
      <c r="I2013" s="199"/>
      <c r="J2013" s="194"/>
      <c r="K2013" s="194"/>
      <c r="L2013" s="200"/>
      <c r="M2013" s="201"/>
      <c r="N2013" s="202"/>
      <c r="O2013" s="202"/>
      <c r="P2013" s="202"/>
      <c r="Q2013" s="202"/>
      <c r="R2013" s="202"/>
      <c r="S2013" s="202"/>
      <c r="T2013" s="203"/>
      <c r="AT2013" s="204" t="s">
        <v>188</v>
      </c>
      <c r="AU2013" s="204" t="s">
        <v>86</v>
      </c>
      <c r="AV2013" s="13" t="s">
        <v>86</v>
      </c>
      <c r="AW2013" s="13" t="s">
        <v>35</v>
      </c>
      <c r="AX2013" s="13" t="s">
        <v>76</v>
      </c>
      <c r="AY2013" s="204" t="s">
        <v>177</v>
      </c>
    </row>
    <row r="2014" spans="1:65" s="14" customFormat="1" ht="11.25">
      <c r="B2014" s="205"/>
      <c r="C2014" s="206"/>
      <c r="D2014" s="195" t="s">
        <v>188</v>
      </c>
      <c r="E2014" s="207" t="s">
        <v>19</v>
      </c>
      <c r="F2014" s="208" t="s">
        <v>190</v>
      </c>
      <c r="G2014" s="206"/>
      <c r="H2014" s="209">
        <v>1268.912</v>
      </c>
      <c r="I2014" s="210"/>
      <c r="J2014" s="206"/>
      <c r="K2014" s="206"/>
      <c r="L2014" s="211"/>
      <c r="M2014" s="212"/>
      <c r="N2014" s="213"/>
      <c r="O2014" s="213"/>
      <c r="P2014" s="213"/>
      <c r="Q2014" s="213"/>
      <c r="R2014" s="213"/>
      <c r="S2014" s="213"/>
      <c r="T2014" s="214"/>
      <c r="AT2014" s="215" t="s">
        <v>188</v>
      </c>
      <c r="AU2014" s="215" t="s">
        <v>86</v>
      </c>
      <c r="AV2014" s="14" t="s">
        <v>184</v>
      </c>
      <c r="AW2014" s="14" t="s">
        <v>35</v>
      </c>
      <c r="AX2014" s="14" t="s">
        <v>84</v>
      </c>
      <c r="AY2014" s="215" t="s">
        <v>177</v>
      </c>
    </row>
    <row r="2015" spans="1:65" s="2" customFormat="1" ht="16.5" customHeight="1">
      <c r="A2015" s="36"/>
      <c r="B2015" s="37"/>
      <c r="C2015" s="237" t="s">
        <v>1433</v>
      </c>
      <c r="D2015" s="237" t="s">
        <v>757</v>
      </c>
      <c r="E2015" s="238" t="s">
        <v>1434</v>
      </c>
      <c r="F2015" s="239" t="s">
        <v>1435</v>
      </c>
      <c r="G2015" s="240" t="s">
        <v>199</v>
      </c>
      <c r="H2015" s="241">
        <v>765</v>
      </c>
      <c r="I2015" s="242"/>
      <c r="J2015" s="243">
        <f>ROUND(I2015*H2015,2)</f>
        <v>0</v>
      </c>
      <c r="K2015" s="239" t="s">
        <v>183</v>
      </c>
      <c r="L2015" s="244"/>
      <c r="M2015" s="245" t="s">
        <v>19</v>
      </c>
      <c r="N2015" s="246" t="s">
        <v>47</v>
      </c>
      <c r="O2015" s="66"/>
      <c r="P2015" s="184">
        <f>O2015*H2015</f>
        <v>0</v>
      </c>
      <c r="Q2015" s="184">
        <v>1.8E-3</v>
      </c>
      <c r="R2015" s="184">
        <f>Q2015*H2015</f>
        <v>1.377</v>
      </c>
      <c r="S2015" s="184">
        <v>0</v>
      </c>
      <c r="T2015" s="185">
        <f>S2015*H2015</f>
        <v>0</v>
      </c>
      <c r="U2015" s="36"/>
      <c r="V2015" s="36"/>
      <c r="W2015" s="36"/>
      <c r="X2015" s="36"/>
      <c r="Y2015" s="36"/>
      <c r="Z2015" s="36"/>
      <c r="AA2015" s="36"/>
      <c r="AB2015" s="36"/>
      <c r="AC2015" s="36"/>
      <c r="AD2015" s="36"/>
      <c r="AE2015" s="36"/>
      <c r="AR2015" s="186" t="s">
        <v>592</v>
      </c>
      <c r="AT2015" s="186" t="s">
        <v>757</v>
      </c>
      <c r="AU2015" s="186" t="s">
        <v>86</v>
      </c>
      <c r="AY2015" s="19" t="s">
        <v>177</v>
      </c>
      <c r="BE2015" s="187">
        <f>IF(N2015="základní",J2015,0)</f>
        <v>0</v>
      </c>
      <c r="BF2015" s="187">
        <f>IF(N2015="snížená",J2015,0)</f>
        <v>0</v>
      </c>
      <c r="BG2015" s="187">
        <f>IF(N2015="zákl. přenesená",J2015,0)</f>
        <v>0</v>
      </c>
      <c r="BH2015" s="187">
        <f>IF(N2015="sníž. přenesená",J2015,0)</f>
        <v>0</v>
      </c>
      <c r="BI2015" s="187">
        <f>IF(N2015="nulová",J2015,0)</f>
        <v>0</v>
      </c>
      <c r="BJ2015" s="19" t="s">
        <v>84</v>
      </c>
      <c r="BK2015" s="187">
        <f>ROUND(I2015*H2015,2)</f>
        <v>0</v>
      </c>
      <c r="BL2015" s="19" t="s">
        <v>301</v>
      </c>
      <c r="BM2015" s="186" t="s">
        <v>1436</v>
      </c>
    </row>
    <row r="2016" spans="1:65" s="15" customFormat="1" ht="11.25">
      <c r="B2016" s="216"/>
      <c r="C2016" s="217"/>
      <c r="D2016" s="195" t="s">
        <v>188</v>
      </c>
      <c r="E2016" s="218" t="s">
        <v>19</v>
      </c>
      <c r="F2016" s="219" t="s">
        <v>950</v>
      </c>
      <c r="G2016" s="217"/>
      <c r="H2016" s="218" t="s">
        <v>19</v>
      </c>
      <c r="I2016" s="220"/>
      <c r="J2016" s="217"/>
      <c r="K2016" s="217"/>
      <c r="L2016" s="221"/>
      <c r="M2016" s="222"/>
      <c r="N2016" s="223"/>
      <c r="O2016" s="223"/>
      <c r="P2016" s="223"/>
      <c r="Q2016" s="223"/>
      <c r="R2016" s="223"/>
      <c r="S2016" s="223"/>
      <c r="T2016" s="224"/>
      <c r="AT2016" s="225" t="s">
        <v>188</v>
      </c>
      <c r="AU2016" s="225" t="s">
        <v>86</v>
      </c>
      <c r="AV2016" s="15" t="s">
        <v>84</v>
      </c>
      <c r="AW2016" s="15" t="s">
        <v>35</v>
      </c>
      <c r="AX2016" s="15" t="s">
        <v>76</v>
      </c>
      <c r="AY2016" s="225" t="s">
        <v>177</v>
      </c>
    </row>
    <row r="2017" spans="2:51" s="15" customFormat="1" ht="11.25">
      <c r="B2017" s="216"/>
      <c r="C2017" s="217"/>
      <c r="D2017" s="195" t="s">
        <v>188</v>
      </c>
      <c r="E2017" s="218" t="s">
        <v>19</v>
      </c>
      <c r="F2017" s="219" t="s">
        <v>951</v>
      </c>
      <c r="G2017" s="217"/>
      <c r="H2017" s="218" t="s">
        <v>19</v>
      </c>
      <c r="I2017" s="220"/>
      <c r="J2017" s="217"/>
      <c r="K2017" s="217"/>
      <c r="L2017" s="221"/>
      <c r="M2017" s="222"/>
      <c r="N2017" s="223"/>
      <c r="O2017" s="223"/>
      <c r="P2017" s="223"/>
      <c r="Q2017" s="223"/>
      <c r="R2017" s="223"/>
      <c r="S2017" s="223"/>
      <c r="T2017" s="224"/>
      <c r="AT2017" s="225" t="s">
        <v>188</v>
      </c>
      <c r="AU2017" s="225" t="s">
        <v>86</v>
      </c>
      <c r="AV2017" s="15" t="s">
        <v>84</v>
      </c>
      <c r="AW2017" s="15" t="s">
        <v>35</v>
      </c>
      <c r="AX2017" s="15" t="s">
        <v>76</v>
      </c>
      <c r="AY2017" s="225" t="s">
        <v>177</v>
      </c>
    </row>
    <row r="2018" spans="2:51" s="13" customFormat="1" ht="11.25">
      <c r="B2018" s="193"/>
      <c r="C2018" s="194"/>
      <c r="D2018" s="195" t="s">
        <v>188</v>
      </c>
      <c r="E2018" s="196" t="s">
        <v>19</v>
      </c>
      <c r="F2018" s="197" t="s">
        <v>1003</v>
      </c>
      <c r="G2018" s="194"/>
      <c r="H2018" s="198">
        <v>11.5</v>
      </c>
      <c r="I2018" s="199"/>
      <c r="J2018" s="194"/>
      <c r="K2018" s="194"/>
      <c r="L2018" s="200"/>
      <c r="M2018" s="201"/>
      <c r="N2018" s="202"/>
      <c r="O2018" s="202"/>
      <c r="P2018" s="202"/>
      <c r="Q2018" s="202"/>
      <c r="R2018" s="202"/>
      <c r="S2018" s="202"/>
      <c r="T2018" s="203"/>
      <c r="AT2018" s="204" t="s">
        <v>188</v>
      </c>
      <c r="AU2018" s="204" t="s">
        <v>86</v>
      </c>
      <c r="AV2018" s="13" t="s">
        <v>86</v>
      </c>
      <c r="AW2018" s="13" t="s">
        <v>35</v>
      </c>
      <c r="AX2018" s="13" t="s">
        <v>76</v>
      </c>
      <c r="AY2018" s="204" t="s">
        <v>177</v>
      </c>
    </row>
    <row r="2019" spans="2:51" s="13" customFormat="1" ht="11.25">
      <c r="B2019" s="193"/>
      <c r="C2019" s="194"/>
      <c r="D2019" s="195" t="s">
        <v>188</v>
      </c>
      <c r="E2019" s="196" t="s">
        <v>19</v>
      </c>
      <c r="F2019" s="197" t="s">
        <v>1004</v>
      </c>
      <c r="G2019" s="194"/>
      <c r="H2019" s="198">
        <v>13.6</v>
      </c>
      <c r="I2019" s="199"/>
      <c r="J2019" s="194"/>
      <c r="K2019" s="194"/>
      <c r="L2019" s="200"/>
      <c r="M2019" s="201"/>
      <c r="N2019" s="202"/>
      <c r="O2019" s="202"/>
      <c r="P2019" s="202"/>
      <c r="Q2019" s="202"/>
      <c r="R2019" s="202"/>
      <c r="S2019" s="202"/>
      <c r="T2019" s="203"/>
      <c r="AT2019" s="204" t="s">
        <v>188</v>
      </c>
      <c r="AU2019" s="204" t="s">
        <v>86</v>
      </c>
      <c r="AV2019" s="13" t="s">
        <v>86</v>
      </c>
      <c r="AW2019" s="13" t="s">
        <v>35</v>
      </c>
      <c r="AX2019" s="13" t="s">
        <v>76</v>
      </c>
      <c r="AY2019" s="204" t="s">
        <v>177</v>
      </c>
    </row>
    <row r="2020" spans="2:51" s="13" customFormat="1" ht="11.25">
      <c r="B2020" s="193"/>
      <c r="C2020" s="194"/>
      <c r="D2020" s="195" t="s">
        <v>188</v>
      </c>
      <c r="E2020" s="196" t="s">
        <v>19</v>
      </c>
      <c r="F2020" s="197" t="s">
        <v>1005</v>
      </c>
      <c r="G2020" s="194"/>
      <c r="H2020" s="198">
        <v>19.100000000000001</v>
      </c>
      <c r="I2020" s="199"/>
      <c r="J2020" s="194"/>
      <c r="K2020" s="194"/>
      <c r="L2020" s="200"/>
      <c r="M2020" s="201"/>
      <c r="N2020" s="202"/>
      <c r="O2020" s="202"/>
      <c r="P2020" s="202"/>
      <c r="Q2020" s="202"/>
      <c r="R2020" s="202"/>
      <c r="S2020" s="202"/>
      <c r="T2020" s="203"/>
      <c r="AT2020" s="204" t="s">
        <v>188</v>
      </c>
      <c r="AU2020" s="204" t="s">
        <v>86</v>
      </c>
      <c r="AV2020" s="13" t="s">
        <v>86</v>
      </c>
      <c r="AW2020" s="13" t="s">
        <v>35</v>
      </c>
      <c r="AX2020" s="13" t="s">
        <v>76</v>
      </c>
      <c r="AY2020" s="204" t="s">
        <v>177</v>
      </c>
    </row>
    <row r="2021" spans="2:51" s="13" customFormat="1" ht="11.25">
      <c r="B2021" s="193"/>
      <c r="C2021" s="194"/>
      <c r="D2021" s="195" t="s">
        <v>188</v>
      </c>
      <c r="E2021" s="196" t="s">
        <v>19</v>
      </c>
      <c r="F2021" s="197" t="s">
        <v>252</v>
      </c>
      <c r="G2021" s="194"/>
      <c r="H2021" s="198">
        <v>8</v>
      </c>
      <c r="I2021" s="199"/>
      <c r="J2021" s="194"/>
      <c r="K2021" s="194"/>
      <c r="L2021" s="200"/>
      <c r="M2021" s="201"/>
      <c r="N2021" s="202"/>
      <c r="O2021" s="202"/>
      <c r="P2021" s="202"/>
      <c r="Q2021" s="202"/>
      <c r="R2021" s="202"/>
      <c r="S2021" s="202"/>
      <c r="T2021" s="203"/>
      <c r="AT2021" s="204" t="s">
        <v>188</v>
      </c>
      <c r="AU2021" s="204" t="s">
        <v>86</v>
      </c>
      <c r="AV2021" s="13" t="s">
        <v>86</v>
      </c>
      <c r="AW2021" s="13" t="s">
        <v>35</v>
      </c>
      <c r="AX2021" s="13" t="s">
        <v>76</v>
      </c>
      <c r="AY2021" s="204" t="s">
        <v>177</v>
      </c>
    </row>
    <row r="2022" spans="2:51" s="13" customFormat="1" ht="11.25">
      <c r="B2022" s="193"/>
      <c r="C2022" s="194"/>
      <c r="D2022" s="195" t="s">
        <v>188</v>
      </c>
      <c r="E2022" s="196" t="s">
        <v>19</v>
      </c>
      <c r="F2022" s="197" t="s">
        <v>1006</v>
      </c>
      <c r="G2022" s="194"/>
      <c r="H2022" s="198">
        <v>6.6</v>
      </c>
      <c r="I2022" s="199"/>
      <c r="J2022" s="194"/>
      <c r="K2022" s="194"/>
      <c r="L2022" s="200"/>
      <c r="M2022" s="201"/>
      <c r="N2022" s="202"/>
      <c r="O2022" s="202"/>
      <c r="P2022" s="202"/>
      <c r="Q2022" s="202"/>
      <c r="R2022" s="202"/>
      <c r="S2022" s="202"/>
      <c r="T2022" s="203"/>
      <c r="AT2022" s="204" t="s">
        <v>188</v>
      </c>
      <c r="AU2022" s="204" t="s">
        <v>86</v>
      </c>
      <c r="AV2022" s="13" t="s">
        <v>86</v>
      </c>
      <c r="AW2022" s="13" t="s">
        <v>35</v>
      </c>
      <c r="AX2022" s="13" t="s">
        <v>76</v>
      </c>
      <c r="AY2022" s="204" t="s">
        <v>177</v>
      </c>
    </row>
    <row r="2023" spans="2:51" s="13" customFormat="1" ht="11.25">
      <c r="B2023" s="193"/>
      <c r="C2023" s="194"/>
      <c r="D2023" s="195" t="s">
        <v>188</v>
      </c>
      <c r="E2023" s="196" t="s">
        <v>19</v>
      </c>
      <c r="F2023" s="197" t="s">
        <v>1007</v>
      </c>
      <c r="G2023" s="194"/>
      <c r="H2023" s="198">
        <v>3.4</v>
      </c>
      <c r="I2023" s="199"/>
      <c r="J2023" s="194"/>
      <c r="K2023" s="194"/>
      <c r="L2023" s="200"/>
      <c r="M2023" s="201"/>
      <c r="N2023" s="202"/>
      <c r="O2023" s="202"/>
      <c r="P2023" s="202"/>
      <c r="Q2023" s="202"/>
      <c r="R2023" s="202"/>
      <c r="S2023" s="202"/>
      <c r="T2023" s="203"/>
      <c r="AT2023" s="204" t="s">
        <v>188</v>
      </c>
      <c r="AU2023" s="204" t="s">
        <v>86</v>
      </c>
      <c r="AV2023" s="13" t="s">
        <v>86</v>
      </c>
      <c r="AW2023" s="13" t="s">
        <v>35</v>
      </c>
      <c r="AX2023" s="13" t="s">
        <v>76</v>
      </c>
      <c r="AY2023" s="204" t="s">
        <v>177</v>
      </c>
    </row>
    <row r="2024" spans="2:51" s="13" customFormat="1" ht="11.25">
      <c r="B2024" s="193"/>
      <c r="C2024" s="194"/>
      <c r="D2024" s="195" t="s">
        <v>188</v>
      </c>
      <c r="E2024" s="196" t="s">
        <v>19</v>
      </c>
      <c r="F2024" s="197" t="s">
        <v>1008</v>
      </c>
      <c r="G2024" s="194"/>
      <c r="H2024" s="198">
        <v>8.6</v>
      </c>
      <c r="I2024" s="199"/>
      <c r="J2024" s="194"/>
      <c r="K2024" s="194"/>
      <c r="L2024" s="200"/>
      <c r="M2024" s="201"/>
      <c r="N2024" s="202"/>
      <c r="O2024" s="202"/>
      <c r="P2024" s="202"/>
      <c r="Q2024" s="202"/>
      <c r="R2024" s="202"/>
      <c r="S2024" s="202"/>
      <c r="T2024" s="203"/>
      <c r="AT2024" s="204" t="s">
        <v>188</v>
      </c>
      <c r="AU2024" s="204" t="s">
        <v>86</v>
      </c>
      <c r="AV2024" s="13" t="s">
        <v>86</v>
      </c>
      <c r="AW2024" s="13" t="s">
        <v>35</v>
      </c>
      <c r="AX2024" s="13" t="s">
        <v>76</v>
      </c>
      <c r="AY2024" s="204" t="s">
        <v>177</v>
      </c>
    </row>
    <row r="2025" spans="2:51" s="13" customFormat="1" ht="11.25">
      <c r="B2025" s="193"/>
      <c r="C2025" s="194"/>
      <c r="D2025" s="195" t="s">
        <v>188</v>
      </c>
      <c r="E2025" s="196" t="s">
        <v>19</v>
      </c>
      <c r="F2025" s="197" t="s">
        <v>1009</v>
      </c>
      <c r="G2025" s="194"/>
      <c r="H2025" s="198">
        <v>1.4</v>
      </c>
      <c r="I2025" s="199"/>
      <c r="J2025" s="194"/>
      <c r="K2025" s="194"/>
      <c r="L2025" s="200"/>
      <c r="M2025" s="201"/>
      <c r="N2025" s="202"/>
      <c r="O2025" s="202"/>
      <c r="P2025" s="202"/>
      <c r="Q2025" s="202"/>
      <c r="R2025" s="202"/>
      <c r="S2025" s="202"/>
      <c r="T2025" s="203"/>
      <c r="AT2025" s="204" t="s">
        <v>188</v>
      </c>
      <c r="AU2025" s="204" t="s">
        <v>86</v>
      </c>
      <c r="AV2025" s="13" t="s">
        <v>86</v>
      </c>
      <c r="AW2025" s="13" t="s">
        <v>35</v>
      </c>
      <c r="AX2025" s="13" t="s">
        <v>76</v>
      </c>
      <c r="AY2025" s="204" t="s">
        <v>177</v>
      </c>
    </row>
    <row r="2026" spans="2:51" s="13" customFormat="1" ht="11.25">
      <c r="B2026" s="193"/>
      <c r="C2026" s="194"/>
      <c r="D2026" s="195" t="s">
        <v>188</v>
      </c>
      <c r="E2026" s="196" t="s">
        <v>19</v>
      </c>
      <c r="F2026" s="197" t="s">
        <v>1010</v>
      </c>
      <c r="G2026" s="194"/>
      <c r="H2026" s="198">
        <v>2.2999999999999998</v>
      </c>
      <c r="I2026" s="199"/>
      <c r="J2026" s="194"/>
      <c r="K2026" s="194"/>
      <c r="L2026" s="200"/>
      <c r="M2026" s="201"/>
      <c r="N2026" s="202"/>
      <c r="O2026" s="202"/>
      <c r="P2026" s="202"/>
      <c r="Q2026" s="202"/>
      <c r="R2026" s="202"/>
      <c r="S2026" s="202"/>
      <c r="T2026" s="203"/>
      <c r="AT2026" s="204" t="s">
        <v>188</v>
      </c>
      <c r="AU2026" s="204" t="s">
        <v>86</v>
      </c>
      <c r="AV2026" s="13" t="s">
        <v>86</v>
      </c>
      <c r="AW2026" s="13" t="s">
        <v>35</v>
      </c>
      <c r="AX2026" s="13" t="s">
        <v>76</v>
      </c>
      <c r="AY2026" s="204" t="s">
        <v>177</v>
      </c>
    </row>
    <row r="2027" spans="2:51" s="13" customFormat="1" ht="11.25">
      <c r="B2027" s="193"/>
      <c r="C2027" s="194"/>
      <c r="D2027" s="195" t="s">
        <v>188</v>
      </c>
      <c r="E2027" s="196" t="s">
        <v>19</v>
      </c>
      <c r="F2027" s="197" t="s">
        <v>1011</v>
      </c>
      <c r="G2027" s="194"/>
      <c r="H2027" s="198">
        <v>10.3</v>
      </c>
      <c r="I2027" s="199"/>
      <c r="J2027" s="194"/>
      <c r="K2027" s="194"/>
      <c r="L2027" s="200"/>
      <c r="M2027" s="201"/>
      <c r="N2027" s="202"/>
      <c r="O2027" s="202"/>
      <c r="P2027" s="202"/>
      <c r="Q2027" s="202"/>
      <c r="R2027" s="202"/>
      <c r="S2027" s="202"/>
      <c r="T2027" s="203"/>
      <c r="AT2027" s="204" t="s">
        <v>188</v>
      </c>
      <c r="AU2027" s="204" t="s">
        <v>86</v>
      </c>
      <c r="AV2027" s="13" t="s">
        <v>86</v>
      </c>
      <c r="AW2027" s="13" t="s">
        <v>35</v>
      </c>
      <c r="AX2027" s="13" t="s">
        <v>76</v>
      </c>
      <c r="AY2027" s="204" t="s">
        <v>177</v>
      </c>
    </row>
    <row r="2028" spans="2:51" s="13" customFormat="1" ht="11.25">
      <c r="B2028" s="193"/>
      <c r="C2028" s="194"/>
      <c r="D2028" s="195" t="s">
        <v>188</v>
      </c>
      <c r="E2028" s="196" t="s">
        <v>19</v>
      </c>
      <c r="F2028" s="197" t="s">
        <v>1012</v>
      </c>
      <c r="G2028" s="194"/>
      <c r="H2028" s="198">
        <v>1.7</v>
      </c>
      <c r="I2028" s="199"/>
      <c r="J2028" s="194"/>
      <c r="K2028" s="194"/>
      <c r="L2028" s="200"/>
      <c r="M2028" s="201"/>
      <c r="N2028" s="202"/>
      <c r="O2028" s="202"/>
      <c r="P2028" s="202"/>
      <c r="Q2028" s="202"/>
      <c r="R2028" s="202"/>
      <c r="S2028" s="202"/>
      <c r="T2028" s="203"/>
      <c r="AT2028" s="204" t="s">
        <v>188</v>
      </c>
      <c r="AU2028" s="204" t="s">
        <v>86</v>
      </c>
      <c r="AV2028" s="13" t="s">
        <v>86</v>
      </c>
      <c r="AW2028" s="13" t="s">
        <v>35</v>
      </c>
      <c r="AX2028" s="13" t="s">
        <v>76</v>
      </c>
      <c r="AY2028" s="204" t="s">
        <v>177</v>
      </c>
    </row>
    <row r="2029" spans="2:51" s="13" customFormat="1" ht="11.25">
      <c r="B2029" s="193"/>
      <c r="C2029" s="194"/>
      <c r="D2029" s="195" t="s">
        <v>188</v>
      </c>
      <c r="E2029" s="196" t="s">
        <v>19</v>
      </c>
      <c r="F2029" s="197" t="s">
        <v>1013</v>
      </c>
      <c r="G2029" s="194"/>
      <c r="H2029" s="198">
        <v>39.6</v>
      </c>
      <c r="I2029" s="199"/>
      <c r="J2029" s="194"/>
      <c r="K2029" s="194"/>
      <c r="L2029" s="200"/>
      <c r="M2029" s="201"/>
      <c r="N2029" s="202"/>
      <c r="O2029" s="202"/>
      <c r="P2029" s="202"/>
      <c r="Q2029" s="202"/>
      <c r="R2029" s="202"/>
      <c r="S2029" s="202"/>
      <c r="T2029" s="203"/>
      <c r="AT2029" s="204" t="s">
        <v>188</v>
      </c>
      <c r="AU2029" s="204" t="s">
        <v>86</v>
      </c>
      <c r="AV2029" s="13" t="s">
        <v>86</v>
      </c>
      <c r="AW2029" s="13" t="s">
        <v>35</v>
      </c>
      <c r="AX2029" s="13" t="s">
        <v>76</v>
      </c>
      <c r="AY2029" s="204" t="s">
        <v>177</v>
      </c>
    </row>
    <row r="2030" spans="2:51" s="13" customFormat="1" ht="11.25">
      <c r="B2030" s="193"/>
      <c r="C2030" s="194"/>
      <c r="D2030" s="195" t="s">
        <v>188</v>
      </c>
      <c r="E2030" s="196" t="s">
        <v>19</v>
      </c>
      <c r="F2030" s="197" t="s">
        <v>1006</v>
      </c>
      <c r="G2030" s="194"/>
      <c r="H2030" s="198">
        <v>6.6</v>
      </c>
      <c r="I2030" s="199"/>
      <c r="J2030" s="194"/>
      <c r="K2030" s="194"/>
      <c r="L2030" s="200"/>
      <c r="M2030" s="201"/>
      <c r="N2030" s="202"/>
      <c r="O2030" s="202"/>
      <c r="P2030" s="202"/>
      <c r="Q2030" s="202"/>
      <c r="R2030" s="202"/>
      <c r="S2030" s="202"/>
      <c r="T2030" s="203"/>
      <c r="AT2030" s="204" t="s">
        <v>188</v>
      </c>
      <c r="AU2030" s="204" t="s">
        <v>86</v>
      </c>
      <c r="AV2030" s="13" t="s">
        <v>86</v>
      </c>
      <c r="AW2030" s="13" t="s">
        <v>35</v>
      </c>
      <c r="AX2030" s="13" t="s">
        <v>76</v>
      </c>
      <c r="AY2030" s="204" t="s">
        <v>177</v>
      </c>
    </row>
    <row r="2031" spans="2:51" s="13" customFormat="1" ht="11.25">
      <c r="B2031" s="193"/>
      <c r="C2031" s="194"/>
      <c r="D2031" s="195" t="s">
        <v>188</v>
      </c>
      <c r="E2031" s="196" t="s">
        <v>19</v>
      </c>
      <c r="F2031" s="197" t="s">
        <v>1014</v>
      </c>
      <c r="G2031" s="194"/>
      <c r="H2031" s="198">
        <v>11.3</v>
      </c>
      <c r="I2031" s="199"/>
      <c r="J2031" s="194"/>
      <c r="K2031" s="194"/>
      <c r="L2031" s="200"/>
      <c r="M2031" s="201"/>
      <c r="N2031" s="202"/>
      <c r="O2031" s="202"/>
      <c r="P2031" s="202"/>
      <c r="Q2031" s="202"/>
      <c r="R2031" s="202"/>
      <c r="S2031" s="202"/>
      <c r="T2031" s="203"/>
      <c r="AT2031" s="204" t="s">
        <v>188</v>
      </c>
      <c r="AU2031" s="204" t="s">
        <v>86</v>
      </c>
      <c r="AV2031" s="13" t="s">
        <v>86</v>
      </c>
      <c r="AW2031" s="13" t="s">
        <v>35</v>
      </c>
      <c r="AX2031" s="13" t="s">
        <v>76</v>
      </c>
      <c r="AY2031" s="204" t="s">
        <v>177</v>
      </c>
    </row>
    <row r="2032" spans="2:51" s="13" customFormat="1" ht="11.25">
      <c r="B2032" s="193"/>
      <c r="C2032" s="194"/>
      <c r="D2032" s="195" t="s">
        <v>188</v>
      </c>
      <c r="E2032" s="196" t="s">
        <v>19</v>
      </c>
      <c r="F2032" s="197" t="s">
        <v>1015</v>
      </c>
      <c r="G2032" s="194"/>
      <c r="H2032" s="198">
        <v>29.9</v>
      </c>
      <c r="I2032" s="199"/>
      <c r="J2032" s="194"/>
      <c r="K2032" s="194"/>
      <c r="L2032" s="200"/>
      <c r="M2032" s="201"/>
      <c r="N2032" s="202"/>
      <c r="O2032" s="202"/>
      <c r="P2032" s="202"/>
      <c r="Q2032" s="202"/>
      <c r="R2032" s="202"/>
      <c r="S2032" s="202"/>
      <c r="T2032" s="203"/>
      <c r="AT2032" s="204" t="s">
        <v>188</v>
      </c>
      <c r="AU2032" s="204" t="s">
        <v>86</v>
      </c>
      <c r="AV2032" s="13" t="s">
        <v>86</v>
      </c>
      <c r="AW2032" s="13" t="s">
        <v>35</v>
      </c>
      <c r="AX2032" s="13" t="s">
        <v>76</v>
      </c>
      <c r="AY2032" s="204" t="s">
        <v>177</v>
      </c>
    </row>
    <row r="2033" spans="2:51" s="15" customFormat="1" ht="11.25">
      <c r="B2033" s="216"/>
      <c r="C2033" s="217"/>
      <c r="D2033" s="195" t="s">
        <v>188</v>
      </c>
      <c r="E2033" s="218" t="s">
        <v>19</v>
      </c>
      <c r="F2033" s="219" t="s">
        <v>1016</v>
      </c>
      <c r="G2033" s="217"/>
      <c r="H2033" s="218" t="s">
        <v>19</v>
      </c>
      <c r="I2033" s="220"/>
      <c r="J2033" s="217"/>
      <c r="K2033" s="217"/>
      <c r="L2033" s="221"/>
      <c r="M2033" s="222"/>
      <c r="N2033" s="223"/>
      <c r="O2033" s="223"/>
      <c r="P2033" s="223"/>
      <c r="Q2033" s="223"/>
      <c r="R2033" s="223"/>
      <c r="S2033" s="223"/>
      <c r="T2033" s="224"/>
      <c r="AT2033" s="225" t="s">
        <v>188</v>
      </c>
      <c r="AU2033" s="225" t="s">
        <v>86</v>
      </c>
      <c r="AV2033" s="15" t="s">
        <v>84</v>
      </c>
      <c r="AW2033" s="15" t="s">
        <v>35</v>
      </c>
      <c r="AX2033" s="15" t="s">
        <v>76</v>
      </c>
      <c r="AY2033" s="225" t="s">
        <v>177</v>
      </c>
    </row>
    <row r="2034" spans="2:51" s="15" customFormat="1" ht="11.25">
      <c r="B2034" s="216"/>
      <c r="C2034" s="217"/>
      <c r="D2034" s="195" t="s">
        <v>188</v>
      </c>
      <c r="E2034" s="218" t="s">
        <v>19</v>
      </c>
      <c r="F2034" s="219" t="s">
        <v>965</v>
      </c>
      <c r="G2034" s="217"/>
      <c r="H2034" s="218" t="s">
        <v>19</v>
      </c>
      <c r="I2034" s="220"/>
      <c r="J2034" s="217"/>
      <c r="K2034" s="217"/>
      <c r="L2034" s="221"/>
      <c r="M2034" s="222"/>
      <c r="N2034" s="223"/>
      <c r="O2034" s="223"/>
      <c r="P2034" s="223"/>
      <c r="Q2034" s="223"/>
      <c r="R2034" s="223"/>
      <c r="S2034" s="223"/>
      <c r="T2034" s="224"/>
      <c r="AT2034" s="225" t="s">
        <v>188</v>
      </c>
      <c r="AU2034" s="225" t="s">
        <v>86</v>
      </c>
      <c r="AV2034" s="15" t="s">
        <v>84</v>
      </c>
      <c r="AW2034" s="15" t="s">
        <v>35</v>
      </c>
      <c r="AX2034" s="15" t="s">
        <v>76</v>
      </c>
      <c r="AY2034" s="225" t="s">
        <v>177</v>
      </c>
    </row>
    <row r="2035" spans="2:51" s="13" customFormat="1" ht="11.25">
      <c r="B2035" s="193"/>
      <c r="C2035" s="194"/>
      <c r="D2035" s="195" t="s">
        <v>188</v>
      </c>
      <c r="E2035" s="196" t="s">
        <v>19</v>
      </c>
      <c r="F2035" s="197" t="s">
        <v>1017</v>
      </c>
      <c r="G2035" s="194"/>
      <c r="H2035" s="198">
        <v>16.7</v>
      </c>
      <c r="I2035" s="199"/>
      <c r="J2035" s="194"/>
      <c r="K2035" s="194"/>
      <c r="L2035" s="200"/>
      <c r="M2035" s="201"/>
      <c r="N2035" s="202"/>
      <c r="O2035" s="202"/>
      <c r="P2035" s="202"/>
      <c r="Q2035" s="202"/>
      <c r="R2035" s="202"/>
      <c r="S2035" s="202"/>
      <c r="T2035" s="203"/>
      <c r="AT2035" s="204" t="s">
        <v>188</v>
      </c>
      <c r="AU2035" s="204" t="s">
        <v>86</v>
      </c>
      <c r="AV2035" s="13" t="s">
        <v>86</v>
      </c>
      <c r="AW2035" s="13" t="s">
        <v>35</v>
      </c>
      <c r="AX2035" s="13" t="s">
        <v>76</v>
      </c>
      <c r="AY2035" s="204" t="s">
        <v>177</v>
      </c>
    </row>
    <row r="2036" spans="2:51" s="13" customFormat="1" ht="11.25">
      <c r="B2036" s="193"/>
      <c r="C2036" s="194"/>
      <c r="D2036" s="195" t="s">
        <v>188</v>
      </c>
      <c r="E2036" s="196" t="s">
        <v>19</v>
      </c>
      <c r="F2036" s="197" t="s">
        <v>206</v>
      </c>
      <c r="G2036" s="194"/>
      <c r="H2036" s="198">
        <v>5</v>
      </c>
      <c r="I2036" s="199"/>
      <c r="J2036" s="194"/>
      <c r="K2036" s="194"/>
      <c r="L2036" s="200"/>
      <c r="M2036" s="201"/>
      <c r="N2036" s="202"/>
      <c r="O2036" s="202"/>
      <c r="P2036" s="202"/>
      <c r="Q2036" s="202"/>
      <c r="R2036" s="202"/>
      <c r="S2036" s="202"/>
      <c r="T2036" s="203"/>
      <c r="AT2036" s="204" t="s">
        <v>188</v>
      </c>
      <c r="AU2036" s="204" t="s">
        <v>86</v>
      </c>
      <c r="AV2036" s="13" t="s">
        <v>86</v>
      </c>
      <c r="AW2036" s="13" t="s">
        <v>35</v>
      </c>
      <c r="AX2036" s="13" t="s">
        <v>76</v>
      </c>
      <c r="AY2036" s="204" t="s">
        <v>177</v>
      </c>
    </row>
    <row r="2037" spans="2:51" s="13" customFormat="1" ht="11.25">
      <c r="B2037" s="193"/>
      <c r="C2037" s="194"/>
      <c r="D2037" s="195" t="s">
        <v>188</v>
      </c>
      <c r="E2037" s="196" t="s">
        <v>19</v>
      </c>
      <c r="F2037" s="197" t="s">
        <v>1018</v>
      </c>
      <c r="G2037" s="194"/>
      <c r="H2037" s="198">
        <v>1.5</v>
      </c>
      <c r="I2037" s="199"/>
      <c r="J2037" s="194"/>
      <c r="K2037" s="194"/>
      <c r="L2037" s="200"/>
      <c r="M2037" s="201"/>
      <c r="N2037" s="202"/>
      <c r="O2037" s="202"/>
      <c r="P2037" s="202"/>
      <c r="Q2037" s="202"/>
      <c r="R2037" s="202"/>
      <c r="S2037" s="202"/>
      <c r="T2037" s="203"/>
      <c r="AT2037" s="204" t="s">
        <v>188</v>
      </c>
      <c r="AU2037" s="204" t="s">
        <v>86</v>
      </c>
      <c r="AV2037" s="13" t="s">
        <v>86</v>
      </c>
      <c r="AW2037" s="13" t="s">
        <v>35</v>
      </c>
      <c r="AX2037" s="13" t="s">
        <v>76</v>
      </c>
      <c r="AY2037" s="204" t="s">
        <v>177</v>
      </c>
    </row>
    <row r="2038" spans="2:51" s="13" customFormat="1" ht="11.25">
      <c r="B2038" s="193"/>
      <c r="C2038" s="194"/>
      <c r="D2038" s="195" t="s">
        <v>188</v>
      </c>
      <c r="E2038" s="196" t="s">
        <v>19</v>
      </c>
      <c r="F2038" s="197" t="s">
        <v>1018</v>
      </c>
      <c r="G2038" s="194"/>
      <c r="H2038" s="198">
        <v>1.5</v>
      </c>
      <c r="I2038" s="199"/>
      <c r="J2038" s="194"/>
      <c r="K2038" s="194"/>
      <c r="L2038" s="200"/>
      <c r="M2038" s="201"/>
      <c r="N2038" s="202"/>
      <c r="O2038" s="202"/>
      <c r="P2038" s="202"/>
      <c r="Q2038" s="202"/>
      <c r="R2038" s="202"/>
      <c r="S2038" s="202"/>
      <c r="T2038" s="203"/>
      <c r="AT2038" s="204" t="s">
        <v>188</v>
      </c>
      <c r="AU2038" s="204" t="s">
        <v>86</v>
      </c>
      <c r="AV2038" s="13" t="s">
        <v>86</v>
      </c>
      <c r="AW2038" s="13" t="s">
        <v>35</v>
      </c>
      <c r="AX2038" s="13" t="s">
        <v>76</v>
      </c>
      <c r="AY2038" s="204" t="s">
        <v>177</v>
      </c>
    </row>
    <row r="2039" spans="2:51" s="13" customFormat="1" ht="11.25">
      <c r="B2039" s="193"/>
      <c r="C2039" s="194"/>
      <c r="D2039" s="195" t="s">
        <v>188</v>
      </c>
      <c r="E2039" s="196" t="s">
        <v>19</v>
      </c>
      <c r="F2039" s="197" t="s">
        <v>1019</v>
      </c>
      <c r="G2039" s="194"/>
      <c r="H2039" s="198">
        <v>2.9</v>
      </c>
      <c r="I2039" s="199"/>
      <c r="J2039" s="194"/>
      <c r="K2039" s="194"/>
      <c r="L2039" s="200"/>
      <c r="M2039" s="201"/>
      <c r="N2039" s="202"/>
      <c r="O2039" s="202"/>
      <c r="P2039" s="202"/>
      <c r="Q2039" s="202"/>
      <c r="R2039" s="202"/>
      <c r="S2039" s="202"/>
      <c r="T2039" s="203"/>
      <c r="AT2039" s="204" t="s">
        <v>188</v>
      </c>
      <c r="AU2039" s="204" t="s">
        <v>86</v>
      </c>
      <c r="AV2039" s="13" t="s">
        <v>86</v>
      </c>
      <c r="AW2039" s="13" t="s">
        <v>35</v>
      </c>
      <c r="AX2039" s="13" t="s">
        <v>76</v>
      </c>
      <c r="AY2039" s="204" t="s">
        <v>177</v>
      </c>
    </row>
    <row r="2040" spans="2:51" s="13" customFormat="1" ht="11.25">
      <c r="B2040" s="193"/>
      <c r="C2040" s="194"/>
      <c r="D2040" s="195" t="s">
        <v>188</v>
      </c>
      <c r="E2040" s="196" t="s">
        <v>19</v>
      </c>
      <c r="F2040" s="197" t="s">
        <v>196</v>
      </c>
      <c r="G2040" s="194"/>
      <c r="H2040" s="198">
        <v>3</v>
      </c>
      <c r="I2040" s="199"/>
      <c r="J2040" s="194"/>
      <c r="K2040" s="194"/>
      <c r="L2040" s="200"/>
      <c r="M2040" s="201"/>
      <c r="N2040" s="202"/>
      <c r="O2040" s="202"/>
      <c r="P2040" s="202"/>
      <c r="Q2040" s="202"/>
      <c r="R2040" s="202"/>
      <c r="S2040" s="202"/>
      <c r="T2040" s="203"/>
      <c r="AT2040" s="204" t="s">
        <v>188</v>
      </c>
      <c r="AU2040" s="204" t="s">
        <v>86</v>
      </c>
      <c r="AV2040" s="13" t="s">
        <v>86</v>
      </c>
      <c r="AW2040" s="13" t="s">
        <v>35</v>
      </c>
      <c r="AX2040" s="13" t="s">
        <v>76</v>
      </c>
      <c r="AY2040" s="204" t="s">
        <v>177</v>
      </c>
    </row>
    <row r="2041" spans="2:51" s="13" customFormat="1" ht="11.25">
      <c r="B2041" s="193"/>
      <c r="C2041" s="194"/>
      <c r="D2041" s="195" t="s">
        <v>188</v>
      </c>
      <c r="E2041" s="196" t="s">
        <v>19</v>
      </c>
      <c r="F2041" s="197" t="s">
        <v>1018</v>
      </c>
      <c r="G2041" s="194"/>
      <c r="H2041" s="198">
        <v>1.5</v>
      </c>
      <c r="I2041" s="199"/>
      <c r="J2041" s="194"/>
      <c r="K2041" s="194"/>
      <c r="L2041" s="200"/>
      <c r="M2041" s="201"/>
      <c r="N2041" s="202"/>
      <c r="O2041" s="202"/>
      <c r="P2041" s="202"/>
      <c r="Q2041" s="202"/>
      <c r="R2041" s="202"/>
      <c r="S2041" s="202"/>
      <c r="T2041" s="203"/>
      <c r="AT2041" s="204" t="s">
        <v>188</v>
      </c>
      <c r="AU2041" s="204" t="s">
        <v>86</v>
      </c>
      <c r="AV2041" s="13" t="s">
        <v>86</v>
      </c>
      <c r="AW2041" s="13" t="s">
        <v>35</v>
      </c>
      <c r="AX2041" s="13" t="s">
        <v>76</v>
      </c>
      <c r="AY2041" s="204" t="s">
        <v>177</v>
      </c>
    </row>
    <row r="2042" spans="2:51" s="13" customFormat="1" ht="11.25">
      <c r="B2042" s="193"/>
      <c r="C2042" s="194"/>
      <c r="D2042" s="195" t="s">
        <v>188</v>
      </c>
      <c r="E2042" s="196" t="s">
        <v>19</v>
      </c>
      <c r="F2042" s="197" t="s">
        <v>1006</v>
      </c>
      <c r="G2042" s="194"/>
      <c r="H2042" s="198">
        <v>6.6</v>
      </c>
      <c r="I2042" s="199"/>
      <c r="J2042" s="194"/>
      <c r="K2042" s="194"/>
      <c r="L2042" s="200"/>
      <c r="M2042" s="201"/>
      <c r="N2042" s="202"/>
      <c r="O2042" s="202"/>
      <c r="P2042" s="202"/>
      <c r="Q2042" s="202"/>
      <c r="R2042" s="202"/>
      <c r="S2042" s="202"/>
      <c r="T2042" s="203"/>
      <c r="AT2042" s="204" t="s">
        <v>188</v>
      </c>
      <c r="AU2042" s="204" t="s">
        <v>86</v>
      </c>
      <c r="AV2042" s="13" t="s">
        <v>86</v>
      </c>
      <c r="AW2042" s="13" t="s">
        <v>35</v>
      </c>
      <c r="AX2042" s="13" t="s">
        <v>76</v>
      </c>
      <c r="AY2042" s="204" t="s">
        <v>177</v>
      </c>
    </row>
    <row r="2043" spans="2:51" s="13" customFormat="1" ht="11.25">
      <c r="B2043" s="193"/>
      <c r="C2043" s="194"/>
      <c r="D2043" s="195" t="s">
        <v>188</v>
      </c>
      <c r="E2043" s="196" t="s">
        <v>19</v>
      </c>
      <c r="F2043" s="197" t="s">
        <v>1020</v>
      </c>
      <c r="G2043" s="194"/>
      <c r="H2043" s="198">
        <v>46.8</v>
      </c>
      <c r="I2043" s="199"/>
      <c r="J2043" s="194"/>
      <c r="K2043" s="194"/>
      <c r="L2043" s="200"/>
      <c r="M2043" s="201"/>
      <c r="N2043" s="202"/>
      <c r="O2043" s="202"/>
      <c r="P2043" s="202"/>
      <c r="Q2043" s="202"/>
      <c r="R2043" s="202"/>
      <c r="S2043" s="202"/>
      <c r="T2043" s="203"/>
      <c r="AT2043" s="204" t="s">
        <v>188</v>
      </c>
      <c r="AU2043" s="204" t="s">
        <v>86</v>
      </c>
      <c r="AV2043" s="13" t="s">
        <v>86</v>
      </c>
      <c r="AW2043" s="13" t="s">
        <v>35</v>
      </c>
      <c r="AX2043" s="13" t="s">
        <v>76</v>
      </c>
      <c r="AY2043" s="204" t="s">
        <v>177</v>
      </c>
    </row>
    <row r="2044" spans="2:51" s="13" customFormat="1" ht="11.25">
      <c r="B2044" s="193"/>
      <c r="C2044" s="194"/>
      <c r="D2044" s="195" t="s">
        <v>188</v>
      </c>
      <c r="E2044" s="196" t="s">
        <v>19</v>
      </c>
      <c r="F2044" s="197" t="s">
        <v>1021</v>
      </c>
      <c r="G2044" s="194"/>
      <c r="H2044" s="198">
        <v>16.2</v>
      </c>
      <c r="I2044" s="199"/>
      <c r="J2044" s="194"/>
      <c r="K2044" s="194"/>
      <c r="L2044" s="200"/>
      <c r="M2044" s="201"/>
      <c r="N2044" s="202"/>
      <c r="O2044" s="202"/>
      <c r="P2044" s="202"/>
      <c r="Q2044" s="202"/>
      <c r="R2044" s="202"/>
      <c r="S2044" s="202"/>
      <c r="T2044" s="203"/>
      <c r="AT2044" s="204" t="s">
        <v>188</v>
      </c>
      <c r="AU2044" s="204" t="s">
        <v>86</v>
      </c>
      <c r="AV2044" s="13" t="s">
        <v>86</v>
      </c>
      <c r="AW2044" s="13" t="s">
        <v>35</v>
      </c>
      <c r="AX2044" s="13" t="s">
        <v>76</v>
      </c>
      <c r="AY2044" s="204" t="s">
        <v>177</v>
      </c>
    </row>
    <row r="2045" spans="2:51" s="13" customFormat="1" ht="11.25">
      <c r="B2045" s="193"/>
      <c r="C2045" s="194"/>
      <c r="D2045" s="195" t="s">
        <v>188</v>
      </c>
      <c r="E2045" s="196" t="s">
        <v>19</v>
      </c>
      <c r="F2045" s="197" t="s">
        <v>649</v>
      </c>
      <c r="G2045" s="194"/>
      <c r="H2045" s="198">
        <v>3.5</v>
      </c>
      <c r="I2045" s="199"/>
      <c r="J2045" s="194"/>
      <c r="K2045" s="194"/>
      <c r="L2045" s="200"/>
      <c r="M2045" s="201"/>
      <c r="N2045" s="202"/>
      <c r="O2045" s="202"/>
      <c r="P2045" s="202"/>
      <c r="Q2045" s="202"/>
      <c r="R2045" s="202"/>
      <c r="S2045" s="202"/>
      <c r="T2045" s="203"/>
      <c r="AT2045" s="204" t="s">
        <v>188</v>
      </c>
      <c r="AU2045" s="204" t="s">
        <v>86</v>
      </c>
      <c r="AV2045" s="13" t="s">
        <v>86</v>
      </c>
      <c r="AW2045" s="13" t="s">
        <v>35</v>
      </c>
      <c r="AX2045" s="13" t="s">
        <v>76</v>
      </c>
      <c r="AY2045" s="204" t="s">
        <v>177</v>
      </c>
    </row>
    <row r="2046" spans="2:51" s="13" customFormat="1" ht="11.25">
      <c r="B2046" s="193"/>
      <c r="C2046" s="194"/>
      <c r="D2046" s="195" t="s">
        <v>188</v>
      </c>
      <c r="E2046" s="196" t="s">
        <v>19</v>
      </c>
      <c r="F2046" s="197" t="s">
        <v>1018</v>
      </c>
      <c r="G2046" s="194"/>
      <c r="H2046" s="198">
        <v>1.5</v>
      </c>
      <c r="I2046" s="199"/>
      <c r="J2046" s="194"/>
      <c r="K2046" s="194"/>
      <c r="L2046" s="200"/>
      <c r="M2046" s="201"/>
      <c r="N2046" s="202"/>
      <c r="O2046" s="202"/>
      <c r="P2046" s="202"/>
      <c r="Q2046" s="202"/>
      <c r="R2046" s="202"/>
      <c r="S2046" s="202"/>
      <c r="T2046" s="203"/>
      <c r="AT2046" s="204" t="s">
        <v>188</v>
      </c>
      <c r="AU2046" s="204" t="s">
        <v>86</v>
      </c>
      <c r="AV2046" s="13" t="s">
        <v>86</v>
      </c>
      <c r="AW2046" s="13" t="s">
        <v>35</v>
      </c>
      <c r="AX2046" s="13" t="s">
        <v>76</v>
      </c>
      <c r="AY2046" s="204" t="s">
        <v>177</v>
      </c>
    </row>
    <row r="2047" spans="2:51" s="13" customFormat="1" ht="11.25">
      <c r="B2047" s="193"/>
      <c r="C2047" s="194"/>
      <c r="D2047" s="195" t="s">
        <v>188</v>
      </c>
      <c r="E2047" s="196" t="s">
        <v>19</v>
      </c>
      <c r="F2047" s="197" t="s">
        <v>86</v>
      </c>
      <c r="G2047" s="194"/>
      <c r="H2047" s="198">
        <v>2</v>
      </c>
      <c r="I2047" s="199"/>
      <c r="J2047" s="194"/>
      <c r="K2047" s="194"/>
      <c r="L2047" s="200"/>
      <c r="M2047" s="201"/>
      <c r="N2047" s="202"/>
      <c r="O2047" s="202"/>
      <c r="P2047" s="202"/>
      <c r="Q2047" s="202"/>
      <c r="R2047" s="202"/>
      <c r="S2047" s="202"/>
      <c r="T2047" s="203"/>
      <c r="AT2047" s="204" t="s">
        <v>188</v>
      </c>
      <c r="AU2047" s="204" t="s">
        <v>86</v>
      </c>
      <c r="AV2047" s="13" t="s">
        <v>86</v>
      </c>
      <c r="AW2047" s="13" t="s">
        <v>35</v>
      </c>
      <c r="AX2047" s="13" t="s">
        <v>76</v>
      </c>
      <c r="AY2047" s="204" t="s">
        <v>177</v>
      </c>
    </row>
    <row r="2048" spans="2:51" s="13" customFormat="1" ht="11.25">
      <c r="B2048" s="193"/>
      <c r="C2048" s="194"/>
      <c r="D2048" s="195" t="s">
        <v>188</v>
      </c>
      <c r="E2048" s="196" t="s">
        <v>19</v>
      </c>
      <c r="F2048" s="197" t="s">
        <v>1022</v>
      </c>
      <c r="G2048" s="194"/>
      <c r="H2048" s="198">
        <v>58.3</v>
      </c>
      <c r="I2048" s="199"/>
      <c r="J2048" s="194"/>
      <c r="K2048" s="194"/>
      <c r="L2048" s="200"/>
      <c r="M2048" s="201"/>
      <c r="N2048" s="202"/>
      <c r="O2048" s="202"/>
      <c r="P2048" s="202"/>
      <c r="Q2048" s="202"/>
      <c r="R2048" s="202"/>
      <c r="S2048" s="202"/>
      <c r="T2048" s="203"/>
      <c r="AT2048" s="204" t="s">
        <v>188</v>
      </c>
      <c r="AU2048" s="204" t="s">
        <v>86</v>
      </c>
      <c r="AV2048" s="13" t="s">
        <v>86</v>
      </c>
      <c r="AW2048" s="13" t="s">
        <v>35</v>
      </c>
      <c r="AX2048" s="13" t="s">
        <v>76</v>
      </c>
      <c r="AY2048" s="204" t="s">
        <v>177</v>
      </c>
    </row>
    <row r="2049" spans="1:65" s="13" customFormat="1" ht="11.25">
      <c r="B2049" s="193"/>
      <c r="C2049" s="194"/>
      <c r="D2049" s="195" t="s">
        <v>188</v>
      </c>
      <c r="E2049" s="196" t="s">
        <v>19</v>
      </c>
      <c r="F2049" s="197" t="s">
        <v>557</v>
      </c>
      <c r="G2049" s="194"/>
      <c r="H2049" s="198">
        <v>29</v>
      </c>
      <c r="I2049" s="199"/>
      <c r="J2049" s="194"/>
      <c r="K2049" s="194"/>
      <c r="L2049" s="200"/>
      <c r="M2049" s="201"/>
      <c r="N2049" s="202"/>
      <c r="O2049" s="202"/>
      <c r="P2049" s="202"/>
      <c r="Q2049" s="202"/>
      <c r="R2049" s="202"/>
      <c r="S2049" s="202"/>
      <c r="T2049" s="203"/>
      <c r="AT2049" s="204" t="s">
        <v>188</v>
      </c>
      <c r="AU2049" s="204" t="s">
        <v>86</v>
      </c>
      <c r="AV2049" s="13" t="s">
        <v>86</v>
      </c>
      <c r="AW2049" s="13" t="s">
        <v>35</v>
      </c>
      <c r="AX2049" s="13" t="s">
        <v>76</v>
      </c>
      <c r="AY2049" s="204" t="s">
        <v>177</v>
      </c>
    </row>
    <row r="2050" spans="1:65" s="13" customFormat="1" ht="11.25">
      <c r="B2050" s="193"/>
      <c r="C2050" s="194"/>
      <c r="D2050" s="195" t="s">
        <v>188</v>
      </c>
      <c r="E2050" s="196" t="s">
        <v>19</v>
      </c>
      <c r="F2050" s="197" t="s">
        <v>1007</v>
      </c>
      <c r="G2050" s="194"/>
      <c r="H2050" s="198">
        <v>3.4</v>
      </c>
      <c r="I2050" s="199"/>
      <c r="J2050" s="194"/>
      <c r="K2050" s="194"/>
      <c r="L2050" s="200"/>
      <c r="M2050" s="201"/>
      <c r="N2050" s="202"/>
      <c r="O2050" s="202"/>
      <c r="P2050" s="202"/>
      <c r="Q2050" s="202"/>
      <c r="R2050" s="202"/>
      <c r="S2050" s="202"/>
      <c r="T2050" s="203"/>
      <c r="AT2050" s="204" t="s">
        <v>188</v>
      </c>
      <c r="AU2050" s="204" t="s">
        <v>86</v>
      </c>
      <c r="AV2050" s="13" t="s">
        <v>86</v>
      </c>
      <c r="AW2050" s="13" t="s">
        <v>35</v>
      </c>
      <c r="AX2050" s="13" t="s">
        <v>76</v>
      </c>
      <c r="AY2050" s="204" t="s">
        <v>177</v>
      </c>
    </row>
    <row r="2051" spans="1:65" s="13" customFormat="1" ht="11.25">
      <c r="B2051" s="193"/>
      <c r="C2051" s="194"/>
      <c r="D2051" s="195" t="s">
        <v>188</v>
      </c>
      <c r="E2051" s="196" t="s">
        <v>19</v>
      </c>
      <c r="F2051" s="197" t="s">
        <v>1012</v>
      </c>
      <c r="G2051" s="194"/>
      <c r="H2051" s="198">
        <v>1.7</v>
      </c>
      <c r="I2051" s="199"/>
      <c r="J2051" s="194"/>
      <c r="K2051" s="194"/>
      <c r="L2051" s="200"/>
      <c r="M2051" s="201"/>
      <c r="N2051" s="202"/>
      <c r="O2051" s="202"/>
      <c r="P2051" s="202"/>
      <c r="Q2051" s="202"/>
      <c r="R2051" s="202"/>
      <c r="S2051" s="202"/>
      <c r="T2051" s="203"/>
      <c r="AT2051" s="204" t="s">
        <v>188</v>
      </c>
      <c r="AU2051" s="204" t="s">
        <v>86</v>
      </c>
      <c r="AV2051" s="13" t="s">
        <v>86</v>
      </c>
      <c r="AW2051" s="13" t="s">
        <v>35</v>
      </c>
      <c r="AX2051" s="13" t="s">
        <v>76</v>
      </c>
      <c r="AY2051" s="204" t="s">
        <v>177</v>
      </c>
    </row>
    <row r="2052" spans="1:65" s="14" customFormat="1" ht="11.25">
      <c r="B2052" s="205"/>
      <c r="C2052" s="206"/>
      <c r="D2052" s="195" t="s">
        <v>188</v>
      </c>
      <c r="E2052" s="207" t="s">
        <v>19</v>
      </c>
      <c r="F2052" s="208" t="s">
        <v>190</v>
      </c>
      <c r="G2052" s="206"/>
      <c r="H2052" s="209">
        <v>374.99999999999994</v>
      </c>
      <c r="I2052" s="210"/>
      <c r="J2052" s="206"/>
      <c r="K2052" s="206"/>
      <c r="L2052" s="211"/>
      <c r="M2052" s="212"/>
      <c r="N2052" s="213"/>
      <c r="O2052" s="213"/>
      <c r="P2052" s="213"/>
      <c r="Q2052" s="213"/>
      <c r="R2052" s="213"/>
      <c r="S2052" s="213"/>
      <c r="T2052" s="214"/>
      <c r="AT2052" s="215" t="s">
        <v>188</v>
      </c>
      <c r="AU2052" s="215" t="s">
        <v>86</v>
      </c>
      <c r="AV2052" s="14" t="s">
        <v>184</v>
      </c>
      <c r="AW2052" s="14" t="s">
        <v>35</v>
      </c>
      <c r="AX2052" s="14" t="s">
        <v>76</v>
      </c>
      <c r="AY2052" s="215" t="s">
        <v>177</v>
      </c>
    </row>
    <row r="2053" spans="1:65" s="13" customFormat="1" ht="11.25">
      <c r="B2053" s="193"/>
      <c r="C2053" s="194"/>
      <c r="D2053" s="195" t="s">
        <v>188</v>
      </c>
      <c r="E2053" s="196" t="s">
        <v>19</v>
      </c>
      <c r="F2053" s="197" t="s">
        <v>1437</v>
      </c>
      <c r="G2053" s="194"/>
      <c r="H2053" s="198">
        <v>765</v>
      </c>
      <c r="I2053" s="199"/>
      <c r="J2053" s="194"/>
      <c r="K2053" s="194"/>
      <c r="L2053" s="200"/>
      <c r="M2053" s="201"/>
      <c r="N2053" s="202"/>
      <c r="O2053" s="202"/>
      <c r="P2053" s="202"/>
      <c r="Q2053" s="202"/>
      <c r="R2053" s="202"/>
      <c r="S2053" s="202"/>
      <c r="T2053" s="203"/>
      <c r="AT2053" s="204" t="s">
        <v>188</v>
      </c>
      <c r="AU2053" s="204" t="s">
        <v>86</v>
      </c>
      <c r="AV2053" s="13" t="s">
        <v>86</v>
      </c>
      <c r="AW2053" s="13" t="s">
        <v>35</v>
      </c>
      <c r="AX2053" s="13" t="s">
        <v>84</v>
      </c>
      <c r="AY2053" s="204" t="s">
        <v>177</v>
      </c>
    </row>
    <row r="2054" spans="1:65" s="2" customFormat="1" ht="16.5" customHeight="1">
      <c r="A2054" s="36"/>
      <c r="B2054" s="37"/>
      <c r="C2054" s="237" t="s">
        <v>1438</v>
      </c>
      <c r="D2054" s="237" t="s">
        <v>757</v>
      </c>
      <c r="E2054" s="238" t="s">
        <v>1439</v>
      </c>
      <c r="F2054" s="239" t="s">
        <v>1440</v>
      </c>
      <c r="G2054" s="240" t="s">
        <v>199</v>
      </c>
      <c r="H2054" s="241">
        <v>427.00799999999998</v>
      </c>
      <c r="I2054" s="242"/>
      <c r="J2054" s="243">
        <f>ROUND(I2054*H2054,2)</f>
        <v>0</v>
      </c>
      <c r="K2054" s="239" t="s">
        <v>19</v>
      </c>
      <c r="L2054" s="244"/>
      <c r="M2054" s="245" t="s">
        <v>19</v>
      </c>
      <c r="N2054" s="246" t="s">
        <v>47</v>
      </c>
      <c r="O2054" s="66"/>
      <c r="P2054" s="184">
        <f>O2054*H2054</f>
        <v>0</v>
      </c>
      <c r="Q2054" s="184">
        <v>7.5000000000000002E-4</v>
      </c>
      <c r="R2054" s="184">
        <f>Q2054*H2054</f>
        <v>0.32025599999999999</v>
      </c>
      <c r="S2054" s="184">
        <v>0</v>
      </c>
      <c r="T2054" s="185">
        <f>S2054*H2054</f>
        <v>0</v>
      </c>
      <c r="U2054" s="36"/>
      <c r="V2054" s="36"/>
      <c r="W2054" s="36"/>
      <c r="X2054" s="36"/>
      <c r="Y2054" s="36"/>
      <c r="Z2054" s="36"/>
      <c r="AA2054" s="36"/>
      <c r="AB2054" s="36"/>
      <c r="AC2054" s="36"/>
      <c r="AD2054" s="36"/>
      <c r="AE2054" s="36"/>
      <c r="AR2054" s="186" t="s">
        <v>592</v>
      </c>
      <c r="AT2054" s="186" t="s">
        <v>757</v>
      </c>
      <c r="AU2054" s="186" t="s">
        <v>86</v>
      </c>
      <c r="AY2054" s="19" t="s">
        <v>177</v>
      </c>
      <c r="BE2054" s="187">
        <f>IF(N2054="základní",J2054,0)</f>
        <v>0</v>
      </c>
      <c r="BF2054" s="187">
        <f>IF(N2054="snížená",J2054,0)</f>
        <v>0</v>
      </c>
      <c r="BG2054" s="187">
        <f>IF(N2054="zákl. přenesená",J2054,0)</f>
        <v>0</v>
      </c>
      <c r="BH2054" s="187">
        <f>IF(N2054="sníž. přenesená",J2054,0)</f>
        <v>0</v>
      </c>
      <c r="BI2054" s="187">
        <f>IF(N2054="nulová",J2054,0)</f>
        <v>0</v>
      </c>
      <c r="BJ2054" s="19" t="s">
        <v>84</v>
      </c>
      <c r="BK2054" s="187">
        <f>ROUND(I2054*H2054,2)</f>
        <v>0</v>
      </c>
      <c r="BL2054" s="19" t="s">
        <v>301</v>
      </c>
      <c r="BM2054" s="186" t="s">
        <v>1441</v>
      </c>
    </row>
    <row r="2055" spans="1:65" s="15" customFormat="1" ht="11.25">
      <c r="B2055" s="216"/>
      <c r="C2055" s="217"/>
      <c r="D2055" s="195" t="s">
        <v>188</v>
      </c>
      <c r="E2055" s="218" t="s">
        <v>19</v>
      </c>
      <c r="F2055" s="219" t="s">
        <v>1426</v>
      </c>
      <c r="G2055" s="217"/>
      <c r="H2055" s="218" t="s">
        <v>19</v>
      </c>
      <c r="I2055" s="220"/>
      <c r="J2055" s="217"/>
      <c r="K2055" s="217"/>
      <c r="L2055" s="221"/>
      <c r="M2055" s="222"/>
      <c r="N2055" s="223"/>
      <c r="O2055" s="223"/>
      <c r="P2055" s="223"/>
      <c r="Q2055" s="223"/>
      <c r="R2055" s="223"/>
      <c r="S2055" s="223"/>
      <c r="T2055" s="224"/>
      <c r="AT2055" s="225" t="s">
        <v>188</v>
      </c>
      <c r="AU2055" s="225" t="s">
        <v>86</v>
      </c>
      <c r="AV2055" s="15" t="s">
        <v>84</v>
      </c>
      <c r="AW2055" s="15" t="s">
        <v>35</v>
      </c>
      <c r="AX2055" s="15" t="s">
        <v>76</v>
      </c>
      <c r="AY2055" s="225" t="s">
        <v>177</v>
      </c>
    </row>
    <row r="2056" spans="1:65" s="13" customFormat="1" ht="11.25">
      <c r="B2056" s="193"/>
      <c r="C2056" s="194"/>
      <c r="D2056" s="195" t="s">
        <v>188</v>
      </c>
      <c r="E2056" s="196" t="s">
        <v>19</v>
      </c>
      <c r="F2056" s="197" t="s">
        <v>1025</v>
      </c>
      <c r="G2056" s="194"/>
      <c r="H2056" s="198">
        <v>60.5</v>
      </c>
      <c r="I2056" s="199"/>
      <c r="J2056" s="194"/>
      <c r="K2056" s="194"/>
      <c r="L2056" s="200"/>
      <c r="M2056" s="201"/>
      <c r="N2056" s="202"/>
      <c r="O2056" s="202"/>
      <c r="P2056" s="202"/>
      <c r="Q2056" s="202"/>
      <c r="R2056" s="202"/>
      <c r="S2056" s="202"/>
      <c r="T2056" s="203"/>
      <c r="AT2056" s="204" t="s">
        <v>188</v>
      </c>
      <c r="AU2056" s="204" t="s">
        <v>86</v>
      </c>
      <c r="AV2056" s="13" t="s">
        <v>86</v>
      </c>
      <c r="AW2056" s="13" t="s">
        <v>35</v>
      </c>
      <c r="AX2056" s="13" t="s">
        <v>76</v>
      </c>
      <c r="AY2056" s="204" t="s">
        <v>177</v>
      </c>
    </row>
    <row r="2057" spans="1:65" s="13" customFormat="1" ht="11.25">
      <c r="B2057" s="193"/>
      <c r="C2057" s="194"/>
      <c r="D2057" s="195" t="s">
        <v>188</v>
      </c>
      <c r="E2057" s="196" t="s">
        <v>19</v>
      </c>
      <c r="F2057" s="197" t="s">
        <v>1026</v>
      </c>
      <c r="G2057" s="194"/>
      <c r="H2057" s="198">
        <v>40.299999999999997</v>
      </c>
      <c r="I2057" s="199"/>
      <c r="J2057" s="194"/>
      <c r="K2057" s="194"/>
      <c r="L2057" s="200"/>
      <c r="M2057" s="201"/>
      <c r="N2057" s="202"/>
      <c r="O2057" s="202"/>
      <c r="P2057" s="202"/>
      <c r="Q2057" s="202"/>
      <c r="R2057" s="202"/>
      <c r="S2057" s="202"/>
      <c r="T2057" s="203"/>
      <c r="AT2057" s="204" t="s">
        <v>188</v>
      </c>
      <c r="AU2057" s="204" t="s">
        <v>86</v>
      </c>
      <c r="AV2057" s="13" t="s">
        <v>86</v>
      </c>
      <c r="AW2057" s="13" t="s">
        <v>35</v>
      </c>
      <c r="AX2057" s="13" t="s">
        <v>76</v>
      </c>
      <c r="AY2057" s="204" t="s">
        <v>177</v>
      </c>
    </row>
    <row r="2058" spans="1:65" s="13" customFormat="1" ht="11.25">
      <c r="B2058" s="193"/>
      <c r="C2058" s="194"/>
      <c r="D2058" s="195" t="s">
        <v>188</v>
      </c>
      <c r="E2058" s="196" t="s">
        <v>19</v>
      </c>
      <c r="F2058" s="197" t="s">
        <v>1027</v>
      </c>
      <c r="G2058" s="194"/>
      <c r="H2058" s="198">
        <v>9.1</v>
      </c>
      <c r="I2058" s="199"/>
      <c r="J2058" s="194"/>
      <c r="K2058" s="194"/>
      <c r="L2058" s="200"/>
      <c r="M2058" s="201"/>
      <c r="N2058" s="202"/>
      <c r="O2058" s="202"/>
      <c r="P2058" s="202"/>
      <c r="Q2058" s="202"/>
      <c r="R2058" s="202"/>
      <c r="S2058" s="202"/>
      <c r="T2058" s="203"/>
      <c r="AT2058" s="204" t="s">
        <v>188</v>
      </c>
      <c r="AU2058" s="204" t="s">
        <v>86</v>
      </c>
      <c r="AV2058" s="13" t="s">
        <v>86</v>
      </c>
      <c r="AW2058" s="13" t="s">
        <v>35</v>
      </c>
      <c r="AX2058" s="13" t="s">
        <v>76</v>
      </c>
      <c r="AY2058" s="204" t="s">
        <v>177</v>
      </c>
    </row>
    <row r="2059" spans="1:65" s="13" customFormat="1" ht="11.25">
      <c r="B2059" s="193"/>
      <c r="C2059" s="194"/>
      <c r="D2059" s="195" t="s">
        <v>188</v>
      </c>
      <c r="E2059" s="196" t="s">
        <v>19</v>
      </c>
      <c r="F2059" s="197" t="s">
        <v>321</v>
      </c>
      <c r="G2059" s="194"/>
      <c r="H2059" s="198">
        <v>17</v>
      </c>
      <c r="I2059" s="199"/>
      <c r="J2059" s="194"/>
      <c r="K2059" s="194"/>
      <c r="L2059" s="200"/>
      <c r="M2059" s="201"/>
      <c r="N2059" s="202"/>
      <c r="O2059" s="202"/>
      <c r="P2059" s="202"/>
      <c r="Q2059" s="202"/>
      <c r="R2059" s="202"/>
      <c r="S2059" s="202"/>
      <c r="T2059" s="203"/>
      <c r="AT2059" s="204" t="s">
        <v>188</v>
      </c>
      <c r="AU2059" s="204" t="s">
        <v>86</v>
      </c>
      <c r="AV2059" s="13" t="s">
        <v>86</v>
      </c>
      <c r="AW2059" s="13" t="s">
        <v>35</v>
      </c>
      <c r="AX2059" s="13" t="s">
        <v>76</v>
      </c>
      <c r="AY2059" s="204" t="s">
        <v>177</v>
      </c>
    </row>
    <row r="2060" spans="1:65" s="13" customFormat="1" ht="11.25">
      <c r="B2060" s="193"/>
      <c r="C2060" s="194"/>
      <c r="D2060" s="195" t="s">
        <v>188</v>
      </c>
      <c r="E2060" s="196" t="s">
        <v>19</v>
      </c>
      <c r="F2060" s="197" t="s">
        <v>1028</v>
      </c>
      <c r="G2060" s="194"/>
      <c r="H2060" s="198">
        <v>1.2</v>
      </c>
      <c r="I2060" s="199"/>
      <c r="J2060" s="194"/>
      <c r="K2060" s="194"/>
      <c r="L2060" s="200"/>
      <c r="M2060" s="201"/>
      <c r="N2060" s="202"/>
      <c r="O2060" s="202"/>
      <c r="P2060" s="202"/>
      <c r="Q2060" s="202"/>
      <c r="R2060" s="202"/>
      <c r="S2060" s="202"/>
      <c r="T2060" s="203"/>
      <c r="AT2060" s="204" t="s">
        <v>188</v>
      </c>
      <c r="AU2060" s="204" t="s">
        <v>86</v>
      </c>
      <c r="AV2060" s="13" t="s">
        <v>86</v>
      </c>
      <c r="AW2060" s="13" t="s">
        <v>35</v>
      </c>
      <c r="AX2060" s="13" t="s">
        <v>76</v>
      </c>
      <c r="AY2060" s="204" t="s">
        <v>177</v>
      </c>
    </row>
    <row r="2061" spans="1:65" s="13" customFormat="1" ht="11.25">
      <c r="B2061" s="193"/>
      <c r="C2061" s="194"/>
      <c r="D2061" s="195" t="s">
        <v>188</v>
      </c>
      <c r="E2061" s="196" t="s">
        <v>19</v>
      </c>
      <c r="F2061" s="197" t="s">
        <v>1012</v>
      </c>
      <c r="G2061" s="194"/>
      <c r="H2061" s="198">
        <v>1.7</v>
      </c>
      <c r="I2061" s="199"/>
      <c r="J2061" s="194"/>
      <c r="K2061" s="194"/>
      <c r="L2061" s="200"/>
      <c r="M2061" s="201"/>
      <c r="N2061" s="202"/>
      <c r="O2061" s="202"/>
      <c r="P2061" s="202"/>
      <c r="Q2061" s="202"/>
      <c r="R2061" s="202"/>
      <c r="S2061" s="202"/>
      <c r="T2061" s="203"/>
      <c r="AT2061" s="204" t="s">
        <v>188</v>
      </c>
      <c r="AU2061" s="204" t="s">
        <v>86</v>
      </c>
      <c r="AV2061" s="13" t="s">
        <v>86</v>
      </c>
      <c r="AW2061" s="13" t="s">
        <v>35</v>
      </c>
      <c r="AX2061" s="13" t="s">
        <v>76</v>
      </c>
      <c r="AY2061" s="204" t="s">
        <v>177</v>
      </c>
    </row>
    <row r="2062" spans="1:65" s="13" customFormat="1" ht="11.25">
      <c r="B2062" s="193"/>
      <c r="C2062" s="194"/>
      <c r="D2062" s="195" t="s">
        <v>188</v>
      </c>
      <c r="E2062" s="196" t="s">
        <v>19</v>
      </c>
      <c r="F2062" s="197" t="s">
        <v>1019</v>
      </c>
      <c r="G2062" s="194"/>
      <c r="H2062" s="198">
        <v>2.9</v>
      </c>
      <c r="I2062" s="199"/>
      <c r="J2062" s="194"/>
      <c r="K2062" s="194"/>
      <c r="L2062" s="200"/>
      <c r="M2062" s="201"/>
      <c r="N2062" s="202"/>
      <c r="O2062" s="202"/>
      <c r="P2062" s="202"/>
      <c r="Q2062" s="202"/>
      <c r="R2062" s="202"/>
      <c r="S2062" s="202"/>
      <c r="T2062" s="203"/>
      <c r="AT2062" s="204" t="s">
        <v>188</v>
      </c>
      <c r="AU2062" s="204" t="s">
        <v>86</v>
      </c>
      <c r="AV2062" s="13" t="s">
        <v>86</v>
      </c>
      <c r="AW2062" s="13" t="s">
        <v>35</v>
      </c>
      <c r="AX2062" s="13" t="s">
        <v>76</v>
      </c>
      <c r="AY2062" s="204" t="s">
        <v>177</v>
      </c>
    </row>
    <row r="2063" spans="1:65" s="13" customFormat="1" ht="11.25">
      <c r="B2063" s="193"/>
      <c r="C2063" s="194"/>
      <c r="D2063" s="195" t="s">
        <v>188</v>
      </c>
      <c r="E2063" s="196" t="s">
        <v>19</v>
      </c>
      <c r="F2063" s="197" t="s">
        <v>84</v>
      </c>
      <c r="G2063" s="194"/>
      <c r="H2063" s="198">
        <v>1</v>
      </c>
      <c r="I2063" s="199"/>
      <c r="J2063" s="194"/>
      <c r="K2063" s="194"/>
      <c r="L2063" s="200"/>
      <c r="M2063" s="201"/>
      <c r="N2063" s="202"/>
      <c r="O2063" s="202"/>
      <c r="P2063" s="202"/>
      <c r="Q2063" s="202"/>
      <c r="R2063" s="202"/>
      <c r="S2063" s="202"/>
      <c r="T2063" s="203"/>
      <c r="AT2063" s="204" t="s">
        <v>188</v>
      </c>
      <c r="AU2063" s="204" t="s">
        <v>86</v>
      </c>
      <c r="AV2063" s="13" t="s">
        <v>86</v>
      </c>
      <c r="AW2063" s="13" t="s">
        <v>35</v>
      </c>
      <c r="AX2063" s="13" t="s">
        <v>76</v>
      </c>
      <c r="AY2063" s="204" t="s">
        <v>177</v>
      </c>
    </row>
    <row r="2064" spans="1:65" s="13" customFormat="1" ht="11.25">
      <c r="B2064" s="193"/>
      <c r="C2064" s="194"/>
      <c r="D2064" s="195" t="s">
        <v>188</v>
      </c>
      <c r="E2064" s="196" t="s">
        <v>19</v>
      </c>
      <c r="F2064" s="197" t="s">
        <v>1029</v>
      </c>
      <c r="G2064" s="194"/>
      <c r="H2064" s="198">
        <v>10.1</v>
      </c>
      <c r="I2064" s="199"/>
      <c r="J2064" s="194"/>
      <c r="K2064" s="194"/>
      <c r="L2064" s="200"/>
      <c r="M2064" s="201"/>
      <c r="N2064" s="202"/>
      <c r="O2064" s="202"/>
      <c r="P2064" s="202"/>
      <c r="Q2064" s="202"/>
      <c r="R2064" s="202"/>
      <c r="S2064" s="202"/>
      <c r="T2064" s="203"/>
      <c r="AT2064" s="204" t="s">
        <v>188</v>
      </c>
      <c r="AU2064" s="204" t="s">
        <v>86</v>
      </c>
      <c r="AV2064" s="13" t="s">
        <v>86</v>
      </c>
      <c r="AW2064" s="13" t="s">
        <v>35</v>
      </c>
      <c r="AX2064" s="13" t="s">
        <v>76</v>
      </c>
      <c r="AY2064" s="204" t="s">
        <v>177</v>
      </c>
    </row>
    <row r="2065" spans="1:65" s="13" customFormat="1" ht="11.25">
      <c r="B2065" s="193"/>
      <c r="C2065" s="194"/>
      <c r="D2065" s="195" t="s">
        <v>188</v>
      </c>
      <c r="E2065" s="196" t="s">
        <v>19</v>
      </c>
      <c r="F2065" s="197" t="s">
        <v>1030</v>
      </c>
      <c r="G2065" s="194"/>
      <c r="H2065" s="198">
        <v>30.7</v>
      </c>
      <c r="I2065" s="199"/>
      <c r="J2065" s="194"/>
      <c r="K2065" s="194"/>
      <c r="L2065" s="200"/>
      <c r="M2065" s="201"/>
      <c r="N2065" s="202"/>
      <c r="O2065" s="202"/>
      <c r="P2065" s="202"/>
      <c r="Q2065" s="202"/>
      <c r="R2065" s="202"/>
      <c r="S2065" s="202"/>
      <c r="T2065" s="203"/>
      <c r="AT2065" s="204" t="s">
        <v>188</v>
      </c>
      <c r="AU2065" s="204" t="s">
        <v>86</v>
      </c>
      <c r="AV2065" s="13" t="s">
        <v>86</v>
      </c>
      <c r="AW2065" s="13" t="s">
        <v>35</v>
      </c>
      <c r="AX2065" s="13" t="s">
        <v>76</v>
      </c>
      <c r="AY2065" s="204" t="s">
        <v>177</v>
      </c>
    </row>
    <row r="2066" spans="1:65" s="13" customFormat="1" ht="11.25">
      <c r="B2066" s="193"/>
      <c r="C2066" s="194"/>
      <c r="D2066" s="195" t="s">
        <v>188</v>
      </c>
      <c r="E2066" s="196" t="s">
        <v>19</v>
      </c>
      <c r="F2066" s="197" t="s">
        <v>1031</v>
      </c>
      <c r="G2066" s="194"/>
      <c r="H2066" s="198">
        <v>13.1</v>
      </c>
      <c r="I2066" s="199"/>
      <c r="J2066" s="194"/>
      <c r="K2066" s="194"/>
      <c r="L2066" s="200"/>
      <c r="M2066" s="201"/>
      <c r="N2066" s="202"/>
      <c r="O2066" s="202"/>
      <c r="P2066" s="202"/>
      <c r="Q2066" s="202"/>
      <c r="R2066" s="202"/>
      <c r="S2066" s="202"/>
      <c r="T2066" s="203"/>
      <c r="AT2066" s="204" t="s">
        <v>188</v>
      </c>
      <c r="AU2066" s="204" t="s">
        <v>86</v>
      </c>
      <c r="AV2066" s="13" t="s">
        <v>86</v>
      </c>
      <c r="AW2066" s="13" t="s">
        <v>35</v>
      </c>
      <c r="AX2066" s="13" t="s">
        <v>76</v>
      </c>
      <c r="AY2066" s="204" t="s">
        <v>177</v>
      </c>
    </row>
    <row r="2067" spans="1:65" s="13" customFormat="1" ht="11.25">
      <c r="B2067" s="193"/>
      <c r="C2067" s="194"/>
      <c r="D2067" s="195" t="s">
        <v>188</v>
      </c>
      <c r="E2067" s="196" t="s">
        <v>19</v>
      </c>
      <c r="F2067" s="197" t="s">
        <v>1032</v>
      </c>
      <c r="G2067" s="194"/>
      <c r="H2067" s="198">
        <v>12.4</v>
      </c>
      <c r="I2067" s="199"/>
      <c r="J2067" s="194"/>
      <c r="K2067" s="194"/>
      <c r="L2067" s="200"/>
      <c r="M2067" s="201"/>
      <c r="N2067" s="202"/>
      <c r="O2067" s="202"/>
      <c r="P2067" s="202"/>
      <c r="Q2067" s="202"/>
      <c r="R2067" s="202"/>
      <c r="S2067" s="202"/>
      <c r="T2067" s="203"/>
      <c r="AT2067" s="204" t="s">
        <v>188</v>
      </c>
      <c r="AU2067" s="204" t="s">
        <v>86</v>
      </c>
      <c r="AV2067" s="13" t="s">
        <v>86</v>
      </c>
      <c r="AW2067" s="13" t="s">
        <v>35</v>
      </c>
      <c r="AX2067" s="13" t="s">
        <v>76</v>
      </c>
      <c r="AY2067" s="204" t="s">
        <v>177</v>
      </c>
    </row>
    <row r="2068" spans="1:65" s="13" customFormat="1" ht="11.25">
      <c r="B2068" s="193"/>
      <c r="C2068" s="194"/>
      <c r="D2068" s="195" t="s">
        <v>188</v>
      </c>
      <c r="E2068" s="196" t="s">
        <v>19</v>
      </c>
      <c r="F2068" s="197" t="s">
        <v>1427</v>
      </c>
      <c r="G2068" s="194"/>
      <c r="H2068" s="198">
        <v>11.39</v>
      </c>
      <c r="I2068" s="199"/>
      <c r="J2068" s="194"/>
      <c r="K2068" s="194"/>
      <c r="L2068" s="200"/>
      <c r="M2068" s="201"/>
      <c r="N2068" s="202"/>
      <c r="O2068" s="202"/>
      <c r="P2068" s="202"/>
      <c r="Q2068" s="202"/>
      <c r="R2068" s="202"/>
      <c r="S2068" s="202"/>
      <c r="T2068" s="203"/>
      <c r="AT2068" s="204" t="s">
        <v>188</v>
      </c>
      <c r="AU2068" s="204" t="s">
        <v>86</v>
      </c>
      <c r="AV2068" s="13" t="s">
        <v>86</v>
      </c>
      <c r="AW2068" s="13" t="s">
        <v>35</v>
      </c>
      <c r="AX2068" s="13" t="s">
        <v>76</v>
      </c>
      <c r="AY2068" s="204" t="s">
        <v>177</v>
      </c>
    </row>
    <row r="2069" spans="1:65" s="14" customFormat="1" ht="11.25">
      <c r="B2069" s="205"/>
      <c r="C2069" s="206"/>
      <c r="D2069" s="195" t="s">
        <v>188</v>
      </c>
      <c r="E2069" s="207" t="s">
        <v>19</v>
      </c>
      <c r="F2069" s="208" t="s">
        <v>190</v>
      </c>
      <c r="G2069" s="206"/>
      <c r="H2069" s="209">
        <v>211.39</v>
      </c>
      <c r="I2069" s="210"/>
      <c r="J2069" s="206"/>
      <c r="K2069" s="206"/>
      <c r="L2069" s="211"/>
      <c r="M2069" s="212"/>
      <c r="N2069" s="213"/>
      <c r="O2069" s="213"/>
      <c r="P2069" s="213"/>
      <c r="Q2069" s="213"/>
      <c r="R2069" s="213"/>
      <c r="S2069" s="213"/>
      <c r="T2069" s="214"/>
      <c r="AT2069" s="215" t="s">
        <v>188</v>
      </c>
      <c r="AU2069" s="215" t="s">
        <v>86</v>
      </c>
      <c r="AV2069" s="14" t="s">
        <v>184</v>
      </c>
      <c r="AW2069" s="14" t="s">
        <v>35</v>
      </c>
      <c r="AX2069" s="14" t="s">
        <v>76</v>
      </c>
      <c r="AY2069" s="215" t="s">
        <v>177</v>
      </c>
    </row>
    <row r="2070" spans="1:65" s="13" customFormat="1" ht="11.25">
      <c r="B2070" s="193"/>
      <c r="C2070" s="194"/>
      <c r="D2070" s="195" t="s">
        <v>188</v>
      </c>
      <c r="E2070" s="196" t="s">
        <v>19</v>
      </c>
      <c r="F2070" s="197" t="s">
        <v>1442</v>
      </c>
      <c r="G2070" s="194"/>
      <c r="H2070" s="198">
        <v>427.00799999999998</v>
      </c>
      <c r="I2070" s="199"/>
      <c r="J2070" s="194"/>
      <c r="K2070" s="194"/>
      <c r="L2070" s="200"/>
      <c r="M2070" s="201"/>
      <c r="N2070" s="202"/>
      <c r="O2070" s="202"/>
      <c r="P2070" s="202"/>
      <c r="Q2070" s="202"/>
      <c r="R2070" s="202"/>
      <c r="S2070" s="202"/>
      <c r="T2070" s="203"/>
      <c r="AT2070" s="204" t="s">
        <v>188</v>
      </c>
      <c r="AU2070" s="204" t="s">
        <v>86</v>
      </c>
      <c r="AV2070" s="13" t="s">
        <v>86</v>
      </c>
      <c r="AW2070" s="13" t="s">
        <v>35</v>
      </c>
      <c r="AX2070" s="13" t="s">
        <v>84</v>
      </c>
      <c r="AY2070" s="204" t="s">
        <v>177</v>
      </c>
    </row>
    <row r="2071" spans="1:65" s="2" customFormat="1" ht="16.5" customHeight="1">
      <c r="A2071" s="36"/>
      <c r="B2071" s="37"/>
      <c r="C2071" s="237" t="s">
        <v>1443</v>
      </c>
      <c r="D2071" s="237" t="s">
        <v>757</v>
      </c>
      <c r="E2071" s="238" t="s">
        <v>1444</v>
      </c>
      <c r="F2071" s="239" t="s">
        <v>1445</v>
      </c>
      <c r="G2071" s="240" t="s">
        <v>199</v>
      </c>
      <c r="H2071" s="241">
        <v>716.64800000000002</v>
      </c>
      <c r="I2071" s="242"/>
      <c r="J2071" s="243">
        <f>ROUND(I2071*H2071,2)</f>
        <v>0</v>
      </c>
      <c r="K2071" s="239" t="s">
        <v>183</v>
      </c>
      <c r="L2071" s="244"/>
      <c r="M2071" s="245" t="s">
        <v>19</v>
      </c>
      <c r="N2071" s="246" t="s">
        <v>47</v>
      </c>
      <c r="O2071" s="66"/>
      <c r="P2071" s="184">
        <f>O2071*H2071</f>
        <v>0</v>
      </c>
      <c r="Q2071" s="184">
        <v>5.4000000000000003E-3</v>
      </c>
      <c r="R2071" s="184">
        <f>Q2071*H2071</f>
        <v>3.8698992000000003</v>
      </c>
      <c r="S2071" s="184">
        <v>0</v>
      </c>
      <c r="T2071" s="185">
        <f>S2071*H2071</f>
        <v>0</v>
      </c>
      <c r="U2071" s="36"/>
      <c r="V2071" s="36"/>
      <c r="W2071" s="36"/>
      <c r="X2071" s="36"/>
      <c r="Y2071" s="36"/>
      <c r="Z2071" s="36"/>
      <c r="AA2071" s="36"/>
      <c r="AB2071" s="36"/>
      <c r="AC2071" s="36"/>
      <c r="AD2071" s="36"/>
      <c r="AE2071" s="36"/>
      <c r="AR2071" s="186" t="s">
        <v>592</v>
      </c>
      <c r="AT2071" s="186" t="s">
        <v>757</v>
      </c>
      <c r="AU2071" s="186" t="s">
        <v>86</v>
      </c>
      <c r="AY2071" s="19" t="s">
        <v>177</v>
      </c>
      <c r="BE2071" s="187">
        <f>IF(N2071="základní",J2071,0)</f>
        <v>0</v>
      </c>
      <c r="BF2071" s="187">
        <f>IF(N2071="snížená",J2071,0)</f>
        <v>0</v>
      </c>
      <c r="BG2071" s="187">
        <f>IF(N2071="zákl. přenesená",J2071,0)</f>
        <v>0</v>
      </c>
      <c r="BH2071" s="187">
        <f>IF(N2071="sníž. přenesená",J2071,0)</f>
        <v>0</v>
      </c>
      <c r="BI2071" s="187">
        <f>IF(N2071="nulová",J2071,0)</f>
        <v>0</v>
      </c>
      <c r="BJ2071" s="19" t="s">
        <v>84</v>
      </c>
      <c r="BK2071" s="187">
        <f>ROUND(I2071*H2071,2)</f>
        <v>0</v>
      </c>
      <c r="BL2071" s="19" t="s">
        <v>301</v>
      </c>
      <c r="BM2071" s="186" t="s">
        <v>1446</v>
      </c>
    </row>
    <row r="2072" spans="1:65" s="15" customFormat="1" ht="11.25">
      <c r="B2072" s="216"/>
      <c r="C2072" s="217"/>
      <c r="D2072" s="195" t="s">
        <v>188</v>
      </c>
      <c r="E2072" s="218" t="s">
        <v>19</v>
      </c>
      <c r="F2072" s="219" t="s">
        <v>1428</v>
      </c>
      <c r="G2072" s="217"/>
      <c r="H2072" s="218" t="s">
        <v>19</v>
      </c>
      <c r="I2072" s="220"/>
      <c r="J2072" s="217"/>
      <c r="K2072" s="217"/>
      <c r="L2072" s="221"/>
      <c r="M2072" s="222"/>
      <c r="N2072" s="223"/>
      <c r="O2072" s="223"/>
      <c r="P2072" s="223"/>
      <c r="Q2072" s="223"/>
      <c r="R2072" s="223"/>
      <c r="S2072" s="223"/>
      <c r="T2072" s="224"/>
      <c r="AT2072" s="225" t="s">
        <v>188</v>
      </c>
      <c r="AU2072" s="225" t="s">
        <v>86</v>
      </c>
      <c r="AV2072" s="15" t="s">
        <v>84</v>
      </c>
      <c r="AW2072" s="15" t="s">
        <v>35</v>
      </c>
      <c r="AX2072" s="15" t="s">
        <v>76</v>
      </c>
      <c r="AY2072" s="225" t="s">
        <v>177</v>
      </c>
    </row>
    <row r="2073" spans="1:65" s="15" customFormat="1" ht="11.25">
      <c r="B2073" s="216"/>
      <c r="C2073" s="217"/>
      <c r="D2073" s="195" t="s">
        <v>188</v>
      </c>
      <c r="E2073" s="218" t="s">
        <v>19</v>
      </c>
      <c r="F2073" s="219" t="s">
        <v>1429</v>
      </c>
      <c r="G2073" s="217"/>
      <c r="H2073" s="218" t="s">
        <v>19</v>
      </c>
      <c r="I2073" s="220"/>
      <c r="J2073" s="217"/>
      <c r="K2073" s="217"/>
      <c r="L2073" s="221"/>
      <c r="M2073" s="222"/>
      <c r="N2073" s="223"/>
      <c r="O2073" s="223"/>
      <c r="P2073" s="223"/>
      <c r="Q2073" s="223"/>
      <c r="R2073" s="223"/>
      <c r="S2073" s="223"/>
      <c r="T2073" s="224"/>
      <c r="AT2073" s="225" t="s">
        <v>188</v>
      </c>
      <c r="AU2073" s="225" t="s">
        <v>86</v>
      </c>
      <c r="AV2073" s="15" t="s">
        <v>84</v>
      </c>
      <c r="AW2073" s="15" t="s">
        <v>35</v>
      </c>
      <c r="AX2073" s="15" t="s">
        <v>76</v>
      </c>
      <c r="AY2073" s="225" t="s">
        <v>177</v>
      </c>
    </row>
    <row r="2074" spans="1:65" s="13" customFormat="1" ht="11.25">
      <c r="B2074" s="193"/>
      <c r="C2074" s="194"/>
      <c r="D2074" s="195" t="s">
        <v>188</v>
      </c>
      <c r="E2074" s="196" t="s">
        <v>19</v>
      </c>
      <c r="F2074" s="197" t="s">
        <v>1430</v>
      </c>
      <c r="G2074" s="194"/>
      <c r="H2074" s="198">
        <v>254.59200000000001</v>
      </c>
      <c r="I2074" s="199"/>
      <c r="J2074" s="194"/>
      <c r="K2074" s="194"/>
      <c r="L2074" s="200"/>
      <c r="M2074" s="201"/>
      <c r="N2074" s="202"/>
      <c r="O2074" s="202"/>
      <c r="P2074" s="202"/>
      <c r="Q2074" s="202"/>
      <c r="R2074" s="202"/>
      <c r="S2074" s="202"/>
      <c r="T2074" s="203"/>
      <c r="AT2074" s="204" t="s">
        <v>188</v>
      </c>
      <c r="AU2074" s="204" t="s">
        <v>86</v>
      </c>
      <c r="AV2074" s="13" t="s">
        <v>86</v>
      </c>
      <c r="AW2074" s="13" t="s">
        <v>35</v>
      </c>
      <c r="AX2074" s="13" t="s">
        <v>76</v>
      </c>
      <c r="AY2074" s="204" t="s">
        <v>177</v>
      </c>
    </row>
    <row r="2075" spans="1:65" s="15" customFormat="1" ht="11.25">
      <c r="B2075" s="216"/>
      <c r="C2075" s="217"/>
      <c r="D2075" s="195" t="s">
        <v>188</v>
      </c>
      <c r="E2075" s="218" t="s">
        <v>19</v>
      </c>
      <c r="F2075" s="219" t="s">
        <v>1431</v>
      </c>
      <c r="G2075" s="217"/>
      <c r="H2075" s="218" t="s">
        <v>19</v>
      </c>
      <c r="I2075" s="220"/>
      <c r="J2075" s="217"/>
      <c r="K2075" s="217"/>
      <c r="L2075" s="221"/>
      <c r="M2075" s="222"/>
      <c r="N2075" s="223"/>
      <c r="O2075" s="223"/>
      <c r="P2075" s="223"/>
      <c r="Q2075" s="223"/>
      <c r="R2075" s="223"/>
      <c r="S2075" s="223"/>
      <c r="T2075" s="224"/>
      <c r="AT2075" s="225" t="s">
        <v>188</v>
      </c>
      <c r="AU2075" s="225" t="s">
        <v>86</v>
      </c>
      <c r="AV2075" s="15" t="s">
        <v>84</v>
      </c>
      <c r="AW2075" s="15" t="s">
        <v>35</v>
      </c>
      <c r="AX2075" s="15" t="s">
        <v>76</v>
      </c>
      <c r="AY2075" s="225" t="s">
        <v>177</v>
      </c>
    </row>
    <row r="2076" spans="1:65" s="13" customFormat="1" ht="11.25">
      <c r="B2076" s="193"/>
      <c r="C2076" s="194"/>
      <c r="D2076" s="195" t="s">
        <v>188</v>
      </c>
      <c r="E2076" s="196" t="s">
        <v>19</v>
      </c>
      <c r="F2076" s="197" t="s">
        <v>1432</v>
      </c>
      <c r="G2076" s="194"/>
      <c r="H2076" s="198">
        <v>427.93</v>
      </c>
      <c r="I2076" s="199"/>
      <c r="J2076" s="194"/>
      <c r="K2076" s="194"/>
      <c r="L2076" s="200"/>
      <c r="M2076" s="201"/>
      <c r="N2076" s="202"/>
      <c r="O2076" s="202"/>
      <c r="P2076" s="202"/>
      <c r="Q2076" s="202"/>
      <c r="R2076" s="202"/>
      <c r="S2076" s="202"/>
      <c r="T2076" s="203"/>
      <c r="AT2076" s="204" t="s">
        <v>188</v>
      </c>
      <c r="AU2076" s="204" t="s">
        <v>86</v>
      </c>
      <c r="AV2076" s="13" t="s">
        <v>86</v>
      </c>
      <c r="AW2076" s="13" t="s">
        <v>35</v>
      </c>
      <c r="AX2076" s="13" t="s">
        <v>76</v>
      </c>
      <c r="AY2076" s="204" t="s">
        <v>177</v>
      </c>
    </row>
    <row r="2077" spans="1:65" s="14" customFormat="1" ht="11.25">
      <c r="B2077" s="205"/>
      <c r="C2077" s="206"/>
      <c r="D2077" s="195" t="s">
        <v>188</v>
      </c>
      <c r="E2077" s="207" t="s">
        <v>19</v>
      </c>
      <c r="F2077" s="208" t="s">
        <v>190</v>
      </c>
      <c r="G2077" s="206"/>
      <c r="H2077" s="209">
        <v>682.52200000000005</v>
      </c>
      <c r="I2077" s="210"/>
      <c r="J2077" s="206"/>
      <c r="K2077" s="206"/>
      <c r="L2077" s="211"/>
      <c r="M2077" s="212"/>
      <c r="N2077" s="213"/>
      <c r="O2077" s="213"/>
      <c r="P2077" s="213"/>
      <c r="Q2077" s="213"/>
      <c r="R2077" s="213"/>
      <c r="S2077" s="213"/>
      <c r="T2077" s="214"/>
      <c r="AT2077" s="215" t="s">
        <v>188</v>
      </c>
      <c r="AU2077" s="215" t="s">
        <v>86</v>
      </c>
      <c r="AV2077" s="14" t="s">
        <v>184</v>
      </c>
      <c r="AW2077" s="14" t="s">
        <v>35</v>
      </c>
      <c r="AX2077" s="14" t="s">
        <v>76</v>
      </c>
      <c r="AY2077" s="215" t="s">
        <v>177</v>
      </c>
    </row>
    <row r="2078" spans="1:65" s="13" customFormat="1" ht="11.25">
      <c r="B2078" s="193"/>
      <c r="C2078" s="194"/>
      <c r="D2078" s="195" t="s">
        <v>188</v>
      </c>
      <c r="E2078" s="196" t="s">
        <v>19</v>
      </c>
      <c r="F2078" s="197" t="s">
        <v>1447</v>
      </c>
      <c r="G2078" s="194"/>
      <c r="H2078" s="198">
        <v>716.64800000000002</v>
      </c>
      <c r="I2078" s="199"/>
      <c r="J2078" s="194"/>
      <c r="K2078" s="194"/>
      <c r="L2078" s="200"/>
      <c r="M2078" s="201"/>
      <c r="N2078" s="202"/>
      <c r="O2078" s="202"/>
      <c r="P2078" s="202"/>
      <c r="Q2078" s="202"/>
      <c r="R2078" s="202"/>
      <c r="S2078" s="202"/>
      <c r="T2078" s="203"/>
      <c r="AT2078" s="204" t="s">
        <v>188</v>
      </c>
      <c r="AU2078" s="204" t="s">
        <v>86</v>
      </c>
      <c r="AV2078" s="13" t="s">
        <v>86</v>
      </c>
      <c r="AW2078" s="13" t="s">
        <v>35</v>
      </c>
      <c r="AX2078" s="13" t="s">
        <v>84</v>
      </c>
      <c r="AY2078" s="204" t="s">
        <v>177</v>
      </c>
    </row>
    <row r="2079" spans="1:65" s="2" customFormat="1" ht="16.5" customHeight="1">
      <c r="A2079" s="36"/>
      <c r="B2079" s="37"/>
      <c r="C2079" s="237" t="s">
        <v>1448</v>
      </c>
      <c r="D2079" s="248" t="s">
        <v>757</v>
      </c>
      <c r="E2079" s="238" t="s">
        <v>1449</v>
      </c>
      <c r="F2079" s="239" t="s">
        <v>1450</v>
      </c>
      <c r="G2079" s="240" t="s">
        <v>199</v>
      </c>
      <c r="H2079" s="241">
        <v>716.64800000000002</v>
      </c>
      <c r="I2079" s="242"/>
      <c r="J2079" s="243">
        <f>ROUND(I2079*H2079,2)</f>
        <v>0</v>
      </c>
      <c r="K2079" s="239" t="s">
        <v>183</v>
      </c>
      <c r="L2079" s="244"/>
      <c r="M2079" s="245" t="s">
        <v>19</v>
      </c>
      <c r="N2079" s="246" t="s">
        <v>47</v>
      </c>
      <c r="O2079" s="66"/>
      <c r="P2079" s="184">
        <f>O2079*H2079</f>
        <v>0</v>
      </c>
      <c r="Q2079" s="184">
        <v>3.5999999999999999E-3</v>
      </c>
      <c r="R2079" s="184">
        <f>Q2079*H2079</f>
        <v>2.5799327999999999</v>
      </c>
      <c r="S2079" s="184">
        <v>0</v>
      </c>
      <c r="T2079" s="185">
        <f>S2079*H2079</f>
        <v>0</v>
      </c>
      <c r="U2079" s="36"/>
      <c r="V2079" s="36"/>
      <c r="W2079" s="36"/>
      <c r="X2079" s="36"/>
      <c r="Y2079" s="36"/>
      <c r="Z2079" s="36"/>
      <c r="AA2079" s="36"/>
      <c r="AB2079" s="36"/>
      <c r="AC2079" s="36"/>
      <c r="AD2079" s="36"/>
      <c r="AE2079" s="36"/>
      <c r="AR2079" s="186" t="s">
        <v>592</v>
      </c>
      <c r="AT2079" s="186" t="s">
        <v>757</v>
      </c>
      <c r="AU2079" s="186" t="s">
        <v>86</v>
      </c>
      <c r="AY2079" s="19" t="s">
        <v>177</v>
      </c>
      <c r="BE2079" s="187">
        <f>IF(N2079="základní",J2079,0)</f>
        <v>0</v>
      </c>
      <c r="BF2079" s="187">
        <f>IF(N2079="snížená",J2079,0)</f>
        <v>0</v>
      </c>
      <c r="BG2079" s="187">
        <f>IF(N2079="zákl. přenesená",J2079,0)</f>
        <v>0</v>
      </c>
      <c r="BH2079" s="187">
        <f>IF(N2079="sníž. přenesená",J2079,0)</f>
        <v>0</v>
      </c>
      <c r="BI2079" s="187">
        <f>IF(N2079="nulová",J2079,0)</f>
        <v>0</v>
      </c>
      <c r="BJ2079" s="19" t="s">
        <v>84</v>
      </c>
      <c r="BK2079" s="187">
        <f>ROUND(I2079*H2079,2)</f>
        <v>0</v>
      </c>
      <c r="BL2079" s="19" t="s">
        <v>301</v>
      </c>
      <c r="BM2079" s="186" t="s">
        <v>1451</v>
      </c>
    </row>
    <row r="2080" spans="1:65" s="15" customFormat="1" ht="11.25">
      <c r="B2080" s="216"/>
      <c r="C2080" s="217"/>
      <c r="D2080" s="195" t="s">
        <v>188</v>
      </c>
      <c r="E2080" s="218" t="s">
        <v>19</v>
      </c>
      <c r="F2080" s="219" t="s">
        <v>1428</v>
      </c>
      <c r="G2080" s="217"/>
      <c r="H2080" s="218" t="s">
        <v>19</v>
      </c>
      <c r="I2080" s="220"/>
      <c r="J2080" s="217"/>
      <c r="K2080" s="217"/>
      <c r="L2080" s="221"/>
      <c r="M2080" s="222"/>
      <c r="N2080" s="223"/>
      <c r="O2080" s="223"/>
      <c r="P2080" s="223"/>
      <c r="Q2080" s="223"/>
      <c r="R2080" s="223"/>
      <c r="S2080" s="223"/>
      <c r="T2080" s="224"/>
      <c r="AT2080" s="225" t="s">
        <v>188</v>
      </c>
      <c r="AU2080" s="225" t="s">
        <v>86</v>
      </c>
      <c r="AV2080" s="15" t="s">
        <v>84</v>
      </c>
      <c r="AW2080" s="15" t="s">
        <v>35</v>
      </c>
      <c r="AX2080" s="15" t="s">
        <v>76</v>
      </c>
      <c r="AY2080" s="225" t="s">
        <v>177</v>
      </c>
    </row>
    <row r="2081" spans="1:65" s="15" customFormat="1" ht="11.25">
      <c r="B2081" s="216"/>
      <c r="C2081" s="217"/>
      <c r="D2081" s="195" t="s">
        <v>188</v>
      </c>
      <c r="E2081" s="218" t="s">
        <v>19</v>
      </c>
      <c r="F2081" s="219" t="s">
        <v>1429</v>
      </c>
      <c r="G2081" s="217"/>
      <c r="H2081" s="218" t="s">
        <v>19</v>
      </c>
      <c r="I2081" s="220"/>
      <c r="J2081" s="217"/>
      <c r="K2081" s="217"/>
      <c r="L2081" s="221"/>
      <c r="M2081" s="222"/>
      <c r="N2081" s="223"/>
      <c r="O2081" s="223"/>
      <c r="P2081" s="223"/>
      <c r="Q2081" s="223"/>
      <c r="R2081" s="223"/>
      <c r="S2081" s="223"/>
      <c r="T2081" s="224"/>
      <c r="AT2081" s="225" t="s">
        <v>188</v>
      </c>
      <c r="AU2081" s="225" t="s">
        <v>86</v>
      </c>
      <c r="AV2081" s="15" t="s">
        <v>84</v>
      </c>
      <c r="AW2081" s="15" t="s">
        <v>35</v>
      </c>
      <c r="AX2081" s="15" t="s">
        <v>76</v>
      </c>
      <c r="AY2081" s="225" t="s">
        <v>177</v>
      </c>
    </row>
    <row r="2082" spans="1:65" s="13" customFormat="1" ht="11.25">
      <c r="B2082" s="193"/>
      <c r="C2082" s="194"/>
      <c r="D2082" s="195" t="s">
        <v>188</v>
      </c>
      <c r="E2082" s="196" t="s">
        <v>19</v>
      </c>
      <c r="F2082" s="197" t="s">
        <v>1430</v>
      </c>
      <c r="G2082" s="194"/>
      <c r="H2082" s="198">
        <v>254.59200000000001</v>
      </c>
      <c r="I2082" s="199"/>
      <c r="J2082" s="194"/>
      <c r="K2082" s="194"/>
      <c r="L2082" s="200"/>
      <c r="M2082" s="201"/>
      <c r="N2082" s="202"/>
      <c r="O2082" s="202"/>
      <c r="P2082" s="202"/>
      <c r="Q2082" s="202"/>
      <c r="R2082" s="202"/>
      <c r="S2082" s="202"/>
      <c r="T2082" s="203"/>
      <c r="AT2082" s="204" t="s">
        <v>188</v>
      </c>
      <c r="AU2082" s="204" t="s">
        <v>86</v>
      </c>
      <c r="AV2082" s="13" t="s">
        <v>86</v>
      </c>
      <c r="AW2082" s="13" t="s">
        <v>35</v>
      </c>
      <c r="AX2082" s="13" t="s">
        <v>76</v>
      </c>
      <c r="AY2082" s="204" t="s">
        <v>177</v>
      </c>
    </row>
    <row r="2083" spans="1:65" s="15" customFormat="1" ht="11.25">
      <c r="B2083" s="216"/>
      <c r="C2083" s="217"/>
      <c r="D2083" s="195" t="s">
        <v>188</v>
      </c>
      <c r="E2083" s="218" t="s">
        <v>19</v>
      </c>
      <c r="F2083" s="219" t="s">
        <v>1431</v>
      </c>
      <c r="G2083" s="217"/>
      <c r="H2083" s="218" t="s">
        <v>19</v>
      </c>
      <c r="I2083" s="220"/>
      <c r="J2083" s="217"/>
      <c r="K2083" s="217"/>
      <c r="L2083" s="221"/>
      <c r="M2083" s="222"/>
      <c r="N2083" s="223"/>
      <c r="O2083" s="223"/>
      <c r="P2083" s="223"/>
      <c r="Q2083" s="223"/>
      <c r="R2083" s="223"/>
      <c r="S2083" s="223"/>
      <c r="T2083" s="224"/>
      <c r="AT2083" s="225" t="s">
        <v>188</v>
      </c>
      <c r="AU2083" s="225" t="s">
        <v>86</v>
      </c>
      <c r="AV2083" s="15" t="s">
        <v>84</v>
      </c>
      <c r="AW2083" s="15" t="s">
        <v>35</v>
      </c>
      <c r="AX2083" s="15" t="s">
        <v>76</v>
      </c>
      <c r="AY2083" s="225" t="s">
        <v>177</v>
      </c>
    </row>
    <row r="2084" spans="1:65" s="13" customFormat="1" ht="11.25">
      <c r="B2084" s="193"/>
      <c r="C2084" s="194"/>
      <c r="D2084" s="195" t="s">
        <v>188</v>
      </c>
      <c r="E2084" s="196" t="s">
        <v>19</v>
      </c>
      <c r="F2084" s="197" t="s">
        <v>1432</v>
      </c>
      <c r="G2084" s="194"/>
      <c r="H2084" s="198">
        <v>427.93</v>
      </c>
      <c r="I2084" s="199"/>
      <c r="J2084" s="194"/>
      <c r="K2084" s="194"/>
      <c r="L2084" s="200"/>
      <c r="M2084" s="201"/>
      <c r="N2084" s="202"/>
      <c r="O2084" s="202"/>
      <c r="P2084" s="202"/>
      <c r="Q2084" s="202"/>
      <c r="R2084" s="202"/>
      <c r="S2084" s="202"/>
      <c r="T2084" s="203"/>
      <c r="AT2084" s="204" t="s">
        <v>188</v>
      </c>
      <c r="AU2084" s="204" t="s">
        <v>86</v>
      </c>
      <c r="AV2084" s="13" t="s">
        <v>86</v>
      </c>
      <c r="AW2084" s="13" t="s">
        <v>35</v>
      </c>
      <c r="AX2084" s="13" t="s">
        <v>76</v>
      </c>
      <c r="AY2084" s="204" t="s">
        <v>177</v>
      </c>
    </row>
    <row r="2085" spans="1:65" s="14" customFormat="1" ht="11.25">
      <c r="B2085" s="205"/>
      <c r="C2085" s="206"/>
      <c r="D2085" s="195" t="s">
        <v>188</v>
      </c>
      <c r="E2085" s="207" t="s">
        <v>19</v>
      </c>
      <c r="F2085" s="208" t="s">
        <v>190</v>
      </c>
      <c r="G2085" s="206"/>
      <c r="H2085" s="209">
        <v>682.52200000000005</v>
      </c>
      <c r="I2085" s="210"/>
      <c r="J2085" s="206"/>
      <c r="K2085" s="206"/>
      <c r="L2085" s="211"/>
      <c r="M2085" s="212"/>
      <c r="N2085" s="213"/>
      <c r="O2085" s="213"/>
      <c r="P2085" s="213"/>
      <c r="Q2085" s="213"/>
      <c r="R2085" s="213"/>
      <c r="S2085" s="213"/>
      <c r="T2085" s="214"/>
      <c r="AT2085" s="215" t="s">
        <v>188</v>
      </c>
      <c r="AU2085" s="215" t="s">
        <v>86</v>
      </c>
      <c r="AV2085" s="14" t="s">
        <v>184</v>
      </c>
      <c r="AW2085" s="14" t="s">
        <v>35</v>
      </c>
      <c r="AX2085" s="14" t="s">
        <v>76</v>
      </c>
      <c r="AY2085" s="215" t="s">
        <v>177</v>
      </c>
    </row>
    <row r="2086" spans="1:65" s="13" customFormat="1" ht="11.25">
      <c r="B2086" s="193"/>
      <c r="C2086" s="194"/>
      <c r="D2086" s="195" t="s">
        <v>188</v>
      </c>
      <c r="E2086" s="196" t="s">
        <v>19</v>
      </c>
      <c r="F2086" s="197" t="s">
        <v>1447</v>
      </c>
      <c r="G2086" s="194"/>
      <c r="H2086" s="198">
        <v>716.64800000000002</v>
      </c>
      <c r="I2086" s="199"/>
      <c r="J2086" s="194"/>
      <c r="K2086" s="194"/>
      <c r="L2086" s="200"/>
      <c r="M2086" s="201"/>
      <c r="N2086" s="202"/>
      <c r="O2086" s="202"/>
      <c r="P2086" s="202"/>
      <c r="Q2086" s="202"/>
      <c r="R2086" s="202"/>
      <c r="S2086" s="202"/>
      <c r="T2086" s="203"/>
      <c r="AT2086" s="204" t="s">
        <v>188</v>
      </c>
      <c r="AU2086" s="204" t="s">
        <v>86</v>
      </c>
      <c r="AV2086" s="13" t="s">
        <v>86</v>
      </c>
      <c r="AW2086" s="13" t="s">
        <v>35</v>
      </c>
      <c r="AX2086" s="13" t="s">
        <v>84</v>
      </c>
      <c r="AY2086" s="204" t="s">
        <v>177</v>
      </c>
    </row>
    <row r="2087" spans="1:65" s="2" customFormat="1" ht="16.5" customHeight="1">
      <c r="A2087" s="36"/>
      <c r="B2087" s="37"/>
      <c r="C2087" s="175" t="s">
        <v>1452</v>
      </c>
      <c r="D2087" s="175" t="s">
        <v>179</v>
      </c>
      <c r="E2087" s="176" t="s">
        <v>1453</v>
      </c>
      <c r="F2087" s="177" t="s">
        <v>1454</v>
      </c>
      <c r="G2087" s="178" t="s">
        <v>595</v>
      </c>
      <c r="H2087" s="179">
        <v>730.48699999999997</v>
      </c>
      <c r="I2087" s="180"/>
      <c r="J2087" s="181">
        <f>ROUND(I2087*H2087,2)</f>
        <v>0</v>
      </c>
      <c r="K2087" s="177" t="s">
        <v>183</v>
      </c>
      <c r="L2087" s="41"/>
      <c r="M2087" s="182" t="s">
        <v>19</v>
      </c>
      <c r="N2087" s="183" t="s">
        <v>47</v>
      </c>
      <c r="O2087" s="66"/>
      <c r="P2087" s="184">
        <f>O2087*H2087</f>
        <v>0</v>
      </c>
      <c r="Q2087" s="184">
        <v>0</v>
      </c>
      <c r="R2087" s="184">
        <f>Q2087*H2087</f>
        <v>0</v>
      </c>
      <c r="S2087" s="184">
        <v>0</v>
      </c>
      <c r="T2087" s="185">
        <f>S2087*H2087</f>
        <v>0</v>
      </c>
      <c r="U2087" s="36"/>
      <c r="V2087" s="36"/>
      <c r="W2087" s="36"/>
      <c r="X2087" s="36"/>
      <c r="Y2087" s="36"/>
      <c r="Z2087" s="36"/>
      <c r="AA2087" s="36"/>
      <c r="AB2087" s="36"/>
      <c r="AC2087" s="36"/>
      <c r="AD2087" s="36"/>
      <c r="AE2087" s="36"/>
      <c r="AR2087" s="186" t="s">
        <v>301</v>
      </c>
      <c r="AT2087" s="186" t="s">
        <v>179</v>
      </c>
      <c r="AU2087" s="186" t="s">
        <v>86</v>
      </c>
      <c r="AY2087" s="19" t="s">
        <v>177</v>
      </c>
      <c r="BE2087" s="187">
        <f>IF(N2087="základní",J2087,0)</f>
        <v>0</v>
      </c>
      <c r="BF2087" s="187">
        <f>IF(N2087="snížená",J2087,0)</f>
        <v>0</v>
      </c>
      <c r="BG2087" s="187">
        <f>IF(N2087="zákl. přenesená",J2087,0)</f>
        <v>0</v>
      </c>
      <c r="BH2087" s="187">
        <f>IF(N2087="sníž. přenesená",J2087,0)</f>
        <v>0</v>
      </c>
      <c r="BI2087" s="187">
        <f>IF(N2087="nulová",J2087,0)</f>
        <v>0</v>
      </c>
      <c r="BJ2087" s="19" t="s">
        <v>84</v>
      </c>
      <c r="BK2087" s="187">
        <f>ROUND(I2087*H2087,2)</f>
        <v>0</v>
      </c>
      <c r="BL2087" s="19" t="s">
        <v>301</v>
      </c>
      <c r="BM2087" s="186" t="s">
        <v>1455</v>
      </c>
    </row>
    <row r="2088" spans="1:65" s="2" customFormat="1" ht="11.25">
      <c r="A2088" s="36"/>
      <c r="B2088" s="37"/>
      <c r="C2088" s="38"/>
      <c r="D2088" s="188" t="s">
        <v>186</v>
      </c>
      <c r="E2088" s="38"/>
      <c r="F2088" s="189" t="s">
        <v>1456</v>
      </c>
      <c r="G2088" s="38"/>
      <c r="H2088" s="38"/>
      <c r="I2088" s="190"/>
      <c r="J2088" s="38"/>
      <c r="K2088" s="38"/>
      <c r="L2088" s="41"/>
      <c r="M2088" s="191"/>
      <c r="N2088" s="192"/>
      <c r="O2088" s="66"/>
      <c r="P2088" s="66"/>
      <c r="Q2088" s="66"/>
      <c r="R2088" s="66"/>
      <c r="S2088" s="66"/>
      <c r="T2088" s="67"/>
      <c r="U2088" s="36"/>
      <c r="V2088" s="36"/>
      <c r="W2088" s="36"/>
      <c r="X2088" s="36"/>
      <c r="Y2088" s="36"/>
      <c r="Z2088" s="36"/>
      <c r="AA2088" s="36"/>
      <c r="AB2088" s="36"/>
      <c r="AC2088" s="36"/>
      <c r="AD2088" s="36"/>
      <c r="AE2088" s="36"/>
      <c r="AT2088" s="19" t="s">
        <v>186</v>
      </c>
      <c r="AU2088" s="19" t="s">
        <v>86</v>
      </c>
    </row>
    <row r="2089" spans="1:65" s="15" customFormat="1" ht="11.25">
      <c r="B2089" s="216"/>
      <c r="C2089" s="217"/>
      <c r="D2089" s="195" t="s">
        <v>188</v>
      </c>
      <c r="E2089" s="218" t="s">
        <v>19</v>
      </c>
      <c r="F2089" s="219" t="s">
        <v>407</v>
      </c>
      <c r="G2089" s="217"/>
      <c r="H2089" s="218" t="s">
        <v>19</v>
      </c>
      <c r="I2089" s="220"/>
      <c r="J2089" s="217"/>
      <c r="K2089" s="217"/>
      <c r="L2089" s="221"/>
      <c r="M2089" s="222"/>
      <c r="N2089" s="223"/>
      <c r="O2089" s="223"/>
      <c r="P2089" s="223"/>
      <c r="Q2089" s="223"/>
      <c r="R2089" s="223"/>
      <c r="S2089" s="223"/>
      <c r="T2089" s="224"/>
      <c r="AT2089" s="225" t="s">
        <v>188</v>
      </c>
      <c r="AU2089" s="225" t="s">
        <v>86</v>
      </c>
      <c r="AV2089" s="15" t="s">
        <v>84</v>
      </c>
      <c r="AW2089" s="15" t="s">
        <v>35</v>
      </c>
      <c r="AX2089" s="15" t="s">
        <v>76</v>
      </c>
      <c r="AY2089" s="225" t="s">
        <v>177</v>
      </c>
    </row>
    <row r="2090" spans="1:65" s="13" customFormat="1" ht="11.25">
      <c r="B2090" s="193"/>
      <c r="C2090" s="194"/>
      <c r="D2090" s="195" t="s">
        <v>188</v>
      </c>
      <c r="E2090" s="196" t="s">
        <v>19</v>
      </c>
      <c r="F2090" s="197" t="s">
        <v>1302</v>
      </c>
      <c r="G2090" s="194"/>
      <c r="H2090" s="198">
        <v>2.6040000000000001</v>
      </c>
      <c r="I2090" s="199"/>
      <c r="J2090" s="194"/>
      <c r="K2090" s="194"/>
      <c r="L2090" s="200"/>
      <c r="M2090" s="201"/>
      <c r="N2090" s="202"/>
      <c r="O2090" s="202"/>
      <c r="P2090" s="202"/>
      <c r="Q2090" s="202"/>
      <c r="R2090" s="202"/>
      <c r="S2090" s="202"/>
      <c r="T2090" s="203"/>
      <c r="AT2090" s="204" t="s">
        <v>188</v>
      </c>
      <c r="AU2090" s="204" t="s">
        <v>86</v>
      </c>
      <c r="AV2090" s="13" t="s">
        <v>86</v>
      </c>
      <c r="AW2090" s="13" t="s">
        <v>35</v>
      </c>
      <c r="AX2090" s="13" t="s">
        <v>76</v>
      </c>
      <c r="AY2090" s="204" t="s">
        <v>177</v>
      </c>
    </row>
    <row r="2091" spans="1:65" s="15" customFormat="1" ht="11.25">
      <c r="B2091" s="216"/>
      <c r="C2091" s="217"/>
      <c r="D2091" s="195" t="s">
        <v>188</v>
      </c>
      <c r="E2091" s="218" t="s">
        <v>19</v>
      </c>
      <c r="F2091" s="219" t="s">
        <v>409</v>
      </c>
      <c r="G2091" s="217"/>
      <c r="H2091" s="218" t="s">
        <v>19</v>
      </c>
      <c r="I2091" s="220"/>
      <c r="J2091" s="217"/>
      <c r="K2091" s="217"/>
      <c r="L2091" s="221"/>
      <c r="M2091" s="222"/>
      <c r="N2091" s="223"/>
      <c r="O2091" s="223"/>
      <c r="P2091" s="223"/>
      <c r="Q2091" s="223"/>
      <c r="R2091" s="223"/>
      <c r="S2091" s="223"/>
      <c r="T2091" s="224"/>
      <c r="AT2091" s="225" t="s">
        <v>188</v>
      </c>
      <c r="AU2091" s="225" t="s">
        <v>86</v>
      </c>
      <c r="AV2091" s="15" t="s">
        <v>84</v>
      </c>
      <c r="AW2091" s="15" t="s">
        <v>35</v>
      </c>
      <c r="AX2091" s="15" t="s">
        <v>76</v>
      </c>
      <c r="AY2091" s="225" t="s">
        <v>177</v>
      </c>
    </row>
    <row r="2092" spans="1:65" s="13" customFormat="1" ht="11.25">
      <c r="B2092" s="193"/>
      <c r="C2092" s="194"/>
      <c r="D2092" s="195" t="s">
        <v>188</v>
      </c>
      <c r="E2092" s="196" t="s">
        <v>19</v>
      </c>
      <c r="F2092" s="197" t="s">
        <v>1303</v>
      </c>
      <c r="G2092" s="194"/>
      <c r="H2092" s="198">
        <v>2.25</v>
      </c>
      <c r="I2092" s="199"/>
      <c r="J2092" s="194"/>
      <c r="K2092" s="194"/>
      <c r="L2092" s="200"/>
      <c r="M2092" s="201"/>
      <c r="N2092" s="202"/>
      <c r="O2092" s="202"/>
      <c r="P2092" s="202"/>
      <c r="Q2092" s="202"/>
      <c r="R2092" s="202"/>
      <c r="S2092" s="202"/>
      <c r="T2092" s="203"/>
      <c r="AT2092" s="204" t="s">
        <v>188</v>
      </c>
      <c r="AU2092" s="204" t="s">
        <v>86</v>
      </c>
      <c r="AV2092" s="13" t="s">
        <v>86</v>
      </c>
      <c r="AW2092" s="13" t="s">
        <v>35</v>
      </c>
      <c r="AX2092" s="13" t="s">
        <v>76</v>
      </c>
      <c r="AY2092" s="204" t="s">
        <v>177</v>
      </c>
    </row>
    <row r="2093" spans="1:65" s="15" customFormat="1" ht="11.25">
      <c r="B2093" s="216"/>
      <c r="C2093" s="217"/>
      <c r="D2093" s="195" t="s">
        <v>188</v>
      </c>
      <c r="E2093" s="218" t="s">
        <v>19</v>
      </c>
      <c r="F2093" s="219" t="s">
        <v>411</v>
      </c>
      <c r="G2093" s="217"/>
      <c r="H2093" s="218" t="s">
        <v>19</v>
      </c>
      <c r="I2093" s="220"/>
      <c r="J2093" s="217"/>
      <c r="K2093" s="217"/>
      <c r="L2093" s="221"/>
      <c r="M2093" s="222"/>
      <c r="N2093" s="223"/>
      <c r="O2093" s="223"/>
      <c r="P2093" s="223"/>
      <c r="Q2093" s="223"/>
      <c r="R2093" s="223"/>
      <c r="S2093" s="223"/>
      <c r="T2093" s="224"/>
      <c r="AT2093" s="225" t="s">
        <v>188</v>
      </c>
      <c r="AU2093" s="225" t="s">
        <v>86</v>
      </c>
      <c r="AV2093" s="15" t="s">
        <v>84</v>
      </c>
      <c r="AW2093" s="15" t="s">
        <v>35</v>
      </c>
      <c r="AX2093" s="15" t="s">
        <v>76</v>
      </c>
      <c r="AY2093" s="225" t="s">
        <v>177</v>
      </c>
    </row>
    <row r="2094" spans="1:65" s="13" customFormat="1" ht="11.25">
      <c r="B2094" s="193"/>
      <c r="C2094" s="194"/>
      <c r="D2094" s="195" t="s">
        <v>188</v>
      </c>
      <c r="E2094" s="196" t="s">
        <v>19</v>
      </c>
      <c r="F2094" s="197" t="s">
        <v>1304</v>
      </c>
      <c r="G2094" s="194"/>
      <c r="H2094" s="198">
        <v>2.625</v>
      </c>
      <c r="I2094" s="199"/>
      <c r="J2094" s="194"/>
      <c r="K2094" s="194"/>
      <c r="L2094" s="200"/>
      <c r="M2094" s="201"/>
      <c r="N2094" s="202"/>
      <c r="O2094" s="202"/>
      <c r="P2094" s="202"/>
      <c r="Q2094" s="202"/>
      <c r="R2094" s="202"/>
      <c r="S2094" s="202"/>
      <c r="T2094" s="203"/>
      <c r="AT2094" s="204" t="s">
        <v>188</v>
      </c>
      <c r="AU2094" s="204" t="s">
        <v>86</v>
      </c>
      <c r="AV2094" s="13" t="s">
        <v>86</v>
      </c>
      <c r="AW2094" s="13" t="s">
        <v>35</v>
      </c>
      <c r="AX2094" s="13" t="s">
        <v>76</v>
      </c>
      <c r="AY2094" s="204" t="s">
        <v>177</v>
      </c>
    </row>
    <row r="2095" spans="1:65" s="15" customFormat="1" ht="11.25">
      <c r="B2095" s="216"/>
      <c r="C2095" s="217"/>
      <c r="D2095" s="195" t="s">
        <v>188</v>
      </c>
      <c r="E2095" s="218" t="s">
        <v>19</v>
      </c>
      <c r="F2095" s="219" t="s">
        <v>413</v>
      </c>
      <c r="G2095" s="217"/>
      <c r="H2095" s="218" t="s">
        <v>19</v>
      </c>
      <c r="I2095" s="220"/>
      <c r="J2095" s="217"/>
      <c r="K2095" s="217"/>
      <c r="L2095" s="221"/>
      <c r="M2095" s="222"/>
      <c r="N2095" s="223"/>
      <c r="O2095" s="223"/>
      <c r="P2095" s="223"/>
      <c r="Q2095" s="223"/>
      <c r="R2095" s="223"/>
      <c r="S2095" s="223"/>
      <c r="T2095" s="224"/>
      <c r="AT2095" s="225" t="s">
        <v>188</v>
      </c>
      <c r="AU2095" s="225" t="s">
        <v>86</v>
      </c>
      <c r="AV2095" s="15" t="s">
        <v>84</v>
      </c>
      <c r="AW2095" s="15" t="s">
        <v>35</v>
      </c>
      <c r="AX2095" s="15" t="s">
        <v>76</v>
      </c>
      <c r="AY2095" s="225" t="s">
        <v>177</v>
      </c>
    </row>
    <row r="2096" spans="1:65" s="13" customFormat="1" ht="11.25">
      <c r="B2096" s="193"/>
      <c r="C2096" s="194"/>
      <c r="D2096" s="195" t="s">
        <v>188</v>
      </c>
      <c r="E2096" s="196" t="s">
        <v>19</v>
      </c>
      <c r="F2096" s="197" t="s">
        <v>1305</v>
      </c>
      <c r="G2096" s="194"/>
      <c r="H2096" s="198">
        <v>1.71</v>
      </c>
      <c r="I2096" s="199"/>
      <c r="J2096" s="194"/>
      <c r="K2096" s="194"/>
      <c r="L2096" s="200"/>
      <c r="M2096" s="201"/>
      <c r="N2096" s="202"/>
      <c r="O2096" s="202"/>
      <c r="P2096" s="202"/>
      <c r="Q2096" s="202"/>
      <c r="R2096" s="202"/>
      <c r="S2096" s="202"/>
      <c r="T2096" s="203"/>
      <c r="AT2096" s="204" t="s">
        <v>188</v>
      </c>
      <c r="AU2096" s="204" t="s">
        <v>86</v>
      </c>
      <c r="AV2096" s="13" t="s">
        <v>86</v>
      </c>
      <c r="AW2096" s="13" t="s">
        <v>35</v>
      </c>
      <c r="AX2096" s="13" t="s">
        <v>76</v>
      </c>
      <c r="AY2096" s="204" t="s">
        <v>177</v>
      </c>
    </row>
    <row r="2097" spans="2:51" s="15" customFormat="1" ht="11.25">
      <c r="B2097" s="216"/>
      <c r="C2097" s="217"/>
      <c r="D2097" s="195" t="s">
        <v>188</v>
      </c>
      <c r="E2097" s="218" t="s">
        <v>19</v>
      </c>
      <c r="F2097" s="219" t="s">
        <v>336</v>
      </c>
      <c r="G2097" s="217"/>
      <c r="H2097" s="218" t="s">
        <v>19</v>
      </c>
      <c r="I2097" s="220"/>
      <c r="J2097" s="217"/>
      <c r="K2097" s="217"/>
      <c r="L2097" s="221"/>
      <c r="M2097" s="222"/>
      <c r="N2097" s="223"/>
      <c r="O2097" s="223"/>
      <c r="P2097" s="223"/>
      <c r="Q2097" s="223"/>
      <c r="R2097" s="223"/>
      <c r="S2097" s="223"/>
      <c r="T2097" s="224"/>
      <c r="AT2097" s="225" t="s">
        <v>188</v>
      </c>
      <c r="AU2097" s="225" t="s">
        <v>86</v>
      </c>
      <c r="AV2097" s="15" t="s">
        <v>84</v>
      </c>
      <c r="AW2097" s="15" t="s">
        <v>35</v>
      </c>
      <c r="AX2097" s="15" t="s">
        <v>76</v>
      </c>
      <c r="AY2097" s="225" t="s">
        <v>177</v>
      </c>
    </row>
    <row r="2098" spans="2:51" s="13" customFormat="1" ht="11.25">
      <c r="B2098" s="193"/>
      <c r="C2098" s="194"/>
      <c r="D2098" s="195" t="s">
        <v>188</v>
      </c>
      <c r="E2098" s="196" t="s">
        <v>19</v>
      </c>
      <c r="F2098" s="197" t="s">
        <v>1306</v>
      </c>
      <c r="G2098" s="194"/>
      <c r="H2098" s="198">
        <v>1.6559999999999999</v>
      </c>
      <c r="I2098" s="199"/>
      <c r="J2098" s="194"/>
      <c r="K2098" s="194"/>
      <c r="L2098" s="200"/>
      <c r="M2098" s="201"/>
      <c r="N2098" s="202"/>
      <c r="O2098" s="202"/>
      <c r="P2098" s="202"/>
      <c r="Q2098" s="202"/>
      <c r="R2098" s="202"/>
      <c r="S2098" s="202"/>
      <c r="T2098" s="203"/>
      <c r="AT2098" s="204" t="s">
        <v>188</v>
      </c>
      <c r="AU2098" s="204" t="s">
        <v>86</v>
      </c>
      <c r="AV2098" s="13" t="s">
        <v>86</v>
      </c>
      <c r="AW2098" s="13" t="s">
        <v>35</v>
      </c>
      <c r="AX2098" s="13" t="s">
        <v>76</v>
      </c>
      <c r="AY2098" s="204" t="s">
        <v>177</v>
      </c>
    </row>
    <row r="2099" spans="2:51" s="15" customFormat="1" ht="11.25">
      <c r="B2099" s="216"/>
      <c r="C2099" s="217"/>
      <c r="D2099" s="195" t="s">
        <v>188</v>
      </c>
      <c r="E2099" s="218" t="s">
        <v>19</v>
      </c>
      <c r="F2099" s="219" t="s">
        <v>416</v>
      </c>
      <c r="G2099" s="217"/>
      <c r="H2099" s="218" t="s">
        <v>19</v>
      </c>
      <c r="I2099" s="220"/>
      <c r="J2099" s="217"/>
      <c r="K2099" s="217"/>
      <c r="L2099" s="221"/>
      <c r="M2099" s="222"/>
      <c r="N2099" s="223"/>
      <c r="O2099" s="223"/>
      <c r="P2099" s="223"/>
      <c r="Q2099" s="223"/>
      <c r="R2099" s="223"/>
      <c r="S2099" s="223"/>
      <c r="T2099" s="224"/>
      <c r="AT2099" s="225" t="s">
        <v>188</v>
      </c>
      <c r="AU2099" s="225" t="s">
        <v>86</v>
      </c>
      <c r="AV2099" s="15" t="s">
        <v>84</v>
      </c>
      <c r="AW2099" s="15" t="s">
        <v>35</v>
      </c>
      <c r="AX2099" s="15" t="s">
        <v>76</v>
      </c>
      <c r="AY2099" s="225" t="s">
        <v>177</v>
      </c>
    </row>
    <row r="2100" spans="2:51" s="13" customFormat="1" ht="11.25">
      <c r="B2100" s="193"/>
      <c r="C2100" s="194"/>
      <c r="D2100" s="195" t="s">
        <v>188</v>
      </c>
      <c r="E2100" s="196" t="s">
        <v>19</v>
      </c>
      <c r="F2100" s="197" t="s">
        <v>1307</v>
      </c>
      <c r="G2100" s="194"/>
      <c r="H2100" s="198">
        <v>3.536</v>
      </c>
      <c r="I2100" s="199"/>
      <c r="J2100" s="194"/>
      <c r="K2100" s="194"/>
      <c r="L2100" s="200"/>
      <c r="M2100" s="201"/>
      <c r="N2100" s="202"/>
      <c r="O2100" s="202"/>
      <c r="P2100" s="202"/>
      <c r="Q2100" s="202"/>
      <c r="R2100" s="202"/>
      <c r="S2100" s="202"/>
      <c r="T2100" s="203"/>
      <c r="AT2100" s="204" t="s">
        <v>188</v>
      </c>
      <c r="AU2100" s="204" t="s">
        <v>86</v>
      </c>
      <c r="AV2100" s="13" t="s">
        <v>86</v>
      </c>
      <c r="AW2100" s="13" t="s">
        <v>35</v>
      </c>
      <c r="AX2100" s="13" t="s">
        <v>76</v>
      </c>
      <c r="AY2100" s="204" t="s">
        <v>177</v>
      </c>
    </row>
    <row r="2101" spans="2:51" s="15" customFormat="1" ht="11.25">
      <c r="B2101" s="216"/>
      <c r="C2101" s="217"/>
      <c r="D2101" s="195" t="s">
        <v>188</v>
      </c>
      <c r="E2101" s="218" t="s">
        <v>19</v>
      </c>
      <c r="F2101" s="219" t="s">
        <v>418</v>
      </c>
      <c r="G2101" s="217"/>
      <c r="H2101" s="218" t="s">
        <v>19</v>
      </c>
      <c r="I2101" s="220"/>
      <c r="J2101" s="217"/>
      <c r="K2101" s="217"/>
      <c r="L2101" s="221"/>
      <c r="M2101" s="222"/>
      <c r="N2101" s="223"/>
      <c r="O2101" s="223"/>
      <c r="P2101" s="223"/>
      <c r="Q2101" s="223"/>
      <c r="R2101" s="223"/>
      <c r="S2101" s="223"/>
      <c r="T2101" s="224"/>
      <c r="AT2101" s="225" t="s">
        <v>188</v>
      </c>
      <c r="AU2101" s="225" t="s">
        <v>86</v>
      </c>
      <c r="AV2101" s="15" t="s">
        <v>84</v>
      </c>
      <c r="AW2101" s="15" t="s">
        <v>35</v>
      </c>
      <c r="AX2101" s="15" t="s">
        <v>76</v>
      </c>
      <c r="AY2101" s="225" t="s">
        <v>177</v>
      </c>
    </row>
    <row r="2102" spans="2:51" s="13" customFormat="1" ht="11.25">
      <c r="B2102" s="193"/>
      <c r="C2102" s="194"/>
      <c r="D2102" s="195" t="s">
        <v>188</v>
      </c>
      <c r="E2102" s="196" t="s">
        <v>19</v>
      </c>
      <c r="F2102" s="197" t="s">
        <v>1308</v>
      </c>
      <c r="G2102" s="194"/>
      <c r="H2102" s="198">
        <v>1.125</v>
      </c>
      <c r="I2102" s="199"/>
      <c r="J2102" s="194"/>
      <c r="K2102" s="194"/>
      <c r="L2102" s="200"/>
      <c r="M2102" s="201"/>
      <c r="N2102" s="202"/>
      <c r="O2102" s="202"/>
      <c r="P2102" s="202"/>
      <c r="Q2102" s="202"/>
      <c r="R2102" s="202"/>
      <c r="S2102" s="202"/>
      <c r="T2102" s="203"/>
      <c r="AT2102" s="204" t="s">
        <v>188</v>
      </c>
      <c r="AU2102" s="204" t="s">
        <v>86</v>
      </c>
      <c r="AV2102" s="13" t="s">
        <v>86</v>
      </c>
      <c r="AW2102" s="13" t="s">
        <v>35</v>
      </c>
      <c r="AX2102" s="13" t="s">
        <v>76</v>
      </c>
      <c r="AY2102" s="204" t="s">
        <v>177</v>
      </c>
    </row>
    <row r="2103" spans="2:51" s="15" customFormat="1" ht="11.25">
      <c r="B2103" s="216"/>
      <c r="C2103" s="217"/>
      <c r="D2103" s="195" t="s">
        <v>188</v>
      </c>
      <c r="E2103" s="218" t="s">
        <v>19</v>
      </c>
      <c r="F2103" s="219" t="s">
        <v>420</v>
      </c>
      <c r="G2103" s="217"/>
      <c r="H2103" s="218" t="s">
        <v>19</v>
      </c>
      <c r="I2103" s="220"/>
      <c r="J2103" s="217"/>
      <c r="K2103" s="217"/>
      <c r="L2103" s="221"/>
      <c r="M2103" s="222"/>
      <c r="N2103" s="223"/>
      <c r="O2103" s="223"/>
      <c r="P2103" s="223"/>
      <c r="Q2103" s="223"/>
      <c r="R2103" s="223"/>
      <c r="S2103" s="223"/>
      <c r="T2103" s="224"/>
      <c r="AT2103" s="225" t="s">
        <v>188</v>
      </c>
      <c r="AU2103" s="225" t="s">
        <v>86</v>
      </c>
      <c r="AV2103" s="15" t="s">
        <v>84</v>
      </c>
      <c r="AW2103" s="15" t="s">
        <v>35</v>
      </c>
      <c r="AX2103" s="15" t="s">
        <v>76</v>
      </c>
      <c r="AY2103" s="225" t="s">
        <v>177</v>
      </c>
    </row>
    <row r="2104" spans="2:51" s="13" customFormat="1" ht="11.25">
      <c r="B2104" s="193"/>
      <c r="C2104" s="194"/>
      <c r="D2104" s="195" t="s">
        <v>188</v>
      </c>
      <c r="E2104" s="196" t="s">
        <v>19</v>
      </c>
      <c r="F2104" s="197" t="s">
        <v>1309</v>
      </c>
      <c r="G2104" s="194"/>
      <c r="H2104" s="198">
        <v>3.3029999999999999</v>
      </c>
      <c r="I2104" s="199"/>
      <c r="J2104" s="194"/>
      <c r="K2104" s="194"/>
      <c r="L2104" s="200"/>
      <c r="M2104" s="201"/>
      <c r="N2104" s="202"/>
      <c r="O2104" s="202"/>
      <c r="P2104" s="202"/>
      <c r="Q2104" s="202"/>
      <c r="R2104" s="202"/>
      <c r="S2104" s="202"/>
      <c r="T2104" s="203"/>
      <c r="AT2104" s="204" t="s">
        <v>188</v>
      </c>
      <c r="AU2104" s="204" t="s">
        <v>86</v>
      </c>
      <c r="AV2104" s="13" t="s">
        <v>86</v>
      </c>
      <c r="AW2104" s="13" t="s">
        <v>35</v>
      </c>
      <c r="AX2104" s="13" t="s">
        <v>76</v>
      </c>
      <c r="AY2104" s="204" t="s">
        <v>177</v>
      </c>
    </row>
    <row r="2105" spans="2:51" s="15" customFormat="1" ht="11.25">
      <c r="B2105" s="216"/>
      <c r="C2105" s="217"/>
      <c r="D2105" s="195" t="s">
        <v>188</v>
      </c>
      <c r="E2105" s="218" t="s">
        <v>19</v>
      </c>
      <c r="F2105" s="219" t="s">
        <v>422</v>
      </c>
      <c r="G2105" s="217"/>
      <c r="H2105" s="218" t="s">
        <v>19</v>
      </c>
      <c r="I2105" s="220"/>
      <c r="J2105" s="217"/>
      <c r="K2105" s="217"/>
      <c r="L2105" s="221"/>
      <c r="M2105" s="222"/>
      <c r="N2105" s="223"/>
      <c r="O2105" s="223"/>
      <c r="P2105" s="223"/>
      <c r="Q2105" s="223"/>
      <c r="R2105" s="223"/>
      <c r="S2105" s="223"/>
      <c r="T2105" s="224"/>
      <c r="AT2105" s="225" t="s">
        <v>188</v>
      </c>
      <c r="AU2105" s="225" t="s">
        <v>86</v>
      </c>
      <c r="AV2105" s="15" t="s">
        <v>84</v>
      </c>
      <c r="AW2105" s="15" t="s">
        <v>35</v>
      </c>
      <c r="AX2105" s="15" t="s">
        <v>76</v>
      </c>
      <c r="AY2105" s="225" t="s">
        <v>177</v>
      </c>
    </row>
    <row r="2106" spans="2:51" s="13" customFormat="1" ht="11.25">
      <c r="B2106" s="193"/>
      <c r="C2106" s="194"/>
      <c r="D2106" s="195" t="s">
        <v>188</v>
      </c>
      <c r="E2106" s="196" t="s">
        <v>19</v>
      </c>
      <c r="F2106" s="197" t="s">
        <v>1310</v>
      </c>
      <c r="G2106" s="194"/>
      <c r="H2106" s="198">
        <v>2.2559999999999998</v>
      </c>
      <c r="I2106" s="199"/>
      <c r="J2106" s="194"/>
      <c r="K2106" s="194"/>
      <c r="L2106" s="200"/>
      <c r="M2106" s="201"/>
      <c r="N2106" s="202"/>
      <c r="O2106" s="202"/>
      <c r="P2106" s="202"/>
      <c r="Q2106" s="202"/>
      <c r="R2106" s="202"/>
      <c r="S2106" s="202"/>
      <c r="T2106" s="203"/>
      <c r="AT2106" s="204" t="s">
        <v>188</v>
      </c>
      <c r="AU2106" s="204" t="s">
        <v>86</v>
      </c>
      <c r="AV2106" s="13" t="s">
        <v>86</v>
      </c>
      <c r="AW2106" s="13" t="s">
        <v>35</v>
      </c>
      <c r="AX2106" s="13" t="s">
        <v>76</v>
      </c>
      <c r="AY2106" s="204" t="s">
        <v>177</v>
      </c>
    </row>
    <row r="2107" spans="2:51" s="15" customFormat="1" ht="11.25">
      <c r="B2107" s="216"/>
      <c r="C2107" s="217"/>
      <c r="D2107" s="195" t="s">
        <v>188</v>
      </c>
      <c r="E2107" s="218" t="s">
        <v>19</v>
      </c>
      <c r="F2107" s="219" t="s">
        <v>424</v>
      </c>
      <c r="G2107" s="217"/>
      <c r="H2107" s="218" t="s">
        <v>19</v>
      </c>
      <c r="I2107" s="220"/>
      <c r="J2107" s="217"/>
      <c r="K2107" s="217"/>
      <c r="L2107" s="221"/>
      <c r="M2107" s="222"/>
      <c r="N2107" s="223"/>
      <c r="O2107" s="223"/>
      <c r="P2107" s="223"/>
      <c r="Q2107" s="223"/>
      <c r="R2107" s="223"/>
      <c r="S2107" s="223"/>
      <c r="T2107" s="224"/>
      <c r="AT2107" s="225" t="s">
        <v>188</v>
      </c>
      <c r="AU2107" s="225" t="s">
        <v>86</v>
      </c>
      <c r="AV2107" s="15" t="s">
        <v>84</v>
      </c>
      <c r="AW2107" s="15" t="s">
        <v>35</v>
      </c>
      <c r="AX2107" s="15" t="s">
        <v>76</v>
      </c>
      <c r="AY2107" s="225" t="s">
        <v>177</v>
      </c>
    </row>
    <row r="2108" spans="2:51" s="13" customFormat="1" ht="11.25">
      <c r="B2108" s="193"/>
      <c r="C2108" s="194"/>
      <c r="D2108" s="195" t="s">
        <v>188</v>
      </c>
      <c r="E2108" s="196" t="s">
        <v>19</v>
      </c>
      <c r="F2108" s="197" t="s">
        <v>1311</v>
      </c>
      <c r="G2108" s="194"/>
      <c r="H2108" s="198">
        <v>0.78</v>
      </c>
      <c r="I2108" s="199"/>
      <c r="J2108" s="194"/>
      <c r="K2108" s="194"/>
      <c r="L2108" s="200"/>
      <c r="M2108" s="201"/>
      <c r="N2108" s="202"/>
      <c r="O2108" s="202"/>
      <c r="P2108" s="202"/>
      <c r="Q2108" s="202"/>
      <c r="R2108" s="202"/>
      <c r="S2108" s="202"/>
      <c r="T2108" s="203"/>
      <c r="AT2108" s="204" t="s">
        <v>188</v>
      </c>
      <c r="AU2108" s="204" t="s">
        <v>86</v>
      </c>
      <c r="AV2108" s="13" t="s">
        <v>86</v>
      </c>
      <c r="AW2108" s="13" t="s">
        <v>35</v>
      </c>
      <c r="AX2108" s="13" t="s">
        <v>76</v>
      </c>
      <c r="AY2108" s="204" t="s">
        <v>177</v>
      </c>
    </row>
    <row r="2109" spans="2:51" s="15" customFormat="1" ht="11.25">
      <c r="B2109" s="216"/>
      <c r="C2109" s="217"/>
      <c r="D2109" s="195" t="s">
        <v>188</v>
      </c>
      <c r="E2109" s="218" t="s">
        <v>19</v>
      </c>
      <c r="F2109" s="219" t="s">
        <v>426</v>
      </c>
      <c r="G2109" s="217"/>
      <c r="H2109" s="218" t="s">
        <v>19</v>
      </c>
      <c r="I2109" s="220"/>
      <c r="J2109" s="217"/>
      <c r="K2109" s="217"/>
      <c r="L2109" s="221"/>
      <c r="M2109" s="222"/>
      <c r="N2109" s="223"/>
      <c r="O2109" s="223"/>
      <c r="P2109" s="223"/>
      <c r="Q2109" s="223"/>
      <c r="R2109" s="223"/>
      <c r="S2109" s="223"/>
      <c r="T2109" s="224"/>
      <c r="AT2109" s="225" t="s">
        <v>188</v>
      </c>
      <c r="AU2109" s="225" t="s">
        <v>86</v>
      </c>
      <c r="AV2109" s="15" t="s">
        <v>84</v>
      </c>
      <c r="AW2109" s="15" t="s">
        <v>35</v>
      </c>
      <c r="AX2109" s="15" t="s">
        <v>76</v>
      </c>
      <c r="AY2109" s="225" t="s">
        <v>177</v>
      </c>
    </row>
    <row r="2110" spans="2:51" s="13" customFormat="1" ht="11.25">
      <c r="B2110" s="193"/>
      <c r="C2110" s="194"/>
      <c r="D2110" s="195" t="s">
        <v>188</v>
      </c>
      <c r="E2110" s="196" t="s">
        <v>19</v>
      </c>
      <c r="F2110" s="197" t="s">
        <v>1312</v>
      </c>
      <c r="G2110" s="194"/>
      <c r="H2110" s="198">
        <v>0.92300000000000004</v>
      </c>
      <c r="I2110" s="199"/>
      <c r="J2110" s="194"/>
      <c r="K2110" s="194"/>
      <c r="L2110" s="200"/>
      <c r="M2110" s="201"/>
      <c r="N2110" s="202"/>
      <c r="O2110" s="202"/>
      <c r="P2110" s="202"/>
      <c r="Q2110" s="202"/>
      <c r="R2110" s="202"/>
      <c r="S2110" s="202"/>
      <c r="T2110" s="203"/>
      <c r="AT2110" s="204" t="s">
        <v>188</v>
      </c>
      <c r="AU2110" s="204" t="s">
        <v>86</v>
      </c>
      <c r="AV2110" s="13" t="s">
        <v>86</v>
      </c>
      <c r="AW2110" s="13" t="s">
        <v>35</v>
      </c>
      <c r="AX2110" s="13" t="s">
        <v>76</v>
      </c>
      <c r="AY2110" s="204" t="s">
        <v>177</v>
      </c>
    </row>
    <row r="2111" spans="2:51" s="15" customFormat="1" ht="11.25">
      <c r="B2111" s="216"/>
      <c r="C2111" s="217"/>
      <c r="D2111" s="195" t="s">
        <v>188</v>
      </c>
      <c r="E2111" s="218" t="s">
        <v>19</v>
      </c>
      <c r="F2111" s="219" t="s">
        <v>428</v>
      </c>
      <c r="G2111" s="217"/>
      <c r="H2111" s="218" t="s">
        <v>19</v>
      </c>
      <c r="I2111" s="220"/>
      <c r="J2111" s="217"/>
      <c r="K2111" s="217"/>
      <c r="L2111" s="221"/>
      <c r="M2111" s="222"/>
      <c r="N2111" s="223"/>
      <c r="O2111" s="223"/>
      <c r="P2111" s="223"/>
      <c r="Q2111" s="223"/>
      <c r="R2111" s="223"/>
      <c r="S2111" s="223"/>
      <c r="T2111" s="224"/>
      <c r="AT2111" s="225" t="s">
        <v>188</v>
      </c>
      <c r="AU2111" s="225" t="s">
        <v>86</v>
      </c>
      <c r="AV2111" s="15" t="s">
        <v>84</v>
      </c>
      <c r="AW2111" s="15" t="s">
        <v>35</v>
      </c>
      <c r="AX2111" s="15" t="s">
        <v>76</v>
      </c>
      <c r="AY2111" s="225" t="s">
        <v>177</v>
      </c>
    </row>
    <row r="2112" spans="2:51" s="13" customFormat="1" ht="11.25">
      <c r="B2112" s="193"/>
      <c r="C2112" s="194"/>
      <c r="D2112" s="195" t="s">
        <v>188</v>
      </c>
      <c r="E2112" s="196" t="s">
        <v>19</v>
      </c>
      <c r="F2112" s="197" t="s">
        <v>1313</v>
      </c>
      <c r="G2112" s="194"/>
      <c r="H2112" s="198">
        <v>2.58</v>
      </c>
      <c r="I2112" s="199"/>
      <c r="J2112" s="194"/>
      <c r="K2112" s="194"/>
      <c r="L2112" s="200"/>
      <c r="M2112" s="201"/>
      <c r="N2112" s="202"/>
      <c r="O2112" s="202"/>
      <c r="P2112" s="202"/>
      <c r="Q2112" s="202"/>
      <c r="R2112" s="202"/>
      <c r="S2112" s="202"/>
      <c r="T2112" s="203"/>
      <c r="AT2112" s="204" t="s">
        <v>188</v>
      </c>
      <c r="AU2112" s="204" t="s">
        <v>86</v>
      </c>
      <c r="AV2112" s="13" t="s">
        <v>86</v>
      </c>
      <c r="AW2112" s="13" t="s">
        <v>35</v>
      </c>
      <c r="AX2112" s="13" t="s">
        <v>76</v>
      </c>
      <c r="AY2112" s="204" t="s">
        <v>177</v>
      </c>
    </row>
    <row r="2113" spans="2:51" s="15" customFormat="1" ht="11.25">
      <c r="B2113" s="216"/>
      <c r="C2113" s="217"/>
      <c r="D2113" s="195" t="s">
        <v>188</v>
      </c>
      <c r="E2113" s="218" t="s">
        <v>19</v>
      </c>
      <c r="F2113" s="219" t="s">
        <v>430</v>
      </c>
      <c r="G2113" s="217"/>
      <c r="H2113" s="218" t="s">
        <v>19</v>
      </c>
      <c r="I2113" s="220"/>
      <c r="J2113" s="217"/>
      <c r="K2113" s="217"/>
      <c r="L2113" s="221"/>
      <c r="M2113" s="222"/>
      <c r="N2113" s="223"/>
      <c r="O2113" s="223"/>
      <c r="P2113" s="223"/>
      <c r="Q2113" s="223"/>
      <c r="R2113" s="223"/>
      <c r="S2113" s="223"/>
      <c r="T2113" s="224"/>
      <c r="AT2113" s="225" t="s">
        <v>188</v>
      </c>
      <c r="AU2113" s="225" t="s">
        <v>86</v>
      </c>
      <c r="AV2113" s="15" t="s">
        <v>84</v>
      </c>
      <c r="AW2113" s="15" t="s">
        <v>35</v>
      </c>
      <c r="AX2113" s="15" t="s">
        <v>76</v>
      </c>
      <c r="AY2113" s="225" t="s">
        <v>177</v>
      </c>
    </row>
    <row r="2114" spans="2:51" s="13" customFormat="1" ht="11.25">
      <c r="B2114" s="193"/>
      <c r="C2114" s="194"/>
      <c r="D2114" s="195" t="s">
        <v>188</v>
      </c>
      <c r="E2114" s="196" t="s">
        <v>19</v>
      </c>
      <c r="F2114" s="197" t="s">
        <v>1314</v>
      </c>
      <c r="G2114" s="194"/>
      <c r="H2114" s="198">
        <v>0.85499999999999998</v>
      </c>
      <c r="I2114" s="199"/>
      <c r="J2114" s="194"/>
      <c r="K2114" s="194"/>
      <c r="L2114" s="200"/>
      <c r="M2114" s="201"/>
      <c r="N2114" s="202"/>
      <c r="O2114" s="202"/>
      <c r="P2114" s="202"/>
      <c r="Q2114" s="202"/>
      <c r="R2114" s="202"/>
      <c r="S2114" s="202"/>
      <c r="T2114" s="203"/>
      <c r="AT2114" s="204" t="s">
        <v>188</v>
      </c>
      <c r="AU2114" s="204" t="s">
        <v>86</v>
      </c>
      <c r="AV2114" s="13" t="s">
        <v>86</v>
      </c>
      <c r="AW2114" s="13" t="s">
        <v>35</v>
      </c>
      <c r="AX2114" s="13" t="s">
        <v>76</v>
      </c>
      <c r="AY2114" s="204" t="s">
        <v>177</v>
      </c>
    </row>
    <row r="2115" spans="2:51" s="15" customFormat="1" ht="11.25">
      <c r="B2115" s="216"/>
      <c r="C2115" s="217"/>
      <c r="D2115" s="195" t="s">
        <v>188</v>
      </c>
      <c r="E2115" s="218" t="s">
        <v>19</v>
      </c>
      <c r="F2115" s="219" t="s">
        <v>432</v>
      </c>
      <c r="G2115" s="217"/>
      <c r="H2115" s="218" t="s">
        <v>19</v>
      </c>
      <c r="I2115" s="220"/>
      <c r="J2115" s="217"/>
      <c r="K2115" s="217"/>
      <c r="L2115" s="221"/>
      <c r="M2115" s="222"/>
      <c r="N2115" s="223"/>
      <c r="O2115" s="223"/>
      <c r="P2115" s="223"/>
      <c r="Q2115" s="223"/>
      <c r="R2115" s="223"/>
      <c r="S2115" s="223"/>
      <c r="T2115" s="224"/>
      <c r="AT2115" s="225" t="s">
        <v>188</v>
      </c>
      <c r="AU2115" s="225" t="s">
        <v>86</v>
      </c>
      <c r="AV2115" s="15" t="s">
        <v>84</v>
      </c>
      <c r="AW2115" s="15" t="s">
        <v>35</v>
      </c>
      <c r="AX2115" s="15" t="s">
        <v>76</v>
      </c>
      <c r="AY2115" s="225" t="s">
        <v>177</v>
      </c>
    </row>
    <row r="2116" spans="2:51" s="13" customFormat="1" ht="11.25">
      <c r="B2116" s="193"/>
      <c r="C2116" s="194"/>
      <c r="D2116" s="195" t="s">
        <v>188</v>
      </c>
      <c r="E2116" s="196" t="s">
        <v>19</v>
      </c>
      <c r="F2116" s="197" t="s">
        <v>1315</v>
      </c>
      <c r="G2116" s="194"/>
      <c r="H2116" s="198">
        <v>5.3310000000000004</v>
      </c>
      <c r="I2116" s="199"/>
      <c r="J2116" s="194"/>
      <c r="K2116" s="194"/>
      <c r="L2116" s="200"/>
      <c r="M2116" s="201"/>
      <c r="N2116" s="202"/>
      <c r="O2116" s="202"/>
      <c r="P2116" s="202"/>
      <c r="Q2116" s="202"/>
      <c r="R2116" s="202"/>
      <c r="S2116" s="202"/>
      <c r="T2116" s="203"/>
      <c r="AT2116" s="204" t="s">
        <v>188</v>
      </c>
      <c r="AU2116" s="204" t="s">
        <v>86</v>
      </c>
      <c r="AV2116" s="13" t="s">
        <v>86</v>
      </c>
      <c r="AW2116" s="13" t="s">
        <v>35</v>
      </c>
      <c r="AX2116" s="13" t="s">
        <v>76</v>
      </c>
      <c r="AY2116" s="204" t="s">
        <v>177</v>
      </c>
    </row>
    <row r="2117" spans="2:51" s="15" customFormat="1" ht="11.25">
      <c r="B2117" s="216"/>
      <c r="C2117" s="217"/>
      <c r="D2117" s="195" t="s">
        <v>188</v>
      </c>
      <c r="E2117" s="218" t="s">
        <v>19</v>
      </c>
      <c r="F2117" s="219" t="s">
        <v>361</v>
      </c>
      <c r="G2117" s="217"/>
      <c r="H2117" s="218" t="s">
        <v>19</v>
      </c>
      <c r="I2117" s="220"/>
      <c r="J2117" s="217"/>
      <c r="K2117" s="217"/>
      <c r="L2117" s="221"/>
      <c r="M2117" s="222"/>
      <c r="N2117" s="223"/>
      <c r="O2117" s="223"/>
      <c r="P2117" s="223"/>
      <c r="Q2117" s="223"/>
      <c r="R2117" s="223"/>
      <c r="S2117" s="223"/>
      <c r="T2117" s="224"/>
      <c r="AT2117" s="225" t="s">
        <v>188</v>
      </c>
      <c r="AU2117" s="225" t="s">
        <v>86</v>
      </c>
      <c r="AV2117" s="15" t="s">
        <v>84</v>
      </c>
      <c r="AW2117" s="15" t="s">
        <v>35</v>
      </c>
      <c r="AX2117" s="15" t="s">
        <v>76</v>
      </c>
      <c r="AY2117" s="225" t="s">
        <v>177</v>
      </c>
    </row>
    <row r="2118" spans="2:51" s="13" customFormat="1" ht="11.25">
      <c r="B2118" s="193"/>
      <c r="C2118" s="194"/>
      <c r="D2118" s="195" t="s">
        <v>188</v>
      </c>
      <c r="E2118" s="196" t="s">
        <v>19</v>
      </c>
      <c r="F2118" s="197" t="s">
        <v>1316</v>
      </c>
      <c r="G2118" s="194"/>
      <c r="H2118" s="198">
        <v>1.5449999999999999</v>
      </c>
      <c r="I2118" s="199"/>
      <c r="J2118" s="194"/>
      <c r="K2118" s="194"/>
      <c r="L2118" s="200"/>
      <c r="M2118" s="201"/>
      <c r="N2118" s="202"/>
      <c r="O2118" s="202"/>
      <c r="P2118" s="202"/>
      <c r="Q2118" s="202"/>
      <c r="R2118" s="202"/>
      <c r="S2118" s="202"/>
      <c r="T2118" s="203"/>
      <c r="AT2118" s="204" t="s">
        <v>188</v>
      </c>
      <c r="AU2118" s="204" t="s">
        <v>86</v>
      </c>
      <c r="AV2118" s="13" t="s">
        <v>86</v>
      </c>
      <c r="AW2118" s="13" t="s">
        <v>35</v>
      </c>
      <c r="AX2118" s="13" t="s">
        <v>76</v>
      </c>
      <c r="AY2118" s="204" t="s">
        <v>177</v>
      </c>
    </row>
    <row r="2119" spans="2:51" s="15" customFormat="1" ht="11.25">
      <c r="B2119" s="216"/>
      <c r="C2119" s="217"/>
      <c r="D2119" s="195" t="s">
        <v>188</v>
      </c>
      <c r="E2119" s="218" t="s">
        <v>19</v>
      </c>
      <c r="F2119" s="219" t="s">
        <v>435</v>
      </c>
      <c r="G2119" s="217"/>
      <c r="H2119" s="218" t="s">
        <v>19</v>
      </c>
      <c r="I2119" s="220"/>
      <c r="J2119" s="217"/>
      <c r="K2119" s="217"/>
      <c r="L2119" s="221"/>
      <c r="M2119" s="222"/>
      <c r="N2119" s="223"/>
      <c r="O2119" s="223"/>
      <c r="P2119" s="223"/>
      <c r="Q2119" s="223"/>
      <c r="R2119" s="223"/>
      <c r="S2119" s="223"/>
      <c r="T2119" s="224"/>
      <c r="AT2119" s="225" t="s">
        <v>188</v>
      </c>
      <c r="AU2119" s="225" t="s">
        <v>86</v>
      </c>
      <c r="AV2119" s="15" t="s">
        <v>84</v>
      </c>
      <c r="AW2119" s="15" t="s">
        <v>35</v>
      </c>
      <c r="AX2119" s="15" t="s">
        <v>76</v>
      </c>
      <c r="AY2119" s="225" t="s">
        <v>177</v>
      </c>
    </row>
    <row r="2120" spans="2:51" s="13" customFormat="1" ht="11.25">
      <c r="B2120" s="193"/>
      <c r="C2120" s="194"/>
      <c r="D2120" s="195" t="s">
        <v>188</v>
      </c>
      <c r="E2120" s="196" t="s">
        <v>19</v>
      </c>
      <c r="F2120" s="197" t="s">
        <v>1317</v>
      </c>
      <c r="G2120" s="194"/>
      <c r="H2120" s="198">
        <v>3.5630000000000002</v>
      </c>
      <c r="I2120" s="199"/>
      <c r="J2120" s="194"/>
      <c r="K2120" s="194"/>
      <c r="L2120" s="200"/>
      <c r="M2120" s="201"/>
      <c r="N2120" s="202"/>
      <c r="O2120" s="202"/>
      <c r="P2120" s="202"/>
      <c r="Q2120" s="202"/>
      <c r="R2120" s="202"/>
      <c r="S2120" s="202"/>
      <c r="T2120" s="203"/>
      <c r="AT2120" s="204" t="s">
        <v>188</v>
      </c>
      <c r="AU2120" s="204" t="s">
        <v>86</v>
      </c>
      <c r="AV2120" s="13" t="s">
        <v>86</v>
      </c>
      <c r="AW2120" s="13" t="s">
        <v>35</v>
      </c>
      <c r="AX2120" s="13" t="s">
        <v>76</v>
      </c>
      <c r="AY2120" s="204" t="s">
        <v>177</v>
      </c>
    </row>
    <row r="2121" spans="2:51" s="15" customFormat="1" ht="11.25">
      <c r="B2121" s="216"/>
      <c r="C2121" s="217"/>
      <c r="D2121" s="195" t="s">
        <v>188</v>
      </c>
      <c r="E2121" s="218" t="s">
        <v>19</v>
      </c>
      <c r="F2121" s="219" t="s">
        <v>437</v>
      </c>
      <c r="G2121" s="217"/>
      <c r="H2121" s="218" t="s">
        <v>19</v>
      </c>
      <c r="I2121" s="220"/>
      <c r="J2121" s="217"/>
      <c r="K2121" s="217"/>
      <c r="L2121" s="221"/>
      <c r="M2121" s="222"/>
      <c r="N2121" s="223"/>
      <c r="O2121" s="223"/>
      <c r="P2121" s="223"/>
      <c r="Q2121" s="223"/>
      <c r="R2121" s="223"/>
      <c r="S2121" s="223"/>
      <c r="T2121" s="224"/>
      <c r="AT2121" s="225" t="s">
        <v>188</v>
      </c>
      <c r="AU2121" s="225" t="s">
        <v>86</v>
      </c>
      <c r="AV2121" s="15" t="s">
        <v>84</v>
      </c>
      <c r="AW2121" s="15" t="s">
        <v>35</v>
      </c>
      <c r="AX2121" s="15" t="s">
        <v>76</v>
      </c>
      <c r="AY2121" s="225" t="s">
        <v>177</v>
      </c>
    </row>
    <row r="2122" spans="2:51" s="13" customFormat="1" ht="11.25">
      <c r="B2122" s="193"/>
      <c r="C2122" s="194"/>
      <c r="D2122" s="195" t="s">
        <v>188</v>
      </c>
      <c r="E2122" s="196" t="s">
        <v>19</v>
      </c>
      <c r="F2122" s="197" t="s">
        <v>1318</v>
      </c>
      <c r="G2122" s="194"/>
      <c r="H2122" s="198">
        <v>1.35</v>
      </c>
      <c r="I2122" s="199"/>
      <c r="J2122" s="194"/>
      <c r="K2122" s="194"/>
      <c r="L2122" s="200"/>
      <c r="M2122" s="201"/>
      <c r="N2122" s="202"/>
      <c r="O2122" s="202"/>
      <c r="P2122" s="202"/>
      <c r="Q2122" s="202"/>
      <c r="R2122" s="202"/>
      <c r="S2122" s="202"/>
      <c r="T2122" s="203"/>
      <c r="AT2122" s="204" t="s">
        <v>188</v>
      </c>
      <c r="AU2122" s="204" t="s">
        <v>86</v>
      </c>
      <c r="AV2122" s="13" t="s">
        <v>86</v>
      </c>
      <c r="AW2122" s="13" t="s">
        <v>35</v>
      </c>
      <c r="AX2122" s="13" t="s">
        <v>76</v>
      </c>
      <c r="AY2122" s="204" t="s">
        <v>177</v>
      </c>
    </row>
    <row r="2123" spans="2:51" s="15" customFormat="1" ht="11.25">
      <c r="B2123" s="216"/>
      <c r="C2123" s="217"/>
      <c r="D2123" s="195" t="s">
        <v>188</v>
      </c>
      <c r="E2123" s="218" t="s">
        <v>19</v>
      </c>
      <c r="F2123" s="219" t="s">
        <v>439</v>
      </c>
      <c r="G2123" s="217"/>
      <c r="H2123" s="218" t="s">
        <v>19</v>
      </c>
      <c r="I2123" s="220"/>
      <c r="J2123" s="217"/>
      <c r="K2123" s="217"/>
      <c r="L2123" s="221"/>
      <c r="M2123" s="222"/>
      <c r="N2123" s="223"/>
      <c r="O2123" s="223"/>
      <c r="P2123" s="223"/>
      <c r="Q2123" s="223"/>
      <c r="R2123" s="223"/>
      <c r="S2123" s="223"/>
      <c r="T2123" s="224"/>
      <c r="AT2123" s="225" t="s">
        <v>188</v>
      </c>
      <c r="AU2123" s="225" t="s">
        <v>86</v>
      </c>
      <c r="AV2123" s="15" t="s">
        <v>84</v>
      </c>
      <c r="AW2123" s="15" t="s">
        <v>35</v>
      </c>
      <c r="AX2123" s="15" t="s">
        <v>76</v>
      </c>
      <c r="AY2123" s="225" t="s">
        <v>177</v>
      </c>
    </row>
    <row r="2124" spans="2:51" s="13" customFormat="1" ht="11.25">
      <c r="B2124" s="193"/>
      <c r="C2124" s="194"/>
      <c r="D2124" s="195" t="s">
        <v>188</v>
      </c>
      <c r="E2124" s="196" t="s">
        <v>19</v>
      </c>
      <c r="F2124" s="197" t="s">
        <v>1319</v>
      </c>
      <c r="G2124" s="194"/>
      <c r="H2124" s="198">
        <v>1.65</v>
      </c>
      <c r="I2124" s="199"/>
      <c r="J2124" s="194"/>
      <c r="K2124" s="194"/>
      <c r="L2124" s="200"/>
      <c r="M2124" s="201"/>
      <c r="N2124" s="202"/>
      <c r="O2124" s="202"/>
      <c r="P2124" s="202"/>
      <c r="Q2124" s="202"/>
      <c r="R2124" s="202"/>
      <c r="S2124" s="202"/>
      <c r="T2124" s="203"/>
      <c r="AT2124" s="204" t="s">
        <v>188</v>
      </c>
      <c r="AU2124" s="204" t="s">
        <v>86</v>
      </c>
      <c r="AV2124" s="13" t="s">
        <v>86</v>
      </c>
      <c r="AW2124" s="13" t="s">
        <v>35</v>
      </c>
      <c r="AX2124" s="13" t="s">
        <v>76</v>
      </c>
      <c r="AY2124" s="204" t="s">
        <v>177</v>
      </c>
    </row>
    <row r="2125" spans="2:51" s="15" customFormat="1" ht="11.25">
      <c r="B2125" s="216"/>
      <c r="C2125" s="217"/>
      <c r="D2125" s="195" t="s">
        <v>188</v>
      </c>
      <c r="E2125" s="218" t="s">
        <v>19</v>
      </c>
      <c r="F2125" s="219" t="s">
        <v>441</v>
      </c>
      <c r="G2125" s="217"/>
      <c r="H2125" s="218" t="s">
        <v>19</v>
      </c>
      <c r="I2125" s="220"/>
      <c r="J2125" s="217"/>
      <c r="K2125" s="217"/>
      <c r="L2125" s="221"/>
      <c r="M2125" s="222"/>
      <c r="N2125" s="223"/>
      <c r="O2125" s="223"/>
      <c r="P2125" s="223"/>
      <c r="Q2125" s="223"/>
      <c r="R2125" s="223"/>
      <c r="S2125" s="223"/>
      <c r="T2125" s="224"/>
      <c r="AT2125" s="225" t="s">
        <v>188</v>
      </c>
      <c r="AU2125" s="225" t="s">
        <v>86</v>
      </c>
      <c r="AV2125" s="15" t="s">
        <v>84</v>
      </c>
      <c r="AW2125" s="15" t="s">
        <v>35</v>
      </c>
      <c r="AX2125" s="15" t="s">
        <v>76</v>
      </c>
      <c r="AY2125" s="225" t="s">
        <v>177</v>
      </c>
    </row>
    <row r="2126" spans="2:51" s="13" customFormat="1" ht="11.25">
      <c r="B2126" s="193"/>
      <c r="C2126" s="194"/>
      <c r="D2126" s="195" t="s">
        <v>188</v>
      </c>
      <c r="E2126" s="196" t="s">
        <v>19</v>
      </c>
      <c r="F2126" s="197" t="s">
        <v>1320</v>
      </c>
      <c r="G2126" s="194"/>
      <c r="H2126" s="198">
        <v>1.02</v>
      </c>
      <c r="I2126" s="199"/>
      <c r="J2126" s="194"/>
      <c r="K2126" s="194"/>
      <c r="L2126" s="200"/>
      <c r="M2126" s="201"/>
      <c r="N2126" s="202"/>
      <c r="O2126" s="202"/>
      <c r="P2126" s="202"/>
      <c r="Q2126" s="202"/>
      <c r="R2126" s="202"/>
      <c r="S2126" s="202"/>
      <c r="T2126" s="203"/>
      <c r="AT2126" s="204" t="s">
        <v>188</v>
      </c>
      <c r="AU2126" s="204" t="s">
        <v>86</v>
      </c>
      <c r="AV2126" s="13" t="s">
        <v>86</v>
      </c>
      <c r="AW2126" s="13" t="s">
        <v>35</v>
      </c>
      <c r="AX2126" s="13" t="s">
        <v>76</v>
      </c>
      <c r="AY2126" s="204" t="s">
        <v>177</v>
      </c>
    </row>
    <row r="2127" spans="2:51" s="15" customFormat="1" ht="11.25">
      <c r="B2127" s="216"/>
      <c r="C2127" s="217"/>
      <c r="D2127" s="195" t="s">
        <v>188</v>
      </c>
      <c r="E2127" s="218" t="s">
        <v>19</v>
      </c>
      <c r="F2127" s="219" t="s">
        <v>443</v>
      </c>
      <c r="G2127" s="217"/>
      <c r="H2127" s="218" t="s">
        <v>19</v>
      </c>
      <c r="I2127" s="220"/>
      <c r="J2127" s="217"/>
      <c r="K2127" s="217"/>
      <c r="L2127" s="221"/>
      <c r="M2127" s="222"/>
      <c r="N2127" s="223"/>
      <c r="O2127" s="223"/>
      <c r="P2127" s="223"/>
      <c r="Q2127" s="223"/>
      <c r="R2127" s="223"/>
      <c r="S2127" s="223"/>
      <c r="T2127" s="224"/>
      <c r="AT2127" s="225" t="s">
        <v>188</v>
      </c>
      <c r="AU2127" s="225" t="s">
        <v>86</v>
      </c>
      <c r="AV2127" s="15" t="s">
        <v>84</v>
      </c>
      <c r="AW2127" s="15" t="s">
        <v>35</v>
      </c>
      <c r="AX2127" s="15" t="s">
        <v>76</v>
      </c>
      <c r="AY2127" s="225" t="s">
        <v>177</v>
      </c>
    </row>
    <row r="2128" spans="2:51" s="13" customFormat="1" ht="11.25">
      <c r="B2128" s="193"/>
      <c r="C2128" s="194"/>
      <c r="D2128" s="195" t="s">
        <v>188</v>
      </c>
      <c r="E2128" s="196" t="s">
        <v>19</v>
      </c>
      <c r="F2128" s="197" t="s">
        <v>1321</v>
      </c>
      <c r="G2128" s="194"/>
      <c r="H2128" s="198">
        <v>1.0349999999999999</v>
      </c>
      <c r="I2128" s="199"/>
      <c r="J2128" s="194"/>
      <c r="K2128" s="194"/>
      <c r="L2128" s="200"/>
      <c r="M2128" s="201"/>
      <c r="N2128" s="202"/>
      <c r="O2128" s="202"/>
      <c r="P2128" s="202"/>
      <c r="Q2128" s="202"/>
      <c r="R2128" s="202"/>
      <c r="S2128" s="202"/>
      <c r="T2128" s="203"/>
      <c r="AT2128" s="204" t="s">
        <v>188</v>
      </c>
      <c r="AU2128" s="204" t="s">
        <v>86</v>
      </c>
      <c r="AV2128" s="13" t="s">
        <v>86</v>
      </c>
      <c r="AW2128" s="13" t="s">
        <v>35</v>
      </c>
      <c r="AX2128" s="13" t="s">
        <v>76</v>
      </c>
      <c r="AY2128" s="204" t="s">
        <v>177</v>
      </c>
    </row>
    <row r="2129" spans="2:51" s="15" customFormat="1" ht="11.25">
      <c r="B2129" s="216"/>
      <c r="C2129" s="217"/>
      <c r="D2129" s="195" t="s">
        <v>188</v>
      </c>
      <c r="E2129" s="218" t="s">
        <v>19</v>
      </c>
      <c r="F2129" s="219" t="s">
        <v>445</v>
      </c>
      <c r="G2129" s="217"/>
      <c r="H2129" s="218" t="s">
        <v>19</v>
      </c>
      <c r="I2129" s="220"/>
      <c r="J2129" s="217"/>
      <c r="K2129" s="217"/>
      <c r="L2129" s="221"/>
      <c r="M2129" s="222"/>
      <c r="N2129" s="223"/>
      <c r="O2129" s="223"/>
      <c r="P2129" s="223"/>
      <c r="Q2129" s="223"/>
      <c r="R2129" s="223"/>
      <c r="S2129" s="223"/>
      <c r="T2129" s="224"/>
      <c r="AT2129" s="225" t="s">
        <v>188</v>
      </c>
      <c r="AU2129" s="225" t="s">
        <v>86</v>
      </c>
      <c r="AV2129" s="15" t="s">
        <v>84</v>
      </c>
      <c r="AW2129" s="15" t="s">
        <v>35</v>
      </c>
      <c r="AX2129" s="15" t="s">
        <v>76</v>
      </c>
      <c r="AY2129" s="225" t="s">
        <v>177</v>
      </c>
    </row>
    <row r="2130" spans="2:51" s="13" customFormat="1" ht="11.25">
      <c r="B2130" s="193"/>
      <c r="C2130" s="194"/>
      <c r="D2130" s="195" t="s">
        <v>188</v>
      </c>
      <c r="E2130" s="196" t="s">
        <v>19</v>
      </c>
      <c r="F2130" s="197" t="s">
        <v>1322</v>
      </c>
      <c r="G2130" s="194"/>
      <c r="H2130" s="198">
        <v>0.82499999999999996</v>
      </c>
      <c r="I2130" s="199"/>
      <c r="J2130" s="194"/>
      <c r="K2130" s="194"/>
      <c r="L2130" s="200"/>
      <c r="M2130" s="201"/>
      <c r="N2130" s="202"/>
      <c r="O2130" s="202"/>
      <c r="P2130" s="202"/>
      <c r="Q2130" s="202"/>
      <c r="R2130" s="202"/>
      <c r="S2130" s="202"/>
      <c r="T2130" s="203"/>
      <c r="AT2130" s="204" t="s">
        <v>188</v>
      </c>
      <c r="AU2130" s="204" t="s">
        <v>86</v>
      </c>
      <c r="AV2130" s="13" t="s">
        <v>86</v>
      </c>
      <c r="AW2130" s="13" t="s">
        <v>35</v>
      </c>
      <c r="AX2130" s="13" t="s">
        <v>76</v>
      </c>
      <c r="AY2130" s="204" t="s">
        <v>177</v>
      </c>
    </row>
    <row r="2131" spans="2:51" s="15" customFormat="1" ht="11.25">
      <c r="B2131" s="216"/>
      <c r="C2131" s="217"/>
      <c r="D2131" s="195" t="s">
        <v>188</v>
      </c>
      <c r="E2131" s="218" t="s">
        <v>19</v>
      </c>
      <c r="F2131" s="219" t="s">
        <v>447</v>
      </c>
      <c r="G2131" s="217"/>
      <c r="H2131" s="218" t="s">
        <v>19</v>
      </c>
      <c r="I2131" s="220"/>
      <c r="J2131" s="217"/>
      <c r="K2131" s="217"/>
      <c r="L2131" s="221"/>
      <c r="M2131" s="222"/>
      <c r="N2131" s="223"/>
      <c r="O2131" s="223"/>
      <c r="P2131" s="223"/>
      <c r="Q2131" s="223"/>
      <c r="R2131" s="223"/>
      <c r="S2131" s="223"/>
      <c r="T2131" s="224"/>
      <c r="AT2131" s="225" t="s">
        <v>188</v>
      </c>
      <c r="AU2131" s="225" t="s">
        <v>86</v>
      </c>
      <c r="AV2131" s="15" t="s">
        <v>84</v>
      </c>
      <c r="AW2131" s="15" t="s">
        <v>35</v>
      </c>
      <c r="AX2131" s="15" t="s">
        <v>76</v>
      </c>
      <c r="AY2131" s="225" t="s">
        <v>177</v>
      </c>
    </row>
    <row r="2132" spans="2:51" s="13" customFormat="1" ht="11.25">
      <c r="B2132" s="193"/>
      <c r="C2132" s="194"/>
      <c r="D2132" s="195" t="s">
        <v>188</v>
      </c>
      <c r="E2132" s="196" t="s">
        <v>19</v>
      </c>
      <c r="F2132" s="197" t="s">
        <v>1323</v>
      </c>
      <c r="G2132" s="194"/>
      <c r="H2132" s="198">
        <v>11.8</v>
      </c>
      <c r="I2132" s="199"/>
      <c r="J2132" s="194"/>
      <c r="K2132" s="194"/>
      <c r="L2132" s="200"/>
      <c r="M2132" s="201"/>
      <c r="N2132" s="202"/>
      <c r="O2132" s="202"/>
      <c r="P2132" s="202"/>
      <c r="Q2132" s="202"/>
      <c r="R2132" s="202"/>
      <c r="S2132" s="202"/>
      <c r="T2132" s="203"/>
      <c r="AT2132" s="204" t="s">
        <v>188</v>
      </c>
      <c r="AU2132" s="204" t="s">
        <v>86</v>
      </c>
      <c r="AV2132" s="13" t="s">
        <v>86</v>
      </c>
      <c r="AW2132" s="13" t="s">
        <v>35</v>
      </c>
      <c r="AX2132" s="13" t="s">
        <v>76</v>
      </c>
      <c r="AY2132" s="204" t="s">
        <v>177</v>
      </c>
    </row>
    <row r="2133" spans="2:51" s="15" customFormat="1" ht="11.25">
      <c r="B2133" s="216"/>
      <c r="C2133" s="217"/>
      <c r="D2133" s="195" t="s">
        <v>188</v>
      </c>
      <c r="E2133" s="218" t="s">
        <v>19</v>
      </c>
      <c r="F2133" s="219" t="s">
        <v>449</v>
      </c>
      <c r="G2133" s="217"/>
      <c r="H2133" s="218" t="s">
        <v>19</v>
      </c>
      <c r="I2133" s="220"/>
      <c r="J2133" s="217"/>
      <c r="K2133" s="217"/>
      <c r="L2133" s="221"/>
      <c r="M2133" s="222"/>
      <c r="N2133" s="223"/>
      <c r="O2133" s="223"/>
      <c r="P2133" s="223"/>
      <c r="Q2133" s="223"/>
      <c r="R2133" s="223"/>
      <c r="S2133" s="223"/>
      <c r="T2133" s="224"/>
      <c r="AT2133" s="225" t="s">
        <v>188</v>
      </c>
      <c r="AU2133" s="225" t="s">
        <v>86</v>
      </c>
      <c r="AV2133" s="15" t="s">
        <v>84</v>
      </c>
      <c r="AW2133" s="15" t="s">
        <v>35</v>
      </c>
      <c r="AX2133" s="15" t="s">
        <v>76</v>
      </c>
      <c r="AY2133" s="225" t="s">
        <v>177</v>
      </c>
    </row>
    <row r="2134" spans="2:51" s="13" customFormat="1" ht="11.25">
      <c r="B2134" s="193"/>
      <c r="C2134" s="194"/>
      <c r="D2134" s="195" t="s">
        <v>188</v>
      </c>
      <c r="E2134" s="196" t="s">
        <v>19</v>
      </c>
      <c r="F2134" s="197" t="s">
        <v>1324</v>
      </c>
      <c r="G2134" s="194"/>
      <c r="H2134" s="198">
        <v>4.1399999999999997</v>
      </c>
      <c r="I2134" s="199"/>
      <c r="J2134" s="194"/>
      <c r="K2134" s="194"/>
      <c r="L2134" s="200"/>
      <c r="M2134" s="201"/>
      <c r="N2134" s="202"/>
      <c r="O2134" s="202"/>
      <c r="P2134" s="202"/>
      <c r="Q2134" s="202"/>
      <c r="R2134" s="202"/>
      <c r="S2134" s="202"/>
      <c r="T2134" s="203"/>
      <c r="AT2134" s="204" t="s">
        <v>188</v>
      </c>
      <c r="AU2134" s="204" t="s">
        <v>86</v>
      </c>
      <c r="AV2134" s="13" t="s">
        <v>86</v>
      </c>
      <c r="AW2134" s="13" t="s">
        <v>35</v>
      </c>
      <c r="AX2134" s="13" t="s">
        <v>76</v>
      </c>
      <c r="AY2134" s="204" t="s">
        <v>177</v>
      </c>
    </row>
    <row r="2135" spans="2:51" s="15" customFormat="1" ht="11.25">
      <c r="B2135" s="216"/>
      <c r="C2135" s="217"/>
      <c r="D2135" s="195" t="s">
        <v>188</v>
      </c>
      <c r="E2135" s="218" t="s">
        <v>19</v>
      </c>
      <c r="F2135" s="219" t="s">
        <v>451</v>
      </c>
      <c r="G2135" s="217"/>
      <c r="H2135" s="218" t="s">
        <v>19</v>
      </c>
      <c r="I2135" s="220"/>
      <c r="J2135" s="217"/>
      <c r="K2135" s="217"/>
      <c r="L2135" s="221"/>
      <c r="M2135" s="222"/>
      <c r="N2135" s="223"/>
      <c r="O2135" s="223"/>
      <c r="P2135" s="223"/>
      <c r="Q2135" s="223"/>
      <c r="R2135" s="223"/>
      <c r="S2135" s="223"/>
      <c r="T2135" s="224"/>
      <c r="AT2135" s="225" t="s">
        <v>188</v>
      </c>
      <c r="AU2135" s="225" t="s">
        <v>86</v>
      </c>
      <c r="AV2135" s="15" t="s">
        <v>84</v>
      </c>
      <c r="AW2135" s="15" t="s">
        <v>35</v>
      </c>
      <c r="AX2135" s="15" t="s">
        <v>76</v>
      </c>
      <c r="AY2135" s="225" t="s">
        <v>177</v>
      </c>
    </row>
    <row r="2136" spans="2:51" s="13" customFormat="1" ht="11.25">
      <c r="B2136" s="193"/>
      <c r="C2136" s="194"/>
      <c r="D2136" s="195" t="s">
        <v>188</v>
      </c>
      <c r="E2136" s="196" t="s">
        <v>19</v>
      </c>
      <c r="F2136" s="197" t="s">
        <v>1325</v>
      </c>
      <c r="G2136" s="194"/>
      <c r="H2136" s="198">
        <v>3.0059999999999998</v>
      </c>
      <c r="I2136" s="199"/>
      <c r="J2136" s="194"/>
      <c r="K2136" s="194"/>
      <c r="L2136" s="200"/>
      <c r="M2136" s="201"/>
      <c r="N2136" s="202"/>
      <c r="O2136" s="202"/>
      <c r="P2136" s="202"/>
      <c r="Q2136" s="202"/>
      <c r="R2136" s="202"/>
      <c r="S2136" s="202"/>
      <c r="T2136" s="203"/>
      <c r="AT2136" s="204" t="s">
        <v>188</v>
      </c>
      <c r="AU2136" s="204" t="s">
        <v>86</v>
      </c>
      <c r="AV2136" s="13" t="s">
        <v>86</v>
      </c>
      <c r="AW2136" s="13" t="s">
        <v>35</v>
      </c>
      <c r="AX2136" s="13" t="s">
        <v>76</v>
      </c>
      <c r="AY2136" s="204" t="s">
        <v>177</v>
      </c>
    </row>
    <row r="2137" spans="2:51" s="15" customFormat="1" ht="11.25">
      <c r="B2137" s="216"/>
      <c r="C2137" s="217"/>
      <c r="D2137" s="195" t="s">
        <v>188</v>
      </c>
      <c r="E2137" s="218" t="s">
        <v>19</v>
      </c>
      <c r="F2137" s="219" t="s">
        <v>453</v>
      </c>
      <c r="G2137" s="217"/>
      <c r="H2137" s="218" t="s">
        <v>19</v>
      </c>
      <c r="I2137" s="220"/>
      <c r="J2137" s="217"/>
      <c r="K2137" s="217"/>
      <c r="L2137" s="221"/>
      <c r="M2137" s="222"/>
      <c r="N2137" s="223"/>
      <c r="O2137" s="223"/>
      <c r="P2137" s="223"/>
      <c r="Q2137" s="223"/>
      <c r="R2137" s="223"/>
      <c r="S2137" s="223"/>
      <c r="T2137" s="224"/>
      <c r="AT2137" s="225" t="s">
        <v>188</v>
      </c>
      <c r="AU2137" s="225" t="s">
        <v>86</v>
      </c>
      <c r="AV2137" s="15" t="s">
        <v>84</v>
      </c>
      <c r="AW2137" s="15" t="s">
        <v>35</v>
      </c>
      <c r="AX2137" s="15" t="s">
        <v>76</v>
      </c>
      <c r="AY2137" s="225" t="s">
        <v>177</v>
      </c>
    </row>
    <row r="2138" spans="2:51" s="13" customFormat="1" ht="11.25">
      <c r="B2138" s="193"/>
      <c r="C2138" s="194"/>
      <c r="D2138" s="195" t="s">
        <v>188</v>
      </c>
      <c r="E2138" s="196" t="s">
        <v>19</v>
      </c>
      <c r="F2138" s="197" t="s">
        <v>1326</v>
      </c>
      <c r="G2138" s="194"/>
      <c r="H2138" s="198">
        <v>1.2450000000000001</v>
      </c>
      <c r="I2138" s="199"/>
      <c r="J2138" s="194"/>
      <c r="K2138" s="194"/>
      <c r="L2138" s="200"/>
      <c r="M2138" s="201"/>
      <c r="N2138" s="202"/>
      <c r="O2138" s="202"/>
      <c r="P2138" s="202"/>
      <c r="Q2138" s="202"/>
      <c r="R2138" s="202"/>
      <c r="S2138" s="202"/>
      <c r="T2138" s="203"/>
      <c r="AT2138" s="204" t="s">
        <v>188</v>
      </c>
      <c r="AU2138" s="204" t="s">
        <v>86</v>
      </c>
      <c r="AV2138" s="13" t="s">
        <v>86</v>
      </c>
      <c r="AW2138" s="13" t="s">
        <v>35</v>
      </c>
      <c r="AX2138" s="13" t="s">
        <v>76</v>
      </c>
      <c r="AY2138" s="204" t="s">
        <v>177</v>
      </c>
    </row>
    <row r="2139" spans="2:51" s="15" customFormat="1" ht="11.25">
      <c r="B2139" s="216"/>
      <c r="C2139" s="217"/>
      <c r="D2139" s="195" t="s">
        <v>188</v>
      </c>
      <c r="E2139" s="218" t="s">
        <v>19</v>
      </c>
      <c r="F2139" s="219" t="s">
        <v>455</v>
      </c>
      <c r="G2139" s="217"/>
      <c r="H2139" s="218" t="s">
        <v>19</v>
      </c>
      <c r="I2139" s="220"/>
      <c r="J2139" s="217"/>
      <c r="K2139" s="217"/>
      <c r="L2139" s="221"/>
      <c r="M2139" s="222"/>
      <c r="N2139" s="223"/>
      <c r="O2139" s="223"/>
      <c r="P2139" s="223"/>
      <c r="Q2139" s="223"/>
      <c r="R2139" s="223"/>
      <c r="S2139" s="223"/>
      <c r="T2139" s="224"/>
      <c r="AT2139" s="225" t="s">
        <v>188</v>
      </c>
      <c r="AU2139" s="225" t="s">
        <v>86</v>
      </c>
      <c r="AV2139" s="15" t="s">
        <v>84</v>
      </c>
      <c r="AW2139" s="15" t="s">
        <v>35</v>
      </c>
      <c r="AX2139" s="15" t="s">
        <v>76</v>
      </c>
      <c r="AY2139" s="225" t="s">
        <v>177</v>
      </c>
    </row>
    <row r="2140" spans="2:51" s="13" customFormat="1" ht="11.25">
      <c r="B2140" s="193"/>
      <c r="C2140" s="194"/>
      <c r="D2140" s="195" t="s">
        <v>188</v>
      </c>
      <c r="E2140" s="196" t="s">
        <v>19</v>
      </c>
      <c r="F2140" s="197" t="s">
        <v>1311</v>
      </c>
      <c r="G2140" s="194"/>
      <c r="H2140" s="198">
        <v>0.78</v>
      </c>
      <c r="I2140" s="199"/>
      <c r="J2140" s="194"/>
      <c r="K2140" s="194"/>
      <c r="L2140" s="200"/>
      <c r="M2140" s="201"/>
      <c r="N2140" s="202"/>
      <c r="O2140" s="202"/>
      <c r="P2140" s="202"/>
      <c r="Q2140" s="202"/>
      <c r="R2140" s="202"/>
      <c r="S2140" s="202"/>
      <c r="T2140" s="203"/>
      <c r="AT2140" s="204" t="s">
        <v>188</v>
      </c>
      <c r="AU2140" s="204" t="s">
        <v>86</v>
      </c>
      <c r="AV2140" s="13" t="s">
        <v>86</v>
      </c>
      <c r="AW2140" s="13" t="s">
        <v>35</v>
      </c>
      <c r="AX2140" s="13" t="s">
        <v>76</v>
      </c>
      <c r="AY2140" s="204" t="s">
        <v>177</v>
      </c>
    </row>
    <row r="2141" spans="2:51" s="15" customFormat="1" ht="11.25">
      <c r="B2141" s="216"/>
      <c r="C2141" s="217"/>
      <c r="D2141" s="195" t="s">
        <v>188</v>
      </c>
      <c r="E2141" s="218" t="s">
        <v>19</v>
      </c>
      <c r="F2141" s="219" t="s">
        <v>456</v>
      </c>
      <c r="G2141" s="217"/>
      <c r="H2141" s="218" t="s">
        <v>19</v>
      </c>
      <c r="I2141" s="220"/>
      <c r="J2141" s="217"/>
      <c r="K2141" s="217"/>
      <c r="L2141" s="221"/>
      <c r="M2141" s="222"/>
      <c r="N2141" s="223"/>
      <c r="O2141" s="223"/>
      <c r="P2141" s="223"/>
      <c r="Q2141" s="223"/>
      <c r="R2141" s="223"/>
      <c r="S2141" s="223"/>
      <c r="T2141" s="224"/>
      <c r="AT2141" s="225" t="s">
        <v>188</v>
      </c>
      <c r="AU2141" s="225" t="s">
        <v>86</v>
      </c>
      <c r="AV2141" s="15" t="s">
        <v>84</v>
      </c>
      <c r="AW2141" s="15" t="s">
        <v>35</v>
      </c>
      <c r="AX2141" s="15" t="s">
        <v>76</v>
      </c>
      <c r="AY2141" s="225" t="s">
        <v>177</v>
      </c>
    </row>
    <row r="2142" spans="2:51" s="13" customFormat="1" ht="11.25">
      <c r="B2142" s="193"/>
      <c r="C2142" s="194"/>
      <c r="D2142" s="195" t="s">
        <v>188</v>
      </c>
      <c r="E2142" s="196" t="s">
        <v>19</v>
      </c>
      <c r="F2142" s="197" t="s">
        <v>1327</v>
      </c>
      <c r="G2142" s="194"/>
      <c r="H2142" s="198">
        <v>0.93</v>
      </c>
      <c r="I2142" s="199"/>
      <c r="J2142" s="194"/>
      <c r="K2142" s="194"/>
      <c r="L2142" s="200"/>
      <c r="M2142" s="201"/>
      <c r="N2142" s="202"/>
      <c r="O2142" s="202"/>
      <c r="P2142" s="202"/>
      <c r="Q2142" s="202"/>
      <c r="R2142" s="202"/>
      <c r="S2142" s="202"/>
      <c r="T2142" s="203"/>
      <c r="AT2142" s="204" t="s">
        <v>188</v>
      </c>
      <c r="AU2142" s="204" t="s">
        <v>86</v>
      </c>
      <c r="AV2142" s="13" t="s">
        <v>86</v>
      </c>
      <c r="AW2142" s="13" t="s">
        <v>35</v>
      </c>
      <c r="AX2142" s="13" t="s">
        <v>76</v>
      </c>
      <c r="AY2142" s="204" t="s">
        <v>177</v>
      </c>
    </row>
    <row r="2143" spans="2:51" s="15" customFormat="1" ht="11.25">
      <c r="B2143" s="216"/>
      <c r="C2143" s="217"/>
      <c r="D2143" s="195" t="s">
        <v>188</v>
      </c>
      <c r="E2143" s="218" t="s">
        <v>19</v>
      </c>
      <c r="F2143" s="219" t="s">
        <v>458</v>
      </c>
      <c r="G2143" s="217"/>
      <c r="H2143" s="218" t="s">
        <v>19</v>
      </c>
      <c r="I2143" s="220"/>
      <c r="J2143" s="217"/>
      <c r="K2143" s="217"/>
      <c r="L2143" s="221"/>
      <c r="M2143" s="222"/>
      <c r="N2143" s="223"/>
      <c r="O2143" s="223"/>
      <c r="P2143" s="223"/>
      <c r="Q2143" s="223"/>
      <c r="R2143" s="223"/>
      <c r="S2143" s="223"/>
      <c r="T2143" s="224"/>
      <c r="AT2143" s="225" t="s">
        <v>188</v>
      </c>
      <c r="AU2143" s="225" t="s">
        <v>86</v>
      </c>
      <c r="AV2143" s="15" t="s">
        <v>84</v>
      </c>
      <c r="AW2143" s="15" t="s">
        <v>35</v>
      </c>
      <c r="AX2143" s="15" t="s">
        <v>76</v>
      </c>
      <c r="AY2143" s="225" t="s">
        <v>177</v>
      </c>
    </row>
    <row r="2144" spans="2:51" s="13" customFormat="1" ht="11.25">
      <c r="B2144" s="193"/>
      <c r="C2144" s="194"/>
      <c r="D2144" s="195" t="s">
        <v>188</v>
      </c>
      <c r="E2144" s="196" t="s">
        <v>19</v>
      </c>
      <c r="F2144" s="197" t="s">
        <v>1328</v>
      </c>
      <c r="G2144" s="194"/>
      <c r="H2144" s="198">
        <v>4.7039999999999997</v>
      </c>
      <c r="I2144" s="199"/>
      <c r="J2144" s="194"/>
      <c r="K2144" s="194"/>
      <c r="L2144" s="200"/>
      <c r="M2144" s="201"/>
      <c r="N2144" s="202"/>
      <c r="O2144" s="202"/>
      <c r="P2144" s="202"/>
      <c r="Q2144" s="202"/>
      <c r="R2144" s="202"/>
      <c r="S2144" s="202"/>
      <c r="T2144" s="203"/>
      <c r="AT2144" s="204" t="s">
        <v>188</v>
      </c>
      <c r="AU2144" s="204" t="s">
        <v>86</v>
      </c>
      <c r="AV2144" s="13" t="s">
        <v>86</v>
      </c>
      <c r="AW2144" s="13" t="s">
        <v>35</v>
      </c>
      <c r="AX2144" s="13" t="s">
        <v>76</v>
      </c>
      <c r="AY2144" s="204" t="s">
        <v>177</v>
      </c>
    </row>
    <row r="2145" spans="2:51" s="15" customFormat="1" ht="11.25">
      <c r="B2145" s="216"/>
      <c r="C2145" s="217"/>
      <c r="D2145" s="195" t="s">
        <v>188</v>
      </c>
      <c r="E2145" s="218" t="s">
        <v>19</v>
      </c>
      <c r="F2145" s="219" t="s">
        <v>460</v>
      </c>
      <c r="G2145" s="217"/>
      <c r="H2145" s="218" t="s">
        <v>19</v>
      </c>
      <c r="I2145" s="220"/>
      <c r="J2145" s="217"/>
      <c r="K2145" s="217"/>
      <c r="L2145" s="221"/>
      <c r="M2145" s="222"/>
      <c r="N2145" s="223"/>
      <c r="O2145" s="223"/>
      <c r="P2145" s="223"/>
      <c r="Q2145" s="223"/>
      <c r="R2145" s="223"/>
      <c r="S2145" s="223"/>
      <c r="T2145" s="224"/>
      <c r="AT2145" s="225" t="s">
        <v>188</v>
      </c>
      <c r="AU2145" s="225" t="s">
        <v>86</v>
      </c>
      <c r="AV2145" s="15" t="s">
        <v>84</v>
      </c>
      <c r="AW2145" s="15" t="s">
        <v>35</v>
      </c>
      <c r="AX2145" s="15" t="s">
        <v>76</v>
      </c>
      <c r="AY2145" s="225" t="s">
        <v>177</v>
      </c>
    </row>
    <row r="2146" spans="2:51" s="13" customFormat="1" ht="11.25">
      <c r="B2146" s="193"/>
      <c r="C2146" s="194"/>
      <c r="D2146" s="195" t="s">
        <v>188</v>
      </c>
      <c r="E2146" s="196" t="s">
        <v>19</v>
      </c>
      <c r="F2146" s="197" t="s">
        <v>1329</v>
      </c>
      <c r="G2146" s="194"/>
      <c r="H2146" s="198">
        <v>4.641</v>
      </c>
      <c r="I2146" s="199"/>
      <c r="J2146" s="194"/>
      <c r="K2146" s="194"/>
      <c r="L2146" s="200"/>
      <c r="M2146" s="201"/>
      <c r="N2146" s="202"/>
      <c r="O2146" s="202"/>
      <c r="P2146" s="202"/>
      <c r="Q2146" s="202"/>
      <c r="R2146" s="202"/>
      <c r="S2146" s="202"/>
      <c r="T2146" s="203"/>
      <c r="AT2146" s="204" t="s">
        <v>188</v>
      </c>
      <c r="AU2146" s="204" t="s">
        <v>86</v>
      </c>
      <c r="AV2146" s="13" t="s">
        <v>86</v>
      </c>
      <c r="AW2146" s="13" t="s">
        <v>35</v>
      </c>
      <c r="AX2146" s="13" t="s">
        <v>76</v>
      </c>
      <c r="AY2146" s="204" t="s">
        <v>177</v>
      </c>
    </row>
    <row r="2147" spans="2:51" s="15" customFormat="1" ht="11.25">
      <c r="B2147" s="216"/>
      <c r="C2147" s="217"/>
      <c r="D2147" s="195" t="s">
        <v>188</v>
      </c>
      <c r="E2147" s="218" t="s">
        <v>19</v>
      </c>
      <c r="F2147" s="219" t="s">
        <v>462</v>
      </c>
      <c r="G2147" s="217"/>
      <c r="H2147" s="218" t="s">
        <v>19</v>
      </c>
      <c r="I2147" s="220"/>
      <c r="J2147" s="217"/>
      <c r="K2147" s="217"/>
      <c r="L2147" s="221"/>
      <c r="M2147" s="222"/>
      <c r="N2147" s="223"/>
      <c r="O2147" s="223"/>
      <c r="P2147" s="223"/>
      <c r="Q2147" s="223"/>
      <c r="R2147" s="223"/>
      <c r="S2147" s="223"/>
      <c r="T2147" s="224"/>
      <c r="AT2147" s="225" t="s">
        <v>188</v>
      </c>
      <c r="AU2147" s="225" t="s">
        <v>86</v>
      </c>
      <c r="AV2147" s="15" t="s">
        <v>84</v>
      </c>
      <c r="AW2147" s="15" t="s">
        <v>35</v>
      </c>
      <c r="AX2147" s="15" t="s">
        <v>76</v>
      </c>
      <c r="AY2147" s="225" t="s">
        <v>177</v>
      </c>
    </row>
    <row r="2148" spans="2:51" s="13" customFormat="1" ht="11.25">
      <c r="B2148" s="193"/>
      <c r="C2148" s="194"/>
      <c r="D2148" s="195" t="s">
        <v>188</v>
      </c>
      <c r="E2148" s="196" t="s">
        <v>19</v>
      </c>
      <c r="F2148" s="197" t="s">
        <v>1330</v>
      </c>
      <c r="G2148" s="194"/>
      <c r="H2148" s="198">
        <v>1.1160000000000001</v>
      </c>
      <c r="I2148" s="199"/>
      <c r="J2148" s="194"/>
      <c r="K2148" s="194"/>
      <c r="L2148" s="200"/>
      <c r="M2148" s="201"/>
      <c r="N2148" s="202"/>
      <c r="O2148" s="202"/>
      <c r="P2148" s="202"/>
      <c r="Q2148" s="202"/>
      <c r="R2148" s="202"/>
      <c r="S2148" s="202"/>
      <c r="T2148" s="203"/>
      <c r="AT2148" s="204" t="s">
        <v>188</v>
      </c>
      <c r="AU2148" s="204" t="s">
        <v>86</v>
      </c>
      <c r="AV2148" s="13" t="s">
        <v>86</v>
      </c>
      <c r="AW2148" s="13" t="s">
        <v>35</v>
      </c>
      <c r="AX2148" s="13" t="s">
        <v>76</v>
      </c>
      <c r="AY2148" s="204" t="s">
        <v>177</v>
      </c>
    </row>
    <row r="2149" spans="2:51" s="15" customFormat="1" ht="11.25">
      <c r="B2149" s="216"/>
      <c r="C2149" s="217"/>
      <c r="D2149" s="195" t="s">
        <v>188</v>
      </c>
      <c r="E2149" s="218" t="s">
        <v>19</v>
      </c>
      <c r="F2149" s="219" t="s">
        <v>464</v>
      </c>
      <c r="G2149" s="217"/>
      <c r="H2149" s="218" t="s">
        <v>19</v>
      </c>
      <c r="I2149" s="220"/>
      <c r="J2149" s="217"/>
      <c r="K2149" s="217"/>
      <c r="L2149" s="221"/>
      <c r="M2149" s="222"/>
      <c r="N2149" s="223"/>
      <c r="O2149" s="223"/>
      <c r="P2149" s="223"/>
      <c r="Q2149" s="223"/>
      <c r="R2149" s="223"/>
      <c r="S2149" s="223"/>
      <c r="T2149" s="224"/>
      <c r="AT2149" s="225" t="s">
        <v>188</v>
      </c>
      <c r="AU2149" s="225" t="s">
        <v>86</v>
      </c>
      <c r="AV2149" s="15" t="s">
        <v>84</v>
      </c>
      <c r="AW2149" s="15" t="s">
        <v>35</v>
      </c>
      <c r="AX2149" s="15" t="s">
        <v>76</v>
      </c>
      <c r="AY2149" s="225" t="s">
        <v>177</v>
      </c>
    </row>
    <row r="2150" spans="2:51" s="13" customFormat="1" ht="11.25">
      <c r="B2150" s="193"/>
      <c r="C2150" s="194"/>
      <c r="D2150" s="195" t="s">
        <v>188</v>
      </c>
      <c r="E2150" s="196" t="s">
        <v>19</v>
      </c>
      <c r="F2150" s="197" t="s">
        <v>1331</v>
      </c>
      <c r="G2150" s="194"/>
      <c r="H2150" s="198">
        <v>0.83099999999999996</v>
      </c>
      <c r="I2150" s="199"/>
      <c r="J2150" s="194"/>
      <c r="K2150" s="194"/>
      <c r="L2150" s="200"/>
      <c r="M2150" s="201"/>
      <c r="N2150" s="202"/>
      <c r="O2150" s="202"/>
      <c r="P2150" s="202"/>
      <c r="Q2150" s="202"/>
      <c r="R2150" s="202"/>
      <c r="S2150" s="202"/>
      <c r="T2150" s="203"/>
      <c r="AT2150" s="204" t="s">
        <v>188</v>
      </c>
      <c r="AU2150" s="204" t="s">
        <v>86</v>
      </c>
      <c r="AV2150" s="13" t="s">
        <v>86</v>
      </c>
      <c r="AW2150" s="13" t="s">
        <v>35</v>
      </c>
      <c r="AX2150" s="13" t="s">
        <v>76</v>
      </c>
      <c r="AY2150" s="204" t="s">
        <v>177</v>
      </c>
    </row>
    <row r="2151" spans="2:51" s="15" customFormat="1" ht="11.25">
      <c r="B2151" s="216"/>
      <c r="C2151" s="217"/>
      <c r="D2151" s="195" t="s">
        <v>188</v>
      </c>
      <c r="E2151" s="218" t="s">
        <v>19</v>
      </c>
      <c r="F2151" s="219" t="s">
        <v>466</v>
      </c>
      <c r="G2151" s="217"/>
      <c r="H2151" s="218" t="s">
        <v>19</v>
      </c>
      <c r="I2151" s="220"/>
      <c r="J2151" s="217"/>
      <c r="K2151" s="217"/>
      <c r="L2151" s="221"/>
      <c r="M2151" s="222"/>
      <c r="N2151" s="223"/>
      <c r="O2151" s="223"/>
      <c r="P2151" s="223"/>
      <c r="Q2151" s="223"/>
      <c r="R2151" s="223"/>
      <c r="S2151" s="223"/>
      <c r="T2151" s="224"/>
      <c r="AT2151" s="225" t="s">
        <v>188</v>
      </c>
      <c r="AU2151" s="225" t="s">
        <v>86</v>
      </c>
      <c r="AV2151" s="15" t="s">
        <v>84</v>
      </c>
      <c r="AW2151" s="15" t="s">
        <v>35</v>
      </c>
      <c r="AX2151" s="15" t="s">
        <v>76</v>
      </c>
      <c r="AY2151" s="225" t="s">
        <v>177</v>
      </c>
    </row>
    <row r="2152" spans="2:51" s="13" customFormat="1" ht="11.25">
      <c r="B2152" s="193"/>
      <c r="C2152" s="194"/>
      <c r="D2152" s="195" t="s">
        <v>188</v>
      </c>
      <c r="E2152" s="196" t="s">
        <v>19</v>
      </c>
      <c r="F2152" s="197" t="s">
        <v>1332</v>
      </c>
      <c r="G2152" s="194"/>
      <c r="H2152" s="198">
        <v>2.931</v>
      </c>
      <c r="I2152" s="199"/>
      <c r="J2152" s="194"/>
      <c r="K2152" s="194"/>
      <c r="L2152" s="200"/>
      <c r="M2152" s="201"/>
      <c r="N2152" s="202"/>
      <c r="O2152" s="202"/>
      <c r="P2152" s="202"/>
      <c r="Q2152" s="202"/>
      <c r="R2152" s="202"/>
      <c r="S2152" s="202"/>
      <c r="T2152" s="203"/>
      <c r="AT2152" s="204" t="s">
        <v>188</v>
      </c>
      <c r="AU2152" s="204" t="s">
        <v>86</v>
      </c>
      <c r="AV2152" s="13" t="s">
        <v>86</v>
      </c>
      <c r="AW2152" s="13" t="s">
        <v>35</v>
      </c>
      <c r="AX2152" s="13" t="s">
        <v>76</v>
      </c>
      <c r="AY2152" s="204" t="s">
        <v>177</v>
      </c>
    </row>
    <row r="2153" spans="2:51" s="15" customFormat="1" ht="11.25">
      <c r="B2153" s="216"/>
      <c r="C2153" s="217"/>
      <c r="D2153" s="195" t="s">
        <v>188</v>
      </c>
      <c r="E2153" s="218" t="s">
        <v>19</v>
      </c>
      <c r="F2153" s="219" t="s">
        <v>468</v>
      </c>
      <c r="G2153" s="217"/>
      <c r="H2153" s="218" t="s">
        <v>19</v>
      </c>
      <c r="I2153" s="220"/>
      <c r="J2153" s="217"/>
      <c r="K2153" s="217"/>
      <c r="L2153" s="221"/>
      <c r="M2153" s="222"/>
      <c r="N2153" s="223"/>
      <c r="O2153" s="223"/>
      <c r="P2153" s="223"/>
      <c r="Q2153" s="223"/>
      <c r="R2153" s="223"/>
      <c r="S2153" s="223"/>
      <c r="T2153" s="224"/>
      <c r="AT2153" s="225" t="s">
        <v>188</v>
      </c>
      <c r="AU2153" s="225" t="s">
        <v>86</v>
      </c>
      <c r="AV2153" s="15" t="s">
        <v>84</v>
      </c>
      <c r="AW2153" s="15" t="s">
        <v>35</v>
      </c>
      <c r="AX2153" s="15" t="s">
        <v>76</v>
      </c>
      <c r="AY2153" s="225" t="s">
        <v>177</v>
      </c>
    </row>
    <row r="2154" spans="2:51" s="13" customFormat="1" ht="11.25">
      <c r="B2154" s="193"/>
      <c r="C2154" s="194"/>
      <c r="D2154" s="195" t="s">
        <v>188</v>
      </c>
      <c r="E2154" s="196" t="s">
        <v>19</v>
      </c>
      <c r="F2154" s="197" t="s">
        <v>1333</v>
      </c>
      <c r="G2154" s="194"/>
      <c r="H2154" s="198">
        <v>4.74</v>
      </c>
      <c r="I2154" s="199"/>
      <c r="J2154" s="194"/>
      <c r="K2154" s="194"/>
      <c r="L2154" s="200"/>
      <c r="M2154" s="201"/>
      <c r="N2154" s="202"/>
      <c r="O2154" s="202"/>
      <c r="P2154" s="202"/>
      <c r="Q2154" s="202"/>
      <c r="R2154" s="202"/>
      <c r="S2154" s="202"/>
      <c r="T2154" s="203"/>
      <c r="AT2154" s="204" t="s">
        <v>188</v>
      </c>
      <c r="AU2154" s="204" t="s">
        <v>86</v>
      </c>
      <c r="AV2154" s="13" t="s">
        <v>86</v>
      </c>
      <c r="AW2154" s="13" t="s">
        <v>35</v>
      </c>
      <c r="AX2154" s="13" t="s">
        <v>76</v>
      </c>
      <c r="AY2154" s="204" t="s">
        <v>177</v>
      </c>
    </row>
    <row r="2155" spans="2:51" s="15" customFormat="1" ht="11.25">
      <c r="B2155" s="216"/>
      <c r="C2155" s="217"/>
      <c r="D2155" s="195" t="s">
        <v>188</v>
      </c>
      <c r="E2155" s="218" t="s">
        <v>19</v>
      </c>
      <c r="F2155" s="219" t="s">
        <v>470</v>
      </c>
      <c r="G2155" s="217"/>
      <c r="H2155" s="218" t="s">
        <v>19</v>
      </c>
      <c r="I2155" s="220"/>
      <c r="J2155" s="217"/>
      <c r="K2155" s="217"/>
      <c r="L2155" s="221"/>
      <c r="M2155" s="222"/>
      <c r="N2155" s="223"/>
      <c r="O2155" s="223"/>
      <c r="P2155" s="223"/>
      <c r="Q2155" s="223"/>
      <c r="R2155" s="223"/>
      <c r="S2155" s="223"/>
      <c r="T2155" s="224"/>
      <c r="AT2155" s="225" t="s">
        <v>188</v>
      </c>
      <c r="AU2155" s="225" t="s">
        <v>86</v>
      </c>
      <c r="AV2155" s="15" t="s">
        <v>84</v>
      </c>
      <c r="AW2155" s="15" t="s">
        <v>35</v>
      </c>
      <c r="AX2155" s="15" t="s">
        <v>76</v>
      </c>
      <c r="AY2155" s="225" t="s">
        <v>177</v>
      </c>
    </row>
    <row r="2156" spans="2:51" s="13" customFormat="1" ht="11.25">
      <c r="B2156" s="193"/>
      <c r="C2156" s="194"/>
      <c r="D2156" s="195" t="s">
        <v>188</v>
      </c>
      <c r="E2156" s="196" t="s">
        <v>19</v>
      </c>
      <c r="F2156" s="197" t="s">
        <v>1334</v>
      </c>
      <c r="G2156" s="194"/>
      <c r="H2156" s="198">
        <v>9.0419999999999998</v>
      </c>
      <c r="I2156" s="199"/>
      <c r="J2156" s="194"/>
      <c r="K2156" s="194"/>
      <c r="L2156" s="200"/>
      <c r="M2156" s="201"/>
      <c r="N2156" s="202"/>
      <c r="O2156" s="202"/>
      <c r="P2156" s="202"/>
      <c r="Q2156" s="202"/>
      <c r="R2156" s="202"/>
      <c r="S2156" s="202"/>
      <c r="T2156" s="203"/>
      <c r="AT2156" s="204" t="s">
        <v>188</v>
      </c>
      <c r="AU2156" s="204" t="s">
        <v>86</v>
      </c>
      <c r="AV2156" s="13" t="s">
        <v>86</v>
      </c>
      <c r="AW2156" s="13" t="s">
        <v>35</v>
      </c>
      <c r="AX2156" s="13" t="s">
        <v>76</v>
      </c>
      <c r="AY2156" s="204" t="s">
        <v>177</v>
      </c>
    </row>
    <row r="2157" spans="2:51" s="15" customFormat="1" ht="11.25">
      <c r="B2157" s="216"/>
      <c r="C2157" s="217"/>
      <c r="D2157" s="195" t="s">
        <v>188</v>
      </c>
      <c r="E2157" s="218" t="s">
        <v>19</v>
      </c>
      <c r="F2157" s="219" t="s">
        <v>472</v>
      </c>
      <c r="G2157" s="217"/>
      <c r="H2157" s="218" t="s">
        <v>19</v>
      </c>
      <c r="I2157" s="220"/>
      <c r="J2157" s="217"/>
      <c r="K2157" s="217"/>
      <c r="L2157" s="221"/>
      <c r="M2157" s="222"/>
      <c r="N2157" s="223"/>
      <c r="O2157" s="223"/>
      <c r="P2157" s="223"/>
      <c r="Q2157" s="223"/>
      <c r="R2157" s="223"/>
      <c r="S2157" s="223"/>
      <c r="T2157" s="224"/>
      <c r="AT2157" s="225" t="s">
        <v>188</v>
      </c>
      <c r="AU2157" s="225" t="s">
        <v>86</v>
      </c>
      <c r="AV2157" s="15" t="s">
        <v>84</v>
      </c>
      <c r="AW2157" s="15" t="s">
        <v>35</v>
      </c>
      <c r="AX2157" s="15" t="s">
        <v>76</v>
      </c>
      <c r="AY2157" s="225" t="s">
        <v>177</v>
      </c>
    </row>
    <row r="2158" spans="2:51" s="13" customFormat="1" ht="11.25">
      <c r="B2158" s="193"/>
      <c r="C2158" s="194"/>
      <c r="D2158" s="195" t="s">
        <v>188</v>
      </c>
      <c r="E2158" s="196" t="s">
        <v>19</v>
      </c>
      <c r="F2158" s="197" t="s">
        <v>1335</v>
      </c>
      <c r="G2158" s="194"/>
      <c r="H2158" s="198">
        <v>1.347</v>
      </c>
      <c r="I2158" s="199"/>
      <c r="J2158" s="194"/>
      <c r="K2158" s="194"/>
      <c r="L2158" s="200"/>
      <c r="M2158" s="201"/>
      <c r="N2158" s="202"/>
      <c r="O2158" s="202"/>
      <c r="P2158" s="202"/>
      <c r="Q2158" s="202"/>
      <c r="R2158" s="202"/>
      <c r="S2158" s="202"/>
      <c r="T2158" s="203"/>
      <c r="AT2158" s="204" t="s">
        <v>188</v>
      </c>
      <c r="AU2158" s="204" t="s">
        <v>86</v>
      </c>
      <c r="AV2158" s="13" t="s">
        <v>86</v>
      </c>
      <c r="AW2158" s="13" t="s">
        <v>35</v>
      </c>
      <c r="AX2158" s="13" t="s">
        <v>76</v>
      </c>
      <c r="AY2158" s="204" t="s">
        <v>177</v>
      </c>
    </row>
    <row r="2159" spans="2:51" s="15" customFormat="1" ht="11.25">
      <c r="B2159" s="216"/>
      <c r="C2159" s="217"/>
      <c r="D2159" s="195" t="s">
        <v>188</v>
      </c>
      <c r="E2159" s="218" t="s">
        <v>19</v>
      </c>
      <c r="F2159" s="219" t="s">
        <v>474</v>
      </c>
      <c r="G2159" s="217"/>
      <c r="H2159" s="218" t="s">
        <v>19</v>
      </c>
      <c r="I2159" s="220"/>
      <c r="J2159" s="217"/>
      <c r="K2159" s="217"/>
      <c r="L2159" s="221"/>
      <c r="M2159" s="222"/>
      <c r="N2159" s="223"/>
      <c r="O2159" s="223"/>
      <c r="P2159" s="223"/>
      <c r="Q2159" s="223"/>
      <c r="R2159" s="223"/>
      <c r="S2159" s="223"/>
      <c r="T2159" s="224"/>
      <c r="AT2159" s="225" t="s">
        <v>188</v>
      </c>
      <c r="AU2159" s="225" t="s">
        <v>86</v>
      </c>
      <c r="AV2159" s="15" t="s">
        <v>84</v>
      </c>
      <c r="AW2159" s="15" t="s">
        <v>35</v>
      </c>
      <c r="AX2159" s="15" t="s">
        <v>76</v>
      </c>
      <c r="AY2159" s="225" t="s">
        <v>177</v>
      </c>
    </row>
    <row r="2160" spans="2:51" s="13" customFormat="1" ht="11.25">
      <c r="B2160" s="193"/>
      <c r="C2160" s="194"/>
      <c r="D2160" s="195" t="s">
        <v>188</v>
      </c>
      <c r="E2160" s="196" t="s">
        <v>19</v>
      </c>
      <c r="F2160" s="197" t="s">
        <v>1336</v>
      </c>
      <c r="G2160" s="194"/>
      <c r="H2160" s="198">
        <v>2.6789999999999998</v>
      </c>
      <c r="I2160" s="199"/>
      <c r="J2160" s="194"/>
      <c r="K2160" s="194"/>
      <c r="L2160" s="200"/>
      <c r="M2160" s="201"/>
      <c r="N2160" s="202"/>
      <c r="O2160" s="202"/>
      <c r="P2160" s="202"/>
      <c r="Q2160" s="202"/>
      <c r="R2160" s="202"/>
      <c r="S2160" s="202"/>
      <c r="T2160" s="203"/>
      <c r="AT2160" s="204" t="s">
        <v>188</v>
      </c>
      <c r="AU2160" s="204" t="s">
        <v>86</v>
      </c>
      <c r="AV2160" s="13" t="s">
        <v>86</v>
      </c>
      <c r="AW2160" s="13" t="s">
        <v>35</v>
      </c>
      <c r="AX2160" s="13" t="s">
        <v>76</v>
      </c>
      <c r="AY2160" s="204" t="s">
        <v>177</v>
      </c>
    </row>
    <row r="2161" spans="2:51" s="15" customFormat="1" ht="11.25">
      <c r="B2161" s="216"/>
      <c r="C2161" s="217"/>
      <c r="D2161" s="195" t="s">
        <v>188</v>
      </c>
      <c r="E2161" s="218" t="s">
        <v>19</v>
      </c>
      <c r="F2161" s="219" t="s">
        <v>476</v>
      </c>
      <c r="G2161" s="217"/>
      <c r="H2161" s="218" t="s">
        <v>19</v>
      </c>
      <c r="I2161" s="220"/>
      <c r="J2161" s="217"/>
      <c r="K2161" s="217"/>
      <c r="L2161" s="221"/>
      <c r="M2161" s="222"/>
      <c r="N2161" s="223"/>
      <c r="O2161" s="223"/>
      <c r="P2161" s="223"/>
      <c r="Q2161" s="223"/>
      <c r="R2161" s="223"/>
      <c r="S2161" s="223"/>
      <c r="T2161" s="224"/>
      <c r="AT2161" s="225" t="s">
        <v>188</v>
      </c>
      <c r="AU2161" s="225" t="s">
        <v>86</v>
      </c>
      <c r="AV2161" s="15" t="s">
        <v>84</v>
      </c>
      <c r="AW2161" s="15" t="s">
        <v>35</v>
      </c>
      <c r="AX2161" s="15" t="s">
        <v>76</v>
      </c>
      <c r="AY2161" s="225" t="s">
        <v>177</v>
      </c>
    </row>
    <row r="2162" spans="2:51" s="13" customFormat="1" ht="11.25">
      <c r="B2162" s="193"/>
      <c r="C2162" s="194"/>
      <c r="D2162" s="195" t="s">
        <v>188</v>
      </c>
      <c r="E2162" s="196" t="s">
        <v>19</v>
      </c>
      <c r="F2162" s="197" t="s">
        <v>1337</v>
      </c>
      <c r="G2162" s="194"/>
      <c r="H2162" s="198">
        <v>0.66</v>
      </c>
      <c r="I2162" s="199"/>
      <c r="J2162" s="194"/>
      <c r="K2162" s="194"/>
      <c r="L2162" s="200"/>
      <c r="M2162" s="201"/>
      <c r="N2162" s="202"/>
      <c r="O2162" s="202"/>
      <c r="P2162" s="202"/>
      <c r="Q2162" s="202"/>
      <c r="R2162" s="202"/>
      <c r="S2162" s="202"/>
      <c r="T2162" s="203"/>
      <c r="AT2162" s="204" t="s">
        <v>188</v>
      </c>
      <c r="AU2162" s="204" t="s">
        <v>86</v>
      </c>
      <c r="AV2162" s="13" t="s">
        <v>86</v>
      </c>
      <c r="AW2162" s="13" t="s">
        <v>35</v>
      </c>
      <c r="AX2162" s="13" t="s">
        <v>76</v>
      </c>
      <c r="AY2162" s="204" t="s">
        <v>177</v>
      </c>
    </row>
    <row r="2163" spans="2:51" s="15" customFormat="1" ht="11.25">
      <c r="B2163" s="216"/>
      <c r="C2163" s="217"/>
      <c r="D2163" s="195" t="s">
        <v>188</v>
      </c>
      <c r="E2163" s="218" t="s">
        <v>19</v>
      </c>
      <c r="F2163" s="219" t="s">
        <v>478</v>
      </c>
      <c r="G2163" s="217"/>
      <c r="H2163" s="218" t="s">
        <v>19</v>
      </c>
      <c r="I2163" s="220"/>
      <c r="J2163" s="217"/>
      <c r="K2163" s="217"/>
      <c r="L2163" s="221"/>
      <c r="M2163" s="222"/>
      <c r="N2163" s="223"/>
      <c r="O2163" s="223"/>
      <c r="P2163" s="223"/>
      <c r="Q2163" s="223"/>
      <c r="R2163" s="223"/>
      <c r="S2163" s="223"/>
      <c r="T2163" s="224"/>
      <c r="AT2163" s="225" t="s">
        <v>188</v>
      </c>
      <c r="AU2163" s="225" t="s">
        <v>86</v>
      </c>
      <c r="AV2163" s="15" t="s">
        <v>84</v>
      </c>
      <c r="AW2163" s="15" t="s">
        <v>35</v>
      </c>
      <c r="AX2163" s="15" t="s">
        <v>76</v>
      </c>
      <c r="AY2163" s="225" t="s">
        <v>177</v>
      </c>
    </row>
    <row r="2164" spans="2:51" s="13" customFormat="1" ht="11.25">
      <c r="B2164" s="193"/>
      <c r="C2164" s="194"/>
      <c r="D2164" s="195" t="s">
        <v>188</v>
      </c>
      <c r="E2164" s="196" t="s">
        <v>19</v>
      </c>
      <c r="F2164" s="197" t="s">
        <v>1338</v>
      </c>
      <c r="G2164" s="194"/>
      <c r="H2164" s="198">
        <v>0.88500000000000001</v>
      </c>
      <c r="I2164" s="199"/>
      <c r="J2164" s="194"/>
      <c r="K2164" s="194"/>
      <c r="L2164" s="200"/>
      <c r="M2164" s="201"/>
      <c r="N2164" s="202"/>
      <c r="O2164" s="202"/>
      <c r="P2164" s="202"/>
      <c r="Q2164" s="202"/>
      <c r="R2164" s="202"/>
      <c r="S2164" s="202"/>
      <c r="T2164" s="203"/>
      <c r="AT2164" s="204" t="s">
        <v>188</v>
      </c>
      <c r="AU2164" s="204" t="s">
        <v>86</v>
      </c>
      <c r="AV2164" s="13" t="s">
        <v>86</v>
      </c>
      <c r="AW2164" s="13" t="s">
        <v>35</v>
      </c>
      <c r="AX2164" s="13" t="s">
        <v>76</v>
      </c>
      <c r="AY2164" s="204" t="s">
        <v>177</v>
      </c>
    </row>
    <row r="2165" spans="2:51" s="15" customFormat="1" ht="11.25">
      <c r="B2165" s="216"/>
      <c r="C2165" s="217"/>
      <c r="D2165" s="195" t="s">
        <v>188</v>
      </c>
      <c r="E2165" s="218" t="s">
        <v>19</v>
      </c>
      <c r="F2165" s="219" t="s">
        <v>480</v>
      </c>
      <c r="G2165" s="217"/>
      <c r="H2165" s="218" t="s">
        <v>19</v>
      </c>
      <c r="I2165" s="220"/>
      <c r="J2165" s="217"/>
      <c r="K2165" s="217"/>
      <c r="L2165" s="221"/>
      <c r="M2165" s="222"/>
      <c r="N2165" s="223"/>
      <c r="O2165" s="223"/>
      <c r="P2165" s="223"/>
      <c r="Q2165" s="223"/>
      <c r="R2165" s="223"/>
      <c r="S2165" s="223"/>
      <c r="T2165" s="224"/>
      <c r="AT2165" s="225" t="s">
        <v>188</v>
      </c>
      <c r="AU2165" s="225" t="s">
        <v>86</v>
      </c>
      <c r="AV2165" s="15" t="s">
        <v>84</v>
      </c>
      <c r="AW2165" s="15" t="s">
        <v>35</v>
      </c>
      <c r="AX2165" s="15" t="s">
        <v>76</v>
      </c>
      <c r="AY2165" s="225" t="s">
        <v>177</v>
      </c>
    </row>
    <row r="2166" spans="2:51" s="13" customFormat="1" ht="11.25">
      <c r="B2166" s="193"/>
      <c r="C2166" s="194"/>
      <c r="D2166" s="195" t="s">
        <v>188</v>
      </c>
      <c r="E2166" s="196" t="s">
        <v>19</v>
      </c>
      <c r="F2166" s="197" t="s">
        <v>1339</v>
      </c>
      <c r="G2166" s="194"/>
      <c r="H2166" s="198">
        <v>1.0349999999999999</v>
      </c>
      <c r="I2166" s="199"/>
      <c r="J2166" s="194"/>
      <c r="K2166" s="194"/>
      <c r="L2166" s="200"/>
      <c r="M2166" s="201"/>
      <c r="N2166" s="202"/>
      <c r="O2166" s="202"/>
      <c r="P2166" s="202"/>
      <c r="Q2166" s="202"/>
      <c r="R2166" s="202"/>
      <c r="S2166" s="202"/>
      <c r="T2166" s="203"/>
      <c r="AT2166" s="204" t="s">
        <v>188</v>
      </c>
      <c r="AU2166" s="204" t="s">
        <v>86</v>
      </c>
      <c r="AV2166" s="13" t="s">
        <v>86</v>
      </c>
      <c r="AW2166" s="13" t="s">
        <v>35</v>
      </c>
      <c r="AX2166" s="13" t="s">
        <v>76</v>
      </c>
      <c r="AY2166" s="204" t="s">
        <v>177</v>
      </c>
    </row>
    <row r="2167" spans="2:51" s="15" customFormat="1" ht="11.25">
      <c r="B2167" s="216"/>
      <c r="C2167" s="217"/>
      <c r="D2167" s="195" t="s">
        <v>188</v>
      </c>
      <c r="E2167" s="218" t="s">
        <v>19</v>
      </c>
      <c r="F2167" s="219" t="s">
        <v>482</v>
      </c>
      <c r="G2167" s="217"/>
      <c r="H2167" s="218" t="s">
        <v>19</v>
      </c>
      <c r="I2167" s="220"/>
      <c r="J2167" s="217"/>
      <c r="K2167" s="217"/>
      <c r="L2167" s="221"/>
      <c r="M2167" s="222"/>
      <c r="N2167" s="223"/>
      <c r="O2167" s="223"/>
      <c r="P2167" s="223"/>
      <c r="Q2167" s="223"/>
      <c r="R2167" s="223"/>
      <c r="S2167" s="223"/>
      <c r="T2167" s="224"/>
      <c r="AT2167" s="225" t="s">
        <v>188</v>
      </c>
      <c r="AU2167" s="225" t="s">
        <v>86</v>
      </c>
      <c r="AV2167" s="15" t="s">
        <v>84</v>
      </c>
      <c r="AW2167" s="15" t="s">
        <v>35</v>
      </c>
      <c r="AX2167" s="15" t="s">
        <v>76</v>
      </c>
      <c r="AY2167" s="225" t="s">
        <v>177</v>
      </c>
    </row>
    <row r="2168" spans="2:51" s="13" customFormat="1" ht="11.25">
      <c r="B2168" s="193"/>
      <c r="C2168" s="194"/>
      <c r="D2168" s="195" t="s">
        <v>188</v>
      </c>
      <c r="E2168" s="196" t="s">
        <v>19</v>
      </c>
      <c r="F2168" s="197" t="s">
        <v>1340</v>
      </c>
      <c r="G2168" s="194"/>
      <c r="H2168" s="198">
        <v>0.66</v>
      </c>
      <c r="I2168" s="199"/>
      <c r="J2168" s="194"/>
      <c r="K2168" s="194"/>
      <c r="L2168" s="200"/>
      <c r="M2168" s="201"/>
      <c r="N2168" s="202"/>
      <c r="O2168" s="202"/>
      <c r="P2168" s="202"/>
      <c r="Q2168" s="202"/>
      <c r="R2168" s="202"/>
      <c r="S2168" s="202"/>
      <c r="T2168" s="203"/>
      <c r="AT2168" s="204" t="s">
        <v>188</v>
      </c>
      <c r="AU2168" s="204" t="s">
        <v>86</v>
      </c>
      <c r="AV2168" s="13" t="s">
        <v>86</v>
      </c>
      <c r="AW2168" s="13" t="s">
        <v>35</v>
      </c>
      <c r="AX2168" s="13" t="s">
        <v>76</v>
      </c>
      <c r="AY2168" s="204" t="s">
        <v>177</v>
      </c>
    </row>
    <row r="2169" spans="2:51" s="15" customFormat="1" ht="11.25">
      <c r="B2169" s="216"/>
      <c r="C2169" s="217"/>
      <c r="D2169" s="195" t="s">
        <v>188</v>
      </c>
      <c r="E2169" s="218" t="s">
        <v>19</v>
      </c>
      <c r="F2169" s="219" t="s">
        <v>484</v>
      </c>
      <c r="G2169" s="217"/>
      <c r="H2169" s="218" t="s">
        <v>19</v>
      </c>
      <c r="I2169" s="220"/>
      <c r="J2169" s="217"/>
      <c r="K2169" s="217"/>
      <c r="L2169" s="221"/>
      <c r="M2169" s="222"/>
      <c r="N2169" s="223"/>
      <c r="O2169" s="223"/>
      <c r="P2169" s="223"/>
      <c r="Q2169" s="223"/>
      <c r="R2169" s="223"/>
      <c r="S2169" s="223"/>
      <c r="T2169" s="224"/>
      <c r="AT2169" s="225" t="s">
        <v>188</v>
      </c>
      <c r="AU2169" s="225" t="s">
        <v>86</v>
      </c>
      <c r="AV2169" s="15" t="s">
        <v>84</v>
      </c>
      <c r="AW2169" s="15" t="s">
        <v>35</v>
      </c>
      <c r="AX2169" s="15" t="s">
        <v>76</v>
      </c>
      <c r="AY2169" s="225" t="s">
        <v>177</v>
      </c>
    </row>
    <row r="2170" spans="2:51" s="13" customFormat="1" ht="11.25">
      <c r="B2170" s="193"/>
      <c r="C2170" s="194"/>
      <c r="D2170" s="195" t="s">
        <v>188</v>
      </c>
      <c r="E2170" s="196" t="s">
        <v>19</v>
      </c>
      <c r="F2170" s="197" t="s">
        <v>1341</v>
      </c>
      <c r="G2170" s="194"/>
      <c r="H2170" s="198">
        <v>2.04</v>
      </c>
      <c r="I2170" s="199"/>
      <c r="J2170" s="194"/>
      <c r="K2170" s="194"/>
      <c r="L2170" s="200"/>
      <c r="M2170" s="201"/>
      <c r="N2170" s="202"/>
      <c r="O2170" s="202"/>
      <c r="P2170" s="202"/>
      <c r="Q2170" s="202"/>
      <c r="R2170" s="202"/>
      <c r="S2170" s="202"/>
      <c r="T2170" s="203"/>
      <c r="AT2170" s="204" t="s">
        <v>188</v>
      </c>
      <c r="AU2170" s="204" t="s">
        <v>86</v>
      </c>
      <c r="AV2170" s="13" t="s">
        <v>86</v>
      </c>
      <c r="AW2170" s="13" t="s">
        <v>35</v>
      </c>
      <c r="AX2170" s="13" t="s">
        <v>76</v>
      </c>
      <c r="AY2170" s="204" t="s">
        <v>177</v>
      </c>
    </row>
    <row r="2171" spans="2:51" s="15" customFormat="1" ht="11.25">
      <c r="B2171" s="216"/>
      <c r="C2171" s="217"/>
      <c r="D2171" s="195" t="s">
        <v>188</v>
      </c>
      <c r="E2171" s="218" t="s">
        <v>19</v>
      </c>
      <c r="F2171" s="219" t="s">
        <v>486</v>
      </c>
      <c r="G2171" s="217"/>
      <c r="H2171" s="218" t="s">
        <v>19</v>
      </c>
      <c r="I2171" s="220"/>
      <c r="J2171" s="217"/>
      <c r="K2171" s="217"/>
      <c r="L2171" s="221"/>
      <c r="M2171" s="222"/>
      <c r="N2171" s="223"/>
      <c r="O2171" s="223"/>
      <c r="P2171" s="223"/>
      <c r="Q2171" s="223"/>
      <c r="R2171" s="223"/>
      <c r="S2171" s="223"/>
      <c r="T2171" s="224"/>
      <c r="AT2171" s="225" t="s">
        <v>188</v>
      </c>
      <c r="AU2171" s="225" t="s">
        <v>86</v>
      </c>
      <c r="AV2171" s="15" t="s">
        <v>84</v>
      </c>
      <c r="AW2171" s="15" t="s">
        <v>35</v>
      </c>
      <c r="AX2171" s="15" t="s">
        <v>76</v>
      </c>
      <c r="AY2171" s="225" t="s">
        <v>177</v>
      </c>
    </row>
    <row r="2172" spans="2:51" s="13" customFormat="1" ht="11.25">
      <c r="B2172" s="193"/>
      <c r="C2172" s="194"/>
      <c r="D2172" s="195" t="s">
        <v>188</v>
      </c>
      <c r="E2172" s="196" t="s">
        <v>19</v>
      </c>
      <c r="F2172" s="197" t="s">
        <v>1342</v>
      </c>
      <c r="G2172" s="194"/>
      <c r="H2172" s="198">
        <v>3.399</v>
      </c>
      <c r="I2172" s="199"/>
      <c r="J2172" s="194"/>
      <c r="K2172" s="194"/>
      <c r="L2172" s="200"/>
      <c r="M2172" s="201"/>
      <c r="N2172" s="202"/>
      <c r="O2172" s="202"/>
      <c r="P2172" s="202"/>
      <c r="Q2172" s="202"/>
      <c r="R2172" s="202"/>
      <c r="S2172" s="202"/>
      <c r="T2172" s="203"/>
      <c r="AT2172" s="204" t="s">
        <v>188</v>
      </c>
      <c r="AU2172" s="204" t="s">
        <v>86</v>
      </c>
      <c r="AV2172" s="13" t="s">
        <v>86</v>
      </c>
      <c r="AW2172" s="13" t="s">
        <v>35</v>
      </c>
      <c r="AX2172" s="13" t="s">
        <v>76</v>
      </c>
      <c r="AY2172" s="204" t="s">
        <v>177</v>
      </c>
    </row>
    <row r="2173" spans="2:51" s="15" customFormat="1" ht="11.25">
      <c r="B2173" s="216"/>
      <c r="C2173" s="217"/>
      <c r="D2173" s="195" t="s">
        <v>188</v>
      </c>
      <c r="E2173" s="218" t="s">
        <v>19</v>
      </c>
      <c r="F2173" s="219" t="s">
        <v>488</v>
      </c>
      <c r="G2173" s="217"/>
      <c r="H2173" s="218" t="s">
        <v>19</v>
      </c>
      <c r="I2173" s="220"/>
      <c r="J2173" s="217"/>
      <c r="K2173" s="217"/>
      <c r="L2173" s="221"/>
      <c r="M2173" s="222"/>
      <c r="N2173" s="223"/>
      <c r="O2173" s="223"/>
      <c r="P2173" s="223"/>
      <c r="Q2173" s="223"/>
      <c r="R2173" s="223"/>
      <c r="S2173" s="223"/>
      <c r="T2173" s="224"/>
      <c r="AT2173" s="225" t="s">
        <v>188</v>
      </c>
      <c r="AU2173" s="225" t="s">
        <v>86</v>
      </c>
      <c r="AV2173" s="15" t="s">
        <v>84</v>
      </c>
      <c r="AW2173" s="15" t="s">
        <v>35</v>
      </c>
      <c r="AX2173" s="15" t="s">
        <v>76</v>
      </c>
      <c r="AY2173" s="225" t="s">
        <v>177</v>
      </c>
    </row>
    <row r="2174" spans="2:51" s="13" customFormat="1" ht="11.25">
      <c r="B2174" s="193"/>
      <c r="C2174" s="194"/>
      <c r="D2174" s="195" t="s">
        <v>188</v>
      </c>
      <c r="E2174" s="196" t="s">
        <v>19</v>
      </c>
      <c r="F2174" s="197" t="s">
        <v>1343</v>
      </c>
      <c r="G2174" s="194"/>
      <c r="H2174" s="198">
        <v>2.2349999999999999</v>
      </c>
      <c r="I2174" s="199"/>
      <c r="J2174" s="194"/>
      <c r="K2174" s="194"/>
      <c r="L2174" s="200"/>
      <c r="M2174" s="201"/>
      <c r="N2174" s="202"/>
      <c r="O2174" s="202"/>
      <c r="P2174" s="202"/>
      <c r="Q2174" s="202"/>
      <c r="R2174" s="202"/>
      <c r="S2174" s="202"/>
      <c r="T2174" s="203"/>
      <c r="AT2174" s="204" t="s">
        <v>188</v>
      </c>
      <c r="AU2174" s="204" t="s">
        <v>86</v>
      </c>
      <c r="AV2174" s="13" t="s">
        <v>86</v>
      </c>
      <c r="AW2174" s="13" t="s">
        <v>35</v>
      </c>
      <c r="AX2174" s="13" t="s">
        <v>76</v>
      </c>
      <c r="AY2174" s="204" t="s">
        <v>177</v>
      </c>
    </row>
    <row r="2175" spans="2:51" s="15" customFormat="1" ht="11.25">
      <c r="B2175" s="216"/>
      <c r="C2175" s="217"/>
      <c r="D2175" s="195" t="s">
        <v>188</v>
      </c>
      <c r="E2175" s="218" t="s">
        <v>19</v>
      </c>
      <c r="F2175" s="219" t="s">
        <v>490</v>
      </c>
      <c r="G2175" s="217"/>
      <c r="H2175" s="218" t="s">
        <v>19</v>
      </c>
      <c r="I2175" s="220"/>
      <c r="J2175" s="217"/>
      <c r="K2175" s="217"/>
      <c r="L2175" s="221"/>
      <c r="M2175" s="222"/>
      <c r="N2175" s="223"/>
      <c r="O2175" s="223"/>
      <c r="P2175" s="223"/>
      <c r="Q2175" s="223"/>
      <c r="R2175" s="223"/>
      <c r="S2175" s="223"/>
      <c r="T2175" s="224"/>
      <c r="AT2175" s="225" t="s">
        <v>188</v>
      </c>
      <c r="AU2175" s="225" t="s">
        <v>86</v>
      </c>
      <c r="AV2175" s="15" t="s">
        <v>84</v>
      </c>
      <c r="AW2175" s="15" t="s">
        <v>35</v>
      </c>
      <c r="AX2175" s="15" t="s">
        <v>76</v>
      </c>
      <c r="AY2175" s="225" t="s">
        <v>177</v>
      </c>
    </row>
    <row r="2176" spans="2:51" s="13" customFormat="1" ht="11.25">
      <c r="B2176" s="193"/>
      <c r="C2176" s="194"/>
      <c r="D2176" s="195" t="s">
        <v>188</v>
      </c>
      <c r="E2176" s="196" t="s">
        <v>19</v>
      </c>
      <c r="F2176" s="197" t="s">
        <v>1344</v>
      </c>
      <c r="G2176" s="194"/>
      <c r="H2176" s="198">
        <v>2.2050000000000001</v>
      </c>
      <c r="I2176" s="199"/>
      <c r="J2176" s="194"/>
      <c r="K2176" s="194"/>
      <c r="L2176" s="200"/>
      <c r="M2176" s="201"/>
      <c r="N2176" s="202"/>
      <c r="O2176" s="202"/>
      <c r="P2176" s="202"/>
      <c r="Q2176" s="202"/>
      <c r="R2176" s="202"/>
      <c r="S2176" s="202"/>
      <c r="T2176" s="203"/>
      <c r="AT2176" s="204" t="s">
        <v>188</v>
      </c>
      <c r="AU2176" s="204" t="s">
        <v>86</v>
      </c>
      <c r="AV2176" s="13" t="s">
        <v>86</v>
      </c>
      <c r="AW2176" s="13" t="s">
        <v>35</v>
      </c>
      <c r="AX2176" s="13" t="s">
        <v>76</v>
      </c>
      <c r="AY2176" s="204" t="s">
        <v>177</v>
      </c>
    </row>
    <row r="2177" spans="1:65" s="14" customFormat="1" ht="11.25">
      <c r="B2177" s="205"/>
      <c r="C2177" s="206"/>
      <c r="D2177" s="195" t="s">
        <v>188</v>
      </c>
      <c r="E2177" s="207" t="s">
        <v>19</v>
      </c>
      <c r="F2177" s="208" t="s">
        <v>190</v>
      </c>
      <c r="G2177" s="206"/>
      <c r="H2177" s="209">
        <v>109.57299999999999</v>
      </c>
      <c r="I2177" s="210"/>
      <c r="J2177" s="206"/>
      <c r="K2177" s="206"/>
      <c r="L2177" s="211"/>
      <c r="M2177" s="212"/>
      <c r="N2177" s="213"/>
      <c r="O2177" s="213"/>
      <c r="P2177" s="213"/>
      <c r="Q2177" s="213"/>
      <c r="R2177" s="213"/>
      <c r="S2177" s="213"/>
      <c r="T2177" s="214"/>
      <c r="AT2177" s="215" t="s">
        <v>188</v>
      </c>
      <c r="AU2177" s="215" t="s">
        <v>86</v>
      </c>
      <c r="AV2177" s="14" t="s">
        <v>184</v>
      </c>
      <c r="AW2177" s="14" t="s">
        <v>35</v>
      </c>
      <c r="AX2177" s="14" t="s">
        <v>76</v>
      </c>
      <c r="AY2177" s="215" t="s">
        <v>177</v>
      </c>
    </row>
    <row r="2178" spans="1:65" s="13" customFormat="1" ht="11.25">
      <c r="B2178" s="193"/>
      <c r="C2178" s="194"/>
      <c r="D2178" s="195" t="s">
        <v>188</v>
      </c>
      <c r="E2178" s="196" t="s">
        <v>19</v>
      </c>
      <c r="F2178" s="197" t="s">
        <v>1457</v>
      </c>
      <c r="G2178" s="194"/>
      <c r="H2178" s="198">
        <v>730.48699999999997</v>
      </c>
      <c r="I2178" s="199"/>
      <c r="J2178" s="194"/>
      <c r="K2178" s="194"/>
      <c r="L2178" s="200"/>
      <c r="M2178" s="201"/>
      <c r="N2178" s="202"/>
      <c r="O2178" s="202"/>
      <c r="P2178" s="202"/>
      <c r="Q2178" s="202"/>
      <c r="R2178" s="202"/>
      <c r="S2178" s="202"/>
      <c r="T2178" s="203"/>
      <c r="AT2178" s="204" t="s">
        <v>188</v>
      </c>
      <c r="AU2178" s="204" t="s">
        <v>86</v>
      </c>
      <c r="AV2178" s="13" t="s">
        <v>86</v>
      </c>
      <c r="AW2178" s="13" t="s">
        <v>35</v>
      </c>
      <c r="AX2178" s="13" t="s">
        <v>76</v>
      </c>
      <c r="AY2178" s="204" t="s">
        <v>177</v>
      </c>
    </row>
    <row r="2179" spans="1:65" s="13" customFormat="1" ht="11.25">
      <c r="B2179" s="193"/>
      <c r="C2179" s="194"/>
      <c r="D2179" s="195" t="s">
        <v>188</v>
      </c>
      <c r="E2179" s="196" t="s">
        <v>19</v>
      </c>
      <c r="F2179" s="197" t="s">
        <v>1458</v>
      </c>
      <c r="G2179" s="194"/>
      <c r="H2179" s="198">
        <v>730.48699999999997</v>
      </c>
      <c r="I2179" s="199"/>
      <c r="J2179" s="194"/>
      <c r="K2179" s="194"/>
      <c r="L2179" s="200"/>
      <c r="M2179" s="201"/>
      <c r="N2179" s="202"/>
      <c r="O2179" s="202"/>
      <c r="P2179" s="202"/>
      <c r="Q2179" s="202"/>
      <c r="R2179" s="202"/>
      <c r="S2179" s="202"/>
      <c r="T2179" s="203"/>
      <c r="AT2179" s="204" t="s">
        <v>188</v>
      </c>
      <c r="AU2179" s="204" t="s">
        <v>86</v>
      </c>
      <c r="AV2179" s="13" t="s">
        <v>86</v>
      </c>
      <c r="AW2179" s="13" t="s">
        <v>35</v>
      </c>
      <c r="AX2179" s="13" t="s">
        <v>84</v>
      </c>
      <c r="AY2179" s="204" t="s">
        <v>177</v>
      </c>
    </row>
    <row r="2180" spans="1:65" s="2" customFormat="1" ht="16.5" customHeight="1">
      <c r="A2180" s="36"/>
      <c r="B2180" s="37"/>
      <c r="C2180" s="237" t="s">
        <v>1459</v>
      </c>
      <c r="D2180" s="237" t="s">
        <v>757</v>
      </c>
      <c r="E2180" s="238" t="s">
        <v>1460</v>
      </c>
      <c r="F2180" s="239" t="s">
        <v>1461</v>
      </c>
      <c r="G2180" s="240" t="s">
        <v>595</v>
      </c>
      <c r="H2180" s="241">
        <v>730.48699999999997</v>
      </c>
      <c r="I2180" s="242"/>
      <c r="J2180" s="243">
        <f>ROUND(I2180*H2180,2)</f>
        <v>0</v>
      </c>
      <c r="K2180" s="239" t="s">
        <v>183</v>
      </c>
      <c r="L2180" s="244"/>
      <c r="M2180" s="245" t="s">
        <v>19</v>
      </c>
      <c r="N2180" s="246" t="s">
        <v>47</v>
      </c>
      <c r="O2180" s="66"/>
      <c r="P2180" s="184">
        <f>O2180*H2180</f>
        <v>0</v>
      </c>
      <c r="Q2180" s="184">
        <v>5.0000000000000002E-5</v>
      </c>
      <c r="R2180" s="184">
        <f>Q2180*H2180</f>
        <v>3.6524349999999997E-2</v>
      </c>
      <c r="S2180" s="184">
        <v>0</v>
      </c>
      <c r="T2180" s="185">
        <f>S2180*H2180</f>
        <v>0</v>
      </c>
      <c r="U2180" s="36"/>
      <c r="V2180" s="36"/>
      <c r="W2180" s="36"/>
      <c r="X2180" s="36"/>
      <c r="Y2180" s="36"/>
      <c r="Z2180" s="36"/>
      <c r="AA2180" s="36"/>
      <c r="AB2180" s="36"/>
      <c r="AC2180" s="36"/>
      <c r="AD2180" s="36"/>
      <c r="AE2180" s="36"/>
      <c r="AR2180" s="186" t="s">
        <v>592</v>
      </c>
      <c r="AT2180" s="186" t="s">
        <v>757</v>
      </c>
      <c r="AU2180" s="186" t="s">
        <v>86</v>
      </c>
      <c r="AY2180" s="19" t="s">
        <v>177</v>
      </c>
      <c r="BE2180" s="187">
        <f>IF(N2180="základní",J2180,0)</f>
        <v>0</v>
      </c>
      <c r="BF2180" s="187">
        <f>IF(N2180="snížená",J2180,0)</f>
        <v>0</v>
      </c>
      <c r="BG2180" s="187">
        <f>IF(N2180="zákl. přenesená",J2180,0)</f>
        <v>0</v>
      </c>
      <c r="BH2180" s="187">
        <f>IF(N2180="sníž. přenesená",J2180,0)</f>
        <v>0</v>
      </c>
      <c r="BI2180" s="187">
        <f>IF(N2180="nulová",J2180,0)</f>
        <v>0</v>
      </c>
      <c r="BJ2180" s="19" t="s">
        <v>84</v>
      </c>
      <c r="BK2180" s="187">
        <f>ROUND(I2180*H2180,2)</f>
        <v>0</v>
      </c>
      <c r="BL2180" s="19" t="s">
        <v>301</v>
      </c>
      <c r="BM2180" s="186" t="s">
        <v>1462</v>
      </c>
    </row>
    <row r="2181" spans="1:65" s="2" customFormat="1" ht="24.2" customHeight="1">
      <c r="A2181" s="36"/>
      <c r="B2181" s="37"/>
      <c r="C2181" s="175" t="s">
        <v>1463</v>
      </c>
      <c r="D2181" s="175" t="s">
        <v>179</v>
      </c>
      <c r="E2181" s="176" t="s">
        <v>1464</v>
      </c>
      <c r="F2181" s="177" t="s">
        <v>1465</v>
      </c>
      <c r="G2181" s="178" t="s">
        <v>199</v>
      </c>
      <c r="H2181" s="179">
        <v>2.4700000000000002</v>
      </c>
      <c r="I2181" s="180"/>
      <c r="J2181" s="181">
        <f>ROUND(I2181*H2181,2)</f>
        <v>0</v>
      </c>
      <c r="K2181" s="177" t="s">
        <v>183</v>
      </c>
      <c r="L2181" s="41"/>
      <c r="M2181" s="182" t="s">
        <v>19</v>
      </c>
      <c r="N2181" s="183" t="s">
        <v>47</v>
      </c>
      <c r="O2181" s="66"/>
      <c r="P2181" s="184">
        <f>O2181*H2181</f>
        <v>0</v>
      </c>
      <c r="Q2181" s="184">
        <v>2.9999999999999997E-4</v>
      </c>
      <c r="R2181" s="184">
        <f>Q2181*H2181</f>
        <v>7.4100000000000001E-4</v>
      </c>
      <c r="S2181" s="184">
        <v>0</v>
      </c>
      <c r="T2181" s="185">
        <f>S2181*H2181</f>
        <v>0</v>
      </c>
      <c r="U2181" s="36"/>
      <c r="V2181" s="36"/>
      <c r="W2181" s="36"/>
      <c r="X2181" s="36"/>
      <c r="Y2181" s="36"/>
      <c r="Z2181" s="36"/>
      <c r="AA2181" s="36"/>
      <c r="AB2181" s="36"/>
      <c r="AC2181" s="36"/>
      <c r="AD2181" s="36"/>
      <c r="AE2181" s="36"/>
      <c r="AR2181" s="186" t="s">
        <v>301</v>
      </c>
      <c r="AT2181" s="186" t="s">
        <v>179</v>
      </c>
      <c r="AU2181" s="186" t="s">
        <v>86</v>
      </c>
      <c r="AY2181" s="19" t="s">
        <v>177</v>
      </c>
      <c r="BE2181" s="187">
        <f>IF(N2181="základní",J2181,0)</f>
        <v>0</v>
      </c>
      <c r="BF2181" s="187">
        <f>IF(N2181="snížená",J2181,0)</f>
        <v>0</v>
      </c>
      <c r="BG2181" s="187">
        <f>IF(N2181="zákl. přenesená",J2181,0)</f>
        <v>0</v>
      </c>
      <c r="BH2181" s="187">
        <f>IF(N2181="sníž. přenesená",J2181,0)</f>
        <v>0</v>
      </c>
      <c r="BI2181" s="187">
        <f>IF(N2181="nulová",J2181,0)</f>
        <v>0</v>
      </c>
      <c r="BJ2181" s="19" t="s">
        <v>84</v>
      </c>
      <c r="BK2181" s="187">
        <f>ROUND(I2181*H2181,2)</f>
        <v>0</v>
      </c>
      <c r="BL2181" s="19" t="s">
        <v>301</v>
      </c>
      <c r="BM2181" s="186" t="s">
        <v>1466</v>
      </c>
    </row>
    <row r="2182" spans="1:65" s="2" customFormat="1" ht="11.25">
      <c r="A2182" s="36"/>
      <c r="B2182" s="37"/>
      <c r="C2182" s="38"/>
      <c r="D2182" s="188" t="s">
        <v>186</v>
      </c>
      <c r="E2182" s="38"/>
      <c r="F2182" s="189" t="s">
        <v>1467</v>
      </c>
      <c r="G2182" s="38"/>
      <c r="H2182" s="38"/>
      <c r="I2182" s="190"/>
      <c r="J2182" s="38"/>
      <c r="K2182" s="38"/>
      <c r="L2182" s="41"/>
      <c r="M2182" s="191"/>
      <c r="N2182" s="192"/>
      <c r="O2182" s="66"/>
      <c r="P2182" s="66"/>
      <c r="Q2182" s="66"/>
      <c r="R2182" s="66"/>
      <c r="S2182" s="66"/>
      <c r="T2182" s="67"/>
      <c r="U2182" s="36"/>
      <c r="V2182" s="36"/>
      <c r="W2182" s="36"/>
      <c r="X2182" s="36"/>
      <c r="Y2182" s="36"/>
      <c r="Z2182" s="36"/>
      <c r="AA2182" s="36"/>
      <c r="AB2182" s="36"/>
      <c r="AC2182" s="36"/>
      <c r="AD2182" s="36"/>
      <c r="AE2182" s="36"/>
      <c r="AT2182" s="19" t="s">
        <v>186</v>
      </c>
      <c r="AU2182" s="19" t="s">
        <v>86</v>
      </c>
    </row>
    <row r="2183" spans="1:65" s="15" customFormat="1" ht="11.25">
      <c r="B2183" s="216"/>
      <c r="C2183" s="217"/>
      <c r="D2183" s="195" t="s">
        <v>188</v>
      </c>
      <c r="E2183" s="218" t="s">
        <v>19</v>
      </c>
      <c r="F2183" s="219" t="s">
        <v>1468</v>
      </c>
      <c r="G2183" s="217"/>
      <c r="H2183" s="218" t="s">
        <v>19</v>
      </c>
      <c r="I2183" s="220"/>
      <c r="J2183" s="217"/>
      <c r="K2183" s="217"/>
      <c r="L2183" s="221"/>
      <c r="M2183" s="222"/>
      <c r="N2183" s="223"/>
      <c r="O2183" s="223"/>
      <c r="P2183" s="223"/>
      <c r="Q2183" s="223"/>
      <c r="R2183" s="223"/>
      <c r="S2183" s="223"/>
      <c r="T2183" s="224"/>
      <c r="AT2183" s="225" t="s">
        <v>188</v>
      </c>
      <c r="AU2183" s="225" t="s">
        <v>86</v>
      </c>
      <c r="AV2183" s="15" t="s">
        <v>84</v>
      </c>
      <c r="AW2183" s="15" t="s">
        <v>35</v>
      </c>
      <c r="AX2183" s="15" t="s">
        <v>76</v>
      </c>
      <c r="AY2183" s="225" t="s">
        <v>177</v>
      </c>
    </row>
    <row r="2184" spans="1:65" s="13" customFormat="1" ht="11.25">
      <c r="B2184" s="193"/>
      <c r="C2184" s="194"/>
      <c r="D2184" s="195" t="s">
        <v>188</v>
      </c>
      <c r="E2184" s="196" t="s">
        <v>19</v>
      </c>
      <c r="F2184" s="197" t="s">
        <v>1469</v>
      </c>
      <c r="G2184" s="194"/>
      <c r="H2184" s="198">
        <v>2.4700000000000002</v>
      </c>
      <c r="I2184" s="199"/>
      <c r="J2184" s="194"/>
      <c r="K2184" s="194"/>
      <c r="L2184" s="200"/>
      <c r="M2184" s="201"/>
      <c r="N2184" s="202"/>
      <c r="O2184" s="202"/>
      <c r="P2184" s="202"/>
      <c r="Q2184" s="202"/>
      <c r="R2184" s="202"/>
      <c r="S2184" s="202"/>
      <c r="T2184" s="203"/>
      <c r="AT2184" s="204" t="s">
        <v>188</v>
      </c>
      <c r="AU2184" s="204" t="s">
        <v>86</v>
      </c>
      <c r="AV2184" s="13" t="s">
        <v>86</v>
      </c>
      <c r="AW2184" s="13" t="s">
        <v>35</v>
      </c>
      <c r="AX2184" s="13" t="s">
        <v>76</v>
      </c>
      <c r="AY2184" s="204" t="s">
        <v>177</v>
      </c>
    </row>
    <row r="2185" spans="1:65" s="14" customFormat="1" ht="11.25">
      <c r="B2185" s="205"/>
      <c r="C2185" s="206"/>
      <c r="D2185" s="195" t="s">
        <v>188</v>
      </c>
      <c r="E2185" s="207" t="s">
        <v>19</v>
      </c>
      <c r="F2185" s="208" t="s">
        <v>190</v>
      </c>
      <c r="G2185" s="206"/>
      <c r="H2185" s="209">
        <v>2.4700000000000002</v>
      </c>
      <c r="I2185" s="210"/>
      <c r="J2185" s="206"/>
      <c r="K2185" s="206"/>
      <c r="L2185" s="211"/>
      <c r="M2185" s="212"/>
      <c r="N2185" s="213"/>
      <c r="O2185" s="213"/>
      <c r="P2185" s="213"/>
      <c r="Q2185" s="213"/>
      <c r="R2185" s="213"/>
      <c r="S2185" s="213"/>
      <c r="T2185" s="214"/>
      <c r="AT2185" s="215" t="s">
        <v>188</v>
      </c>
      <c r="AU2185" s="215" t="s">
        <v>86</v>
      </c>
      <c r="AV2185" s="14" t="s">
        <v>184</v>
      </c>
      <c r="AW2185" s="14" t="s">
        <v>35</v>
      </c>
      <c r="AX2185" s="14" t="s">
        <v>84</v>
      </c>
      <c r="AY2185" s="215" t="s">
        <v>177</v>
      </c>
    </row>
    <row r="2186" spans="1:65" s="2" customFormat="1" ht="16.5" customHeight="1">
      <c r="A2186" s="36"/>
      <c r="B2186" s="37"/>
      <c r="C2186" s="237" t="s">
        <v>1470</v>
      </c>
      <c r="D2186" s="237" t="s">
        <v>757</v>
      </c>
      <c r="E2186" s="238" t="s">
        <v>1471</v>
      </c>
      <c r="F2186" s="239" t="s">
        <v>1472</v>
      </c>
      <c r="G2186" s="240" t="s">
        <v>199</v>
      </c>
      <c r="H2186" s="241">
        <v>2.5939999999999999</v>
      </c>
      <c r="I2186" s="242"/>
      <c r="J2186" s="243">
        <f>ROUND(I2186*H2186,2)</f>
        <v>0</v>
      </c>
      <c r="K2186" s="239" t="s">
        <v>183</v>
      </c>
      <c r="L2186" s="244"/>
      <c r="M2186" s="245" t="s">
        <v>19</v>
      </c>
      <c r="N2186" s="246" t="s">
        <v>47</v>
      </c>
      <c r="O2186" s="66"/>
      <c r="P2186" s="184">
        <f>O2186*H2186</f>
        <v>0</v>
      </c>
      <c r="Q2186" s="184">
        <v>3.0000000000000001E-3</v>
      </c>
      <c r="R2186" s="184">
        <f>Q2186*H2186</f>
        <v>7.7819999999999999E-3</v>
      </c>
      <c r="S2186" s="184">
        <v>0</v>
      </c>
      <c r="T2186" s="185">
        <f>S2186*H2186</f>
        <v>0</v>
      </c>
      <c r="U2186" s="36"/>
      <c r="V2186" s="36"/>
      <c r="W2186" s="36"/>
      <c r="X2186" s="36"/>
      <c r="Y2186" s="36"/>
      <c r="Z2186" s="36"/>
      <c r="AA2186" s="36"/>
      <c r="AB2186" s="36"/>
      <c r="AC2186" s="36"/>
      <c r="AD2186" s="36"/>
      <c r="AE2186" s="36"/>
      <c r="AR2186" s="186" t="s">
        <v>592</v>
      </c>
      <c r="AT2186" s="186" t="s">
        <v>757</v>
      </c>
      <c r="AU2186" s="186" t="s">
        <v>86</v>
      </c>
      <c r="AY2186" s="19" t="s">
        <v>177</v>
      </c>
      <c r="BE2186" s="187">
        <f>IF(N2186="základní",J2186,0)</f>
        <v>0</v>
      </c>
      <c r="BF2186" s="187">
        <f>IF(N2186="snížená",J2186,0)</f>
        <v>0</v>
      </c>
      <c r="BG2186" s="187">
        <f>IF(N2186="zákl. přenesená",J2186,0)</f>
        <v>0</v>
      </c>
      <c r="BH2186" s="187">
        <f>IF(N2186="sníž. přenesená",J2186,0)</f>
        <v>0</v>
      </c>
      <c r="BI2186" s="187">
        <f>IF(N2186="nulová",J2186,0)</f>
        <v>0</v>
      </c>
      <c r="BJ2186" s="19" t="s">
        <v>84</v>
      </c>
      <c r="BK2186" s="187">
        <f>ROUND(I2186*H2186,2)</f>
        <v>0</v>
      </c>
      <c r="BL2186" s="19" t="s">
        <v>301</v>
      </c>
      <c r="BM2186" s="186" t="s">
        <v>1473</v>
      </c>
    </row>
    <row r="2187" spans="1:65" s="13" customFormat="1" ht="11.25">
      <c r="B2187" s="193"/>
      <c r="C2187" s="194"/>
      <c r="D2187" s="195" t="s">
        <v>188</v>
      </c>
      <c r="E2187" s="196" t="s">
        <v>19</v>
      </c>
      <c r="F2187" s="197" t="s">
        <v>1474</v>
      </c>
      <c r="G2187" s="194"/>
      <c r="H2187" s="198">
        <v>2.5939999999999999</v>
      </c>
      <c r="I2187" s="199"/>
      <c r="J2187" s="194"/>
      <c r="K2187" s="194"/>
      <c r="L2187" s="200"/>
      <c r="M2187" s="201"/>
      <c r="N2187" s="202"/>
      <c r="O2187" s="202"/>
      <c r="P2187" s="202"/>
      <c r="Q2187" s="202"/>
      <c r="R2187" s="202"/>
      <c r="S2187" s="202"/>
      <c r="T2187" s="203"/>
      <c r="AT2187" s="204" t="s">
        <v>188</v>
      </c>
      <c r="AU2187" s="204" t="s">
        <v>86</v>
      </c>
      <c r="AV2187" s="13" t="s">
        <v>86</v>
      </c>
      <c r="AW2187" s="13" t="s">
        <v>35</v>
      </c>
      <c r="AX2187" s="13" t="s">
        <v>84</v>
      </c>
      <c r="AY2187" s="204" t="s">
        <v>177</v>
      </c>
    </row>
    <row r="2188" spans="1:65" s="2" customFormat="1" ht="24.2" customHeight="1">
      <c r="A2188" s="36"/>
      <c r="B2188" s="37"/>
      <c r="C2188" s="175" t="s">
        <v>1475</v>
      </c>
      <c r="D2188" s="175" t="s">
        <v>179</v>
      </c>
      <c r="E2188" s="176" t="s">
        <v>1476</v>
      </c>
      <c r="F2188" s="177" t="s">
        <v>1477</v>
      </c>
      <c r="G2188" s="178" t="s">
        <v>199</v>
      </c>
      <c r="H2188" s="179">
        <v>416.5</v>
      </c>
      <c r="I2188" s="180"/>
      <c r="J2188" s="181">
        <f>ROUND(I2188*H2188,2)</f>
        <v>0</v>
      </c>
      <c r="K2188" s="177" t="s">
        <v>183</v>
      </c>
      <c r="L2188" s="41"/>
      <c r="M2188" s="182" t="s">
        <v>19</v>
      </c>
      <c r="N2188" s="183" t="s">
        <v>47</v>
      </c>
      <c r="O2188" s="66"/>
      <c r="P2188" s="184">
        <f>O2188*H2188</f>
        <v>0</v>
      </c>
      <c r="Q2188" s="184">
        <v>6.0000000000000001E-3</v>
      </c>
      <c r="R2188" s="184">
        <f>Q2188*H2188</f>
        <v>2.4990000000000001</v>
      </c>
      <c r="S2188" s="184">
        <v>0</v>
      </c>
      <c r="T2188" s="185">
        <f>S2188*H2188</f>
        <v>0</v>
      </c>
      <c r="U2188" s="36"/>
      <c r="V2188" s="36"/>
      <c r="W2188" s="36"/>
      <c r="X2188" s="36"/>
      <c r="Y2188" s="36"/>
      <c r="Z2188" s="36"/>
      <c r="AA2188" s="36"/>
      <c r="AB2188" s="36"/>
      <c r="AC2188" s="36"/>
      <c r="AD2188" s="36"/>
      <c r="AE2188" s="36"/>
      <c r="AR2188" s="186" t="s">
        <v>301</v>
      </c>
      <c r="AT2188" s="186" t="s">
        <v>179</v>
      </c>
      <c r="AU2188" s="186" t="s">
        <v>86</v>
      </c>
      <c r="AY2188" s="19" t="s">
        <v>177</v>
      </c>
      <c r="BE2188" s="187">
        <f>IF(N2188="základní",J2188,0)</f>
        <v>0</v>
      </c>
      <c r="BF2188" s="187">
        <f>IF(N2188="snížená",J2188,0)</f>
        <v>0</v>
      </c>
      <c r="BG2188" s="187">
        <f>IF(N2188="zákl. přenesená",J2188,0)</f>
        <v>0</v>
      </c>
      <c r="BH2188" s="187">
        <f>IF(N2188="sníž. přenesená",J2188,0)</f>
        <v>0</v>
      </c>
      <c r="BI2188" s="187">
        <f>IF(N2188="nulová",J2188,0)</f>
        <v>0</v>
      </c>
      <c r="BJ2188" s="19" t="s">
        <v>84</v>
      </c>
      <c r="BK2188" s="187">
        <f>ROUND(I2188*H2188,2)</f>
        <v>0</v>
      </c>
      <c r="BL2188" s="19" t="s">
        <v>301</v>
      </c>
      <c r="BM2188" s="186" t="s">
        <v>1478</v>
      </c>
    </row>
    <row r="2189" spans="1:65" s="2" customFormat="1" ht="11.25">
      <c r="A2189" s="36"/>
      <c r="B2189" s="37"/>
      <c r="C2189" s="38"/>
      <c r="D2189" s="188" t="s">
        <v>186</v>
      </c>
      <c r="E2189" s="38"/>
      <c r="F2189" s="189" t="s">
        <v>1479</v>
      </c>
      <c r="G2189" s="38"/>
      <c r="H2189" s="38"/>
      <c r="I2189" s="190"/>
      <c r="J2189" s="38"/>
      <c r="K2189" s="38"/>
      <c r="L2189" s="41"/>
      <c r="M2189" s="191"/>
      <c r="N2189" s="192"/>
      <c r="O2189" s="66"/>
      <c r="P2189" s="66"/>
      <c r="Q2189" s="66"/>
      <c r="R2189" s="66"/>
      <c r="S2189" s="66"/>
      <c r="T2189" s="67"/>
      <c r="U2189" s="36"/>
      <c r="V2189" s="36"/>
      <c r="W2189" s="36"/>
      <c r="X2189" s="36"/>
      <c r="Y2189" s="36"/>
      <c r="Z2189" s="36"/>
      <c r="AA2189" s="36"/>
      <c r="AB2189" s="36"/>
      <c r="AC2189" s="36"/>
      <c r="AD2189" s="36"/>
      <c r="AE2189" s="36"/>
      <c r="AT2189" s="19" t="s">
        <v>186</v>
      </c>
      <c r="AU2189" s="19" t="s">
        <v>86</v>
      </c>
    </row>
    <row r="2190" spans="1:65" s="13" customFormat="1" ht="11.25">
      <c r="B2190" s="193"/>
      <c r="C2190" s="194"/>
      <c r="D2190" s="195" t="s">
        <v>188</v>
      </c>
      <c r="E2190" s="196" t="s">
        <v>19</v>
      </c>
      <c r="F2190" s="197" t="s">
        <v>1480</v>
      </c>
      <c r="G2190" s="194"/>
      <c r="H2190" s="198">
        <v>416.5</v>
      </c>
      <c r="I2190" s="199"/>
      <c r="J2190" s="194"/>
      <c r="K2190" s="194"/>
      <c r="L2190" s="200"/>
      <c r="M2190" s="201"/>
      <c r="N2190" s="202"/>
      <c r="O2190" s="202"/>
      <c r="P2190" s="202"/>
      <c r="Q2190" s="202"/>
      <c r="R2190" s="202"/>
      <c r="S2190" s="202"/>
      <c r="T2190" s="203"/>
      <c r="AT2190" s="204" t="s">
        <v>188</v>
      </c>
      <c r="AU2190" s="204" t="s">
        <v>86</v>
      </c>
      <c r="AV2190" s="13" t="s">
        <v>86</v>
      </c>
      <c r="AW2190" s="13" t="s">
        <v>35</v>
      </c>
      <c r="AX2190" s="13" t="s">
        <v>76</v>
      </c>
      <c r="AY2190" s="204" t="s">
        <v>177</v>
      </c>
    </row>
    <row r="2191" spans="1:65" s="14" customFormat="1" ht="11.25">
      <c r="B2191" s="205"/>
      <c r="C2191" s="206"/>
      <c r="D2191" s="195" t="s">
        <v>188</v>
      </c>
      <c r="E2191" s="207" t="s">
        <v>19</v>
      </c>
      <c r="F2191" s="208" t="s">
        <v>190</v>
      </c>
      <c r="G2191" s="206"/>
      <c r="H2191" s="209">
        <v>416.5</v>
      </c>
      <c r="I2191" s="210"/>
      <c r="J2191" s="206"/>
      <c r="K2191" s="206"/>
      <c r="L2191" s="211"/>
      <c r="M2191" s="212"/>
      <c r="N2191" s="213"/>
      <c r="O2191" s="213"/>
      <c r="P2191" s="213"/>
      <c r="Q2191" s="213"/>
      <c r="R2191" s="213"/>
      <c r="S2191" s="213"/>
      <c r="T2191" s="214"/>
      <c r="AT2191" s="215" t="s">
        <v>188</v>
      </c>
      <c r="AU2191" s="215" t="s">
        <v>86</v>
      </c>
      <c r="AV2191" s="14" t="s">
        <v>184</v>
      </c>
      <c r="AW2191" s="14" t="s">
        <v>35</v>
      </c>
      <c r="AX2191" s="14" t="s">
        <v>84</v>
      </c>
      <c r="AY2191" s="215" t="s">
        <v>177</v>
      </c>
    </row>
    <row r="2192" spans="1:65" s="2" customFormat="1" ht="16.5" customHeight="1">
      <c r="A2192" s="36"/>
      <c r="B2192" s="37"/>
      <c r="C2192" s="237" t="s">
        <v>1481</v>
      </c>
      <c r="D2192" s="237" t="s">
        <v>757</v>
      </c>
      <c r="E2192" s="238" t="s">
        <v>796</v>
      </c>
      <c r="F2192" s="239" t="s">
        <v>797</v>
      </c>
      <c r="G2192" s="240" t="s">
        <v>199</v>
      </c>
      <c r="H2192" s="241">
        <v>437.32499999999999</v>
      </c>
      <c r="I2192" s="242"/>
      <c r="J2192" s="243">
        <f>ROUND(I2192*H2192,2)</f>
        <v>0</v>
      </c>
      <c r="K2192" s="239" t="s">
        <v>183</v>
      </c>
      <c r="L2192" s="244"/>
      <c r="M2192" s="245" t="s">
        <v>19</v>
      </c>
      <c r="N2192" s="246" t="s">
        <v>47</v>
      </c>
      <c r="O2192" s="66"/>
      <c r="P2192" s="184">
        <f>O2192*H2192</f>
        <v>0</v>
      </c>
      <c r="Q2192" s="184">
        <v>6.8000000000000005E-4</v>
      </c>
      <c r="R2192" s="184">
        <f>Q2192*H2192</f>
        <v>0.29738100000000001</v>
      </c>
      <c r="S2192" s="184">
        <v>0</v>
      </c>
      <c r="T2192" s="185">
        <f>S2192*H2192</f>
        <v>0</v>
      </c>
      <c r="U2192" s="36"/>
      <c r="V2192" s="36"/>
      <c r="W2192" s="36"/>
      <c r="X2192" s="36"/>
      <c r="Y2192" s="36"/>
      <c r="Z2192" s="36"/>
      <c r="AA2192" s="36"/>
      <c r="AB2192" s="36"/>
      <c r="AC2192" s="36"/>
      <c r="AD2192" s="36"/>
      <c r="AE2192" s="36"/>
      <c r="AR2192" s="186" t="s">
        <v>592</v>
      </c>
      <c r="AT2192" s="186" t="s">
        <v>757</v>
      </c>
      <c r="AU2192" s="186" t="s">
        <v>86</v>
      </c>
      <c r="AY2192" s="19" t="s">
        <v>177</v>
      </c>
      <c r="BE2192" s="187">
        <f>IF(N2192="základní",J2192,0)</f>
        <v>0</v>
      </c>
      <c r="BF2192" s="187">
        <f>IF(N2192="snížená",J2192,0)</f>
        <v>0</v>
      </c>
      <c r="BG2192" s="187">
        <f>IF(N2192="zákl. přenesená",J2192,0)</f>
        <v>0</v>
      </c>
      <c r="BH2192" s="187">
        <f>IF(N2192="sníž. přenesená",J2192,0)</f>
        <v>0</v>
      </c>
      <c r="BI2192" s="187">
        <f>IF(N2192="nulová",J2192,0)</f>
        <v>0</v>
      </c>
      <c r="BJ2192" s="19" t="s">
        <v>84</v>
      </c>
      <c r="BK2192" s="187">
        <f>ROUND(I2192*H2192,2)</f>
        <v>0</v>
      </c>
      <c r="BL2192" s="19" t="s">
        <v>301</v>
      </c>
      <c r="BM2192" s="186" t="s">
        <v>1482</v>
      </c>
    </row>
    <row r="2193" spans="1:65" s="13" customFormat="1" ht="11.25">
      <c r="B2193" s="193"/>
      <c r="C2193" s="194"/>
      <c r="D2193" s="195" t="s">
        <v>188</v>
      </c>
      <c r="E2193" s="196" t="s">
        <v>19</v>
      </c>
      <c r="F2193" s="197" t="s">
        <v>1483</v>
      </c>
      <c r="G2193" s="194"/>
      <c r="H2193" s="198">
        <v>437.32499999999999</v>
      </c>
      <c r="I2193" s="199"/>
      <c r="J2193" s="194"/>
      <c r="K2193" s="194"/>
      <c r="L2193" s="200"/>
      <c r="M2193" s="201"/>
      <c r="N2193" s="202"/>
      <c r="O2193" s="202"/>
      <c r="P2193" s="202"/>
      <c r="Q2193" s="202"/>
      <c r="R2193" s="202"/>
      <c r="S2193" s="202"/>
      <c r="T2193" s="203"/>
      <c r="AT2193" s="204" t="s">
        <v>188</v>
      </c>
      <c r="AU2193" s="204" t="s">
        <v>86</v>
      </c>
      <c r="AV2193" s="13" t="s">
        <v>86</v>
      </c>
      <c r="AW2193" s="13" t="s">
        <v>35</v>
      </c>
      <c r="AX2193" s="13" t="s">
        <v>84</v>
      </c>
      <c r="AY2193" s="204" t="s">
        <v>177</v>
      </c>
    </row>
    <row r="2194" spans="1:65" s="2" customFormat="1" ht="24.2" customHeight="1">
      <c r="A2194" s="36"/>
      <c r="B2194" s="37"/>
      <c r="C2194" s="175" t="s">
        <v>1484</v>
      </c>
      <c r="D2194" s="175" t="s">
        <v>179</v>
      </c>
      <c r="E2194" s="176" t="s">
        <v>1485</v>
      </c>
      <c r="F2194" s="177" t="s">
        <v>1486</v>
      </c>
      <c r="G2194" s="178" t="s">
        <v>199</v>
      </c>
      <c r="H2194" s="179">
        <v>57</v>
      </c>
      <c r="I2194" s="180"/>
      <c r="J2194" s="181">
        <f>ROUND(I2194*H2194,2)</f>
        <v>0</v>
      </c>
      <c r="K2194" s="177" t="s">
        <v>183</v>
      </c>
      <c r="L2194" s="41"/>
      <c r="M2194" s="182" t="s">
        <v>19</v>
      </c>
      <c r="N2194" s="183" t="s">
        <v>47</v>
      </c>
      <c r="O2194" s="66"/>
      <c r="P2194" s="184">
        <f>O2194*H2194</f>
        <v>0</v>
      </c>
      <c r="Q2194" s="184">
        <v>1.2E-4</v>
      </c>
      <c r="R2194" s="184">
        <f>Q2194*H2194</f>
        <v>6.8400000000000006E-3</v>
      </c>
      <c r="S2194" s="184">
        <v>0</v>
      </c>
      <c r="T2194" s="185">
        <f>S2194*H2194</f>
        <v>0</v>
      </c>
      <c r="U2194" s="36"/>
      <c r="V2194" s="36"/>
      <c r="W2194" s="36"/>
      <c r="X2194" s="36"/>
      <c r="Y2194" s="36"/>
      <c r="Z2194" s="36"/>
      <c r="AA2194" s="36"/>
      <c r="AB2194" s="36"/>
      <c r="AC2194" s="36"/>
      <c r="AD2194" s="36"/>
      <c r="AE2194" s="36"/>
      <c r="AR2194" s="186" t="s">
        <v>301</v>
      </c>
      <c r="AT2194" s="186" t="s">
        <v>179</v>
      </c>
      <c r="AU2194" s="186" t="s">
        <v>86</v>
      </c>
      <c r="AY2194" s="19" t="s">
        <v>177</v>
      </c>
      <c r="BE2194" s="187">
        <f>IF(N2194="základní",J2194,0)</f>
        <v>0</v>
      </c>
      <c r="BF2194" s="187">
        <f>IF(N2194="snížená",J2194,0)</f>
        <v>0</v>
      </c>
      <c r="BG2194" s="187">
        <f>IF(N2194="zákl. přenesená",J2194,0)</f>
        <v>0</v>
      </c>
      <c r="BH2194" s="187">
        <f>IF(N2194="sníž. přenesená",J2194,0)</f>
        <v>0</v>
      </c>
      <c r="BI2194" s="187">
        <f>IF(N2194="nulová",J2194,0)</f>
        <v>0</v>
      </c>
      <c r="BJ2194" s="19" t="s">
        <v>84</v>
      </c>
      <c r="BK2194" s="187">
        <f>ROUND(I2194*H2194,2)</f>
        <v>0</v>
      </c>
      <c r="BL2194" s="19" t="s">
        <v>301</v>
      </c>
      <c r="BM2194" s="186" t="s">
        <v>1487</v>
      </c>
    </row>
    <row r="2195" spans="1:65" s="2" customFormat="1" ht="11.25">
      <c r="A2195" s="36"/>
      <c r="B2195" s="37"/>
      <c r="C2195" s="38"/>
      <c r="D2195" s="188" t="s">
        <v>186</v>
      </c>
      <c r="E2195" s="38"/>
      <c r="F2195" s="189" t="s">
        <v>1488</v>
      </c>
      <c r="G2195" s="38"/>
      <c r="H2195" s="38"/>
      <c r="I2195" s="190"/>
      <c r="J2195" s="38"/>
      <c r="K2195" s="38"/>
      <c r="L2195" s="41"/>
      <c r="M2195" s="191"/>
      <c r="N2195" s="192"/>
      <c r="O2195" s="66"/>
      <c r="P2195" s="66"/>
      <c r="Q2195" s="66"/>
      <c r="R2195" s="66"/>
      <c r="S2195" s="66"/>
      <c r="T2195" s="67"/>
      <c r="U2195" s="36"/>
      <c r="V2195" s="36"/>
      <c r="W2195" s="36"/>
      <c r="X2195" s="36"/>
      <c r="Y2195" s="36"/>
      <c r="Z2195" s="36"/>
      <c r="AA2195" s="36"/>
      <c r="AB2195" s="36"/>
      <c r="AC2195" s="36"/>
      <c r="AD2195" s="36"/>
      <c r="AE2195" s="36"/>
      <c r="AT2195" s="19" t="s">
        <v>186</v>
      </c>
      <c r="AU2195" s="19" t="s">
        <v>86</v>
      </c>
    </row>
    <row r="2196" spans="1:65" s="13" customFormat="1" ht="11.25">
      <c r="B2196" s="193"/>
      <c r="C2196" s="194"/>
      <c r="D2196" s="195" t="s">
        <v>188</v>
      </c>
      <c r="E2196" s="196" t="s">
        <v>19</v>
      </c>
      <c r="F2196" s="197" t="s">
        <v>945</v>
      </c>
      <c r="G2196" s="194"/>
      <c r="H2196" s="198">
        <v>57</v>
      </c>
      <c r="I2196" s="199"/>
      <c r="J2196" s="194"/>
      <c r="K2196" s="194"/>
      <c r="L2196" s="200"/>
      <c r="M2196" s="201"/>
      <c r="N2196" s="202"/>
      <c r="O2196" s="202"/>
      <c r="P2196" s="202"/>
      <c r="Q2196" s="202"/>
      <c r="R2196" s="202"/>
      <c r="S2196" s="202"/>
      <c r="T2196" s="203"/>
      <c r="AT2196" s="204" t="s">
        <v>188</v>
      </c>
      <c r="AU2196" s="204" t="s">
        <v>86</v>
      </c>
      <c r="AV2196" s="13" t="s">
        <v>86</v>
      </c>
      <c r="AW2196" s="13" t="s">
        <v>35</v>
      </c>
      <c r="AX2196" s="13" t="s">
        <v>76</v>
      </c>
      <c r="AY2196" s="204" t="s">
        <v>177</v>
      </c>
    </row>
    <row r="2197" spans="1:65" s="14" customFormat="1" ht="11.25">
      <c r="B2197" s="205"/>
      <c r="C2197" s="206"/>
      <c r="D2197" s="195" t="s">
        <v>188</v>
      </c>
      <c r="E2197" s="207" t="s">
        <v>19</v>
      </c>
      <c r="F2197" s="208" t="s">
        <v>190</v>
      </c>
      <c r="G2197" s="206"/>
      <c r="H2197" s="209">
        <v>57</v>
      </c>
      <c r="I2197" s="210"/>
      <c r="J2197" s="206"/>
      <c r="K2197" s="206"/>
      <c r="L2197" s="211"/>
      <c r="M2197" s="212"/>
      <c r="N2197" s="213"/>
      <c r="O2197" s="213"/>
      <c r="P2197" s="213"/>
      <c r="Q2197" s="213"/>
      <c r="R2197" s="213"/>
      <c r="S2197" s="213"/>
      <c r="T2197" s="214"/>
      <c r="AT2197" s="215" t="s">
        <v>188</v>
      </c>
      <c r="AU2197" s="215" t="s">
        <v>86</v>
      </c>
      <c r="AV2197" s="14" t="s">
        <v>184</v>
      </c>
      <c r="AW2197" s="14" t="s">
        <v>35</v>
      </c>
      <c r="AX2197" s="14" t="s">
        <v>84</v>
      </c>
      <c r="AY2197" s="215" t="s">
        <v>177</v>
      </c>
    </row>
    <row r="2198" spans="1:65" s="2" customFormat="1" ht="16.5" customHeight="1">
      <c r="A2198" s="36"/>
      <c r="B2198" s="37"/>
      <c r="C2198" s="237" t="s">
        <v>1489</v>
      </c>
      <c r="D2198" s="237" t="s">
        <v>757</v>
      </c>
      <c r="E2198" s="238" t="s">
        <v>1490</v>
      </c>
      <c r="F2198" s="239" t="s">
        <v>1491</v>
      </c>
      <c r="G2198" s="240" t="s">
        <v>199</v>
      </c>
      <c r="H2198" s="241">
        <v>58.14</v>
      </c>
      <c r="I2198" s="242"/>
      <c r="J2198" s="243">
        <f>ROUND(I2198*H2198,2)</f>
        <v>0</v>
      </c>
      <c r="K2198" s="239" t="s">
        <v>183</v>
      </c>
      <c r="L2198" s="244"/>
      <c r="M2198" s="245" t="s">
        <v>19</v>
      </c>
      <c r="N2198" s="246" t="s">
        <v>47</v>
      </c>
      <c r="O2198" s="66"/>
      <c r="P2198" s="184">
        <f>O2198*H2198</f>
        <v>0</v>
      </c>
      <c r="Q2198" s="184">
        <v>5.4000000000000003E-3</v>
      </c>
      <c r="R2198" s="184">
        <f>Q2198*H2198</f>
        <v>0.31395600000000001</v>
      </c>
      <c r="S2198" s="184">
        <v>0</v>
      </c>
      <c r="T2198" s="185">
        <f>S2198*H2198</f>
        <v>0</v>
      </c>
      <c r="U2198" s="36"/>
      <c r="V2198" s="36"/>
      <c r="W2198" s="36"/>
      <c r="X2198" s="36"/>
      <c r="Y2198" s="36"/>
      <c r="Z2198" s="36"/>
      <c r="AA2198" s="36"/>
      <c r="AB2198" s="36"/>
      <c r="AC2198" s="36"/>
      <c r="AD2198" s="36"/>
      <c r="AE2198" s="36"/>
      <c r="AR2198" s="186" t="s">
        <v>592</v>
      </c>
      <c r="AT2198" s="186" t="s">
        <v>757</v>
      </c>
      <c r="AU2198" s="186" t="s">
        <v>86</v>
      </c>
      <c r="AY2198" s="19" t="s">
        <v>177</v>
      </c>
      <c r="BE2198" s="187">
        <f>IF(N2198="základní",J2198,0)</f>
        <v>0</v>
      </c>
      <c r="BF2198" s="187">
        <f>IF(N2198="snížená",J2198,0)</f>
        <v>0</v>
      </c>
      <c r="BG2198" s="187">
        <f>IF(N2198="zákl. přenesená",J2198,0)</f>
        <v>0</v>
      </c>
      <c r="BH2198" s="187">
        <f>IF(N2198="sníž. přenesená",J2198,0)</f>
        <v>0</v>
      </c>
      <c r="BI2198" s="187">
        <f>IF(N2198="nulová",J2198,0)</f>
        <v>0</v>
      </c>
      <c r="BJ2198" s="19" t="s">
        <v>84</v>
      </c>
      <c r="BK2198" s="187">
        <f>ROUND(I2198*H2198,2)</f>
        <v>0</v>
      </c>
      <c r="BL2198" s="19" t="s">
        <v>301</v>
      </c>
      <c r="BM2198" s="186" t="s">
        <v>1492</v>
      </c>
    </row>
    <row r="2199" spans="1:65" s="13" customFormat="1" ht="11.25">
      <c r="B2199" s="193"/>
      <c r="C2199" s="194"/>
      <c r="D2199" s="195" t="s">
        <v>188</v>
      </c>
      <c r="E2199" s="196" t="s">
        <v>19</v>
      </c>
      <c r="F2199" s="197" t="s">
        <v>945</v>
      </c>
      <c r="G2199" s="194"/>
      <c r="H2199" s="198">
        <v>57</v>
      </c>
      <c r="I2199" s="199"/>
      <c r="J2199" s="194"/>
      <c r="K2199" s="194"/>
      <c r="L2199" s="200"/>
      <c r="M2199" s="201"/>
      <c r="N2199" s="202"/>
      <c r="O2199" s="202"/>
      <c r="P2199" s="202"/>
      <c r="Q2199" s="202"/>
      <c r="R2199" s="202"/>
      <c r="S2199" s="202"/>
      <c r="T2199" s="203"/>
      <c r="AT2199" s="204" t="s">
        <v>188</v>
      </c>
      <c r="AU2199" s="204" t="s">
        <v>86</v>
      </c>
      <c r="AV2199" s="13" t="s">
        <v>86</v>
      </c>
      <c r="AW2199" s="13" t="s">
        <v>35</v>
      </c>
      <c r="AX2199" s="13" t="s">
        <v>76</v>
      </c>
      <c r="AY2199" s="204" t="s">
        <v>177</v>
      </c>
    </row>
    <row r="2200" spans="1:65" s="13" customFormat="1" ht="11.25">
      <c r="B2200" s="193"/>
      <c r="C2200" s="194"/>
      <c r="D2200" s="195" t="s">
        <v>188</v>
      </c>
      <c r="E2200" s="196" t="s">
        <v>19</v>
      </c>
      <c r="F2200" s="197" t="s">
        <v>1072</v>
      </c>
      <c r="G2200" s="194"/>
      <c r="H2200" s="198">
        <v>58.14</v>
      </c>
      <c r="I2200" s="199"/>
      <c r="J2200" s="194"/>
      <c r="K2200" s="194"/>
      <c r="L2200" s="200"/>
      <c r="M2200" s="201"/>
      <c r="N2200" s="202"/>
      <c r="O2200" s="202"/>
      <c r="P2200" s="202"/>
      <c r="Q2200" s="202"/>
      <c r="R2200" s="202"/>
      <c r="S2200" s="202"/>
      <c r="T2200" s="203"/>
      <c r="AT2200" s="204" t="s">
        <v>188</v>
      </c>
      <c r="AU2200" s="204" t="s">
        <v>86</v>
      </c>
      <c r="AV2200" s="13" t="s">
        <v>86</v>
      </c>
      <c r="AW2200" s="13" t="s">
        <v>35</v>
      </c>
      <c r="AX2200" s="13" t="s">
        <v>84</v>
      </c>
      <c r="AY2200" s="204" t="s">
        <v>177</v>
      </c>
    </row>
    <row r="2201" spans="1:65" s="2" customFormat="1" ht="24.2" customHeight="1">
      <c r="A2201" s="36"/>
      <c r="B2201" s="37"/>
      <c r="C2201" s="175" t="s">
        <v>1493</v>
      </c>
      <c r="D2201" s="175" t="s">
        <v>179</v>
      </c>
      <c r="E2201" s="176" t="s">
        <v>1494</v>
      </c>
      <c r="F2201" s="177" t="s">
        <v>1495</v>
      </c>
      <c r="G2201" s="178" t="s">
        <v>199</v>
      </c>
      <c r="H2201" s="179">
        <v>2.4020000000000001</v>
      </c>
      <c r="I2201" s="180"/>
      <c r="J2201" s="181">
        <f>ROUND(I2201*H2201,2)</f>
        <v>0</v>
      </c>
      <c r="K2201" s="177" t="s">
        <v>183</v>
      </c>
      <c r="L2201" s="41"/>
      <c r="M2201" s="182" t="s">
        <v>19</v>
      </c>
      <c r="N2201" s="183" t="s">
        <v>47</v>
      </c>
      <c r="O2201" s="66"/>
      <c r="P2201" s="184">
        <f>O2201*H2201</f>
        <v>0</v>
      </c>
      <c r="Q2201" s="184">
        <v>0</v>
      </c>
      <c r="R2201" s="184">
        <f>Q2201*H2201</f>
        <v>0</v>
      </c>
      <c r="S2201" s="184">
        <v>0</v>
      </c>
      <c r="T2201" s="185">
        <f>S2201*H2201</f>
        <v>0</v>
      </c>
      <c r="U2201" s="36"/>
      <c r="V2201" s="36"/>
      <c r="W2201" s="36"/>
      <c r="X2201" s="36"/>
      <c r="Y2201" s="36"/>
      <c r="Z2201" s="36"/>
      <c r="AA2201" s="36"/>
      <c r="AB2201" s="36"/>
      <c r="AC2201" s="36"/>
      <c r="AD2201" s="36"/>
      <c r="AE2201" s="36"/>
      <c r="AR2201" s="186" t="s">
        <v>301</v>
      </c>
      <c r="AT2201" s="186" t="s">
        <v>179</v>
      </c>
      <c r="AU2201" s="186" t="s">
        <v>86</v>
      </c>
      <c r="AY2201" s="19" t="s">
        <v>177</v>
      </c>
      <c r="BE2201" s="187">
        <f>IF(N2201="základní",J2201,0)</f>
        <v>0</v>
      </c>
      <c r="BF2201" s="187">
        <f>IF(N2201="snížená",J2201,0)</f>
        <v>0</v>
      </c>
      <c r="BG2201" s="187">
        <f>IF(N2201="zákl. přenesená",J2201,0)</f>
        <v>0</v>
      </c>
      <c r="BH2201" s="187">
        <f>IF(N2201="sníž. přenesená",J2201,0)</f>
        <v>0</v>
      </c>
      <c r="BI2201" s="187">
        <f>IF(N2201="nulová",J2201,0)</f>
        <v>0</v>
      </c>
      <c r="BJ2201" s="19" t="s">
        <v>84</v>
      </c>
      <c r="BK2201" s="187">
        <f>ROUND(I2201*H2201,2)</f>
        <v>0</v>
      </c>
      <c r="BL2201" s="19" t="s">
        <v>301</v>
      </c>
      <c r="BM2201" s="186" t="s">
        <v>1496</v>
      </c>
    </row>
    <row r="2202" spans="1:65" s="2" customFormat="1" ht="11.25">
      <c r="A2202" s="36"/>
      <c r="B2202" s="37"/>
      <c r="C2202" s="38"/>
      <c r="D2202" s="188" t="s">
        <v>186</v>
      </c>
      <c r="E2202" s="38"/>
      <c r="F2202" s="189" t="s">
        <v>1497</v>
      </c>
      <c r="G2202" s="38"/>
      <c r="H2202" s="38"/>
      <c r="I2202" s="190"/>
      <c r="J2202" s="38"/>
      <c r="K2202" s="38"/>
      <c r="L2202" s="41"/>
      <c r="M2202" s="191"/>
      <c r="N2202" s="192"/>
      <c r="O2202" s="66"/>
      <c r="P2202" s="66"/>
      <c r="Q2202" s="66"/>
      <c r="R2202" s="66"/>
      <c r="S2202" s="66"/>
      <c r="T2202" s="67"/>
      <c r="U2202" s="36"/>
      <c r="V2202" s="36"/>
      <c r="W2202" s="36"/>
      <c r="X2202" s="36"/>
      <c r="Y2202" s="36"/>
      <c r="Z2202" s="36"/>
      <c r="AA2202" s="36"/>
      <c r="AB2202" s="36"/>
      <c r="AC2202" s="36"/>
      <c r="AD2202" s="36"/>
      <c r="AE2202" s="36"/>
      <c r="AT2202" s="19" t="s">
        <v>186</v>
      </c>
      <c r="AU2202" s="19" t="s">
        <v>86</v>
      </c>
    </row>
    <row r="2203" spans="1:65" s="15" customFormat="1" ht="11.25">
      <c r="B2203" s="216"/>
      <c r="C2203" s="217"/>
      <c r="D2203" s="195" t="s">
        <v>188</v>
      </c>
      <c r="E2203" s="218" t="s">
        <v>19</v>
      </c>
      <c r="F2203" s="219" t="s">
        <v>1498</v>
      </c>
      <c r="G2203" s="217"/>
      <c r="H2203" s="218" t="s">
        <v>19</v>
      </c>
      <c r="I2203" s="220"/>
      <c r="J2203" s="217"/>
      <c r="K2203" s="217"/>
      <c r="L2203" s="221"/>
      <c r="M2203" s="222"/>
      <c r="N2203" s="223"/>
      <c r="O2203" s="223"/>
      <c r="P2203" s="223"/>
      <c r="Q2203" s="223"/>
      <c r="R2203" s="223"/>
      <c r="S2203" s="223"/>
      <c r="T2203" s="224"/>
      <c r="AT2203" s="225" t="s">
        <v>188</v>
      </c>
      <c r="AU2203" s="225" t="s">
        <v>86</v>
      </c>
      <c r="AV2203" s="15" t="s">
        <v>84</v>
      </c>
      <c r="AW2203" s="15" t="s">
        <v>35</v>
      </c>
      <c r="AX2203" s="15" t="s">
        <v>76</v>
      </c>
      <c r="AY2203" s="225" t="s">
        <v>177</v>
      </c>
    </row>
    <row r="2204" spans="1:65" s="13" customFormat="1" ht="11.25">
      <c r="B2204" s="193"/>
      <c r="C2204" s="194"/>
      <c r="D2204" s="195" t="s">
        <v>188</v>
      </c>
      <c r="E2204" s="196" t="s">
        <v>19</v>
      </c>
      <c r="F2204" s="197" t="s">
        <v>1499</v>
      </c>
      <c r="G2204" s="194"/>
      <c r="H2204" s="198">
        <v>1.224</v>
      </c>
      <c r="I2204" s="199"/>
      <c r="J2204" s="194"/>
      <c r="K2204" s="194"/>
      <c r="L2204" s="200"/>
      <c r="M2204" s="201"/>
      <c r="N2204" s="202"/>
      <c r="O2204" s="202"/>
      <c r="P2204" s="202"/>
      <c r="Q2204" s="202"/>
      <c r="R2204" s="202"/>
      <c r="S2204" s="202"/>
      <c r="T2204" s="203"/>
      <c r="AT2204" s="204" t="s">
        <v>188</v>
      </c>
      <c r="AU2204" s="204" t="s">
        <v>86</v>
      </c>
      <c r="AV2204" s="13" t="s">
        <v>86</v>
      </c>
      <c r="AW2204" s="13" t="s">
        <v>35</v>
      </c>
      <c r="AX2204" s="13" t="s">
        <v>76</v>
      </c>
      <c r="AY2204" s="204" t="s">
        <v>177</v>
      </c>
    </row>
    <row r="2205" spans="1:65" s="13" customFormat="1" ht="11.25">
      <c r="B2205" s="193"/>
      <c r="C2205" s="194"/>
      <c r="D2205" s="195" t="s">
        <v>188</v>
      </c>
      <c r="E2205" s="196" t="s">
        <v>19</v>
      </c>
      <c r="F2205" s="197" t="s">
        <v>1500</v>
      </c>
      <c r="G2205" s="194"/>
      <c r="H2205" s="198">
        <v>1.1779999999999999</v>
      </c>
      <c r="I2205" s="199"/>
      <c r="J2205" s="194"/>
      <c r="K2205" s="194"/>
      <c r="L2205" s="200"/>
      <c r="M2205" s="201"/>
      <c r="N2205" s="202"/>
      <c r="O2205" s="202"/>
      <c r="P2205" s="202"/>
      <c r="Q2205" s="202"/>
      <c r="R2205" s="202"/>
      <c r="S2205" s="202"/>
      <c r="T2205" s="203"/>
      <c r="AT2205" s="204" t="s">
        <v>188</v>
      </c>
      <c r="AU2205" s="204" t="s">
        <v>86</v>
      </c>
      <c r="AV2205" s="13" t="s">
        <v>86</v>
      </c>
      <c r="AW2205" s="13" t="s">
        <v>35</v>
      </c>
      <c r="AX2205" s="13" t="s">
        <v>76</v>
      </c>
      <c r="AY2205" s="204" t="s">
        <v>177</v>
      </c>
    </row>
    <row r="2206" spans="1:65" s="14" customFormat="1" ht="11.25">
      <c r="B2206" s="205"/>
      <c r="C2206" s="206"/>
      <c r="D2206" s="195" t="s">
        <v>188</v>
      </c>
      <c r="E2206" s="207" t="s">
        <v>19</v>
      </c>
      <c r="F2206" s="208" t="s">
        <v>190</v>
      </c>
      <c r="G2206" s="206"/>
      <c r="H2206" s="209">
        <v>2.4020000000000001</v>
      </c>
      <c r="I2206" s="210"/>
      <c r="J2206" s="206"/>
      <c r="K2206" s="206"/>
      <c r="L2206" s="211"/>
      <c r="M2206" s="212"/>
      <c r="N2206" s="213"/>
      <c r="O2206" s="213"/>
      <c r="P2206" s="213"/>
      <c r="Q2206" s="213"/>
      <c r="R2206" s="213"/>
      <c r="S2206" s="213"/>
      <c r="T2206" s="214"/>
      <c r="AT2206" s="215" t="s">
        <v>188</v>
      </c>
      <c r="AU2206" s="215" t="s">
        <v>86</v>
      </c>
      <c r="AV2206" s="14" t="s">
        <v>184</v>
      </c>
      <c r="AW2206" s="14" t="s">
        <v>35</v>
      </c>
      <c r="AX2206" s="14" t="s">
        <v>84</v>
      </c>
      <c r="AY2206" s="215" t="s">
        <v>177</v>
      </c>
    </row>
    <row r="2207" spans="1:65" s="2" customFormat="1" ht="16.5" customHeight="1">
      <c r="A2207" s="36"/>
      <c r="B2207" s="37"/>
      <c r="C2207" s="237" t="s">
        <v>1501</v>
      </c>
      <c r="D2207" s="248" t="s">
        <v>757</v>
      </c>
      <c r="E2207" s="238" t="s">
        <v>1502</v>
      </c>
      <c r="F2207" s="239" t="s">
        <v>1503</v>
      </c>
      <c r="G2207" s="240" t="s">
        <v>199</v>
      </c>
      <c r="H2207" s="241">
        <v>2.4500000000000002</v>
      </c>
      <c r="I2207" s="242"/>
      <c r="J2207" s="243">
        <f>ROUND(I2207*H2207,2)</f>
        <v>0</v>
      </c>
      <c r="K2207" s="239" t="s">
        <v>19</v>
      </c>
      <c r="L2207" s="244"/>
      <c r="M2207" s="245" t="s">
        <v>19</v>
      </c>
      <c r="N2207" s="246" t="s">
        <v>47</v>
      </c>
      <c r="O2207" s="66"/>
      <c r="P2207" s="184">
        <f>O2207*H2207</f>
        <v>0</v>
      </c>
      <c r="Q2207" s="184">
        <v>2.8E-3</v>
      </c>
      <c r="R2207" s="184">
        <f>Q2207*H2207</f>
        <v>6.8600000000000006E-3</v>
      </c>
      <c r="S2207" s="184">
        <v>0</v>
      </c>
      <c r="T2207" s="185">
        <f>S2207*H2207</f>
        <v>0</v>
      </c>
      <c r="U2207" s="36"/>
      <c r="V2207" s="36"/>
      <c r="W2207" s="36"/>
      <c r="X2207" s="36"/>
      <c r="Y2207" s="36"/>
      <c r="Z2207" s="36"/>
      <c r="AA2207" s="36"/>
      <c r="AB2207" s="36"/>
      <c r="AC2207" s="36"/>
      <c r="AD2207" s="36"/>
      <c r="AE2207" s="36"/>
      <c r="AR2207" s="186" t="s">
        <v>592</v>
      </c>
      <c r="AT2207" s="186" t="s">
        <v>757</v>
      </c>
      <c r="AU2207" s="186" t="s">
        <v>86</v>
      </c>
      <c r="AY2207" s="19" t="s">
        <v>177</v>
      </c>
      <c r="BE2207" s="187">
        <f>IF(N2207="základní",J2207,0)</f>
        <v>0</v>
      </c>
      <c r="BF2207" s="187">
        <f>IF(N2207="snížená",J2207,0)</f>
        <v>0</v>
      </c>
      <c r="BG2207" s="187">
        <f>IF(N2207="zákl. přenesená",J2207,0)</f>
        <v>0</v>
      </c>
      <c r="BH2207" s="187">
        <f>IF(N2207="sníž. přenesená",J2207,0)</f>
        <v>0</v>
      </c>
      <c r="BI2207" s="187">
        <f>IF(N2207="nulová",J2207,0)</f>
        <v>0</v>
      </c>
      <c r="BJ2207" s="19" t="s">
        <v>84</v>
      </c>
      <c r="BK2207" s="187">
        <f>ROUND(I2207*H2207,2)</f>
        <v>0</v>
      </c>
      <c r="BL2207" s="19" t="s">
        <v>301</v>
      </c>
      <c r="BM2207" s="186" t="s">
        <v>1504</v>
      </c>
    </row>
    <row r="2208" spans="1:65" s="13" customFormat="1" ht="11.25">
      <c r="B2208" s="193"/>
      <c r="C2208" s="194"/>
      <c r="D2208" s="195" t="s">
        <v>188</v>
      </c>
      <c r="E2208" s="196" t="s">
        <v>19</v>
      </c>
      <c r="F2208" s="197" t="s">
        <v>1505</v>
      </c>
      <c r="G2208" s="194"/>
      <c r="H2208" s="198">
        <v>2.4500000000000002</v>
      </c>
      <c r="I2208" s="199"/>
      <c r="J2208" s="194"/>
      <c r="K2208" s="194"/>
      <c r="L2208" s="200"/>
      <c r="M2208" s="201"/>
      <c r="N2208" s="202"/>
      <c r="O2208" s="202"/>
      <c r="P2208" s="202"/>
      <c r="Q2208" s="202"/>
      <c r="R2208" s="202"/>
      <c r="S2208" s="202"/>
      <c r="T2208" s="203"/>
      <c r="AT2208" s="204" t="s">
        <v>188</v>
      </c>
      <c r="AU2208" s="204" t="s">
        <v>86</v>
      </c>
      <c r="AV2208" s="13" t="s">
        <v>86</v>
      </c>
      <c r="AW2208" s="13" t="s">
        <v>35</v>
      </c>
      <c r="AX2208" s="13" t="s">
        <v>84</v>
      </c>
      <c r="AY2208" s="204" t="s">
        <v>177</v>
      </c>
    </row>
    <row r="2209" spans="1:65" s="2" customFormat="1" ht="24.2" customHeight="1">
      <c r="A2209" s="36"/>
      <c r="B2209" s="37"/>
      <c r="C2209" s="175" t="s">
        <v>1506</v>
      </c>
      <c r="D2209" s="175" t="s">
        <v>179</v>
      </c>
      <c r="E2209" s="176" t="s">
        <v>1507</v>
      </c>
      <c r="F2209" s="177" t="s">
        <v>1508</v>
      </c>
      <c r="G2209" s="178" t="s">
        <v>199</v>
      </c>
      <c r="H2209" s="179">
        <v>57</v>
      </c>
      <c r="I2209" s="180"/>
      <c r="J2209" s="181">
        <f>ROUND(I2209*H2209,2)</f>
        <v>0</v>
      </c>
      <c r="K2209" s="177" t="s">
        <v>183</v>
      </c>
      <c r="L2209" s="41"/>
      <c r="M2209" s="182" t="s">
        <v>19</v>
      </c>
      <c r="N2209" s="183" t="s">
        <v>47</v>
      </c>
      <c r="O2209" s="66"/>
      <c r="P2209" s="184">
        <f>O2209*H2209</f>
        <v>0</v>
      </c>
      <c r="Q2209" s="184">
        <v>1E-4</v>
      </c>
      <c r="R2209" s="184">
        <f>Q2209*H2209</f>
        <v>5.7000000000000002E-3</v>
      </c>
      <c r="S2209" s="184">
        <v>0</v>
      </c>
      <c r="T2209" s="185">
        <f>S2209*H2209</f>
        <v>0</v>
      </c>
      <c r="U2209" s="36"/>
      <c r="V2209" s="36"/>
      <c r="W2209" s="36"/>
      <c r="X2209" s="36"/>
      <c r="Y2209" s="36"/>
      <c r="Z2209" s="36"/>
      <c r="AA2209" s="36"/>
      <c r="AB2209" s="36"/>
      <c r="AC2209" s="36"/>
      <c r="AD2209" s="36"/>
      <c r="AE2209" s="36"/>
      <c r="AR2209" s="186" t="s">
        <v>301</v>
      </c>
      <c r="AT2209" s="186" t="s">
        <v>179</v>
      </c>
      <c r="AU2209" s="186" t="s">
        <v>86</v>
      </c>
      <c r="AY2209" s="19" t="s">
        <v>177</v>
      </c>
      <c r="BE2209" s="187">
        <f>IF(N2209="základní",J2209,0)</f>
        <v>0</v>
      </c>
      <c r="BF2209" s="187">
        <f>IF(N2209="snížená",J2209,0)</f>
        <v>0</v>
      </c>
      <c r="BG2209" s="187">
        <f>IF(N2209="zákl. přenesená",J2209,0)</f>
        <v>0</v>
      </c>
      <c r="BH2209" s="187">
        <f>IF(N2209="sníž. přenesená",J2209,0)</f>
        <v>0</v>
      </c>
      <c r="BI2209" s="187">
        <f>IF(N2209="nulová",J2209,0)</f>
        <v>0</v>
      </c>
      <c r="BJ2209" s="19" t="s">
        <v>84</v>
      </c>
      <c r="BK2209" s="187">
        <f>ROUND(I2209*H2209,2)</f>
        <v>0</v>
      </c>
      <c r="BL2209" s="19" t="s">
        <v>301</v>
      </c>
      <c r="BM2209" s="186" t="s">
        <v>1509</v>
      </c>
    </row>
    <row r="2210" spans="1:65" s="2" customFormat="1" ht="11.25">
      <c r="A2210" s="36"/>
      <c r="B2210" s="37"/>
      <c r="C2210" s="38"/>
      <c r="D2210" s="188" t="s">
        <v>186</v>
      </c>
      <c r="E2210" s="38"/>
      <c r="F2210" s="189" t="s">
        <v>1510</v>
      </c>
      <c r="G2210" s="38"/>
      <c r="H2210" s="38"/>
      <c r="I2210" s="190"/>
      <c r="J2210" s="38"/>
      <c r="K2210" s="38"/>
      <c r="L2210" s="41"/>
      <c r="M2210" s="191"/>
      <c r="N2210" s="192"/>
      <c r="O2210" s="66"/>
      <c r="P2210" s="66"/>
      <c r="Q2210" s="66"/>
      <c r="R2210" s="66"/>
      <c r="S2210" s="66"/>
      <c r="T2210" s="67"/>
      <c r="U2210" s="36"/>
      <c r="V2210" s="36"/>
      <c r="W2210" s="36"/>
      <c r="X2210" s="36"/>
      <c r="Y2210" s="36"/>
      <c r="Z2210" s="36"/>
      <c r="AA2210" s="36"/>
      <c r="AB2210" s="36"/>
      <c r="AC2210" s="36"/>
      <c r="AD2210" s="36"/>
      <c r="AE2210" s="36"/>
      <c r="AT2210" s="19" t="s">
        <v>186</v>
      </c>
      <c r="AU2210" s="19" t="s">
        <v>86</v>
      </c>
    </row>
    <row r="2211" spans="1:65" s="2" customFormat="1" ht="24.2" customHeight="1">
      <c r="A2211" s="36"/>
      <c r="B2211" s="37"/>
      <c r="C2211" s="175" t="s">
        <v>1511</v>
      </c>
      <c r="D2211" s="175" t="s">
        <v>179</v>
      </c>
      <c r="E2211" s="176" t="s">
        <v>1512</v>
      </c>
      <c r="F2211" s="177" t="s">
        <v>1513</v>
      </c>
      <c r="G2211" s="178" t="s">
        <v>199</v>
      </c>
      <c r="H2211" s="179">
        <v>57</v>
      </c>
      <c r="I2211" s="180"/>
      <c r="J2211" s="181">
        <f>ROUND(I2211*H2211,2)</f>
        <v>0</v>
      </c>
      <c r="K2211" s="177" t="s">
        <v>183</v>
      </c>
      <c r="L2211" s="41"/>
      <c r="M2211" s="182" t="s">
        <v>19</v>
      </c>
      <c r="N2211" s="183" t="s">
        <v>47</v>
      </c>
      <c r="O2211" s="66"/>
      <c r="P2211" s="184">
        <f>O2211*H2211</f>
        <v>0</v>
      </c>
      <c r="Q2211" s="184">
        <v>1.2E-4</v>
      </c>
      <c r="R2211" s="184">
        <f>Q2211*H2211</f>
        <v>6.8400000000000006E-3</v>
      </c>
      <c r="S2211" s="184">
        <v>0</v>
      </c>
      <c r="T2211" s="185">
        <f>S2211*H2211</f>
        <v>0</v>
      </c>
      <c r="U2211" s="36"/>
      <c r="V2211" s="36"/>
      <c r="W2211" s="36"/>
      <c r="X2211" s="36"/>
      <c r="Y2211" s="36"/>
      <c r="Z2211" s="36"/>
      <c r="AA2211" s="36"/>
      <c r="AB2211" s="36"/>
      <c r="AC2211" s="36"/>
      <c r="AD2211" s="36"/>
      <c r="AE2211" s="36"/>
      <c r="AR2211" s="186" t="s">
        <v>301</v>
      </c>
      <c r="AT2211" s="186" t="s">
        <v>179</v>
      </c>
      <c r="AU2211" s="186" t="s">
        <v>86</v>
      </c>
      <c r="AY2211" s="19" t="s">
        <v>177</v>
      </c>
      <c r="BE2211" s="187">
        <f>IF(N2211="základní",J2211,0)</f>
        <v>0</v>
      </c>
      <c r="BF2211" s="187">
        <f>IF(N2211="snížená",J2211,0)</f>
        <v>0</v>
      </c>
      <c r="BG2211" s="187">
        <f>IF(N2211="zákl. přenesená",J2211,0)</f>
        <v>0</v>
      </c>
      <c r="BH2211" s="187">
        <f>IF(N2211="sníž. přenesená",J2211,0)</f>
        <v>0</v>
      </c>
      <c r="BI2211" s="187">
        <f>IF(N2211="nulová",J2211,0)</f>
        <v>0</v>
      </c>
      <c r="BJ2211" s="19" t="s">
        <v>84</v>
      </c>
      <c r="BK2211" s="187">
        <f>ROUND(I2211*H2211,2)</f>
        <v>0</v>
      </c>
      <c r="BL2211" s="19" t="s">
        <v>301</v>
      </c>
      <c r="BM2211" s="186" t="s">
        <v>1514</v>
      </c>
    </row>
    <row r="2212" spans="1:65" s="2" customFormat="1" ht="11.25">
      <c r="A2212" s="36"/>
      <c r="B2212" s="37"/>
      <c r="C2212" s="38"/>
      <c r="D2212" s="188" t="s">
        <v>186</v>
      </c>
      <c r="E2212" s="38"/>
      <c r="F2212" s="189" t="s">
        <v>1515</v>
      </c>
      <c r="G2212" s="38"/>
      <c r="H2212" s="38"/>
      <c r="I2212" s="190"/>
      <c r="J2212" s="38"/>
      <c r="K2212" s="38"/>
      <c r="L2212" s="41"/>
      <c r="M2212" s="191"/>
      <c r="N2212" s="192"/>
      <c r="O2212" s="66"/>
      <c r="P2212" s="66"/>
      <c r="Q2212" s="66"/>
      <c r="R2212" s="66"/>
      <c r="S2212" s="66"/>
      <c r="T2212" s="67"/>
      <c r="U2212" s="36"/>
      <c r="V2212" s="36"/>
      <c r="W2212" s="36"/>
      <c r="X2212" s="36"/>
      <c r="Y2212" s="36"/>
      <c r="Z2212" s="36"/>
      <c r="AA2212" s="36"/>
      <c r="AB2212" s="36"/>
      <c r="AC2212" s="36"/>
      <c r="AD2212" s="36"/>
      <c r="AE2212" s="36"/>
      <c r="AT2212" s="19" t="s">
        <v>186</v>
      </c>
      <c r="AU2212" s="19" t="s">
        <v>86</v>
      </c>
    </row>
    <row r="2213" spans="1:65" s="2" customFormat="1" ht="16.5" customHeight="1">
      <c r="A2213" s="36"/>
      <c r="B2213" s="37"/>
      <c r="C2213" s="237" t="s">
        <v>1516</v>
      </c>
      <c r="D2213" s="237" t="s">
        <v>757</v>
      </c>
      <c r="E2213" s="238" t="s">
        <v>1517</v>
      </c>
      <c r="F2213" s="239" t="s">
        <v>1518</v>
      </c>
      <c r="G2213" s="240" t="s">
        <v>182</v>
      </c>
      <c r="H2213" s="241">
        <v>4.8449999999999998</v>
      </c>
      <c r="I2213" s="242"/>
      <c r="J2213" s="243">
        <f>ROUND(I2213*H2213,2)</f>
        <v>0</v>
      </c>
      <c r="K2213" s="239" t="s">
        <v>183</v>
      </c>
      <c r="L2213" s="244"/>
      <c r="M2213" s="245" t="s">
        <v>19</v>
      </c>
      <c r="N2213" s="246" t="s">
        <v>47</v>
      </c>
      <c r="O2213" s="66"/>
      <c r="P2213" s="184">
        <f>O2213*H2213</f>
        <v>0</v>
      </c>
      <c r="Q2213" s="184">
        <v>2.5000000000000001E-2</v>
      </c>
      <c r="R2213" s="184">
        <f>Q2213*H2213</f>
        <v>0.121125</v>
      </c>
      <c r="S2213" s="184">
        <v>0</v>
      </c>
      <c r="T2213" s="185">
        <f>S2213*H2213</f>
        <v>0</v>
      </c>
      <c r="U2213" s="36"/>
      <c r="V2213" s="36"/>
      <c r="W2213" s="36"/>
      <c r="X2213" s="36"/>
      <c r="Y2213" s="36"/>
      <c r="Z2213" s="36"/>
      <c r="AA2213" s="36"/>
      <c r="AB2213" s="36"/>
      <c r="AC2213" s="36"/>
      <c r="AD2213" s="36"/>
      <c r="AE2213" s="36"/>
      <c r="AR2213" s="186" t="s">
        <v>592</v>
      </c>
      <c r="AT2213" s="186" t="s">
        <v>757</v>
      </c>
      <c r="AU2213" s="186" t="s">
        <v>86</v>
      </c>
      <c r="AY2213" s="19" t="s">
        <v>177</v>
      </c>
      <c r="BE2213" s="187">
        <f>IF(N2213="základní",J2213,0)</f>
        <v>0</v>
      </c>
      <c r="BF2213" s="187">
        <f>IF(N2213="snížená",J2213,0)</f>
        <v>0</v>
      </c>
      <c r="BG2213" s="187">
        <f>IF(N2213="zákl. přenesená",J2213,0)</f>
        <v>0</v>
      </c>
      <c r="BH2213" s="187">
        <f>IF(N2213="sníž. přenesená",J2213,0)</f>
        <v>0</v>
      </c>
      <c r="BI2213" s="187">
        <f>IF(N2213="nulová",J2213,0)</f>
        <v>0</v>
      </c>
      <c r="BJ2213" s="19" t="s">
        <v>84</v>
      </c>
      <c r="BK2213" s="187">
        <f>ROUND(I2213*H2213,2)</f>
        <v>0</v>
      </c>
      <c r="BL2213" s="19" t="s">
        <v>301</v>
      </c>
      <c r="BM2213" s="186" t="s">
        <v>1519</v>
      </c>
    </row>
    <row r="2214" spans="1:65" s="13" customFormat="1" ht="11.25">
      <c r="B2214" s="193"/>
      <c r="C2214" s="194"/>
      <c r="D2214" s="195" t="s">
        <v>188</v>
      </c>
      <c r="E2214" s="196" t="s">
        <v>19</v>
      </c>
      <c r="F2214" s="197" t="s">
        <v>1520</v>
      </c>
      <c r="G2214" s="194"/>
      <c r="H2214" s="198">
        <v>4.8449999999999998</v>
      </c>
      <c r="I2214" s="199"/>
      <c r="J2214" s="194"/>
      <c r="K2214" s="194"/>
      <c r="L2214" s="200"/>
      <c r="M2214" s="201"/>
      <c r="N2214" s="202"/>
      <c r="O2214" s="202"/>
      <c r="P2214" s="202"/>
      <c r="Q2214" s="202"/>
      <c r="R2214" s="202"/>
      <c r="S2214" s="202"/>
      <c r="T2214" s="203"/>
      <c r="AT2214" s="204" t="s">
        <v>188</v>
      </c>
      <c r="AU2214" s="204" t="s">
        <v>86</v>
      </c>
      <c r="AV2214" s="13" t="s">
        <v>86</v>
      </c>
      <c r="AW2214" s="13" t="s">
        <v>35</v>
      </c>
      <c r="AX2214" s="13" t="s">
        <v>84</v>
      </c>
      <c r="AY2214" s="204" t="s">
        <v>177</v>
      </c>
    </row>
    <row r="2215" spans="1:65" s="2" customFormat="1" ht="24.2" customHeight="1">
      <c r="A2215" s="36"/>
      <c r="B2215" s="37"/>
      <c r="C2215" s="175" t="s">
        <v>1521</v>
      </c>
      <c r="D2215" s="175" t="s">
        <v>179</v>
      </c>
      <c r="E2215" s="176" t="s">
        <v>1522</v>
      </c>
      <c r="F2215" s="177" t="s">
        <v>1523</v>
      </c>
      <c r="G2215" s="178" t="s">
        <v>199</v>
      </c>
      <c r="H2215" s="179">
        <v>407.79</v>
      </c>
      <c r="I2215" s="180"/>
      <c r="J2215" s="181">
        <f>ROUND(I2215*H2215,2)</f>
        <v>0</v>
      </c>
      <c r="K2215" s="177" t="s">
        <v>183</v>
      </c>
      <c r="L2215" s="41"/>
      <c r="M2215" s="182" t="s">
        <v>19</v>
      </c>
      <c r="N2215" s="183" t="s">
        <v>47</v>
      </c>
      <c r="O2215" s="66"/>
      <c r="P2215" s="184">
        <f>O2215*H2215</f>
        <v>0</v>
      </c>
      <c r="Q2215" s="184">
        <v>0</v>
      </c>
      <c r="R2215" s="184">
        <f>Q2215*H2215</f>
        <v>0</v>
      </c>
      <c r="S2215" s="184">
        <v>0</v>
      </c>
      <c r="T2215" s="185">
        <f>S2215*H2215</f>
        <v>0</v>
      </c>
      <c r="U2215" s="36"/>
      <c r="V2215" s="36"/>
      <c r="W2215" s="36"/>
      <c r="X2215" s="36"/>
      <c r="Y2215" s="36"/>
      <c r="Z2215" s="36"/>
      <c r="AA2215" s="36"/>
      <c r="AB2215" s="36"/>
      <c r="AC2215" s="36"/>
      <c r="AD2215" s="36"/>
      <c r="AE2215" s="36"/>
      <c r="AR2215" s="186" t="s">
        <v>301</v>
      </c>
      <c r="AT2215" s="186" t="s">
        <v>179</v>
      </c>
      <c r="AU2215" s="186" t="s">
        <v>86</v>
      </c>
      <c r="AY2215" s="19" t="s">
        <v>177</v>
      </c>
      <c r="BE2215" s="187">
        <f>IF(N2215="základní",J2215,0)</f>
        <v>0</v>
      </c>
      <c r="BF2215" s="187">
        <f>IF(N2215="snížená",J2215,0)</f>
        <v>0</v>
      </c>
      <c r="BG2215" s="187">
        <f>IF(N2215="zákl. přenesená",J2215,0)</f>
        <v>0</v>
      </c>
      <c r="BH2215" s="187">
        <f>IF(N2215="sníž. přenesená",J2215,0)</f>
        <v>0</v>
      </c>
      <c r="BI2215" s="187">
        <f>IF(N2215="nulová",J2215,0)</f>
        <v>0</v>
      </c>
      <c r="BJ2215" s="19" t="s">
        <v>84</v>
      </c>
      <c r="BK2215" s="187">
        <f>ROUND(I2215*H2215,2)</f>
        <v>0</v>
      </c>
      <c r="BL2215" s="19" t="s">
        <v>301</v>
      </c>
      <c r="BM2215" s="186" t="s">
        <v>1524</v>
      </c>
    </row>
    <row r="2216" spans="1:65" s="2" customFormat="1" ht="11.25">
      <c r="A2216" s="36"/>
      <c r="B2216" s="37"/>
      <c r="C2216" s="38"/>
      <c r="D2216" s="188" t="s">
        <v>186</v>
      </c>
      <c r="E2216" s="38"/>
      <c r="F2216" s="189" t="s">
        <v>1525</v>
      </c>
      <c r="G2216" s="38"/>
      <c r="H2216" s="38"/>
      <c r="I2216" s="190"/>
      <c r="J2216" s="38"/>
      <c r="K2216" s="38"/>
      <c r="L2216" s="41"/>
      <c r="M2216" s="191"/>
      <c r="N2216" s="192"/>
      <c r="O2216" s="66"/>
      <c r="P2216" s="66"/>
      <c r="Q2216" s="66"/>
      <c r="R2216" s="66"/>
      <c r="S2216" s="66"/>
      <c r="T2216" s="67"/>
      <c r="U2216" s="36"/>
      <c r="V2216" s="36"/>
      <c r="W2216" s="36"/>
      <c r="X2216" s="36"/>
      <c r="Y2216" s="36"/>
      <c r="Z2216" s="36"/>
      <c r="AA2216" s="36"/>
      <c r="AB2216" s="36"/>
      <c r="AC2216" s="36"/>
      <c r="AD2216" s="36"/>
      <c r="AE2216" s="36"/>
      <c r="AT2216" s="19" t="s">
        <v>186</v>
      </c>
      <c r="AU2216" s="19" t="s">
        <v>86</v>
      </c>
    </row>
    <row r="2217" spans="1:65" s="15" customFormat="1" ht="11.25">
      <c r="B2217" s="216"/>
      <c r="C2217" s="217"/>
      <c r="D2217" s="195" t="s">
        <v>188</v>
      </c>
      <c r="E2217" s="218" t="s">
        <v>19</v>
      </c>
      <c r="F2217" s="219" t="s">
        <v>950</v>
      </c>
      <c r="G2217" s="217"/>
      <c r="H2217" s="218" t="s">
        <v>19</v>
      </c>
      <c r="I2217" s="220"/>
      <c r="J2217" s="217"/>
      <c r="K2217" s="217"/>
      <c r="L2217" s="221"/>
      <c r="M2217" s="222"/>
      <c r="N2217" s="223"/>
      <c r="O2217" s="223"/>
      <c r="P2217" s="223"/>
      <c r="Q2217" s="223"/>
      <c r="R2217" s="223"/>
      <c r="S2217" s="223"/>
      <c r="T2217" s="224"/>
      <c r="AT2217" s="225" t="s">
        <v>188</v>
      </c>
      <c r="AU2217" s="225" t="s">
        <v>86</v>
      </c>
      <c r="AV2217" s="15" t="s">
        <v>84</v>
      </c>
      <c r="AW2217" s="15" t="s">
        <v>35</v>
      </c>
      <c r="AX2217" s="15" t="s">
        <v>76</v>
      </c>
      <c r="AY2217" s="225" t="s">
        <v>177</v>
      </c>
    </row>
    <row r="2218" spans="1:65" s="15" customFormat="1" ht="11.25">
      <c r="B2218" s="216"/>
      <c r="C2218" s="217"/>
      <c r="D2218" s="195" t="s">
        <v>188</v>
      </c>
      <c r="E2218" s="218" t="s">
        <v>19</v>
      </c>
      <c r="F2218" s="219" t="s">
        <v>951</v>
      </c>
      <c r="G2218" s="217"/>
      <c r="H2218" s="218" t="s">
        <v>19</v>
      </c>
      <c r="I2218" s="220"/>
      <c r="J2218" s="217"/>
      <c r="K2218" s="217"/>
      <c r="L2218" s="221"/>
      <c r="M2218" s="222"/>
      <c r="N2218" s="223"/>
      <c r="O2218" s="223"/>
      <c r="P2218" s="223"/>
      <c r="Q2218" s="223"/>
      <c r="R2218" s="223"/>
      <c r="S2218" s="223"/>
      <c r="T2218" s="224"/>
      <c r="AT2218" s="225" t="s">
        <v>188</v>
      </c>
      <c r="AU2218" s="225" t="s">
        <v>86</v>
      </c>
      <c r="AV2218" s="15" t="s">
        <v>84</v>
      </c>
      <c r="AW2218" s="15" t="s">
        <v>35</v>
      </c>
      <c r="AX2218" s="15" t="s">
        <v>76</v>
      </c>
      <c r="AY2218" s="225" t="s">
        <v>177</v>
      </c>
    </row>
    <row r="2219" spans="1:65" s="13" customFormat="1" ht="11.25">
      <c r="B2219" s="193"/>
      <c r="C2219" s="194"/>
      <c r="D2219" s="195" t="s">
        <v>188</v>
      </c>
      <c r="E2219" s="196" t="s">
        <v>19</v>
      </c>
      <c r="F2219" s="197" t="s">
        <v>1003</v>
      </c>
      <c r="G2219" s="194"/>
      <c r="H2219" s="198">
        <v>11.5</v>
      </c>
      <c r="I2219" s="199"/>
      <c r="J2219" s="194"/>
      <c r="K2219" s="194"/>
      <c r="L2219" s="200"/>
      <c r="M2219" s="201"/>
      <c r="N2219" s="202"/>
      <c r="O2219" s="202"/>
      <c r="P2219" s="202"/>
      <c r="Q2219" s="202"/>
      <c r="R2219" s="202"/>
      <c r="S2219" s="202"/>
      <c r="T2219" s="203"/>
      <c r="AT2219" s="204" t="s">
        <v>188</v>
      </c>
      <c r="AU2219" s="204" t="s">
        <v>86</v>
      </c>
      <c r="AV2219" s="13" t="s">
        <v>86</v>
      </c>
      <c r="AW2219" s="13" t="s">
        <v>35</v>
      </c>
      <c r="AX2219" s="13" t="s">
        <v>76</v>
      </c>
      <c r="AY2219" s="204" t="s">
        <v>177</v>
      </c>
    </row>
    <row r="2220" spans="1:65" s="13" customFormat="1" ht="11.25">
      <c r="B2220" s="193"/>
      <c r="C2220" s="194"/>
      <c r="D2220" s="195" t="s">
        <v>188</v>
      </c>
      <c r="E2220" s="196" t="s">
        <v>19</v>
      </c>
      <c r="F2220" s="197" t="s">
        <v>1004</v>
      </c>
      <c r="G2220" s="194"/>
      <c r="H2220" s="198">
        <v>13.6</v>
      </c>
      <c r="I2220" s="199"/>
      <c r="J2220" s="194"/>
      <c r="K2220" s="194"/>
      <c r="L2220" s="200"/>
      <c r="M2220" s="201"/>
      <c r="N2220" s="202"/>
      <c r="O2220" s="202"/>
      <c r="P2220" s="202"/>
      <c r="Q2220" s="202"/>
      <c r="R2220" s="202"/>
      <c r="S2220" s="202"/>
      <c r="T2220" s="203"/>
      <c r="AT2220" s="204" t="s">
        <v>188</v>
      </c>
      <c r="AU2220" s="204" t="s">
        <v>86</v>
      </c>
      <c r="AV2220" s="13" t="s">
        <v>86</v>
      </c>
      <c r="AW2220" s="13" t="s">
        <v>35</v>
      </c>
      <c r="AX2220" s="13" t="s">
        <v>76</v>
      </c>
      <c r="AY2220" s="204" t="s">
        <v>177</v>
      </c>
    </row>
    <row r="2221" spans="1:65" s="13" customFormat="1" ht="11.25">
      <c r="B2221" s="193"/>
      <c r="C2221" s="194"/>
      <c r="D2221" s="195" t="s">
        <v>188</v>
      </c>
      <c r="E2221" s="196" t="s">
        <v>19</v>
      </c>
      <c r="F2221" s="197" t="s">
        <v>1005</v>
      </c>
      <c r="G2221" s="194"/>
      <c r="H2221" s="198">
        <v>19.100000000000001</v>
      </c>
      <c r="I2221" s="199"/>
      <c r="J2221" s="194"/>
      <c r="K2221" s="194"/>
      <c r="L2221" s="200"/>
      <c r="M2221" s="201"/>
      <c r="N2221" s="202"/>
      <c r="O2221" s="202"/>
      <c r="P2221" s="202"/>
      <c r="Q2221" s="202"/>
      <c r="R2221" s="202"/>
      <c r="S2221" s="202"/>
      <c r="T2221" s="203"/>
      <c r="AT2221" s="204" t="s">
        <v>188</v>
      </c>
      <c r="AU2221" s="204" t="s">
        <v>86</v>
      </c>
      <c r="AV2221" s="13" t="s">
        <v>86</v>
      </c>
      <c r="AW2221" s="13" t="s">
        <v>35</v>
      </c>
      <c r="AX2221" s="13" t="s">
        <v>76</v>
      </c>
      <c r="AY2221" s="204" t="s">
        <v>177</v>
      </c>
    </row>
    <row r="2222" spans="1:65" s="13" customFormat="1" ht="11.25">
      <c r="B2222" s="193"/>
      <c r="C2222" s="194"/>
      <c r="D2222" s="195" t="s">
        <v>188</v>
      </c>
      <c r="E2222" s="196" t="s">
        <v>19</v>
      </c>
      <c r="F2222" s="197" t="s">
        <v>252</v>
      </c>
      <c r="G2222" s="194"/>
      <c r="H2222" s="198">
        <v>8</v>
      </c>
      <c r="I2222" s="199"/>
      <c r="J2222" s="194"/>
      <c r="K2222" s="194"/>
      <c r="L2222" s="200"/>
      <c r="M2222" s="201"/>
      <c r="N2222" s="202"/>
      <c r="O2222" s="202"/>
      <c r="P2222" s="202"/>
      <c r="Q2222" s="202"/>
      <c r="R2222" s="202"/>
      <c r="S2222" s="202"/>
      <c r="T2222" s="203"/>
      <c r="AT2222" s="204" t="s">
        <v>188</v>
      </c>
      <c r="AU2222" s="204" t="s">
        <v>86</v>
      </c>
      <c r="AV2222" s="13" t="s">
        <v>86</v>
      </c>
      <c r="AW2222" s="13" t="s">
        <v>35</v>
      </c>
      <c r="AX2222" s="13" t="s">
        <v>76</v>
      </c>
      <c r="AY2222" s="204" t="s">
        <v>177</v>
      </c>
    </row>
    <row r="2223" spans="1:65" s="13" customFormat="1" ht="11.25">
      <c r="B2223" s="193"/>
      <c r="C2223" s="194"/>
      <c r="D2223" s="195" t="s">
        <v>188</v>
      </c>
      <c r="E2223" s="196" t="s">
        <v>19</v>
      </c>
      <c r="F2223" s="197" t="s">
        <v>1006</v>
      </c>
      <c r="G2223" s="194"/>
      <c r="H2223" s="198">
        <v>6.6</v>
      </c>
      <c r="I2223" s="199"/>
      <c r="J2223" s="194"/>
      <c r="K2223" s="194"/>
      <c r="L2223" s="200"/>
      <c r="M2223" s="201"/>
      <c r="N2223" s="202"/>
      <c r="O2223" s="202"/>
      <c r="P2223" s="202"/>
      <c r="Q2223" s="202"/>
      <c r="R2223" s="202"/>
      <c r="S2223" s="202"/>
      <c r="T2223" s="203"/>
      <c r="AT2223" s="204" t="s">
        <v>188</v>
      </c>
      <c r="AU2223" s="204" t="s">
        <v>86</v>
      </c>
      <c r="AV2223" s="13" t="s">
        <v>86</v>
      </c>
      <c r="AW2223" s="13" t="s">
        <v>35</v>
      </c>
      <c r="AX2223" s="13" t="s">
        <v>76</v>
      </c>
      <c r="AY2223" s="204" t="s">
        <v>177</v>
      </c>
    </row>
    <row r="2224" spans="1:65" s="13" customFormat="1" ht="11.25">
      <c r="B2224" s="193"/>
      <c r="C2224" s="194"/>
      <c r="D2224" s="195" t="s">
        <v>188</v>
      </c>
      <c r="E2224" s="196" t="s">
        <v>19</v>
      </c>
      <c r="F2224" s="197" t="s">
        <v>1007</v>
      </c>
      <c r="G2224" s="194"/>
      <c r="H2224" s="198">
        <v>3.4</v>
      </c>
      <c r="I2224" s="199"/>
      <c r="J2224" s="194"/>
      <c r="K2224" s="194"/>
      <c r="L2224" s="200"/>
      <c r="M2224" s="201"/>
      <c r="N2224" s="202"/>
      <c r="O2224" s="202"/>
      <c r="P2224" s="202"/>
      <c r="Q2224" s="202"/>
      <c r="R2224" s="202"/>
      <c r="S2224" s="202"/>
      <c r="T2224" s="203"/>
      <c r="AT2224" s="204" t="s">
        <v>188</v>
      </c>
      <c r="AU2224" s="204" t="s">
        <v>86</v>
      </c>
      <c r="AV2224" s="13" t="s">
        <v>86</v>
      </c>
      <c r="AW2224" s="13" t="s">
        <v>35</v>
      </c>
      <c r="AX2224" s="13" t="s">
        <v>76</v>
      </c>
      <c r="AY2224" s="204" t="s">
        <v>177</v>
      </c>
    </row>
    <row r="2225" spans="2:51" s="13" customFormat="1" ht="11.25">
      <c r="B2225" s="193"/>
      <c r="C2225" s="194"/>
      <c r="D2225" s="195" t="s">
        <v>188</v>
      </c>
      <c r="E2225" s="196" t="s">
        <v>19</v>
      </c>
      <c r="F2225" s="197" t="s">
        <v>1008</v>
      </c>
      <c r="G2225" s="194"/>
      <c r="H2225" s="198">
        <v>8.6</v>
      </c>
      <c r="I2225" s="199"/>
      <c r="J2225" s="194"/>
      <c r="K2225" s="194"/>
      <c r="L2225" s="200"/>
      <c r="M2225" s="201"/>
      <c r="N2225" s="202"/>
      <c r="O2225" s="202"/>
      <c r="P2225" s="202"/>
      <c r="Q2225" s="202"/>
      <c r="R2225" s="202"/>
      <c r="S2225" s="202"/>
      <c r="T2225" s="203"/>
      <c r="AT2225" s="204" t="s">
        <v>188</v>
      </c>
      <c r="AU2225" s="204" t="s">
        <v>86</v>
      </c>
      <c r="AV2225" s="13" t="s">
        <v>86</v>
      </c>
      <c r="AW2225" s="13" t="s">
        <v>35</v>
      </c>
      <c r="AX2225" s="13" t="s">
        <v>76</v>
      </c>
      <c r="AY2225" s="204" t="s">
        <v>177</v>
      </c>
    </row>
    <row r="2226" spans="2:51" s="13" customFormat="1" ht="11.25">
      <c r="B2226" s="193"/>
      <c r="C2226" s="194"/>
      <c r="D2226" s="195" t="s">
        <v>188</v>
      </c>
      <c r="E2226" s="196" t="s">
        <v>19</v>
      </c>
      <c r="F2226" s="197" t="s">
        <v>1009</v>
      </c>
      <c r="G2226" s="194"/>
      <c r="H2226" s="198">
        <v>1.4</v>
      </c>
      <c r="I2226" s="199"/>
      <c r="J2226" s="194"/>
      <c r="K2226" s="194"/>
      <c r="L2226" s="200"/>
      <c r="M2226" s="201"/>
      <c r="N2226" s="202"/>
      <c r="O2226" s="202"/>
      <c r="P2226" s="202"/>
      <c r="Q2226" s="202"/>
      <c r="R2226" s="202"/>
      <c r="S2226" s="202"/>
      <c r="T2226" s="203"/>
      <c r="AT2226" s="204" t="s">
        <v>188</v>
      </c>
      <c r="AU2226" s="204" t="s">
        <v>86</v>
      </c>
      <c r="AV2226" s="13" t="s">
        <v>86</v>
      </c>
      <c r="AW2226" s="13" t="s">
        <v>35</v>
      </c>
      <c r="AX2226" s="13" t="s">
        <v>76</v>
      </c>
      <c r="AY2226" s="204" t="s">
        <v>177</v>
      </c>
    </row>
    <row r="2227" spans="2:51" s="13" customFormat="1" ht="11.25">
      <c r="B2227" s="193"/>
      <c r="C2227" s="194"/>
      <c r="D2227" s="195" t="s">
        <v>188</v>
      </c>
      <c r="E2227" s="196" t="s">
        <v>19</v>
      </c>
      <c r="F2227" s="197" t="s">
        <v>1010</v>
      </c>
      <c r="G2227" s="194"/>
      <c r="H2227" s="198">
        <v>2.2999999999999998</v>
      </c>
      <c r="I2227" s="199"/>
      <c r="J2227" s="194"/>
      <c r="K2227" s="194"/>
      <c r="L2227" s="200"/>
      <c r="M2227" s="201"/>
      <c r="N2227" s="202"/>
      <c r="O2227" s="202"/>
      <c r="P2227" s="202"/>
      <c r="Q2227" s="202"/>
      <c r="R2227" s="202"/>
      <c r="S2227" s="202"/>
      <c r="T2227" s="203"/>
      <c r="AT2227" s="204" t="s">
        <v>188</v>
      </c>
      <c r="AU2227" s="204" t="s">
        <v>86</v>
      </c>
      <c r="AV2227" s="13" t="s">
        <v>86</v>
      </c>
      <c r="AW2227" s="13" t="s">
        <v>35</v>
      </c>
      <c r="AX2227" s="13" t="s">
        <v>76</v>
      </c>
      <c r="AY2227" s="204" t="s">
        <v>177</v>
      </c>
    </row>
    <row r="2228" spans="2:51" s="13" customFormat="1" ht="11.25">
      <c r="B2228" s="193"/>
      <c r="C2228" s="194"/>
      <c r="D2228" s="195" t="s">
        <v>188</v>
      </c>
      <c r="E2228" s="196" t="s">
        <v>19</v>
      </c>
      <c r="F2228" s="197" t="s">
        <v>1011</v>
      </c>
      <c r="G2228" s="194"/>
      <c r="H2228" s="198">
        <v>10.3</v>
      </c>
      <c r="I2228" s="199"/>
      <c r="J2228" s="194"/>
      <c r="K2228" s="194"/>
      <c r="L2228" s="200"/>
      <c r="M2228" s="201"/>
      <c r="N2228" s="202"/>
      <c r="O2228" s="202"/>
      <c r="P2228" s="202"/>
      <c r="Q2228" s="202"/>
      <c r="R2228" s="202"/>
      <c r="S2228" s="202"/>
      <c r="T2228" s="203"/>
      <c r="AT2228" s="204" t="s">
        <v>188</v>
      </c>
      <c r="AU2228" s="204" t="s">
        <v>86</v>
      </c>
      <c r="AV2228" s="13" t="s">
        <v>86</v>
      </c>
      <c r="AW2228" s="13" t="s">
        <v>35</v>
      </c>
      <c r="AX2228" s="13" t="s">
        <v>76</v>
      </c>
      <c r="AY2228" s="204" t="s">
        <v>177</v>
      </c>
    </row>
    <row r="2229" spans="2:51" s="13" customFormat="1" ht="11.25">
      <c r="B2229" s="193"/>
      <c r="C2229" s="194"/>
      <c r="D2229" s="195" t="s">
        <v>188</v>
      </c>
      <c r="E2229" s="196" t="s">
        <v>19</v>
      </c>
      <c r="F2229" s="197" t="s">
        <v>1012</v>
      </c>
      <c r="G2229" s="194"/>
      <c r="H2229" s="198">
        <v>1.7</v>
      </c>
      <c r="I2229" s="199"/>
      <c r="J2229" s="194"/>
      <c r="K2229" s="194"/>
      <c r="L2229" s="200"/>
      <c r="M2229" s="201"/>
      <c r="N2229" s="202"/>
      <c r="O2229" s="202"/>
      <c r="P2229" s="202"/>
      <c r="Q2229" s="202"/>
      <c r="R2229" s="202"/>
      <c r="S2229" s="202"/>
      <c r="T2229" s="203"/>
      <c r="AT2229" s="204" t="s">
        <v>188</v>
      </c>
      <c r="AU2229" s="204" t="s">
        <v>86</v>
      </c>
      <c r="AV2229" s="13" t="s">
        <v>86</v>
      </c>
      <c r="AW2229" s="13" t="s">
        <v>35</v>
      </c>
      <c r="AX2229" s="13" t="s">
        <v>76</v>
      </c>
      <c r="AY2229" s="204" t="s">
        <v>177</v>
      </c>
    </row>
    <row r="2230" spans="2:51" s="13" customFormat="1" ht="11.25">
      <c r="B2230" s="193"/>
      <c r="C2230" s="194"/>
      <c r="D2230" s="195" t="s">
        <v>188</v>
      </c>
      <c r="E2230" s="196" t="s">
        <v>19</v>
      </c>
      <c r="F2230" s="197" t="s">
        <v>1013</v>
      </c>
      <c r="G2230" s="194"/>
      <c r="H2230" s="198">
        <v>39.6</v>
      </c>
      <c r="I2230" s="199"/>
      <c r="J2230" s="194"/>
      <c r="K2230" s="194"/>
      <c r="L2230" s="200"/>
      <c r="M2230" s="201"/>
      <c r="N2230" s="202"/>
      <c r="O2230" s="202"/>
      <c r="P2230" s="202"/>
      <c r="Q2230" s="202"/>
      <c r="R2230" s="202"/>
      <c r="S2230" s="202"/>
      <c r="T2230" s="203"/>
      <c r="AT2230" s="204" t="s">
        <v>188</v>
      </c>
      <c r="AU2230" s="204" t="s">
        <v>86</v>
      </c>
      <c r="AV2230" s="13" t="s">
        <v>86</v>
      </c>
      <c r="AW2230" s="13" t="s">
        <v>35</v>
      </c>
      <c r="AX2230" s="13" t="s">
        <v>76</v>
      </c>
      <c r="AY2230" s="204" t="s">
        <v>177</v>
      </c>
    </row>
    <row r="2231" spans="2:51" s="13" customFormat="1" ht="11.25">
      <c r="B2231" s="193"/>
      <c r="C2231" s="194"/>
      <c r="D2231" s="195" t="s">
        <v>188</v>
      </c>
      <c r="E2231" s="196" t="s">
        <v>19</v>
      </c>
      <c r="F2231" s="197" t="s">
        <v>1006</v>
      </c>
      <c r="G2231" s="194"/>
      <c r="H2231" s="198">
        <v>6.6</v>
      </c>
      <c r="I2231" s="199"/>
      <c r="J2231" s="194"/>
      <c r="K2231" s="194"/>
      <c r="L2231" s="200"/>
      <c r="M2231" s="201"/>
      <c r="N2231" s="202"/>
      <c r="O2231" s="202"/>
      <c r="P2231" s="202"/>
      <c r="Q2231" s="202"/>
      <c r="R2231" s="202"/>
      <c r="S2231" s="202"/>
      <c r="T2231" s="203"/>
      <c r="AT2231" s="204" t="s">
        <v>188</v>
      </c>
      <c r="AU2231" s="204" t="s">
        <v>86</v>
      </c>
      <c r="AV2231" s="13" t="s">
        <v>86</v>
      </c>
      <c r="AW2231" s="13" t="s">
        <v>35</v>
      </c>
      <c r="AX2231" s="13" t="s">
        <v>76</v>
      </c>
      <c r="AY2231" s="204" t="s">
        <v>177</v>
      </c>
    </row>
    <row r="2232" spans="2:51" s="13" customFormat="1" ht="11.25">
      <c r="B2232" s="193"/>
      <c r="C2232" s="194"/>
      <c r="D2232" s="195" t="s">
        <v>188</v>
      </c>
      <c r="E2232" s="196" t="s">
        <v>19</v>
      </c>
      <c r="F2232" s="197" t="s">
        <v>1014</v>
      </c>
      <c r="G2232" s="194"/>
      <c r="H2232" s="198">
        <v>11.3</v>
      </c>
      <c r="I2232" s="199"/>
      <c r="J2232" s="194"/>
      <c r="K2232" s="194"/>
      <c r="L2232" s="200"/>
      <c r="M2232" s="201"/>
      <c r="N2232" s="202"/>
      <c r="O2232" s="202"/>
      <c r="P2232" s="202"/>
      <c r="Q2232" s="202"/>
      <c r="R2232" s="202"/>
      <c r="S2232" s="202"/>
      <c r="T2232" s="203"/>
      <c r="AT2232" s="204" t="s">
        <v>188</v>
      </c>
      <c r="AU2232" s="204" t="s">
        <v>86</v>
      </c>
      <c r="AV2232" s="13" t="s">
        <v>86</v>
      </c>
      <c r="AW2232" s="13" t="s">
        <v>35</v>
      </c>
      <c r="AX2232" s="13" t="s">
        <v>76</v>
      </c>
      <c r="AY2232" s="204" t="s">
        <v>177</v>
      </c>
    </row>
    <row r="2233" spans="2:51" s="13" customFormat="1" ht="11.25">
      <c r="B2233" s="193"/>
      <c r="C2233" s="194"/>
      <c r="D2233" s="195" t="s">
        <v>188</v>
      </c>
      <c r="E2233" s="196" t="s">
        <v>19</v>
      </c>
      <c r="F2233" s="197" t="s">
        <v>1015</v>
      </c>
      <c r="G2233" s="194"/>
      <c r="H2233" s="198">
        <v>29.9</v>
      </c>
      <c r="I2233" s="199"/>
      <c r="J2233" s="194"/>
      <c r="K2233" s="194"/>
      <c r="L2233" s="200"/>
      <c r="M2233" s="201"/>
      <c r="N2233" s="202"/>
      <c r="O2233" s="202"/>
      <c r="P2233" s="202"/>
      <c r="Q2233" s="202"/>
      <c r="R2233" s="202"/>
      <c r="S2233" s="202"/>
      <c r="T2233" s="203"/>
      <c r="AT2233" s="204" t="s">
        <v>188</v>
      </c>
      <c r="AU2233" s="204" t="s">
        <v>86</v>
      </c>
      <c r="AV2233" s="13" t="s">
        <v>86</v>
      </c>
      <c r="AW2233" s="13" t="s">
        <v>35</v>
      </c>
      <c r="AX2233" s="13" t="s">
        <v>76</v>
      </c>
      <c r="AY2233" s="204" t="s">
        <v>177</v>
      </c>
    </row>
    <row r="2234" spans="2:51" s="15" customFormat="1" ht="11.25">
      <c r="B2234" s="216"/>
      <c r="C2234" s="217"/>
      <c r="D2234" s="195" t="s">
        <v>188</v>
      </c>
      <c r="E2234" s="218" t="s">
        <v>19</v>
      </c>
      <c r="F2234" s="219" t="s">
        <v>1526</v>
      </c>
      <c r="G2234" s="217"/>
      <c r="H2234" s="218" t="s">
        <v>19</v>
      </c>
      <c r="I2234" s="220"/>
      <c r="J2234" s="217"/>
      <c r="K2234" s="217"/>
      <c r="L2234" s="221"/>
      <c r="M2234" s="222"/>
      <c r="N2234" s="223"/>
      <c r="O2234" s="223"/>
      <c r="P2234" s="223"/>
      <c r="Q2234" s="223"/>
      <c r="R2234" s="223"/>
      <c r="S2234" s="223"/>
      <c r="T2234" s="224"/>
      <c r="AT2234" s="225" t="s">
        <v>188</v>
      </c>
      <c r="AU2234" s="225" t="s">
        <v>86</v>
      </c>
      <c r="AV2234" s="15" t="s">
        <v>84</v>
      </c>
      <c r="AW2234" s="15" t="s">
        <v>35</v>
      </c>
      <c r="AX2234" s="15" t="s">
        <v>76</v>
      </c>
      <c r="AY2234" s="225" t="s">
        <v>177</v>
      </c>
    </row>
    <row r="2235" spans="2:51" s="13" customFormat="1" ht="11.25">
      <c r="B2235" s="193"/>
      <c r="C2235" s="194"/>
      <c r="D2235" s="195" t="s">
        <v>188</v>
      </c>
      <c r="E2235" s="196" t="s">
        <v>19</v>
      </c>
      <c r="F2235" s="197" t="s">
        <v>1061</v>
      </c>
      <c r="G2235" s="194"/>
      <c r="H2235" s="198">
        <v>22.5</v>
      </c>
      <c r="I2235" s="199"/>
      <c r="J2235" s="194"/>
      <c r="K2235" s="194"/>
      <c r="L2235" s="200"/>
      <c r="M2235" s="201"/>
      <c r="N2235" s="202"/>
      <c r="O2235" s="202"/>
      <c r="P2235" s="202"/>
      <c r="Q2235" s="202"/>
      <c r="R2235" s="202"/>
      <c r="S2235" s="202"/>
      <c r="T2235" s="203"/>
      <c r="AT2235" s="204" t="s">
        <v>188</v>
      </c>
      <c r="AU2235" s="204" t="s">
        <v>86</v>
      </c>
      <c r="AV2235" s="13" t="s">
        <v>86</v>
      </c>
      <c r="AW2235" s="13" t="s">
        <v>35</v>
      </c>
      <c r="AX2235" s="13" t="s">
        <v>76</v>
      </c>
      <c r="AY2235" s="204" t="s">
        <v>177</v>
      </c>
    </row>
    <row r="2236" spans="2:51" s="15" customFormat="1" ht="11.25">
      <c r="B2236" s="216"/>
      <c r="C2236" s="217"/>
      <c r="D2236" s="195" t="s">
        <v>188</v>
      </c>
      <c r="E2236" s="218" t="s">
        <v>19</v>
      </c>
      <c r="F2236" s="219" t="s">
        <v>1426</v>
      </c>
      <c r="G2236" s="217"/>
      <c r="H2236" s="218" t="s">
        <v>19</v>
      </c>
      <c r="I2236" s="220"/>
      <c r="J2236" s="217"/>
      <c r="K2236" s="217"/>
      <c r="L2236" s="221"/>
      <c r="M2236" s="222"/>
      <c r="N2236" s="223"/>
      <c r="O2236" s="223"/>
      <c r="P2236" s="223"/>
      <c r="Q2236" s="223"/>
      <c r="R2236" s="223"/>
      <c r="S2236" s="223"/>
      <c r="T2236" s="224"/>
      <c r="AT2236" s="225" t="s">
        <v>188</v>
      </c>
      <c r="AU2236" s="225" t="s">
        <v>86</v>
      </c>
      <c r="AV2236" s="15" t="s">
        <v>84</v>
      </c>
      <c r="AW2236" s="15" t="s">
        <v>35</v>
      </c>
      <c r="AX2236" s="15" t="s">
        <v>76</v>
      </c>
      <c r="AY2236" s="225" t="s">
        <v>177</v>
      </c>
    </row>
    <row r="2237" spans="2:51" s="13" customFormat="1" ht="11.25">
      <c r="B2237" s="193"/>
      <c r="C2237" s="194"/>
      <c r="D2237" s="195" t="s">
        <v>188</v>
      </c>
      <c r="E2237" s="196" t="s">
        <v>19</v>
      </c>
      <c r="F2237" s="197" t="s">
        <v>1025</v>
      </c>
      <c r="G2237" s="194"/>
      <c r="H2237" s="198">
        <v>60.5</v>
      </c>
      <c r="I2237" s="199"/>
      <c r="J2237" s="194"/>
      <c r="K2237" s="194"/>
      <c r="L2237" s="200"/>
      <c r="M2237" s="201"/>
      <c r="N2237" s="202"/>
      <c r="O2237" s="202"/>
      <c r="P2237" s="202"/>
      <c r="Q2237" s="202"/>
      <c r="R2237" s="202"/>
      <c r="S2237" s="202"/>
      <c r="T2237" s="203"/>
      <c r="AT2237" s="204" t="s">
        <v>188</v>
      </c>
      <c r="AU2237" s="204" t="s">
        <v>86</v>
      </c>
      <c r="AV2237" s="13" t="s">
        <v>86</v>
      </c>
      <c r="AW2237" s="13" t="s">
        <v>35</v>
      </c>
      <c r="AX2237" s="13" t="s">
        <v>76</v>
      </c>
      <c r="AY2237" s="204" t="s">
        <v>177</v>
      </c>
    </row>
    <row r="2238" spans="2:51" s="13" customFormat="1" ht="11.25">
      <c r="B2238" s="193"/>
      <c r="C2238" s="194"/>
      <c r="D2238" s="195" t="s">
        <v>188</v>
      </c>
      <c r="E2238" s="196" t="s">
        <v>19</v>
      </c>
      <c r="F2238" s="197" t="s">
        <v>1026</v>
      </c>
      <c r="G2238" s="194"/>
      <c r="H2238" s="198">
        <v>40.299999999999997</v>
      </c>
      <c r="I2238" s="199"/>
      <c r="J2238" s="194"/>
      <c r="K2238" s="194"/>
      <c r="L2238" s="200"/>
      <c r="M2238" s="201"/>
      <c r="N2238" s="202"/>
      <c r="O2238" s="202"/>
      <c r="P2238" s="202"/>
      <c r="Q2238" s="202"/>
      <c r="R2238" s="202"/>
      <c r="S2238" s="202"/>
      <c r="T2238" s="203"/>
      <c r="AT2238" s="204" t="s">
        <v>188</v>
      </c>
      <c r="AU2238" s="204" t="s">
        <v>86</v>
      </c>
      <c r="AV2238" s="13" t="s">
        <v>86</v>
      </c>
      <c r="AW2238" s="13" t="s">
        <v>35</v>
      </c>
      <c r="AX2238" s="13" t="s">
        <v>76</v>
      </c>
      <c r="AY2238" s="204" t="s">
        <v>177</v>
      </c>
    </row>
    <row r="2239" spans="2:51" s="13" customFormat="1" ht="11.25">
      <c r="B2239" s="193"/>
      <c r="C2239" s="194"/>
      <c r="D2239" s="195" t="s">
        <v>188</v>
      </c>
      <c r="E2239" s="196" t="s">
        <v>19</v>
      </c>
      <c r="F2239" s="197" t="s">
        <v>1027</v>
      </c>
      <c r="G2239" s="194"/>
      <c r="H2239" s="198">
        <v>9.1</v>
      </c>
      <c r="I2239" s="199"/>
      <c r="J2239" s="194"/>
      <c r="K2239" s="194"/>
      <c r="L2239" s="200"/>
      <c r="M2239" s="201"/>
      <c r="N2239" s="202"/>
      <c r="O2239" s="202"/>
      <c r="P2239" s="202"/>
      <c r="Q2239" s="202"/>
      <c r="R2239" s="202"/>
      <c r="S2239" s="202"/>
      <c r="T2239" s="203"/>
      <c r="AT2239" s="204" t="s">
        <v>188</v>
      </c>
      <c r="AU2239" s="204" t="s">
        <v>86</v>
      </c>
      <c r="AV2239" s="13" t="s">
        <v>86</v>
      </c>
      <c r="AW2239" s="13" t="s">
        <v>35</v>
      </c>
      <c r="AX2239" s="13" t="s">
        <v>76</v>
      </c>
      <c r="AY2239" s="204" t="s">
        <v>177</v>
      </c>
    </row>
    <row r="2240" spans="2:51" s="13" customFormat="1" ht="11.25">
      <c r="B2240" s="193"/>
      <c r="C2240" s="194"/>
      <c r="D2240" s="195" t="s">
        <v>188</v>
      </c>
      <c r="E2240" s="196" t="s">
        <v>19</v>
      </c>
      <c r="F2240" s="197" t="s">
        <v>321</v>
      </c>
      <c r="G2240" s="194"/>
      <c r="H2240" s="198">
        <v>17</v>
      </c>
      <c r="I2240" s="199"/>
      <c r="J2240" s="194"/>
      <c r="K2240" s="194"/>
      <c r="L2240" s="200"/>
      <c r="M2240" s="201"/>
      <c r="N2240" s="202"/>
      <c r="O2240" s="202"/>
      <c r="P2240" s="202"/>
      <c r="Q2240" s="202"/>
      <c r="R2240" s="202"/>
      <c r="S2240" s="202"/>
      <c r="T2240" s="203"/>
      <c r="AT2240" s="204" t="s">
        <v>188</v>
      </c>
      <c r="AU2240" s="204" t="s">
        <v>86</v>
      </c>
      <c r="AV2240" s="13" t="s">
        <v>86</v>
      </c>
      <c r="AW2240" s="13" t="s">
        <v>35</v>
      </c>
      <c r="AX2240" s="13" t="s">
        <v>76</v>
      </c>
      <c r="AY2240" s="204" t="s">
        <v>177</v>
      </c>
    </row>
    <row r="2241" spans="1:65" s="13" customFormat="1" ht="11.25">
      <c r="B2241" s="193"/>
      <c r="C2241" s="194"/>
      <c r="D2241" s="195" t="s">
        <v>188</v>
      </c>
      <c r="E2241" s="196" t="s">
        <v>19</v>
      </c>
      <c r="F2241" s="197" t="s">
        <v>1028</v>
      </c>
      <c r="G2241" s="194"/>
      <c r="H2241" s="198">
        <v>1.2</v>
      </c>
      <c r="I2241" s="199"/>
      <c r="J2241" s="194"/>
      <c r="K2241" s="194"/>
      <c r="L2241" s="200"/>
      <c r="M2241" s="201"/>
      <c r="N2241" s="202"/>
      <c r="O2241" s="202"/>
      <c r="P2241" s="202"/>
      <c r="Q2241" s="202"/>
      <c r="R2241" s="202"/>
      <c r="S2241" s="202"/>
      <c r="T2241" s="203"/>
      <c r="AT2241" s="204" t="s">
        <v>188</v>
      </c>
      <c r="AU2241" s="204" t="s">
        <v>86</v>
      </c>
      <c r="AV2241" s="13" t="s">
        <v>86</v>
      </c>
      <c r="AW2241" s="13" t="s">
        <v>35</v>
      </c>
      <c r="AX2241" s="13" t="s">
        <v>76</v>
      </c>
      <c r="AY2241" s="204" t="s">
        <v>177</v>
      </c>
    </row>
    <row r="2242" spans="1:65" s="13" customFormat="1" ht="11.25">
      <c r="B2242" s="193"/>
      <c r="C2242" s="194"/>
      <c r="D2242" s="195" t="s">
        <v>188</v>
      </c>
      <c r="E2242" s="196" t="s">
        <v>19</v>
      </c>
      <c r="F2242" s="197" t="s">
        <v>1012</v>
      </c>
      <c r="G2242" s="194"/>
      <c r="H2242" s="198">
        <v>1.7</v>
      </c>
      <c r="I2242" s="199"/>
      <c r="J2242" s="194"/>
      <c r="K2242" s="194"/>
      <c r="L2242" s="200"/>
      <c r="M2242" s="201"/>
      <c r="N2242" s="202"/>
      <c r="O2242" s="202"/>
      <c r="P2242" s="202"/>
      <c r="Q2242" s="202"/>
      <c r="R2242" s="202"/>
      <c r="S2242" s="202"/>
      <c r="T2242" s="203"/>
      <c r="AT2242" s="204" t="s">
        <v>188</v>
      </c>
      <c r="AU2242" s="204" t="s">
        <v>86</v>
      </c>
      <c r="AV2242" s="13" t="s">
        <v>86</v>
      </c>
      <c r="AW2242" s="13" t="s">
        <v>35</v>
      </c>
      <c r="AX2242" s="13" t="s">
        <v>76</v>
      </c>
      <c r="AY2242" s="204" t="s">
        <v>177</v>
      </c>
    </row>
    <row r="2243" spans="1:65" s="13" customFormat="1" ht="11.25">
      <c r="B2243" s="193"/>
      <c r="C2243" s="194"/>
      <c r="D2243" s="195" t="s">
        <v>188</v>
      </c>
      <c r="E2243" s="196" t="s">
        <v>19</v>
      </c>
      <c r="F2243" s="197" t="s">
        <v>1019</v>
      </c>
      <c r="G2243" s="194"/>
      <c r="H2243" s="198">
        <v>2.9</v>
      </c>
      <c r="I2243" s="199"/>
      <c r="J2243" s="194"/>
      <c r="K2243" s="194"/>
      <c r="L2243" s="200"/>
      <c r="M2243" s="201"/>
      <c r="N2243" s="202"/>
      <c r="O2243" s="202"/>
      <c r="P2243" s="202"/>
      <c r="Q2243" s="202"/>
      <c r="R2243" s="202"/>
      <c r="S2243" s="202"/>
      <c r="T2243" s="203"/>
      <c r="AT2243" s="204" t="s">
        <v>188</v>
      </c>
      <c r="AU2243" s="204" t="s">
        <v>86</v>
      </c>
      <c r="AV2243" s="13" t="s">
        <v>86</v>
      </c>
      <c r="AW2243" s="13" t="s">
        <v>35</v>
      </c>
      <c r="AX2243" s="13" t="s">
        <v>76</v>
      </c>
      <c r="AY2243" s="204" t="s">
        <v>177</v>
      </c>
    </row>
    <row r="2244" spans="1:65" s="13" customFormat="1" ht="11.25">
      <c r="B2244" s="193"/>
      <c r="C2244" s="194"/>
      <c r="D2244" s="195" t="s">
        <v>188</v>
      </c>
      <c r="E2244" s="196" t="s">
        <v>19</v>
      </c>
      <c r="F2244" s="197" t="s">
        <v>84</v>
      </c>
      <c r="G2244" s="194"/>
      <c r="H2244" s="198">
        <v>1</v>
      </c>
      <c r="I2244" s="199"/>
      <c r="J2244" s="194"/>
      <c r="K2244" s="194"/>
      <c r="L2244" s="200"/>
      <c r="M2244" s="201"/>
      <c r="N2244" s="202"/>
      <c r="O2244" s="202"/>
      <c r="P2244" s="202"/>
      <c r="Q2244" s="202"/>
      <c r="R2244" s="202"/>
      <c r="S2244" s="202"/>
      <c r="T2244" s="203"/>
      <c r="AT2244" s="204" t="s">
        <v>188</v>
      </c>
      <c r="AU2244" s="204" t="s">
        <v>86</v>
      </c>
      <c r="AV2244" s="13" t="s">
        <v>86</v>
      </c>
      <c r="AW2244" s="13" t="s">
        <v>35</v>
      </c>
      <c r="AX2244" s="13" t="s">
        <v>76</v>
      </c>
      <c r="AY2244" s="204" t="s">
        <v>177</v>
      </c>
    </row>
    <row r="2245" spans="1:65" s="13" customFormat="1" ht="11.25">
      <c r="B2245" s="193"/>
      <c r="C2245" s="194"/>
      <c r="D2245" s="195" t="s">
        <v>188</v>
      </c>
      <c r="E2245" s="196" t="s">
        <v>19</v>
      </c>
      <c r="F2245" s="197" t="s">
        <v>1029</v>
      </c>
      <c r="G2245" s="194"/>
      <c r="H2245" s="198">
        <v>10.1</v>
      </c>
      <c r="I2245" s="199"/>
      <c r="J2245" s="194"/>
      <c r="K2245" s="194"/>
      <c r="L2245" s="200"/>
      <c r="M2245" s="201"/>
      <c r="N2245" s="202"/>
      <c r="O2245" s="202"/>
      <c r="P2245" s="202"/>
      <c r="Q2245" s="202"/>
      <c r="R2245" s="202"/>
      <c r="S2245" s="202"/>
      <c r="T2245" s="203"/>
      <c r="AT2245" s="204" t="s">
        <v>188</v>
      </c>
      <c r="AU2245" s="204" t="s">
        <v>86</v>
      </c>
      <c r="AV2245" s="13" t="s">
        <v>86</v>
      </c>
      <c r="AW2245" s="13" t="s">
        <v>35</v>
      </c>
      <c r="AX2245" s="13" t="s">
        <v>76</v>
      </c>
      <c r="AY2245" s="204" t="s">
        <v>177</v>
      </c>
    </row>
    <row r="2246" spans="1:65" s="13" customFormat="1" ht="11.25">
      <c r="B2246" s="193"/>
      <c r="C2246" s="194"/>
      <c r="D2246" s="195" t="s">
        <v>188</v>
      </c>
      <c r="E2246" s="196" t="s">
        <v>19</v>
      </c>
      <c r="F2246" s="197" t="s">
        <v>1030</v>
      </c>
      <c r="G2246" s="194"/>
      <c r="H2246" s="198">
        <v>30.7</v>
      </c>
      <c r="I2246" s="199"/>
      <c r="J2246" s="194"/>
      <c r="K2246" s="194"/>
      <c r="L2246" s="200"/>
      <c r="M2246" s="201"/>
      <c r="N2246" s="202"/>
      <c r="O2246" s="202"/>
      <c r="P2246" s="202"/>
      <c r="Q2246" s="202"/>
      <c r="R2246" s="202"/>
      <c r="S2246" s="202"/>
      <c r="T2246" s="203"/>
      <c r="AT2246" s="204" t="s">
        <v>188</v>
      </c>
      <c r="AU2246" s="204" t="s">
        <v>86</v>
      </c>
      <c r="AV2246" s="13" t="s">
        <v>86</v>
      </c>
      <c r="AW2246" s="13" t="s">
        <v>35</v>
      </c>
      <c r="AX2246" s="13" t="s">
        <v>76</v>
      </c>
      <c r="AY2246" s="204" t="s">
        <v>177</v>
      </c>
    </row>
    <row r="2247" spans="1:65" s="13" customFormat="1" ht="11.25">
      <c r="B2247" s="193"/>
      <c r="C2247" s="194"/>
      <c r="D2247" s="195" t="s">
        <v>188</v>
      </c>
      <c r="E2247" s="196" t="s">
        <v>19</v>
      </c>
      <c r="F2247" s="197" t="s">
        <v>1031</v>
      </c>
      <c r="G2247" s="194"/>
      <c r="H2247" s="198">
        <v>13.1</v>
      </c>
      <c r="I2247" s="199"/>
      <c r="J2247" s="194"/>
      <c r="K2247" s="194"/>
      <c r="L2247" s="200"/>
      <c r="M2247" s="201"/>
      <c r="N2247" s="202"/>
      <c r="O2247" s="202"/>
      <c r="P2247" s="202"/>
      <c r="Q2247" s="202"/>
      <c r="R2247" s="202"/>
      <c r="S2247" s="202"/>
      <c r="T2247" s="203"/>
      <c r="AT2247" s="204" t="s">
        <v>188</v>
      </c>
      <c r="AU2247" s="204" t="s">
        <v>86</v>
      </c>
      <c r="AV2247" s="13" t="s">
        <v>86</v>
      </c>
      <c r="AW2247" s="13" t="s">
        <v>35</v>
      </c>
      <c r="AX2247" s="13" t="s">
        <v>76</v>
      </c>
      <c r="AY2247" s="204" t="s">
        <v>177</v>
      </c>
    </row>
    <row r="2248" spans="1:65" s="13" customFormat="1" ht="11.25">
      <c r="B2248" s="193"/>
      <c r="C2248" s="194"/>
      <c r="D2248" s="195" t="s">
        <v>188</v>
      </c>
      <c r="E2248" s="196" t="s">
        <v>19</v>
      </c>
      <c r="F2248" s="197" t="s">
        <v>1032</v>
      </c>
      <c r="G2248" s="194"/>
      <c r="H2248" s="198">
        <v>12.4</v>
      </c>
      <c r="I2248" s="199"/>
      <c r="J2248" s="194"/>
      <c r="K2248" s="194"/>
      <c r="L2248" s="200"/>
      <c r="M2248" s="201"/>
      <c r="N2248" s="202"/>
      <c r="O2248" s="202"/>
      <c r="P2248" s="202"/>
      <c r="Q2248" s="202"/>
      <c r="R2248" s="202"/>
      <c r="S2248" s="202"/>
      <c r="T2248" s="203"/>
      <c r="AT2248" s="204" t="s">
        <v>188</v>
      </c>
      <c r="AU2248" s="204" t="s">
        <v>86</v>
      </c>
      <c r="AV2248" s="13" t="s">
        <v>86</v>
      </c>
      <c r="AW2248" s="13" t="s">
        <v>35</v>
      </c>
      <c r="AX2248" s="13" t="s">
        <v>76</v>
      </c>
      <c r="AY2248" s="204" t="s">
        <v>177</v>
      </c>
    </row>
    <row r="2249" spans="1:65" s="13" customFormat="1" ht="11.25">
      <c r="B2249" s="193"/>
      <c r="C2249" s="194"/>
      <c r="D2249" s="195" t="s">
        <v>188</v>
      </c>
      <c r="E2249" s="196" t="s">
        <v>19</v>
      </c>
      <c r="F2249" s="197" t="s">
        <v>1427</v>
      </c>
      <c r="G2249" s="194"/>
      <c r="H2249" s="198">
        <v>11.39</v>
      </c>
      <c r="I2249" s="199"/>
      <c r="J2249" s="194"/>
      <c r="K2249" s="194"/>
      <c r="L2249" s="200"/>
      <c r="M2249" s="201"/>
      <c r="N2249" s="202"/>
      <c r="O2249" s="202"/>
      <c r="P2249" s="202"/>
      <c r="Q2249" s="202"/>
      <c r="R2249" s="202"/>
      <c r="S2249" s="202"/>
      <c r="T2249" s="203"/>
      <c r="AT2249" s="204" t="s">
        <v>188</v>
      </c>
      <c r="AU2249" s="204" t="s">
        <v>86</v>
      </c>
      <c r="AV2249" s="13" t="s">
        <v>86</v>
      </c>
      <c r="AW2249" s="13" t="s">
        <v>35</v>
      </c>
      <c r="AX2249" s="13" t="s">
        <v>76</v>
      </c>
      <c r="AY2249" s="204" t="s">
        <v>177</v>
      </c>
    </row>
    <row r="2250" spans="1:65" s="14" customFormat="1" ht="11.25">
      <c r="B2250" s="205"/>
      <c r="C2250" s="206"/>
      <c r="D2250" s="195" t="s">
        <v>188</v>
      </c>
      <c r="E2250" s="207" t="s">
        <v>19</v>
      </c>
      <c r="F2250" s="208" t="s">
        <v>190</v>
      </c>
      <c r="G2250" s="206"/>
      <c r="H2250" s="209">
        <v>407.78999999999996</v>
      </c>
      <c r="I2250" s="210"/>
      <c r="J2250" s="206"/>
      <c r="K2250" s="206"/>
      <c r="L2250" s="211"/>
      <c r="M2250" s="212"/>
      <c r="N2250" s="213"/>
      <c r="O2250" s="213"/>
      <c r="P2250" s="213"/>
      <c r="Q2250" s="213"/>
      <c r="R2250" s="213"/>
      <c r="S2250" s="213"/>
      <c r="T2250" s="214"/>
      <c r="AT2250" s="215" t="s">
        <v>188</v>
      </c>
      <c r="AU2250" s="215" t="s">
        <v>86</v>
      </c>
      <c r="AV2250" s="14" t="s">
        <v>184</v>
      </c>
      <c r="AW2250" s="14" t="s">
        <v>35</v>
      </c>
      <c r="AX2250" s="14" t="s">
        <v>84</v>
      </c>
      <c r="AY2250" s="215" t="s">
        <v>177</v>
      </c>
    </row>
    <row r="2251" spans="1:65" s="2" customFormat="1" ht="16.5" customHeight="1">
      <c r="A2251" s="36"/>
      <c r="B2251" s="37"/>
      <c r="C2251" s="237" t="s">
        <v>674</v>
      </c>
      <c r="D2251" s="237" t="s">
        <v>757</v>
      </c>
      <c r="E2251" s="238" t="s">
        <v>1527</v>
      </c>
      <c r="F2251" s="239" t="s">
        <v>1528</v>
      </c>
      <c r="G2251" s="240" t="s">
        <v>199</v>
      </c>
      <c r="H2251" s="241">
        <v>448.56900000000002</v>
      </c>
      <c r="I2251" s="242"/>
      <c r="J2251" s="243">
        <f>ROUND(I2251*H2251,2)</f>
        <v>0</v>
      </c>
      <c r="K2251" s="239" t="s">
        <v>183</v>
      </c>
      <c r="L2251" s="244"/>
      <c r="M2251" s="245" t="s">
        <v>19</v>
      </c>
      <c r="N2251" s="246" t="s">
        <v>47</v>
      </c>
      <c r="O2251" s="66"/>
      <c r="P2251" s="184">
        <f>O2251*H2251</f>
        <v>0</v>
      </c>
      <c r="Q2251" s="184">
        <v>6.0999999999999997E-4</v>
      </c>
      <c r="R2251" s="184">
        <f>Q2251*H2251</f>
        <v>0.27362709000000002</v>
      </c>
      <c r="S2251" s="184">
        <v>0</v>
      </c>
      <c r="T2251" s="185">
        <f>S2251*H2251</f>
        <v>0</v>
      </c>
      <c r="U2251" s="36"/>
      <c r="V2251" s="36"/>
      <c r="W2251" s="36"/>
      <c r="X2251" s="36"/>
      <c r="Y2251" s="36"/>
      <c r="Z2251" s="36"/>
      <c r="AA2251" s="36"/>
      <c r="AB2251" s="36"/>
      <c r="AC2251" s="36"/>
      <c r="AD2251" s="36"/>
      <c r="AE2251" s="36"/>
      <c r="AR2251" s="186" t="s">
        <v>592</v>
      </c>
      <c r="AT2251" s="186" t="s">
        <v>757</v>
      </c>
      <c r="AU2251" s="186" t="s">
        <v>86</v>
      </c>
      <c r="AY2251" s="19" t="s">
        <v>177</v>
      </c>
      <c r="BE2251" s="187">
        <f>IF(N2251="základní",J2251,0)</f>
        <v>0</v>
      </c>
      <c r="BF2251" s="187">
        <f>IF(N2251="snížená",J2251,0)</f>
        <v>0</v>
      </c>
      <c r="BG2251" s="187">
        <f>IF(N2251="zákl. přenesená",J2251,0)</f>
        <v>0</v>
      </c>
      <c r="BH2251" s="187">
        <f>IF(N2251="sníž. přenesená",J2251,0)</f>
        <v>0</v>
      </c>
      <c r="BI2251" s="187">
        <f>IF(N2251="nulová",J2251,0)</f>
        <v>0</v>
      </c>
      <c r="BJ2251" s="19" t="s">
        <v>84</v>
      </c>
      <c r="BK2251" s="187">
        <f>ROUND(I2251*H2251,2)</f>
        <v>0</v>
      </c>
      <c r="BL2251" s="19" t="s">
        <v>301</v>
      </c>
      <c r="BM2251" s="186" t="s">
        <v>1529</v>
      </c>
    </row>
    <row r="2252" spans="1:65" s="13" customFormat="1" ht="11.25">
      <c r="B2252" s="193"/>
      <c r="C2252" s="194"/>
      <c r="D2252" s="195" t="s">
        <v>188</v>
      </c>
      <c r="E2252" s="196" t="s">
        <v>19</v>
      </c>
      <c r="F2252" s="197" t="s">
        <v>1530</v>
      </c>
      <c r="G2252" s="194"/>
      <c r="H2252" s="198">
        <v>448.56900000000002</v>
      </c>
      <c r="I2252" s="199"/>
      <c r="J2252" s="194"/>
      <c r="K2252" s="194"/>
      <c r="L2252" s="200"/>
      <c r="M2252" s="201"/>
      <c r="N2252" s="202"/>
      <c r="O2252" s="202"/>
      <c r="P2252" s="202"/>
      <c r="Q2252" s="202"/>
      <c r="R2252" s="202"/>
      <c r="S2252" s="202"/>
      <c r="T2252" s="203"/>
      <c r="AT2252" s="204" t="s">
        <v>188</v>
      </c>
      <c r="AU2252" s="204" t="s">
        <v>86</v>
      </c>
      <c r="AV2252" s="13" t="s">
        <v>86</v>
      </c>
      <c r="AW2252" s="13" t="s">
        <v>35</v>
      </c>
      <c r="AX2252" s="13" t="s">
        <v>84</v>
      </c>
      <c r="AY2252" s="204" t="s">
        <v>177</v>
      </c>
    </row>
    <row r="2253" spans="1:65" s="2" customFormat="1" ht="24.2" customHeight="1">
      <c r="A2253" s="36"/>
      <c r="B2253" s="37"/>
      <c r="C2253" s="175" t="s">
        <v>1531</v>
      </c>
      <c r="D2253" s="175" t="s">
        <v>179</v>
      </c>
      <c r="E2253" s="176" t="s">
        <v>1532</v>
      </c>
      <c r="F2253" s="177" t="s">
        <v>1533</v>
      </c>
      <c r="G2253" s="178" t="s">
        <v>199</v>
      </c>
      <c r="H2253" s="179">
        <v>682.52200000000005</v>
      </c>
      <c r="I2253" s="180"/>
      <c r="J2253" s="181">
        <f>ROUND(I2253*H2253,2)</f>
        <v>0</v>
      </c>
      <c r="K2253" s="177" t="s">
        <v>183</v>
      </c>
      <c r="L2253" s="41"/>
      <c r="M2253" s="182" t="s">
        <v>19</v>
      </c>
      <c r="N2253" s="183" t="s">
        <v>47</v>
      </c>
      <c r="O2253" s="66"/>
      <c r="P2253" s="184">
        <f>O2253*H2253</f>
        <v>0</v>
      </c>
      <c r="Q2253" s="184">
        <v>1.0000000000000001E-5</v>
      </c>
      <c r="R2253" s="184">
        <f>Q2253*H2253</f>
        <v>6.8252200000000008E-3</v>
      </c>
      <c r="S2253" s="184">
        <v>0</v>
      </c>
      <c r="T2253" s="185">
        <f>S2253*H2253</f>
        <v>0</v>
      </c>
      <c r="U2253" s="36"/>
      <c r="V2253" s="36"/>
      <c r="W2253" s="36"/>
      <c r="X2253" s="36"/>
      <c r="Y2253" s="36"/>
      <c r="Z2253" s="36"/>
      <c r="AA2253" s="36"/>
      <c r="AB2253" s="36"/>
      <c r="AC2253" s="36"/>
      <c r="AD2253" s="36"/>
      <c r="AE2253" s="36"/>
      <c r="AR2253" s="186" t="s">
        <v>301</v>
      </c>
      <c r="AT2253" s="186" t="s">
        <v>179</v>
      </c>
      <c r="AU2253" s="186" t="s">
        <v>86</v>
      </c>
      <c r="AY2253" s="19" t="s">
        <v>177</v>
      </c>
      <c r="BE2253" s="187">
        <f>IF(N2253="základní",J2253,0)</f>
        <v>0</v>
      </c>
      <c r="BF2253" s="187">
        <f>IF(N2253="snížená",J2253,0)</f>
        <v>0</v>
      </c>
      <c r="BG2253" s="187">
        <f>IF(N2253="zákl. přenesená",J2253,0)</f>
        <v>0</v>
      </c>
      <c r="BH2253" s="187">
        <f>IF(N2253="sníž. přenesená",J2253,0)</f>
        <v>0</v>
      </c>
      <c r="BI2253" s="187">
        <f>IF(N2253="nulová",J2253,0)</f>
        <v>0</v>
      </c>
      <c r="BJ2253" s="19" t="s">
        <v>84</v>
      </c>
      <c r="BK2253" s="187">
        <f>ROUND(I2253*H2253,2)</f>
        <v>0</v>
      </c>
      <c r="BL2253" s="19" t="s">
        <v>301</v>
      </c>
      <c r="BM2253" s="186" t="s">
        <v>1534</v>
      </c>
    </row>
    <row r="2254" spans="1:65" s="2" customFormat="1" ht="11.25">
      <c r="A2254" s="36"/>
      <c r="B2254" s="37"/>
      <c r="C2254" s="38"/>
      <c r="D2254" s="188" t="s">
        <v>186</v>
      </c>
      <c r="E2254" s="38"/>
      <c r="F2254" s="189" t="s">
        <v>1535</v>
      </c>
      <c r="G2254" s="38"/>
      <c r="H2254" s="38"/>
      <c r="I2254" s="190"/>
      <c r="J2254" s="38"/>
      <c r="K2254" s="38"/>
      <c r="L2254" s="41"/>
      <c r="M2254" s="191"/>
      <c r="N2254" s="192"/>
      <c r="O2254" s="66"/>
      <c r="P2254" s="66"/>
      <c r="Q2254" s="66"/>
      <c r="R2254" s="66"/>
      <c r="S2254" s="66"/>
      <c r="T2254" s="67"/>
      <c r="U2254" s="36"/>
      <c r="V2254" s="36"/>
      <c r="W2254" s="36"/>
      <c r="X2254" s="36"/>
      <c r="Y2254" s="36"/>
      <c r="Z2254" s="36"/>
      <c r="AA2254" s="36"/>
      <c r="AB2254" s="36"/>
      <c r="AC2254" s="36"/>
      <c r="AD2254" s="36"/>
      <c r="AE2254" s="36"/>
      <c r="AT2254" s="19" t="s">
        <v>186</v>
      </c>
      <c r="AU2254" s="19" t="s">
        <v>86</v>
      </c>
    </row>
    <row r="2255" spans="1:65" s="15" customFormat="1" ht="11.25">
      <c r="B2255" s="216"/>
      <c r="C2255" s="217"/>
      <c r="D2255" s="195" t="s">
        <v>188</v>
      </c>
      <c r="E2255" s="218" t="s">
        <v>19</v>
      </c>
      <c r="F2255" s="219" t="s">
        <v>1428</v>
      </c>
      <c r="G2255" s="217"/>
      <c r="H2255" s="218" t="s">
        <v>19</v>
      </c>
      <c r="I2255" s="220"/>
      <c r="J2255" s="217"/>
      <c r="K2255" s="217"/>
      <c r="L2255" s="221"/>
      <c r="M2255" s="222"/>
      <c r="N2255" s="223"/>
      <c r="O2255" s="223"/>
      <c r="P2255" s="223"/>
      <c r="Q2255" s="223"/>
      <c r="R2255" s="223"/>
      <c r="S2255" s="223"/>
      <c r="T2255" s="224"/>
      <c r="AT2255" s="225" t="s">
        <v>188</v>
      </c>
      <c r="AU2255" s="225" t="s">
        <v>86</v>
      </c>
      <c r="AV2255" s="15" t="s">
        <v>84</v>
      </c>
      <c r="AW2255" s="15" t="s">
        <v>35</v>
      </c>
      <c r="AX2255" s="15" t="s">
        <v>76</v>
      </c>
      <c r="AY2255" s="225" t="s">
        <v>177</v>
      </c>
    </row>
    <row r="2256" spans="1:65" s="15" customFormat="1" ht="11.25">
      <c r="B2256" s="216"/>
      <c r="C2256" s="217"/>
      <c r="D2256" s="195" t="s">
        <v>188</v>
      </c>
      <c r="E2256" s="218" t="s">
        <v>19</v>
      </c>
      <c r="F2256" s="219" t="s">
        <v>1429</v>
      </c>
      <c r="G2256" s="217"/>
      <c r="H2256" s="218" t="s">
        <v>19</v>
      </c>
      <c r="I2256" s="220"/>
      <c r="J2256" s="217"/>
      <c r="K2256" s="217"/>
      <c r="L2256" s="221"/>
      <c r="M2256" s="222"/>
      <c r="N2256" s="223"/>
      <c r="O2256" s="223"/>
      <c r="P2256" s="223"/>
      <c r="Q2256" s="223"/>
      <c r="R2256" s="223"/>
      <c r="S2256" s="223"/>
      <c r="T2256" s="224"/>
      <c r="AT2256" s="225" t="s">
        <v>188</v>
      </c>
      <c r="AU2256" s="225" t="s">
        <v>86</v>
      </c>
      <c r="AV2256" s="15" t="s">
        <v>84</v>
      </c>
      <c r="AW2256" s="15" t="s">
        <v>35</v>
      </c>
      <c r="AX2256" s="15" t="s">
        <v>76</v>
      </c>
      <c r="AY2256" s="225" t="s">
        <v>177</v>
      </c>
    </row>
    <row r="2257" spans="1:65" s="13" customFormat="1" ht="11.25">
      <c r="B2257" s="193"/>
      <c r="C2257" s="194"/>
      <c r="D2257" s="195" t="s">
        <v>188</v>
      </c>
      <c r="E2257" s="196" t="s">
        <v>19</v>
      </c>
      <c r="F2257" s="197" t="s">
        <v>1430</v>
      </c>
      <c r="G2257" s="194"/>
      <c r="H2257" s="198">
        <v>254.59200000000001</v>
      </c>
      <c r="I2257" s="199"/>
      <c r="J2257" s="194"/>
      <c r="K2257" s="194"/>
      <c r="L2257" s="200"/>
      <c r="M2257" s="201"/>
      <c r="N2257" s="202"/>
      <c r="O2257" s="202"/>
      <c r="P2257" s="202"/>
      <c r="Q2257" s="202"/>
      <c r="R2257" s="202"/>
      <c r="S2257" s="202"/>
      <c r="T2257" s="203"/>
      <c r="AT2257" s="204" t="s">
        <v>188</v>
      </c>
      <c r="AU2257" s="204" t="s">
        <v>86</v>
      </c>
      <c r="AV2257" s="13" t="s">
        <v>86</v>
      </c>
      <c r="AW2257" s="13" t="s">
        <v>35</v>
      </c>
      <c r="AX2257" s="13" t="s">
        <v>76</v>
      </c>
      <c r="AY2257" s="204" t="s">
        <v>177</v>
      </c>
    </row>
    <row r="2258" spans="1:65" s="15" customFormat="1" ht="11.25">
      <c r="B2258" s="216"/>
      <c r="C2258" s="217"/>
      <c r="D2258" s="195" t="s">
        <v>188</v>
      </c>
      <c r="E2258" s="218" t="s">
        <v>19</v>
      </c>
      <c r="F2258" s="219" t="s">
        <v>1431</v>
      </c>
      <c r="G2258" s="217"/>
      <c r="H2258" s="218" t="s">
        <v>19</v>
      </c>
      <c r="I2258" s="220"/>
      <c r="J2258" s="217"/>
      <c r="K2258" s="217"/>
      <c r="L2258" s="221"/>
      <c r="M2258" s="222"/>
      <c r="N2258" s="223"/>
      <c r="O2258" s="223"/>
      <c r="P2258" s="223"/>
      <c r="Q2258" s="223"/>
      <c r="R2258" s="223"/>
      <c r="S2258" s="223"/>
      <c r="T2258" s="224"/>
      <c r="AT2258" s="225" t="s">
        <v>188</v>
      </c>
      <c r="AU2258" s="225" t="s">
        <v>86</v>
      </c>
      <c r="AV2258" s="15" t="s">
        <v>84</v>
      </c>
      <c r="AW2258" s="15" t="s">
        <v>35</v>
      </c>
      <c r="AX2258" s="15" t="s">
        <v>76</v>
      </c>
      <c r="AY2258" s="225" t="s">
        <v>177</v>
      </c>
    </row>
    <row r="2259" spans="1:65" s="13" customFormat="1" ht="11.25">
      <c r="B2259" s="193"/>
      <c r="C2259" s="194"/>
      <c r="D2259" s="195" t="s">
        <v>188</v>
      </c>
      <c r="E2259" s="196" t="s">
        <v>19</v>
      </c>
      <c r="F2259" s="197" t="s">
        <v>1432</v>
      </c>
      <c r="G2259" s="194"/>
      <c r="H2259" s="198">
        <v>427.93</v>
      </c>
      <c r="I2259" s="199"/>
      <c r="J2259" s="194"/>
      <c r="K2259" s="194"/>
      <c r="L2259" s="200"/>
      <c r="M2259" s="201"/>
      <c r="N2259" s="202"/>
      <c r="O2259" s="202"/>
      <c r="P2259" s="202"/>
      <c r="Q2259" s="202"/>
      <c r="R2259" s="202"/>
      <c r="S2259" s="202"/>
      <c r="T2259" s="203"/>
      <c r="AT2259" s="204" t="s">
        <v>188</v>
      </c>
      <c r="AU2259" s="204" t="s">
        <v>86</v>
      </c>
      <c r="AV2259" s="13" t="s">
        <v>86</v>
      </c>
      <c r="AW2259" s="13" t="s">
        <v>35</v>
      </c>
      <c r="AX2259" s="13" t="s">
        <v>76</v>
      </c>
      <c r="AY2259" s="204" t="s">
        <v>177</v>
      </c>
    </row>
    <row r="2260" spans="1:65" s="14" customFormat="1" ht="11.25">
      <c r="B2260" s="205"/>
      <c r="C2260" s="206"/>
      <c r="D2260" s="195" t="s">
        <v>188</v>
      </c>
      <c r="E2260" s="207" t="s">
        <v>19</v>
      </c>
      <c r="F2260" s="208" t="s">
        <v>190</v>
      </c>
      <c r="G2260" s="206"/>
      <c r="H2260" s="209">
        <v>682.52200000000005</v>
      </c>
      <c r="I2260" s="210"/>
      <c r="J2260" s="206"/>
      <c r="K2260" s="206"/>
      <c r="L2260" s="211"/>
      <c r="M2260" s="212"/>
      <c r="N2260" s="213"/>
      <c r="O2260" s="213"/>
      <c r="P2260" s="213"/>
      <c r="Q2260" s="213"/>
      <c r="R2260" s="213"/>
      <c r="S2260" s="213"/>
      <c r="T2260" s="214"/>
      <c r="AT2260" s="215" t="s">
        <v>188</v>
      </c>
      <c r="AU2260" s="215" t="s">
        <v>86</v>
      </c>
      <c r="AV2260" s="14" t="s">
        <v>184</v>
      </c>
      <c r="AW2260" s="14" t="s">
        <v>35</v>
      </c>
      <c r="AX2260" s="14" t="s">
        <v>84</v>
      </c>
      <c r="AY2260" s="215" t="s">
        <v>177</v>
      </c>
    </row>
    <row r="2261" spans="1:65" s="2" customFormat="1" ht="16.5" customHeight="1">
      <c r="A2261" s="36"/>
      <c r="B2261" s="37"/>
      <c r="C2261" s="237" t="s">
        <v>1536</v>
      </c>
      <c r="D2261" s="237" t="s">
        <v>757</v>
      </c>
      <c r="E2261" s="238" t="s">
        <v>1537</v>
      </c>
      <c r="F2261" s="239" t="s">
        <v>1538</v>
      </c>
      <c r="G2261" s="240" t="s">
        <v>199</v>
      </c>
      <c r="H2261" s="241">
        <v>750.774</v>
      </c>
      <c r="I2261" s="242"/>
      <c r="J2261" s="243">
        <f>ROUND(I2261*H2261,2)</f>
        <v>0</v>
      </c>
      <c r="K2261" s="239" t="s">
        <v>183</v>
      </c>
      <c r="L2261" s="244"/>
      <c r="M2261" s="245" t="s">
        <v>19</v>
      </c>
      <c r="N2261" s="246" t="s">
        <v>47</v>
      </c>
      <c r="O2261" s="66"/>
      <c r="P2261" s="184">
        <f>O2261*H2261</f>
        <v>0</v>
      </c>
      <c r="Q2261" s="184">
        <v>2.0000000000000001E-4</v>
      </c>
      <c r="R2261" s="184">
        <f>Q2261*H2261</f>
        <v>0.1501548</v>
      </c>
      <c r="S2261" s="184">
        <v>0</v>
      </c>
      <c r="T2261" s="185">
        <f>S2261*H2261</f>
        <v>0</v>
      </c>
      <c r="U2261" s="36"/>
      <c r="V2261" s="36"/>
      <c r="W2261" s="36"/>
      <c r="X2261" s="36"/>
      <c r="Y2261" s="36"/>
      <c r="Z2261" s="36"/>
      <c r="AA2261" s="36"/>
      <c r="AB2261" s="36"/>
      <c r="AC2261" s="36"/>
      <c r="AD2261" s="36"/>
      <c r="AE2261" s="36"/>
      <c r="AR2261" s="186" t="s">
        <v>592</v>
      </c>
      <c r="AT2261" s="186" t="s">
        <v>757</v>
      </c>
      <c r="AU2261" s="186" t="s">
        <v>86</v>
      </c>
      <c r="AY2261" s="19" t="s">
        <v>177</v>
      </c>
      <c r="BE2261" s="187">
        <f>IF(N2261="základní",J2261,0)</f>
        <v>0</v>
      </c>
      <c r="BF2261" s="187">
        <f>IF(N2261="snížená",J2261,0)</f>
        <v>0</v>
      </c>
      <c r="BG2261" s="187">
        <f>IF(N2261="zákl. přenesená",J2261,0)</f>
        <v>0</v>
      </c>
      <c r="BH2261" s="187">
        <f>IF(N2261="sníž. přenesená",J2261,0)</f>
        <v>0</v>
      </c>
      <c r="BI2261" s="187">
        <f>IF(N2261="nulová",J2261,0)</f>
        <v>0</v>
      </c>
      <c r="BJ2261" s="19" t="s">
        <v>84</v>
      </c>
      <c r="BK2261" s="187">
        <f>ROUND(I2261*H2261,2)</f>
        <v>0</v>
      </c>
      <c r="BL2261" s="19" t="s">
        <v>301</v>
      </c>
      <c r="BM2261" s="186" t="s">
        <v>1539</v>
      </c>
    </row>
    <row r="2262" spans="1:65" s="13" customFormat="1" ht="11.25">
      <c r="B2262" s="193"/>
      <c r="C2262" s="194"/>
      <c r="D2262" s="195" t="s">
        <v>188</v>
      </c>
      <c r="E2262" s="196" t="s">
        <v>19</v>
      </c>
      <c r="F2262" s="197" t="s">
        <v>1540</v>
      </c>
      <c r="G2262" s="194"/>
      <c r="H2262" s="198">
        <v>750.774</v>
      </c>
      <c r="I2262" s="199"/>
      <c r="J2262" s="194"/>
      <c r="K2262" s="194"/>
      <c r="L2262" s="200"/>
      <c r="M2262" s="201"/>
      <c r="N2262" s="202"/>
      <c r="O2262" s="202"/>
      <c r="P2262" s="202"/>
      <c r="Q2262" s="202"/>
      <c r="R2262" s="202"/>
      <c r="S2262" s="202"/>
      <c r="T2262" s="203"/>
      <c r="AT2262" s="204" t="s">
        <v>188</v>
      </c>
      <c r="AU2262" s="204" t="s">
        <v>86</v>
      </c>
      <c r="AV2262" s="13" t="s">
        <v>86</v>
      </c>
      <c r="AW2262" s="13" t="s">
        <v>35</v>
      </c>
      <c r="AX2262" s="13" t="s">
        <v>84</v>
      </c>
      <c r="AY2262" s="204" t="s">
        <v>177</v>
      </c>
    </row>
    <row r="2263" spans="1:65" s="2" customFormat="1" ht="24.2" customHeight="1">
      <c r="A2263" s="36"/>
      <c r="B2263" s="37"/>
      <c r="C2263" s="175" t="s">
        <v>1541</v>
      </c>
      <c r="D2263" s="175" t="s">
        <v>179</v>
      </c>
      <c r="E2263" s="176" t="s">
        <v>1542</v>
      </c>
      <c r="F2263" s="177" t="s">
        <v>1543</v>
      </c>
      <c r="G2263" s="178" t="s">
        <v>1359</v>
      </c>
      <c r="H2263" s="249"/>
      <c r="I2263" s="180"/>
      <c r="J2263" s="181">
        <f>ROUND(I2263*H2263,2)</f>
        <v>0</v>
      </c>
      <c r="K2263" s="177" t="s">
        <v>183</v>
      </c>
      <c r="L2263" s="41"/>
      <c r="M2263" s="182" t="s">
        <v>19</v>
      </c>
      <c r="N2263" s="183" t="s">
        <v>47</v>
      </c>
      <c r="O2263" s="66"/>
      <c r="P2263" s="184">
        <f>O2263*H2263</f>
        <v>0</v>
      </c>
      <c r="Q2263" s="184">
        <v>0</v>
      </c>
      <c r="R2263" s="184">
        <f>Q2263*H2263</f>
        <v>0</v>
      </c>
      <c r="S2263" s="184">
        <v>0</v>
      </c>
      <c r="T2263" s="185">
        <f>S2263*H2263</f>
        <v>0</v>
      </c>
      <c r="U2263" s="36"/>
      <c r="V2263" s="36"/>
      <c r="W2263" s="36"/>
      <c r="X2263" s="36"/>
      <c r="Y2263" s="36"/>
      <c r="Z2263" s="36"/>
      <c r="AA2263" s="36"/>
      <c r="AB2263" s="36"/>
      <c r="AC2263" s="36"/>
      <c r="AD2263" s="36"/>
      <c r="AE2263" s="36"/>
      <c r="AR2263" s="186" t="s">
        <v>301</v>
      </c>
      <c r="AT2263" s="186" t="s">
        <v>179</v>
      </c>
      <c r="AU2263" s="186" t="s">
        <v>86</v>
      </c>
      <c r="AY2263" s="19" t="s">
        <v>177</v>
      </c>
      <c r="BE2263" s="187">
        <f>IF(N2263="základní",J2263,0)</f>
        <v>0</v>
      </c>
      <c r="BF2263" s="187">
        <f>IF(N2263="snížená",J2263,0)</f>
        <v>0</v>
      </c>
      <c r="BG2263" s="187">
        <f>IF(N2263="zákl. přenesená",J2263,0)</f>
        <v>0</v>
      </c>
      <c r="BH2263" s="187">
        <f>IF(N2263="sníž. přenesená",J2263,0)</f>
        <v>0</v>
      </c>
      <c r="BI2263" s="187">
        <f>IF(N2263="nulová",J2263,0)</f>
        <v>0</v>
      </c>
      <c r="BJ2263" s="19" t="s">
        <v>84</v>
      </c>
      <c r="BK2263" s="187">
        <f>ROUND(I2263*H2263,2)</f>
        <v>0</v>
      </c>
      <c r="BL2263" s="19" t="s">
        <v>301</v>
      </c>
      <c r="BM2263" s="186" t="s">
        <v>1544</v>
      </c>
    </row>
    <row r="2264" spans="1:65" s="2" customFormat="1" ht="11.25">
      <c r="A2264" s="36"/>
      <c r="B2264" s="37"/>
      <c r="C2264" s="38"/>
      <c r="D2264" s="188" t="s">
        <v>186</v>
      </c>
      <c r="E2264" s="38"/>
      <c r="F2264" s="189" t="s">
        <v>1545</v>
      </c>
      <c r="G2264" s="38"/>
      <c r="H2264" s="38"/>
      <c r="I2264" s="190"/>
      <c r="J2264" s="38"/>
      <c r="K2264" s="38"/>
      <c r="L2264" s="41"/>
      <c r="M2264" s="191"/>
      <c r="N2264" s="192"/>
      <c r="O2264" s="66"/>
      <c r="P2264" s="66"/>
      <c r="Q2264" s="66"/>
      <c r="R2264" s="66"/>
      <c r="S2264" s="66"/>
      <c r="T2264" s="67"/>
      <c r="U2264" s="36"/>
      <c r="V2264" s="36"/>
      <c r="W2264" s="36"/>
      <c r="X2264" s="36"/>
      <c r="Y2264" s="36"/>
      <c r="Z2264" s="36"/>
      <c r="AA2264" s="36"/>
      <c r="AB2264" s="36"/>
      <c r="AC2264" s="36"/>
      <c r="AD2264" s="36"/>
      <c r="AE2264" s="36"/>
      <c r="AT2264" s="19" t="s">
        <v>186</v>
      </c>
      <c r="AU2264" s="19" t="s">
        <v>86</v>
      </c>
    </row>
    <row r="2265" spans="1:65" s="12" customFormat="1" ht="22.9" customHeight="1">
      <c r="B2265" s="159"/>
      <c r="C2265" s="160"/>
      <c r="D2265" s="161" t="s">
        <v>75</v>
      </c>
      <c r="E2265" s="173" t="s">
        <v>1546</v>
      </c>
      <c r="F2265" s="173" t="s">
        <v>1547</v>
      </c>
      <c r="G2265" s="160"/>
      <c r="H2265" s="160"/>
      <c r="I2265" s="163"/>
      <c r="J2265" s="174">
        <f>BK2265</f>
        <v>0</v>
      </c>
      <c r="K2265" s="160"/>
      <c r="L2265" s="165"/>
      <c r="M2265" s="166"/>
      <c r="N2265" s="167"/>
      <c r="O2265" s="167"/>
      <c r="P2265" s="168">
        <f>SUM(P2266:P2272)</f>
        <v>0</v>
      </c>
      <c r="Q2265" s="167"/>
      <c r="R2265" s="168">
        <f>SUM(R2266:R2272)</f>
        <v>2.32E-3</v>
      </c>
      <c r="S2265" s="167"/>
      <c r="T2265" s="169">
        <f>SUM(T2266:T2272)</f>
        <v>0</v>
      </c>
      <c r="AR2265" s="170" t="s">
        <v>86</v>
      </c>
      <c r="AT2265" s="171" t="s">
        <v>75</v>
      </c>
      <c r="AU2265" s="171" t="s">
        <v>84</v>
      </c>
      <c r="AY2265" s="170" t="s">
        <v>177</v>
      </c>
      <c r="BK2265" s="172">
        <f>SUM(BK2266:BK2272)</f>
        <v>0</v>
      </c>
    </row>
    <row r="2266" spans="1:65" s="2" customFormat="1" ht="16.5" customHeight="1">
      <c r="A2266" s="36"/>
      <c r="B2266" s="37"/>
      <c r="C2266" s="175" t="s">
        <v>1548</v>
      </c>
      <c r="D2266" s="175" t="s">
        <v>179</v>
      </c>
      <c r="E2266" s="176" t="s">
        <v>1549</v>
      </c>
      <c r="F2266" s="177" t="s">
        <v>1550</v>
      </c>
      <c r="G2266" s="178" t="s">
        <v>272</v>
      </c>
      <c r="H2266" s="179">
        <v>5</v>
      </c>
      <c r="I2266" s="180"/>
      <c r="J2266" s="181">
        <f>ROUND(I2266*H2266,2)</f>
        <v>0</v>
      </c>
      <c r="K2266" s="177" t="s">
        <v>183</v>
      </c>
      <c r="L2266" s="41"/>
      <c r="M2266" s="182" t="s">
        <v>19</v>
      </c>
      <c r="N2266" s="183" t="s">
        <v>47</v>
      </c>
      <c r="O2266" s="66"/>
      <c r="P2266" s="184">
        <f>O2266*H2266</f>
        <v>0</v>
      </c>
      <c r="Q2266" s="184">
        <v>2.9E-4</v>
      </c>
      <c r="R2266" s="184">
        <f>Q2266*H2266</f>
        <v>1.4499999999999999E-3</v>
      </c>
      <c r="S2266" s="184">
        <v>0</v>
      </c>
      <c r="T2266" s="185">
        <f>S2266*H2266</f>
        <v>0</v>
      </c>
      <c r="U2266" s="36"/>
      <c r="V2266" s="36"/>
      <c r="W2266" s="36"/>
      <c r="X2266" s="36"/>
      <c r="Y2266" s="36"/>
      <c r="Z2266" s="36"/>
      <c r="AA2266" s="36"/>
      <c r="AB2266" s="36"/>
      <c r="AC2266" s="36"/>
      <c r="AD2266" s="36"/>
      <c r="AE2266" s="36"/>
      <c r="AR2266" s="186" t="s">
        <v>301</v>
      </c>
      <c r="AT2266" s="186" t="s">
        <v>179</v>
      </c>
      <c r="AU2266" s="186" t="s">
        <v>86</v>
      </c>
      <c r="AY2266" s="19" t="s">
        <v>177</v>
      </c>
      <c r="BE2266" s="187">
        <f>IF(N2266="základní",J2266,0)</f>
        <v>0</v>
      </c>
      <c r="BF2266" s="187">
        <f>IF(N2266="snížená",J2266,0)</f>
        <v>0</v>
      </c>
      <c r="BG2266" s="187">
        <f>IF(N2266="zákl. přenesená",J2266,0)</f>
        <v>0</v>
      </c>
      <c r="BH2266" s="187">
        <f>IF(N2266="sníž. přenesená",J2266,0)</f>
        <v>0</v>
      </c>
      <c r="BI2266" s="187">
        <f>IF(N2266="nulová",J2266,0)</f>
        <v>0</v>
      </c>
      <c r="BJ2266" s="19" t="s">
        <v>84</v>
      </c>
      <c r="BK2266" s="187">
        <f>ROUND(I2266*H2266,2)</f>
        <v>0</v>
      </c>
      <c r="BL2266" s="19" t="s">
        <v>301</v>
      </c>
      <c r="BM2266" s="186" t="s">
        <v>1551</v>
      </c>
    </row>
    <row r="2267" spans="1:65" s="2" customFormat="1" ht="11.25">
      <c r="A2267" s="36"/>
      <c r="B2267" s="37"/>
      <c r="C2267" s="38"/>
      <c r="D2267" s="188" t="s">
        <v>186</v>
      </c>
      <c r="E2267" s="38"/>
      <c r="F2267" s="189" t="s">
        <v>1552</v>
      </c>
      <c r="G2267" s="38"/>
      <c r="H2267" s="38"/>
      <c r="I2267" s="190"/>
      <c r="J2267" s="38"/>
      <c r="K2267" s="38"/>
      <c r="L2267" s="41"/>
      <c r="M2267" s="191"/>
      <c r="N2267" s="192"/>
      <c r="O2267" s="66"/>
      <c r="P2267" s="66"/>
      <c r="Q2267" s="66"/>
      <c r="R2267" s="66"/>
      <c r="S2267" s="66"/>
      <c r="T2267" s="67"/>
      <c r="U2267" s="36"/>
      <c r="V2267" s="36"/>
      <c r="W2267" s="36"/>
      <c r="X2267" s="36"/>
      <c r="Y2267" s="36"/>
      <c r="Z2267" s="36"/>
      <c r="AA2267" s="36"/>
      <c r="AB2267" s="36"/>
      <c r="AC2267" s="36"/>
      <c r="AD2267" s="36"/>
      <c r="AE2267" s="36"/>
      <c r="AT2267" s="19" t="s">
        <v>186</v>
      </c>
      <c r="AU2267" s="19" t="s">
        <v>86</v>
      </c>
    </row>
    <row r="2268" spans="1:65" s="13" customFormat="1" ht="11.25">
      <c r="B2268" s="193"/>
      <c r="C2268" s="194"/>
      <c r="D2268" s="195" t="s">
        <v>188</v>
      </c>
      <c r="E2268" s="196" t="s">
        <v>19</v>
      </c>
      <c r="F2268" s="197" t="s">
        <v>1553</v>
      </c>
      <c r="G2268" s="194"/>
      <c r="H2268" s="198">
        <v>5</v>
      </c>
      <c r="I2268" s="199"/>
      <c r="J2268" s="194"/>
      <c r="K2268" s="194"/>
      <c r="L2268" s="200"/>
      <c r="M2268" s="201"/>
      <c r="N2268" s="202"/>
      <c r="O2268" s="202"/>
      <c r="P2268" s="202"/>
      <c r="Q2268" s="202"/>
      <c r="R2268" s="202"/>
      <c r="S2268" s="202"/>
      <c r="T2268" s="203"/>
      <c r="AT2268" s="204" t="s">
        <v>188</v>
      </c>
      <c r="AU2268" s="204" t="s">
        <v>86</v>
      </c>
      <c r="AV2268" s="13" t="s">
        <v>86</v>
      </c>
      <c r="AW2268" s="13" t="s">
        <v>35</v>
      </c>
      <c r="AX2268" s="13" t="s">
        <v>84</v>
      </c>
      <c r="AY2268" s="204" t="s">
        <v>177</v>
      </c>
    </row>
    <row r="2269" spans="1:65" s="2" customFormat="1" ht="16.5" customHeight="1">
      <c r="A2269" s="36"/>
      <c r="B2269" s="37"/>
      <c r="C2269" s="175" t="s">
        <v>1554</v>
      </c>
      <c r="D2269" s="175" t="s">
        <v>179</v>
      </c>
      <c r="E2269" s="176" t="s">
        <v>1555</v>
      </c>
      <c r="F2269" s="177" t="s">
        <v>1556</v>
      </c>
      <c r="G2269" s="178" t="s">
        <v>272</v>
      </c>
      <c r="H2269" s="179">
        <v>3</v>
      </c>
      <c r="I2269" s="180"/>
      <c r="J2269" s="181">
        <f>ROUND(I2269*H2269,2)</f>
        <v>0</v>
      </c>
      <c r="K2269" s="177" t="s">
        <v>19</v>
      </c>
      <c r="L2269" s="41"/>
      <c r="M2269" s="182" t="s">
        <v>19</v>
      </c>
      <c r="N2269" s="183" t="s">
        <v>47</v>
      </c>
      <c r="O2269" s="66"/>
      <c r="P2269" s="184">
        <f>O2269*H2269</f>
        <v>0</v>
      </c>
      <c r="Q2269" s="184">
        <v>2.9E-4</v>
      </c>
      <c r="R2269" s="184">
        <f>Q2269*H2269</f>
        <v>8.7000000000000001E-4</v>
      </c>
      <c r="S2269" s="184">
        <v>0</v>
      </c>
      <c r="T2269" s="185">
        <f>S2269*H2269</f>
        <v>0</v>
      </c>
      <c r="U2269" s="36"/>
      <c r="V2269" s="36"/>
      <c r="W2269" s="36"/>
      <c r="X2269" s="36"/>
      <c r="Y2269" s="36"/>
      <c r="Z2269" s="36"/>
      <c r="AA2269" s="36"/>
      <c r="AB2269" s="36"/>
      <c r="AC2269" s="36"/>
      <c r="AD2269" s="36"/>
      <c r="AE2269" s="36"/>
      <c r="AR2269" s="186" t="s">
        <v>301</v>
      </c>
      <c r="AT2269" s="186" t="s">
        <v>179</v>
      </c>
      <c r="AU2269" s="186" t="s">
        <v>86</v>
      </c>
      <c r="AY2269" s="19" t="s">
        <v>177</v>
      </c>
      <c r="BE2269" s="187">
        <f>IF(N2269="základní",J2269,0)</f>
        <v>0</v>
      </c>
      <c r="BF2269" s="187">
        <f>IF(N2269="snížená",J2269,0)</f>
        <v>0</v>
      </c>
      <c r="BG2269" s="187">
        <f>IF(N2269="zákl. přenesená",J2269,0)</f>
        <v>0</v>
      </c>
      <c r="BH2269" s="187">
        <f>IF(N2269="sníž. přenesená",J2269,0)</f>
        <v>0</v>
      </c>
      <c r="BI2269" s="187">
        <f>IF(N2269="nulová",J2269,0)</f>
        <v>0</v>
      </c>
      <c r="BJ2269" s="19" t="s">
        <v>84</v>
      </c>
      <c r="BK2269" s="187">
        <f>ROUND(I2269*H2269,2)</f>
        <v>0</v>
      </c>
      <c r="BL2269" s="19" t="s">
        <v>301</v>
      </c>
      <c r="BM2269" s="186" t="s">
        <v>1557</v>
      </c>
    </row>
    <row r="2270" spans="1:65" s="13" customFormat="1" ht="11.25">
      <c r="B2270" s="193"/>
      <c r="C2270" s="194"/>
      <c r="D2270" s="195" t="s">
        <v>188</v>
      </c>
      <c r="E2270" s="196" t="s">
        <v>19</v>
      </c>
      <c r="F2270" s="197" t="s">
        <v>1558</v>
      </c>
      <c r="G2270" s="194"/>
      <c r="H2270" s="198">
        <v>3</v>
      </c>
      <c r="I2270" s="199"/>
      <c r="J2270" s="194"/>
      <c r="K2270" s="194"/>
      <c r="L2270" s="200"/>
      <c r="M2270" s="201"/>
      <c r="N2270" s="202"/>
      <c r="O2270" s="202"/>
      <c r="P2270" s="202"/>
      <c r="Q2270" s="202"/>
      <c r="R2270" s="202"/>
      <c r="S2270" s="202"/>
      <c r="T2270" s="203"/>
      <c r="AT2270" s="204" t="s">
        <v>188</v>
      </c>
      <c r="AU2270" s="204" t="s">
        <v>86</v>
      </c>
      <c r="AV2270" s="13" t="s">
        <v>86</v>
      </c>
      <c r="AW2270" s="13" t="s">
        <v>35</v>
      </c>
      <c r="AX2270" s="13" t="s">
        <v>84</v>
      </c>
      <c r="AY2270" s="204" t="s">
        <v>177</v>
      </c>
    </row>
    <row r="2271" spans="1:65" s="2" customFormat="1" ht="24.2" customHeight="1">
      <c r="A2271" s="36"/>
      <c r="B2271" s="37"/>
      <c r="C2271" s="175" t="s">
        <v>1559</v>
      </c>
      <c r="D2271" s="175" t="s">
        <v>179</v>
      </c>
      <c r="E2271" s="176" t="s">
        <v>1560</v>
      </c>
      <c r="F2271" s="177" t="s">
        <v>1561</v>
      </c>
      <c r="G2271" s="178" t="s">
        <v>1359</v>
      </c>
      <c r="H2271" s="249"/>
      <c r="I2271" s="180"/>
      <c r="J2271" s="181">
        <f>ROUND(I2271*H2271,2)</f>
        <v>0</v>
      </c>
      <c r="K2271" s="177" t="s">
        <v>183</v>
      </c>
      <c r="L2271" s="41"/>
      <c r="M2271" s="182" t="s">
        <v>19</v>
      </c>
      <c r="N2271" s="183" t="s">
        <v>47</v>
      </c>
      <c r="O2271" s="66"/>
      <c r="P2271" s="184">
        <f>O2271*H2271</f>
        <v>0</v>
      </c>
      <c r="Q2271" s="184">
        <v>0</v>
      </c>
      <c r="R2271" s="184">
        <f>Q2271*H2271</f>
        <v>0</v>
      </c>
      <c r="S2271" s="184">
        <v>0</v>
      </c>
      <c r="T2271" s="185">
        <f>S2271*H2271</f>
        <v>0</v>
      </c>
      <c r="U2271" s="36"/>
      <c r="V2271" s="36"/>
      <c r="W2271" s="36"/>
      <c r="X2271" s="36"/>
      <c r="Y2271" s="36"/>
      <c r="Z2271" s="36"/>
      <c r="AA2271" s="36"/>
      <c r="AB2271" s="36"/>
      <c r="AC2271" s="36"/>
      <c r="AD2271" s="36"/>
      <c r="AE2271" s="36"/>
      <c r="AR2271" s="186" t="s">
        <v>301</v>
      </c>
      <c r="AT2271" s="186" t="s">
        <v>179</v>
      </c>
      <c r="AU2271" s="186" t="s">
        <v>86</v>
      </c>
      <c r="AY2271" s="19" t="s">
        <v>177</v>
      </c>
      <c r="BE2271" s="187">
        <f>IF(N2271="základní",J2271,0)</f>
        <v>0</v>
      </c>
      <c r="BF2271" s="187">
        <f>IF(N2271="snížená",J2271,0)</f>
        <v>0</v>
      </c>
      <c r="BG2271" s="187">
        <f>IF(N2271="zákl. přenesená",J2271,0)</f>
        <v>0</v>
      </c>
      <c r="BH2271" s="187">
        <f>IF(N2271="sníž. přenesená",J2271,0)</f>
        <v>0</v>
      </c>
      <c r="BI2271" s="187">
        <f>IF(N2271="nulová",J2271,0)</f>
        <v>0</v>
      </c>
      <c r="BJ2271" s="19" t="s">
        <v>84</v>
      </c>
      <c r="BK2271" s="187">
        <f>ROUND(I2271*H2271,2)</f>
        <v>0</v>
      </c>
      <c r="BL2271" s="19" t="s">
        <v>301</v>
      </c>
      <c r="BM2271" s="186" t="s">
        <v>1562</v>
      </c>
    </row>
    <row r="2272" spans="1:65" s="2" customFormat="1" ht="11.25">
      <c r="A2272" s="36"/>
      <c r="B2272" s="37"/>
      <c r="C2272" s="38"/>
      <c r="D2272" s="188" t="s">
        <v>186</v>
      </c>
      <c r="E2272" s="38"/>
      <c r="F2272" s="189" t="s">
        <v>1563</v>
      </c>
      <c r="G2272" s="38"/>
      <c r="H2272" s="38"/>
      <c r="I2272" s="190"/>
      <c r="J2272" s="38"/>
      <c r="K2272" s="38"/>
      <c r="L2272" s="41"/>
      <c r="M2272" s="191"/>
      <c r="N2272" s="192"/>
      <c r="O2272" s="66"/>
      <c r="P2272" s="66"/>
      <c r="Q2272" s="66"/>
      <c r="R2272" s="66"/>
      <c r="S2272" s="66"/>
      <c r="T2272" s="67"/>
      <c r="U2272" s="36"/>
      <c r="V2272" s="36"/>
      <c r="W2272" s="36"/>
      <c r="X2272" s="36"/>
      <c r="Y2272" s="36"/>
      <c r="Z2272" s="36"/>
      <c r="AA2272" s="36"/>
      <c r="AB2272" s="36"/>
      <c r="AC2272" s="36"/>
      <c r="AD2272" s="36"/>
      <c r="AE2272" s="36"/>
      <c r="AT2272" s="19" t="s">
        <v>186</v>
      </c>
      <c r="AU2272" s="19" t="s">
        <v>86</v>
      </c>
    </row>
    <row r="2273" spans="1:65" s="12" customFormat="1" ht="22.9" customHeight="1">
      <c r="B2273" s="159"/>
      <c r="C2273" s="160"/>
      <c r="D2273" s="161" t="s">
        <v>75</v>
      </c>
      <c r="E2273" s="173" t="s">
        <v>1564</v>
      </c>
      <c r="F2273" s="173" t="s">
        <v>1565</v>
      </c>
      <c r="G2273" s="160"/>
      <c r="H2273" s="160"/>
      <c r="I2273" s="163"/>
      <c r="J2273" s="174">
        <f>BK2273</f>
        <v>0</v>
      </c>
      <c r="K2273" s="160"/>
      <c r="L2273" s="165"/>
      <c r="M2273" s="166"/>
      <c r="N2273" s="167"/>
      <c r="O2273" s="167"/>
      <c r="P2273" s="168">
        <f>P2274</f>
        <v>0</v>
      </c>
      <c r="Q2273" s="167"/>
      <c r="R2273" s="168">
        <f>R2274</f>
        <v>2.0400000000000001E-3</v>
      </c>
      <c r="S2273" s="167"/>
      <c r="T2273" s="169">
        <f>T2274</f>
        <v>0</v>
      </c>
      <c r="AR2273" s="170" t="s">
        <v>86</v>
      </c>
      <c r="AT2273" s="171" t="s">
        <v>75</v>
      </c>
      <c r="AU2273" s="171" t="s">
        <v>84</v>
      </c>
      <c r="AY2273" s="170" t="s">
        <v>177</v>
      </c>
      <c r="BK2273" s="172">
        <f>BK2274</f>
        <v>0</v>
      </c>
    </row>
    <row r="2274" spans="1:65" s="2" customFormat="1" ht="16.5" customHeight="1">
      <c r="A2274" s="36"/>
      <c r="B2274" s="37"/>
      <c r="C2274" s="175" t="s">
        <v>1566</v>
      </c>
      <c r="D2274" s="175" t="s">
        <v>179</v>
      </c>
      <c r="E2274" s="176" t="s">
        <v>1567</v>
      </c>
      <c r="F2274" s="177" t="s">
        <v>1568</v>
      </c>
      <c r="G2274" s="178" t="s">
        <v>1252</v>
      </c>
      <c r="H2274" s="179">
        <v>12</v>
      </c>
      <c r="I2274" s="180"/>
      <c r="J2274" s="181">
        <f>ROUND(I2274*H2274,2)</f>
        <v>0</v>
      </c>
      <c r="K2274" s="177" t="s">
        <v>19</v>
      </c>
      <c r="L2274" s="41"/>
      <c r="M2274" s="182" t="s">
        <v>19</v>
      </c>
      <c r="N2274" s="183" t="s">
        <v>47</v>
      </c>
      <c r="O2274" s="66"/>
      <c r="P2274" s="184">
        <f>O2274*H2274</f>
        <v>0</v>
      </c>
      <c r="Q2274" s="184">
        <v>1.7000000000000001E-4</v>
      </c>
      <c r="R2274" s="184">
        <f>Q2274*H2274</f>
        <v>2.0400000000000001E-3</v>
      </c>
      <c r="S2274" s="184">
        <v>0</v>
      </c>
      <c r="T2274" s="185">
        <f>S2274*H2274</f>
        <v>0</v>
      </c>
      <c r="U2274" s="36"/>
      <c r="V2274" s="36"/>
      <c r="W2274" s="36"/>
      <c r="X2274" s="36"/>
      <c r="Y2274" s="36"/>
      <c r="Z2274" s="36"/>
      <c r="AA2274" s="36"/>
      <c r="AB2274" s="36"/>
      <c r="AC2274" s="36"/>
      <c r="AD2274" s="36"/>
      <c r="AE2274" s="36"/>
      <c r="AR2274" s="186" t="s">
        <v>301</v>
      </c>
      <c r="AT2274" s="186" t="s">
        <v>179</v>
      </c>
      <c r="AU2274" s="186" t="s">
        <v>86</v>
      </c>
      <c r="AY2274" s="19" t="s">
        <v>177</v>
      </c>
      <c r="BE2274" s="187">
        <f>IF(N2274="základní",J2274,0)</f>
        <v>0</v>
      </c>
      <c r="BF2274" s="187">
        <f>IF(N2274="snížená",J2274,0)</f>
        <v>0</v>
      </c>
      <c r="BG2274" s="187">
        <f>IF(N2274="zákl. přenesená",J2274,0)</f>
        <v>0</v>
      </c>
      <c r="BH2274" s="187">
        <f>IF(N2274="sníž. přenesená",J2274,0)</f>
        <v>0</v>
      </c>
      <c r="BI2274" s="187">
        <f>IF(N2274="nulová",J2274,0)</f>
        <v>0</v>
      </c>
      <c r="BJ2274" s="19" t="s">
        <v>84</v>
      </c>
      <c r="BK2274" s="187">
        <f>ROUND(I2274*H2274,2)</f>
        <v>0</v>
      </c>
      <c r="BL2274" s="19" t="s">
        <v>301</v>
      </c>
      <c r="BM2274" s="186" t="s">
        <v>1569</v>
      </c>
    </row>
    <row r="2275" spans="1:65" s="12" customFormat="1" ht="22.9" customHeight="1">
      <c r="B2275" s="159"/>
      <c r="C2275" s="160"/>
      <c r="D2275" s="161" t="s">
        <v>75</v>
      </c>
      <c r="E2275" s="173" t="s">
        <v>1570</v>
      </c>
      <c r="F2275" s="173" t="s">
        <v>1571</v>
      </c>
      <c r="G2275" s="160"/>
      <c r="H2275" s="160"/>
      <c r="I2275" s="163"/>
      <c r="J2275" s="174">
        <f>BK2275</f>
        <v>0</v>
      </c>
      <c r="K2275" s="160"/>
      <c r="L2275" s="165"/>
      <c r="M2275" s="166"/>
      <c r="N2275" s="167"/>
      <c r="O2275" s="167"/>
      <c r="P2275" s="168">
        <f>SUM(P2276:P2283)</f>
        <v>0</v>
      </c>
      <c r="Q2275" s="167"/>
      <c r="R2275" s="168">
        <f>SUM(R2276:R2283)</f>
        <v>1E-3</v>
      </c>
      <c r="S2275" s="167"/>
      <c r="T2275" s="169">
        <f>SUM(T2276:T2283)</f>
        <v>0</v>
      </c>
      <c r="AR2275" s="170" t="s">
        <v>86</v>
      </c>
      <c r="AT2275" s="171" t="s">
        <v>75</v>
      </c>
      <c r="AU2275" s="171" t="s">
        <v>84</v>
      </c>
      <c r="AY2275" s="170" t="s">
        <v>177</v>
      </c>
      <c r="BK2275" s="172">
        <f>SUM(BK2276:BK2283)</f>
        <v>0</v>
      </c>
    </row>
    <row r="2276" spans="1:65" s="2" customFormat="1" ht="16.5" customHeight="1">
      <c r="A2276" s="36"/>
      <c r="B2276" s="37"/>
      <c r="C2276" s="175" t="s">
        <v>1572</v>
      </c>
      <c r="D2276" s="175" t="s">
        <v>179</v>
      </c>
      <c r="E2276" s="176" t="s">
        <v>1573</v>
      </c>
      <c r="F2276" s="177" t="s">
        <v>1574</v>
      </c>
      <c r="G2276" s="178" t="s">
        <v>272</v>
      </c>
      <c r="H2276" s="179">
        <v>2</v>
      </c>
      <c r="I2276" s="180"/>
      <c r="J2276" s="181">
        <f>ROUND(I2276*H2276,2)</f>
        <v>0</v>
      </c>
      <c r="K2276" s="177" t="s">
        <v>183</v>
      </c>
      <c r="L2276" s="41"/>
      <c r="M2276" s="182" t="s">
        <v>19</v>
      </c>
      <c r="N2276" s="183" t="s">
        <v>47</v>
      </c>
      <c r="O2276" s="66"/>
      <c r="P2276" s="184">
        <f>O2276*H2276</f>
        <v>0</v>
      </c>
      <c r="Q2276" s="184">
        <v>0</v>
      </c>
      <c r="R2276" s="184">
        <f>Q2276*H2276</f>
        <v>0</v>
      </c>
      <c r="S2276" s="184">
        <v>0</v>
      </c>
      <c r="T2276" s="185">
        <f>S2276*H2276</f>
        <v>0</v>
      </c>
      <c r="U2276" s="36"/>
      <c r="V2276" s="36"/>
      <c r="W2276" s="36"/>
      <c r="X2276" s="36"/>
      <c r="Y2276" s="36"/>
      <c r="Z2276" s="36"/>
      <c r="AA2276" s="36"/>
      <c r="AB2276" s="36"/>
      <c r="AC2276" s="36"/>
      <c r="AD2276" s="36"/>
      <c r="AE2276" s="36"/>
      <c r="AR2276" s="186" t="s">
        <v>301</v>
      </c>
      <c r="AT2276" s="186" t="s">
        <v>179</v>
      </c>
      <c r="AU2276" s="186" t="s">
        <v>86</v>
      </c>
      <c r="AY2276" s="19" t="s">
        <v>177</v>
      </c>
      <c r="BE2276" s="187">
        <f>IF(N2276="základní",J2276,0)</f>
        <v>0</v>
      </c>
      <c r="BF2276" s="187">
        <f>IF(N2276="snížená",J2276,0)</f>
        <v>0</v>
      </c>
      <c r="BG2276" s="187">
        <f>IF(N2276="zákl. přenesená",J2276,0)</f>
        <v>0</v>
      </c>
      <c r="BH2276" s="187">
        <f>IF(N2276="sníž. přenesená",J2276,0)</f>
        <v>0</v>
      </c>
      <c r="BI2276" s="187">
        <f>IF(N2276="nulová",J2276,0)</f>
        <v>0</v>
      </c>
      <c r="BJ2276" s="19" t="s">
        <v>84</v>
      </c>
      <c r="BK2276" s="187">
        <f>ROUND(I2276*H2276,2)</f>
        <v>0</v>
      </c>
      <c r="BL2276" s="19" t="s">
        <v>301</v>
      </c>
      <c r="BM2276" s="186" t="s">
        <v>1575</v>
      </c>
    </row>
    <row r="2277" spans="1:65" s="2" customFormat="1" ht="11.25">
      <c r="A2277" s="36"/>
      <c r="B2277" s="37"/>
      <c r="C2277" s="38"/>
      <c r="D2277" s="188" t="s">
        <v>186</v>
      </c>
      <c r="E2277" s="38"/>
      <c r="F2277" s="189" t="s">
        <v>1576</v>
      </c>
      <c r="G2277" s="38"/>
      <c r="H2277" s="38"/>
      <c r="I2277" s="190"/>
      <c r="J2277" s="38"/>
      <c r="K2277" s="38"/>
      <c r="L2277" s="41"/>
      <c r="M2277" s="191"/>
      <c r="N2277" s="192"/>
      <c r="O2277" s="66"/>
      <c r="P2277" s="66"/>
      <c r="Q2277" s="66"/>
      <c r="R2277" s="66"/>
      <c r="S2277" s="66"/>
      <c r="T2277" s="67"/>
      <c r="U2277" s="36"/>
      <c r="V2277" s="36"/>
      <c r="W2277" s="36"/>
      <c r="X2277" s="36"/>
      <c r="Y2277" s="36"/>
      <c r="Z2277" s="36"/>
      <c r="AA2277" s="36"/>
      <c r="AB2277" s="36"/>
      <c r="AC2277" s="36"/>
      <c r="AD2277" s="36"/>
      <c r="AE2277" s="36"/>
      <c r="AT2277" s="19" t="s">
        <v>186</v>
      </c>
      <c r="AU2277" s="19" t="s">
        <v>86</v>
      </c>
    </row>
    <row r="2278" spans="1:65" s="2" customFormat="1" ht="16.5" customHeight="1">
      <c r="A2278" s="36"/>
      <c r="B2278" s="37"/>
      <c r="C2278" s="237" t="s">
        <v>1577</v>
      </c>
      <c r="D2278" s="237" t="s">
        <v>757</v>
      </c>
      <c r="E2278" s="238" t="s">
        <v>1578</v>
      </c>
      <c r="F2278" s="239" t="s">
        <v>1579</v>
      </c>
      <c r="G2278" s="240" t="s">
        <v>272</v>
      </c>
      <c r="H2278" s="241">
        <v>4</v>
      </c>
      <c r="I2278" s="242"/>
      <c r="J2278" s="243">
        <f>ROUND(I2278*H2278,2)</f>
        <v>0</v>
      </c>
      <c r="K2278" s="239" t="s">
        <v>183</v>
      </c>
      <c r="L2278" s="244"/>
      <c r="M2278" s="245" t="s">
        <v>19</v>
      </c>
      <c r="N2278" s="246" t="s">
        <v>47</v>
      </c>
      <c r="O2278" s="66"/>
      <c r="P2278" s="184">
        <f>O2278*H2278</f>
        <v>0</v>
      </c>
      <c r="Q2278" s="184">
        <v>2.0000000000000001E-4</v>
      </c>
      <c r="R2278" s="184">
        <f>Q2278*H2278</f>
        <v>8.0000000000000004E-4</v>
      </c>
      <c r="S2278" s="184">
        <v>0</v>
      </c>
      <c r="T2278" s="185">
        <f>S2278*H2278</f>
        <v>0</v>
      </c>
      <c r="U2278" s="36"/>
      <c r="V2278" s="36"/>
      <c r="W2278" s="36"/>
      <c r="X2278" s="36"/>
      <c r="Y2278" s="36"/>
      <c r="Z2278" s="36"/>
      <c r="AA2278" s="36"/>
      <c r="AB2278" s="36"/>
      <c r="AC2278" s="36"/>
      <c r="AD2278" s="36"/>
      <c r="AE2278" s="36"/>
      <c r="AR2278" s="186" t="s">
        <v>592</v>
      </c>
      <c r="AT2278" s="186" t="s">
        <v>757</v>
      </c>
      <c r="AU2278" s="186" t="s">
        <v>86</v>
      </c>
      <c r="AY2278" s="19" t="s">
        <v>177</v>
      </c>
      <c r="BE2278" s="187">
        <f>IF(N2278="základní",J2278,0)</f>
        <v>0</v>
      </c>
      <c r="BF2278" s="187">
        <f>IF(N2278="snížená",J2278,0)</f>
        <v>0</v>
      </c>
      <c r="BG2278" s="187">
        <f>IF(N2278="zákl. přenesená",J2278,0)</f>
        <v>0</v>
      </c>
      <c r="BH2278" s="187">
        <f>IF(N2278="sníž. přenesená",J2278,0)</f>
        <v>0</v>
      </c>
      <c r="BI2278" s="187">
        <f>IF(N2278="nulová",J2278,0)</f>
        <v>0</v>
      </c>
      <c r="BJ2278" s="19" t="s">
        <v>84</v>
      </c>
      <c r="BK2278" s="187">
        <f>ROUND(I2278*H2278,2)</f>
        <v>0</v>
      </c>
      <c r="BL2278" s="19" t="s">
        <v>301</v>
      </c>
      <c r="BM2278" s="186" t="s">
        <v>1580</v>
      </c>
    </row>
    <row r="2279" spans="1:65" s="13" customFormat="1" ht="11.25">
      <c r="B2279" s="193"/>
      <c r="C2279" s="194"/>
      <c r="D2279" s="195" t="s">
        <v>188</v>
      </c>
      <c r="E2279" s="196" t="s">
        <v>19</v>
      </c>
      <c r="F2279" s="197" t="s">
        <v>1581</v>
      </c>
      <c r="G2279" s="194"/>
      <c r="H2279" s="198">
        <v>4</v>
      </c>
      <c r="I2279" s="199"/>
      <c r="J2279" s="194"/>
      <c r="K2279" s="194"/>
      <c r="L2279" s="200"/>
      <c r="M2279" s="201"/>
      <c r="N2279" s="202"/>
      <c r="O2279" s="202"/>
      <c r="P2279" s="202"/>
      <c r="Q2279" s="202"/>
      <c r="R2279" s="202"/>
      <c r="S2279" s="202"/>
      <c r="T2279" s="203"/>
      <c r="AT2279" s="204" t="s">
        <v>188</v>
      </c>
      <c r="AU2279" s="204" t="s">
        <v>86</v>
      </c>
      <c r="AV2279" s="13" t="s">
        <v>86</v>
      </c>
      <c r="AW2279" s="13" t="s">
        <v>35</v>
      </c>
      <c r="AX2279" s="13" t="s">
        <v>84</v>
      </c>
      <c r="AY2279" s="204" t="s">
        <v>177</v>
      </c>
    </row>
    <row r="2280" spans="1:65" s="2" customFormat="1" ht="16.5" customHeight="1">
      <c r="A2280" s="36"/>
      <c r="B2280" s="37"/>
      <c r="C2280" s="237" t="s">
        <v>1582</v>
      </c>
      <c r="D2280" s="237" t="s">
        <v>757</v>
      </c>
      <c r="E2280" s="238" t="s">
        <v>1583</v>
      </c>
      <c r="F2280" s="239" t="s">
        <v>1584</v>
      </c>
      <c r="G2280" s="240" t="s">
        <v>1585</v>
      </c>
      <c r="H2280" s="241">
        <v>4</v>
      </c>
      <c r="I2280" s="242"/>
      <c r="J2280" s="243">
        <f>ROUND(I2280*H2280,2)</f>
        <v>0</v>
      </c>
      <c r="K2280" s="239" t="s">
        <v>183</v>
      </c>
      <c r="L2280" s="244"/>
      <c r="M2280" s="245" t="s">
        <v>19</v>
      </c>
      <c r="N2280" s="246" t="s">
        <v>47</v>
      </c>
      <c r="O2280" s="66"/>
      <c r="P2280" s="184">
        <f>O2280*H2280</f>
        <v>0</v>
      </c>
      <c r="Q2280" s="184">
        <v>5.0000000000000002E-5</v>
      </c>
      <c r="R2280" s="184">
        <f>Q2280*H2280</f>
        <v>2.0000000000000001E-4</v>
      </c>
      <c r="S2280" s="184">
        <v>0</v>
      </c>
      <c r="T2280" s="185">
        <f>S2280*H2280</f>
        <v>0</v>
      </c>
      <c r="U2280" s="36"/>
      <c r="V2280" s="36"/>
      <c r="W2280" s="36"/>
      <c r="X2280" s="36"/>
      <c r="Y2280" s="36"/>
      <c r="Z2280" s="36"/>
      <c r="AA2280" s="36"/>
      <c r="AB2280" s="36"/>
      <c r="AC2280" s="36"/>
      <c r="AD2280" s="36"/>
      <c r="AE2280" s="36"/>
      <c r="AR2280" s="186" t="s">
        <v>592</v>
      </c>
      <c r="AT2280" s="186" t="s">
        <v>757</v>
      </c>
      <c r="AU2280" s="186" t="s">
        <v>86</v>
      </c>
      <c r="AY2280" s="19" t="s">
        <v>177</v>
      </c>
      <c r="BE2280" s="187">
        <f>IF(N2280="základní",J2280,0)</f>
        <v>0</v>
      </c>
      <c r="BF2280" s="187">
        <f>IF(N2280="snížená",J2280,0)</f>
        <v>0</v>
      </c>
      <c r="BG2280" s="187">
        <f>IF(N2280="zákl. přenesená",J2280,0)</f>
        <v>0</v>
      </c>
      <c r="BH2280" s="187">
        <f>IF(N2280="sníž. přenesená",J2280,0)</f>
        <v>0</v>
      </c>
      <c r="BI2280" s="187">
        <f>IF(N2280="nulová",J2280,0)</f>
        <v>0</v>
      </c>
      <c r="BJ2280" s="19" t="s">
        <v>84</v>
      </c>
      <c r="BK2280" s="187">
        <f>ROUND(I2280*H2280,2)</f>
        <v>0</v>
      </c>
      <c r="BL2280" s="19" t="s">
        <v>301</v>
      </c>
      <c r="BM2280" s="186" t="s">
        <v>1586</v>
      </c>
    </row>
    <row r="2281" spans="1:65" s="13" customFormat="1" ht="11.25">
      <c r="B2281" s="193"/>
      <c r="C2281" s="194"/>
      <c r="D2281" s="195" t="s">
        <v>188</v>
      </c>
      <c r="E2281" s="196" t="s">
        <v>19</v>
      </c>
      <c r="F2281" s="197" t="s">
        <v>1581</v>
      </c>
      <c r="G2281" s="194"/>
      <c r="H2281" s="198">
        <v>4</v>
      </c>
      <c r="I2281" s="199"/>
      <c r="J2281" s="194"/>
      <c r="K2281" s="194"/>
      <c r="L2281" s="200"/>
      <c r="M2281" s="201"/>
      <c r="N2281" s="202"/>
      <c r="O2281" s="202"/>
      <c r="P2281" s="202"/>
      <c r="Q2281" s="202"/>
      <c r="R2281" s="202"/>
      <c r="S2281" s="202"/>
      <c r="T2281" s="203"/>
      <c r="AT2281" s="204" t="s">
        <v>188</v>
      </c>
      <c r="AU2281" s="204" t="s">
        <v>86</v>
      </c>
      <c r="AV2281" s="13" t="s">
        <v>86</v>
      </c>
      <c r="AW2281" s="13" t="s">
        <v>35</v>
      </c>
      <c r="AX2281" s="13" t="s">
        <v>84</v>
      </c>
      <c r="AY2281" s="204" t="s">
        <v>177</v>
      </c>
    </row>
    <row r="2282" spans="1:65" s="2" customFormat="1" ht="24.2" customHeight="1">
      <c r="A2282" s="36"/>
      <c r="B2282" s="37"/>
      <c r="C2282" s="175" t="s">
        <v>1587</v>
      </c>
      <c r="D2282" s="175" t="s">
        <v>179</v>
      </c>
      <c r="E2282" s="176" t="s">
        <v>1588</v>
      </c>
      <c r="F2282" s="177" t="s">
        <v>1589</v>
      </c>
      <c r="G2282" s="178" t="s">
        <v>1359</v>
      </c>
      <c r="H2282" s="249"/>
      <c r="I2282" s="180"/>
      <c r="J2282" s="181">
        <f>ROUND(I2282*H2282,2)</f>
        <v>0</v>
      </c>
      <c r="K2282" s="177" t="s">
        <v>183</v>
      </c>
      <c r="L2282" s="41"/>
      <c r="M2282" s="182" t="s">
        <v>19</v>
      </c>
      <c r="N2282" s="183" t="s">
        <v>47</v>
      </c>
      <c r="O2282" s="66"/>
      <c r="P2282" s="184">
        <f>O2282*H2282</f>
        <v>0</v>
      </c>
      <c r="Q2282" s="184">
        <v>0</v>
      </c>
      <c r="R2282" s="184">
        <f>Q2282*H2282</f>
        <v>0</v>
      </c>
      <c r="S2282" s="184">
        <v>0</v>
      </c>
      <c r="T2282" s="185">
        <f>S2282*H2282</f>
        <v>0</v>
      </c>
      <c r="U2282" s="36"/>
      <c r="V2282" s="36"/>
      <c r="W2282" s="36"/>
      <c r="X2282" s="36"/>
      <c r="Y2282" s="36"/>
      <c r="Z2282" s="36"/>
      <c r="AA2282" s="36"/>
      <c r="AB2282" s="36"/>
      <c r="AC2282" s="36"/>
      <c r="AD2282" s="36"/>
      <c r="AE2282" s="36"/>
      <c r="AR2282" s="186" t="s">
        <v>301</v>
      </c>
      <c r="AT2282" s="186" t="s">
        <v>179</v>
      </c>
      <c r="AU2282" s="186" t="s">
        <v>86</v>
      </c>
      <c r="AY2282" s="19" t="s">
        <v>177</v>
      </c>
      <c r="BE2282" s="187">
        <f>IF(N2282="základní",J2282,0)</f>
        <v>0</v>
      </c>
      <c r="BF2282" s="187">
        <f>IF(N2282="snížená",J2282,0)</f>
        <v>0</v>
      </c>
      <c r="BG2282" s="187">
        <f>IF(N2282="zákl. přenesená",J2282,0)</f>
        <v>0</v>
      </c>
      <c r="BH2282" s="187">
        <f>IF(N2282="sníž. přenesená",J2282,0)</f>
        <v>0</v>
      </c>
      <c r="BI2282" s="187">
        <f>IF(N2282="nulová",J2282,0)</f>
        <v>0</v>
      </c>
      <c r="BJ2282" s="19" t="s">
        <v>84</v>
      </c>
      <c r="BK2282" s="187">
        <f>ROUND(I2282*H2282,2)</f>
        <v>0</v>
      </c>
      <c r="BL2282" s="19" t="s">
        <v>301</v>
      </c>
      <c r="BM2282" s="186" t="s">
        <v>1590</v>
      </c>
    </row>
    <row r="2283" spans="1:65" s="2" customFormat="1" ht="11.25">
      <c r="A2283" s="36"/>
      <c r="B2283" s="37"/>
      <c r="C2283" s="38"/>
      <c r="D2283" s="188" t="s">
        <v>186</v>
      </c>
      <c r="E2283" s="38"/>
      <c r="F2283" s="189" t="s">
        <v>1591</v>
      </c>
      <c r="G2283" s="38"/>
      <c r="H2283" s="38"/>
      <c r="I2283" s="190"/>
      <c r="J2283" s="38"/>
      <c r="K2283" s="38"/>
      <c r="L2283" s="41"/>
      <c r="M2283" s="191"/>
      <c r="N2283" s="192"/>
      <c r="O2283" s="66"/>
      <c r="P2283" s="66"/>
      <c r="Q2283" s="66"/>
      <c r="R2283" s="66"/>
      <c r="S2283" s="66"/>
      <c r="T2283" s="67"/>
      <c r="U2283" s="36"/>
      <c r="V2283" s="36"/>
      <c r="W2283" s="36"/>
      <c r="X2283" s="36"/>
      <c r="Y2283" s="36"/>
      <c r="Z2283" s="36"/>
      <c r="AA2283" s="36"/>
      <c r="AB2283" s="36"/>
      <c r="AC2283" s="36"/>
      <c r="AD2283" s="36"/>
      <c r="AE2283" s="36"/>
      <c r="AT2283" s="19" t="s">
        <v>186</v>
      </c>
      <c r="AU2283" s="19" t="s">
        <v>86</v>
      </c>
    </row>
    <row r="2284" spans="1:65" s="12" customFormat="1" ht="22.9" customHeight="1">
      <c r="B2284" s="159"/>
      <c r="C2284" s="160"/>
      <c r="D2284" s="161" t="s">
        <v>75</v>
      </c>
      <c r="E2284" s="173" t="s">
        <v>1592</v>
      </c>
      <c r="F2284" s="173" t="s">
        <v>1593</v>
      </c>
      <c r="G2284" s="160"/>
      <c r="H2284" s="160"/>
      <c r="I2284" s="163"/>
      <c r="J2284" s="174">
        <f>BK2284</f>
        <v>0</v>
      </c>
      <c r="K2284" s="160"/>
      <c r="L2284" s="165"/>
      <c r="M2284" s="166"/>
      <c r="N2284" s="167"/>
      <c r="O2284" s="167"/>
      <c r="P2284" s="168">
        <f>SUM(P2285:P2360)</f>
        <v>0</v>
      </c>
      <c r="Q2284" s="167"/>
      <c r="R2284" s="168">
        <f>SUM(R2285:R2360)</f>
        <v>23.61207744</v>
      </c>
      <c r="S2284" s="167"/>
      <c r="T2284" s="169">
        <f>SUM(T2285:T2360)</f>
        <v>0.66</v>
      </c>
      <c r="AR2284" s="170" t="s">
        <v>86</v>
      </c>
      <c r="AT2284" s="171" t="s">
        <v>75</v>
      </c>
      <c r="AU2284" s="171" t="s">
        <v>84</v>
      </c>
      <c r="AY2284" s="170" t="s">
        <v>177</v>
      </c>
      <c r="BK2284" s="172">
        <f>SUM(BK2285:BK2360)</f>
        <v>0</v>
      </c>
    </row>
    <row r="2285" spans="1:65" s="2" customFormat="1" ht="21.75" customHeight="1">
      <c r="A2285" s="36"/>
      <c r="B2285" s="37"/>
      <c r="C2285" s="175" t="s">
        <v>1594</v>
      </c>
      <c r="D2285" s="175" t="s">
        <v>179</v>
      </c>
      <c r="E2285" s="176" t="s">
        <v>1595</v>
      </c>
      <c r="F2285" s="177" t="s">
        <v>1596</v>
      </c>
      <c r="G2285" s="178" t="s">
        <v>595</v>
      </c>
      <c r="H2285" s="179">
        <v>24.02</v>
      </c>
      <c r="I2285" s="180"/>
      <c r="J2285" s="181">
        <f>ROUND(I2285*H2285,2)</f>
        <v>0</v>
      </c>
      <c r="K2285" s="177" t="s">
        <v>183</v>
      </c>
      <c r="L2285" s="41"/>
      <c r="M2285" s="182" t="s">
        <v>19</v>
      </c>
      <c r="N2285" s="183" t="s">
        <v>47</v>
      </c>
      <c r="O2285" s="66"/>
      <c r="P2285" s="184">
        <f>O2285*H2285</f>
        <v>0</v>
      </c>
      <c r="Q2285" s="184">
        <v>0</v>
      </c>
      <c r="R2285" s="184">
        <f>Q2285*H2285</f>
        <v>0</v>
      </c>
      <c r="S2285" s="184">
        <v>0</v>
      </c>
      <c r="T2285" s="185">
        <f>S2285*H2285</f>
        <v>0</v>
      </c>
      <c r="U2285" s="36"/>
      <c r="V2285" s="36"/>
      <c r="W2285" s="36"/>
      <c r="X2285" s="36"/>
      <c r="Y2285" s="36"/>
      <c r="Z2285" s="36"/>
      <c r="AA2285" s="36"/>
      <c r="AB2285" s="36"/>
      <c r="AC2285" s="36"/>
      <c r="AD2285" s="36"/>
      <c r="AE2285" s="36"/>
      <c r="AR2285" s="186" t="s">
        <v>301</v>
      </c>
      <c r="AT2285" s="186" t="s">
        <v>179</v>
      </c>
      <c r="AU2285" s="186" t="s">
        <v>86</v>
      </c>
      <c r="AY2285" s="19" t="s">
        <v>177</v>
      </c>
      <c r="BE2285" s="187">
        <f>IF(N2285="základní",J2285,0)</f>
        <v>0</v>
      </c>
      <c r="BF2285" s="187">
        <f>IF(N2285="snížená",J2285,0)</f>
        <v>0</v>
      </c>
      <c r="BG2285" s="187">
        <f>IF(N2285="zákl. přenesená",J2285,0)</f>
        <v>0</v>
      </c>
      <c r="BH2285" s="187">
        <f>IF(N2285="sníž. přenesená",J2285,0)</f>
        <v>0</v>
      </c>
      <c r="BI2285" s="187">
        <f>IF(N2285="nulová",J2285,0)</f>
        <v>0</v>
      </c>
      <c r="BJ2285" s="19" t="s">
        <v>84</v>
      </c>
      <c r="BK2285" s="187">
        <f>ROUND(I2285*H2285,2)</f>
        <v>0</v>
      </c>
      <c r="BL2285" s="19" t="s">
        <v>301</v>
      </c>
      <c r="BM2285" s="186" t="s">
        <v>1597</v>
      </c>
    </row>
    <row r="2286" spans="1:65" s="2" customFormat="1" ht="11.25">
      <c r="A2286" s="36"/>
      <c r="B2286" s="37"/>
      <c r="C2286" s="38"/>
      <c r="D2286" s="188" t="s">
        <v>186</v>
      </c>
      <c r="E2286" s="38"/>
      <c r="F2286" s="189" t="s">
        <v>1598</v>
      </c>
      <c r="G2286" s="38"/>
      <c r="H2286" s="38"/>
      <c r="I2286" s="190"/>
      <c r="J2286" s="38"/>
      <c r="K2286" s="38"/>
      <c r="L2286" s="41"/>
      <c r="M2286" s="191"/>
      <c r="N2286" s="192"/>
      <c r="O2286" s="66"/>
      <c r="P2286" s="66"/>
      <c r="Q2286" s="66"/>
      <c r="R2286" s="66"/>
      <c r="S2286" s="66"/>
      <c r="T2286" s="67"/>
      <c r="U2286" s="36"/>
      <c r="V2286" s="36"/>
      <c r="W2286" s="36"/>
      <c r="X2286" s="36"/>
      <c r="Y2286" s="36"/>
      <c r="Z2286" s="36"/>
      <c r="AA2286" s="36"/>
      <c r="AB2286" s="36"/>
      <c r="AC2286" s="36"/>
      <c r="AD2286" s="36"/>
      <c r="AE2286" s="36"/>
      <c r="AT2286" s="19" t="s">
        <v>186</v>
      </c>
      <c r="AU2286" s="19" t="s">
        <v>86</v>
      </c>
    </row>
    <row r="2287" spans="1:65" s="13" customFormat="1" ht="11.25">
      <c r="B2287" s="193"/>
      <c r="C2287" s="194"/>
      <c r="D2287" s="195" t="s">
        <v>188</v>
      </c>
      <c r="E2287" s="196" t="s">
        <v>19</v>
      </c>
      <c r="F2287" s="197" t="s">
        <v>1599</v>
      </c>
      <c r="G2287" s="194"/>
      <c r="H2287" s="198">
        <v>12.24</v>
      </c>
      <c r="I2287" s="199"/>
      <c r="J2287" s="194"/>
      <c r="K2287" s="194"/>
      <c r="L2287" s="200"/>
      <c r="M2287" s="201"/>
      <c r="N2287" s="202"/>
      <c r="O2287" s="202"/>
      <c r="P2287" s="202"/>
      <c r="Q2287" s="202"/>
      <c r="R2287" s="202"/>
      <c r="S2287" s="202"/>
      <c r="T2287" s="203"/>
      <c r="AT2287" s="204" t="s">
        <v>188</v>
      </c>
      <c r="AU2287" s="204" t="s">
        <v>86</v>
      </c>
      <c r="AV2287" s="13" t="s">
        <v>86</v>
      </c>
      <c r="AW2287" s="13" t="s">
        <v>35</v>
      </c>
      <c r="AX2287" s="13" t="s">
        <v>76</v>
      </c>
      <c r="AY2287" s="204" t="s">
        <v>177</v>
      </c>
    </row>
    <row r="2288" spans="1:65" s="13" customFormat="1" ht="11.25">
      <c r="B2288" s="193"/>
      <c r="C2288" s="194"/>
      <c r="D2288" s="195" t="s">
        <v>188</v>
      </c>
      <c r="E2288" s="196" t="s">
        <v>19</v>
      </c>
      <c r="F2288" s="197" t="s">
        <v>1600</v>
      </c>
      <c r="G2288" s="194"/>
      <c r="H2288" s="198">
        <v>11.78</v>
      </c>
      <c r="I2288" s="199"/>
      <c r="J2288" s="194"/>
      <c r="K2288" s="194"/>
      <c r="L2288" s="200"/>
      <c r="M2288" s="201"/>
      <c r="N2288" s="202"/>
      <c r="O2288" s="202"/>
      <c r="P2288" s="202"/>
      <c r="Q2288" s="202"/>
      <c r="R2288" s="202"/>
      <c r="S2288" s="202"/>
      <c r="T2288" s="203"/>
      <c r="AT2288" s="204" t="s">
        <v>188</v>
      </c>
      <c r="AU2288" s="204" t="s">
        <v>86</v>
      </c>
      <c r="AV2288" s="13" t="s">
        <v>86</v>
      </c>
      <c r="AW2288" s="13" t="s">
        <v>35</v>
      </c>
      <c r="AX2288" s="13" t="s">
        <v>76</v>
      </c>
      <c r="AY2288" s="204" t="s">
        <v>177</v>
      </c>
    </row>
    <row r="2289" spans="1:65" s="14" customFormat="1" ht="11.25">
      <c r="B2289" s="205"/>
      <c r="C2289" s="206"/>
      <c r="D2289" s="195" t="s">
        <v>188</v>
      </c>
      <c r="E2289" s="207" t="s">
        <v>19</v>
      </c>
      <c r="F2289" s="208" t="s">
        <v>190</v>
      </c>
      <c r="G2289" s="206"/>
      <c r="H2289" s="209">
        <v>24.02</v>
      </c>
      <c r="I2289" s="210"/>
      <c r="J2289" s="206"/>
      <c r="K2289" s="206"/>
      <c r="L2289" s="211"/>
      <c r="M2289" s="212"/>
      <c r="N2289" s="213"/>
      <c r="O2289" s="213"/>
      <c r="P2289" s="213"/>
      <c r="Q2289" s="213"/>
      <c r="R2289" s="213"/>
      <c r="S2289" s="213"/>
      <c r="T2289" s="214"/>
      <c r="AT2289" s="215" t="s">
        <v>188</v>
      </c>
      <c r="AU2289" s="215" t="s">
        <v>86</v>
      </c>
      <c r="AV2289" s="14" t="s">
        <v>184</v>
      </c>
      <c r="AW2289" s="14" t="s">
        <v>35</v>
      </c>
      <c r="AX2289" s="14" t="s">
        <v>84</v>
      </c>
      <c r="AY2289" s="215" t="s">
        <v>177</v>
      </c>
    </row>
    <row r="2290" spans="1:65" s="2" customFormat="1" ht="16.5" customHeight="1">
      <c r="A2290" s="36"/>
      <c r="B2290" s="37"/>
      <c r="C2290" s="237" t="s">
        <v>1601</v>
      </c>
      <c r="D2290" s="237" t="s">
        <v>757</v>
      </c>
      <c r="E2290" s="238" t="s">
        <v>1602</v>
      </c>
      <c r="F2290" s="239" t="s">
        <v>1603</v>
      </c>
      <c r="G2290" s="240" t="s">
        <v>182</v>
      </c>
      <c r="H2290" s="241">
        <v>0.3</v>
      </c>
      <c r="I2290" s="242"/>
      <c r="J2290" s="243">
        <f>ROUND(I2290*H2290,2)</f>
        <v>0</v>
      </c>
      <c r="K2290" s="239" t="s">
        <v>183</v>
      </c>
      <c r="L2290" s="244"/>
      <c r="M2290" s="245" t="s">
        <v>19</v>
      </c>
      <c r="N2290" s="246" t="s">
        <v>47</v>
      </c>
      <c r="O2290" s="66"/>
      <c r="P2290" s="184">
        <f>O2290*H2290</f>
        <v>0</v>
      </c>
      <c r="Q2290" s="184">
        <v>0.55000000000000004</v>
      </c>
      <c r="R2290" s="184">
        <f>Q2290*H2290</f>
        <v>0.16500000000000001</v>
      </c>
      <c r="S2290" s="184">
        <v>0</v>
      </c>
      <c r="T2290" s="185">
        <f>S2290*H2290</f>
        <v>0</v>
      </c>
      <c r="U2290" s="36"/>
      <c r="V2290" s="36"/>
      <c r="W2290" s="36"/>
      <c r="X2290" s="36"/>
      <c r="Y2290" s="36"/>
      <c r="Z2290" s="36"/>
      <c r="AA2290" s="36"/>
      <c r="AB2290" s="36"/>
      <c r="AC2290" s="36"/>
      <c r="AD2290" s="36"/>
      <c r="AE2290" s="36"/>
      <c r="AR2290" s="186" t="s">
        <v>592</v>
      </c>
      <c r="AT2290" s="186" t="s">
        <v>757</v>
      </c>
      <c r="AU2290" s="186" t="s">
        <v>86</v>
      </c>
      <c r="AY2290" s="19" t="s">
        <v>177</v>
      </c>
      <c r="BE2290" s="187">
        <f>IF(N2290="základní",J2290,0)</f>
        <v>0</v>
      </c>
      <c r="BF2290" s="187">
        <f>IF(N2290="snížená",J2290,0)</f>
        <v>0</v>
      </c>
      <c r="BG2290" s="187">
        <f>IF(N2290="zákl. přenesená",J2290,0)</f>
        <v>0</v>
      </c>
      <c r="BH2290" s="187">
        <f>IF(N2290="sníž. přenesená",J2290,0)</f>
        <v>0</v>
      </c>
      <c r="BI2290" s="187">
        <f>IF(N2290="nulová",J2290,0)</f>
        <v>0</v>
      </c>
      <c r="BJ2290" s="19" t="s">
        <v>84</v>
      </c>
      <c r="BK2290" s="187">
        <f>ROUND(I2290*H2290,2)</f>
        <v>0</v>
      </c>
      <c r="BL2290" s="19" t="s">
        <v>301</v>
      </c>
      <c r="BM2290" s="186" t="s">
        <v>1604</v>
      </c>
    </row>
    <row r="2291" spans="1:65" s="13" customFormat="1" ht="11.25">
      <c r="B2291" s="193"/>
      <c r="C2291" s="194"/>
      <c r="D2291" s="195" t="s">
        <v>188</v>
      </c>
      <c r="E2291" s="196" t="s">
        <v>19</v>
      </c>
      <c r="F2291" s="197" t="s">
        <v>1605</v>
      </c>
      <c r="G2291" s="194"/>
      <c r="H2291" s="198">
        <v>6.0999999999999999E-2</v>
      </c>
      <c r="I2291" s="199"/>
      <c r="J2291" s="194"/>
      <c r="K2291" s="194"/>
      <c r="L2291" s="200"/>
      <c r="M2291" s="201"/>
      <c r="N2291" s="202"/>
      <c r="O2291" s="202"/>
      <c r="P2291" s="202"/>
      <c r="Q2291" s="202"/>
      <c r="R2291" s="202"/>
      <c r="S2291" s="202"/>
      <c r="T2291" s="203"/>
      <c r="AT2291" s="204" t="s">
        <v>188</v>
      </c>
      <c r="AU2291" s="204" t="s">
        <v>86</v>
      </c>
      <c r="AV2291" s="13" t="s">
        <v>86</v>
      </c>
      <c r="AW2291" s="13" t="s">
        <v>35</v>
      </c>
      <c r="AX2291" s="13" t="s">
        <v>76</v>
      </c>
      <c r="AY2291" s="204" t="s">
        <v>177</v>
      </c>
    </row>
    <row r="2292" spans="1:65" s="13" customFormat="1" ht="11.25">
      <c r="B2292" s="193"/>
      <c r="C2292" s="194"/>
      <c r="D2292" s="195" t="s">
        <v>188</v>
      </c>
      <c r="E2292" s="196" t="s">
        <v>19</v>
      </c>
      <c r="F2292" s="197" t="s">
        <v>1606</v>
      </c>
      <c r="G2292" s="194"/>
      <c r="H2292" s="198">
        <v>5.8999999999999997E-2</v>
      </c>
      <c r="I2292" s="199"/>
      <c r="J2292" s="194"/>
      <c r="K2292" s="194"/>
      <c r="L2292" s="200"/>
      <c r="M2292" s="201"/>
      <c r="N2292" s="202"/>
      <c r="O2292" s="202"/>
      <c r="P2292" s="202"/>
      <c r="Q2292" s="202"/>
      <c r="R2292" s="202"/>
      <c r="S2292" s="202"/>
      <c r="T2292" s="203"/>
      <c r="AT2292" s="204" t="s">
        <v>188</v>
      </c>
      <c r="AU2292" s="204" t="s">
        <v>86</v>
      </c>
      <c r="AV2292" s="13" t="s">
        <v>86</v>
      </c>
      <c r="AW2292" s="13" t="s">
        <v>35</v>
      </c>
      <c r="AX2292" s="13" t="s">
        <v>76</v>
      </c>
      <c r="AY2292" s="204" t="s">
        <v>177</v>
      </c>
    </row>
    <row r="2293" spans="1:65" s="13" customFormat="1" ht="11.25">
      <c r="B2293" s="193"/>
      <c r="C2293" s="194"/>
      <c r="D2293" s="195" t="s">
        <v>188</v>
      </c>
      <c r="E2293" s="196" t="s">
        <v>19</v>
      </c>
      <c r="F2293" s="197" t="s">
        <v>1607</v>
      </c>
      <c r="G2293" s="194"/>
      <c r="H2293" s="198">
        <v>9.1999999999999998E-2</v>
      </c>
      <c r="I2293" s="199"/>
      <c r="J2293" s="194"/>
      <c r="K2293" s="194"/>
      <c r="L2293" s="200"/>
      <c r="M2293" s="201"/>
      <c r="N2293" s="202"/>
      <c r="O2293" s="202"/>
      <c r="P2293" s="202"/>
      <c r="Q2293" s="202"/>
      <c r="R2293" s="202"/>
      <c r="S2293" s="202"/>
      <c r="T2293" s="203"/>
      <c r="AT2293" s="204" t="s">
        <v>188</v>
      </c>
      <c r="AU2293" s="204" t="s">
        <v>86</v>
      </c>
      <c r="AV2293" s="13" t="s">
        <v>86</v>
      </c>
      <c r="AW2293" s="13" t="s">
        <v>35</v>
      </c>
      <c r="AX2293" s="13" t="s">
        <v>76</v>
      </c>
      <c r="AY2293" s="204" t="s">
        <v>177</v>
      </c>
    </row>
    <row r="2294" spans="1:65" s="13" customFormat="1" ht="11.25">
      <c r="B2294" s="193"/>
      <c r="C2294" s="194"/>
      <c r="D2294" s="195" t="s">
        <v>188</v>
      </c>
      <c r="E2294" s="196" t="s">
        <v>19</v>
      </c>
      <c r="F2294" s="197" t="s">
        <v>1608</v>
      </c>
      <c r="G2294" s="194"/>
      <c r="H2294" s="198">
        <v>8.7999999999999995E-2</v>
      </c>
      <c r="I2294" s="199"/>
      <c r="J2294" s="194"/>
      <c r="K2294" s="194"/>
      <c r="L2294" s="200"/>
      <c r="M2294" s="201"/>
      <c r="N2294" s="202"/>
      <c r="O2294" s="202"/>
      <c r="P2294" s="202"/>
      <c r="Q2294" s="202"/>
      <c r="R2294" s="202"/>
      <c r="S2294" s="202"/>
      <c r="T2294" s="203"/>
      <c r="AT2294" s="204" t="s">
        <v>188</v>
      </c>
      <c r="AU2294" s="204" t="s">
        <v>86</v>
      </c>
      <c r="AV2294" s="13" t="s">
        <v>86</v>
      </c>
      <c r="AW2294" s="13" t="s">
        <v>35</v>
      </c>
      <c r="AX2294" s="13" t="s">
        <v>76</v>
      </c>
      <c r="AY2294" s="204" t="s">
        <v>177</v>
      </c>
    </row>
    <row r="2295" spans="1:65" s="14" customFormat="1" ht="11.25">
      <c r="B2295" s="205"/>
      <c r="C2295" s="206"/>
      <c r="D2295" s="195" t="s">
        <v>188</v>
      </c>
      <c r="E2295" s="207" t="s">
        <v>19</v>
      </c>
      <c r="F2295" s="208" t="s">
        <v>190</v>
      </c>
      <c r="G2295" s="206"/>
      <c r="H2295" s="209">
        <v>0.3</v>
      </c>
      <c r="I2295" s="210"/>
      <c r="J2295" s="206"/>
      <c r="K2295" s="206"/>
      <c r="L2295" s="211"/>
      <c r="M2295" s="212"/>
      <c r="N2295" s="213"/>
      <c r="O2295" s="213"/>
      <c r="P2295" s="213"/>
      <c r="Q2295" s="213"/>
      <c r="R2295" s="213"/>
      <c r="S2295" s="213"/>
      <c r="T2295" s="214"/>
      <c r="AT2295" s="215" t="s">
        <v>188</v>
      </c>
      <c r="AU2295" s="215" t="s">
        <v>86</v>
      </c>
      <c r="AV2295" s="14" t="s">
        <v>184</v>
      </c>
      <c r="AW2295" s="14" t="s">
        <v>35</v>
      </c>
      <c r="AX2295" s="14" t="s">
        <v>84</v>
      </c>
      <c r="AY2295" s="215" t="s">
        <v>177</v>
      </c>
    </row>
    <row r="2296" spans="1:65" s="2" customFormat="1" ht="16.5" customHeight="1">
      <c r="A2296" s="36"/>
      <c r="B2296" s="37"/>
      <c r="C2296" s="175" t="s">
        <v>1609</v>
      </c>
      <c r="D2296" s="175" t="s">
        <v>179</v>
      </c>
      <c r="E2296" s="176" t="s">
        <v>1610</v>
      </c>
      <c r="F2296" s="177" t="s">
        <v>1611</v>
      </c>
      <c r="G2296" s="178" t="s">
        <v>19</v>
      </c>
      <c r="H2296" s="179">
        <v>0</v>
      </c>
      <c r="I2296" s="180"/>
      <c r="J2296" s="181">
        <f>ROUND(I2296*H2296,2)</f>
        <v>0</v>
      </c>
      <c r="K2296" s="177" t="s">
        <v>19</v>
      </c>
      <c r="L2296" s="41"/>
      <c r="M2296" s="182" t="s">
        <v>19</v>
      </c>
      <c r="N2296" s="183" t="s">
        <v>47</v>
      </c>
      <c r="O2296" s="66"/>
      <c r="P2296" s="184">
        <f>O2296*H2296</f>
        <v>0</v>
      </c>
      <c r="Q2296" s="184">
        <v>0</v>
      </c>
      <c r="R2296" s="184">
        <f>Q2296*H2296</f>
        <v>0</v>
      </c>
      <c r="S2296" s="184">
        <v>0</v>
      </c>
      <c r="T2296" s="185">
        <f>S2296*H2296</f>
        <v>0</v>
      </c>
      <c r="U2296" s="36"/>
      <c r="V2296" s="36"/>
      <c r="W2296" s="36"/>
      <c r="X2296" s="36"/>
      <c r="Y2296" s="36"/>
      <c r="Z2296" s="36"/>
      <c r="AA2296" s="36"/>
      <c r="AB2296" s="36"/>
      <c r="AC2296" s="36"/>
      <c r="AD2296" s="36"/>
      <c r="AE2296" s="36"/>
      <c r="AR2296" s="186" t="s">
        <v>301</v>
      </c>
      <c r="AT2296" s="186" t="s">
        <v>179</v>
      </c>
      <c r="AU2296" s="186" t="s">
        <v>86</v>
      </c>
      <c r="AY2296" s="19" t="s">
        <v>177</v>
      </c>
      <c r="BE2296" s="187">
        <f>IF(N2296="základní",J2296,0)</f>
        <v>0</v>
      </c>
      <c r="BF2296" s="187">
        <f>IF(N2296="snížená",J2296,0)</f>
        <v>0</v>
      </c>
      <c r="BG2296" s="187">
        <f>IF(N2296="zákl. přenesená",J2296,0)</f>
        <v>0</v>
      </c>
      <c r="BH2296" s="187">
        <f>IF(N2296="sníž. přenesená",J2296,0)</f>
        <v>0</v>
      </c>
      <c r="BI2296" s="187">
        <f>IF(N2296="nulová",J2296,0)</f>
        <v>0</v>
      </c>
      <c r="BJ2296" s="19" t="s">
        <v>84</v>
      </c>
      <c r="BK2296" s="187">
        <f>ROUND(I2296*H2296,2)</f>
        <v>0</v>
      </c>
      <c r="BL2296" s="19" t="s">
        <v>301</v>
      </c>
      <c r="BM2296" s="186" t="s">
        <v>1612</v>
      </c>
    </row>
    <row r="2297" spans="1:65" s="2" customFormat="1" ht="21.75" customHeight="1">
      <c r="A2297" s="36"/>
      <c r="B2297" s="37"/>
      <c r="C2297" s="175" t="s">
        <v>1613</v>
      </c>
      <c r="D2297" s="250" t="s">
        <v>179</v>
      </c>
      <c r="E2297" s="176" t="s">
        <v>1614</v>
      </c>
      <c r="F2297" s="177" t="s">
        <v>1615</v>
      </c>
      <c r="G2297" s="178" t="s">
        <v>595</v>
      </c>
      <c r="H2297" s="179">
        <v>84</v>
      </c>
      <c r="I2297" s="180"/>
      <c r="J2297" s="181">
        <f>ROUND(I2297*H2297,2)</f>
        <v>0</v>
      </c>
      <c r="K2297" s="177" t="s">
        <v>804</v>
      </c>
      <c r="L2297" s="41"/>
      <c r="M2297" s="182" t="s">
        <v>19</v>
      </c>
      <c r="N2297" s="183" t="s">
        <v>47</v>
      </c>
      <c r="O2297" s="66"/>
      <c r="P2297" s="184">
        <f>O2297*H2297</f>
        <v>0</v>
      </c>
      <c r="Q2297" s="184">
        <v>0</v>
      </c>
      <c r="R2297" s="184">
        <f>Q2297*H2297</f>
        <v>0</v>
      </c>
      <c r="S2297" s="184">
        <v>0</v>
      </c>
      <c r="T2297" s="185">
        <f>S2297*H2297</f>
        <v>0</v>
      </c>
      <c r="U2297" s="36"/>
      <c r="V2297" s="36"/>
      <c r="W2297" s="36"/>
      <c r="X2297" s="36"/>
      <c r="Y2297" s="36"/>
      <c r="Z2297" s="36"/>
      <c r="AA2297" s="36"/>
      <c r="AB2297" s="36"/>
      <c r="AC2297" s="36"/>
      <c r="AD2297" s="36"/>
      <c r="AE2297" s="36"/>
      <c r="AR2297" s="186" t="s">
        <v>301</v>
      </c>
      <c r="AT2297" s="186" t="s">
        <v>179</v>
      </c>
      <c r="AU2297" s="186" t="s">
        <v>86</v>
      </c>
      <c r="AY2297" s="19" t="s">
        <v>177</v>
      </c>
      <c r="BE2297" s="187">
        <f>IF(N2297="základní",J2297,0)</f>
        <v>0</v>
      </c>
      <c r="BF2297" s="187">
        <f>IF(N2297="snížená",J2297,0)</f>
        <v>0</v>
      </c>
      <c r="BG2297" s="187">
        <f>IF(N2297="zákl. přenesená",J2297,0)</f>
        <v>0</v>
      </c>
      <c r="BH2297" s="187">
        <f>IF(N2297="sníž. přenesená",J2297,0)</f>
        <v>0</v>
      </c>
      <c r="BI2297" s="187">
        <f>IF(N2297="nulová",J2297,0)</f>
        <v>0</v>
      </c>
      <c r="BJ2297" s="19" t="s">
        <v>84</v>
      </c>
      <c r="BK2297" s="187">
        <f>ROUND(I2297*H2297,2)</f>
        <v>0</v>
      </c>
      <c r="BL2297" s="19" t="s">
        <v>301</v>
      </c>
      <c r="BM2297" s="186" t="s">
        <v>1616</v>
      </c>
    </row>
    <row r="2298" spans="1:65" s="15" customFormat="1" ht="11.25">
      <c r="B2298" s="216"/>
      <c r="C2298" s="217"/>
      <c r="D2298" s="195" t="s">
        <v>188</v>
      </c>
      <c r="E2298" s="218" t="s">
        <v>19</v>
      </c>
      <c r="F2298" s="219" t="s">
        <v>1617</v>
      </c>
      <c r="G2298" s="217"/>
      <c r="H2298" s="218" t="s">
        <v>19</v>
      </c>
      <c r="I2298" s="220"/>
      <c r="J2298" s="217"/>
      <c r="K2298" s="217"/>
      <c r="L2298" s="221"/>
      <c r="M2298" s="222"/>
      <c r="N2298" s="223"/>
      <c r="O2298" s="223"/>
      <c r="P2298" s="223"/>
      <c r="Q2298" s="223"/>
      <c r="R2298" s="223"/>
      <c r="S2298" s="223"/>
      <c r="T2298" s="224"/>
      <c r="AT2298" s="225" t="s">
        <v>188</v>
      </c>
      <c r="AU2298" s="225" t="s">
        <v>86</v>
      </c>
      <c r="AV2298" s="15" t="s">
        <v>84</v>
      </c>
      <c r="AW2298" s="15" t="s">
        <v>35</v>
      </c>
      <c r="AX2298" s="15" t="s">
        <v>76</v>
      </c>
      <c r="AY2298" s="225" t="s">
        <v>177</v>
      </c>
    </row>
    <row r="2299" spans="1:65" s="13" customFormat="1" ht="11.25">
      <c r="B2299" s="193"/>
      <c r="C2299" s="194"/>
      <c r="D2299" s="195" t="s">
        <v>188</v>
      </c>
      <c r="E2299" s="196" t="s">
        <v>19</v>
      </c>
      <c r="F2299" s="197" t="s">
        <v>1618</v>
      </c>
      <c r="G2299" s="194"/>
      <c r="H2299" s="198">
        <v>49</v>
      </c>
      <c r="I2299" s="199"/>
      <c r="J2299" s="194"/>
      <c r="K2299" s="194"/>
      <c r="L2299" s="200"/>
      <c r="M2299" s="201"/>
      <c r="N2299" s="202"/>
      <c r="O2299" s="202"/>
      <c r="P2299" s="202"/>
      <c r="Q2299" s="202"/>
      <c r="R2299" s="202"/>
      <c r="S2299" s="202"/>
      <c r="T2299" s="203"/>
      <c r="AT2299" s="204" t="s">
        <v>188</v>
      </c>
      <c r="AU2299" s="204" t="s">
        <v>86</v>
      </c>
      <c r="AV2299" s="13" t="s">
        <v>86</v>
      </c>
      <c r="AW2299" s="13" t="s">
        <v>35</v>
      </c>
      <c r="AX2299" s="13" t="s">
        <v>76</v>
      </c>
      <c r="AY2299" s="204" t="s">
        <v>177</v>
      </c>
    </row>
    <row r="2300" spans="1:65" s="13" customFormat="1" ht="11.25">
      <c r="B2300" s="193"/>
      <c r="C2300" s="194"/>
      <c r="D2300" s="195" t="s">
        <v>188</v>
      </c>
      <c r="E2300" s="196" t="s">
        <v>19</v>
      </c>
      <c r="F2300" s="197" t="s">
        <v>1619</v>
      </c>
      <c r="G2300" s="194"/>
      <c r="H2300" s="198">
        <v>35</v>
      </c>
      <c r="I2300" s="199"/>
      <c r="J2300" s="194"/>
      <c r="K2300" s="194"/>
      <c r="L2300" s="200"/>
      <c r="M2300" s="201"/>
      <c r="N2300" s="202"/>
      <c r="O2300" s="202"/>
      <c r="P2300" s="202"/>
      <c r="Q2300" s="202"/>
      <c r="R2300" s="202"/>
      <c r="S2300" s="202"/>
      <c r="T2300" s="203"/>
      <c r="AT2300" s="204" t="s">
        <v>188</v>
      </c>
      <c r="AU2300" s="204" t="s">
        <v>86</v>
      </c>
      <c r="AV2300" s="13" t="s">
        <v>86</v>
      </c>
      <c r="AW2300" s="13" t="s">
        <v>35</v>
      </c>
      <c r="AX2300" s="13" t="s">
        <v>76</v>
      </c>
      <c r="AY2300" s="204" t="s">
        <v>177</v>
      </c>
    </row>
    <row r="2301" spans="1:65" s="14" customFormat="1" ht="11.25">
      <c r="B2301" s="205"/>
      <c r="C2301" s="206"/>
      <c r="D2301" s="195" t="s">
        <v>188</v>
      </c>
      <c r="E2301" s="207" t="s">
        <v>19</v>
      </c>
      <c r="F2301" s="208" t="s">
        <v>190</v>
      </c>
      <c r="G2301" s="206"/>
      <c r="H2301" s="209">
        <v>84</v>
      </c>
      <c r="I2301" s="210"/>
      <c r="J2301" s="206"/>
      <c r="K2301" s="206"/>
      <c r="L2301" s="211"/>
      <c r="M2301" s="212"/>
      <c r="N2301" s="213"/>
      <c r="O2301" s="213"/>
      <c r="P2301" s="213"/>
      <c r="Q2301" s="213"/>
      <c r="R2301" s="213"/>
      <c r="S2301" s="213"/>
      <c r="T2301" s="214"/>
      <c r="AT2301" s="215" t="s">
        <v>188</v>
      </c>
      <c r="AU2301" s="215" t="s">
        <v>86</v>
      </c>
      <c r="AV2301" s="14" t="s">
        <v>184</v>
      </c>
      <c r="AW2301" s="14" t="s">
        <v>35</v>
      </c>
      <c r="AX2301" s="14" t="s">
        <v>84</v>
      </c>
      <c r="AY2301" s="215" t="s">
        <v>177</v>
      </c>
    </row>
    <row r="2302" spans="1:65" s="2" customFormat="1" ht="16.5" customHeight="1">
      <c r="A2302" s="36"/>
      <c r="B2302" s="37"/>
      <c r="C2302" s="237" t="s">
        <v>1620</v>
      </c>
      <c r="D2302" s="248" t="s">
        <v>757</v>
      </c>
      <c r="E2302" s="238" t="s">
        <v>1621</v>
      </c>
      <c r="F2302" s="239" t="s">
        <v>1622</v>
      </c>
      <c r="G2302" s="240" t="s">
        <v>182</v>
      </c>
      <c r="H2302" s="241">
        <v>2.117</v>
      </c>
      <c r="I2302" s="242"/>
      <c r="J2302" s="243">
        <f>ROUND(I2302*H2302,2)</f>
        <v>0</v>
      </c>
      <c r="K2302" s="239" t="s">
        <v>804</v>
      </c>
      <c r="L2302" s="244"/>
      <c r="M2302" s="245" t="s">
        <v>19</v>
      </c>
      <c r="N2302" s="246" t="s">
        <v>47</v>
      </c>
      <c r="O2302" s="66"/>
      <c r="P2302" s="184">
        <f>O2302*H2302</f>
        <v>0</v>
      </c>
      <c r="Q2302" s="184">
        <v>0.55000000000000004</v>
      </c>
      <c r="R2302" s="184">
        <f>Q2302*H2302</f>
        <v>1.16435</v>
      </c>
      <c r="S2302" s="184">
        <v>0</v>
      </c>
      <c r="T2302" s="185">
        <f>S2302*H2302</f>
        <v>0</v>
      </c>
      <c r="U2302" s="36"/>
      <c r="V2302" s="36"/>
      <c r="W2302" s="36"/>
      <c r="X2302" s="36"/>
      <c r="Y2302" s="36"/>
      <c r="Z2302" s="36"/>
      <c r="AA2302" s="36"/>
      <c r="AB2302" s="36"/>
      <c r="AC2302" s="36"/>
      <c r="AD2302" s="36"/>
      <c r="AE2302" s="36"/>
      <c r="AR2302" s="186" t="s">
        <v>592</v>
      </c>
      <c r="AT2302" s="186" t="s">
        <v>757</v>
      </c>
      <c r="AU2302" s="186" t="s">
        <v>86</v>
      </c>
      <c r="AY2302" s="19" t="s">
        <v>177</v>
      </c>
      <c r="BE2302" s="187">
        <f>IF(N2302="základní",J2302,0)</f>
        <v>0</v>
      </c>
      <c r="BF2302" s="187">
        <f>IF(N2302="snížená",J2302,0)</f>
        <v>0</v>
      </c>
      <c r="BG2302" s="187">
        <f>IF(N2302="zákl. přenesená",J2302,0)</f>
        <v>0</v>
      </c>
      <c r="BH2302" s="187">
        <f>IF(N2302="sníž. přenesená",J2302,0)</f>
        <v>0</v>
      </c>
      <c r="BI2302" s="187">
        <f>IF(N2302="nulová",J2302,0)</f>
        <v>0</v>
      </c>
      <c r="BJ2302" s="19" t="s">
        <v>84</v>
      </c>
      <c r="BK2302" s="187">
        <f>ROUND(I2302*H2302,2)</f>
        <v>0</v>
      </c>
      <c r="BL2302" s="19" t="s">
        <v>301</v>
      </c>
      <c r="BM2302" s="186" t="s">
        <v>1623</v>
      </c>
    </row>
    <row r="2303" spans="1:65" s="13" customFormat="1" ht="11.25">
      <c r="B2303" s="193"/>
      <c r="C2303" s="194"/>
      <c r="D2303" s="195" t="s">
        <v>188</v>
      </c>
      <c r="E2303" s="196" t="s">
        <v>19</v>
      </c>
      <c r="F2303" s="197" t="s">
        <v>1624</v>
      </c>
      <c r="G2303" s="194"/>
      <c r="H2303" s="198">
        <v>2.016</v>
      </c>
      <c r="I2303" s="199"/>
      <c r="J2303" s="194"/>
      <c r="K2303" s="194"/>
      <c r="L2303" s="200"/>
      <c r="M2303" s="201"/>
      <c r="N2303" s="202"/>
      <c r="O2303" s="202"/>
      <c r="P2303" s="202"/>
      <c r="Q2303" s="202"/>
      <c r="R2303" s="202"/>
      <c r="S2303" s="202"/>
      <c r="T2303" s="203"/>
      <c r="AT2303" s="204" t="s">
        <v>188</v>
      </c>
      <c r="AU2303" s="204" t="s">
        <v>86</v>
      </c>
      <c r="AV2303" s="13" t="s">
        <v>86</v>
      </c>
      <c r="AW2303" s="13" t="s">
        <v>35</v>
      </c>
      <c r="AX2303" s="13" t="s">
        <v>84</v>
      </c>
      <c r="AY2303" s="204" t="s">
        <v>177</v>
      </c>
    </row>
    <row r="2304" spans="1:65" s="13" customFormat="1" ht="11.25">
      <c r="B2304" s="193"/>
      <c r="C2304" s="194"/>
      <c r="D2304" s="195" t="s">
        <v>188</v>
      </c>
      <c r="E2304" s="194"/>
      <c r="F2304" s="197" t="s">
        <v>1625</v>
      </c>
      <c r="G2304" s="194"/>
      <c r="H2304" s="198">
        <v>2.117</v>
      </c>
      <c r="I2304" s="199"/>
      <c r="J2304" s="194"/>
      <c r="K2304" s="194"/>
      <c r="L2304" s="200"/>
      <c r="M2304" s="201"/>
      <c r="N2304" s="202"/>
      <c r="O2304" s="202"/>
      <c r="P2304" s="202"/>
      <c r="Q2304" s="202"/>
      <c r="R2304" s="202"/>
      <c r="S2304" s="202"/>
      <c r="T2304" s="203"/>
      <c r="AT2304" s="204" t="s">
        <v>188</v>
      </c>
      <c r="AU2304" s="204" t="s">
        <v>86</v>
      </c>
      <c r="AV2304" s="13" t="s">
        <v>86</v>
      </c>
      <c r="AW2304" s="13" t="s">
        <v>4</v>
      </c>
      <c r="AX2304" s="13" t="s">
        <v>84</v>
      </c>
      <c r="AY2304" s="204" t="s">
        <v>177</v>
      </c>
    </row>
    <row r="2305" spans="1:65" s="2" customFormat="1" ht="16.5" customHeight="1">
      <c r="A2305" s="36"/>
      <c r="B2305" s="37"/>
      <c r="C2305" s="175" t="s">
        <v>1626</v>
      </c>
      <c r="D2305" s="250" t="s">
        <v>179</v>
      </c>
      <c r="E2305" s="176" t="s">
        <v>1627</v>
      </c>
      <c r="F2305" s="177" t="s">
        <v>1628</v>
      </c>
      <c r="G2305" s="178" t="s">
        <v>1252</v>
      </c>
      <c r="H2305" s="179">
        <v>1</v>
      </c>
      <c r="I2305" s="180"/>
      <c r="J2305" s="181">
        <f>ROUND(I2305*H2305,2)</f>
        <v>0</v>
      </c>
      <c r="K2305" s="177" t="s">
        <v>19</v>
      </c>
      <c r="L2305" s="41"/>
      <c r="M2305" s="182" t="s">
        <v>19</v>
      </c>
      <c r="N2305" s="183" t="s">
        <v>47</v>
      </c>
      <c r="O2305" s="66"/>
      <c r="P2305" s="184">
        <f>O2305*H2305</f>
        <v>0</v>
      </c>
      <c r="Q2305" s="184">
        <v>3.3899999999999998E-3</v>
      </c>
      <c r="R2305" s="184">
        <f>Q2305*H2305</f>
        <v>3.3899999999999998E-3</v>
      </c>
      <c r="S2305" s="184">
        <v>0</v>
      </c>
      <c r="T2305" s="185">
        <f>S2305*H2305</f>
        <v>0</v>
      </c>
      <c r="U2305" s="36"/>
      <c r="V2305" s="36"/>
      <c r="W2305" s="36"/>
      <c r="X2305" s="36"/>
      <c r="Y2305" s="36"/>
      <c r="Z2305" s="36"/>
      <c r="AA2305" s="36"/>
      <c r="AB2305" s="36"/>
      <c r="AC2305" s="36"/>
      <c r="AD2305" s="36"/>
      <c r="AE2305" s="36"/>
      <c r="AR2305" s="186" t="s">
        <v>301</v>
      </c>
      <c r="AT2305" s="186" t="s">
        <v>179</v>
      </c>
      <c r="AU2305" s="186" t="s">
        <v>86</v>
      </c>
      <c r="AY2305" s="19" t="s">
        <v>177</v>
      </c>
      <c r="BE2305" s="187">
        <f>IF(N2305="základní",J2305,0)</f>
        <v>0</v>
      </c>
      <c r="BF2305" s="187">
        <f>IF(N2305="snížená",J2305,0)</f>
        <v>0</v>
      </c>
      <c r="BG2305" s="187">
        <f>IF(N2305="zákl. přenesená",J2305,0)</f>
        <v>0</v>
      </c>
      <c r="BH2305" s="187">
        <f>IF(N2305="sníž. přenesená",J2305,0)</f>
        <v>0</v>
      </c>
      <c r="BI2305" s="187">
        <f>IF(N2305="nulová",J2305,0)</f>
        <v>0</v>
      </c>
      <c r="BJ2305" s="19" t="s">
        <v>84</v>
      </c>
      <c r="BK2305" s="187">
        <f>ROUND(I2305*H2305,2)</f>
        <v>0</v>
      </c>
      <c r="BL2305" s="19" t="s">
        <v>301</v>
      </c>
      <c r="BM2305" s="186" t="s">
        <v>1629</v>
      </c>
    </row>
    <row r="2306" spans="1:65" s="2" customFormat="1" ht="16.5" customHeight="1">
      <c r="A2306" s="36"/>
      <c r="B2306" s="37"/>
      <c r="C2306" s="175" t="s">
        <v>1630</v>
      </c>
      <c r="D2306" s="175" t="s">
        <v>179</v>
      </c>
      <c r="E2306" s="176" t="s">
        <v>1631</v>
      </c>
      <c r="F2306" s="177" t="s">
        <v>1632</v>
      </c>
      <c r="G2306" s="178" t="s">
        <v>595</v>
      </c>
      <c r="H2306" s="179">
        <v>100</v>
      </c>
      <c r="I2306" s="180"/>
      <c r="J2306" s="181">
        <f>ROUND(I2306*H2306,2)</f>
        <v>0</v>
      </c>
      <c r="K2306" s="177" t="s">
        <v>183</v>
      </c>
      <c r="L2306" s="41"/>
      <c r="M2306" s="182" t="s">
        <v>19</v>
      </c>
      <c r="N2306" s="183" t="s">
        <v>47</v>
      </c>
      <c r="O2306" s="66"/>
      <c r="P2306" s="184">
        <f>O2306*H2306</f>
        <v>0</v>
      </c>
      <c r="Q2306" s="184">
        <v>4.3200000000000001E-3</v>
      </c>
      <c r="R2306" s="184">
        <f>Q2306*H2306</f>
        <v>0.432</v>
      </c>
      <c r="S2306" s="184">
        <v>0</v>
      </c>
      <c r="T2306" s="185">
        <f>S2306*H2306</f>
        <v>0</v>
      </c>
      <c r="U2306" s="36"/>
      <c r="V2306" s="36"/>
      <c r="W2306" s="36"/>
      <c r="X2306" s="36"/>
      <c r="Y2306" s="36"/>
      <c r="Z2306" s="36"/>
      <c r="AA2306" s="36"/>
      <c r="AB2306" s="36"/>
      <c r="AC2306" s="36"/>
      <c r="AD2306" s="36"/>
      <c r="AE2306" s="36"/>
      <c r="AR2306" s="186" t="s">
        <v>184</v>
      </c>
      <c r="AT2306" s="186" t="s">
        <v>179</v>
      </c>
      <c r="AU2306" s="186" t="s">
        <v>86</v>
      </c>
      <c r="AY2306" s="19" t="s">
        <v>177</v>
      </c>
      <c r="BE2306" s="187">
        <f>IF(N2306="základní",J2306,0)</f>
        <v>0</v>
      </c>
      <c r="BF2306" s="187">
        <f>IF(N2306="snížená",J2306,0)</f>
        <v>0</v>
      </c>
      <c r="BG2306" s="187">
        <f>IF(N2306="zákl. přenesená",J2306,0)</f>
        <v>0</v>
      </c>
      <c r="BH2306" s="187">
        <f>IF(N2306="sníž. přenesená",J2306,0)</f>
        <v>0</v>
      </c>
      <c r="BI2306" s="187">
        <f>IF(N2306="nulová",J2306,0)</f>
        <v>0</v>
      </c>
      <c r="BJ2306" s="19" t="s">
        <v>84</v>
      </c>
      <c r="BK2306" s="187">
        <f>ROUND(I2306*H2306,2)</f>
        <v>0</v>
      </c>
      <c r="BL2306" s="19" t="s">
        <v>184</v>
      </c>
      <c r="BM2306" s="186" t="s">
        <v>1633</v>
      </c>
    </row>
    <row r="2307" spans="1:65" s="2" customFormat="1" ht="11.25">
      <c r="A2307" s="36"/>
      <c r="B2307" s="37"/>
      <c r="C2307" s="38"/>
      <c r="D2307" s="188" t="s">
        <v>186</v>
      </c>
      <c r="E2307" s="38"/>
      <c r="F2307" s="189" t="s">
        <v>1634</v>
      </c>
      <c r="G2307" s="38"/>
      <c r="H2307" s="38"/>
      <c r="I2307" s="190"/>
      <c r="J2307" s="38"/>
      <c r="K2307" s="38"/>
      <c r="L2307" s="41"/>
      <c r="M2307" s="191"/>
      <c r="N2307" s="192"/>
      <c r="O2307" s="66"/>
      <c r="P2307" s="66"/>
      <c r="Q2307" s="66"/>
      <c r="R2307" s="66"/>
      <c r="S2307" s="66"/>
      <c r="T2307" s="67"/>
      <c r="U2307" s="36"/>
      <c r="V2307" s="36"/>
      <c r="W2307" s="36"/>
      <c r="X2307" s="36"/>
      <c r="Y2307" s="36"/>
      <c r="Z2307" s="36"/>
      <c r="AA2307" s="36"/>
      <c r="AB2307" s="36"/>
      <c r="AC2307" s="36"/>
      <c r="AD2307" s="36"/>
      <c r="AE2307" s="36"/>
      <c r="AT2307" s="19" t="s">
        <v>186</v>
      </c>
      <c r="AU2307" s="19" t="s">
        <v>86</v>
      </c>
    </row>
    <row r="2308" spans="1:65" s="2" customFormat="1" ht="24.2" customHeight="1">
      <c r="A2308" s="36"/>
      <c r="B2308" s="37"/>
      <c r="C2308" s="175" t="s">
        <v>1635</v>
      </c>
      <c r="D2308" s="175" t="s">
        <v>179</v>
      </c>
      <c r="E2308" s="176" t="s">
        <v>1636</v>
      </c>
      <c r="F2308" s="177" t="s">
        <v>1637</v>
      </c>
      <c r="G2308" s="178" t="s">
        <v>595</v>
      </c>
      <c r="H2308" s="179">
        <v>100</v>
      </c>
      <c r="I2308" s="180"/>
      <c r="J2308" s="181">
        <f>ROUND(I2308*H2308,2)</f>
        <v>0</v>
      </c>
      <c r="K2308" s="177" t="s">
        <v>183</v>
      </c>
      <c r="L2308" s="41"/>
      <c r="M2308" s="182" t="s">
        <v>19</v>
      </c>
      <c r="N2308" s="183" t="s">
        <v>47</v>
      </c>
      <c r="O2308" s="66"/>
      <c r="P2308" s="184">
        <f>O2308*H2308</f>
        <v>0</v>
      </c>
      <c r="Q2308" s="184">
        <v>0</v>
      </c>
      <c r="R2308" s="184">
        <f>Q2308*H2308</f>
        <v>0</v>
      </c>
      <c r="S2308" s="184">
        <v>6.6E-3</v>
      </c>
      <c r="T2308" s="185">
        <f>S2308*H2308</f>
        <v>0.66</v>
      </c>
      <c r="U2308" s="36"/>
      <c r="V2308" s="36"/>
      <c r="W2308" s="36"/>
      <c r="X2308" s="36"/>
      <c r="Y2308" s="36"/>
      <c r="Z2308" s="36"/>
      <c r="AA2308" s="36"/>
      <c r="AB2308" s="36"/>
      <c r="AC2308" s="36"/>
      <c r="AD2308" s="36"/>
      <c r="AE2308" s="36"/>
      <c r="AR2308" s="186" t="s">
        <v>301</v>
      </c>
      <c r="AT2308" s="186" t="s">
        <v>179</v>
      </c>
      <c r="AU2308" s="186" t="s">
        <v>86</v>
      </c>
      <c r="AY2308" s="19" t="s">
        <v>177</v>
      </c>
      <c r="BE2308" s="187">
        <f>IF(N2308="základní",J2308,0)</f>
        <v>0</v>
      </c>
      <c r="BF2308" s="187">
        <f>IF(N2308="snížená",J2308,0)</f>
        <v>0</v>
      </c>
      <c r="BG2308" s="187">
        <f>IF(N2308="zákl. přenesená",J2308,0)</f>
        <v>0</v>
      </c>
      <c r="BH2308" s="187">
        <f>IF(N2308="sníž. přenesená",J2308,0)</f>
        <v>0</v>
      </c>
      <c r="BI2308" s="187">
        <f>IF(N2308="nulová",J2308,0)</f>
        <v>0</v>
      </c>
      <c r="BJ2308" s="19" t="s">
        <v>84</v>
      </c>
      <c r="BK2308" s="187">
        <f>ROUND(I2308*H2308,2)</f>
        <v>0</v>
      </c>
      <c r="BL2308" s="19" t="s">
        <v>301</v>
      </c>
      <c r="BM2308" s="186" t="s">
        <v>1638</v>
      </c>
    </row>
    <row r="2309" spans="1:65" s="2" customFormat="1" ht="11.25">
      <c r="A2309" s="36"/>
      <c r="B2309" s="37"/>
      <c r="C2309" s="38"/>
      <c r="D2309" s="188" t="s">
        <v>186</v>
      </c>
      <c r="E2309" s="38"/>
      <c r="F2309" s="189" t="s">
        <v>1639</v>
      </c>
      <c r="G2309" s="38"/>
      <c r="H2309" s="38"/>
      <c r="I2309" s="190"/>
      <c r="J2309" s="38"/>
      <c r="K2309" s="38"/>
      <c r="L2309" s="41"/>
      <c r="M2309" s="191"/>
      <c r="N2309" s="192"/>
      <c r="O2309" s="66"/>
      <c r="P2309" s="66"/>
      <c r="Q2309" s="66"/>
      <c r="R2309" s="66"/>
      <c r="S2309" s="66"/>
      <c r="T2309" s="67"/>
      <c r="U2309" s="36"/>
      <c r="V2309" s="36"/>
      <c r="W2309" s="36"/>
      <c r="X2309" s="36"/>
      <c r="Y2309" s="36"/>
      <c r="Z2309" s="36"/>
      <c r="AA2309" s="36"/>
      <c r="AB2309" s="36"/>
      <c r="AC2309" s="36"/>
      <c r="AD2309" s="36"/>
      <c r="AE2309" s="36"/>
      <c r="AT2309" s="19" t="s">
        <v>186</v>
      </c>
      <c r="AU2309" s="19" t="s">
        <v>86</v>
      </c>
    </row>
    <row r="2310" spans="1:65" s="2" customFormat="1" ht="16.5" customHeight="1">
      <c r="A2310" s="36"/>
      <c r="B2310" s="37"/>
      <c r="C2310" s="175" t="s">
        <v>1640</v>
      </c>
      <c r="D2310" s="175" t="s">
        <v>179</v>
      </c>
      <c r="E2310" s="176" t="s">
        <v>1641</v>
      </c>
      <c r="F2310" s="177" t="s">
        <v>1642</v>
      </c>
      <c r="G2310" s="178" t="s">
        <v>595</v>
      </c>
      <c r="H2310" s="179">
        <v>100</v>
      </c>
      <c r="I2310" s="180"/>
      <c r="J2310" s="181">
        <f>ROUND(I2310*H2310,2)</f>
        <v>0</v>
      </c>
      <c r="K2310" s="177" t="s">
        <v>183</v>
      </c>
      <c r="L2310" s="41"/>
      <c r="M2310" s="182" t="s">
        <v>19</v>
      </c>
      <c r="N2310" s="183" t="s">
        <v>47</v>
      </c>
      <c r="O2310" s="66"/>
      <c r="P2310" s="184">
        <f>O2310*H2310</f>
        <v>0</v>
      </c>
      <c r="Q2310" s="184">
        <v>7.3200000000000001E-3</v>
      </c>
      <c r="R2310" s="184">
        <f>Q2310*H2310</f>
        <v>0.73199999999999998</v>
      </c>
      <c r="S2310" s="184">
        <v>0</v>
      </c>
      <c r="T2310" s="185">
        <f>S2310*H2310</f>
        <v>0</v>
      </c>
      <c r="U2310" s="36"/>
      <c r="V2310" s="36"/>
      <c r="W2310" s="36"/>
      <c r="X2310" s="36"/>
      <c r="Y2310" s="36"/>
      <c r="Z2310" s="36"/>
      <c r="AA2310" s="36"/>
      <c r="AB2310" s="36"/>
      <c r="AC2310" s="36"/>
      <c r="AD2310" s="36"/>
      <c r="AE2310" s="36"/>
      <c r="AR2310" s="186" t="s">
        <v>301</v>
      </c>
      <c r="AT2310" s="186" t="s">
        <v>179</v>
      </c>
      <c r="AU2310" s="186" t="s">
        <v>86</v>
      </c>
      <c r="AY2310" s="19" t="s">
        <v>177</v>
      </c>
      <c r="BE2310" s="187">
        <f>IF(N2310="základní",J2310,0)</f>
        <v>0</v>
      </c>
      <c r="BF2310" s="187">
        <f>IF(N2310="snížená",J2310,0)</f>
        <v>0</v>
      </c>
      <c r="BG2310" s="187">
        <f>IF(N2310="zákl. přenesená",J2310,0)</f>
        <v>0</v>
      </c>
      <c r="BH2310" s="187">
        <f>IF(N2310="sníž. přenesená",J2310,0)</f>
        <v>0</v>
      </c>
      <c r="BI2310" s="187">
        <f>IF(N2310="nulová",J2310,0)</f>
        <v>0</v>
      </c>
      <c r="BJ2310" s="19" t="s">
        <v>84</v>
      </c>
      <c r="BK2310" s="187">
        <f>ROUND(I2310*H2310,2)</f>
        <v>0</v>
      </c>
      <c r="BL2310" s="19" t="s">
        <v>301</v>
      </c>
      <c r="BM2310" s="186" t="s">
        <v>1643</v>
      </c>
    </row>
    <row r="2311" spans="1:65" s="2" customFormat="1" ht="11.25">
      <c r="A2311" s="36"/>
      <c r="B2311" s="37"/>
      <c r="C2311" s="38"/>
      <c r="D2311" s="188" t="s">
        <v>186</v>
      </c>
      <c r="E2311" s="38"/>
      <c r="F2311" s="189" t="s">
        <v>1644</v>
      </c>
      <c r="G2311" s="38"/>
      <c r="H2311" s="38"/>
      <c r="I2311" s="190"/>
      <c r="J2311" s="38"/>
      <c r="K2311" s="38"/>
      <c r="L2311" s="41"/>
      <c r="M2311" s="191"/>
      <c r="N2311" s="192"/>
      <c r="O2311" s="66"/>
      <c r="P2311" s="66"/>
      <c r="Q2311" s="66"/>
      <c r="R2311" s="66"/>
      <c r="S2311" s="66"/>
      <c r="T2311" s="67"/>
      <c r="U2311" s="36"/>
      <c r="V2311" s="36"/>
      <c r="W2311" s="36"/>
      <c r="X2311" s="36"/>
      <c r="Y2311" s="36"/>
      <c r="Z2311" s="36"/>
      <c r="AA2311" s="36"/>
      <c r="AB2311" s="36"/>
      <c r="AC2311" s="36"/>
      <c r="AD2311" s="36"/>
      <c r="AE2311" s="36"/>
      <c r="AT2311" s="19" t="s">
        <v>186</v>
      </c>
      <c r="AU2311" s="19" t="s">
        <v>86</v>
      </c>
    </row>
    <row r="2312" spans="1:65" s="2" customFormat="1" ht="24.2" customHeight="1">
      <c r="A2312" s="36"/>
      <c r="B2312" s="37"/>
      <c r="C2312" s="175" t="s">
        <v>1645</v>
      </c>
      <c r="D2312" s="175" t="s">
        <v>179</v>
      </c>
      <c r="E2312" s="176" t="s">
        <v>1646</v>
      </c>
      <c r="F2312" s="177" t="s">
        <v>1647</v>
      </c>
      <c r="G2312" s="178" t="s">
        <v>199</v>
      </c>
      <c r="H2312" s="179">
        <v>2.2999999999999998</v>
      </c>
      <c r="I2312" s="180"/>
      <c r="J2312" s="181">
        <f>ROUND(I2312*H2312,2)</f>
        <v>0</v>
      </c>
      <c r="K2312" s="177" t="s">
        <v>183</v>
      </c>
      <c r="L2312" s="41"/>
      <c r="M2312" s="182" t="s">
        <v>19</v>
      </c>
      <c r="N2312" s="183" t="s">
        <v>47</v>
      </c>
      <c r="O2312" s="66"/>
      <c r="P2312" s="184">
        <f>O2312*H2312</f>
        <v>0</v>
      </c>
      <c r="Q2312" s="184">
        <v>1.61E-2</v>
      </c>
      <c r="R2312" s="184">
        <f>Q2312*H2312</f>
        <v>3.7029999999999993E-2</v>
      </c>
      <c r="S2312" s="184">
        <v>0</v>
      </c>
      <c r="T2312" s="185">
        <f>S2312*H2312</f>
        <v>0</v>
      </c>
      <c r="U2312" s="36"/>
      <c r="V2312" s="36"/>
      <c r="W2312" s="36"/>
      <c r="X2312" s="36"/>
      <c r="Y2312" s="36"/>
      <c r="Z2312" s="36"/>
      <c r="AA2312" s="36"/>
      <c r="AB2312" s="36"/>
      <c r="AC2312" s="36"/>
      <c r="AD2312" s="36"/>
      <c r="AE2312" s="36"/>
      <c r="AR2312" s="186" t="s">
        <v>301</v>
      </c>
      <c r="AT2312" s="186" t="s">
        <v>179</v>
      </c>
      <c r="AU2312" s="186" t="s">
        <v>86</v>
      </c>
      <c r="AY2312" s="19" t="s">
        <v>177</v>
      </c>
      <c r="BE2312" s="187">
        <f>IF(N2312="základní",J2312,0)</f>
        <v>0</v>
      </c>
      <c r="BF2312" s="187">
        <f>IF(N2312="snížená",J2312,0)</f>
        <v>0</v>
      </c>
      <c r="BG2312" s="187">
        <f>IF(N2312="zákl. přenesená",J2312,0)</f>
        <v>0</v>
      </c>
      <c r="BH2312" s="187">
        <f>IF(N2312="sníž. přenesená",J2312,0)</f>
        <v>0</v>
      </c>
      <c r="BI2312" s="187">
        <f>IF(N2312="nulová",J2312,0)</f>
        <v>0</v>
      </c>
      <c r="BJ2312" s="19" t="s">
        <v>84</v>
      </c>
      <c r="BK2312" s="187">
        <f>ROUND(I2312*H2312,2)</f>
        <v>0</v>
      </c>
      <c r="BL2312" s="19" t="s">
        <v>301</v>
      </c>
      <c r="BM2312" s="186" t="s">
        <v>1648</v>
      </c>
    </row>
    <row r="2313" spans="1:65" s="2" customFormat="1" ht="11.25">
      <c r="A2313" s="36"/>
      <c r="B2313" s="37"/>
      <c r="C2313" s="38"/>
      <c r="D2313" s="188" t="s">
        <v>186</v>
      </c>
      <c r="E2313" s="38"/>
      <c r="F2313" s="189" t="s">
        <v>1649</v>
      </c>
      <c r="G2313" s="38"/>
      <c r="H2313" s="38"/>
      <c r="I2313" s="190"/>
      <c r="J2313" s="38"/>
      <c r="K2313" s="38"/>
      <c r="L2313" s="41"/>
      <c r="M2313" s="191"/>
      <c r="N2313" s="192"/>
      <c r="O2313" s="66"/>
      <c r="P2313" s="66"/>
      <c r="Q2313" s="66"/>
      <c r="R2313" s="66"/>
      <c r="S2313" s="66"/>
      <c r="T2313" s="67"/>
      <c r="U2313" s="36"/>
      <c r="V2313" s="36"/>
      <c r="W2313" s="36"/>
      <c r="X2313" s="36"/>
      <c r="Y2313" s="36"/>
      <c r="Z2313" s="36"/>
      <c r="AA2313" s="36"/>
      <c r="AB2313" s="36"/>
      <c r="AC2313" s="36"/>
      <c r="AD2313" s="36"/>
      <c r="AE2313" s="36"/>
      <c r="AT2313" s="19" t="s">
        <v>186</v>
      </c>
      <c r="AU2313" s="19" t="s">
        <v>86</v>
      </c>
    </row>
    <row r="2314" spans="1:65" s="15" customFormat="1" ht="11.25">
      <c r="B2314" s="216"/>
      <c r="C2314" s="217"/>
      <c r="D2314" s="195" t="s">
        <v>188</v>
      </c>
      <c r="E2314" s="218" t="s">
        <v>19</v>
      </c>
      <c r="F2314" s="219" t="s">
        <v>1650</v>
      </c>
      <c r="G2314" s="217"/>
      <c r="H2314" s="218" t="s">
        <v>19</v>
      </c>
      <c r="I2314" s="220"/>
      <c r="J2314" s="217"/>
      <c r="K2314" s="217"/>
      <c r="L2314" s="221"/>
      <c r="M2314" s="222"/>
      <c r="N2314" s="223"/>
      <c r="O2314" s="223"/>
      <c r="P2314" s="223"/>
      <c r="Q2314" s="223"/>
      <c r="R2314" s="223"/>
      <c r="S2314" s="223"/>
      <c r="T2314" s="224"/>
      <c r="AT2314" s="225" t="s">
        <v>188</v>
      </c>
      <c r="AU2314" s="225" t="s">
        <v>86</v>
      </c>
      <c r="AV2314" s="15" t="s">
        <v>84</v>
      </c>
      <c r="AW2314" s="15" t="s">
        <v>35</v>
      </c>
      <c r="AX2314" s="15" t="s">
        <v>76</v>
      </c>
      <c r="AY2314" s="225" t="s">
        <v>177</v>
      </c>
    </row>
    <row r="2315" spans="1:65" s="13" customFormat="1" ht="11.25">
      <c r="B2315" s="193"/>
      <c r="C2315" s="194"/>
      <c r="D2315" s="195" t="s">
        <v>188</v>
      </c>
      <c r="E2315" s="196" t="s">
        <v>19</v>
      </c>
      <c r="F2315" s="197" t="s">
        <v>1010</v>
      </c>
      <c r="G2315" s="194"/>
      <c r="H2315" s="198">
        <v>2.2999999999999998</v>
      </c>
      <c r="I2315" s="199"/>
      <c r="J2315" s="194"/>
      <c r="K2315" s="194"/>
      <c r="L2315" s="200"/>
      <c r="M2315" s="201"/>
      <c r="N2315" s="202"/>
      <c r="O2315" s="202"/>
      <c r="P2315" s="202"/>
      <c r="Q2315" s="202"/>
      <c r="R2315" s="202"/>
      <c r="S2315" s="202"/>
      <c r="T2315" s="203"/>
      <c r="AT2315" s="204" t="s">
        <v>188</v>
      </c>
      <c r="AU2315" s="204" t="s">
        <v>86</v>
      </c>
      <c r="AV2315" s="13" t="s">
        <v>86</v>
      </c>
      <c r="AW2315" s="13" t="s">
        <v>35</v>
      </c>
      <c r="AX2315" s="13" t="s">
        <v>76</v>
      </c>
      <c r="AY2315" s="204" t="s">
        <v>177</v>
      </c>
    </row>
    <row r="2316" spans="1:65" s="14" customFormat="1" ht="11.25">
      <c r="B2316" s="205"/>
      <c r="C2316" s="206"/>
      <c r="D2316" s="195" t="s">
        <v>188</v>
      </c>
      <c r="E2316" s="207" t="s">
        <v>19</v>
      </c>
      <c r="F2316" s="208" t="s">
        <v>190</v>
      </c>
      <c r="G2316" s="206"/>
      <c r="H2316" s="209">
        <v>2.2999999999999998</v>
      </c>
      <c r="I2316" s="210"/>
      <c r="J2316" s="206"/>
      <c r="K2316" s="206"/>
      <c r="L2316" s="211"/>
      <c r="M2316" s="212"/>
      <c r="N2316" s="213"/>
      <c r="O2316" s="213"/>
      <c r="P2316" s="213"/>
      <c r="Q2316" s="213"/>
      <c r="R2316" s="213"/>
      <c r="S2316" s="213"/>
      <c r="T2316" s="214"/>
      <c r="AT2316" s="215" t="s">
        <v>188</v>
      </c>
      <c r="AU2316" s="215" t="s">
        <v>86</v>
      </c>
      <c r="AV2316" s="14" t="s">
        <v>184</v>
      </c>
      <c r="AW2316" s="14" t="s">
        <v>35</v>
      </c>
      <c r="AX2316" s="14" t="s">
        <v>84</v>
      </c>
      <c r="AY2316" s="215" t="s">
        <v>177</v>
      </c>
    </row>
    <row r="2317" spans="1:65" s="2" customFormat="1" ht="24.2" customHeight="1">
      <c r="A2317" s="36"/>
      <c r="B2317" s="37"/>
      <c r="C2317" s="175" t="s">
        <v>1651</v>
      </c>
      <c r="D2317" s="250" t="s">
        <v>179</v>
      </c>
      <c r="E2317" s="176" t="s">
        <v>1652</v>
      </c>
      <c r="F2317" s="177" t="s">
        <v>1653</v>
      </c>
      <c r="G2317" s="178" t="s">
        <v>199</v>
      </c>
      <c r="H2317" s="179">
        <v>34.256</v>
      </c>
      <c r="I2317" s="180"/>
      <c r="J2317" s="181">
        <f>ROUND(I2317*H2317,2)</f>
        <v>0</v>
      </c>
      <c r="K2317" s="177" t="s">
        <v>804</v>
      </c>
      <c r="L2317" s="41"/>
      <c r="M2317" s="182" t="s">
        <v>19</v>
      </c>
      <c r="N2317" s="183" t="s">
        <v>47</v>
      </c>
      <c r="O2317" s="66"/>
      <c r="P2317" s="184">
        <f>O2317*H2317</f>
        <v>0</v>
      </c>
      <c r="Q2317" s="184">
        <v>1.874E-2</v>
      </c>
      <c r="R2317" s="184">
        <f>Q2317*H2317</f>
        <v>0.64195743999999999</v>
      </c>
      <c r="S2317" s="184">
        <v>0</v>
      </c>
      <c r="T2317" s="185">
        <f>S2317*H2317</f>
        <v>0</v>
      </c>
      <c r="U2317" s="36"/>
      <c r="V2317" s="36"/>
      <c r="W2317" s="36"/>
      <c r="X2317" s="36"/>
      <c r="Y2317" s="36"/>
      <c r="Z2317" s="36"/>
      <c r="AA2317" s="36"/>
      <c r="AB2317" s="36"/>
      <c r="AC2317" s="36"/>
      <c r="AD2317" s="36"/>
      <c r="AE2317" s="36"/>
      <c r="AR2317" s="186" t="s">
        <v>301</v>
      </c>
      <c r="AT2317" s="186" t="s">
        <v>179</v>
      </c>
      <c r="AU2317" s="186" t="s">
        <v>86</v>
      </c>
      <c r="AY2317" s="19" t="s">
        <v>177</v>
      </c>
      <c r="BE2317" s="187">
        <f>IF(N2317="základní",J2317,0)</f>
        <v>0</v>
      </c>
      <c r="BF2317" s="187">
        <f>IF(N2317="snížená",J2317,0)</f>
        <v>0</v>
      </c>
      <c r="BG2317" s="187">
        <f>IF(N2317="zákl. přenesená",J2317,0)</f>
        <v>0</v>
      </c>
      <c r="BH2317" s="187">
        <f>IF(N2317="sníž. přenesená",J2317,0)</f>
        <v>0</v>
      </c>
      <c r="BI2317" s="187">
        <f>IF(N2317="nulová",J2317,0)</f>
        <v>0</v>
      </c>
      <c r="BJ2317" s="19" t="s">
        <v>84</v>
      </c>
      <c r="BK2317" s="187">
        <f>ROUND(I2317*H2317,2)</f>
        <v>0</v>
      </c>
      <c r="BL2317" s="19" t="s">
        <v>301</v>
      </c>
      <c r="BM2317" s="186" t="s">
        <v>1654</v>
      </c>
    </row>
    <row r="2318" spans="1:65" s="13" customFormat="1" ht="11.25">
      <c r="B2318" s="193"/>
      <c r="C2318" s="194"/>
      <c r="D2318" s="195" t="s">
        <v>188</v>
      </c>
      <c r="E2318" s="196" t="s">
        <v>19</v>
      </c>
      <c r="F2318" s="197" t="s">
        <v>1655</v>
      </c>
      <c r="G2318" s="194"/>
      <c r="H2318" s="198">
        <v>28.08</v>
      </c>
      <c r="I2318" s="199"/>
      <c r="J2318" s="194"/>
      <c r="K2318" s="194"/>
      <c r="L2318" s="200"/>
      <c r="M2318" s="201"/>
      <c r="N2318" s="202"/>
      <c r="O2318" s="202"/>
      <c r="P2318" s="202"/>
      <c r="Q2318" s="202"/>
      <c r="R2318" s="202"/>
      <c r="S2318" s="202"/>
      <c r="T2318" s="203"/>
      <c r="AT2318" s="204" t="s">
        <v>188</v>
      </c>
      <c r="AU2318" s="204" t="s">
        <v>86</v>
      </c>
      <c r="AV2318" s="13" t="s">
        <v>86</v>
      </c>
      <c r="AW2318" s="13" t="s">
        <v>35</v>
      </c>
      <c r="AX2318" s="13" t="s">
        <v>76</v>
      </c>
      <c r="AY2318" s="204" t="s">
        <v>177</v>
      </c>
    </row>
    <row r="2319" spans="1:65" s="13" customFormat="1" ht="11.25">
      <c r="B2319" s="193"/>
      <c r="C2319" s="194"/>
      <c r="D2319" s="195" t="s">
        <v>188</v>
      </c>
      <c r="E2319" s="196" t="s">
        <v>19</v>
      </c>
      <c r="F2319" s="197" t="s">
        <v>1656</v>
      </c>
      <c r="G2319" s="194"/>
      <c r="H2319" s="198">
        <v>6.1760000000000002</v>
      </c>
      <c r="I2319" s="199"/>
      <c r="J2319" s="194"/>
      <c r="K2319" s="194"/>
      <c r="L2319" s="200"/>
      <c r="M2319" s="201"/>
      <c r="N2319" s="202"/>
      <c r="O2319" s="202"/>
      <c r="P2319" s="202"/>
      <c r="Q2319" s="202"/>
      <c r="R2319" s="202"/>
      <c r="S2319" s="202"/>
      <c r="T2319" s="203"/>
      <c r="AT2319" s="204" t="s">
        <v>188</v>
      </c>
      <c r="AU2319" s="204" t="s">
        <v>86</v>
      </c>
      <c r="AV2319" s="13" t="s">
        <v>86</v>
      </c>
      <c r="AW2319" s="13" t="s">
        <v>35</v>
      </c>
      <c r="AX2319" s="13" t="s">
        <v>76</v>
      </c>
      <c r="AY2319" s="204" t="s">
        <v>177</v>
      </c>
    </row>
    <row r="2320" spans="1:65" s="14" customFormat="1" ht="11.25">
      <c r="B2320" s="205"/>
      <c r="C2320" s="206"/>
      <c r="D2320" s="195" t="s">
        <v>188</v>
      </c>
      <c r="E2320" s="207" t="s">
        <v>19</v>
      </c>
      <c r="F2320" s="208" t="s">
        <v>190</v>
      </c>
      <c r="G2320" s="206"/>
      <c r="H2320" s="209">
        <v>34.256</v>
      </c>
      <c r="I2320" s="210"/>
      <c r="J2320" s="206"/>
      <c r="K2320" s="206"/>
      <c r="L2320" s="211"/>
      <c r="M2320" s="212"/>
      <c r="N2320" s="213"/>
      <c r="O2320" s="213"/>
      <c r="P2320" s="213"/>
      <c r="Q2320" s="213"/>
      <c r="R2320" s="213"/>
      <c r="S2320" s="213"/>
      <c r="T2320" s="214"/>
      <c r="AT2320" s="215" t="s">
        <v>188</v>
      </c>
      <c r="AU2320" s="215" t="s">
        <v>86</v>
      </c>
      <c r="AV2320" s="14" t="s">
        <v>184</v>
      </c>
      <c r="AW2320" s="14" t="s">
        <v>35</v>
      </c>
      <c r="AX2320" s="14" t="s">
        <v>84</v>
      </c>
      <c r="AY2320" s="215" t="s">
        <v>177</v>
      </c>
    </row>
    <row r="2321" spans="1:65" s="2" customFormat="1" ht="24.2" customHeight="1">
      <c r="A2321" s="36"/>
      <c r="B2321" s="37"/>
      <c r="C2321" s="175" t="s">
        <v>1657</v>
      </c>
      <c r="D2321" s="175" t="s">
        <v>179</v>
      </c>
      <c r="E2321" s="176" t="s">
        <v>1658</v>
      </c>
      <c r="F2321" s="177" t="s">
        <v>1659</v>
      </c>
      <c r="G2321" s="178" t="s">
        <v>199</v>
      </c>
      <c r="H2321" s="179">
        <v>271.28100000000001</v>
      </c>
      <c r="I2321" s="180"/>
      <c r="J2321" s="181">
        <f>ROUND(I2321*H2321,2)</f>
        <v>0</v>
      </c>
      <c r="K2321" s="177" t="s">
        <v>183</v>
      </c>
      <c r="L2321" s="41"/>
      <c r="M2321" s="182" t="s">
        <v>19</v>
      </c>
      <c r="N2321" s="183" t="s">
        <v>47</v>
      </c>
      <c r="O2321" s="66"/>
      <c r="P2321" s="184">
        <f>O2321*H2321</f>
        <v>0</v>
      </c>
      <c r="Q2321" s="184">
        <v>0</v>
      </c>
      <c r="R2321" s="184">
        <f>Q2321*H2321</f>
        <v>0</v>
      </c>
      <c r="S2321" s="184">
        <v>0</v>
      </c>
      <c r="T2321" s="185">
        <f>S2321*H2321</f>
        <v>0</v>
      </c>
      <c r="U2321" s="36"/>
      <c r="V2321" s="36"/>
      <c r="W2321" s="36"/>
      <c r="X2321" s="36"/>
      <c r="Y2321" s="36"/>
      <c r="Z2321" s="36"/>
      <c r="AA2321" s="36"/>
      <c r="AB2321" s="36"/>
      <c r="AC2321" s="36"/>
      <c r="AD2321" s="36"/>
      <c r="AE2321" s="36"/>
      <c r="AR2321" s="186" t="s">
        <v>301</v>
      </c>
      <c r="AT2321" s="186" t="s">
        <v>179</v>
      </c>
      <c r="AU2321" s="186" t="s">
        <v>86</v>
      </c>
      <c r="AY2321" s="19" t="s">
        <v>177</v>
      </c>
      <c r="BE2321" s="187">
        <f>IF(N2321="základní",J2321,0)</f>
        <v>0</v>
      </c>
      <c r="BF2321" s="187">
        <f>IF(N2321="snížená",J2321,0)</f>
        <v>0</v>
      </c>
      <c r="BG2321" s="187">
        <f>IF(N2321="zákl. přenesená",J2321,0)</f>
        <v>0</v>
      </c>
      <c r="BH2321" s="187">
        <f>IF(N2321="sníž. přenesená",J2321,0)</f>
        <v>0</v>
      </c>
      <c r="BI2321" s="187">
        <f>IF(N2321="nulová",J2321,0)</f>
        <v>0</v>
      </c>
      <c r="BJ2321" s="19" t="s">
        <v>84</v>
      </c>
      <c r="BK2321" s="187">
        <f>ROUND(I2321*H2321,2)</f>
        <v>0</v>
      </c>
      <c r="BL2321" s="19" t="s">
        <v>301</v>
      </c>
      <c r="BM2321" s="186" t="s">
        <v>1660</v>
      </c>
    </row>
    <row r="2322" spans="1:65" s="2" customFormat="1" ht="11.25">
      <c r="A2322" s="36"/>
      <c r="B2322" s="37"/>
      <c r="C2322" s="38"/>
      <c r="D2322" s="188" t="s">
        <v>186</v>
      </c>
      <c r="E2322" s="38"/>
      <c r="F2322" s="189" t="s">
        <v>1661</v>
      </c>
      <c r="G2322" s="38"/>
      <c r="H2322" s="38"/>
      <c r="I2322" s="190"/>
      <c r="J2322" s="38"/>
      <c r="K2322" s="38"/>
      <c r="L2322" s="41"/>
      <c r="M2322" s="191"/>
      <c r="N2322" s="192"/>
      <c r="O2322" s="66"/>
      <c r="P2322" s="66"/>
      <c r="Q2322" s="66"/>
      <c r="R2322" s="66"/>
      <c r="S2322" s="66"/>
      <c r="T2322" s="67"/>
      <c r="U2322" s="36"/>
      <c r="V2322" s="36"/>
      <c r="W2322" s="36"/>
      <c r="X2322" s="36"/>
      <c r="Y2322" s="36"/>
      <c r="Z2322" s="36"/>
      <c r="AA2322" s="36"/>
      <c r="AB2322" s="36"/>
      <c r="AC2322" s="36"/>
      <c r="AD2322" s="36"/>
      <c r="AE2322" s="36"/>
      <c r="AT2322" s="19" t="s">
        <v>186</v>
      </c>
      <c r="AU2322" s="19" t="s">
        <v>86</v>
      </c>
    </row>
    <row r="2323" spans="1:65" s="13" customFormat="1" ht="11.25">
      <c r="B2323" s="193"/>
      <c r="C2323" s="194"/>
      <c r="D2323" s="195" t="s">
        <v>188</v>
      </c>
      <c r="E2323" s="196" t="s">
        <v>19</v>
      </c>
      <c r="F2323" s="197" t="s">
        <v>1662</v>
      </c>
      <c r="G2323" s="194"/>
      <c r="H2323" s="198">
        <v>271.28100000000001</v>
      </c>
      <c r="I2323" s="199"/>
      <c r="J2323" s="194"/>
      <c r="K2323" s="194"/>
      <c r="L2323" s="200"/>
      <c r="M2323" s="201"/>
      <c r="N2323" s="202"/>
      <c r="O2323" s="202"/>
      <c r="P2323" s="202"/>
      <c r="Q2323" s="202"/>
      <c r="R2323" s="202"/>
      <c r="S2323" s="202"/>
      <c r="T2323" s="203"/>
      <c r="AT2323" s="204" t="s">
        <v>188</v>
      </c>
      <c r="AU2323" s="204" t="s">
        <v>86</v>
      </c>
      <c r="AV2323" s="13" t="s">
        <v>86</v>
      </c>
      <c r="AW2323" s="13" t="s">
        <v>35</v>
      </c>
      <c r="AX2323" s="13" t="s">
        <v>76</v>
      </c>
      <c r="AY2323" s="204" t="s">
        <v>177</v>
      </c>
    </row>
    <row r="2324" spans="1:65" s="14" customFormat="1" ht="11.25">
      <c r="B2324" s="205"/>
      <c r="C2324" s="206"/>
      <c r="D2324" s="195" t="s">
        <v>188</v>
      </c>
      <c r="E2324" s="207" t="s">
        <v>19</v>
      </c>
      <c r="F2324" s="208" t="s">
        <v>190</v>
      </c>
      <c r="G2324" s="206"/>
      <c r="H2324" s="209">
        <v>271.28100000000001</v>
      </c>
      <c r="I2324" s="210"/>
      <c r="J2324" s="206"/>
      <c r="K2324" s="206"/>
      <c r="L2324" s="211"/>
      <c r="M2324" s="212"/>
      <c r="N2324" s="213"/>
      <c r="O2324" s="213"/>
      <c r="P2324" s="213"/>
      <c r="Q2324" s="213"/>
      <c r="R2324" s="213"/>
      <c r="S2324" s="213"/>
      <c r="T2324" s="214"/>
      <c r="AT2324" s="215" t="s">
        <v>188</v>
      </c>
      <c r="AU2324" s="215" t="s">
        <v>86</v>
      </c>
      <c r="AV2324" s="14" t="s">
        <v>184</v>
      </c>
      <c r="AW2324" s="14" t="s">
        <v>35</v>
      </c>
      <c r="AX2324" s="14" t="s">
        <v>84</v>
      </c>
      <c r="AY2324" s="215" t="s">
        <v>177</v>
      </c>
    </row>
    <row r="2325" spans="1:65" s="2" customFormat="1" ht="16.5" customHeight="1">
      <c r="A2325" s="36"/>
      <c r="B2325" s="37"/>
      <c r="C2325" s="237" t="s">
        <v>1663</v>
      </c>
      <c r="D2325" s="237" t="s">
        <v>757</v>
      </c>
      <c r="E2325" s="238" t="s">
        <v>1664</v>
      </c>
      <c r="F2325" s="239" t="s">
        <v>1665</v>
      </c>
      <c r="G2325" s="240" t="s">
        <v>182</v>
      </c>
      <c r="H2325" s="241">
        <v>7.5960000000000001</v>
      </c>
      <c r="I2325" s="242"/>
      <c r="J2325" s="243">
        <f>ROUND(I2325*H2325,2)</f>
        <v>0</v>
      </c>
      <c r="K2325" s="239" t="s">
        <v>183</v>
      </c>
      <c r="L2325" s="244"/>
      <c r="M2325" s="245" t="s">
        <v>19</v>
      </c>
      <c r="N2325" s="246" t="s">
        <v>47</v>
      </c>
      <c r="O2325" s="66"/>
      <c r="P2325" s="184">
        <f>O2325*H2325</f>
        <v>0</v>
      </c>
      <c r="Q2325" s="184">
        <v>0.55000000000000004</v>
      </c>
      <c r="R2325" s="184">
        <f>Q2325*H2325</f>
        <v>4.1778000000000004</v>
      </c>
      <c r="S2325" s="184">
        <v>0</v>
      </c>
      <c r="T2325" s="185">
        <f>S2325*H2325</f>
        <v>0</v>
      </c>
      <c r="U2325" s="36"/>
      <c r="V2325" s="36"/>
      <c r="W2325" s="36"/>
      <c r="X2325" s="36"/>
      <c r="Y2325" s="36"/>
      <c r="Z2325" s="36"/>
      <c r="AA2325" s="36"/>
      <c r="AB2325" s="36"/>
      <c r="AC2325" s="36"/>
      <c r="AD2325" s="36"/>
      <c r="AE2325" s="36"/>
      <c r="AR2325" s="186" t="s">
        <v>592</v>
      </c>
      <c r="AT2325" s="186" t="s">
        <v>757</v>
      </c>
      <c r="AU2325" s="186" t="s">
        <v>86</v>
      </c>
      <c r="AY2325" s="19" t="s">
        <v>177</v>
      </c>
      <c r="BE2325" s="187">
        <f>IF(N2325="základní",J2325,0)</f>
        <v>0</v>
      </c>
      <c r="BF2325" s="187">
        <f>IF(N2325="snížená",J2325,0)</f>
        <v>0</v>
      </c>
      <c r="BG2325" s="187">
        <f>IF(N2325="zákl. přenesená",J2325,0)</f>
        <v>0</v>
      </c>
      <c r="BH2325" s="187">
        <f>IF(N2325="sníž. přenesená",J2325,0)</f>
        <v>0</v>
      </c>
      <c r="BI2325" s="187">
        <f>IF(N2325="nulová",J2325,0)</f>
        <v>0</v>
      </c>
      <c r="BJ2325" s="19" t="s">
        <v>84</v>
      </c>
      <c r="BK2325" s="187">
        <f>ROUND(I2325*H2325,2)</f>
        <v>0</v>
      </c>
      <c r="BL2325" s="19" t="s">
        <v>301</v>
      </c>
      <c r="BM2325" s="186" t="s">
        <v>1666</v>
      </c>
    </row>
    <row r="2326" spans="1:65" s="13" customFormat="1" ht="11.25">
      <c r="B2326" s="193"/>
      <c r="C2326" s="194"/>
      <c r="D2326" s="195" t="s">
        <v>188</v>
      </c>
      <c r="E2326" s="196" t="s">
        <v>19</v>
      </c>
      <c r="F2326" s="197" t="s">
        <v>1667</v>
      </c>
      <c r="G2326" s="194"/>
      <c r="H2326" s="198">
        <v>7.5960000000000001</v>
      </c>
      <c r="I2326" s="199"/>
      <c r="J2326" s="194"/>
      <c r="K2326" s="194"/>
      <c r="L2326" s="200"/>
      <c r="M2326" s="201"/>
      <c r="N2326" s="202"/>
      <c r="O2326" s="202"/>
      <c r="P2326" s="202"/>
      <c r="Q2326" s="202"/>
      <c r="R2326" s="202"/>
      <c r="S2326" s="202"/>
      <c r="T2326" s="203"/>
      <c r="AT2326" s="204" t="s">
        <v>188</v>
      </c>
      <c r="AU2326" s="204" t="s">
        <v>86</v>
      </c>
      <c r="AV2326" s="13" t="s">
        <v>86</v>
      </c>
      <c r="AW2326" s="13" t="s">
        <v>35</v>
      </c>
      <c r="AX2326" s="13" t="s">
        <v>84</v>
      </c>
      <c r="AY2326" s="204" t="s">
        <v>177</v>
      </c>
    </row>
    <row r="2327" spans="1:65" s="2" customFormat="1" ht="24.2" customHeight="1">
      <c r="A2327" s="36"/>
      <c r="B2327" s="37"/>
      <c r="C2327" s="175" t="s">
        <v>1668</v>
      </c>
      <c r="D2327" s="175" t="s">
        <v>179</v>
      </c>
      <c r="E2327" s="176" t="s">
        <v>1669</v>
      </c>
      <c r="F2327" s="177" t="s">
        <v>1670</v>
      </c>
      <c r="G2327" s="178" t="s">
        <v>199</v>
      </c>
      <c r="H2327" s="179">
        <v>762.21299999999997</v>
      </c>
      <c r="I2327" s="180"/>
      <c r="J2327" s="181">
        <f>ROUND(I2327*H2327,2)</f>
        <v>0</v>
      </c>
      <c r="K2327" s="177" t="s">
        <v>183</v>
      </c>
      <c r="L2327" s="41"/>
      <c r="M2327" s="182" t="s">
        <v>19</v>
      </c>
      <c r="N2327" s="183" t="s">
        <v>47</v>
      </c>
      <c r="O2327" s="66"/>
      <c r="P2327" s="184">
        <f>O2327*H2327</f>
        <v>0</v>
      </c>
      <c r="Q2327" s="184">
        <v>0</v>
      </c>
      <c r="R2327" s="184">
        <f>Q2327*H2327</f>
        <v>0</v>
      </c>
      <c r="S2327" s="184">
        <v>0</v>
      </c>
      <c r="T2327" s="185">
        <f>S2327*H2327</f>
        <v>0</v>
      </c>
      <c r="U2327" s="36"/>
      <c r="V2327" s="36"/>
      <c r="W2327" s="36"/>
      <c r="X2327" s="36"/>
      <c r="Y2327" s="36"/>
      <c r="Z2327" s="36"/>
      <c r="AA2327" s="36"/>
      <c r="AB2327" s="36"/>
      <c r="AC2327" s="36"/>
      <c r="AD2327" s="36"/>
      <c r="AE2327" s="36"/>
      <c r="AR2327" s="186" t="s">
        <v>301</v>
      </c>
      <c r="AT2327" s="186" t="s">
        <v>179</v>
      </c>
      <c r="AU2327" s="186" t="s">
        <v>86</v>
      </c>
      <c r="AY2327" s="19" t="s">
        <v>177</v>
      </c>
      <c r="BE2327" s="187">
        <f>IF(N2327="základní",J2327,0)</f>
        <v>0</v>
      </c>
      <c r="BF2327" s="187">
        <f>IF(N2327="snížená",J2327,0)</f>
        <v>0</v>
      </c>
      <c r="BG2327" s="187">
        <f>IF(N2327="zákl. přenesená",J2327,0)</f>
        <v>0</v>
      </c>
      <c r="BH2327" s="187">
        <f>IF(N2327="sníž. přenesená",J2327,0)</f>
        <v>0</v>
      </c>
      <c r="BI2327" s="187">
        <f>IF(N2327="nulová",J2327,0)</f>
        <v>0</v>
      </c>
      <c r="BJ2327" s="19" t="s">
        <v>84</v>
      </c>
      <c r="BK2327" s="187">
        <f>ROUND(I2327*H2327,2)</f>
        <v>0</v>
      </c>
      <c r="BL2327" s="19" t="s">
        <v>301</v>
      </c>
      <c r="BM2327" s="186" t="s">
        <v>1671</v>
      </c>
    </row>
    <row r="2328" spans="1:65" s="2" customFormat="1" ht="11.25">
      <c r="A2328" s="36"/>
      <c r="B2328" s="37"/>
      <c r="C2328" s="38"/>
      <c r="D2328" s="188" t="s">
        <v>186</v>
      </c>
      <c r="E2328" s="38"/>
      <c r="F2328" s="189" t="s">
        <v>1672</v>
      </c>
      <c r="G2328" s="38"/>
      <c r="H2328" s="38"/>
      <c r="I2328" s="190"/>
      <c r="J2328" s="38"/>
      <c r="K2328" s="38"/>
      <c r="L2328" s="41"/>
      <c r="M2328" s="191"/>
      <c r="N2328" s="192"/>
      <c r="O2328" s="66"/>
      <c r="P2328" s="66"/>
      <c r="Q2328" s="66"/>
      <c r="R2328" s="66"/>
      <c r="S2328" s="66"/>
      <c r="T2328" s="67"/>
      <c r="U2328" s="36"/>
      <c r="V2328" s="36"/>
      <c r="W2328" s="36"/>
      <c r="X2328" s="36"/>
      <c r="Y2328" s="36"/>
      <c r="Z2328" s="36"/>
      <c r="AA2328" s="36"/>
      <c r="AB2328" s="36"/>
      <c r="AC2328" s="36"/>
      <c r="AD2328" s="36"/>
      <c r="AE2328" s="36"/>
      <c r="AT2328" s="19" t="s">
        <v>186</v>
      </c>
      <c r="AU2328" s="19" t="s">
        <v>86</v>
      </c>
    </row>
    <row r="2329" spans="1:65" s="15" customFormat="1" ht="11.25">
      <c r="B2329" s="216"/>
      <c r="C2329" s="217"/>
      <c r="D2329" s="195" t="s">
        <v>188</v>
      </c>
      <c r="E2329" s="218" t="s">
        <v>19</v>
      </c>
      <c r="F2329" s="219" t="s">
        <v>1673</v>
      </c>
      <c r="G2329" s="217"/>
      <c r="H2329" s="218" t="s">
        <v>19</v>
      </c>
      <c r="I2329" s="220"/>
      <c r="J2329" s="217"/>
      <c r="K2329" s="217"/>
      <c r="L2329" s="221"/>
      <c r="M2329" s="222"/>
      <c r="N2329" s="223"/>
      <c r="O2329" s="223"/>
      <c r="P2329" s="223"/>
      <c r="Q2329" s="223"/>
      <c r="R2329" s="223"/>
      <c r="S2329" s="223"/>
      <c r="T2329" s="224"/>
      <c r="AT2329" s="225" t="s">
        <v>188</v>
      </c>
      <c r="AU2329" s="225" t="s">
        <v>86</v>
      </c>
      <c r="AV2329" s="15" t="s">
        <v>84</v>
      </c>
      <c r="AW2329" s="15" t="s">
        <v>35</v>
      </c>
      <c r="AX2329" s="15" t="s">
        <v>76</v>
      </c>
      <c r="AY2329" s="225" t="s">
        <v>177</v>
      </c>
    </row>
    <row r="2330" spans="1:65" s="13" customFormat="1" ht="11.25">
      <c r="B2330" s="193"/>
      <c r="C2330" s="194"/>
      <c r="D2330" s="195" t="s">
        <v>188</v>
      </c>
      <c r="E2330" s="196" t="s">
        <v>19</v>
      </c>
      <c r="F2330" s="197" t="s">
        <v>1662</v>
      </c>
      <c r="G2330" s="194"/>
      <c r="H2330" s="198">
        <v>271.28100000000001</v>
      </c>
      <c r="I2330" s="199"/>
      <c r="J2330" s="194"/>
      <c r="K2330" s="194"/>
      <c r="L2330" s="200"/>
      <c r="M2330" s="201"/>
      <c r="N2330" s="202"/>
      <c r="O2330" s="202"/>
      <c r="P2330" s="202"/>
      <c r="Q2330" s="202"/>
      <c r="R2330" s="202"/>
      <c r="S2330" s="202"/>
      <c r="T2330" s="203"/>
      <c r="AT2330" s="204" t="s">
        <v>188</v>
      </c>
      <c r="AU2330" s="204" t="s">
        <v>86</v>
      </c>
      <c r="AV2330" s="13" t="s">
        <v>86</v>
      </c>
      <c r="AW2330" s="13" t="s">
        <v>35</v>
      </c>
      <c r="AX2330" s="13" t="s">
        <v>76</v>
      </c>
      <c r="AY2330" s="204" t="s">
        <v>177</v>
      </c>
    </row>
    <row r="2331" spans="1:65" s="15" customFormat="1" ht="11.25">
      <c r="B2331" s="216"/>
      <c r="C2331" s="217"/>
      <c r="D2331" s="195" t="s">
        <v>188</v>
      </c>
      <c r="E2331" s="218" t="s">
        <v>19</v>
      </c>
      <c r="F2331" s="219" t="s">
        <v>1674</v>
      </c>
      <c r="G2331" s="217"/>
      <c r="H2331" s="218" t="s">
        <v>19</v>
      </c>
      <c r="I2331" s="220"/>
      <c r="J2331" s="217"/>
      <c r="K2331" s="217"/>
      <c r="L2331" s="221"/>
      <c r="M2331" s="222"/>
      <c r="N2331" s="223"/>
      <c r="O2331" s="223"/>
      <c r="P2331" s="223"/>
      <c r="Q2331" s="223"/>
      <c r="R2331" s="223"/>
      <c r="S2331" s="223"/>
      <c r="T2331" s="224"/>
      <c r="AT2331" s="225" t="s">
        <v>188</v>
      </c>
      <c r="AU2331" s="225" t="s">
        <v>86</v>
      </c>
      <c r="AV2331" s="15" t="s">
        <v>84</v>
      </c>
      <c r="AW2331" s="15" t="s">
        <v>35</v>
      </c>
      <c r="AX2331" s="15" t="s">
        <v>76</v>
      </c>
      <c r="AY2331" s="225" t="s">
        <v>177</v>
      </c>
    </row>
    <row r="2332" spans="1:65" s="13" customFormat="1" ht="11.25">
      <c r="B2332" s="193"/>
      <c r="C2332" s="194"/>
      <c r="D2332" s="195" t="s">
        <v>188</v>
      </c>
      <c r="E2332" s="196" t="s">
        <v>19</v>
      </c>
      <c r="F2332" s="197" t="s">
        <v>1675</v>
      </c>
      <c r="G2332" s="194"/>
      <c r="H2332" s="198">
        <v>490.93200000000002</v>
      </c>
      <c r="I2332" s="199"/>
      <c r="J2332" s="194"/>
      <c r="K2332" s="194"/>
      <c r="L2332" s="200"/>
      <c r="M2332" s="201"/>
      <c r="N2332" s="202"/>
      <c r="O2332" s="202"/>
      <c r="P2332" s="202"/>
      <c r="Q2332" s="202"/>
      <c r="R2332" s="202"/>
      <c r="S2332" s="202"/>
      <c r="T2332" s="203"/>
      <c r="AT2332" s="204" t="s">
        <v>188</v>
      </c>
      <c r="AU2332" s="204" t="s">
        <v>86</v>
      </c>
      <c r="AV2332" s="13" t="s">
        <v>86</v>
      </c>
      <c r="AW2332" s="13" t="s">
        <v>35</v>
      </c>
      <c r="AX2332" s="13" t="s">
        <v>76</v>
      </c>
      <c r="AY2332" s="204" t="s">
        <v>177</v>
      </c>
    </row>
    <row r="2333" spans="1:65" s="14" customFormat="1" ht="11.25">
      <c r="B2333" s="205"/>
      <c r="C2333" s="206"/>
      <c r="D2333" s="195" t="s">
        <v>188</v>
      </c>
      <c r="E2333" s="207" t="s">
        <v>19</v>
      </c>
      <c r="F2333" s="208" t="s">
        <v>190</v>
      </c>
      <c r="G2333" s="206"/>
      <c r="H2333" s="209">
        <v>762.21299999999997</v>
      </c>
      <c r="I2333" s="210"/>
      <c r="J2333" s="206"/>
      <c r="K2333" s="206"/>
      <c r="L2333" s="211"/>
      <c r="M2333" s="212"/>
      <c r="N2333" s="213"/>
      <c r="O2333" s="213"/>
      <c r="P2333" s="213"/>
      <c r="Q2333" s="213"/>
      <c r="R2333" s="213"/>
      <c r="S2333" s="213"/>
      <c r="T2333" s="214"/>
      <c r="AT2333" s="215" t="s">
        <v>188</v>
      </c>
      <c r="AU2333" s="215" t="s">
        <v>86</v>
      </c>
      <c r="AV2333" s="14" t="s">
        <v>184</v>
      </c>
      <c r="AW2333" s="14" t="s">
        <v>35</v>
      </c>
      <c r="AX2333" s="14" t="s">
        <v>84</v>
      </c>
      <c r="AY2333" s="215" t="s">
        <v>177</v>
      </c>
    </row>
    <row r="2334" spans="1:65" s="2" customFormat="1" ht="16.5" customHeight="1">
      <c r="A2334" s="36"/>
      <c r="B2334" s="37"/>
      <c r="C2334" s="237" t="s">
        <v>1676</v>
      </c>
      <c r="D2334" s="237" t="s">
        <v>757</v>
      </c>
      <c r="E2334" s="238" t="s">
        <v>1677</v>
      </c>
      <c r="F2334" s="239" t="s">
        <v>1678</v>
      </c>
      <c r="G2334" s="240" t="s">
        <v>182</v>
      </c>
      <c r="H2334" s="241">
        <v>10.975</v>
      </c>
      <c r="I2334" s="242"/>
      <c r="J2334" s="243">
        <f>ROUND(I2334*H2334,2)</f>
        <v>0</v>
      </c>
      <c r="K2334" s="239" t="s">
        <v>183</v>
      </c>
      <c r="L2334" s="244"/>
      <c r="M2334" s="245" t="s">
        <v>19</v>
      </c>
      <c r="N2334" s="246" t="s">
        <v>47</v>
      </c>
      <c r="O2334" s="66"/>
      <c r="P2334" s="184">
        <f>O2334*H2334</f>
        <v>0</v>
      </c>
      <c r="Q2334" s="184">
        <v>0.55000000000000004</v>
      </c>
      <c r="R2334" s="184">
        <f>Q2334*H2334</f>
        <v>6.0362499999999999</v>
      </c>
      <c r="S2334" s="184">
        <v>0</v>
      </c>
      <c r="T2334" s="185">
        <f>S2334*H2334</f>
        <v>0</v>
      </c>
      <c r="U2334" s="36"/>
      <c r="V2334" s="36"/>
      <c r="W2334" s="36"/>
      <c r="X2334" s="36"/>
      <c r="Y2334" s="36"/>
      <c r="Z2334" s="36"/>
      <c r="AA2334" s="36"/>
      <c r="AB2334" s="36"/>
      <c r="AC2334" s="36"/>
      <c r="AD2334" s="36"/>
      <c r="AE2334" s="36"/>
      <c r="AR2334" s="186" t="s">
        <v>592</v>
      </c>
      <c r="AT2334" s="186" t="s">
        <v>757</v>
      </c>
      <c r="AU2334" s="186" t="s">
        <v>86</v>
      </c>
      <c r="AY2334" s="19" t="s">
        <v>177</v>
      </c>
      <c r="BE2334" s="187">
        <f>IF(N2334="základní",J2334,0)</f>
        <v>0</v>
      </c>
      <c r="BF2334" s="187">
        <f>IF(N2334="snížená",J2334,0)</f>
        <v>0</v>
      </c>
      <c r="BG2334" s="187">
        <f>IF(N2334="zákl. přenesená",J2334,0)</f>
        <v>0</v>
      </c>
      <c r="BH2334" s="187">
        <f>IF(N2334="sníž. přenesená",J2334,0)</f>
        <v>0</v>
      </c>
      <c r="BI2334" s="187">
        <f>IF(N2334="nulová",J2334,0)</f>
        <v>0</v>
      </c>
      <c r="BJ2334" s="19" t="s">
        <v>84</v>
      </c>
      <c r="BK2334" s="187">
        <f>ROUND(I2334*H2334,2)</f>
        <v>0</v>
      </c>
      <c r="BL2334" s="19" t="s">
        <v>301</v>
      </c>
      <c r="BM2334" s="186" t="s">
        <v>1679</v>
      </c>
    </row>
    <row r="2335" spans="1:65" s="13" customFormat="1" ht="11.25">
      <c r="B2335" s="193"/>
      <c r="C2335" s="194"/>
      <c r="D2335" s="195" t="s">
        <v>188</v>
      </c>
      <c r="E2335" s="196" t="s">
        <v>19</v>
      </c>
      <c r="F2335" s="197" t="s">
        <v>1680</v>
      </c>
      <c r="G2335" s="194"/>
      <c r="H2335" s="198">
        <v>3.9060000000000001</v>
      </c>
      <c r="I2335" s="199"/>
      <c r="J2335" s="194"/>
      <c r="K2335" s="194"/>
      <c r="L2335" s="200"/>
      <c r="M2335" s="201"/>
      <c r="N2335" s="202"/>
      <c r="O2335" s="202"/>
      <c r="P2335" s="202"/>
      <c r="Q2335" s="202"/>
      <c r="R2335" s="202"/>
      <c r="S2335" s="202"/>
      <c r="T2335" s="203"/>
      <c r="AT2335" s="204" t="s">
        <v>188</v>
      </c>
      <c r="AU2335" s="204" t="s">
        <v>86</v>
      </c>
      <c r="AV2335" s="13" t="s">
        <v>86</v>
      </c>
      <c r="AW2335" s="13" t="s">
        <v>35</v>
      </c>
      <c r="AX2335" s="13" t="s">
        <v>76</v>
      </c>
      <c r="AY2335" s="204" t="s">
        <v>177</v>
      </c>
    </row>
    <row r="2336" spans="1:65" s="15" customFormat="1" ht="11.25">
      <c r="B2336" s="216"/>
      <c r="C2336" s="217"/>
      <c r="D2336" s="195" t="s">
        <v>188</v>
      </c>
      <c r="E2336" s="218" t="s">
        <v>19</v>
      </c>
      <c r="F2336" s="219" t="s">
        <v>1674</v>
      </c>
      <c r="G2336" s="217"/>
      <c r="H2336" s="218" t="s">
        <v>19</v>
      </c>
      <c r="I2336" s="220"/>
      <c r="J2336" s="217"/>
      <c r="K2336" s="217"/>
      <c r="L2336" s="221"/>
      <c r="M2336" s="222"/>
      <c r="N2336" s="223"/>
      <c r="O2336" s="223"/>
      <c r="P2336" s="223"/>
      <c r="Q2336" s="223"/>
      <c r="R2336" s="223"/>
      <c r="S2336" s="223"/>
      <c r="T2336" s="224"/>
      <c r="AT2336" s="225" t="s">
        <v>188</v>
      </c>
      <c r="AU2336" s="225" t="s">
        <v>86</v>
      </c>
      <c r="AV2336" s="15" t="s">
        <v>84</v>
      </c>
      <c r="AW2336" s="15" t="s">
        <v>35</v>
      </c>
      <c r="AX2336" s="15" t="s">
        <v>76</v>
      </c>
      <c r="AY2336" s="225" t="s">
        <v>177</v>
      </c>
    </row>
    <row r="2337" spans="1:65" s="13" customFormat="1" ht="11.25">
      <c r="B2337" s="193"/>
      <c r="C2337" s="194"/>
      <c r="D2337" s="195" t="s">
        <v>188</v>
      </c>
      <c r="E2337" s="196" t="s">
        <v>19</v>
      </c>
      <c r="F2337" s="197" t="s">
        <v>1681</v>
      </c>
      <c r="G2337" s="194"/>
      <c r="H2337" s="198">
        <v>7.069</v>
      </c>
      <c r="I2337" s="199"/>
      <c r="J2337" s="194"/>
      <c r="K2337" s="194"/>
      <c r="L2337" s="200"/>
      <c r="M2337" s="201"/>
      <c r="N2337" s="202"/>
      <c r="O2337" s="202"/>
      <c r="P2337" s="202"/>
      <c r="Q2337" s="202"/>
      <c r="R2337" s="202"/>
      <c r="S2337" s="202"/>
      <c r="T2337" s="203"/>
      <c r="AT2337" s="204" t="s">
        <v>188</v>
      </c>
      <c r="AU2337" s="204" t="s">
        <v>86</v>
      </c>
      <c r="AV2337" s="13" t="s">
        <v>86</v>
      </c>
      <c r="AW2337" s="13" t="s">
        <v>35</v>
      </c>
      <c r="AX2337" s="13" t="s">
        <v>76</v>
      </c>
      <c r="AY2337" s="204" t="s">
        <v>177</v>
      </c>
    </row>
    <row r="2338" spans="1:65" s="14" customFormat="1" ht="11.25">
      <c r="B2338" s="205"/>
      <c r="C2338" s="206"/>
      <c r="D2338" s="195" t="s">
        <v>188</v>
      </c>
      <c r="E2338" s="207" t="s">
        <v>19</v>
      </c>
      <c r="F2338" s="208" t="s">
        <v>190</v>
      </c>
      <c r="G2338" s="206"/>
      <c r="H2338" s="209">
        <v>10.975</v>
      </c>
      <c r="I2338" s="210"/>
      <c r="J2338" s="206"/>
      <c r="K2338" s="206"/>
      <c r="L2338" s="211"/>
      <c r="M2338" s="212"/>
      <c r="N2338" s="213"/>
      <c r="O2338" s="213"/>
      <c r="P2338" s="213"/>
      <c r="Q2338" s="213"/>
      <c r="R2338" s="213"/>
      <c r="S2338" s="213"/>
      <c r="T2338" s="214"/>
      <c r="AT2338" s="215" t="s">
        <v>188</v>
      </c>
      <c r="AU2338" s="215" t="s">
        <v>86</v>
      </c>
      <c r="AV2338" s="14" t="s">
        <v>184</v>
      </c>
      <c r="AW2338" s="14" t="s">
        <v>35</v>
      </c>
      <c r="AX2338" s="14" t="s">
        <v>84</v>
      </c>
      <c r="AY2338" s="215" t="s">
        <v>177</v>
      </c>
    </row>
    <row r="2339" spans="1:65" s="2" customFormat="1" ht="16.5" customHeight="1">
      <c r="A2339" s="36"/>
      <c r="B2339" s="37"/>
      <c r="C2339" s="175" t="s">
        <v>1682</v>
      </c>
      <c r="D2339" s="175" t="s">
        <v>179</v>
      </c>
      <c r="E2339" s="176" t="s">
        <v>1683</v>
      </c>
      <c r="F2339" s="177" t="s">
        <v>1684</v>
      </c>
      <c r="G2339" s="178" t="s">
        <v>595</v>
      </c>
      <c r="H2339" s="179">
        <v>4192.1719999999996</v>
      </c>
      <c r="I2339" s="180"/>
      <c r="J2339" s="181">
        <f>ROUND(I2339*H2339,2)</f>
        <v>0</v>
      </c>
      <c r="K2339" s="177" t="s">
        <v>183</v>
      </c>
      <c r="L2339" s="41"/>
      <c r="M2339" s="182" t="s">
        <v>19</v>
      </c>
      <c r="N2339" s="183" t="s">
        <v>47</v>
      </c>
      <c r="O2339" s="66"/>
      <c r="P2339" s="184">
        <f>O2339*H2339</f>
        <v>0</v>
      </c>
      <c r="Q2339" s="184">
        <v>0</v>
      </c>
      <c r="R2339" s="184">
        <f>Q2339*H2339</f>
        <v>0</v>
      </c>
      <c r="S2339" s="184">
        <v>0</v>
      </c>
      <c r="T2339" s="185">
        <f>S2339*H2339</f>
        <v>0</v>
      </c>
      <c r="U2339" s="36"/>
      <c r="V2339" s="36"/>
      <c r="W2339" s="36"/>
      <c r="X2339" s="36"/>
      <c r="Y2339" s="36"/>
      <c r="Z2339" s="36"/>
      <c r="AA2339" s="36"/>
      <c r="AB2339" s="36"/>
      <c r="AC2339" s="36"/>
      <c r="AD2339" s="36"/>
      <c r="AE2339" s="36"/>
      <c r="AR2339" s="186" t="s">
        <v>301</v>
      </c>
      <c r="AT2339" s="186" t="s">
        <v>179</v>
      </c>
      <c r="AU2339" s="186" t="s">
        <v>86</v>
      </c>
      <c r="AY2339" s="19" t="s">
        <v>177</v>
      </c>
      <c r="BE2339" s="187">
        <f>IF(N2339="základní",J2339,0)</f>
        <v>0</v>
      </c>
      <c r="BF2339" s="187">
        <f>IF(N2339="snížená",J2339,0)</f>
        <v>0</v>
      </c>
      <c r="BG2339" s="187">
        <f>IF(N2339="zákl. přenesená",J2339,0)</f>
        <v>0</v>
      </c>
      <c r="BH2339" s="187">
        <f>IF(N2339="sníž. přenesená",J2339,0)</f>
        <v>0</v>
      </c>
      <c r="BI2339" s="187">
        <f>IF(N2339="nulová",J2339,0)</f>
        <v>0</v>
      </c>
      <c r="BJ2339" s="19" t="s">
        <v>84</v>
      </c>
      <c r="BK2339" s="187">
        <f>ROUND(I2339*H2339,2)</f>
        <v>0</v>
      </c>
      <c r="BL2339" s="19" t="s">
        <v>301</v>
      </c>
      <c r="BM2339" s="186" t="s">
        <v>1685</v>
      </c>
    </row>
    <row r="2340" spans="1:65" s="2" customFormat="1" ht="11.25">
      <c r="A2340" s="36"/>
      <c r="B2340" s="37"/>
      <c r="C2340" s="38"/>
      <c r="D2340" s="188" t="s">
        <v>186</v>
      </c>
      <c r="E2340" s="38"/>
      <c r="F2340" s="189" t="s">
        <v>1686</v>
      </c>
      <c r="G2340" s="38"/>
      <c r="H2340" s="38"/>
      <c r="I2340" s="190"/>
      <c r="J2340" s="38"/>
      <c r="K2340" s="38"/>
      <c r="L2340" s="41"/>
      <c r="M2340" s="191"/>
      <c r="N2340" s="192"/>
      <c r="O2340" s="66"/>
      <c r="P2340" s="66"/>
      <c r="Q2340" s="66"/>
      <c r="R2340" s="66"/>
      <c r="S2340" s="66"/>
      <c r="T2340" s="67"/>
      <c r="U2340" s="36"/>
      <c r="V2340" s="36"/>
      <c r="W2340" s="36"/>
      <c r="X2340" s="36"/>
      <c r="Y2340" s="36"/>
      <c r="Z2340" s="36"/>
      <c r="AA2340" s="36"/>
      <c r="AB2340" s="36"/>
      <c r="AC2340" s="36"/>
      <c r="AD2340" s="36"/>
      <c r="AE2340" s="36"/>
      <c r="AT2340" s="19" t="s">
        <v>186</v>
      </c>
      <c r="AU2340" s="19" t="s">
        <v>86</v>
      </c>
    </row>
    <row r="2341" spans="1:65" s="13" customFormat="1" ht="11.25">
      <c r="B2341" s="193"/>
      <c r="C2341" s="194"/>
      <c r="D2341" s="195" t="s">
        <v>188</v>
      </c>
      <c r="E2341" s="196" t="s">
        <v>19</v>
      </c>
      <c r="F2341" s="197" t="s">
        <v>1687</v>
      </c>
      <c r="G2341" s="194"/>
      <c r="H2341" s="198">
        <v>1492.046</v>
      </c>
      <c r="I2341" s="199"/>
      <c r="J2341" s="194"/>
      <c r="K2341" s="194"/>
      <c r="L2341" s="200"/>
      <c r="M2341" s="201"/>
      <c r="N2341" s="202"/>
      <c r="O2341" s="202"/>
      <c r="P2341" s="202"/>
      <c r="Q2341" s="202"/>
      <c r="R2341" s="202"/>
      <c r="S2341" s="202"/>
      <c r="T2341" s="203"/>
      <c r="AT2341" s="204" t="s">
        <v>188</v>
      </c>
      <c r="AU2341" s="204" t="s">
        <v>86</v>
      </c>
      <c r="AV2341" s="13" t="s">
        <v>86</v>
      </c>
      <c r="AW2341" s="13" t="s">
        <v>35</v>
      </c>
      <c r="AX2341" s="13" t="s">
        <v>76</v>
      </c>
      <c r="AY2341" s="204" t="s">
        <v>177</v>
      </c>
    </row>
    <row r="2342" spans="1:65" s="15" customFormat="1" ht="11.25">
      <c r="B2342" s="216"/>
      <c r="C2342" s="217"/>
      <c r="D2342" s="195" t="s">
        <v>188</v>
      </c>
      <c r="E2342" s="218" t="s">
        <v>19</v>
      </c>
      <c r="F2342" s="219" t="s">
        <v>1674</v>
      </c>
      <c r="G2342" s="217"/>
      <c r="H2342" s="218" t="s">
        <v>19</v>
      </c>
      <c r="I2342" s="220"/>
      <c r="J2342" s="217"/>
      <c r="K2342" s="217"/>
      <c r="L2342" s="221"/>
      <c r="M2342" s="222"/>
      <c r="N2342" s="223"/>
      <c r="O2342" s="223"/>
      <c r="P2342" s="223"/>
      <c r="Q2342" s="223"/>
      <c r="R2342" s="223"/>
      <c r="S2342" s="223"/>
      <c r="T2342" s="224"/>
      <c r="AT2342" s="225" t="s">
        <v>188</v>
      </c>
      <c r="AU2342" s="225" t="s">
        <v>86</v>
      </c>
      <c r="AV2342" s="15" t="s">
        <v>84</v>
      </c>
      <c r="AW2342" s="15" t="s">
        <v>35</v>
      </c>
      <c r="AX2342" s="15" t="s">
        <v>76</v>
      </c>
      <c r="AY2342" s="225" t="s">
        <v>177</v>
      </c>
    </row>
    <row r="2343" spans="1:65" s="13" customFormat="1" ht="11.25">
      <c r="B2343" s="193"/>
      <c r="C2343" s="194"/>
      <c r="D2343" s="195" t="s">
        <v>188</v>
      </c>
      <c r="E2343" s="196" t="s">
        <v>19</v>
      </c>
      <c r="F2343" s="197" t="s">
        <v>1688</v>
      </c>
      <c r="G2343" s="194"/>
      <c r="H2343" s="198">
        <v>2700.1260000000002</v>
      </c>
      <c r="I2343" s="199"/>
      <c r="J2343" s="194"/>
      <c r="K2343" s="194"/>
      <c r="L2343" s="200"/>
      <c r="M2343" s="201"/>
      <c r="N2343" s="202"/>
      <c r="O2343" s="202"/>
      <c r="P2343" s="202"/>
      <c r="Q2343" s="202"/>
      <c r="R2343" s="202"/>
      <c r="S2343" s="202"/>
      <c r="T2343" s="203"/>
      <c r="AT2343" s="204" t="s">
        <v>188</v>
      </c>
      <c r="AU2343" s="204" t="s">
        <v>86</v>
      </c>
      <c r="AV2343" s="13" t="s">
        <v>86</v>
      </c>
      <c r="AW2343" s="13" t="s">
        <v>35</v>
      </c>
      <c r="AX2343" s="13" t="s">
        <v>76</v>
      </c>
      <c r="AY2343" s="204" t="s">
        <v>177</v>
      </c>
    </row>
    <row r="2344" spans="1:65" s="14" customFormat="1" ht="11.25">
      <c r="B2344" s="205"/>
      <c r="C2344" s="206"/>
      <c r="D2344" s="195" t="s">
        <v>188</v>
      </c>
      <c r="E2344" s="207" t="s">
        <v>19</v>
      </c>
      <c r="F2344" s="208" t="s">
        <v>190</v>
      </c>
      <c r="G2344" s="206"/>
      <c r="H2344" s="209">
        <v>4192.1720000000005</v>
      </c>
      <c r="I2344" s="210"/>
      <c r="J2344" s="206"/>
      <c r="K2344" s="206"/>
      <c r="L2344" s="211"/>
      <c r="M2344" s="212"/>
      <c r="N2344" s="213"/>
      <c r="O2344" s="213"/>
      <c r="P2344" s="213"/>
      <c r="Q2344" s="213"/>
      <c r="R2344" s="213"/>
      <c r="S2344" s="213"/>
      <c r="T2344" s="214"/>
      <c r="AT2344" s="215" t="s">
        <v>188</v>
      </c>
      <c r="AU2344" s="215" t="s">
        <v>86</v>
      </c>
      <c r="AV2344" s="14" t="s">
        <v>184</v>
      </c>
      <c r="AW2344" s="14" t="s">
        <v>35</v>
      </c>
      <c r="AX2344" s="14" t="s">
        <v>84</v>
      </c>
      <c r="AY2344" s="215" t="s">
        <v>177</v>
      </c>
    </row>
    <row r="2345" spans="1:65" s="2" customFormat="1" ht="16.5" customHeight="1">
      <c r="A2345" s="36"/>
      <c r="B2345" s="37"/>
      <c r="C2345" s="237" t="s">
        <v>1689</v>
      </c>
      <c r="D2345" s="237" t="s">
        <v>757</v>
      </c>
      <c r="E2345" s="238" t="s">
        <v>1690</v>
      </c>
      <c r="F2345" s="239" t="s">
        <v>1691</v>
      </c>
      <c r="G2345" s="240" t="s">
        <v>182</v>
      </c>
      <c r="H2345" s="241">
        <v>16.600000000000001</v>
      </c>
      <c r="I2345" s="242"/>
      <c r="J2345" s="243">
        <f>ROUND(I2345*H2345,2)</f>
        <v>0</v>
      </c>
      <c r="K2345" s="239" t="s">
        <v>183</v>
      </c>
      <c r="L2345" s="244"/>
      <c r="M2345" s="245" t="s">
        <v>19</v>
      </c>
      <c r="N2345" s="246" t="s">
        <v>47</v>
      </c>
      <c r="O2345" s="66"/>
      <c r="P2345" s="184">
        <f>O2345*H2345</f>
        <v>0</v>
      </c>
      <c r="Q2345" s="184">
        <v>0.55000000000000004</v>
      </c>
      <c r="R2345" s="184">
        <f>Q2345*H2345</f>
        <v>9.1300000000000008</v>
      </c>
      <c r="S2345" s="184">
        <v>0</v>
      </c>
      <c r="T2345" s="185">
        <f>S2345*H2345</f>
        <v>0</v>
      </c>
      <c r="U2345" s="36"/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R2345" s="186" t="s">
        <v>592</v>
      </c>
      <c r="AT2345" s="186" t="s">
        <v>757</v>
      </c>
      <c r="AU2345" s="186" t="s">
        <v>86</v>
      </c>
      <c r="AY2345" s="19" t="s">
        <v>177</v>
      </c>
      <c r="BE2345" s="187">
        <f>IF(N2345="základní",J2345,0)</f>
        <v>0</v>
      </c>
      <c r="BF2345" s="187">
        <f>IF(N2345="snížená",J2345,0)</f>
        <v>0</v>
      </c>
      <c r="BG2345" s="187">
        <f>IF(N2345="zákl. přenesená",J2345,0)</f>
        <v>0</v>
      </c>
      <c r="BH2345" s="187">
        <f>IF(N2345="sníž. přenesená",J2345,0)</f>
        <v>0</v>
      </c>
      <c r="BI2345" s="187">
        <f>IF(N2345="nulová",J2345,0)</f>
        <v>0</v>
      </c>
      <c r="BJ2345" s="19" t="s">
        <v>84</v>
      </c>
      <c r="BK2345" s="187">
        <f>ROUND(I2345*H2345,2)</f>
        <v>0</v>
      </c>
      <c r="BL2345" s="19" t="s">
        <v>301</v>
      </c>
      <c r="BM2345" s="186" t="s">
        <v>1692</v>
      </c>
    </row>
    <row r="2346" spans="1:65" s="13" customFormat="1" ht="11.25">
      <c r="B2346" s="193"/>
      <c r="C2346" s="194"/>
      <c r="D2346" s="195" t="s">
        <v>188</v>
      </c>
      <c r="E2346" s="196" t="s">
        <v>19</v>
      </c>
      <c r="F2346" s="197" t="s">
        <v>1693</v>
      </c>
      <c r="G2346" s="194"/>
      <c r="H2346" s="198">
        <v>5.3710000000000004</v>
      </c>
      <c r="I2346" s="199"/>
      <c r="J2346" s="194"/>
      <c r="K2346" s="194"/>
      <c r="L2346" s="200"/>
      <c r="M2346" s="201"/>
      <c r="N2346" s="202"/>
      <c r="O2346" s="202"/>
      <c r="P2346" s="202"/>
      <c r="Q2346" s="202"/>
      <c r="R2346" s="202"/>
      <c r="S2346" s="202"/>
      <c r="T2346" s="203"/>
      <c r="AT2346" s="204" t="s">
        <v>188</v>
      </c>
      <c r="AU2346" s="204" t="s">
        <v>86</v>
      </c>
      <c r="AV2346" s="13" t="s">
        <v>86</v>
      </c>
      <c r="AW2346" s="13" t="s">
        <v>35</v>
      </c>
      <c r="AX2346" s="13" t="s">
        <v>76</v>
      </c>
      <c r="AY2346" s="204" t="s">
        <v>177</v>
      </c>
    </row>
    <row r="2347" spans="1:65" s="15" customFormat="1" ht="11.25">
      <c r="B2347" s="216"/>
      <c r="C2347" s="217"/>
      <c r="D2347" s="195" t="s">
        <v>188</v>
      </c>
      <c r="E2347" s="218" t="s">
        <v>19</v>
      </c>
      <c r="F2347" s="219" t="s">
        <v>1674</v>
      </c>
      <c r="G2347" s="217"/>
      <c r="H2347" s="218" t="s">
        <v>19</v>
      </c>
      <c r="I2347" s="220"/>
      <c r="J2347" s="217"/>
      <c r="K2347" s="217"/>
      <c r="L2347" s="221"/>
      <c r="M2347" s="222"/>
      <c r="N2347" s="223"/>
      <c r="O2347" s="223"/>
      <c r="P2347" s="223"/>
      <c r="Q2347" s="223"/>
      <c r="R2347" s="223"/>
      <c r="S2347" s="223"/>
      <c r="T2347" s="224"/>
      <c r="AT2347" s="225" t="s">
        <v>188</v>
      </c>
      <c r="AU2347" s="225" t="s">
        <v>86</v>
      </c>
      <c r="AV2347" s="15" t="s">
        <v>84</v>
      </c>
      <c r="AW2347" s="15" t="s">
        <v>35</v>
      </c>
      <c r="AX2347" s="15" t="s">
        <v>76</v>
      </c>
      <c r="AY2347" s="225" t="s">
        <v>177</v>
      </c>
    </row>
    <row r="2348" spans="1:65" s="13" customFormat="1" ht="11.25">
      <c r="B2348" s="193"/>
      <c r="C2348" s="194"/>
      <c r="D2348" s="195" t="s">
        <v>188</v>
      </c>
      <c r="E2348" s="196" t="s">
        <v>19</v>
      </c>
      <c r="F2348" s="197" t="s">
        <v>1694</v>
      </c>
      <c r="G2348" s="194"/>
      <c r="H2348" s="198">
        <v>9.7200000000000006</v>
      </c>
      <c r="I2348" s="199"/>
      <c r="J2348" s="194"/>
      <c r="K2348" s="194"/>
      <c r="L2348" s="200"/>
      <c r="M2348" s="201"/>
      <c r="N2348" s="202"/>
      <c r="O2348" s="202"/>
      <c r="P2348" s="202"/>
      <c r="Q2348" s="202"/>
      <c r="R2348" s="202"/>
      <c r="S2348" s="202"/>
      <c r="T2348" s="203"/>
      <c r="AT2348" s="204" t="s">
        <v>188</v>
      </c>
      <c r="AU2348" s="204" t="s">
        <v>86</v>
      </c>
      <c r="AV2348" s="13" t="s">
        <v>86</v>
      </c>
      <c r="AW2348" s="13" t="s">
        <v>35</v>
      </c>
      <c r="AX2348" s="13" t="s">
        <v>76</v>
      </c>
      <c r="AY2348" s="204" t="s">
        <v>177</v>
      </c>
    </row>
    <row r="2349" spans="1:65" s="14" customFormat="1" ht="11.25">
      <c r="B2349" s="205"/>
      <c r="C2349" s="206"/>
      <c r="D2349" s="195" t="s">
        <v>188</v>
      </c>
      <c r="E2349" s="207" t="s">
        <v>19</v>
      </c>
      <c r="F2349" s="208" t="s">
        <v>190</v>
      </c>
      <c r="G2349" s="206"/>
      <c r="H2349" s="209">
        <v>15.091000000000001</v>
      </c>
      <c r="I2349" s="210"/>
      <c r="J2349" s="206"/>
      <c r="K2349" s="206"/>
      <c r="L2349" s="211"/>
      <c r="M2349" s="212"/>
      <c r="N2349" s="213"/>
      <c r="O2349" s="213"/>
      <c r="P2349" s="213"/>
      <c r="Q2349" s="213"/>
      <c r="R2349" s="213"/>
      <c r="S2349" s="213"/>
      <c r="T2349" s="214"/>
      <c r="AT2349" s="215" t="s">
        <v>188</v>
      </c>
      <c r="AU2349" s="215" t="s">
        <v>86</v>
      </c>
      <c r="AV2349" s="14" t="s">
        <v>184</v>
      </c>
      <c r="AW2349" s="14" t="s">
        <v>35</v>
      </c>
      <c r="AX2349" s="14" t="s">
        <v>76</v>
      </c>
      <c r="AY2349" s="215" t="s">
        <v>177</v>
      </c>
    </row>
    <row r="2350" spans="1:65" s="13" customFormat="1" ht="11.25">
      <c r="B2350" s="193"/>
      <c r="C2350" s="194"/>
      <c r="D2350" s="195" t="s">
        <v>188</v>
      </c>
      <c r="E2350" s="196" t="s">
        <v>19</v>
      </c>
      <c r="F2350" s="197" t="s">
        <v>1695</v>
      </c>
      <c r="G2350" s="194"/>
      <c r="H2350" s="198">
        <v>16.600000000000001</v>
      </c>
      <c r="I2350" s="199"/>
      <c r="J2350" s="194"/>
      <c r="K2350" s="194"/>
      <c r="L2350" s="200"/>
      <c r="M2350" s="201"/>
      <c r="N2350" s="202"/>
      <c r="O2350" s="202"/>
      <c r="P2350" s="202"/>
      <c r="Q2350" s="202"/>
      <c r="R2350" s="202"/>
      <c r="S2350" s="202"/>
      <c r="T2350" s="203"/>
      <c r="AT2350" s="204" t="s">
        <v>188</v>
      </c>
      <c r="AU2350" s="204" t="s">
        <v>86</v>
      </c>
      <c r="AV2350" s="13" t="s">
        <v>86</v>
      </c>
      <c r="AW2350" s="13" t="s">
        <v>35</v>
      </c>
      <c r="AX2350" s="13" t="s">
        <v>84</v>
      </c>
      <c r="AY2350" s="204" t="s">
        <v>177</v>
      </c>
    </row>
    <row r="2351" spans="1:65" s="2" customFormat="1" ht="16.5" customHeight="1">
      <c r="A2351" s="36"/>
      <c r="B2351" s="37"/>
      <c r="C2351" s="175" t="s">
        <v>1696</v>
      </c>
      <c r="D2351" s="175" t="s">
        <v>179</v>
      </c>
      <c r="E2351" s="176" t="s">
        <v>1697</v>
      </c>
      <c r="F2351" s="177" t="s">
        <v>1698</v>
      </c>
      <c r="G2351" s="178" t="s">
        <v>272</v>
      </c>
      <c r="H2351" s="179">
        <v>10</v>
      </c>
      <c r="I2351" s="180"/>
      <c r="J2351" s="181">
        <f>ROUND(I2351*H2351,2)</f>
        <v>0</v>
      </c>
      <c r="K2351" s="177" t="s">
        <v>183</v>
      </c>
      <c r="L2351" s="41"/>
      <c r="M2351" s="182" t="s">
        <v>19</v>
      </c>
      <c r="N2351" s="183" t="s">
        <v>47</v>
      </c>
      <c r="O2351" s="66"/>
      <c r="P2351" s="184">
        <f>O2351*H2351</f>
        <v>0</v>
      </c>
      <c r="Q2351" s="184">
        <v>5.6099999999999997E-2</v>
      </c>
      <c r="R2351" s="184">
        <f>Q2351*H2351</f>
        <v>0.56099999999999994</v>
      </c>
      <c r="S2351" s="184">
        <v>0</v>
      </c>
      <c r="T2351" s="185">
        <f>S2351*H2351</f>
        <v>0</v>
      </c>
      <c r="U2351" s="36"/>
      <c r="V2351" s="36"/>
      <c r="W2351" s="36"/>
      <c r="X2351" s="36"/>
      <c r="Y2351" s="36"/>
      <c r="Z2351" s="36"/>
      <c r="AA2351" s="36"/>
      <c r="AB2351" s="36"/>
      <c r="AC2351" s="36"/>
      <c r="AD2351" s="36"/>
      <c r="AE2351" s="36"/>
      <c r="AR2351" s="186" t="s">
        <v>301</v>
      </c>
      <c r="AT2351" s="186" t="s">
        <v>179</v>
      </c>
      <c r="AU2351" s="186" t="s">
        <v>86</v>
      </c>
      <c r="AY2351" s="19" t="s">
        <v>177</v>
      </c>
      <c r="BE2351" s="187">
        <f>IF(N2351="základní",J2351,0)</f>
        <v>0</v>
      </c>
      <c r="BF2351" s="187">
        <f>IF(N2351="snížená",J2351,0)</f>
        <v>0</v>
      </c>
      <c r="BG2351" s="187">
        <f>IF(N2351="zákl. přenesená",J2351,0)</f>
        <v>0</v>
      </c>
      <c r="BH2351" s="187">
        <f>IF(N2351="sníž. přenesená",J2351,0)</f>
        <v>0</v>
      </c>
      <c r="BI2351" s="187">
        <f>IF(N2351="nulová",J2351,0)</f>
        <v>0</v>
      </c>
      <c r="BJ2351" s="19" t="s">
        <v>84</v>
      </c>
      <c r="BK2351" s="187">
        <f>ROUND(I2351*H2351,2)</f>
        <v>0</v>
      </c>
      <c r="BL2351" s="19" t="s">
        <v>301</v>
      </c>
      <c r="BM2351" s="186" t="s">
        <v>1699</v>
      </c>
    </row>
    <row r="2352" spans="1:65" s="2" customFormat="1" ht="11.25">
      <c r="A2352" s="36"/>
      <c r="B2352" s="37"/>
      <c r="C2352" s="38"/>
      <c r="D2352" s="188" t="s">
        <v>186</v>
      </c>
      <c r="E2352" s="38"/>
      <c r="F2352" s="189" t="s">
        <v>1700</v>
      </c>
      <c r="G2352" s="38"/>
      <c r="H2352" s="38"/>
      <c r="I2352" s="190"/>
      <c r="J2352" s="38"/>
      <c r="K2352" s="38"/>
      <c r="L2352" s="41"/>
      <c r="M2352" s="191"/>
      <c r="N2352" s="192"/>
      <c r="O2352" s="66"/>
      <c r="P2352" s="66"/>
      <c r="Q2352" s="66"/>
      <c r="R2352" s="66"/>
      <c r="S2352" s="66"/>
      <c r="T2352" s="67"/>
      <c r="U2352" s="36"/>
      <c r="V2352" s="36"/>
      <c r="W2352" s="36"/>
      <c r="X2352" s="36"/>
      <c r="Y2352" s="36"/>
      <c r="Z2352" s="36"/>
      <c r="AA2352" s="36"/>
      <c r="AB2352" s="36"/>
      <c r="AC2352" s="36"/>
      <c r="AD2352" s="36"/>
      <c r="AE2352" s="36"/>
      <c r="AT2352" s="19" t="s">
        <v>186</v>
      </c>
      <c r="AU2352" s="19" t="s">
        <v>86</v>
      </c>
    </row>
    <row r="2353" spans="1:65" s="2" customFormat="1" ht="16.5" customHeight="1">
      <c r="A2353" s="36"/>
      <c r="B2353" s="37"/>
      <c r="C2353" s="175" t="s">
        <v>1701</v>
      </c>
      <c r="D2353" s="250" t="s">
        <v>179</v>
      </c>
      <c r="E2353" s="176" t="s">
        <v>1702</v>
      </c>
      <c r="F2353" s="177" t="s">
        <v>1703</v>
      </c>
      <c r="G2353" s="178" t="s">
        <v>199</v>
      </c>
      <c r="H2353" s="179">
        <v>42</v>
      </c>
      <c r="I2353" s="180"/>
      <c r="J2353" s="181">
        <f>ROUND(I2353*H2353,2)</f>
        <v>0</v>
      </c>
      <c r="K2353" s="177" t="s">
        <v>804</v>
      </c>
      <c r="L2353" s="41"/>
      <c r="M2353" s="182" t="s">
        <v>19</v>
      </c>
      <c r="N2353" s="183" t="s">
        <v>47</v>
      </c>
      <c r="O2353" s="66"/>
      <c r="P2353" s="184">
        <f>O2353*H2353</f>
        <v>0</v>
      </c>
      <c r="Q2353" s="184">
        <v>0</v>
      </c>
      <c r="R2353" s="184">
        <f>Q2353*H2353</f>
        <v>0</v>
      </c>
      <c r="S2353" s="184">
        <v>0</v>
      </c>
      <c r="T2353" s="185">
        <f>S2353*H2353</f>
        <v>0</v>
      </c>
      <c r="U2353" s="36"/>
      <c r="V2353" s="36"/>
      <c r="W2353" s="36"/>
      <c r="X2353" s="36"/>
      <c r="Y2353" s="36"/>
      <c r="Z2353" s="36"/>
      <c r="AA2353" s="36"/>
      <c r="AB2353" s="36"/>
      <c r="AC2353" s="36"/>
      <c r="AD2353" s="36"/>
      <c r="AE2353" s="36"/>
      <c r="AR2353" s="186" t="s">
        <v>301</v>
      </c>
      <c r="AT2353" s="186" t="s">
        <v>179</v>
      </c>
      <c r="AU2353" s="186" t="s">
        <v>86</v>
      </c>
      <c r="AY2353" s="19" t="s">
        <v>177</v>
      </c>
      <c r="BE2353" s="187">
        <f>IF(N2353="základní",J2353,0)</f>
        <v>0</v>
      </c>
      <c r="BF2353" s="187">
        <f>IF(N2353="snížená",J2353,0)</f>
        <v>0</v>
      </c>
      <c r="BG2353" s="187">
        <f>IF(N2353="zákl. přenesená",J2353,0)</f>
        <v>0</v>
      </c>
      <c r="BH2353" s="187">
        <f>IF(N2353="sníž. přenesená",J2353,0)</f>
        <v>0</v>
      </c>
      <c r="BI2353" s="187">
        <f>IF(N2353="nulová",J2353,0)</f>
        <v>0</v>
      </c>
      <c r="BJ2353" s="19" t="s">
        <v>84</v>
      </c>
      <c r="BK2353" s="187">
        <f>ROUND(I2353*H2353,2)</f>
        <v>0</v>
      </c>
      <c r="BL2353" s="19" t="s">
        <v>301</v>
      </c>
      <c r="BM2353" s="186" t="s">
        <v>1704</v>
      </c>
    </row>
    <row r="2354" spans="1:65" s="15" customFormat="1" ht="11.25">
      <c r="B2354" s="216"/>
      <c r="C2354" s="217"/>
      <c r="D2354" s="195" t="s">
        <v>188</v>
      </c>
      <c r="E2354" s="218" t="s">
        <v>19</v>
      </c>
      <c r="F2354" s="219" t="s">
        <v>1705</v>
      </c>
      <c r="G2354" s="217"/>
      <c r="H2354" s="218" t="s">
        <v>19</v>
      </c>
      <c r="I2354" s="220"/>
      <c r="J2354" s="217"/>
      <c r="K2354" s="217"/>
      <c r="L2354" s="221"/>
      <c r="M2354" s="222"/>
      <c r="N2354" s="223"/>
      <c r="O2354" s="223"/>
      <c r="P2354" s="223"/>
      <c r="Q2354" s="223"/>
      <c r="R2354" s="223"/>
      <c r="S2354" s="223"/>
      <c r="T2354" s="224"/>
      <c r="AT2354" s="225" t="s">
        <v>188</v>
      </c>
      <c r="AU2354" s="225" t="s">
        <v>86</v>
      </c>
      <c r="AV2354" s="15" t="s">
        <v>84</v>
      </c>
      <c r="AW2354" s="15" t="s">
        <v>35</v>
      </c>
      <c r="AX2354" s="15" t="s">
        <v>76</v>
      </c>
      <c r="AY2354" s="225" t="s">
        <v>177</v>
      </c>
    </row>
    <row r="2355" spans="1:65" s="13" customFormat="1" ht="11.25">
      <c r="B2355" s="193"/>
      <c r="C2355" s="194"/>
      <c r="D2355" s="195" t="s">
        <v>188</v>
      </c>
      <c r="E2355" s="196" t="s">
        <v>19</v>
      </c>
      <c r="F2355" s="197" t="s">
        <v>1706</v>
      </c>
      <c r="G2355" s="194"/>
      <c r="H2355" s="198">
        <v>42</v>
      </c>
      <c r="I2355" s="199"/>
      <c r="J2355" s="194"/>
      <c r="K2355" s="194"/>
      <c r="L2355" s="200"/>
      <c r="M2355" s="201"/>
      <c r="N2355" s="202"/>
      <c r="O2355" s="202"/>
      <c r="P2355" s="202"/>
      <c r="Q2355" s="202"/>
      <c r="R2355" s="202"/>
      <c r="S2355" s="202"/>
      <c r="T2355" s="203"/>
      <c r="AT2355" s="204" t="s">
        <v>188</v>
      </c>
      <c r="AU2355" s="204" t="s">
        <v>86</v>
      </c>
      <c r="AV2355" s="13" t="s">
        <v>86</v>
      </c>
      <c r="AW2355" s="13" t="s">
        <v>35</v>
      </c>
      <c r="AX2355" s="13" t="s">
        <v>76</v>
      </c>
      <c r="AY2355" s="204" t="s">
        <v>177</v>
      </c>
    </row>
    <row r="2356" spans="1:65" s="14" customFormat="1" ht="11.25">
      <c r="B2356" s="205"/>
      <c r="C2356" s="206"/>
      <c r="D2356" s="195" t="s">
        <v>188</v>
      </c>
      <c r="E2356" s="207" t="s">
        <v>19</v>
      </c>
      <c r="F2356" s="208" t="s">
        <v>190</v>
      </c>
      <c r="G2356" s="206"/>
      <c r="H2356" s="209">
        <v>42</v>
      </c>
      <c r="I2356" s="210"/>
      <c r="J2356" s="206"/>
      <c r="K2356" s="206"/>
      <c r="L2356" s="211"/>
      <c r="M2356" s="212"/>
      <c r="N2356" s="213"/>
      <c r="O2356" s="213"/>
      <c r="P2356" s="213"/>
      <c r="Q2356" s="213"/>
      <c r="R2356" s="213"/>
      <c r="S2356" s="213"/>
      <c r="T2356" s="214"/>
      <c r="AT2356" s="215" t="s">
        <v>188</v>
      </c>
      <c r="AU2356" s="215" t="s">
        <v>86</v>
      </c>
      <c r="AV2356" s="14" t="s">
        <v>184</v>
      </c>
      <c r="AW2356" s="14" t="s">
        <v>35</v>
      </c>
      <c r="AX2356" s="14" t="s">
        <v>84</v>
      </c>
      <c r="AY2356" s="215" t="s">
        <v>177</v>
      </c>
    </row>
    <row r="2357" spans="1:65" s="2" customFormat="1" ht="16.5" customHeight="1">
      <c r="A2357" s="36"/>
      <c r="B2357" s="37"/>
      <c r="C2357" s="237" t="s">
        <v>1707</v>
      </c>
      <c r="D2357" s="248" t="s">
        <v>757</v>
      </c>
      <c r="E2357" s="238" t="s">
        <v>1708</v>
      </c>
      <c r="F2357" s="239" t="s">
        <v>1709</v>
      </c>
      <c r="G2357" s="240" t="s">
        <v>182</v>
      </c>
      <c r="H2357" s="241">
        <v>0.96599999999999997</v>
      </c>
      <c r="I2357" s="242"/>
      <c r="J2357" s="243">
        <f>ROUND(I2357*H2357,2)</f>
        <v>0</v>
      </c>
      <c r="K2357" s="239" t="s">
        <v>804</v>
      </c>
      <c r="L2357" s="244"/>
      <c r="M2357" s="245" t="s">
        <v>19</v>
      </c>
      <c r="N2357" s="246" t="s">
        <v>47</v>
      </c>
      <c r="O2357" s="66"/>
      <c r="P2357" s="184">
        <f>O2357*H2357</f>
        <v>0</v>
      </c>
      <c r="Q2357" s="184">
        <v>0.55000000000000004</v>
      </c>
      <c r="R2357" s="184">
        <f>Q2357*H2357</f>
        <v>0.53129999999999999</v>
      </c>
      <c r="S2357" s="184">
        <v>0</v>
      </c>
      <c r="T2357" s="185">
        <f>S2357*H2357</f>
        <v>0</v>
      </c>
      <c r="U2357" s="36"/>
      <c r="V2357" s="36"/>
      <c r="W2357" s="36"/>
      <c r="X2357" s="36"/>
      <c r="Y2357" s="36"/>
      <c r="Z2357" s="36"/>
      <c r="AA2357" s="36"/>
      <c r="AB2357" s="36"/>
      <c r="AC2357" s="36"/>
      <c r="AD2357" s="36"/>
      <c r="AE2357" s="36"/>
      <c r="AR2357" s="186" t="s">
        <v>592</v>
      </c>
      <c r="AT2357" s="186" t="s">
        <v>757</v>
      </c>
      <c r="AU2357" s="186" t="s">
        <v>86</v>
      </c>
      <c r="AY2357" s="19" t="s">
        <v>177</v>
      </c>
      <c r="BE2357" s="187">
        <f>IF(N2357="základní",J2357,0)</f>
        <v>0</v>
      </c>
      <c r="BF2357" s="187">
        <f>IF(N2357="snížená",J2357,0)</f>
        <v>0</v>
      </c>
      <c r="BG2357" s="187">
        <f>IF(N2357="zákl. přenesená",J2357,0)</f>
        <v>0</v>
      </c>
      <c r="BH2357" s="187">
        <f>IF(N2357="sníž. přenesená",J2357,0)</f>
        <v>0</v>
      </c>
      <c r="BI2357" s="187">
        <f>IF(N2357="nulová",J2357,0)</f>
        <v>0</v>
      </c>
      <c r="BJ2357" s="19" t="s">
        <v>84</v>
      </c>
      <c r="BK2357" s="187">
        <f>ROUND(I2357*H2357,2)</f>
        <v>0</v>
      </c>
      <c r="BL2357" s="19" t="s">
        <v>301</v>
      </c>
      <c r="BM2357" s="186" t="s">
        <v>1710</v>
      </c>
    </row>
    <row r="2358" spans="1:65" s="13" customFormat="1" ht="11.25">
      <c r="B2358" s="193"/>
      <c r="C2358" s="194"/>
      <c r="D2358" s="195" t="s">
        <v>188</v>
      </c>
      <c r="E2358" s="196" t="s">
        <v>19</v>
      </c>
      <c r="F2358" s="197" t="s">
        <v>1711</v>
      </c>
      <c r="G2358" s="194"/>
      <c r="H2358" s="198">
        <v>0.96599999999999997</v>
      </c>
      <c r="I2358" s="199"/>
      <c r="J2358" s="194"/>
      <c r="K2358" s="194"/>
      <c r="L2358" s="200"/>
      <c r="M2358" s="201"/>
      <c r="N2358" s="202"/>
      <c r="O2358" s="202"/>
      <c r="P2358" s="202"/>
      <c r="Q2358" s="202"/>
      <c r="R2358" s="202"/>
      <c r="S2358" s="202"/>
      <c r="T2358" s="203"/>
      <c r="AT2358" s="204" t="s">
        <v>188</v>
      </c>
      <c r="AU2358" s="204" t="s">
        <v>86</v>
      </c>
      <c r="AV2358" s="13" t="s">
        <v>86</v>
      </c>
      <c r="AW2358" s="13" t="s">
        <v>35</v>
      </c>
      <c r="AX2358" s="13" t="s">
        <v>84</v>
      </c>
      <c r="AY2358" s="204" t="s">
        <v>177</v>
      </c>
    </row>
    <row r="2359" spans="1:65" s="2" customFormat="1" ht="24.2" customHeight="1">
      <c r="A2359" s="36"/>
      <c r="B2359" s="37"/>
      <c r="C2359" s="175" t="s">
        <v>1712</v>
      </c>
      <c r="D2359" s="175" t="s">
        <v>179</v>
      </c>
      <c r="E2359" s="176" t="s">
        <v>1713</v>
      </c>
      <c r="F2359" s="177" t="s">
        <v>1714</v>
      </c>
      <c r="G2359" s="178" t="s">
        <v>1359</v>
      </c>
      <c r="H2359" s="249"/>
      <c r="I2359" s="180"/>
      <c r="J2359" s="181">
        <f>ROUND(I2359*H2359,2)</f>
        <v>0</v>
      </c>
      <c r="K2359" s="177" t="s">
        <v>183</v>
      </c>
      <c r="L2359" s="41"/>
      <c r="M2359" s="182" t="s">
        <v>19</v>
      </c>
      <c r="N2359" s="183" t="s">
        <v>47</v>
      </c>
      <c r="O2359" s="66"/>
      <c r="P2359" s="184">
        <f>O2359*H2359</f>
        <v>0</v>
      </c>
      <c r="Q2359" s="184">
        <v>0</v>
      </c>
      <c r="R2359" s="184">
        <f>Q2359*H2359</f>
        <v>0</v>
      </c>
      <c r="S2359" s="184">
        <v>0</v>
      </c>
      <c r="T2359" s="185">
        <f>S2359*H2359</f>
        <v>0</v>
      </c>
      <c r="U2359" s="36"/>
      <c r="V2359" s="36"/>
      <c r="W2359" s="36"/>
      <c r="X2359" s="36"/>
      <c r="Y2359" s="36"/>
      <c r="Z2359" s="36"/>
      <c r="AA2359" s="36"/>
      <c r="AB2359" s="36"/>
      <c r="AC2359" s="36"/>
      <c r="AD2359" s="36"/>
      <c r="AE2359" s="36"/>
      <c r="AR2359" s="186" t="s">
        <v>301</v>
      </c>
      <c r="AT2359" s="186" t="s">
        <v>179</v>
      </c>
      <c r="AU2359" s="186" t="s">
        <v>86</v>
      </c>
      <c r="AY2359" s="19" t="s">
        <v>177</v>
      </c>
      <c r="BE2359" s="187">
        <f>IF(N2359="základní",J2359,0)</f>
        <v>0</v>
      </c>
      <c r="BF2359" s="187">
        <f>IF(N2359="snížená",J2359,0)</f>
        <v>0</v>
      </c>
      <c r="BG2359" s="187">
        <f>IF(N2359="zákl. přenesená",J2359,0)</f>
        <v>0</v>
      </c>
      <c r="BH2359" s="187">
        <f>IF(N2359="sníž. přenesená",J2359,0)</f>
        <v>0</v>
      </c>
      <c r="BI2359" s="187">
        <f>IF(N2359="nulová",J2359,0)</f>
        <v>0</v>
      </c>
      <c r="BJ2359" s="19" t="s">
        <v>84</v>
      </c>
      <c r="BK2359" s="187">
        <f>ROUND(I2359*H2359,2)</f>
        <v>0</v>
      </c>
      <c r="BL2359" s="19" t="s">
        <v>301</v>
      </c>
      <c r="BM2359" s="186" t="s">
        <v>1715</v>
      </c>
    </row>
    <row r="2360" spans="1:65" s="2" customFormat="1" ht="11.25">
      <c r="A2360" s="36"/>
      <c r="B2360" s="37"/>
      <c r="C2360" s="38"/>
      <c r="D2360" s="188" t="s">
        <v>186</v>
      </c>
      <c r="E2360" s="38"/>
      <c r="F2360" s="189" t="s">
        <v>1716</v>
      </c>
      <c r="G2360" s="38"/>
      <c r="H2360" s="38"/>
      <c r="I2360" s="190"/>
      <c r="J2360" s="38"/>
      <c r="K2360" s="38"/>
      <c r="L2360" s="41"/>
      <c r="M2360" s="191"/>
      <c r="N2360" s="192"/>
      <c r="O2360" s="66"/>
      <c r="P2360" s="66"/>
      <c r="Q2360" s="66"/>
      <c r="R2360" s="66"/>
      <c r="S2360" s="66"/>
      <c r="T2360" s="67"/>
      <c r="U2360" s="36"/>
      <c r="V2360" s="36"/>
      <c r="W2360" s="36"/>
      <c r="X2360" s="36"/>
      <c r="Y2360" s="36"/>
      <c r="Z2360" s="36"/>
      <c r="AA2360" s="36"/>
      <c r="AB2360" s="36"/>
      <c r="AC2360" s="36"/>
      <c r="AD2360" s="36"/>
      <c r="AE2360" s="36"/>
      <c r="AT2360" s="19" t="s">
        <v>186</v>
      </c>
      <c r="AU2360" s="19" t="s">
        <v>86</v>
      </c>
    </row>
    <row r="2361" spans="1:65" s="12" customFormat="1" ht="22.9" customHeight="1">
      <c r="B2361" s="159"/>
      <c r="C2361" s="160"/>
      <c r="D2361" s="161" t="s">
        <v>75</v>
      </c>
      <c r="E2361" s="173" t="s">
        <v>1717</v>
      </c>
      <c r="F2361" s="173" t="s">
        <v>1718</v>
      </c>
      <c r="G2361" s="160"/>
      <c r="H2361" s="160"/>
      <c r="I2361" s="163"/>
      <c r="J2361" s="174">
        <f>BK2361</f>
        <v>0</v>
      </c>
      <c r="K2361" s="160"/>
      <c r="L2361" s="165"/>
      <c r="M2361" s="166"/>
      <c r="N2361" s="167"/>
      <c r="O2361" s="167"/>
      <c r="P2361" s="168">
        <f>SUM(P2362:P2572)</f>
        <v>0</v>
      </c>
      <c r="Q2361" s="167"/>
      <c r="R2361" s="168">
        <f>SUM(R2362:R2572)</f>
        <v>12.8709366</v>
      </c>
      <c r="S2361" s="167"/>
      <c r="T2361" s="169">
        <f>SUM(T2362:T2572)</f>
        <v>8.8550000000000004E-2</v>
      </c>
      <c r="AR2361" s="170" t="s">
        <v>86</v>
      </c>
      <c r="AT2361" s="171" t="s">
        <v>75</v>
      </c>
      <c r="AU2361" s="171" t="s">
        <v>84</v>
      </c>
      <c r="AY2361" s="170" t="s">
        <v>177</v>
      </c>
      <c r="BK2361" s="172">
        <f>SUM(BK2362:BK2572)</f>
        <v>0</v>
      </c>
    </row>
    <row r="2362" spans="1:65" s="2" customFormat="1" ht="33" customHeight="1">
      <c r="A2362" s="36"/>
      <c r="B2362" s="37"/>
      <c r="C2362" s="175" t="s">
        <v>1719</v>
      </c>
      <c r="D2362" s="175" t="s">
        <v>179</v>
      </c>
      <c r="E2362" s="176" t="s">
        <v>1720</v>
      </c>
      <c r="F2362" s="177" t="s">
        <v>1721</v>
      </c>
      <c r="G2362" s="178" t="s">
        <v>199</v>
      </c>
      <c r="H2362" s="179">
        <v>13.215999999999999</v>
      </c>
      <c r="I2362" s="180"/>
      <c r="J2362" s="181">
        <f>ROUND(I2362*H2362,2)</f>
        <v>0</v>
      </c>
      <c r="K2362" s="177" t="s">
        <v>183</v>
      </c>
      <c r="L2362" s="41"/>
      <c r="M2362" s="182" t="s">
        <v>19</v>
      </c>
      <c r="N2362" s="183" t="s">
        <v>47</v>
      </c>
      <c r="O2362" s="66"/>
      <c r="P2362" s="184">
        <f>O2362*H2362</f>
        <v>0</v>
      </c>
      <c r="Q2362" s="184">
        <v>1.256E-2</v>
      </c>
      <c r="R2362" s="184">
        <f>Q2362*H2362</f>
        <v>0.16599295999999999</v>
      </c>
      <c r="S2362" s="184">
        <v>0</v>
      </c>
      <c r="T2362" s="185">
        <f>S2362*H2362</f>
        <v>0</v>
      </c>
      <c r="U2362" s="36"/>
      <c r="V2362" s="36"/>
      <c r="W2362" s="36"/>
      <c r="X2362" s="36"/>
      <c r="Y2362" s="36"/>
      <c r="Z2362" s="36"/>
      <c r="AA2362" s="36"/>
      <c r="AB2362" s="36"/>
      <c r="AC2362" s="36"/>
      <c r="AD2362" s="36"/>
      <c r="AE2362" s="36"/>
      <c r="AR2362" s="186" t="s">
        <v>301</v>
      </c>
      <c r="AT2362" s="186" t="s">
        <v>179</v>
      </c>
      <c r="AU2362" s="186" t="s">
        <v>86</v>
      </c>
      <c r="AY2362" s="19" t="s">
        <v>177</v>
      </c>
      <c r="BE2362" s="187">
        <f>IF(N2362="základní",J2362,0)</f>
        <v>0</v>
      </c>
      <c r="BF2362" s="187">
        <f>IF(N2362="snížená",J2362,0)</f>
        <v>0</v>
      </c>
      <c r="BG2362" s="187">
        <f>IF(N2362="zákl. přenesená",J2362,0)</f>
        <v>0</v>
      </c>
      <c r="BH2362" s="187">
        <f>IF(N2362="sníž. přenesená",J2362,0)</f>
        <v>0</v>
      </c>
      <c r="BI2362" s="187">
        <f>IF(N2362="nulová",J2362,0)</f>
        <v>0</v>
      </c>
      <c r="BJ2362" s="19" t="s">
        <v>84</v>
      </c>
      <c r="BK2362" s="187">
        <f>ROUND(I2362*H2362,2)</f>
        <v>0</v>
      </c>
      <c r="BL2362" s="19" t="s">
        <v>301</v>
      </c>
      <c r="BM2362" s="186" t="s">
        <v>1722</v>
      </c>
    </row>
    <row r="2363" spans="1:65" s="2" customFormat="1" ht="11.25">
      <c r="A2363" s="36"/>
      <c r="B2363" s="37"/>
      <c r="C2363" s="38"/>
      <c r="D2363" s="188" t="s">
        <v>186</v>
      </c>
      <c r="E2363" s="38"/>
      <c r="F2363" s="189" t="s">
        <v>1723</v>
      </c>
      <c r="G2363" s="38"/>
      <c r="H2363" s="38"/>
      <c r="I2363" s="190"/>
      <c r="J2363" s="38"/>
      <c r="K2363" s="38"/>
      <c r="L2363" s="41"/>
      <c r="M2363" s="191"/>
      <c r="N2363" s="192"/>
      <c r="O2363" s="66"/>
      <c r="P2363" s="66"/>
      <c r="Q2363" s="66"/>
      <c r="R2363" s="66"/>
      <c r="S2363" s="66"/>
      <c r="T2363" s="67"/>
      <c r="U2363" s="36"/>
      <c r="V2363" s="36"/>
      <c r="W2363" s="36"/>
      <c r="X2363" s="36"/>
      <c r="Y2363" s="36"/>
      <c r="Z2363" s="36"/>
      <c r="AA2363" s="36"/>
      <c r="AB2363" s="36"/>
      <c r="AC2363" s="36"/>
      <c r="AD2363" s="36"/>
      <c r="AE2363" s="36"/>
      <c r="AT2363" s="19" t="s">
        <v>186</v>
      </c>
      <c r="AU2363" s="19" t="s">
        <v>86</v>
      </c>
    </row>
    <row r="2364" spans="1:65" s="15" customFormat="1" ht="11.25">
      <c r="B2364" s="216"/>
      <c r="C2364" s="217"/>
      <c r="D2364" s="195" t="s">
        <v>188</v>
      </c>
      <c r="E2364" s="218" t="s">
        <v>19</v>
      </c>
      <c r="F2364" s="219" t="s">
        <v>379</v>
      </c>
      <c r="G2364" s="217"/>
      <c r="H2364" s="218" t="s">
        <v>19</v>
      </c>
      <c r="I2364" s="220"/>
      <c r="J2364" s="217"/>
      <c r="K2364" s="217"/>
      <c r="L2364" s="221"/>
      <c r="M2364" s="222"/>
      <c r="N2364" s="223"/>
      <c r="O2364" s="223"/>
      <c r="P2364" s="223"/>
      <c r="Q2364" s="223"/>
      <c r="R2364" s="223"/>
      <c r="S2364" s="223"/>
      <c r="T2364" s="224"/>
      <c r="AT2364" s="225" t="s">
        <v>188</v>
      </c>
      <c r="AU2364" s="225" t="s">
        <v>86</v>
      </c>
      <c r="AV2364" s="15" t="s">
        <v>84</v>
      </c>
      <c r="AW2364" s="15" t="s">
        <v>35</v>
      </c>
      <c r="AX2364" s="15" t="s">
        <v>76</v>
      </c>
      <c r="AY2364" s="225" t="s">
        <v>177</v>
      </c>
    </row>
    <row r="2365" spans="1:65" s="13" customFormat="1" ht="11.25">
      <c r="B2365" s="193"/>
      <c r="C2365" s="194"/>
      <c r="D2365" s="195" t="s">
        <v>188</v>
      </c>
      <c r="E2365" s="196" t="s">
        <v>19</v>
      </c>
      <c r="F2365" s="197" t="s">
        <v>1724</v>
      </c>
      <c r="G2365" s="194"/>
      <c r="H2365" s="198">
        <v>1.28</v>
      </c>
      <c r="I2365" s="199"/>
      <c r="J2365" s="194"/>
      <c r="K2365" s="194"/>
      <c r="L2365" s="200"/>
      <c r="M2365" s="201"/>
      <c r="N2365" s="202"/>
      <c r="O2365" s="202"/>
      <c r="P2365" s="202"/>
      <c r="Q2365" s="202"/>
      <c r="R2365" s="202"/>
      <c r="S2365" s="202"/>
      <c r="T2365" s="203"/>
      <c r="AT2365" s="204" t="s">
        <v>188</v>
      </c>
      <c r="AU2365" s="204" t="s">
        <v>86</v>
      </c>
      <c r="AV2365" s="13" t="s">
        <v>86</v>
      </c>
      <c r="AW2365" s="13" t="s">
        <v>35</v>
      </c>
      <c r="AX2365" s="13" t="s">
        <v>76</v>
      </c>
      <c r="AY2365" s="204" t="s">
        <v>177</v>
      </c>
    </row>
    <row r="2366" spans="1:65" s="13" customFormat="1" ht="11.25">
      <c r="B2366" s="193"/>
      <c r="C2366" s="194"/>
      <c r="D2366" s="195" t="s">
        <v>188</v>
      </c>
      <c r="E2366" s="196" t="s">
        <v>19</v>
      </c>
      <c r="F2366" s="197" t="s">
        <v>1725</v>
      </c>
      <c r="G2366" s="194"/>
      <c r="H2366" s="198">
        <v>2.56</v>
      </c>
      <c r="I2366" s="199"/>
      <c r="J2366" s="194"/>
      <c r="K2366" s="194"/>
      <c r="L2366" s="200"/>
      <c r="M2366" s="201"/>
      <c r="N2366" s="202"/>
      <c r="O2366" s="202"/>
      <c r="P2366" s="202"/>
      <c r="Q2366" s="202"/>
      <c r="R2366" s="202"/>
      <c r="S2366" s="202"/>
      <c r="T2366" s="203"/>
      <c r="AT2366" s="204" t="s">
        <v>188</v>
      </c>
      <c r="AU2366" s="204" t="s">
        <v>86</v>
      </c>
      <c r="AV2366" s="13" t="s">
        <v>86</v>
      </c>
      <c r="AW2366" s="13" t="s">
        <v>35</v>
      </c>
      <c r="AX2366" s="13" t="s">
        <v>76</v>
      </c>
      <c r="AY2366" s="204" t="s">
        <v>177</v>
      </c>
    </row>
    <row r="2367" spans="1:65" s="13" customFormat="1" ht="11.25">
      <c r="B2367" s="193"/>
      <c r="C2367" s="194"/>
      <c r="D2367" s="195" t="s">
        <v>188</v>
      </c>
      <c r="E2367" s="196" t="s">
        <v>19</v>
      </c>
      <c r="F2367" s="197" t="s">
        <v>1726</v>
      </c>
      <c r="G2367" s="194"/>
      <c r="H2367" s="198">
        <v>4.8639999999999999</v>
      </c>
      <c r="I2367" s="199"/>
      <c r="J2367" s="194"/>
      <c r="K2367" s="194"/>
      <c r="L2367" s="200"/>
      <c r="M2367" s="201"/>
      <c r="N2367" s="202"/>
      <c r="O2367" s="202"/>
      <c r="P2367" s="202"/>
      <c r="Q2367" s="202"/>
      <c r="R2367" s="202"/>
      <c r="S2367" s="202"/>
      <c r="T2367" s="203"/>
      <c r="AT2367" s="204" t="s">
        <v>188</v>
      </c>
      <c r="AU2367" s="204" t="s">
        <v>86</v>
      </c>
      <c r="AV2367" s="13" t="s">
        <v>86</v>
      </c>
      <c r="AW2367" s="13" t="s">
        <v>35</v>
      </c>
      <c r="AX2367" s="13" t="s">
        <v>76</v>
      </c>
      <c r="AY2367" s="204" t="s">
        <v>177</v>
      </c>
    </row>
    <row r="2368" spans="1:65" s="13" customFormat="1" ht="11.25">
      <c r="B2368" s="193"/>
      <c r="C2368" s="194"/>
      <c r="D2368" s="195" t="s">
        <v>188</v>
      </c>
      <c r="E2368" s="196" t="s">
        <v>19</v>
      </c>
      <c r="F2368" s="197" t="s">
        <v>1727</v>
      </c>
      <c r="G2368" s="194"/>
      <c r="H2368" s="198">
        <v>4.5119999999999996</v>
      </c>
      <c r="I2368" s="199"/>
      <c r="J2368" s="194"/>
      <c r="K2368" s="194"/>
      <c r="L2368" s="200"/>
      <c r="M2368" s="201"/>
      <c r="N2368" s="202"/>
      <c r="O2368" s="202"/>
      <c r="P2368" s="202"/>
      <c r="Q2368" s="202"/>
      <c r="R2368" s="202"/>
      <c r="S2368" s="202"/>
      <c r="T2368" s="203"/>
      <c r="AT2368" s="204" t="s">
        <v>188</v>
      </c>
      <c r="AU2368" s="204" t="s">
        <v>86</v>
      </c>
      <c r="AV2368" s="13" t="s">
        <v>86</v>
      </c>
      <c r="AW2368" s="13" t="s">
        <v>35</v>
      </c>
      <c r="AX2368" s="13" t="s">
        <v>76</v>
      </c>
      <c r="AY2368" s="204" t="s">
        <v>177</v>
      </c>
    </row>
    <row r="2369" spans="1:65" s="14" customFormat="1" ht="11.25">
      <c r="B2369" s="205"/>
      <c r="C2369" s="206"/>
      <c r="D2369" s="195" t="s">
        <v>188</v>
      </c>
      <c r="E2369" s="207" t="s">
        <v>19</v>
      </c>
      <c r="F2369" s="208" t="s">
        <v>190</v>
      </c>
      <c r="G2369" s="206"/>
      <c r="H2369" s="209">
        <v>13.216000000000001</v>
      </c>
      <c r="I2369" s="210"/>
      <c r="J2369" s="206"/>
      <c r="K2369" s="206"/>
      <c r="L2369" s="211"/>
      <c r="M2369" s="212"/>
      <c r="N2369" s="213"/>
      <c r="O2369" s="213"/>
      <c r="P2369" s="213"/>
      <c r="Q2369" s="213"/>
      <c r="R2369" s="213"/>
      <c r="S2369" s="213"/>
      <c r="T2369" s="214"/>
      <c r="AT2369" s="215" t="s">
        <v>188</v>
      </c>
      <c r="AU2369" s="215" t="s">
        <v>86</v>
      </c>
      <c r="AV2369" s="14" t="s">
        <v>184</v>
      </c>
      <c r="AW2369" s="14" t="s">
        <v>35</v>
      </c>
      <c r="AX2369" s="14" t="s">
        <v>84</v>
      </c>
      <c r="AY2369" s="215" t="s">
        <v>177</v>
      </c>
    </row>
    <row r="2370" spans="1:65" s="2" customFormat="1" ht="33" customHeight="1">
      <c r="A2370" s="36"/>
      <c r="B2370" s="37"/>
      <c r="C2370" s="175" t="s">
        <v>1728</v>
      </c>
      <c r="D2370" s="175" t="s">
        <v>179</v>
      </c>
      <c r="E2370" s="176" t="s">
        <v>1729</v>
      </c>
      <c r="F2370" s="177" t="s">
        <v>1730</v>
      </c>
      <c r="G2370" s="178" t="s">
        <v>199</v>
      </c>
      <c r="H2370" s="179">
        <v>37.618000000000002</v>
      </c>
      <c r="I2370" s="180"/>
      <c r="J2370" s="181">
        <f>ROUND(I2370*H2370,2)</f>
        <v>0</v>
      </c>
      <c r="K2370" s="177" t="s">
        <v>183</v>
      </c>
      <c r="L2370" s="41"/>
      <c r="M2370" s="182" t="s">
        <v>19</v>
      </c>
      <c r="N2370" s="183" t="s">
        <v>47</v>
      </c>
      <c r="O2370" s="66"/>
      <c r="P2370" s="184">
        <f>O2370*H2370</f>
        <v>0</v>
      </c>
      <c r="Q2370" s="184">
        <v>1.2880000000000001E-2</v>
      </c>
      <c r="R2370" s="184">
        <f>Q2370*H2370</f>
        <v>0.48451984000000003</v>
      </c>
      <c r="S2370" s="184">
        <v>0</v>
      </c>
      <c r="T2370" s="185">
        <f>S2370*H2370</f>
        <v>0</v>
      </c>
      <c r="U2370" s="36"/>
      <c r="V2370" s="36"/>
      <c r="W2370" s="36"/>
      <c r="X2370" s="36"/>
      <c r="Y2370" s="36"/>
      <c r="Z2370" s="36"/>
      <c r="AA2370" s="36"/>
      <c r="AB2370" s="36"/>
      <c r="AC2370" s="36"/>
      <c r="AD2370" s="36"/>
      <c r="AE2370" s="36"/>
      <c r="AR2370" s="186" t="s">
        <v>301</v>
      </c>
      <c r="AT2370" s="186" t="s">
        <v>179</v>
      </c>
      <c r="AU2370" s="186" t="s">
        <v>86</v>
      </c>
      <c r="AY2370" s="19" t="s">
        <v>177</v>
      </c>
      <c r="BE2370" s="187">
        <f>IF(N2370="základní",J2370,0)</f>
        <v>0</v>
      </c>
      <c r="BF2370" s="187">
        <f>IF(N2370="snížená",J2370,0)</f>
        <v>0</v>
      </c>
      <c r="BG2370" s="187">
        <f>IF(N2370="zákl. přenesená",J2370,0)</f>
        <v>0</v>
      </c>
      <c r="BH2370" s="187">
        <f>IF(N2370="sníž. přenesená",J2370,0)</f>
        <v>0</v>
      </c>
      <c r="BI2370" s="187">
        <f>IF(N2370="nulová",J2370,0)</f>
        <v>0</v>
      </c>
      <c r="BJ2370" s="19" t="s">
        <v>84</v>
      </c>
      <c r="BK2370" s="187">
        <f>ROUND(I2370*H2370,2)</f>
        <v>0</v>
      </c>
      <c r="BL2370" s="19" t="s">
        <v>301</v>
      </c>
      <c r="BM2370" s="186" t="s">
        <v>1731</v>
      </c>
    </row>
    <row r="2371" spans="1:65" s="2" customFormat="1" ht="11.25">
      <c r="A2371" s="36"/>
      <c r="B2371" s="37"/>
      <c r="C2371" s="38"/>
      <c r="D2371" s="188" t="s">
        <v>186</v>
      </c>
      <c r="E2371" s="38"/>
      <c r="F2371" s="189" t="s">
        <v>1732</v>
      </c>
      <c r="G2371" s="38"/>
      <c r="H2371" s="38"/>
      <c r="I2371" s="190"/>
      <c r="J2371" s="38"/>
      <c r="K2371" s="38"/>
      <c r="L2371" s="41"/>
      <c r="M2371" s="191"/>
      <c r="N2371" s="192"/>
      <c r="O2371" s="66"/>
      <c r="P2371" s="66"/>
      <c r="Q2371" s="66"/>
      <c r="R2371" s="66"/>
      <c r="S2371" s="66"/>
      <c r="T2371" s="67"/>
      <c r="U2371" s="36"/>
      <c r="V2371" s="36"/>
      <c r="W2371" s="36"/>
      <c r="X2371" s="36"/>
      <c r="Y2371" s="36"/>
      <c r="Z2371" s="36"/>
      <c r="AA2371" s="36"/>
      <c r="AB2371" s="36"/>
      <c r="AC2371" s="36"/>
      <c r="AD2371" s="36"/>
      <c r="AE2371" s="36"/>
      <c r="AT2371" s="19" t="s">
        <v>186</v>
      </c>
      <c r="AU2371" s="19" t="s">
        <v>86</v>
      </c>
    </row>
    <row r="2372" spans="1:65" s="15" customFormat="1" ht="11.25">
      <c r="B2372" s="216"/>
      <c r="C2372" s="217"/>
      <c r="D2372" s="195" t="s">
        <v>188</v>
      </c>
      <c r="E2372" s="218" t="s">
        <v>19</v>
      </c>
      <c r="F2372" s="219" t="s">
        <v>1468</v>
      </c>
      <c r="G2372" s="217"/>
      <c r="H2372" s="218" t="s">
        <v>19</v>
      </c>
      <c r="I2372" s="220"/>
      <c r="J2372" s="217"/>
      <c r="K2372" s="217"/>
      <c r="L2372" s="221"/>
      <c r="M2372" s="222"/>
      <c r="N2372" s="223"/>
      <c r="O2372" s="223"/>
      <c r="P2372" s="223"/>
      <c r="Q2372" s="223"/>
      <c r="R2372" s="223"/>
      <c r="S2372" s="223"/>
      <c r="T2372" s="224"/>
      <c r="AT2372" s="225" t="s">
        <v>188</v>
      </c>
      <c r="AU2372" s="225" t="s">
        <v>86</v>
      </c>
      <c r="AV2372" s="15" t="s">
        <v>84</v>
      </c>
      <c r="AW2372" s="15" t="s">
        <v>35</v>
      </c>
      <c r="AX2372" s="15" t="s">
        <v>76</v>
      </c>
      <c r="AY2372" s="225" t="s">
        <v>177</v>
      </c>
    </row>
    <row r="2373" spans="1:65" s="13" customFormat="1" ht="11.25">
      <c r="B2373" s="193"/>
      <c r="C2373" s="194"/>
      <c r="D2373" s="195" t="s">
        <v>188</v>
      </c>
      <c r="E2373" s="196" t="s">
        <v>19</v>
      </c>
      <c r="F2373" s="197" t="s">
        <v>1733</v>
      </c>
      <c r="G2373" s="194"/>
      <c r="H2373" s="198">
        <v>4.9400000000000004</v>
      </c>
      <c r="I2373" s="199"/>
      <c r="J2373" s="194"/>
      <c r="K2373" s="194"/>
      <c r="L2373" s="200"/>
      <c r="M2373" s="201"/>
      <c r="N2373" s="202"/>
      <c r="O2373" s="202"/>
      <c r="P2373" s="202"/>
      <c r="Q2373" s="202"/>
      <c r="R2373" s="202"/>
      <c r="S2373" s="202"/>
      <c r="T2373" s="203"/>
      <c r="AT2373" s="204" t="s">
        <v>188</v>
      </c>
      <c r="AU2373" s="204" t="s">
        <v>86</v>
      </c>
      <c r="AV2373" s="13" t="s">
        <v>86</v>
      </c>
      <c r="AW2373" s="13" t="s">
        <v>35</v>
      </c>
      <c r="AX2373" s="13" t="s">
        <v>76</v>
      </c>
      <c r="AY2373" s="204" t="s">
        <v>177</v>
      </c>
    </row>
    <row r="2374" spans="1:65" s="13" customFormat="1" ht="11.25">
      <c r="B2374" s="193"/>
      <c r="C2374" s="194"/>
      <c r="D2374" s="195" t="s">
        <v>188</v>
      </c>
      <c r="E2374" s="196" t="s">
        <v>19</v>
      </c>
      <c r="F2374" s="197" t="s">
        <v>1734</v>
      </c>
      <c r="G2374" s="194"/>
      <c r="H2374" s="198">
        <v>7.41</v>
      </c>
      <c r="I2374" s="199"/>
      <c r="J2374" s="194"/>
      <c r="K2374" s="194"/>
      <c r="L2374" s="200"/>
      <c r="M2374" s="201"/>
      <c r="N2374" s="202"/>
      <c r="O2374" s="202"/>
      <c r="P2374" s="202"/>
      <c r="Q2374" s="202"/>
      <c r="R2374" s="202"/>
      <c r="S2374" s="202"/>
      <c r="T2374" s="203"/>
      <c r="AT2374" s="204" t="s">
        <v>188</v>
      </c>
      <c r="AU2374" s="204" t="s">
        <v>86</v>
      </c>
      <c r="AV2374" s="13" t="s">
        <v>86</v>
      </c>
      <c r="AW2374" s="13" t="s">
        <v>35</v>
      </c>
      <c r="AX2374" s="13" t="s">
        <v>76</v>
      </c>
      <c r="AY2374" s="204" t="s">
        <v>177</v>
      </c>
    </row>
    <row r="2375" spans="1:65" s="13" customFormat="1" ht="11.25">
      <c r="B2375" s="193"/>
      <c r="C2375" s="194"/>
      <c r="D2375" s="195" t="s">
        <v>188</v>
      </c>
      <c r="E2375" s="196" t="s">
        <v>19</v>
      </c>
      <c r="F2375" s="197" t="s">
        <v>1733</v>
      </c>
      <c r="G2375" s="194"/>
      <c r="H2375" s="198">
        <v>4.9400000000000004</v>
      </c>
      <c r="I2375" s="199"/>
      <c r="J2375" s="194"/>
      <c r="K2375" s="194"/>
      <c r="L2375" s="200"/>
      <c r="M2375" s="201"/>
      <c r="N2375" s="202"/>
      <c r="O2375" s="202"/>
      <c r="P2375" s="202"/>
      <c r="Q2375" s="202"/>
      <c r="R2375" s="202"/>
      <c r="S2375" s="202"/>
      <c r="T2375" s="203"/>
      <c r="AT2375" s="204" t="s">
        <v>188</v>
      </c>
      <c r="AU2375" s="204" t="s">
        <v>86</v>
      </c>
      <c r="AV2375" s="13" t="s">
        <v>86</v>
      </c>
      <c r="AW2375" s="13" t="s">
        <v>35</v>
      </c>
      <c r="AX2375" s="13" t="s">
        <v>76</v>
      </c>
      <c r="AY2375" s="204" t="s">
        <v>177</v>
      </c>
    </row>
    <row r="2376" spans="1:65" s="13" customFormat="1" ht="11.25">
      <c r="B2376" s="193"/>
      <c r="C2376" s="194"/>
      <c r="D2376" s="195" t="s">
        <v>188</v>
      </c>
      <c r="E2376" s="196" t="s">
        <v>19</v>
      </c>
      <c r="F2376" s="197" t="s">
        <v>1735</v>
      </c>
      <c r="G2376" s="194"/>
      <c r="H2376" s="198">
        <v>4.03</v>
      </c>
      <c r="I2376" s="199"/>
      <c r="J2376" s="194"/>
      <c r="K2376" s="194"/>
      <c r="L2376" s="200"/>
      <c r="M2376" s="201"/>
      <c r="N2376" s="202"/>
      <c r="O2376" s="202"/>
      <c r="P2376" s="202"/>
      <c r="Q2376" s="202"/>
      <c r="R2376" s="202"/>
      <c r="S2376" s="202"/>
      <c r="T2376" s="203"/>
      <c r="AT2376" s="204" t="s">
        <v>188</v>
      </c>
      <c r="AU2376" s="204" t="s">
        <v>86</v>
      </c>
      <c r="AV2376" s="13" t="s">
        <v>86</v>
      </c>
      <c r="AW2376" s="13" t="s">
        <v>35</v>
      </c>
      <c r="AX2376" s="13" t="s">
        <v>76</v>
      </c>
      <c r="AY2376" s="204" t="s">
        <v>177</v>
      </c>
    </row>
    <row r="2377" spans="1:65" s="13" customFormat="1" ht="11.25">
      <c r="B2377" s="193"/>
      <c r="C2377" s="194"/>
      <c r="D2377" s="195" t="s">
        <v>188</v>
      </c>
      <c r="E2377" s="196" t="s">
        <v>19</v>
      </c>
      <c r="F2377" s="197" t="s">
        <v>1733</v>
      </c>
      <c r="G2377" s="194"/>
      <c r="H2377" s="198">
        <v>4.9400000000000004</v>
      </c>
      <c r="I2377" s="199"/>
      <c r="J2377" s="194"/>
      <c r="K2377" s="194"/>
      <c r="L2377" s="200"/>
      <c r="M2377" s="201"/>
      <c r="N2377" s="202"/>
      <c r="O2377" s="202"/>
      <c r="P2377" s="202"/>
      <c r="Q2377" s="202"/>
      <c r="R2377" s="202"/>
      <c r="S2377" s="202"/>
      <c r="T2377" s="203"/>
      <c r="AT2377" s="204" t="s">
        <v>188</v>
      </c>
      <c r="AU2377" s="204" t="s">
        <v>86</v>
      </c>
      <c r="AV2377" s="13" t="s">
        <v>86</v>
      </c>
      <c r="AW2377" s="13" t="s">
        <v>35</v>
      </c>
      <c r="AX2377" s="13" t="s">
        <v>76</v>
      </c>
      <c r="AY2377" s="204" t="s">
        <v>177</v>
      </c>
    </row>
    <row r="2378" spans="1:65" s="15" customFormat="1" ht="11.25">
      <c r="B2378" s="216"/>
      <c r="C2378" s="217"/>
      <c r="D2378" s="195" t="s">
        <v>188</v>
      </c>
      <c r="E2378" s="218" t="s">
        <v>19</v>
      </c>
      <c r="F2378" s="219" t="s">
        <v>1736</v>
      </c>
      <c r="G2378" s="217"/>
      <c r="H2378" s="218" t="s">
        <v>19</v>
      </c>
      <c r="I2378" s="220"/>
      <c r="J2378" s="217"/>
      <c r="K2378" s="217"/>
      <c r="L2378" s="221"/>
      <c r="M2378" s="222"/>
      <c r="N2378" s="223"/>
      <c r="O2378" s="223"/>
      <c r="P2378" s="223"/>
      <c r="Q2378" s="223"/>
      <c r="R2378" s="223"/>
      <c r="S2378" s="223"/>
      <c r="T2378" s="224"/>
      <c r="AT2378" s="225" t="s">
        <v>188</v>
      </c>
      <c r="AU2378" s="225" t="s">
        <v>86</v>
      </c>
      <c r="AV2378" s="15" t="s">
        <v>84</v>
      </c>
      <c r="AW2378" s="15" t="s">
        <v>35</v>
      </c>
      <c r="AX2378" s="15" t="s">
        <v>76</v>
      </c>
      <c r="AY2378" s="225" t="s">
        <v>177</v>
      </c>
    </row>
    <row r="2379" spans="1:65" s="15" customFormat="1" ht="11.25">
      <c r="B2379" s="216"/>
      <c r="C2379" s="217"/>
      <c r="D2379" s="195" t="s">
        <v>188</v>
      </c>
      <c r="E2379" s="218" t="s">
        <v>19</v>
      </c>
      <c r="F2379" s="219" t="s">
        <v>1468</v>
      </c>
      <c r="G2379" s="217"/>
      <c r="H2379" s="218" t="s">
        <v>19</v>
      </c>
      <c r="I2379" s="220"/>
      <c r="J2379" s="217"/>
      <c r="K2379" s="217"/>
      <c r="L2379" s="221"/>
      <c r="M2379" s="222"/>
      <c r="N2379" s="223"/>
      <c r="O2379" s="223"/>
      <c r="P2379" s="223"/>
      <c r="Q2379" s="223"/>
      <c r="R2379" s="223"/>
      <c r="S2379" s="223"/>
      <c r="T2379" s="224"/>
      <c r="AT2379" s="225" t="s">
        <v>188</v>
      </c>
      <c r="AU2379" s="225" t="s">
        <v>86</v>
      </c>
      <c r="AV2379" s="15" t="s">
        <v>84</v>
      </c>
      <c r="AW2379" s="15" t="s">
        <v>35</v>
      </c>
      <c r="AX2379" s="15" t="s">
        <v>76</v>
      </c>
      <c r="AY2379" s="225" t="s">
        <v>177</v>
      </c>
    </row>
    <row r="2380" spans="1:65" s="13" customFormat="1" ht="11.25">
      <c r="B2380" s="193"/>
      <c r="C2380" s="194"/>
      <c r="D2380" s="195" t="s">
        <v>188</v>
      </c>
      <c r="E2380" s="196" t="s">
        <v>19</v>
      </c>
      <c r="F2380" s="197" t="s">
        <v>1737</v>
      </c>
      <c r="G2380" s="194"/>
      <c r="H2380" s="198">
        <v>2.3660000000000001</v>
      </c>
      <c r="I2380" s="199"/>
      <c r="J2380" s="194"/>
      <c r="K2380" s="194"/>
      <c r="L2380" s="200"/>
      <c r="M2380" s="201"/>
      <c r="N2380" s="202"/>
      <c r="O2380" s="202"/>
      <c r="P2380" s="202"/>
      <c r="Q2380" s="202"/>
      <c r="R2380" s="202"/>
      <c r="S2380" s="202"/>
      <c r="T2380" s="203"/>
      <c r="AT2380" s="204" t="s">
        <v>188</v>
      </c>
      <c r="AU2380" s="204" t="s">
        <v>86</v>
      </c>
      <c r="AV2380" s="13" t="s">
        <v>86</v>
      </c>
      <c r="AW2380" s="13" t="s">
        <v>35</v>
      </c>
      <c r="AX2380" s="13" t="s">
        <v>76</v>
      </c>
      <c r="AY2380" s="204" t="s">
        <v>177</v>
      </c>
    </row>
    <row r="2381" spans="1:65" s="13" customFormat="1" ht="11.25">
      <c r="B2381" s="193"/>
      <c r="C2381" s="194"/>
      <c r="D2381" s="195" t="s">
        <v>188</v>
      </c>
      <c r="E2381" s="196" t="s">
        <v>19</v>
      </c>
      <c r="F2381" s="197" t="s">
        <v>1738</v>
      </c>
      <c r="G2381" s="194"/>
      <c r="H2381" s="198">
        <v>4.5759999999999996</v>
      </c>
      <c r="I2381" s="199"/>
      <c r="J2381" s="194"/>
      <c r="K2381" s="194"/>
      <c r="L2381" s="200"/>
      <c r="M2381" s="201"/>
      <c r="N2381" s="202"/>
      <c r="O2381" s="202"/>
      <c r="P2381" s="202"/>
      <c r="Q2381" s="202"/>
      <c r="R2381" s="202"/>
      <c r="S2381" s="202"/>
      <c r="T2381" s="203"/>
      <c r="AT2381" s="204" t="s">
        <v>188</v>
      </c>
      <c r="AU2381" s="204" t="s">
        <v>86</v>
      </c>
      <c r="AV2381" s="13" t="s">
        <v>86</v>
      </c>
      <c r="AW2381" s="13" t="s">
        <v>35</v>
      </c>
      <c r="AX2381" s="13" t="s">
        <v>76</v>
      </c>
      <c r="AY2381" s="204" t="s">
        <v>177</v>
      </c>
    </row>
    <row r="2382" spans="1:65" s="13" customFormat="1" ht="11.25">
      <c r="B2382" s="193"/>
      <c r="C2382" s="194"/>
      <c r="D2382" s="195" t="s">
        <v>188</v>
      </c>
      <c r="E2382" s="196" t="s">
        <v>19</v>
      </c>
      <c r="F2382" s="197" t="s">
        <v>1739</v>
      </c>
      <c r="G2382" s="194"/>
      <c r="H2382" s="198">
        <v>4.4160000000000004</v>
      </c>
      <c r="I2382" s="199"/>
      <c r="J2382" s="194"/>
      <c r="K2382" s="194"/>
      <c r="L2382" s="200"/>
      <c r="M2382" s="201"/>
      <c r="N2382" s="202"/>
      <c r="O2382" s="202"/>
      <c r="P2382" s="202"/>
      <c r="Q2382" s="202"/>
      <c r="R2382" s="202"/>
      <c r="S2382" s="202"/>
      <c r="T2382" s="203"/>
      <c r="AT2382" s="204" t="s">
        <v>188</v>
      </c>
      <c r="AU2382" s="204" t="s">
        <v>86</v>
      </c>
      <c r="AV2382" s="13" t="s">
        <v>86</v>
      </c>
      <c r="AW2382" s="13" t="s">
        <v>35</v>
      </c>
      <c r="AX2382" s="13" t="s">
        <v>76</v>
      </c>
      <c r="AY2382" s="204" t="s">
        <v>177</v>
      </c>
    </row>
    <row r="2383" spans="1:65" s="14" customFormat="1" ht="11.25">
      <c r="B2383" s="205"/>
      <c r="C2383" s="206"/>
      <c r="D2383" s="195" t="s">
        <v>188</v>
      </c>
      <c r="E2383" s="207" t="s">
        <v>19</v>
      </c>
      <c r="F2383" s="208" t="s">
        <v>190</v>
      </c>
      <c r="G2383" s="206"/>
      <c r="H2383" s="209">
        <v>37.618000000000009</v>
      </c>
      <c r="I2383" s="210"/>
      <c r="J2383" s="206"/>
      <c r="K2383" s="206"/>
      <c r="L2383" s="211"/>
      <c r="M2383" s="212"/>
      <c r="N2383" s="213"/>
      <c r="O2383" s="213"/>
      <c r="P2383" s="213"/>
      <c r="Q2383" s="213"/>
      <c r="R2383" s="213"/>
      <c r="S2383" s="213"/>
      <c r="T2383" s="214"/>
      <c r="AT2383" s="215" t="s">
        <v>188</v>
      </c>
      <c r="AU2383" s="215" t="s">
        <v>86</v>
      </c>
      <c r="AV2383" s="14" t="s">
        <v>184</v>
      </c>
      <c r="AW2383" s="14" t="s">
        <v>35</v>
      </c>
      <c r="AX2383" s="14" t="s">
        <v>84</v>
      </c>
      <c r="AY2383" s="215" t="s">
        <v>177</v>
      </c>
    </row>
    <row r="2384" spans="1:65" s="2" customFormat="1" ht="33" customHeight="1">
      <c r="A2384" s="36"/>
      <c r="B2384" s="37"/>
      <c r="C2384" s="175" t="s">
        <v>1740</v>
      </c>
      <c r="D2384" s="175" t="s">
        <v>179</v>
      </c>
      <c r="E2384" s="176" t="s">
        <v>1741</v>
      </c>
      <c r="F2384" s="177" t="s">
        <v>1742</v>
      </c>
      <c r="G2384" s="178" t="s">
        <v>199</v>
      </c>
      <c r="H2384" s="179">
        <v>4.3840000000000003</v>
      </c>
      <c r="I2384" s="180"/>
      <c r="J2384" s="181">
        <f>ROUND(I2384*H2384,2)</f>
        <v>0</v>
      </c>
      <c r="K2384" s="177" t="s">
        <v>183</v>
      </c>
      <c r="L2384" s="41"/>
      <c r="M2384" s="182" t="s">
        <v>19</v>
      </c>
      <c r="N2384" s="183" t="s">
        <v>47</v>
      </c>
      <c r="O2384" s="66"/>
      <c r="P2384" s="184">
        <f>O2384*H2384</f>
        <v>0</v>
      </c>
      <c r="Q2384" s="184">
        <v>1.6400000000000001E-2</v>
      </c>
      <c r="R2384" s="184">
        <f>Q2384*H2384</f>
        <v>7.1897600000000006E-2</v>
      </c>
      <c r="S2384" s="184">
        <v>0</v>
      </c>
      <c r="T2384" s="185">
        <f>S2384*H2384</f>
        <v>0</v>
      </c>
      <c r="U2384" s="36"/>
      <c r="V2384" s="36"/>
      <c r="W2384" s="36"/>
      <c r="X2384" s="36"/>
      <c r="Y2384" s="36"/>
      <c r="Z2384" s="36"/>
      <c r="AA2384" s="36"/>
      <c r="AB2384" s="36"/>
      <c r="AC2384" s="36"/>
      <c r="AD2384" s="36"/>
      <c r="AE2384" s="36"/>
      <c r="AR2384" s="186" t="s">
        <v>301</v>
      </c>
      <c r="AT2384" s="186" t="s">
        <v>179</v>
      </c>
      <c r="AU2384" s="186" t="s">
        <v>86</v>
      </c>
      <c r="AY2384" s="19" t="s">
        <v>177</v>
      </c>
      <c r="BE2384" s="187">
        <f>IF(N2384="základní",J2384,0)</f>
        <v>0</v>
      </c>
      <c r="BF2384" s="187">
        <f>IF(N2384="snížená",J2384,0)</f>
        <v>0</v>
      </c>
      <c r="BG2384" s="187">
        <f>IF(N2384="zákl. přenesená",J2384,0)</f>
        <v>0</v>
      </c>
      <c r="BH2384" s="187">
        <f>IF(N2384="sníž. přenesená",J2384,0)</f>
        <v>0</v>
      </c>
      <c r="BI2384" s="187">
        <f>IF(N2384="nulová",J2384,0)</f>
        <v>0</v>
      </c>
      <c r="BJ2384" s="19" t="s">
        <v>84</v>
      </c>
      <c r="BK2384" s="187">
        <f>ROUND(I2384*H2384,2)</f>
        <v>0</v>
      </c>
      <c r="BL2384" s="19" t="s">
        <v>301</v>
      </c>
      <c r="BM2384" s="186" t="s">
        <v>1743</v>
      </c>
    </row>
    <row r="2385" spans="1:65" s="2" customFormat="1" ht="11.25">
      <c r="A2385" s="36"/>
      <c r="B2385" s="37"/>
      <c r="C2385" s="38"/>
      <c r="D2385" s="188" t="s">
        <v>186</v>
      </c>
      <c r="E2385" s="38"/>
      <c r="F2385" s="189" t="s">
        <v>1744</v>
      </c>
      <c r="G2385" s="38"/>
      <c r="H2385" s="38"/>
      <c r="I2385" s="190"/>
      <c r="J2385" s="38"/>
      <c r="K2385" s="38"/>
      <c r="L2385" s="41"/>
      <c r="M2385" s="191"/>
      <c r="N2385" s="192"/>
      <c r="O2385" s="66"/>
      <c r="P2385" s="66"/>
      <c r="Q2385" s="66"/>
      <c r="R2385" s="66"/>
      <c r="S2385" s="66"/>
      <c r="T2385" s="67"/>
      <c r="U2385" s="36"/>
      <c r="V2385" s="36"/>
      <c r="W2385" s="36"/>
      <c r="X2385" s="36"/>
      <c r="Y2385" s="36"/>
      <c r="Z2385" s="36"/>
      <c r="AA2385" s="36"/>
      <c r="AB2385" s="36"/>
      <c r="AC2385" s="36"/>
      <c r="AD2385" s="36"/>
      <c r="AE2385" s="36"/>
      <c r="AT2385" s="19" t="s">
        <v>186</v>
      </c>
      <c r="AU2385" s="19" t="s">
        <v>86</v>
      </c>
    </row>
    <row r="2386" spans="1:65" s="15" customFormat="1" ht="11.25">
      <c r="B2386" s="216"/>
      <c r="C2386" s="217"/>
      <c r="D2386" s="195" t="s">
        <v>188</v>
      </c>
      <c r="E2386" s="218" t="s">
        <v>19</v>
      </c>
      <c r="F2386" s="219" t="s">
        <v>379</v>
      </c>
      <c r="G2386" s="217"/>
      <c r="H2386" s="218" t="s">
        <v>19</v>
      </c>
      <c r="I2386" s="220"/>
      <c r="J2386" s="217"/>
      <c r="K2386" s="217"/>
      <c r="L2386" s="221"/>
      <c r="M2386" s="222"/>
      <c r="N2386" s="223"/>
      <c r="O2386" s="223"/>
      <c r="P2386" s="223"/>
      <c r="Q2386" s="223"/>
      <c r="R2386" s="223"/>
      <c r="S2386" s="223"/>
      <c r="T2386" s="224"/>
      <c r="AT2386" s="225" t="s">
        <v>188</v>
      </c>
      <c r="AU2386" s="225" t="s">
        <v>86</v>
      </c>
      <c r="AV2386" s="15" t="s">
        <v>84</v>
      </c>
      <c r="AW2386" s="15" t="s">
        <v>35</v>
      </c>
      <c r="AX2386" s="15" t="s">
        <v>76</v>
      </c>
      <c r="AY2386" s="225" t="s">
        <v>177</v>
      </c>
    </row>
    <row r="2387" spans="1:65" s="13" customFormat="1" ht="11.25">
      <c r="B2387" s="193"/>
      <c r="C2387" s="194"/>
      <c r="D2387" s="195" t="s">
        <v>188</v>
      </c>
      <c r="E2387" s="196" t="s">
        <v>19</v>
      </c>
      <c r="F2387" s="197" t="s">
        <v>1745</v>
      </c>
      <c r="G2387" s="194"/>
      <c r="H2387" s="198">
        <v>4.3840000000000003</v>
      </c>
      <c r="I2387" s="199"/>
      <c r="J2387" s="194"/>
      <c r="K2387" s="194"/>
      <c r="L2387" s="200"/>
      <c r="M2387" s="201"/>
      <c r="N2387" s="202"/>
      <c r="O2387" s="202"/>
      <c r="P2387" s="202"/>
      <c r="Q2387" s="202"/>
      <c r="R2387" s="202"/>
      <c r="S2387" s="202"/>
      <c r="T2387" s="203"/>
      <c r="AT2387" s="204" t="s">
        <v>188</v>
      </c>
      <c r="AU2387" s="204" t="s">
        <v>86</v>
      </c>
      <c r="AV2387" s="13" t="s">
        <v>86</v>
      </c>
      <c r="AW2387" s="13" t="s">
        <v>35</v>
      </c>
      <c r="AX2387" s="13" t="s">
        <v>76</v>
      </c>
      <c r="AY2387" s="204" t="s">
        <v>177</v>
      </c>
    </row>
    <row r="2388" spans="1:65" s="14" customFormat="1" ht="11.25">
      <c r="B2388" s="205"/>
      <c r="C2388" s="206"/>
      <c r="D2388" s="195" t="s">
        <v>188</v>
      </c>
      <c r="E2388" s="207" t="s">
        <v>19</v>
      </c>
      <c r="F2388" s="208" t="s">
        <v>190</v>
      </c>
      <c r="G2388" s="206"/>
      <c r="H2388" s="209">
        <v>4.3840000000000003</v>
      </c>
      <c r="I2388" s="210"/>
      <c r="J2388" s="206"/>
      <c r="K2388" s="206"/>
      <c r="L2388" s="211"/>
      <c r="M2388" s="212"/>
      <c r="N2388" s="213"/>
      <c r="O2388" s="213"/>
      <c r="P2388" s="213"/>
      <c r="Q2388" s="213"/>
      <c r="R2388" s="213"/>
      <c r="S2388" s="213"/>
      <c r="T2388" s="214"/>
      <c r="AT2388" s="215" t="s">
        <v>188</v>
      </c>
      <c r="AU2388" s="215" t="s">
        <v>86</v>
      </c>
      <c r="AV2388" s="14" t="s">
        <v>184</v>
      </c>
      <c r="AW2388" s="14" t="s">
        <v>35</v>
      </c>
      <c r="AX2388" s="14" t="s">
        <v>84</v>
      </c>
      <c r="AY2388" s="215" t="s">
        <v>177</v>
      </c>
    </row>
    <row r="2389" spans="1:65" s="2" customFormat="1" ht="16.5" customHeight="1">
      <c r="A2389" s="36"/>
      <c r="B2389" s="37"/>
      <c r="C2389" s="175" t="s">
        <v>1746</v>
      </c>
      <c r="D2389" s="175" t="s">
        <v>179</v>
      </c>
      <c r="E2389" s="176" t="s">
        <v>1747</v>
      </c>
      <c r="F2389" s="177" t="s">
        <v>1748</v>
      </c>
      <c r="G2389" s="178" t="s">
        <v>199</v>
      </c>
      <c r="H2389" s="179">
        <v>129.6</v>
      </c>
      <c r="I2389" s="180"/>
      <c r="J2389" s="181">
        <f>ROUND(I2389*H2389,2)</f>
        <v>0</v>
      </c>
      <c r="K2389" s="177" t="s">
        <v>19</v>
      </c>
      <c r="L2389" s="41"/>
      <c r="M2389" s="182" t="s">
        <v>19</v>
      </c>
      <c r="N2389" s="183" t="s">
        <v>47</v>
      </c>
      <c r="O2389" s="66"/>
      <c r="P2389" s="184">
        <f>O2389*H2389</f>
        <v>0</v>
      </c>
      <c r="Q2389" s="184">
        <v>1.4300000000000001E-3</v>
      </c>
      <c r="R2389" s="184">
        <f>Q2389*H2389</f>
        <v>0.18532799999999999</v>
      </c>
      <c r="S2389" s="184">
        <v>0</v>
      </c>
      <c r="T2389" s="185">
        <f>S2389*H2389</f>
        <v>0</v>
      </c>
      <c r="U2389" s="36"/>
      <c r="V2389" s="36"/>
      <c r="W2389" s="36"/>
      <c r="X2389" s="36"/>
      <c r="Y2389" s="36"/>
      <c r="Z2389" s="36"/>
      <c r="AA2389" s="36"/>
      <c r="AB2389" s="36"/>
      <c r="AC2389" s="36"/>
      <c r="AD2389" s="36"/>
      <c r="AE2389" s="36"/>
      <c r="AR2389" s="186" t="s">
        <v>301</v>
      </c>
      <c r="AT2389" s="186" t="s">
        <v>179</v>
      </c>
      <c r="AU2389" s="186" t="s">
        <v>86</v>
      </c>
      <c r="AY2389" s="19" t="s">
        <v>177</v>
      </c>
      <c r="BE2389" s="187">
        <f>IF(N2389="základní",J2389,0)</f>
        <v>0</v>
      </c>
      <c r="BF2389" s="187">
        <f>IF(N2389="snížená",J2389,0)</f>
        <v>0</v>
      </c>
      <c r="BG2389" s="187">
        <f>IF(N2389="zákl. přenesená",J2389,0)</f>
        <v>0</v>
      </c>
      <c r="BH2389" s="187">
        <f>IF(N2389="sníž. přenesená",J2389,0)</f>
        <v>0</v>
      </c>
      <c r="BI2389" s="187">
        <f>IF(N2389="nulová",J2389,0)</f>
        <v>0</v>
      </c>
      <c r="BJ2389" s="19" t="s">
        <v>84</v>
      </c>
      <c r="BK2389" s="187">
        <f>ROUND(I2389*H2389,2)</f>
        <v>0</v>
      </c>
      <c r="BL2389" s="19" t="s">
        <v>301</v>
      </c>
      <c r="BM2389" s="186" t="s">
        <v>1749</v>
      </c>
    </row>
    <row r="2390" spans="1:65" s="15" customFormat="1" ht="11.25">
      <c r="B2390" s="216"/>
      <c r="C2390" s="217"/>
      <c r="D2390" s="195" t="s">
        <v>188</v>
      </c>
      <c r="E2390" s="218" t="s">
        <v>19</v>
      </c>
      <c r="F2390" s="219" t="s">
        <v>1750</v>
      </c>
      <c r="G2390" s="217"/>
      <c r="H2390" s="218" t="s">
        <v>19</v>
      </c>
      <c r="I2390" s="220"/>
      <c r="J2390" s="217"/>
      <c r="K2390" s="217"/>
      <c r="L2390" s="221"/>
      <c r="M2390" s="222"/>
      <c r="N2390" s="223"/>
      <c r="O2390" s="223"/>
      <c r="P2390" s="223"/>
      <c r="Q2390" s="223"/>
      <c r="R2390" s="223"/>
      <c r="S2390" s="223"/>
      <c r="T2390" s="224"/>
      <c r="AT2390" s="225" t="s">
        <v>188</v>
      </c>
      <c r="AU2390" s="225" t="s">
        <v>86</v>
      </c>
      <c r="AV2390" s="15" t="s">
        <v>84</v>
      </c>
      <c r="AW2390" s="15" t="s">
        <v>35</v>
      </c>
      <c r="AX2390" s="15" t="s">
        <v>76</v>
      </c>
      <c r="AY2390" s="225" t="s">
        <v>177</v>
      </c>
    </row>
    <row r="2391" spans="1:65" s="13" customFormat="1" ht="11.25">
      <c r="B2391" s="193"/>
      <c r="C2391" s="194"/>
      <c r="D2391" s="195" t="s">
        <v>188</v>
      </c>
      <c r="E2391" s="196" t="s">
        <v>19</v>
      </c>
      <c r="F2391" s="197" t="s">
        <v>1751</v>
      </c>
      <c r="G2391" s="194"/>
      <c r="H2391" s="198">
        <v>129.6</v>
      </c>
      <c r="I2391" s="199"/>
      <c r="J2391" s="194"/>
      <c r="K2391" s="194"/>
      <c r="L2391" s="200"/>
      <c r="M2391" s="201"/>
      <c r="N2391" s="202"/>
      <c r="O2391" s="202"/>
      <c r="P2391" s="202"/>
      <c r="Q2391" s="202"/>
      <c r="R2391" s="202"/>
      <c r="S2391" s="202"/>
      <c r="T2391" s="203"/>
      <c r="AT2391" s="204" t="s">
        <v>188</v>
      </c>
      <c r="AU2391" s="204" t="s">
        <v>86</v>
      </c>
      <c r="AV2391" s="13" t="s">
        <v>86</v>
      </c>
      <c r="AW2391" s="13" t="s">
        <v>35</v>
      </c>
      <c r="AX2391" s="13" t="s">
        <v>84</v>
      </c>
      <c r="AY2391" s="204" t="s">
        <v>177</v>
      </c>
    </row>
    <row r="2392" spans="1:65" s="2" customFormat="1" ht="16.5" customHeight="1">
      <c r="A2392" s="36"/>
      <c r="B2392" s="37"/>
      <c r="C2392" s="237" t="s">
        <v>1752</v>
      </c>
      <c r="D2392" s="237" t="s">
        <v>757</v>
      </c>
      <c r="E2392" s="238" t="s">
        <v>1753</v>
      </c>
      <c r="F2392" s="239" t="s">
        <v>1754</v>
      </c>
      <c r="G2392" s="240" t="s">
        <v>199</v>
      </c>
      <c r="H2392" s="241">
        <v>136.08000000000001</v>
      </c>
      <c r="I2392" s="242"/>
      <c r="J2392" s="243">
        <f>ROUND(I2392*H2392,2)</f>
        <v>0</v>
      </c>
      <c r="K2392" s="239" t="s">
        <v>183</v>
      </c>
      <c r="L2392" s="244"/>
      <c r="M2392" s="245" t="s">
        <v>19</v>
      </c>
      <c r="N2392" s="246" t="s">
        <v>47</v>
      </c>
      <c r="O2392" s="66"/>
      <c r="P2392" s="184">
        <f>O2392*H2392</f>
        <v>0</v>
      </c>
      <c r="Q2392" s="184">
        <v>1.35E-2</v>
      </c>
      <c r="R2392" s="184">
        <f>Q2392*H2392</f>
        <v>1.83708</v>
      </c>
      <c r="S2392" s="184">
        <v>0</v>
      </c>
      <c r="T2392" s="185">
        <f>S2392*H2392</f>
        <v>0</v>
      </c>
      <c r="U2392" s="36"/>
      <c r="V2392" s="36"/>
      <c r="W2392" s="36"/>
      <c r="X2392" s="36"/>
      <c r="Y2392" s="36"/>
      <c r="Z2392" s="36"/>
      <c r="AA2392" s="36"/>
      <c r="AB2392" s="36"/>
      <c r="AC2392" s="36"/>
      <c r="AD2392" s="36"/>
      <c r="AE2392" s="36"/>
      <c r="AR2392" s="186" t="s">
        <v>592</v>
      </c>
      <c r="AT2392" s="186" t="s">
        <v>757</v>
      </c>
      <c r="AU2392" s="186" t="s">
        <v>86</v>
      </c>
      <c r="AY2392" s="19" t="s">
        <v>177</v>
      </c>
      <c r="BE2392" s="187">
        <f>IF(N2392="základní",J2392,0)</f>
        <v>0</v>
      </c>
      <c r="BF2392" s="187">
        <f>IF(N2392="snížená",J2392,0)</f>
        <v>0</v>
      </c>
      <c r="BG2392" s="187">
        <f>IF(N2392="zákl. přenesená",J2392,0)</f>
        <v>0</v>
      </c>
      <c r="BH2392" s="187">
        <f>IF(N2392="sníž. přenesená",J2392,0)</f>
        <v>0</v>
      </c>
      <c r="BI2392" s="187">
        <f>IF(N2392="nulová",J2392,0)</f>
        <v>0</v>
      </c>
      <c r="BJ2392" s="19" t="s">
        <v>84</v>
      </c>
      <c r="BK2392" s="187">
        <f>ROUND(I2392*H2392,2)</f>
        <v>0</v>
      </c>
      <c r="BL2392" s="19" t="s">
        <v>301</v>
      </c>
      <c r="BM2392" s="186" t="s">
        <v>1755</v>
      </c>
    </row>
    <row r="2393" spans="1:65" s="13" customFormat="1" ht="11.25">
      <c r="B2393" s="193"/>
      <c r="C2393" s="194"/>
      <c r="D2393" s="195" t="s">
        <v>188</v>
      </c>
      <c r="E2393" s="196" t="s">
        <v>19</v>
      </c>
      <c r="F2393" s="197" t="s">
        <v>1756</v>
      </c>
      <c r="G2393" s="194"/>
      <c r="H2393" s="198">
        <v>136.08000000000001</v>
      </c>
      <c r="I2393" s="199"/>
      <c r="J2393" s="194"/>
      <c r="K2393" s="194"/>
      <c r="L2393" s="200"/>
      <c r="M2393" s="201"/>
      <c r="N2393" s="202"/>
      <c r="O2393" s="202"/>
      <c r="P2393" s="202"/>
      <c r="Q2393" s="202"/>
      <c r="R2393" s="202"/>
      <c r="S2393" s="202"/>
      <c r="T2393" s="203"/>
      <c r="AT2393" s="204" t="s">
        <v>188</v>
      </c>
      <c r="AU2393" s="204" t="s">
        <v>86</v>
      </c>
      <c r="AV2393" s="13" t="s">
        <v>86</v>
      </c>
      <c r="AW2393" s="13" t="s">
        <v>35</v>
      </c>
      <c r="AX2393" s="13" t="s">
        <v>84</v>
      </c>
      <c r="AY2393" s="204" t="s">
        <v>177</v>
      </c>
    </row>
    <row r="2394" spans="1:65" s="2" customFormat="1" ht="24.2" customHeight="1">
      <c r="A2394" s="36"/>
      <c r="B2394" s="37"/>
      <c r="C2394" s="175" t="s">
        <v>1757</v>
      </c>
      <c r="D2394" s="175" t="s">
        <v>179</v>
      </c>
      <c r="E2394" s="176" t="s">
        <v>1758</v>
      </c>
      <c r="F2394" s="177" t="s">
        <v>1759</v>
      </c>
      <c r="G2394" s="178" t="s">
        <v>199</v>
      </c>
      <c r="H2394" s="179">
        <v>66.3</v>
      </c>
      <c r="I2394" s="180"/>
      <c r="J2394" s="181">
        <f>ROUND(I2394*H2394,2)</f>
        <v>0</v>
      </c>
      <c r="K2394" s="177" t="s">
        <v>183</v>
      </c>
      <c r="L2394" s="41"/>
      <c r="M2394" s="182" t="s">
        <v>19</v>
      </c>
      <c r="N2394" s="183" t="s">
        <v>47</v>
      </c>
      <c r="O2394" s="66"/>
      <c r="P2394" s="184">
        <f>O2394*H2394</f>
        <v>0</v>
      </c>
      <c r="Q2394" s="184">
        <v>1.2200000000000001E-2</v>
      </c>
      <c r="R2394" s="184">
        <f>Q2394*H2394</f>
        <v>0.80886000000000002</v>
      </c>
      <c r="S2394" s="184">
        <v>0</v>
      </c>
      <c r="T2394" s="185">
        <f>S2394*H2394</f>
        <v>0</v>
      </c>
      <c r="U2394" s="36"/>
      <c r="V2394" s="36"/>
      <c r="W2394" s="36"/>
      <c r="X2394" s="36"/>
      <c r="Y2394" s="36"/>
      <c r="Z2394" s="36"/>
      <c r="AA2394" s="36"/>
      <c r="AB2394" s="36"/>
      <c r="AC2394" s="36"/>
      <c r="AD2394" s="36"/>
      <c r="AE2394" s="36"/>
      <c r="AR2394" s="186" t="s">
        <v>301</v>
      </c>
      <c r="AT2394" s="186" t="s">
        <v>179</v>
      </c>
      <c r="AU2394" s="186" t="s">
        <v>86</v>
      </c>
      <c r="AY2394" s="19" t="s">
        <v>177</v>
      </c>
      <c r="BE2394" s="187">
        <f>IF(N2394="základní",J2394,0)</f>
        <v>0</v>
      </c>
      <c r="BF2394" s="187">
        <f>IF(N2394="snížená",J2394,0)</f>
        <v>0</v>
      </c>
      <c r="BG2394" s="187">
        <f>IF(N2394="zákl. přenesená",J2394,0)</f>
        <v>0</v>
      </c>
      <c r="BH2394" s="187">
        <f>IF(N2394="sníž. přenesená",J2394,0)</f>
        <v>0</v>
      </c>
      <c r="BI2394" s="187">
        <f>IF(N2394="nulová",J2394,0)</f>
        <v>0</v>
      </c>
      <c r="BJ2394" s="19" t="s">
        <v>84</v>
      </c>
      <c r="BK2394" s="187">
        <f>ROUND(I2394*H2394,2)</f>
        <v>0</v>
      </c>
      <c r="BL2394" s="19" t="s">
        <v>301</v>
      </c>
      <c r="BM2394" s="186" t="s">
        <v>1760</v>
      </c>
    </row>
    <row r="2395" spans="1:65" s="2" customFormat="1" ht="11.25">
      <c r="A2395" s="36"/>
      <c r="B2395" s="37"/>
      <c r="C2395" s="38"/>
      <c r="D2395" s="188" t="s">
        <v>186</v>
      </c>
      <c r="E2395" s="38"/>
      <c r="F2395" s="189" t="s">
        <v>1761</v>
      </c>
      <c r="G2395" s="38"/>
      <c r="H2395" s="38"/>
      <c r="I2395" s="190"/>
      <c r="J2395" s="38"/>
      <c r="K2395" s="38"/>
      <c r="L2395" s="41"/>
      <c r="M2395" s="191"/>
      <c r="N2395" s="192"/>
      <c r="O2395" s="66"/>
      <c r="P2395" s="66"/>
      <c r="Q2395" s="66"/>
      <c r="R2395" s="66"/>
      <c r="S2395" s="66"/>
      <c r="T2395" s="67"/>
      <c r="U2395" s="36"/>
      <c r="V2395" s="36"/>
      <c r="W2395" s="36"/>
      <c r="X2395" s="36"/>
      <c r="Y2395" s="36"/>
      <c r="Z2395" s="36"/>
      <c r="AA2395" s="36"/>
      <c r="AB2395" s="36"/>
      <c r="AC2395" s="36"/>
      <c r="AD2395" s="36"/>
      <c r="AE2395" s="36"/>
      <c r="AT2395" s="19" t="s">
        <v>186</v>
      </c>
      <c r="AU2395" s="19" t="s">
        <v>86</v>
      </c>
    </row>
    <row r="2396" spans="1:65" s="15" customFormat="1" ht="11.25">
      <c r="B2396" s="216"/>
      <c r="C2396" s="217"/>
      <c r="D2396" s="195" t="s">
        <v>188</v>
      </c>
      <c r="E2396" s="218" t="s">
        <v>19</v>
      </c>
      <c r="F2396" s="219" t="s">
        <v>373</v>
      </c>
      <c r="G2396" s="217"/>
      <c r="H2396" s="218" t="s">
        <v>19</v>
      </c>
      <c r="I2396" s="220"/>
      <c r="J2396" s="217"/>
      <c r="K2396" s="217"/>
      <c r="L2396" s="221"/>
      <c r="M2396" s="222"/>
      <c r="N2396" s="223"/>
      <c r="O2396" s="223"/>
      <c r="P2396" s="223"/>
      <c r="Q2396" s="223"/>
      <c r="R2396" s="223"/>
      <c r="S2396" s="223"/>
      <c r="T2396" s="224"/>
      <c r="AT2396" s="225" t="s">
        <v>188</v>
      </c>
      <c r="AU2396" s="225" t="s">
        <v>86</v>
      </c>
      <c r="AV2396" s="15" t="s">
        <v>84</v>
      </c>
      <c r="AW2396" s="15" t="s">
        <v>35</v>
      </c>
      <c r="AX2396" s="15" t="s">
        <v>76</v>
      </c>
      <c r="AY2396" s="225" t="s">
        <v>177</v>
      </c>
    </row>
    <row r="2397" spans="1:65" s="13" customFormat="1" ht="11.25">
      <c r="B2397" s="193"/>
      <c r="C2397" s="194"/>
      <c r="D2397" s="195" t="s">
        <v>188</v>
      </c>
      <c r="E2397" s="196" t="s">
        <v>19</v>
      </c>
      <c r="F2397" s="197" t="s">
        <v>1029</v>
      </c>
      <c r="G2397" s="194"/>
      <c r="H2397" s="198">
        <v>10.1</v>
      </c>
      <c r="I2397" s="199"/>
      <c r="J2397" s="194"/>
      <c r="K2397" s="194"/>
      <c r="L2397" s="200"/>
      <c r="M2397" s="201"/>
      <c r="N2397" s="202"/>
      <c r="O2397" s="202"/>
      <c r="P2397" s="202"/>
      <c r="Q2397" s="202"/>
      <c r="R2397" s="202"/>
      <c r="S2397" s="202"/>
      <c r="T2397" s="203"/>
      <c r="AT2397" s="204" t="s">
        <v>188</v>
      </c>
      <c r="AU2397" s="204" t="s">
        <v>86</v>
      </c>
      <c r="AV2397" s="13" t="s">
        <v>86</v>
      </c>
      <c r="AW2397" s="13" t="s">
        <v>35</v>
      </c>
      <c r="AX2397" s="13" t="s">
        <v>76</v>
      </c>
      <c r="AY2397" s="204" t="s">
        <v>177</v>
      </c>
    </row>
    <row r="2398" spans="1:65" s="13" customFormat="1" ht="11.25">
      <c r="B2398" s="193"/>
      <c r="C2398" s="194"/>
      <c r="D2398" s="195" t="s">
        <v>188</v>
      </c>
      <c r="E2398" s="196" t="s">
        <v>19</v>
      </c>
      <c r="F2398" s="197" t="s">
        <v>1030</v>
      </c>
      <c r="G2398" s="194"/>
      <c r="H2398" s="198">
        <v>30.7</v>
      </c>
      <c r="I2398" s="199"/>
      <c r="J2398" s="194"/>
      <c r="K2398" s="194"/>
      <c r="L2398" s="200"/>
      <c r="M2398" s="201"/>
      <c r="N2398" s="202"/>
      <c r="O2398" s="202"/>
      <c r="P2398" s="202"/>
      <c r="Q2398" s="202"/>
      <c r="R2398" s="202"/>
      <c r="S2398" s="202"/>
      <c r="T2398" s="203"/>
      <c r="AT2398" s="204" t="s">
        <v>188</v>
      </c>
      <c r="AU2398" s="204" t="s">
        <v>86</v>
      </c>
      <c r="AV2398" s="13" t="s">
        <v>86</v>
      </c>
      <c r="AW2398" s="13" t="s">
        <v>35</v>
      </c>
      <c r="AX2398" s="13" t="s">
        <v>76</v>
      </c>
      <c r="AY2398" s="204" t="s">
        <v>177</v>
      </c>
    </row>
    <row r="2399" spans="1:65" s="13" customFormat="1" ht="11.25">
      <c r="B2399" s="193"/>
      <c r="C2399" s="194"/>
      <c r="D2399" s="195" t="s">
        <v>188</v>
      </c>
      <c r="E2399" s="196" t="s">
        <v>19</v>
      </c>
      <c r="F2399" s="197" t="s">
        <v>1031</v>
      </c>
      <c r="G2399" s="194"/>
      <c r="H2399" s="198">
        <v>13.1</v>
      </c>
      <c r="I2399" s="199"/>
      <c r="J2399" s="194"/>
      <c r="K2399" s="194"/>
      <c r="L2399" s="200"/>
      <c r="M2399" s="201"/>
      <c r="N2399" s="202"/>
      <c r="O2399" s="202"/>
      <c r="P2399" s="202"/>
      <c r="Q2399" s="202"/>
      <c r="R2399" s="202"/>
      <c r="S2399" s="202"/>
      <c r="T2399" s="203"/>
      <c r="AT2399" s="204" t="s">
        <v>188</v>
      </c>
      <c r="AU2399" s="204" t="s">
        <v>86</v>
      </c>
      <c r="AV2399" s="13" t="s">
        <v>86</v>
      </c>
      <c r="AW2399" s="13" t="s">
        <v>35</v>
      </c>
      <c r="AX2399" s="13" t="s">
        <v>76</v>
      </c>
      <c r="AY2399" s="204" t="s">
        <v>177</v>
      </c>
    </row>
    <row r="2400" spans="1:65" s="13" customFormat="1" ht="11.25">
      <c r="B2400" s="193"/>
      <c r="C2400" s="194"/>
      <c r="D2400" s="195" t="s">
        <v>188</v>
      </c>
      <c r="E2400" s="196" t="s">
        <v>19</v>
      </c>
      <c r="F2400" s="197" t="s">
        <v>1032</v>
      </c>
      <c r="G2400" s="194"/>
      <c r="H2400" s="198">
        <v>12.4</v>
      </c>
      <c r="I2400" s="199"/>
      <c r="J2400" s="194"/>
      <c r="K2400" s="194"/>
      <c r="L2400" s="200"/>
      <c r="M2400" s="201"/>
      <c r="N2400" s="202"/>
      <c r="O2400" s="202"/>
      <c r="P2400" s="202"/>
      <c r="Q2400" s="202"/>
      <c r="R2400" s="202"/>
      <c r="S2400" s="202"/>
      <c r="T2400" s="203"/>
      <c r="AT2400" s="204" t="s">
        <v>188</v>
      </c>
      <c r="AU2400" s="204" t="s">
        <v>86</v>
      </c>
      <c r="AV2400" s="13" t="s">
        <v>86</v>
      </c>
      <c r="AW2400" s="13" t="s">
        <v>35</v>
      </c>
      <c r="AX2400" s="13" t="s">
        <v>76</v>
      </c>
      <c r="AY2400" s="204" t="s">
        <v>177</v>
      </c>
    </row>
    <row r="2401" spans="1:65" s="14" customFormat="1" ht="11.25">
      <c r="B2401" s="205"/>
      <c r="C2401" s="206"/>
      <c r="D2401" s="195" t="s">
        <v>188</v>
      </c>
      <c r="E2401" s="207" t="s">
        <v>19</v>
      </c>
      <c r="F2401" s="208" t="s">
        <v>190</v>
      </c>
      <c r="G2401" s="206"/>
      <c r="H2401" s="209">
        <v>66.3</v>
      </c>
      <c r="I2401" s="210"/>
      <c r="J2401" s="206"/>
      <c r="K2401" s="206"/>
      <c r="L2401" s="211"/>
      <c r="M2401" s="212"/>
      <c r="N2401" s="213"/>
      <c r="O2401" s="213"/>
      <c r="P2401" s="213"/>
      <c r="Q2401" s="213"/>
      <c r="R2401" s="213"/>
      <c r="S2401" s="213"/>
      <c r="T2401" s="214"/>
      <c r="AT2401" s="215" t="s">
        <v>188</v>
      </c>
      <c r="AU2401" s="215" t="s">
        <v>86</v>
      </c>
      <c r="AV2401" s="14" t="s">
        <v>184</v>
      </c>
      <c r="AW2401" s="14" t="s">
        <v>35</v>
      </c>
      <c r="AX2401" s="14" t="s">
        <v>84</v>
      </c>
      <c r="AY2401" s="215" t="s">
        <v>177</v>
      </c>
    </row>
    <row r="2402" spans="1:65" s="2" customFormat="1" ht="24.2" customHeight="1">
      <c r="A2402" s="36"/>
      <c r="B2402" s="37"/>
      <c r="C2402" s="175" t="s">
        <v>1762</v>
      </c>
      <c r="D2402" s="175" t="s">
        <v>179</v>
      </c>
      <c r="E2402" s="176" t="s">
        <v>1763</v>
      </c>
      <c r="F2402" s="177" t="s">
        <v>1764</v>
      </c>
      <c r="G2402" s="178" t="s">
        <v>199</v>
      </c>
      <c r="H2402" s="179">
        <v>215.5</v>
      </c>
      <c r="I2402" s="180"/>
      <c r="J2402" s="181">
        <f>ROUND(I2402*H2402,2)</f>
        <v>0</v>
      </c>
      <c r="K2402" s="177" t="s">
        <v>183</v>
      </c>
      <c r="L2402" s="41"/>
      <c r="M2402" s="182" t="s">
        <v>19</v>
      </c>
      <c r="N2402" s="183" t="s">
        <v>47</v>
      </c>
      <c r="O2402" s="66"/>
      <c r="P2402" s="184">
        <f>O2402*H2402</f>
        <v>0</v>
      </c>
      <c r="Q2402" s="184">
        <v>1.259E-2</v>
      </c>
      <c r="R2402" s="184">
        <f>Q2402*H2402</f>
        <v>2.7131449999999999</v>
      </c>
      <c r="S2402" s="184">
        <v>0</v>
      </c>
      <c r="T2402" s="185">
        <f>S2402*H2402</f>
        <v>0</v>
      </c>
      <c r="U2402" s="36"/>
      <c r="V2402" s="36"/>
      <c r="W2402" s="36"/>
      <c r="X2402" s="36"/>
      <c r="Y2402" s="36"/>
      <c r="Z2402" s="36"/>
      <c r="AA2402" s="36"/>
      <c r="AB2402" s="36"/>
      <c r="AC2402" s="36"/>
      <c r="AD2402" s="36"/>
      <c r="AE2402" s="36"/>
      <c r="AR2402" s="186" t="s">
        <v>301</v>
      </c>
      <c r="AT2402" s="186" t="s">
        <v>179</v>
      </c>
      <c r="AU2402" s="186" t="s">
        <v>86</v>
      </c>
      <c r="AY2402" s="19" t="s">
        <v>177</v>
      </c>
      <c r="BE2402" s="187">
        <f>IF(N2402="základní",J2402,0)</f>
        <v>0</v>
      </c>
      <c r="BF2402" s="187">
        <f>IF(N2402="snížená",J2402,0)</f>
        <v>0</v>
      </c>
      <c r="BG2402" s="187">
        <f>IF(N2402="zákl. přenesená",J2402,0)</f>
        <v>0</v>
      </c>
      <c r="BH2402" s="187">
        <f>IF(N2402="sníž. přenesená",J2402,0)</f>
        <v>0</v>
      </c>
      <c r="BI2402" s="187">
        <f>IF(N2402="nulová",J2402,0)</f>
        <v>0</v>
      </c>
      <c r="BJ2402" s="19" t="s">
        <v>84</v>
      </c>
      <c r="BK2402" s="187">
        <f>ROUND(I2402*H2402,2)</f>
        <v>0</v>
      </c>
      <c r="BL2402" s="19" t="s">
        <v>301</v>
      </c>
      <c r="BM2402" s="186" t="s">
        <v>1765</v>
      </c>
    </row>
    <row r="2403" spans="1:65" s="2" customFormat="1" ht="11.25">
      <c r="A2403" s="36"/>
      <c r="B2403" s="37"/>
      <c r="C2403" s="38"/>
      <c r="D2403" s="188" t="s">
        <v>186</v>
      </c>
      <c r="E2403" s="38"/>
      <c r="F2403" s="189" t="s">
        <v>1766</v>
      </c>
      <c r="G2403" s="38"/>
      <c r="H2403" s="38"/>
      <c r="I2403" s="190"/>
      <c r="J2403" s="38"/>
      <c r="K2403" s="38"/>
      <c r="L2403" s="41"/>
      <c r="M2403" s="191"/>
      <c r="N2403" s="192"/>
      <c r="O2403" s="66"/>
      <c r="P2403" s="66"/>
      <c r="Q2403" s="66"/>
      <c r="R2403" s="66"/>
      <c r="S2403" s="66"/>
      <c r="T2403" s="67"/>
      <c r="U2403" s="36"/>
      <c r="V2403" s="36"/>
      <c r="W2403" s="36"/>
      <c r="X2403" s="36"/>
      <c r="Y2403" s="36"/>
      <c r="Z2403" s="36"/>
      <c r="AA2403" s="36"/>
      <c r="AB2403" s="36"/>
      <c r="AC2403" s="36"/>
      <c r="AD2403" s="36"/>
      <c r="AE2403" s="36"/>
      <c r="AT2403" s="19" t="s">
        <v>186</v>
      </c>
      <c r="AU2403" s="19" t="s">
        <v>86</v>
      </c>
    </row>
    <row r="2404" spans="1:65" s="13" customFormat="1" ht="11.25">
      <c r="B2404" s="193"/>
      <c r="C2404" s="194"/>
      <c r="D2404" s="195" t="s">
        <v>188</v>
      </c>
      <c r="E2404" s="196" t="s">
        <v>19</v>
      </c>
      <c r="F2404" s="197" t="s">
        <v>1008</v>
      </c>
      <c r="G2404" s="194"/>
      <c r="H2404" s="198">
        <v>8.6</v>
      </c>
      <c r="I2404" s="199"/>
      <c r="J2404" s="194"/>
      <c r="K2404" s="194"/>
      <c r="L2404" s="200"/>
      <c r="M2404" s="201"/>
      <c r="N2404" s="202"/>
      <c r="O2404" s="202"/>
      <c r="P2404" s="202"/>
      <c r="Q2404" s="202"/>
      <c r="R2404" s="202"/>
      <c r="S2404" s="202"/>
      <c r="T2404" s="203"/>
      <c r="AT2404" s="204" t="s">
        <v>188</v>
      </c>
      <c r="AU2404" s="204" t="s">
        <v>86</v>
      </c>
      <c r="AV2404" s="13" t="s">
        <v>86</v>
      </c>
      <c r="AW2404" s="13" t="s">
        <v>35</v>
      </c>
      <c r="AX2404" s="13" t="s">
        <v>76</v>
      </c>
      <c r="AY2404" s="204" t="s">
        <v>177</v>
      </c>
    </row>
    <row r="2405" spans="1:65" s="13" customFormat="1" ht="11.25">
      <c r="B2405" s="193"/>
      <c r="C2405" s="194"/>
      <c r="D2405" s="195" t="s">
        <v>188</v>
      </c>
      <c r="E2405" s="196" t="s">
        <v>19</v>
      </c>
      <c r="F2405" s="197" t="s">
        <v>1009</v>
      </c>
      <c r="G2405" s="194"/>
      <c r="H2405" s="198">
        <v>1.4</v>
      </c>
      <c r="I2405" s="199"/>
      <c r="J2405" s="194"/>
      <c r="K2405" s="194"/>
      <c r="L2405" s="200"/>
      <c r="M2405" s="201"/>
      <c r="N2405" s="202"/>
      <c r="O2405" s="202"/>
      <c r="P2405" s="202"/>
      <c r="Q2405" s="202"/>
      <c r="R2405" s="202"/>
      <c r="S2405" s="202"/>
      <c r="T2405" s="203"/>
      <c r="AT2405" s="204" t="s">
        <v>188</v>
      </c>
      <c r="AU2405" s="204" t="s">
        <v>86</v>
      </c>
      <c r="AV2405" s="13" t="s">
        <v>86</v>
      </c>
      <c r="AW2405" s="13" t="s">
        <v>35</v>
      </c>
      <c r="AX2405" s="13" t="s">
        <v>76</v>
      </c>
      <c r="AY2405" s="204" t="s">
        <v>177</v>
      </c>
    </row>
    <row r="2406" spans="1:65" s="13" customFormat="1" ht="11.25">
      <c r="B2406" s="193"/>
      <c r="C2406" s="194"/>
      <c r="D2406" s="195" t="s">
        <v>188</v>
      </c>
      <c r="E2406" s="196" t="s">
        <v>19</v>
      </c>
      <c r="F2406" s="197" t="s">
        <v>1010</v>
      </c>
      <c r="G2406" s="194"/>
      <c r="H2406" s="198">
        <v>2.2999999999999998</v>
      </c>
      <c r="I2406" s="199"/>
      <c r="J2406" s="194"/>
      <c r="K2406" s="194"/>
      <c r="L2406" s="200"/>
      <c r="M2406" s="201"/>
      <c r="N2406" s="202"/>
      <c r="O2406" s="202"/>
      <c r="P2406" s="202"/>
      <c r="Q2406" s="202"/>
      <c r="R2406" s="202"/>
      <c r="S2406" s="202"/>
      <c r="T2406" s="203"/>
      <c r="AT2406" s="204" t="s">
        <v>188</v>
      </c>
      <c r="AU2406" s="204" t="s">
        <v>86</v>
      </c>
      <c r="AV2406" s="13" t="s">
        <v>86</v>
      </c>
      <c r="AW2406" s="13" t="s">
        <v>35</v>
      </c>
      <c r="AX2406" s="13" t="s">
        <v>76</v>
      </c>
      <c r="AY2406" s="204" t="s">
        <v>177</v>
      </c>
    </row>
    <row r="2407" spans="1:65" s="13" customFormat="1" ht="11.25">
      <c r="B2407" s="193"/>
      <c r="C2407" s="194"/>
      <c r="D2407" s="195" t="s">
        <v>188</v>
      </c>
      <c r="E2407" s="196" t="s">
        <v>19</v>
      </c>
      <c r="F2407" s="197" t="s">
        <v>1011</v>
      </c>
      <c r="G2407" s="194"/>
      <c r="H2407" s="198">
        <v>10.3</v>
      </c>
      <c r="I2407" s="199"/>
      <c r="J2407" s="194"/>
      <c r="K2407" s="194"/>
      <c r="L2407" s="200"/>
      <c r="M2407" s="201"/>
      <c r="N2407" s="202"/>
      <c r="O2407" s="202"/>
      <c r="P2407" s="202"/>
      <c r="Q2407" s="202"/>
      <c r="R2407" s="202"/>
      <c r="S2407" s="202"/>
      <c r="T2407" s="203"/>
      <c r="AT2407" s="204" t="s">
        <v>188</v>
      </c>
      <c r="AU2407" s="204" t="s">
        <v>86</v>
      </c>
      <c r="AV2407" s="13" t="s">
        <v>86</v>
      </c>
      <c r="AW2407" s="13" t="s">
        <v>35</v>
      </c>
      <c r="AX2407" s="13" t="s">
        <v>76</v>
      </c>
      <c r="AY2407" s="204" t="s">
        <v>177</v>
      </c>
    </row>
    <row r="2408" spans="1:65" s="13" customFormat="1" ht="11.25">
      <c r="B2408" s="193"/>
      <c r="C2408" s="194"/>
      <c r="D2408" s="195" t="s">
        <v>188</v>
      </c>
      <c r="E2408" s="196" t="s">
        <v>19</v>
      </c>
      <c r="F2408" s="197" t="s">
        <v>1012</v>
      </c>
      <c r="G2408" s="194"/>
      <c r="H2408" s="198">
        <v>1.7</v>
      </c>
      <c r="I2408" s="199"/>
      <c r="J2408" s="194"/>
      <c r="K2408" s="194"/>
      <c r="L2408" s="200"/>
      <c r="M2408" s="201"/>
      <c r="N2408" s="202"/>
      <c r="O2408" s="202"/>
      <c r="P2408" s="202"/>
      <c r="Q2408" s="202"/>
      <c r="R2408" s="202"/>
      <c r="S2408" s="202"/>
      <c r="T2408" s="203"/>
      <c r="AT2408" s="204" t="s">
        <v>188</v>
      </c>
      <c r="AU2408" s="204" t="s">
        <v>86</v>
      </c>
      <c r="AV2408" s="13" t="s">
        <v>86</v>
      </c>
      <c r="AW2408" s="13" t="s">
        <v>35</v>
      </c>
      <c r="AX2408" s="13" t="s">
        <v>76</v>
      </c>
      <c r="AY2408" s="204" t="s">
        <v>177</v>
      </c>
    </row>
    <row r="2409" spans="1:65" s="13" customFormat="1" ht="11.25">
      <c r="B2409" s="193"/>
      <c r="C2409" s="194"/>
      <c r="D2409" s="195" t="s">
        <v>188</v>
      </c>
      <c r="E2409" s="196" t="s">
        <v>19</v>
      </c>
      <c r="F2409" s="197" t="s">
        <v>1006</v>
      </c>
      <c r="G2409" s="194"/>
      <c r="H2409" s="198">
        <v>6.6</v>
      </c>
      <c r="I2409" s="199"/>
      <c r="J2409" s="194"/>
      <c r="K2409" s="194"/>
      <c r="L2409" s="200"/>
      <c r="M2409" s="201"/>
      <c r="N2409" s="202"/>
      <c r="O2409" s="202"/>
      <c r="P2409" s="202"/>
      <c r="Q2409" s="202"/>
      <c r="R2409" s="202"/>
      <c r="S2409" s="202"/>
      <c r="T2409" s="203"/>
      <c r="AT2409" s="204" t="s">
        <v>188</v>
      </c>
      <c r="AU2409" s="204" t="s">
        <v>86</v>
      </c>
      <c r="AV2409" s="13" t="s">
        <v>86</v>
      </c>
      <c r="AW2409" s="13" t="s">
        <v>35</v>
      </c>
      <c r="AX2409" s="13" t="s">
        <v>76</v>
      </c>
      <c r="AY2409" s="204" t="s">
        <v>177</v>
      </c>
    </row>
    <row r="2410" spans="1:65" s="13" customFormat="1" ht="11.25">
      <c r="B2410" s="193"/>
      <c r="C2410" s="194"/>
      <c r="D2410" s="195" t="s">
        <v>188</v>
      </c>
      <c r="E2410" s="196" t="s">
        <v>19</v>
      </c>
      <c r="F2410" s="197" t="s">
        <v>206</v>
      </c>
      <c r="G2410" s="194"/>
      <c r="H2410" s="198">
        <v>5</v>
      </c>
      <c r="I2410" s="199"/>
      <c r="J2410" s="194"/>
      <c r="K2410" s="194"/>
      <c r="L2410" s="200"/>
      <c r="M2410" s="201"/>
      <c r="N2410" s="202"/>
      <c r="O2410" s="202"/>
      <c r="P2410" s="202"/>
      <c r="Q2410" s="202"/>
      <c r="R2410" s="202"/>
      <c r="S2410" s="202"/>
      <c r="T2410" s="203"/>
      <c r="AT2410" s="204" t="s">
        <v>188</v>
      </c>
      <c r="AU2410" s="204" t="s">
        <v>86</v>
      </c>
      <c r="AV2410" s="13" t="s">
        <v>86</v>
      </c>
      <c r="AW2410" s="13" t="s">
        <v>35</v>
      </c>
      <c r="AX2410" s="13" t="s">
        <v>76</v>
      </c>
      <c r="AY2410" s="204" t="s">
        <v>177</v>
      </c>
    </row>
    <row r="2411" spans="1:65" s="13" customFormat="1" ht="11.25">
      <c r="B2411" s="193"/>
      <c r="C2411" s="194"/>
      <c r="D2411" s="195" t="s">
        <v>188</v>
      </c>
      <c r="E2411" s="196" t="s">
        <v>19</v>
      </c>
      <c r="F2411" s="197" t="s">
        <v>1018</v>
      </c>
      <c r="G2411" s="194"/>
      <c r="H2411" s="198">
        <v>1.5</v>
      </c>
      <c r="I2411" s="199"/>
      <c r="J2411" s="194"/>
      <c r="K2411" s="194"/>
      <c r="L2411" s="200"/>
      <c r="M2411" s="201"/>
      <c r="N2411" s="202"/>
      <c r="O2411" s="202"/>
      <c r="P2411" s="202"/>
      <c r="Q2411" s="202"/>
      <c r="R2411" s="202"/>
      <c r="S2411" s="202"/>
      <c r="T2411" s="203"/>
      <c r="AT2411" s="204" t="s">
        <v>188</v>
      </c>
      <c r="AU2411" s="204" t="s">
        <v>86</v>
      </c>
      <c r="AV2411" s="13" t="s">
        <v>86</v>
      </c>
      <c r="AW2411" s="13" t="s">
        <v>35</v>
      </c>
      <c r="AX2411" s="13" t="s">
        <v>76</v>
      </c>
      <c r="AY2411" s="204" t="s">
        <v>177</v>
      </c>
    </row>
    <row r="2412" spans="1:65" s="13" customFormat="1" ht="11.25">
      <c r="B2412" s="193"/>
      <c r="C2412" s="194"/>
      <c r="D2412" s="195" t="s">
        <v>188</v>
      </c>
      <c r="E2412" s="196" t="s">
        <v>19</v>
      </c>
      <c r="F2412" s="197" t="s">
        <v>1018</v>
      </c>
      <c r="G2412" s="194"/>
      <c r="H2412" s="198">
        <v>1.5</v>
      </c>
      <c r="I2412" s="199"/>
      <c r="J2412" s="194"/>
      <c r="K2412" s="194"/>
      <c r="L2412" s="200"/>
      <c r="M2412" s="201"/>
      <c r="N2412" s="202"/>
      <c r="O2412" s="202"/>
      <c r="P2412" s="202"/>
      <c r="Q2412" s="202"/>
      <c r="R2412" s="202"/>
      <c r="S2412" s="202"/>
      <c r="T2412" s="203"/>
      <c r="AT2412" s="204" t="s">
        <v>188</v>
      </c>
      <c r="AU2412" s="204" t="s">
        <v>86</v>
      </c>
      <c r="AV2412" s="13" t="s">
        <v>86</v>
      </c>
      <c r="AW2412" s="13" t="s">
        <v>35</v>
      </c>
      <c r="AX2412" s="13" t="s">
        <v>76</v>
      </c>
      <c r="AY2412" s="204" t="s">
        <v>177</v>
      </c>
    </row>
    <row r="2413" spans="1:65" s="13" customFormat="1" ht="11.25">
      <c r="B2413" s="193"/>
      <c r="C2413" s="194"/>
      <c r="D2413" s="195" t="s">
        <v>188</v>
      </c>
      <c r="E2413" s="196" t="s">
        <v>19</v>
      </c>
      <c r="F2413" s="197" t="s">
        <v>1019</v>
      </c>
      <c r="G2413" s="194"/>
      <c r="H2413" s="198">
        <v>2.9</v>
      </c>
      <c r="I2413" s="199"/>
      <c r="J2413" s="194"/>
      <c r="K2413" s="194"/>
      <c r="L2413" s="200"/>
      <c r="M2413" s="201"/>
      <c r="N2413" s="202"/>
      <c r="O2413" s="202"/>
      <c r="P2413" s="202"/>
      <c r="Q2413" s="202"/>
      <c r="R2413" s="202"/>
      <c r="S2413" s="202"/>
      <c r="T2413" s="203"/>
      <c r="AT2413" s="204" t="s">
        <v>188</v>
      </c>
      <c r="AU2413" s="204" t="s">
        <v>86</v>
      </c>
      <c r="AV2413" s="13" t="s">
        <v>86</v>
      </c>
      <c r="AW2413" s="13" t="s">
        <v>35</v>
      </c>
      <c r="AX2413" s="13" t="s">
        <v>76</v>
      </c>
      <c r="AY2413" s="204" t="s">
        <v>177</v>
      </c>
    </row>
    <row r="2414" spans="1:65" s="13" customFormat="1" ht="11.25">
      <c r="B2414" s="193"/>
      <c r="C2414" s="194"/>
      <c r="D2414" s="195" t="s">
        <v>188</v>
      </c>
      <c r="E2414" s="196" t="s">
        <v>19</v>
      </c>
      <c r="F2414" s="197" t="s">
        <v>196</v>
      </c>
      <c r="G2414" s="194"/>
      <c r="H2414" s="198">
        <v>3</v>
      </c>
      <c r="I2414" s="199"/>
      <c r="J2414" s="194"/>
      <c r="K2414" s="194"/>
      <c r="L2414" s="200"/>
      <c r="M2414" s="201"/>
      <c r="N2414" s="202"/>
      <c r="O2414" s="202"/>
      <c r="P2414" s="202"/>
      <c r="Q2414" s="202"/>
      <c r="R2414" s="202"/>
      <c r="S2414" s="202"/>
      <c r="T2414" s="203"/>
      <c r="AT2414" s="204" t="s">
        <v>188</v>
      </c>
      <c r="AU2414" s="204" t="s">
        <v>86</v>
      </c>
      <c r="AV2414" s="13" t="s">
        <v>86</v>
      </c>
      <c r="AW2414" s="13" t="s">
        <v>35</v>
      </c>
      <c r="AX2414" s="13" t="s">
        <v>76</v>
      </c>
      <c r="AY2414" s="204" t="s">
        <v>177</v>
      </c>
    </row>
    <row r="2415" spans="1:65" s="13" customFormat="1" ht="11.25">
      <c r="B2415" s="193"/>
      <c r="C2415" s="194"/>
      <c r="D2415" s="195" t="s">
        <v>188</v>
      </c>
      <c r="E2415" s="196" t="s">
        <v>19</v>
      </c>
      <c r="F2415" s="197" t="s">
        <v>1018</v>
      </c>
      <c r="G2415" s="194"/>
      <c r="H2415" s="198">
        <v>1.5</v>
      </c>
      <c r="I2415" s="199"/>
      <c r="J2415" s="194"/>
      <c r="K2415" s="194"/>
      <c r="L2415" s="200"/>
      <c r="M2415" s="201"/>
      <c r="N2415" s="202"/>
      <c r="O2415" s="202"/>
      <c r="P2415" s="202"/>
      <c r="Q2415" s="202"/>
      <c r="R2415" s="202"/>
      <c r="S2415" s="202"/>
      <c r="T2415" s="203"/>
      <c r="AT2415" s="204" t="s">
        <v>188</v>
      </c>
      <c r="AU2415" s="204" t="s">
        <v>86</v>
      </c>
      <c r="AV2415" s="13" t="s">
        <v>86</v>
      </c>
      <c r="AW2415" s="13" t="s">
        <v>35</v>
      </c>
      <c r="AX2415" s="13" t="s">
        <v>76</v>
      </c>
      <c r="AY2415" s="204" t="s">
        <v>177</v>
      </c>
    </row>
    <row r="2416" spans="1:65" s="13" customFormat="1" ht="11.25">
      <c r="B2416" s="193"/>
      <c r="C2416" s="194"/>
      <c r="D2416" s="195" t="s">
        <v>188</v>
      </c>
      <c r="E2416" s="196" t="s">
        <v>19</v>
      </c>
      <c r="F2416" s="197" t="s">
        <v>1020</v>
      </c>
      <c r="G2416" s="194"/>
      <c r="H2416" s="198">
        <v>46.8</v>
      </c>
      <c r="I2416" s="199"/>
      <c r="J2416" s="194"/>
      <c r="K2416" s="194"/>
      <c r="L2416" s="200"/>
      <c r="M2416" s="201"/>
      <c r="N2416" s="202"/>
      <c r="O2416" s="202"/>
      <c r="P2416" s="202"/>
      <c r="Q2416" s="202"/>
      <c r="R2416" s="202"/>
      <c r="S2416" s="202"/>
      <c r="T2416" s="203"/>
      <c r="AT2416" s="204" t="s">
        <v>188</v>
      </c>
      <c r="AU2416" s="204" t="s">
        <v>86</v>
      </c>
      <c r="AV2416" s="13" t="s">
        <v>86</v>
      </c>
      <c r="AW2416" s="13" t="s">
        <v>35</v>
      </c>
      <c r="AX2416" s="13" t="s">
        <v>76</v>
      </c>
      <c r="AY2416" s="204" t="s">
        <v>177</v>
      </c>
    </row>
    <row r="2417" spans="1:65" s="13" customFormat="1" ht="11.25">
      <c r="B2417" s="193"/>
      <c r="C2417" s="194"/>
      <c r="D2417" s="195" t="s">
        <v>188</v>
      </c>
      <c r="E2417" s="196" t="s">
        <v>19</v>
      </c>
      <c r="F2417" s="197" t="s">
        <v>1021</v>
      </c>
      <c r="G2417" s="194"/>
      <c r="H2417" s="198">
        <v>16.2</v>
      </c>
      <c r="I2417" s="199"/>
      <c r="J2417" s="194"/>
      <c r="K2417" s="194"/>
      <c r="L2417" s="200"/>
      <c r="M2417" s="201"/>
      <c r="N2417" s="202"/>
      <c r="O2417" s="202"/>
      <c r="P2417" s="202"/>
      <c r="Q2417" s="202"/>
      <c r="R2417" s="202"/>
      <c r="S2417" s="202"/>
      <c r="T2417" s="203"/>
      <c r="AT2417" s="204" t="s">
        <v>188</v>
      </c>
      <c r="AU2417" s="204" t="s">
        <v>86</v>
      </c>
      <c r="AV2417" s="13" t="s">
        <v>86</v>
      </c>
      <c r="AW2417" s="13" t="s">
        <v>35</v>
      </c>
      <c r="AX2417" s="13" t="s">
        <v>76</v>
      </c>
      <c r="AY2417" s="204" t="s">
        <v>177</v>
      </c>
    </row>
    <row r="2418" spans="1:65" s="13" customFormat="1" ht="11.25">
      <c r="B2418" s="193"/>
      <c r="C2418" s="194"/>
      <c r="D2418" s="195" t="s">
        <v>188</v>
      </c>
      <c r="E2418" s="196" t="s">
        <v>19</v>
      </c>
      <c r="F2418" s="197" t="s">
        <v>649</v>
      </c>
      <c r="G2418" s="194"/>
      <c r="H2418" s="198">
        <v>3.5</v>
      </c>
      <c r="I2418" s="199"/>
      <c r="J2418" s="194"/>
      <c r="K2418" s="194"/>
      <c r="L2418" s="200"/>
      <c r="M2418" s="201"/>
      <c r="N2418" s="202"/>
      <c r="O2418" s="202"/>
      <c r="P2418" s="202"/>
      <c r="Q2418" s="202"/>
      <c r="R2418" s="202"/>
      <c r="S2418" s="202"/>
      <c r="T2418" s="203"/>
      <c r="AT2418" s="204" t="s">
        <v>188</v>
      </c>
      <c r="AU2418" s="204" t="s">
        <v>86</v>
      </c>
      <c r="AV2418" s="13" t="s">
        <v>86</v>
      </c>
      <c r="AW2418" s="13" t="s">
        <v>35</v>
      </c>
      <c r="AX2418" s="13" t="s">
        <v>76</v>
      </c>
      <c r="AY2418" s="204" t="s">
        <v>177</v>
      </c>
    </row>
    <row r="2419" spans="1:65" s="13" customFormat="1" ht="11.25">
      <c r="B2419" s="193"/>
      <c r="C2419" s="194"/>
      <c r="D2419" s="195" t="s">
        <v>188</v>
      </c>
      <c r="E2419" s="196" t="s">
        <v>19</v>
      </c>
      <c r="F2419" s="197" t="s">
        <v>1018</v>
      </c>
      <c r="G2419" s="194"/>
      <c r="H2419" s="198">
        <v>1.5</v>
      </c>
      <c r="I2419" s="199"/>
      <c r="J2419" s="194"/>
      <c r="K2419" s="194"/>
      <c r="L2419" s="200"/>
      <c r="M2419" s="201"/>
      <c r="N2419" s="202"/>
      <c r="O2419" s="202"/>
      <c r="P2419" s="202"/>
      <c r="Q2419" s="202"/>
      <c r="R2419" s="202"/>
      <c r="S2419" s="202"/>
      <c r="T2419" s="203"/>
      <c r="AT2419" s="204" t="s">
        <v>188</v>
      </c>
      <c r="AU2419" s="204" t="s">
        <v>86</v>
      </c>
      <c r="AV2419" s="13" t="s">
        <v>86</v>
      </c>
      <c r="AW2419" s="13" t="s">
        <v>35</v>
      </c>
      <c r="AX2419" s="13" t="s">
        <v>76</v>
      </c>
      <c r="AY2419" s="204" t="s">
        <v>177</v>
      </c>
    </row>
    <row r="2420" spans="1:65" s="13" customFormat="1" ht="11.25">
      <c r="B2420" s="193"/>
      <c r="C2420" s="194"/>
      <c r="D2420" s="195" t="s">
        <v>188</v>
      </c>
      <c r="E2420" s="196" t="s">
        <v>19</v>
      </c>
      <c r="F2420" s="197" t="s">
        <v>86</v>
      </c>
      <c r="G2420" s="194"/>
      <c r="H2420" s="198">
        <v>2</v>
      </c>
      <c r="I2420" s="199"/>
      <c r="J2420" s="194"/>
      <c r="K2420" s="194"/>
      <c r="L2420" s="200"/>
      <c r="M2420" s="201"/>
      <c r="N2420" s="202"/>
      <c r="O2420" s="202"/>
      <c r="P2420" s="202"/>
      <c r="Q2420" s="202"/>
      <c r="R2420" s="202"/>
      <c r="S2420" s="202"/>
      <c r="T2420" s="203"/>
      <c r="AT2420" s="204" t="s">
        <v>188</v>
      </c>
      <c r="AU2420" s="204" t="s">
        <v>86</v>
      </c>
      <c r="AV2420" s="13" t="s">
        <v>86</v>
      </c>
      <c r="AW2420" s="13" t="s">
        <v>35</v>
      </c>
      <c r="AX2420" s="13" t="s">
        <v>76</v>
      </c>
      <c r="AY2420" s="204" t="s">
        <v>177</v>
      </c>
    </row>
    <row r="2421" spans="1:65" s="13" customFormat="1" ht="11.25">
      <c r="B2421" s="193"/>
      <c r="C2421" s="194"/>
      <c r="D2421" s="195" t="s">
        <v>188</v>
      </c>
      <c r="E2421" s="196" t="s">
        <v>19</v>
      </c>
      <c r="F2421" s="197" t="s">
        <v>1022</v>
      </c>
      <c r="G2421" s="194"/>
      <c r="H2421" s="198">
        <v>58.3</v>
      </c>
      <c r="I2421" s="199"/>
      <c r="J2421" s="194"/>
      <c r="K2421" s="194"/>
      <c r="L2421" s="200"/>
      <c r="M2421" s="201"/>
      <c r="N2421" s="202"/>
      <c r="O2421" s="202"/>
      <c r="P2421" s="202"/>
      <c r="Q2421" s="202"/>
      <c r="R2421" s="202"/>
      <c r="S2421" s="202"/>
      <c r="T2421" s="203"/>
      <c r="AT2421" s="204" t="s">
        <v>188</v>
      </c>
      <c r="AU2421" s="204" t="s">
        <v>86</v>
      </c>
      <c r="AV2421" s="13" t="s">
        <v>86</v>
      </c>
      <c r="AW2421" s="13" t="s">
        <v>35</v>
      </c>
      <c r="AX2421" s="13" t="s">
        <v>76</v>
      </c>
      <c r="AY2421" s="204" t="s">
        <v>177</v>
      </c>
    </row>
    <row r="2422" spans="1:65" s="13" customFormat="1" ht="11.25">
      <c r="B2422" s="193"/>
      <c r="C2422" s="194"/>
      <c r="D2422" s="195" t="s">
        <v>188</v>
      </c>
      <c r="E2422" s="196" t="s">
        <v>19</v>
      </c>
      <c r="F2422" s="197" t="s">
        <v>557</v>
      </c>
      <c r="G2422" s="194"/>
      <c r="H2422" s="198">
        <v>29</v>
      </c>
      <c r="I2422" s="199"/>
      <c r="J2422" s="194"/>
      <c r="K2422" s="194"/>
      <c r="L2422" s="200"/>
      <c r="M2422" s="201"/>
      <c r="N2422" s="202"/>
      <c r="O2422" s="202"/>
      <c r="P2422" s="202"/>
      <c r="Q2422" s="202"/>
      <c r="R2422" s="202"/>
      <c r="S2422" s="202"/>
      <c r="T2422" s="203"/>
      <c r="AT2422" s="204" t="s">
        <v>188</v>
      </c>
      <c r="AU2422" s="204" t="s">
        <v>86</v>
      </c>
      <c r="AV2422" s="13" t="s">
        <v>86</v>
      </c>
      <c r="AW2422" s="13" t="s">
        <v>35</v>
      </c>
      <c r="AX2422" s="13" t="s">
        <v>76</v>
      </c>
      <c r="AY2422" s="204" t="s">
        <v>177</v>
      </c>
    </row>
    <row r="2423" spans="1:65" s="13" customFormat="1" ht="11.25">
      <c r="B2423" s="193"/>
      <c r="C2423" s="194"/>
      <c r="D2423" s="195" t="s">
        <v>188</v>
      </c>
      <c r="E2423" s="196" t="s">
        <v>19</v>
      </c>
      <c r="F2423" s="197" t="s">
        <v>1007</v>
      </c>
      <c r="G2423" s="194"/>
      <c r="H2423" s="198">
        <v>3.4</v>
      </c>
      <c r="I2423" s="199"/>
      <c r="J2423" s="194"/>
      <c r="K2423" s="194"/>
      <c r="L2423" s="200"/>
      <c r="M2423" s="201"/>
      <c r="N2423" s="202"/>
      <c r="O2423" s="202"/>
      <c r="P2423" s="202"/>
      <c r="Q2423" s="202"/>
      <c r="R2423" s="202"/>
      <c r="S2423" s="202"/>
      <c r="T2423" s="203"/>
      <c r="AT2423" s="204" t="s">
        <v>188</v>
      </c>
      <c r="AU2423" s="204" t="s">
        <v>86</v>
      </c>
      <c r="AV2423" s="13" t="s">
        <v>86</v>
      </c>
      <c r="AW2423" s="13" t="s">
        <v>35</v>
      </c>
      <c r="AX2423" s="13" t="s">
        <v>76</v>
      </c>
      <c r="AY2423" s="204" t="s">
        <v>177</v>
      </c>
    </row>
    <row r="2424" spans="1:65" s="13" customFormat="1" ht="11.25">
      <c r="B2424" s="193"/>
      <c r="C2424" s="194"/>
      <c r="D2424" s="195" t="s">
        <v>188</v>
      </c>
      <c r="E2424" s="196" t="s">
        <v>19</v>
      </c>
      <c r="F2424" s="197" t="s">
        <v>1012</v>
      </c>
      <c r="G2424" s="194"/>
      <c r="H2424" s="198">
        <v>1.7</v>
      </c>
      <c r="I2424" s="199"/>
      <c r="J2424" s="194"/>
      <c r="K2424" s="194"/>
      <c r="L2424" s="200"/>
      <c r="M2424" s="201"/>
      <c r="N2424" s="202"/>
      <c r="O2424" s="202"/>
      <c r="P2424" s="202"/>
      <c r="Q2424" s="202"/>
      <c r="R2424" s="202"/>
      <c r="S2424" s="202"/>
      <c r="T2424" s="203"/>
      <c r="AT2424" s="204" t="s">
        <v>188</v>
      </c>
      <c r="AU2424" s="204" t="s">
        <v>86</v>
      </c>
      <c r="AV2424" s="13" t="s">
        <v>86</v>
      </c>
      <c r="AW2424" s="13" t="s">
        <v>35</v>
      </c>
      <c r="AX2424" s="13" t="s">
        <v>76</v>
      </c>
      <c r="AY2424" s="204" t="s">
        <v>177</v>
      </c>
    </row>
    <row r="2425" spans="1:65" s="13" customFormat="1" ht="11.25">
      <c r="B2425" s="193"/>
      <c r="C2425" s="194"/>
      <c r="D2425" s="195" t="s">
        <v>188</v>
      </c>
      <c r="E2425" s="196" t="s">
        <v>19</v>
      </c>
      <c r="F2425" s="197" t="s">
        <v>1028</v>
      </c>
      <c r="G2425" s="194"/>
      <c r="H2425" s="198">
        <v>1.2</v>
      </c>
      <c r="I2425" s="199"/>
      <c r="J2425" s="194"/>
      <c r="K2425" s="194"/>
      <c r="L2425" s="200"/>
      <c r="M2425" s="201"/>
      <c r="N2425" s="202"/>
      <c r="O2425" s="202"/>
      <c r="P2425" s="202"/>
      <c r="Q2425" s="202"/>
      <c r="R2425" s="202"/>
      <c r="S2425" s="202"/>
      <c r="T2425" s="203"/>
      <c r="AT2425" s="204" t="s">
        <v>188</v>
      </c>
      <c r="AU2425" s="204" t="s">
        <v>86</v>
      </c>
      <c r="AV2425" s="13" t="s">
        <v>86</v>
      </c>
      <c r="AW2425" s="13" t="s">
        <v>35</v>
      </c>
      <c r="AX2425" s="13" t="s">
        <v>76</v>
      </c>
      <c r="AY2425" s="204" t="s">
        <v>177</v>
      </c>
    </row>
    <row r="2426" spans="1:65" s="13" customFormat="1" ht="11.25">
      <c r="B2426" s="193"/>
      <c r="C2426" s="194"/>
      <c r="D2426" s="195" t="s">
        <v>188</v>
      </c>
      <c r="E2426" s="196" t="s">
        <v>19</v>
      </c>
      <c r="F2426" s="197" t="s">
        <v>1012</v>
      </c>
      <c r="G2426" s="194"/>
      <c r="H2426" s="198">
        <v>1.7</v>
      </c>
      <c r="I2426" s="199"/>
      <c r="J2426" s="194"/>
      <c r="K2426" s="194"/>
      <c r="L2426" s="200"/>
      <c r="M2426" s="201"/>
      <c r="N2426" s="202"/>
      <c r="O2426" s="202"/>
      <c r="P2426" s="202"/>
      <c r="Q2426" s="202"/>
      <c r="R2426" s="202"/>
      <c r="S2426" s="202"/>
      <c r="T2426" s="203"/>
      <c r="AT2426" s="204" t="s">
        <v>188</v>
      </c>
      <c r="AU2426" s="204" t="s">
        <v>86</v>
      </c>
      <c r="AV2426" s="13" t="s">
        <v>86</v>
      </c>
      <c r="AW2426" s="13" t="s">
        <v>35</v>
      </c>
      <c r="AX2426" s="13" t="s">
        <v>76</v>
      </c>
      <c r="AY2426" s="204" t="s">
        <v>177</v>
      </c>
    </row>
    <row r="2427" spans="1:65" s="13" customFormat="1" ht="11.25">
      <c r="B2427" s="193"/>
      <c r="C2427" s="194"/>
      <c r="D2427" s="195" t="s">
        <v>188</v>
      </c>
      <c r="E2427" s="196" t="s">
        <v>19</v>
      </c>
      <c r="F2427" s="197" t="s">
        <v>1019</v>
      </c>
      <c r="G2427" s="194"/>
      <c r="H2427" s="198">
        <v>2.9</v>
      </c>
      <c r="I2427" s="199"/>
      <c r="J2427" s="194"/>
      <c r="K2427" s="194"/>
      <c r="L2427" s="200"/>
      <c r="M2427" s="201"/>
      <c r="N2427" s="202"/>
      <c r="O2427" s="202"/>
      <c r="P2427" s="202"/>
      <c r="Q2427" s="202"/>
      <c r="R2427" s="202"/>
      <c r="S2427" s="202"/>
      <c r="T2427" s="203"/>
      <c r="AT2427" s="204" t="s">
        <v>188</v>
      </c>
      <c r="AU2427" s="204" t="s">
        <v>86</v>
      </c>
      <c r="AV2427" s="13" t="s">
        <v>86</v>
      </c>
      <c r="AW2427" s="13" t="s">
        <v>35</v>
      </c>
      <c r="AX2427" s="13" t="s">
        <v>76</v>
      </c>
      <c r="AY2427" s="204" t="s">
        <v>177</v>
      </c>
    </row>
    <row r="2428" spans="1:65" s="13" customFormat="1" ht="11.25">
      <c r="B2428" s="193"/>
      <c r="C2428" s="194"/>
      <c r="D2428" s="195" t="s">
        <v>188</v>
      </c>
      <c r="E2428" s="196" t="s">
        <v>19</v>
      </c>
      <c r="F2428" s="197" t="s">
        <v>84</v>
      </c>
      <c r="G2428" s="194"/>
      <c r="H2428" s="198">
        <v>1</v>
      </c>
      <c r="I2428" s="199"/>
      <c r="J2428" s="194"/>
      <c r="K2428" s="194"/>
      <c r="L2428" s="200"/>
      <c r="M2428" s="201"/>
      <c r="N2428" s="202"/>
      <c r="O2428" s="202"/>
      <c r="P2428" s="202"/>
      <c r="Q2428" s="202"/>
      <c r="R2428" s="202"/>
      <c r="S2428" s="202"/>
      <c r="T2428" s="203"/>
      <c r="AT2428" s="204" t="s">
        <v>188</v>
      </c>
      <c r="AU2428" s="204" t="s">
        <v>86</v>
      </c>
      <c r="AV2428" s="13" t="s">
        <v>86</v>
      </c>
      <c r="AW2428" s="13" t="s">
        <v>35</v>
      </c>
      <c r="AX2428" s="13" t="s">
        <v>76</v>
      </c>
      <c r="AY2428" s="204" t="s">
        <v>177</v>
      </c>
    </row>
    <row r="2429" spans="1:65" s="14" customFormat="1" ht="11.25">
      <c r="B2429" s="205"/>
      <c r="C2429" s="206"/>
      <c r="D2429" s="195" t="s">
        <v>188</v>
      </c>
      <c r="E2429" s="207" t="s">
        <v>19</v>
      </c>
      <c r="F2429" s="208" t="s">
        <v>190</v>
      </c>
      <c r="G2429" s="206"/>
      <c r="H2429" s="209">
        <v>215.49999999999997</v>
      </c>
      <c r="I2429" s="210"/>
      <c r="J2429" s="206"/>
      <c r="K2429" s="206"/>
      <c r="L2429" s="211"/>
      <c r="M2429" s="212"/>
      <c r="N2429" s="213"/>
      <c r="O2429" s="213"/>
      <c r="P2429" s="213"/>
      <c r="Q2429" s="213"/>
      <c r="R2429" s="213"/>
      <c r="S2429" s="213"/>
      <c r="T2429" s="214"/>
      <c r="AT2429" s="215" t="s">
        <v>188</v>
      </c>
      <c r="AU2429" s="215" t="s">
        <v>86</v>
      </c>
      <c r="AV2429" s="14" t="s">
        <v>184</v>
      </c>
      <c r="AW2429" s="14" t="s">
        <v>35</v>
      </c>
      <c r="AX2429" s="14" t="s">
        <v>84</v>
      </c>
      <c r="AY2429" s="215" t="s">
        <v>177</v>
      </c>
    </row>
    <row r="2430" spans="1:65" s="2" customFormat="1" ht="24.2" customHeight="1">
      <c r="A2430" s="36"/>
      <c r="B2430" s="37"/>
      <c r="C2430" s="175" t="s">
        <v>1767</v>
      </c>
      <c r="D2430" s="175" t="s">
        <v>179</v>
      </c>
      <c r="E2430" s="176" t="s">
        <v>1768</v>
      </c>
      <c r="F2430" s="177" t="s">
        <v>1769</v>
      </c>
      <c r="G2430" s="178" t="s">
        <v>595</v>
      </c>
      <c r="H2430" s="179">
        <v>41.4</v>
      </c>
      <c r="I2430" s="180"/>
      <c r="J2430" s="181">
        <f>ROUND(I2430*H2430,2)</f>
        <v>0</v>
      </c>
      <c r="K2430" s="177" t="s">
        <v>183</v>
      </c>
      <c r="L2430" s="41"/>
      <c r="M2430" s="182" t="s">
        <v>19</v>
      </c>
      <c r="N2430" s="183" t="s">
        <v>47</v>
      </c>
      <c r="O2430" s="66"/>
      <c r="P2430" s="184">
        <f>O2430*H2430</f>
        <v>0</v>
      </c>
      <c r="Q2430" s="184">
        <v>1.0000000000000001E-5</v>
      </c>
      <c r="R2430" s="184">
        <f>Q2430*H2430</f>
        <v>4.1400000000000003E-4</v>
      </c>
      <c r="S2430" s="184">
        <v>0</v>
      </c>
      <c r="T2430" s="185">
        <f>S2430*H2430</f>
        <v>0</v>
      </c>
      <c r="U2430" s="36"/>
      <c r="V2430" s="36"/>
      <c r="W2430" s="36"/>
      <c r="X2430" s="36"/>
      <c r="Y2430" s="36"/>
      <c r="Z2430" s="36"/>
      <c r="AA2430" s="36"/>
      <c r="AB2430" s="36"/>
      <c r="AC2430" s="36"/>
      <c r="AD2430" s="36"/>
      <c r="AE2430" s="36"/>
      <c r="AR2430" s="186" t="s">
        <v>301</v>
      </c>
      <c r="AT2430" s="186" t="s">
        <v>179</v>
      </c>
      <c r="AU2430" s="186" t="s">
        <v>86</v>
      </c>
      <c r="AY2430" s="19" t="s">
        <v>177</v>
      </c>
      <c r="BE2430" s="187">
        <f>IF(N2430="základní",J2430,0)</f>
        <v>0</v>
      </c>
      <c r="BF2430" s="187">
        <f>IF(N2430="snížená",J2430,0)</f>
        <v>0</v>
      </c>
      <c r="BG2430" s="187">
        <f>IF(N2430="zákl. přenesená",J2430,0)</f>
        <v>0</v>
      </c>
      <c r="BH2430" s="187">
        <f>IF(N2430="sníž. přenesená",J2430,0)</f>
        <v>0</v>
      </c>
      <c r="BI2430" s="187">
        <f>IF(N2430="nulová",J2430,0)</f>
        <v>0</v>
      </c>
      <c r="BJ2430" s="19" t="s">
        <v>84</v>
      </c>
      <c r="BK2430" s="187">
        <f>ROUND(I2430*H2430,2)</f>
        <v>0</v>
      </c>
      <c r="BL2430" s="19" t="s">
        <v>301</v>
      </c>
      <c r="BM2430" s="186" t="s">
        <v>1770</v>
      </c>
    </row>
    <row r="2431" spans="1:65" s="2" customFormat="1" ht="11.25">
      <c r="A2431" s="36"/>
      <c r="B2431" s="37"/>
      <c r="C2431" s="38"/>
      <c r="D2431" s="188" t="s">
        <v>186</v>
      </c>
      <c r="E2431" s="38"/>
      <c r="F2431" s="189" t="s">
        <v>1771</v>
      </c>
      <c r="G2431" s="38"/>
      <c r="H2431" s="38"/>
      <c r="I2431" s="190"/>
      <c r="J2431" s="38"/>
      <c r="K2431" s="38"/>
      <c r="L2431" s="41"/>
      <c r="M2431" s="191"/>
      <c r="N2431" s="192"/>
      <c r="O2431" s="66"/>
      <c r="P2431" s="66"/>
      <c r="Q2431" s="66"/>
      <c r="R2431" s="66"/>
      <c r="S2431" s="66"/>
      <c r="T2431" s="67"/>
      <c r="U2431" s="36"/>
      <c r="V2431" s="36"/>
      <c r="W2431" s="36"/>
      <c r="X2431" s="36"/>
      <c r="Y2431" s="36"/>
      <c r="Z2431" s="36"/>
      <c r="AA2431" s="36"/>
      <c r="AB2431" s="36"/>
      <c r="AC2431" s="36"/>
      <c r="AD2431" s="36"/>
      <c r="AE2431" s="36"/>
      <c r="AT2431" s="19" t="s">
        <v>186</v>
      </c>
      <c r="AU2431" s="19" t="s">
        <v>86</v>
      </c>
    </row>
    <row r="2432" spans="1:65" s="13" customFormat="1" ht="11.25">
      <c r="B2432" s="193"/>
      <c r="C2432" s="194"/>
      <c r="D2432" s="195" t="s">
        <v>188</v>
      </c>
      <c r="E2432" s="196" t="s">
        <v>19</v>
      </c>
      <c r="F2432" s="197" t="s">
        <v>1772</v>
      </c>
      <c r="G2432" s="194"/>
      <c r="H2432" s="198">
        <v>41.4</v>
      </c>
      <c r="I2432" s="199"/>
      <c r="J2432" s="194"/>
      <c r="K2432" s="194"/>
      <c r="L2432" s="200"/>
      <c r="M2432" s="201"/>
      <c r="N2432" s="202"/>
      <c r="O2432" s="202"/>
      <c r="P2432" s="202"/>
      <c r="Q2432" s="202"/>
      <c r="R2432" s="202"/>
      <c r="S2432" s="202"/>
      <c r="T2432" s="203"/>
      <c r="AT2432" s="204" t="s">
        <v>188</v>
      </c>
      <c r="AU2432" s="204" t="s">
        <v>86</v>
      </c>
      <c r="AV2432" s="13" t="s">
        <v>86</v>
      </c>
      <c r="AW2432" s="13" t="s">
        <v>35</v>
      </c>
      <c r="AX2432" s="13" t="s">
        <v>84</v>
      </c>
      <c r="AY2432" s="204" t="s">
        <v>177</v>
      </c>
    </row>
    <row r="2433" spans="1:65" s="2" customFormat="1" ht="24.2" customHeight="1">
      <c r="A2433" s="36"/>
      <c r="B2433" s="37"/>
      <c r="C2433" s="175" t="s">
        <v>1773</v>
      </c>
      <c r="D2433" s="175" t="s">
        <v>179</v>
      </c>
      <c r="E2433" s="176" t="s">
        <v>1774</v>
      </c>
      <c r="F2433" s="177" t="s">
        <v>1775</v>
      </c>
      <c r="G2433" s="178" t="s">
        <v>595</v>
      </c>
      <c r="H2433" s="179">
        <v>136.30000000000001</v>
      </c>
      <c r="I2433" s="180"/>
      <c r="J2433" s="181">
        <f>ROUND(I2433*H2433,2)</f>
        <v>0</v>
      </c>
      <c r="K2433" s="177" t="s">
        <v>19</v>
      </c>
      <c r="L2433" s="41"/>
      <c r="M2433" s="182" t="s">
        <v>19</v>
      </c>
      <c r="N2433" s="183" t="s">
        <v>47</v>
      </c>
      <c r="O2433" s="66"/>
      <c r="P2433" s="184">
        <f>O2433*H2433</f>
        <v>0</v>
      </c>
      <c r="Q2433" s="184">
        <v>1.0000000000000001E-5</v>
      </c>
      <c r="R2433" s="184">
        <f>Q2433*H2433</f>
        <v>1.3630000000000003E-3</v>
      </c>
      <c r="S2433" s="184">
        <v>0</v>
      </c>
      <c r="T2433" s="185">
        <f>S2433*H2433</f>
        <v>0</v>
      </c>
      <c r="U2433" s="36"/>
      <c r="V2433" s="36"/>
      <c r="W2433" s="36"/>
      <c r="X2433" s="36"/>
      <c r="Y2433" s="36"/>
      <c r="Z2433" s="36"/>
      <c r="AA2433" s="36"/>
      <c r="AB2433" s="36"/>
      <c r="AC2433" s="36"/>
      <c r="AD2433" s="36"/>
      <c r="AE2433" s="36"/>
      <c r="AR2433" s="186" t="s">
        <v>301</v>
      </c>
      <c r="AT2433" s="186" t="s">
        <v>179</v>
      </c>
      <c r="AU2433" s="186" t="s">
        <v>86</v>
      </c>
      <c r="AY2433" s="19" t="s">
        <v>177</v>
      </c>
      <c r="BE2433" s="187">
        <f>IF(N2433="základní",J2433,0)</f>
        <v>0</v>
      </c>
      <c r="BF2433" s="187">
        <f>IF(N2433="snížená",J2433,0)</f>
        <v>0</v>
      </c>
      <c r="BG2433" s="187">
        <f>IF(N2433="zákl. přenesená",J2433,0)</f>
        <v>0</v>
      </c>
      <c r="BH2433" s="187">
        <f>IF(N2433="sníž. přenesená",J2433,0)</f>
        <v>0</v>
      </c>
      <c r="BI2433" s="187">
        <f>IF(N2433="nulová",J2433,0)</f>
        <v>0</v>
      </c>
      <c r="BJ2433" s="19" t="s">
        <v>84</v>
      </c>
      <c r="BK2433" s="187">
        <f>ROUND(I2433*H2433,2)</f>
        <v>0</v>
      </c>
      <c r="BL2433" s="19" t="s">
        <v>301</v>
      </c>
      <c r="BM2433" s="186" t="s">
        <v>1776</v>
      </c>
    </row>
    <row r="2434" spans="1:65" s="13" customFormat="1" ht="11.25">
      <c r="B2434" s="193"/>
      <c r="C2434" s="194"/>
      <c r="D2434" s="195" t="s">
        <v>188</v>
      </c>
      <c r="E2434" s="196" t="s">
        <v>19</v>
      </c>
      <c r="F2434" s="197" t="s">
        <v>1777</v>
      </c>
      <c r="G2434" s="194"/>
      <c r="H2434" s="198">
        <v>136.30000000000001</v>
      </c>
      <c r="I2434" s="199"/>
      <c r="J2434" s="194"/>
      <c r="K2434" s="194"/>
      <c r="L2434" s="200"/>
      <c r="M2434" s="201"/>
      <c r="N2434" s="202"/>
      <c r="O2434" s="202"/>
      <c r="P2434" s="202"/>
      <c r="Q2434" s="202"/>
      <c r="R2434" s="202"/>
      <c r="S2434" s="202"/>
      <c r="T2434" s="203"/>
      <c r="AT2434" s="204" t="s">
        <v>188</v>
      </c>
      <c r="AU2434" s="204" t="s">
        <v>86</v>
      </c>
      <c r="AV2434" s="13" t="s">
        <v>86</v>
      </c>
      <c r="AW2434" s="13" t="s">
        <v>35</v>
      </c>
      <c r="AX2434" s="13" t="s">
        <v>84</v>
      </c>
      <c r="AY2434" s="204" t="s">
        <v>177</v>
      </c>
    </row>
    <row r="2435" spans="1:65" s="2" customFormat="1" ht="24.2" customHeight="1">
      <c r="A2435" s="36"/>
      <c r="B2435" s="37"/>
      <c r="C2435" s="175" t="s">
        <v>1778</v>
      </c>
      <c r="D2435" s="175" t="s">
        <v>179</v>
      </c>
      <c r="E2435" s="176" t="s">
        <v>1779</v>
      </c>
      <c r="F2435" s="177" t="s">
        <v>1780</v>
      </c>
      <c r="G2435" s="178" t="s">
        <v>199</v>
      </c>
      <c r="H2435" s="179">
        <v>281.8</v>
      </c>
      <c r="I2435" s="180"/>
      <c r="J2435" s="181">
        <f>ROUND(I2435*H2435,2)</f>
        <v>0</v>
      </c>
      <c r="K2435" s="177" t="s">
        <v>183</v>
      </c>
      <c r="L2435" s="41"/>
      <c r="M2435" s="182" t="s">
        <v>19</v>
      </c>
      <c r="N2435" s="183" t="s">
        <v>47</v>
      </c>
      <c r="O2435" s="66"/>
      <c r="P2435" s="184">
        <f>O2435*H2435</f>
        <v>0</v>
      </c>
      <c r="Q2435" s="184">
        <v>1E-4</v>
      </c>
      <c r="R2435" s="184">
        <f>Q2435*H2435</f>
        <v>2.8180000000000004E-2</v>
      </c>
      <c r="S2435" s="184">
        <v>0</v>
      </c>
      <c r="T2435" s="185">
        <f>S2435*H2435</f>
        <v>0</v>
      </c>
      <c r="U2435" s="36"/>
      <c r="V2435" s="36"/>
      <c r="W2435" s="36"/>
      <c r="X2435" s="36"/>
      <c r="Y2435" s="36"/>
      <c r="Z2435" s="36"/>
      <c r="AA2435" s="36"/>
      <c r="AB2435" s="36"/>
      <c r="AC2435" s="36"/>
      <c r="AD2435" s="36"/>
      <c r="AE2435" s="36"/>
      <c r="AR2435" s="186" t="s">
        <v>301</v>
      </c>
      <c r="AT2435" s="186" t="s">
        <v>179</v>
      </c>
      <c r="AU2435" s="186" t="s">
        <v>86</v>
      </c>
      <c r="AY2435" s="19" t="s">
        <v>177</v>
      </c>
      <c r="BE2435" s="187">
        <f>IF(N2435="základní",J2435,0)</f>
        <v>0</v>
      </c>
      <c r="BF2435" s="187">
        <f>IF(N2435="snížená",J2435,0)</f>
        <v>0</v>
      </c>
      <c r="BG2435" s="187">
        <f>IF(N2435="zákl. přenesená",J2435,0)</f>
        <v>0</v>
      </c>
      <c r="BH2435" s="187">
        <f>IF(N2435="sníž. přenesená",J2435,0)</f>
        <v>0</v>
      </c>
      <c r="BI2435" s="187">
        <f>IF(N2435="nulová",J2435,0)</f>
        <v>0</v>
      </c>
      <c r="BJ2435" s="19" t="s">
        <v>84</v>
      </c>
      <c r="BK2435" s="187">
        <f>ROUND(I2435*H2435,2)</f>
        <v>0</v>
      </c>
      <c r="BL2435" s="19" t="s">
        <v>301</v>
      </c>
      <c r="BM2435" s="186" t="s">
        <v>1781</v>
      </c>
    </row>
    <row r="2436" spans="1:65" s="2" customFormat="1" ht="11.25">
      <c r="A2436" s="36"/>
      <c r="B2436" s="37"/>
      <c r="C2436" s="38"/>
      <c r="D2436" s="188" t="s">
        <v>186</v>
      </c>
      <c r="E2436" s="38"/>
      <c r="F2436" s="189" t="s">
        <v>1782</v>
      </c>
      <c r="G2436" s="38"/>
      <c r="H2436" s="38"/>
      <c r="I2436" s="190"/>
      <c r="J2436" s="38"/>
      <c r="K2436" s="38"/>
      <c r="L2436" s="41"/>
      <c r="M2436" s="191"/>
      <c r="N2436" s="192"/>
      <c r="O2436" s="66"/>
      <c r="P2436" s="66"/>
      <c r="Q2436" s="66"/>
      <c r="R2436" s="66"/>
      <c r="S2436" s="66"/>
      <c r="T2436" s="67"/>
      <c r="U2436" s="36"/>
      <c r="V2436" s="36"/>
      <c r="W2436" s="36"/>
      <c r="X2436" s="36"/>
      <c r="Y2436" s="36"/>
      <c r="Z2436" s="36"/>
      <c r="AA2436" s="36"/>
      <c r="AB2436" s="36"/>
      <c r="AC2436" s="36"/>
      <c r="AD2436" s="36"/>
      <c r="AE2436" s="36"/>
      <c r="AT2436" s="19" t="s">
        <v>186</v>
      </c>
      <c r="AU2436" s="19" t="s">
        <v>86</v>
      </c>
    </row>
    <row r="2437" spans="1:65" s="13" customFormat="1" ht="11.25">
      <c r="B2437" s="193"/>
      <c r="C2437" s="194"/>
      <c r="D2437" s="195" t="s">
        <v>188</v>
      </c>
      <c r="E2437" s="196" t="s">
        <v>19</v>
      </c>
      <c r="F2437" s="197" t="s">
        <v>1783</v>
      </c>
      <c r="G2437" s="194"/>
      <c r="H2437" s="198">
        <v>66.3</v>
      </c>
      <c r="I2437" s="199"/>
      <c r="J2437" s="194"/>
      <c r="K2437" s="194"/>
      <c r="L2437" s="200"/>
      <c r="M2437" s="201"/>
      <c r="N2437" s="202"/>
      <c r="O2437" s="202"/>
      <c r="P2437" s="202"/>
      <c r="Q2437" s="202"/>
      <c r="R2437" s="202"/>
      <c r="S2437" s="202"/>
      <c r="T2437" s="203"/>
      <c r="AT2437" s="204" t="s">
        <v>188</v>
      </c>
      <c r="AU2437" s="204" t="s">
        <v>86</v>
      </c>
      <c r="AV2437" s="13" t="s">
        <v>86</v>
      </c>
      <c r="AW2437" s="13" t="s">
        <v>35</v>
      </c>
      <c r="AX2437" s="13" t="s">
        <v>76</v>
      </c>
      <c r="AY2437" s="204" t="s">
        <v>177</v>
      </c>
    </row>
    <row r="2438" spans="1:65" s="13" customFormat="1" ht="11.25">
      <c r="B2438" s="193"/>
      <c r="C2438" s="194"/>
      <c r="D2438" s="195" t="s">
        <v>188</v>
      </c>
      <c r="E2438" s="196" t="s">
        <v>19</v>
      </c>
      <c r="F2438" s="197" t="s">
        <v>1784</v>
      </c>
      <c r="G2438" s="194"/>
      <c r="H2438" s="198">
        <v>215.5</v>
      </c>
      <c r="I2438" s="199"/>
      <c r="J2438" s="194"/>
      <c r="K2438" s="194"/>
      <c r="L2438" s="200"/>
      <c r="M2438" s="201"/>
      <c r="N2438" s="202"/>
      <c r="O2438" s="202"/>
      <c r="P2438" s="202"/>
      <c r="Q2438" s="202"/>
      <c r="R2438" s="202"/>
      <c r="S2438" s="202"/>
      <c r="T2438" s="203"/>
      <c r="AT2438" s="204" t="s">
        <v>188</v>
      </c>
      <c r="AU2438" s="204" t="s">
        <v>86</v>
      </c>
      <c r="AV2438" s="13" t="s">
        <v>86</v>
      </c>
      <c r="AW2438" s="13" t="s">
        <v>35</v>
      </c>
      <c r="AX2438" s="13" t="s">
        <v>76</v>
      </c>
      <c r="AY2438" s="204" t="s">
        <v>177</v>
      </c>
    </row>
    <row r="2439" spans="1:65" s="14" customFormat="1" ht="11.25">
      <c r="B2439" s="205"/>
      <c r="C2439" s="206"/>
      <c r="D2439" s="195" t="s">
        <v>188</v>
      </c>
      <c r="E2439" s="207" t="s">
        <v>19</v>
      </c>
      <c r="F2439" s="208" t="s">
        <v>190</v>
      </c>
      <c r="G2439" s="206"/>
      <c r="H2439" s="209">
        <v>281.8</v>
      </c>
      <c r="I2439" s="210"/>
      <c r="J2439" s="206"/>
      <c r="K2439" s="206"/>
      <c r="L2439" s="211"/>
      <c r="M2439" s="212"/>
      <c r="N2439" s="213"/>
      <c r="O2439" s="213"/>
      <c r="P2439" s="213"/>
      <c r="Q2439" s="213"/>
      <c r="R2439" s="213"/>
      <c r="S2439" s="213"/>
      <c r="T2439" s="214"/>
      <c r="AT2439" s="215" t="s">
        <v>188</v>
      </c>
      <c r="AU2439" s="215" t="s">
        <v>86</v>
      </c>
      <c r="AV2439" s="14" t="s">
        <v>184</v>
      </c>
      <c r="AW2439" s="14" t="s">
        <v>35</v>
      </c>
      <c r="AX2439" s="14" t="s">
        <v>84</v>
      </c>
      <c r="AY2439" s="215" t="s">
        <v>177</v>
      </c>
    </row>
    <row r="2440" spans="1:65" s="2" customFormat="1" ht="24.2" customHeight="1">
      <c r="A2440" s="36"/>
      <c r="B2440" s="37"/>
      <c r="C2440" s="175" t="s">
        <v>1785</v>
      </c>
      <c r="D2440" s="175" t="s">
        <v>179</v>
      </c>
      <c r="E2440" s="176" t="s">
        <v>1786</v>
      </c>
      <c r="F2440" s="177" t="s">
        <v>1787</v>
      </c>
      <c r="G2440" s="178" t="s">
        <v>199</v>
      </c>
      <c r="H2440" s="179">
        <v>281.8</v>
      </c>
      <c r="I2440" s="180"/>
      <c r="J2440" s="181">
        <f>ROUND(I2440*H2440,2)</f>
        <v>0</v>
      </c>
      <c r="K2440" s="177" t="s">
        <v>183</v>
      </c>
      <c r="L2440" s="41"/>
      <c r="M2440" s="182" t="s">
        <v>19</v>
      </c>
      <c r="N2440" s="183" t="s">
        <v>47</v>
      </c>
      <c r="O2440" s="66"/>
      <c r="P2440" s="184">
        <f>O2440*H2440</f>
        <v>0</v>
      </c>
      <c r="Q2440" s="184">
        <v>0</v>
      </c>
      <c r="R2440" s="184">
        <f>Q2440*H2440</f>
        <v>0</v>
      </c>
      <c r="S2440" s="184">
        <v>0</v>
      </c>
      <c r="T2440" s="185">
        <f>S2440*H2440</f>
        <v>0</v>
      </c>
      <c r="U2440" s="36"/>
      <c r="V2440" s="36"/>
      <c r="W2440" s="36"/>
      <c r="X2440" s="36"/>
      <c r="Y2440" s="36"/>
      <c r="Z2440" s="36"/>
      <c r="AA2440" s="36"/>
      <c r="AB2440" s="36"/>
      <c r="AC2440" s="36"/>
      <c r="AD2440" s="36"/>
      <c r="AE2440" s="36"/>
      <c r="AR2440" s="186" t="s">
        <v>301</v>
      </c>
      <c r="AT2440" s="186" t="s">
        <v>179</v>
      </c>
      <c r="AU2440" s="186" t="s">
        <v>86</v>
      </c>
      <c r="AY2440" s="19" t="s">
        <v>177</v>
      </c>
      <c r="BE2440" s="187">
        <f>IF(N2440="základní",J2440,0)</f>
        <v>0</v>
      </c>
      <c r="BF2440" s="187">
        <f>IF(N2440="snížená",J2440,0)</f>
        <v>0</v>
      </c>
      <c r="BG2440" s="187">
        <f>IF(N2440="zákl. přenesená",J2440,0)</f>
        <v>0</v>
      </c>
      <c r="BH2440" s="187">
        <f>IF(N2440="sníž. přenesená",J2440,0)</f>
        <v>0</v>
      </c>
      <c r="BI2440" s="187">
        <f>IF(N2440="nulová",J2440,0)</f>
        <v>0</v>
      </c>
      <c r="BJ2440" s="19" t="s">
        <v>84</v>
      </c>
      <c r="BK2440" s="187">
        <f>ROUND(I2440*H2440,2)</f>
        <v>0</v>
      </c>
      <c r="BL2440" s="19" t="s">
        <v>301</v>
      </c>
      <c r="BM2440" s="186" t="s">
        <v>1788</v>
      </c>
    </row>
    <row r="2441" spans="1:65" s="2" customFormat="1" ht="11.25">
      <c r="A2441" s="36"/>
      <c r="B2441" s="37"/>
      <c r="C2441" s="38"/>
      <c r="D2441" s="188" t="s">
        <v>186</v>
      </c>
      <c r="E2441" s="38"/>
      <c r="F2441" s="189" t="s">
        <v>1789</v>
      </c>
      <c r="G2441" s="38"/>
      <c r="H2441" s="38"/>
      <c r="I2441" s="190"/>
      <c r="J2441" s="38"/>
      <c r="K2441" s="38"/>
      <c r="L2441" s="41"/>
      <c r="M2441" s="191"/>
      <c r="N2441" s="192"/>
      <c r="O2441" s="66"/>
      <c r="P2441" s="66"/>
      <c r="Q2441" s="66"/>
      <c r="R2441" s="66"/>
      <c r="S2441" s="66"/>
      <c r="T2441" s="67"/>
      <c r="U2441" s="36"/>
      <c r="V2441" s="36"/>
      <c r="W2441" s="36"/>
      <c r="X2441" s="36"/>
      <c r="Y2441" s="36"/>
      <c r="Z2441" s="36"/>
      <c r="AA2441" s="36"/>
      <c r="AB2441" s="36"/>
      <c r="AC2441" s="36"/>
      <c r="AD2441" s="36"/>
      <c r="AE2441" s="36"/>
      <c r="AT2441" s="19" t="s">
        <v>186</v>
      </c>
      <c r="AU2441" s="19" t="s">
        <v>86</v>
      </c>
    </row>
    <row r="2442" spans="1:65" s="13" customFormat="1" ht="11.25">
      <c r="B2442" s="193"/>
      <c r="C2442" s="194"/>
      <c r="D2442" s="195" t="s">
        <v>188</v>
      </c>
      <c r="E2442" s="196" t="s">
        <v>19</v>
      </c>
      <c r="F2442" s="197" t="s">
        <v>1008</v>
      </c>
      <c r="G2442" s="194"/>
      <c r="H2442" s="198">
        <v>8.6</v>
      </c>
      <c r="I2442" s="199"/>
      <c r="J2442" s="194"/>
      <c r="K2442" s="194"/>
      <c r="L2442" s="200"/>
      <c r="M2442" s="201"/>
      <c r="N2442" s="202"/>
      <c r="O2442" s="202"/>
      <c r="P2442" s="202"/>
      <c r="Q2442" s="202"/>
      <c r="R2442" s="202"/>
      <c r="S2442" s="202"/>
      <c r="T2442" s="203"/>
      <c r="AT2442" s="204" t="s">
        <v>188</v>
      </c>
      <c r="AU2442" s="204" t="s">
        <v>86</v>
      </c>
      <c r="AV2442" s="13" t="s">
        <v>86</v>
      </c>
      <c r="AW2442" s="13" t="s">
        <v>35</v>
      </c>
      <c r="AX2442" s="13" t="s">
        <v>76</v>
      </c>
      <c r="AY2442" s="204" t="s">
        <v>177</v>
      </c>
    </row>
    <row r="2443" spans="1:65" s="13" customFormat="1" ht="11.25">
      <c r="B2443" s="193"/>
      <c r="C2443" s="194"/>
      <c r="D2443" s="195" t="s">
        <v>188</v>
      </c>
      <c r="E2443" s="196" t="s">
        <v>19</v>
      </c>
      <c r="F2443" s="197" t="s">
        <v>1009</v>
      </c>
      <c r="G2443" s="194"/>
      <c r="H2443" s="198">
        <v>1.4</v>
      </c>
      <c r="I2443" s="199"/>
      <c r="J2443" s="194"/>
      <c r="K2443" s="194"/>
      <c r="L2443" s="200"/>
      <c r="M2443" s="201"/>
      <c r="N2443" s="202"/>
      <c r="O2443" s="202"/>
      <c r="P2443" s="202"/>
      <c r="Q2443" s="202"/>
      <c r="R2443" s="202"/>
      <c r="S2443" s="202"/>
      <c r="T2443" s="203"/>
      <c r="AT2443" s="204" t="s">
        <v>188</v>
      </c>
      <c r="AU2443" s="204" t="s">
        <v>86</v>
      </c>
      <c r="AV2443" s="13" t="s">
        <v>86</v>
      </c>
      <c r="AW2443" s="13" t="s">
        <v>35</v>
      </c>
      <c r="AX2443" s="13" t="s">
        <v>76</v>
      </c>
      <c r="AY2443" s="204" t="s">
        <v>177</v>
      </c>
    </row>
    <row r="2444" spans="1:65" s="13" customFormat="1" ht="11.25">
      <c r="B2444" s="193"/>
      <c r="C2444" s="194"/>
      <c r="D2444" s="195" t="s">
        <v>188</v>
      </c>
      <c r="E2444" s="196" t="s">
        <v>19</v>
      </c>
      <c r="F2444" s="197" t="s">
        <v>1010</v>
      </c>
      <c r="G2444" s="194"/>
      <c r="H2444" s="198">
        <v>2.2999999999999998</v>
      </c>
      <c r="I2444" s="199"/>
      <c r="J2444" s="194"/>
      <c r="K2444" s="194"/>
      <c r="L2444" s="200"/>
      <c r="M2444" s="201"/>
      <c r="N2444" s="202"/>
      <c r="O2444" s="202"/>
      <c r="P2444" s="202"/>
      <c r="Q2444" s="202"/>
      <c r="R2444" s="202"/>
      <c r="S2444" s="202"/>
      <c r="T2444" s="203"/>
      <c r="AT2444" s="204" t="s">
        <v>188</v>
      </c>
      <c r="AU2444" s="204" t="s">
        <v>86</v>
      </c>
      <c r="AV2444" s="13" t="s">
        <v>86</v>
      </c>
      <c r="AW2444" s="13" t="s">
        <v>35</v>
      </c>
      <c r="AX2444" s="13" t="s">
        <v>76</v>
      </c>
      <c r="AY2444" s="204" t="s">
        <v>177</v>
      </c>
    </row>
    <row r="2445" spans="1:65" s="13" customFormat="1" ht="11.25">
      <c r="B2445" s="193"/>
      <c r="C2445" s="194"/>
      <c r="D2445" s="195" t="s">
        <v>188</v>
      </c>
      <c r="E2445" s="196" t="s">
        <v>19</v>
      </c>
      <c r="F2445" s="197" t="s">
        <v>1011</v>
      </c>
      <c r="G2445" s="194"/>
      <c r="H2445" s="198">
        <v>10.3</v>
      </c>
      <c r="I2445" s="199"/>
      <c r="J2445" s="194"/>
      <c r="K2445" s="194"/>
      <c r="L2445" s="200"/>
      <c r="M2445" s="201"/>
      <c r="N2445" s="202"/>
      <c r="O2445" s="202"/>
      <c r="P2445" s="202"/>
      <c r="Q2445" s="202"/>
      <c r="R2445" s="202"/>
      <c r="S2445" s="202"/>
      <c r="T2445" s="203"/>
      <c r="AT2445" s="204" t="s">
        <v>188</v>
      </c>
      <c r="AU2445" s="204" t="s">
        <v>86</v>
      </c>
      <c r="AV2445" s="13" t="s">
        <v>86</v>
      </c>
      <c r="AW2445" s="13" t="s">
        <v>35</v>
      </c>
      <c r="AX2445" s="13" t="s">
        <v>76</v>
      </c>
      <c r="AY2445" s="204" t="s">
        <v>177</v>
      </c>
    </row>
    <row r="2446" spans="1:65" s="13" customFormat="1" ht="11.25">
      <c r="B2446" s="193"/>
      <c r="C2446" s="194"/>
      <c r="D2446" s="195" t="s">
        <v>188</v>
      </c>
      <c r="E2446" s="196" t="s">
        <v>19</v>
      </c>
      <c r="F2446" s="197" t="s">
        <v>1012</v>
      </c>
      <c r="G2446" s="194"/>
      <c r="H2446" s="198">
        <v>1.7</v>
      </c>
      <c r="I2446" s="199"/>
      <c r="J2446" s="194"/>
      <c r="K2446" s="194"/>
      <c r="L2446" s="200"/>
      <c r="M2446" s="201"/>
      <c r="N2446" s="202"/>
      <c r="O2446" s="202"/>
      <c r="P2446" s="202"/>
      <c r="Q2446" s="202"/>
      <c r="R2446" s="202"/>
      <c r="S2446" s="202"/>
      <c r="T2446" s="203"/>
      <c r="AT2446" s="204" t="s">
        <v>188</v>
      </c>
      <c r="AU2446" s="204" t="s">
        <v>86</v>
      </c>
      <c r="AV2446" s="13" t="s">
        <v>86</v>
      </c>
      <c r="AW2446" s="13" t="s">
        <v>35</v>
      </c>
      <c r="AX2446" s="13" t="s">
        <v>76</v>
      </c>
      <c r="AY2446" s="204" t="s">
        <v>177</v>
      </c>
    </row>
    <row r="2447" spans="1:65" s="13" customFormat="1" ht="11.25">
      <c r="B2447" s="193"/>
      <c r="C2447" s="194"/>
      <c r="D2447" s="195" t="s">
        <v>188</v>
      </c>
      <c r="E2447" s="196" t="s">
        <v>19</v>
      </c>
      <c r="F2447" s="197" t="s">
        <v>1006</v>
      </c>
      <c r="G2447" s="194"/>
      <c r="H2447" s="198">
        <v>6.6</v>
      </c>
      <c r="I2447" s="199"/>
      <c r="J2447" s="194"/>
      <c r="K2447" s="194"/>
      <c r="L2447" s="200"/>
      <c r="M2447" s="201"/>
      <c r="N2447" s="202"/>
      <c r="O2447" s="202"/>
      <c r="P2447" s="202"/>
      <c r="Q2447" s="202"/>
      <c r="R2447" s="202"/>
      <c r="S2447" s="202"/>
      <c r="T2447" s="203"/>
      <c r="AT2447" s="204" t="s">
        <v>188</v>
      </c>
      <c r="AU2447" s="204" t="s">
        <v>86</v>
      </c>
      <c r="AV2447" s="13" t="s">
        <v>86</v>
      </c>
      <c r="AW2447" s="13" t="s">
        <v>35</v>
      </c>
      <c r="AX2447" s="13" t="s">
        <v>76</v>
      </c>
      <c r="AY2447" s="204" t="s">
        <v>177</v>
      </c>
    </row>
    <row r="2448" spans="1:65" s="13" customFormat="1" ht="11.25">
      <c r="B2448" s="193"/>
      <c r="C2448" s="194"/>
      <c r="D2448" s="195" t="s">
        <v>188</v>
      </c>
      <c r="E2448" s="196" t="s">
        <v>19</v>
      </c>
      <c r="F2448" s="197" t="s">
        <v>206</v>
      </c>
      <c r="G2448" s="194"/>
      <c r="H2448" s="198">
        <v>5</v>
      </c>
      <c r="I2448" s="199"/>
      <c r="J2448" s="194"/>
      <c r="K2448" s="194"/>
      <c r="L2448" s="200"/>
      <c r="M2448" s="201"/>
      <c r="N2448" s="202"/>
      <c r="O2448" s="202"/>
      <c r="P2448" s="202"/>
      <c r="Q2448" s="202"/>
      <c r="R2448" s="202"/>
      <c r="S2448" s="202"/>
      <c r="T2448" s="203"/>
      <c r="AT2448" s="204" t="s">
        <v>188</v>
      </c>
      <c r="AU2448" s="204" t="s">
        <v>86</v>
      </c>
      <c r="AV2448" s="13" t="s">
        <v>86</v>
      </c>
      <c r="AW2448" s="13" t="s">
        <v>35</v>
      </c>
      <c r="AX2448" s="13" t="s">
        <v>76</v>
      </c>
      <c r="AY2448" s="204" t="s">
        <v>177</v>
      </c>
    </row>
    <row r="2449" spans="2:51" s="13" customFormat="1" ht="11.25">
      <c r="B2449" s="193"/>
      <c r="C2449" s="194"/>
      <c r="D2449" s="195" t="s">
        <v>188</v>
      </c>
      <c r="E2449" s="196" t="s">
        <v>19</v>
      </c>
      <c r="F2449" s="197" t="s">
        <v>1018</v>
      </c>
      <c r="G2449" s="194"/>
      <c r="H2449" s="198">
        <v>1.5</v>
      </c>
      <c r="I2449" s="199"/>
      <c r="J2449" s="194"/>
      <c r="K2449" s="194"/>
      <c r="L2449" s="200"/>
      <c r="M2449" s="201"/>
      <c r="N2449" s="202"/>
      <c r="O2449" s="202"/>
      <c r="P2449" s="202"/>
      <c r="Q2449" s="202"/>
      <c r="R2449" s="202"/>
      <c r="S2449" s="202"/>
      <c r="T2449" s="203"/>
      <c r="AT2449" s="204" t="s">
        <v>188</v>
      </c>
      <c r="AU2449" s="204" t="s">
        <v>86</v>
      </c>
      <c r="AV2449" s="13" t="s">
        <v>86</v>
      </c>
      <c r="AW2449" s="13" t="s">
        <v>35</v>
      </c>
      <c r="AX2449" s="13" t="s">
        <v>76</v>
      </c>
      <c r="AY2449" s="204" t="s">
        <v>177</v>
      </c>
    </row>
    <row r="2450" spans="2:51" s="13" customFormat="1" ht="11.25">
      <c r="B2450" s="193"/>
      <c r="C2450" s="194"/>
      <c r="D2450" s="195" t="s">
        <v>188</v>
      </c>
      <c r="E2450" s="196" t="s">
        <v>19</v>
      </c>
      <c r="F2450" s="197" t="s">
        <v>1018</v>
      </c>
      <c r="G2450" s="194"/>
      <c r="H2450" s="198">
        <v>1.5</v>
      </c>
      <c r="I2450" s="199"/>
      <c r="J2450" s="194"/>
      <c r="K2450" s="194"/>
      <c r="L2450" s="200"/>
      <c r="M2450" s="201"/>
      <c r="N2450" s="202"/>
      <c r="O2450" s="202"/>
      <c r="P2450" s="202"/>
      <c r="Q2450" s="202"/>
      <c r="R2450" s="202"/>
      <c r="S2450" s="202"/>
      <c r="T2450" s="203"/>
      <c r="AT2450" s="204" t="s">
        <v>188</v>
      </c>
      <c r="AU2450" s="204" t="s">
        <v>86</v>
      </c>
      <c r="AV2450" s="13" t="s">
        <v>86</v>
      </c>
      <c r="AW2450" s="13" t="s">
        <v>35</v>
      </c>
      <c r="AX2450" s="13" t="s">
        <v>76</v>
      </c>
      <c r="AY2450" s="204" t="s">
        <v>177</v>
      </c>
    </row>
    <row r="2451" spans="2:51" s="13" customFormat="1" ht="11.25">
      <c r="B2451" s="193"/>
      <c r="C2451" s="194"/>
      <c r="D2451" s="195" t="s">
        <v>188</v>
      </c>
      <c r="E2451" s="196" t="s">
        <v>19</v>
      </c>
      <c r="F2451" s="197" t="s">
        <v>1019</v>
      </c>
      <c r="G2451" s="194"/>
      <c r="H2451" s="198">
        <v>2.9</v>
      </c>
      <c r="I2451" s="199"/>
      <c r="J2451" s="194"/>
      <c r="K2451" s="194"/>
      <c r="L2451" s="200"/>
      <c r="M2451" s="201"/>
      <c r="N2451" s="202"/>
      <c r="O2451" s="202"/>
      <c r="P2451" s="202"/>
      <c r="Q2451" s="202"/>
      <c r="R2451" s="202"/>
      <c r="S2451" s="202"/>
      <c r="T2451" s="203"/>
      <c r="AT2451" s="204" t="s">
        <v>188</v>
      </c>
      <c r="AU2451" s="204" t="s">
        <v>86</v>
      </c>
      <c r="AV2451" s="13" t="s">
        <v>86</v>
      </c>
      <c r="AW2451" s="13" t="s">
        <v>35</v>
      </c>
      <c r="AX2451" s="13" t="s">
        <v>76</v>
      </c>
      <c r="AY2451" s="204" t="s">
        <v>177</v>
      </c>
    </row>
    <row r="2452" spans="2:51" s="13" customFormat="1" ht="11.25">
      <c r="B2452" s="193"/>
      <c r="C2452" s="194"/>
      <c r="D2452" s="195" t="s">
        <v>188</v>
      </c>
      <c r="E2452" s="196" t="s">
        <v>19</v>
      </c>
      <c r="F2452" s="197" t="s">
        <v>196</v>
      </c>
      <c r="G2452" s="194"/>
      <c r="H2452" s="198">
        <v>3</v>
      </c>
      <c r="I2452" s="199"/>
      <c r="J2452" s="194"/>
      <c r="K2452" s="194"/>
      <c r="L2452" s="200"/>
      <c r="M2452" s="201"/>
      <c r="N2452" s="202"/>
      <c r="O2452" s="202"/>
      <c r="P2452" s="202"/>
      <c r="Q2452" s="202"/>
      <c r="R2452" s="202"/>
      <c r="S2452" s="202"/>
      <c r="T2452" s="203"/>
      <c r="AT2452" s="204" t="s">
        <v>188</v>
      </c>
      <c r="AU2452" s="204" t="s">
        <v>86</v>
      </c>
      <c r="AV2452" s="13" t="s">
        <v>86</v>
      </c>
      <c r="AW2452" s="13" t="s">
        <v>35</v>
      </c>
      <c r="AX2452" s="13" t="s">
        <v>76</v>
      </c>
      <c r="AY2452" s="204" t="s">
        <v>177</v>
      </c>
    </row>
    <row r="2453" spans="2:51" s="13" customFormat="1" ht="11.25">
      <c r="B2453" s="193"/>
      <c r="C2453" s="194"/>
      <c r="D2453" s="195" t="s">
        <v>188</v>
      </c>
      <c r="E2453" s="196" t="s">
        <v>19</v>
      </c>
      <c r="F2453" s="197" t="s">
        <v>1018</v>
      </c>
      <c r="G2453" s="194"/>
      <c r="H2453" s="198">
        <v>1.5</v>
      </c>
      <c r="I2453" s="199"/>
      <c r="J2453" s="194"/>
      <c r="K2453" s="194"/>
      <c r="L2453" s="200"/>
      <c r="M2453" s="201"/>
      <c r="N2453" s="202"/>
      <c r="O2453" s="202"/>
      <c r="P2453" s="202"/>
      <c r="Q2453" s="202"/>
      <c r="R2453" s="202"/>
      <c r="S2453" s="202"/>
      <c r="T2453" s="203"/>
      <c r="AT2453" s="204" t="s">
        <v>188</v>
      </c>
      <c r="AU2453" s="204" t="s">
        <v>86</v>
      </c>
      <c r="AV2453" s="13" t="s">
        <v>86</v>
      </c>
      <c r="AW2453" s="13" t="s">
        <v>35</v>
      </c>
      <c r="AX2453" s="13" t="s">
        <v>76</v>
      </c>
      <c r="AY2453" s="204" t="s">
        <v>177</v>
      </c>
    </row>
    <row r="2454" spans="2:51" s="13" customFormat="1" ht="11.25">
      <c r="B2454" s="193"/>
      <c r="C2454" s="194"/>
      <c r="D2454" s="195" t="s">
        <v>188</v>
      </c>
      <c r="E2454" s="196" t="s">
        <v>19</v>
      </c>
      <c r="F2454" s="197" t="s">
        <v>1020</v>
      </c>
      <c r="G2454" s="194"/>
      <c r="H2454" s="198">
        <v>46.8</v>
      </c>
      <c r="I2454" s="199"/>
      <c r="J2454" s="194"/>
      <c r="K2454" s="194"/>
      <c r="L2454" s="200"/>
      <c r="M2454" s="201"/>
      <c r="N2454" s="202"/>
      <c r="O2454" s="202"/>
      <c r="P2454" s="202"/>
      <c r="Q2454" s="202"/>
      <c r="R2454" s="202"/>
      <c r="S2454" s="202"/>
      <c r="T2454" s="203"/>
      <c r="AT2454" s="204" t="s">
        <v>188</v>
      </c>
      <c r="AU2454" s="204" t="s">
        <v>86</v>
      </c>
      <c r="AV2454" s="13" t="s">
        <v>86</v>
      </c>
      <c r="AW2454" s="13" t="s">
        <v>35</v>
      </c>
      <c r="AX2454" s="13" t="s">
        <v>76</v>
      </c>
      <c r="AY2454" s="204" t="s">
        <v>177</v>
      </c>
    </row>
    <row r="2455" spans="2:51" s="13" customFormat="1" ht="11.25">
      <c r="B2455" s="193"/>
      <c r="C2455" s="194"/>
      <c r="D2455" s="195" t="s">
        <v>188</v>
      </c>
      <c r="E2455" s="196" t="s">
        <v>19</v>
      </c>
      <c r="F2455" s="197" t="s">
        <v>1021</v>
      </c>
      <c r="G2455" s="194"/>
      <c r="H2455" s="198">
        <v>16.2</v>
      </c>
      <c r="I2455" s="199"/>
      <c r="J2455" s="194"/>
      <c r="K2455" s="194"/>
      <c r="L2455" s="200"/>
      <c r="M2455" s="201"/>
      <c r="N2455" s="202"/>
      <c r="O2455" s="202"/>
      <c r="P2455" s="202"/>
      <c r="Q2455" s="202"/>
      <c r="R2455" s="202"/>
      <c r="S2455" s="202"/>
      <c r="T2455" s="203"/>
      <c r="AT2455" s="204" t="s">
        <v>188</v>
      </c>
      <c r="AU2455" s="204" t="s">
        <v>86</v>
      </c>
      <c r="AV2455" s="13" t="s">
        <v>86</v>
      </c>
      <c r="AW2455" s="13" t="s">
        <v>35</v>
      </c>
      <c r="AX2455" s="13" t="s">
        <v>76</v>
      </c>
      <c r="AY2455" s="204" t="s">
        <v>177</v>
      </c>
    </row>
    <row r="2456" spans="2:51" s="13" customFormat="1" ht="11.25">
      <c r="B2456" s="193"/>
      <c r="C2456" s="194"/>
      <c r="D2456" s="195" t="s">
        <v>188</v>
      </c>
      <c r="E2456" s="196" t="s">
        <v>19</v>
      </c>
      <c r="F2456" s="197" t="s">
        <v>649</v>
      </c>
      <c r="G2456" s="194"/>
      <c r="H2456" s="198">
        <v>3.5</v>
      </c>
      <c r="I2456" s="199"/>
      <c r="J2456" s="194"/>
      <c r="K2456" s="194"/>
      <c r="L2456" s="200"/>
      <c r="M2456" s="201"/>
      <c r="N2456" s="202"/>
      <c r="O2456" s="202"/>
      <c r="P2456" s="202"/>
      <c r="Q2456" s="202"/>
      <c r="R2456" s="202"/>
      <c r="S2456" s="202"/>
      <c r="T2456" s="203"/>
      <c r="AT2456" s="204" t="s">
        <v>188</v>
      </c>
      <c r="AU2456" s="204" t="s">
        <v>86</v>
      </c>
      <c r="AV2456" s="13" t="s">
        <v>86</v>
      </c>
      <c r="AW2456" s="13" t="s">
        <v>35</v>
      </c>
      <c r="AX2456" s="13" t="s">
        <v>76</v>
      </c>
      <c r="AY2456" s="204" t="s">
        <v>177</v>
      </c>
    </row>
    <row r="2457" spans="2:51" s="13" customFormat="1" ht="11.25">
      <c r="B2457" s="193"/>
      <c r="C2457" s="194"/>
      <c r="D2457" s="195" t="s">
        <v>188</v>
      </c>
      <c r="E2457" s="196" t="s">
        <v>19</v>
      </c>
      <c r="F2457" s="197" t="s">
        <v>1018</v>
      </c>
      <c r="G2457" s="194"/>
      <c r="H2457" s="198">
        <v>1.5</v>
      </c>
      <c r="I2457" s="199"/>
      <c r="J2457" s="194"/>
      <c r="K2457" s="194"/>
      <c r="L2457" s="200"/>
      <c r="M2457" s="201"/>
      <c r="N2457" s="202"/>
      <c r="O2457" s="202"/>
      <c r="P2457" s="202"/>
      <c r="Q2457" s="202"/>
      <c r="R2457" s="202"/>
      <c r="S2457" s="202"/>
      <c r="T2457" s="203"/>
      <c r="AT2457" s="204" t="s">
        <v>188</v>
      </c>
      <c r="AU2457" s="204" t="s">
        <v>86</v>
      </c>
      <c r="AV2457" s="13" t="s">
        <v>86</v>
      </c>
      <c r="AW2457" s="13" t="s">
        <v>35</v>
      </c>
      <c r="AX2457" s="13" t="s">
        <v>76</v>
      </c>
      <c r="AY2457" s="204" t="s">
        <v>177</v>
      </c>
    </row>
    <row r="2458" spans="2:51" s="13" customFormat="1" ht="11.25">
      <c r="B2458" s="193"/>
      <c r="C2458" s="194"/>
      <c r="D2458" s="195" t="s">
        <v>188</v>
      </c>
      <c r="E2458" s="196" t="s">
        <v>19</v>
      </c>
      <c r="F2458" s="197" t="s">
        <v>86</v>
      </c>
      <c r="G2458" s="194"/>
      <c r="H2458" s="198">
        <v>2</v>
      </c>
      <c r="I2458" s="199"/>
      <c r="J2458" s="194"/>
      <c r="K2458" s="194"/>
      <c r="L2458" s="200"/>
      <c r="M2458" s="201"/>
      <c r="N2458" s="202"/>
      <c r="O2458" s="202"/>
      <c r="P2458" s="202"/>
      <c r="Q2458" s="202"/>
      <c r="R2458" s="202"/>
      <c r="S2458" s="202"/>
      <c r="T2458" s="203"/>
      <c r="AT2458" s="204" t="s">
        <v>188</v>
      </c>
      <c r="AU2458" s="204" t="s">
        <v>86</v>
      </c>
      <c r="AV2458" s="13" t="s">
        <v>86</v>
      </c>
      <c r="AW2458" s="13" t="s">
        <v>35</v>
      </c>
      <c r="AX2458" s="13" t="s">
        <v>76</v>
      </c>
      <c r="AY2458" s="204" t="s">
        <v>177</v>
      </c>
    </row>
    <row r="2459" spans="2:51" s="13" customFormat="1" ht="11.25">
      <c r="B2459" s="193"/>
      <c r="C2459" s="194"/>
      <c r="D2459" s="195" t="s">
        <v>188</v>
      </c>
      <c r="E2459" s="196" t="s">
        <v>19</v>
      </c>
      <c r="F2459" s="197" t="s">
        <v>1022</v>
      </c>
      <c r="G2459" s="194"/>
      <c r="H2459" s="198">
        <v>58.3</v>
      </c>
      <c r="I2459" s="199"/>
      <c r="J2459" s="194"/>
      <c r="K2459" s="194"/>
      <c r="L2459" s="200"/>
      <c r="M2459" s="201"/>
      <c r="N2459" s="202"/>
      <c r="O2459" s="202"/>
      <c r="P2459" s="202"/>
      <c r="Q2459" s="202"/>
      <c r="R2459" s="202"/>
      <c r="S2459" s="202"/>
      <c r="T2459" s="203"/>
      <c r="AT2459" s="204" t="s">
        <v>188</v>
      </c>
      <c r="AU2459" s="204" t="s">
        <v>86</v>
      </c>
      <c r="AV2459" s="13" t="s">
        <v>86</v>
      </c>
      <c r="AW2459" s="13" t="s">
        <v>35</v>
      </c>
      <c r="AX2459" s="13" t="s">
        <v>76</v>
      </c>
      <c r="AY2459" s="204" t="s">
        <v>177</v>
      </c>
    </row>
    <row r="2460" spans="2:51" s="13" customFormat="1" ht="11.25">
      <c r="B2460" s="193"/>
      <c r="C2460" s="194"/>
      <c r="D2460" s="195" t="s">
        <v>188</v>
      </c>
      <c r="E2460" s="196" t="s">
        <v>19</v>
      </c>
      <c r="F2460" s="197" t="s">
        <v>557</v>
      </c>
      <c r="G2460" s="194"/>
      <c r="H2460" s="198">
        <v>29</v>
      </c>
      <c r="I2460" s="199"/>
      <c r="J2460" s="194"/>
      <c r="K2460" s="194"/>
      <c r="L2460" s="200"/>
      <c r="M2460" s="201"/>
      <c r="N2460" s="202"/>
      <c r="O2460" s="202"/>
      <c r="P2460" s="202"/>
      <c r="Q2460" s="202"/>
      <c r="R2460" s="202"/>
      <c r="S2460" s="202"/>
      <c r="T2460" s="203"/>
      <c r="AT2460" s="204" t="s">
        <v>188</v>
      </c>
      <c r="AU2460" s="204" t="s">
        <v>86</v>
      </c>
      <c r="AV2460" s="13" t="s">
        <v>86</v>
      </c>
      <c r="AW2460" s="13" t="s">
        <v>35</v>
      </c>
      <c r="AX2460" s="13" t="s">
        <v>76</v>
      </c>
      <c r="AY2460" s="204" t="s">
        <v>177</v>
      </c>
    </row>
    <row r="2461" spans="2:51" s="13" customFormat="1" ht="11.25">
      <c r="B2461" s="193"/>
      <c r="C2461" s="194"/>
      <c r="D2461" s="195" t="s">
        <v>188</v>
      </c>
      <c r="E2461" s="196" t="s">
        <v>19</v>
      </c>
      <c r="F2461" s="197" t="s">
        <v>1007</v>
      </c>
      <c r="G2461" s="194"/>
      <c r="H2461" s="198">
        <v>3.4</v>
      </c>
      <c r="I2461" s="199"/>
      <c r="J2461" s="194"/>
      <c r="K2461" s="194"/>
      <c r="L2461" s="200"/>
      <c r="M2461" s="201"/>
      <c r="N2461" s="202"/>
      <c r="O2461" s="202"/>
      <c r="P2461" s="202"/>
      <c r="Q2461" s="202"/>
      <c r="R2461" s="202"/>
      <c r="S2461" s="202"/>
      <c r="T2461" s="203"/>
      <c r="AT2461" s="204" t="s">
        <v>188</v>
      </c>
      <c r="AU2461" s="204" t="s">
        <v>86</v>
      </c>
      <c r="AV2461" s="13" t="s">
        <v>86</v>
      </c>
      <c r="AW2461" s="13" t="s">
        <v>35</v>
      </c>
      <c r="AX2461" s="13" t="s">
        <v>76</v>
      </c>
      <c r="AY2461" s="204" t="s">
        <v>177</v>
      </c>
    </row>
    <row r="2462" spans="2:51" s="13" customFormat="1" ht="11.25">
      <c r="B2462" s="193"/>
      <c r="C2462" s="194"/>
      <c r="D2462" s="195" t="s">
        <v>188</v>
      </c>
      <c r="E2462" s="196" t="s">
        <v>19</v>
      </c>
      <c r="F2462" s="197" t="s">
        <v>1012</v>
      </c>
      <c r="G2462" s="194"/>
      <c r="H2462" s="198">
        <v>1.7</v>
      </c>
      <c r="I2462" s="199"/>
      <c r="J2462" s="194"/>
      <c r="K2462" s="194"/>
      <c r="L2462" s="200"/>
      <c r="M2462" s="201"/>
      <c r="N2462" s="202"/>
      <c r="O2462" s="202"/>
      <c r="P2462" s="202"/>
      <c r="Q2462" s="202"/>
      <c r="R2462" s="202"/>
      <c r="S2462" s="202"/>
      <c r="T2462" s="203"/>
      <c r="AT2462" s="204" t="s">
        <v>188</v>
      </c>
      <c r="AU2462" s="204" t="s">
        <v>86</v>
      </c>
      <c r="AV2462" s="13" t="s">
        <v>86</v>
      </c>
      <c r="AW2462" s="13" t="s">
        <v>35</v>
      </c>
      <c r="AX2462" s="13" t="s">
        <v>76</v>
      </c>
      <c r="AY2462" s="204" t="s">
        <v>177</v>
      </c>
    </row>
    <row r="2463" spans="2:51" s="13" customFormat="1" ht="11.25">
      <c r="B2463" s="193"/>
      <c r="C2463" s="194"/>
      <c r="D2463" s="195" t="s">
        <v>188</v>
      </c>
      <c r="E2463" s="196" t="s">
        <v>19</v>
      </c>
      <c r="F2463" s="197" t="s">
        <v>1028</v>
      </c>
      <c r="G2463" s="194"/>
      <c r="H2463" s="198">
        <v>1.2</v>
      </c>
      <c r="I2463" s="199"/>
      <c r="J2463" s="194"/>
      <c r="K2463" s="194"/>
      <c r="L2463" s="200"/>
      <c r="M2463" s="201"/>
      <c r="N2463" s="202"/>
      <c r="O2463" s="202"/>
      <c r="P2463" s="202"/>
      <c r="Q2463" s="202"/>
      <c r="R2463" s="202"/>
      <c r="S2463" s="202"/>
      <c r="T2463" s="203"/>
      <c r="AT2463" s="204" t="s">
        <v>188</v>
      </c>
      <c r="AU2463" s="204" t="s">
        <v>86</v>
      </c>
      <c r="AV2463" s="13" t="s">
        <v>86</v>
      </c>
      <c r="AW2463" s="13" t="s">
        <v>35</v>
      </c>
      <c r="AX2463" s="13" t="s">
        <v>76</v>
      </c>
      <c r="AY2463" s="204" t="s">
        <v>177</v>
      </c>
    </row>
    <row r="2464" spans="2:51" s="13" customFormat="1" ht="11.25">
      <c r="B2464" s="193"/>
      <c r="C2464" s="194"/>
      <c r="D2464" s="195" t="s">
        <v>188</v>
      </c>
      <c r="E2464" s="196" t="s">
        <v>19</v>
      </c>
      <c r="F2464" s="197" t="s">
        <v>1012</v>
      </c>
      <c r="G2464" s="194"/>
      <c r="H2464" s="198">
        <v>1.7</v>
      </c>
      <c r="I2464" s="199"/>
      <c r="J2464" s="194"/>
      <c r="K2464" s="194"/>
      <c r="L2464" s="200"/>
      <c r="M2464" s="201"/>
      <c r="N2464" s="202"/>
      <c r="O2464" s="202"/>
      <c r="P2464" s="202"/>
      <c r="Q2464" s="202"/>
      <c r="R2464" s="202"/>
      <c r="S2464" s="202"/>
      <c r="T2464" s="203"/>
      <c r="AT2464" s="204" t="s">
        <v>188</v>
      </c>
      <c r="AU2464" s="204" t="s">
        <v>86</v>
      </c>
      <c r="AV2464" s="13" t="s">
        <v>86</v>
      </c>
      <c r="AW2464" s="13" t="s">
        <v>35</v>
      </c>
      <c r="AX2464" s="13" t="s">
        <v>76</v>
      </c>
      <c r="AY2464" s="204" t="s">
        <v>177</v>
      </c>
    </row>
    <row r="2465" spans="1:65" s="13" customFormat="1" ht="11.25">
      <c r="B2465" s="193"/>
      <c r="C2465" s="194"/>
      <c r="D2465" s="195" t="s">
        <v>188</v>
      </c>
      <c r="E2465" s="196" t="s">
        <v>19</v>
      </c>
      <c r="F2465" s="197" t="s">
        <v>1019</v>
      </c>
      <c r="G2465" s="194"/>
      <c r="H2465" s="198">
        <v>2.9</v>
      </c>
      <c r="I2465" s="199"/>
      <c r="J2465" s="194"/>
      <c r="K2465" s="194"/>
      <c r="L2465" s="200"/>
      <c r="M2465" s="201"/>
      <c r="N2465" s="202"/>
      <c r="O2465" s="202"/>
      <c r="P2465" s="202"/>
      <c r="Q2465" s="202"/>
      <c r="R2465" s="202"/>
      <c r="S2465" s="202"/>
      <c r="T2465" s="203"/>
      <c r="AT2465" s="204" t="s">
        <v>188</v>
      </c>
      <c r="AU2465" s="204" t="s">
        <v>86</v>
      </c>
      <c r="AV2465" s="13" t="s">
        <v>86</v>
      </c>
      <c r="AW2465" s="13" t="s">
        <v>35</v>
      </c>
      <c r="AX2465" s="13" t="s">
        <v>76</v>
      </c>
      <c r="AY2465" s="204" t="s">
        <v>177</v>
      </c>
    </row>
    <row r="2466" spans="1:65" s="13" customFormat="1" ht="11.25">
      <c r="B2466" s="193"/>
      <c r="C2466" s="194"/>
      <c r="D2466" s="195" t="s">
        <v>188</v>
      </c>
      <c r="E2466" s="196" t="s">
        <v>19</v>
      </c>
      <c r="F2466" s="197" t="s">
        <v>84</v>
      </c>
      <c r="G2466" s="194"/>
      <c r="H2466" s="198">
        <v>1</v>
      </c>
      <c r="I2466" s="199"/>
      <c r="J2466" s="194"/>
      <c r="K2466" s="194"/>
      <c r="L2466" s="200"/>
      <c r="M2466" s="201"/>
      <c r="N2466" s="202"/>
      <c r="O2466" s="202"/>
      <c r="P2466" s="202"/>
      <c r="Q2466" s="202"/>
      <c r="R2466" s="202"/>
      <c r="S2466" s="202"/>
      <c r="T2466" s="203"/>
      <c r="AT2466" s="204" t="s">
        <v>188</v>
      </c>
      <c r="AU2466" s="204" t="s">
        <v>86</v>
      </c>
      <c r="AV2466" s="13" t="s">
        <v>86</v>
      </c>
      <c r="AW2466" s="13" t="s">
        <v>35</v>
      </c>
      <c r="AX2466" s="13" t="s">
        <v>76</v>
      </c>
      <c r="AY2466" s="204" t="s">
        <v>177</v>
      </c>
    </row>
    <row r="2467" spans="1:65" s="15" customFormat="1" ht="11.25">
      <c r="B2467" s="216"/>
      <c r="C2467" s="217"/>
      <c r="D2467" s="195" t="s">
        <v>188</v>
      </c>
      <c r="E2467" s="218" t="s">
        <v>19</v>
      </c>
      <c r="F2467" s="219" t="s">
        <v>373</v>
      </c>
      <c r="G2467" s="217"/>
      <c r="H2467" s="218" t="s">
        <v>19</v>
      </c>
      <c r="I2467" s="220"/>
      <c r="J2467" s="217"/>
      <c r="K2467" s="217"/>
      <c r="L2467" s="221"/>
      <c r="M2467" s="222"/>
      <c r="N2467" s="223"/>
      <c r="O2467" s="223"/>
      <c r="P2467" s="223"/>
      <c r="Q2467" s="223"/>
      <c r="R2467" s="223"/>
      <c r="S2467" s="223"/>
      <c r="T2467" s="224"/>
      <c r="AT2467" s="225" t="s">
        <v>188</v>
      </c>
      <c r="AU2467" s="225" t="s">
        <v>86</v>
      </c>
      <c r="AV2467" s="15" t="s">
        <v>84</v>
      </c>
      <c r="AW2467" s="15" t="s">
        <v>35</v>
      </c>
      <c r="AX2467" s="15" t="s">
        <v>76</v>
      </c>
      <c r="AY2467" s="225" t="s">
        <v>177</v>
      </c>
    </row>
    <row r="2468" spans="1:65" s="13" customFormat="1" ht="11.25">
      <c r="B2468" s="193"/>
      <c r="C2468" s="194"/>
      <c r="D2468" s="195" t="s">
        <v>188</v>
      </c>
      <c r="E2468" s="196" t="s">
        <v>19</v>
      </c>
      <c r="F2468" s="197" t="s">
        <v>1029</v>
      </c>
      <c r="G2468" s="194"/>
      <c r="H2468" s="198">
        <v>10.1</v>
      </c>
      <c r="I2468" s="199"/>
      <c r="J2468" s="194"/>
      <c r="K2468" s="194"/>
      <c r="L2468" s="200"/>
      <c r="M2468" s="201"/>
      <c r="N2468" s="202"/>
      <c r="O2468" s="202"/>
      <c r="P2468" s="202"/>
      <c r="Q2468" s="202"/>
      <c r="R2468" s="202"/>
      <c r="S2468" s="202"/>
      <c r="T2468" s="203"/>
      <c r="AT2468" s="204" t="s">
        <v>188</v>
      </c>
      <c r="AU2468" s="204" t="s">
        <v>86</v>
      </c>
      <c r="AV2468" s="13" t="s">
        <v>86</v>
      </c>
      <c r="AW2468" s="13" t="s">
        <v>35</v>
      </c>
      <c r="AX2468" s="13" t="s">
        <v>76</v>
      </c>
      <c r="AY2468" s="204" t="s">
        <v>177</v>
      </c>
    </row>
    <row r="2469" spans="1:65" s="13" customFormat="1" ht="11.25">
      <c r="B2469" s="193"/>
      <c r="C2469" s="194"/>
      <c r="D2469" s="195" t="s">
        <v>188</v>
      </c>
      <c r="E2469" s="196" t="s">
        <v>19</v>
      </c>
      <c r="F2469" s="197" t="s">
        <v>1030</v>
      </c>
      <c r="G2469" s="194"/>
      <c r="H2469" s="198">
        <v>30.7</v>
      </c>
      <c r="I2469" s="199"/>
      <c r="J2469" s="194"/>
      <c r="K2469" s="194"/>
      <c r="L2469" s="200"/>
      <c r="M2469" s="201"/>
      <c r="N2469" s="202"/>
      <c r="O2469" s="202"/>
      <c r="P2469" s="202"/>
      <c r="Q2469" s="202"/>
      <c r="R2469" s="202"/>
      <c r="S2469" s="202"/>
      <c r="T2469" s="203"/>
      <c r="AT2469" s="204" t="s">
        <v>188</v>
      </c>
      <c r="AU2469" s="204" t="s">
        <v>86</v>
      </c>
      <c r="AV2469" s="13" t="s">
        <v>86</v>
      </c>
      <c r="AW2469" s="13" t="s">
        <v>35</v>
      </c>
      <c r="AX2469" s="13" t="s">
        <v>76</v>
      </c>
      <c r="AY2469" s="204" t="s">
        <v>177</v>
      </c>
    </row>
    <row r="2470" spans="1:65" s="13" customFormat="1" ht="11.25">
      <c r="B2470" s="193"/>
      <c r="C2470" s="194"/>
      <c r="D2470" s="195" t="s">
        <v>188</v>
      </c>
      <c r="E2470" s="196" t="s">
        <v>19</v>
      </c>
      <c r="F2470" s="197" t="s">
        <v>1031</v>
      </c>
      <c r="G2470" s="194"/>
      <c r="H2470" s="198">
        <v>13.1</v>
      </c>
      <c r="I2470" s="199"/>
      <c r="J2470" s="194"/>
      <c r="K2470" s="194"/>
      <c r="L2470" s="200"/>
      <c r="M2470" s="201"/>
      <c r="N2470" s="202"/>
      <c r="O2470" s="202"/>
      <c r="P2470" s="202"/>
      <c r="Q2470" s="202"/>
      <c r="R2470" s="202"/>
      <c r="S2470" s="202"/>
      <c r="T2470" s="203"/>
      <c r="AT2470" s="204" t="s">
        <v>188</v>
      </c>
      <c r="AU2470" s="204" t="s">
        <v>86</v>
      </c>
      <c r="AV2470" s="13" t="s">
        <v>86</v>
      </c>
      <c r="AW2470" s="13" t="s">
        <v>35</v>
      </c>
      <c r="AX2470" s="13" t="s">
        <v>76</v>
      </c>
      <c r="AY2470" s="204" t="s">
        <v>177</v>
      </c>
    </row>
    <row r="2471" spans="1:65" s="13" customFormat="1" ht="11.25">
      <c r="B2471" s="193"/>
      <c r="C2471" s="194"/>
      <c r="D2471" s="195" t="s">
        <v>188</v>
      </c>
      <c r="E2471" s="196" t="s">
        <v>19</v>
      </c>
      <c r="F2471" s="197" t="s">
        <v>1032</v>
      </c>
      <c r="G2471" s="194"/>
      <c r="H2471" s="198">
        <v>12.4</v>
      </c>
      <c r="I2471" s="199"/>
      <c r="J2471" s="194"/>
      <c r="K2471" s="194"/>
      <c r="L2471" s="200"/>
      <c r="M2471" s="201"/>
      <c r="N2471" s="202"/>
      <c r="O2471" s="202"/>
      <c r="P2471" s="202"/>
      <c r="Q2471" s="202"/>
      <c r="R2471" s="202"/>
      <c r="S2471" s="202"/>
      <c r="T2471" s="203"/>
      <c r="AT2471" s="204" t="s">
        <v>188</v>
      </c>
      <c r="AU2471" s="204" t="s">
        <v>86</v>
      </c>
      <c r="AV2471" s="13" t="s">
        <v>86</v>
      </c>
      <c r="AW2471" s="13" t="s">
        <v>35</v>
      </c>
      <c r="AX2471" s="13" t="s">
        <v>76</v>
      </c>
      <c r="AY2471" s="204" t="s">
        <v>177</v>
      </c>
    </row>
    <row r="2472" spans="1:65" s="14" customFormat="1" ht="11.25">
      <c r="B2472" s="205"/>
      <c r="C2472" s="206"/>
      <c r="D2472" s="195" t="s">
        <v>188</v>
      </c>
      <c r="E2472" s="207" t="s">
        <v>19</v>
      </c>
      <c r="F2472" s="208" t="s">
        <v>190</v>
      </c>
      <c r="G2472" s="206"/>
      <c r="H2472" s="209">
        <v>281.79999999999995</v>
      </c>
      <c r="I2472" s="210"/>
      <c r="J2472" s="206"/>
      <c r="K2472" s="206"/>
      <c r="L2472" s="211"/>
      <c r="M2472" s="212"/>
      <c r="N2472" s="213"/>
      <c r="O2472" s="213"/>
      <c r="P2472" s="213"/>
      <c r="Q2472" s="213"/>
      <c r="R2472" s="213"/>
      <c r="S2472" s="213"/>
      <c r="T2472" s="214"/>
      <c r="AT2472" s="215" t="s">
        <v>188</v>
      </c>
      <c r="AU2472" s="215" t="s">
        <v>86</v>
      </c>
      <c r="AV2472" s="14" t="s">
        <v>184</v>
      </c>
      <c r="AW2472" s="14" t="s">
        <v>35</v>
      </c>
      <c r="AX2472" s="14" t="s">
        <v>84</v>
      </c>
      <c r="AY2472" s="215" t="s">
        <v>177</v>
      </c>
    </row>
    <row r="2473" spans="1:65" s="2" customFormat="1" ht="16.5" customHeight="1">
      <c r="A2473" s="36"/>
      <c r="B2473" s="37"/>
      <c r="C2473" s="237" t="s">
        <v>1790</v>
      </c>
      <c r="D2473" s="237" t="s">
        <v>757</v>
      </c>
      <c r="E2473" s="238" t="s">
        <v>1791</v>
      </c>
      <c r="F2473" s="239" t="s">
        <v>1792</v>
      </c>
      <c r="G2473" s="240" t="s">
        <v>199</v>
      </c>
      <c r="H2473" s="241">
        <v>309.98</v>
      </c>
      <c r="I2473" s="242"/>
      <c r="J2473" s="243">
        <f>ROUND(I2473*H2473,2)</f>
        <v>0</v>
      </c>
      <c r="K2473" s="239" t="s">
        <v>183</v>
      </c>
      <c r="L2473" s="244"/>
      <c r="M2473" s="245" t="s">
        <v>19</v>
      </c>
      <c r="N2473" s="246" t="s">
        <v>47</v>
      </c>
      <c r="O2473" s="66"/>
      <c r="P2473" s="184">
        <f>O2473*H2473</f>
        <v>0</v>
      </c>
      <c r="Q2473" s="184">
        <v>1.3999999999999999E-4</v>
      </c>
      <c r="R2473" s="184">
        <f>Q2473*H2473</f>
        <v>4.3397199999999997E-2</v>
      </c>
      <c r="S2473" s="184">
        <v>0</v>
      </c>
      <c r="T2473" s="185">
        <f>S2473*H2473</f>
        <v>0</v>
      </c>
      <c r="U2473" s="36"/>
      <c r="V2473" s="36"/>
      <c r="W2473" s="36"/>
      <c r="X2473" s="36"/>
      <c r="Y2473" s="36"/>
      <c r="Z2473" s="36"/>
      <c r="AA2473" s="36"/>
      <c r="AB2473" s="36"/>
      <c r="AC2473" s="36"/>
      <c r="AD2473" s="36"/>
      <c r="AE2473" s="36"/>
      <c r="AR2473" s="186" t="s">
        <v>592</v>
      </c>
      <c r="AT2473" s="186" t="s">
        <v>757</v>
      </c>
      <c r="AU2473" s="186" t="s">
        <v>86</v>
      </c>
      <c r="AY2473" s="19" t="s">
        <v>177</v>
      </c>
      <c r="BE2473" s="187">
        <f>IF(N2473="základní",J2473,0)</f>
        <v>0</v>
      </c>
      <c r="BF2473" s="187">
        <f>IF(N2473="snížená",J2473,0)</f>
        <v>0</v>
      </c>
      <c r="BG2473" s="187">
        <f>IF(N2473="zákl. přenesená",J2473,0)</f>
        <v>0</v>
      </c>
      <c r="BH2473" s="187">
        <f>IF(N2473="sníž. přenesená",J2473,0)</f>
        <v>0</v>
      </c>
      <c r="BI2473" s="187">
        <f>IF(N2473="nulová",J2473,0)</f>
        <v>0</v>
      </c>
      <c r="BJ2473" s="19" t="s">
        <v>84</v>
      </c>
      <c r="BK2473" s="187">
        <f>ROUND(I2473*H2473,2)</f>
        <v>0</v>
      </c>
      <c r="BL2473" s="19" t="s">
        <v>301</v>
      </c>
      <c r="BM2473" s="186" t="s">
        <v>1793</v>
      </c>
    </row>
    <row r="2474" spans="1:65" s="13" customFormat="1" ht="11.25">
      <c r="B2474" s="193"/>
      <c r="C2474" s="194"/>
      <c r="D2474" s="195" t="s">
        <v>188</v>
      </c>
      <c r="E2474" s="196" t="s">
        <v>19</v>
      </c>
      <c r="F2474" s="197" t="s">
        <v>1794</v>
      </c>
      <c r="G2474" s="194"/>
      <c r="H2474" s="198">
        <v>309.98</v>
      </c>
      <c r="I2474" s="199"/>
      <c r="J2474" s="194"/>
      <c r="K2474" s="194"/>
      <c r="L2474" s="200"/>
      <c r="M2474" s="201"/>
      <c r="N2474" s="202"/>
      <c r="O2474" s="202"/>
      <c r="P2474" s="202"/>
      <c r="Q2474" s="202"/>
      <c r="R2474" s="202"/>
      <c r="S2474" s="202"/>
      <c r="T2474" s="203"/>
      <c r="AT2474" s="204" t="s">
        <v>188</v>
      </c>
      <c r="AU2474" s="204" t="s">
        <v>86</v>
      </c>
      <c r="AV2474" s="13" t="s">
        <v>86</v>
      </c>
      <c r="AW2474" s="13" t="s">
        <v>35</v>
      </c>
      <c r="AX2474" s="13" t="s">
        <v>84</v>
      </c>
      <c r="AY2474" s="204" t="s">
        <v>177</v>
      </c>
    </row>
    <row r="2475" spans="1:65" s="2" customFormat="1" ht="24.2" customHeight="1">
      <c r="A2475" s="36"/>
      <c r="B2475" s="37"/>
      <c r="C2475" s="175" t="s">
        <v>1795</v>
      </c>
      <c r="D2475" s="175" t="s">
        <v>179</v>
      </c>
      <c r="E2475" s="176" t="s">
        <v>1796</v>
      </c>
      <c r="F2475" s="177" t="s">
        <v>1797</v>
      </c>
      <c r="G2475" s="178" t="s">
        <v>199</v>
      </c>
      <c r="H2475" s="179">
        <v>57</v>
      </c>
      <c r="I2475" s="180"/>
      <c r="J2475" s="181">
        <f>ROUND(I2475*H2475,2)</f>
        <v>0</v>
      </c>
      <c r="K2475" s="177" t="s">
        <v>183</v>
      </c>
      <c r="L2475" s="41"/>
      <c r="M2475" s="182" t="s">
        <v>19</v>
      </c>
      <c r="N2475" s="183" t="s">
        <v>47</v>
      </c>
      <c r="O2475" s="66"/>
      <c r="P2475" s="184">
        <f>O2475*H2475</f>
        <v>0</v>
      </c>
      <c r="Q2475" s="184">
        <v>0</v>
      </c>
      <c r="R2475" s="184">
        <f>Q2475*H2475</f>
        <v>0</v>
      </c>
      <c r="S2475" s="184">
        <v>0</v>
      </c>
      <c r="T2475" s="185">
        <f>S2475*H2475</f>
        <v>0</v>
      </c>
      <c r="U2475" s="36"/>
      <c r="V2475" s="36"/>
      <c r="W2475" s="36"/>
      <c r="X2475" s="36"/>
      <c r="Y2475" s="36"/>
      <c r="Z2475" s="36"/>
      <c r="AA2475" s="36"/>
      <c r="AB2475" s="36"/>
      <c r="AC2475" s="36"/>
      <c r="AD2475" s="36"/>
      <c r="AE2475" s="36"/>
      <c r="AR2475" s="186" t="s">
        <v>301</v>
      </c>
      <c r="AT2475" s="186" t="s">
        <v>179</v>
      </c>
      <c r="AU2475" s="186" t="s">
        <v>86</v>
      </c>
      <c r="AY2475" s="19" t="s">
        <v>177</v>
      </c>
      <c r="BE2475" s="187">
        <f>IF(N2475="základní",J2475,0)</f>
        <v>0</v>
      </c>
      <c r="BF2475" s="187">
        <f>IF(N2475="snížená",J2475,0)</f>
        <v>0</v>
      </c>
      <c r="BG2475" s="187">
        <f>IF(N2475="zákl. přenesená",J2475,0)</f>
        <v>0</v>
      </c>
      <c r="BH2475" s="187">
        <f>IF(N2475="sníž. přenesená",J2475,0)</f>
        <v>0</v>
      </c>
      <c r="BI2475" s="187">
        <f>IF(N2475="nulová",J2475,0)</f>
        <v>0</v>
      </c>
      <c r="BJ2475" s="19" t="s">
        <v>84</v>
      </c>
      <c r="BK2475" s="187">
        <f>ROUND(I2475*H2475,2)</f>
        <v>0</v>
      </c>
      <c r="BL2475" s="19" t="s">
        <v>301</v>
      </c>
      <c r="BM2475" s="186" t="s">
        <v>1798</v>
      </c>
    </row>
    <row r="2476" spans="1:65" s="2" customFormat="1" ht="11.25">
      <c r="A2476" s="36"/>
      <c r="B2476" s="37"/>
      <c r="C2476" s="38"/>
      <c r="D2476" s="188" t="s">
        <v>186</v>
      </c>
      <c r="E2476" s="38"/>
      <c r="F2476" s="189" t="s">
        <v>1799</v>
      </c>
      <c r="G2476" s="38"/>
      <c r="H2476" s="38"/>
      <c r="I2476" s="190"/>
      <c r="J2476" s="38"/>
      <c r="K2476" s="38"/>
      <c r="L2476" s="41"/>
      <c r="M2476" s="191"/>
      <c r="N2476" s="192"/>
      <c r="O2476" s="66"/>
      <c r="P2476" s="66"/>
      <c r="Q2476" s="66"/>
      <c r="R2476" s="66"/>
      <c r="S2476" s="66"/>
      <c r="T2476" s="67"/>
      <c r="U2476" s="36"/>
      <c r="V2476" s="36"/>
      <c r="W2476" s="36"/>
      <c r="X2476" s="36"/>
      <c r="Y2476" s="36"/>
      <c r="Z2476" s="36"/>
      <c r="AA2476" s="36"/>
      <c r="AB2476" s="36"/>
      <c r="AC2476" s="36"/>
      <c r="AD2476" s="36"/>
      <c r="AE2476" s="36"/>
      <c r="AT2476" s="19" t="s">
        <v>186</v>
      </c>
      <c r="AU2476" s="19" t="s">
        <v>86</v>
      </c>
    </row>
    <row r="2477" spans="1:65" s="15" customFormat="1" ht="11.25">
      <c r="B2477" s="216"/>
      <c r="C2477" s="217"/>
      <c r="D2477" s="195" t="s">
        <v>188</v>
      </c>
      <c r="E2477" s="218" t="s">
        <v>19</v>
      </c>
      <c r="F2477" s="219" t="s">
        <v>1800</v>
      </c>
      <c r="G2477" s="217"/>
      <c r="H2477" s="218" t="s">
        <v>19</v>
      </c>
      <c r="I2477" s="220"/>
      <c r="J2477" s="217"/>
      <c r="K2477" s="217"/>
      <c r="L2477" s="221"/>
      <c r="M2477" s="222"/>
      <c r="N2477" s="223"/>
      <c r="O2477" s="223"/>
      <c r="P2477" s="223"/>
      <c r="Q2477" s="223"/>
      <c r="R2477" s="223"/>
      <c r="S2477" s="223"/>
      <c r="T2477" s="224"/>
      <c r="AT2477" s="225" t="s">
        <v>188</v>
      </c>
      <c r="AU2477" s="225" t="s">
        <v>86</v>
      </c>
      <c r="AV2477" s="15" t="s">
        <v>84</v>
      </c>
      <c r="AW2477" s="15" t="s">
        <v>35</v>
      </c>
      <c r="AX2477" s="15" t="s">
        <v>76</v>
      </c>
      <c r="AY2477" s="225" t="s">
        <v>177</v>
      </c>
    </row>
    <row r="2478" spans="1:65" s="13" customFormat="1" ht="11.25">
      <c r="B2478" s="193"/>
      <c r="C2478" s="194"/>
      <c r="D2478" s="195" t="s">
        <v>188</v>
      </c>
      <c r="E2478" s="196" t="s">
        <v>19</v>
      </c>
      <c r="F2478" s="197" t="s">
        <v>945</v>
      </c>
      <c r="G2478" s="194"/>
      <c r="H2478" s="198">
        <v>57</v>
      </c>
      <c r="I2478" s="199"/>
      <c r="J2478" s="194"/>
      <c r="K2478" s="194"/>
      <c r="L2478" s="200"/>
      <c r="M2478" s="201"/>
      <c r="N2478" s="202"/>
      <c r="O2478" s="202"/>
      <c r="P2478" s="202"/>
      <c r="Q2478" s="202"/>
      <c r="R2478" s="202"/>
      <c r="S2478" s="202"/>
      <c r="T2478" s="203"/>
      <c r="AT2478" s="204" t="s">
        <v>188</v>
      </c>
      <c r="AU2478" s="204" t="s">
        <v>86</v>
      </c>
      <c r="AV2478" s="13" t="s">
        <v>86</v>
      </c>
      <c r="AW2478" s="13" t="s">
        <v>35</v>
      </c>
      <c r="AX2478" s="13" t="s">
        <v>76</v>
      </c>
      <c r="AY2478" s="204" t="s">
        <v>177</v>
      </c>
    </row>
    <row r="2479" spans="1:65" s="14" customFormat="1" ht="11.25">
      <c r="B2479" s="205"/>
      <c r="C2479" s="206"/>
      <c r="D2479" s="195" t="s">
        <v>188</v>
      </c>
      <c r="E2479" s="207" t="s">
        <v>19</v>
      </c>
      <c r="F2479" s="208" t="s">
        <v>190</v>
      </c>
      <c r="G2479" s="206"/>
      <c r="H2479" s="209">
        <v>57</v>
      </c>
      <c r="I2479" s="210"/>
      <c r="J2479" s="206"/>
      <c r="K2479" s="206"/>
      <c r="L2479" s="211"/>
      <c r="M2479" s="212"/>
      <c r="N2479" s="213"/>
      <c r="O2479" s="213"/>
      <c r="P2479" s="213"/>
      <c r="Q2479" s="213"/>
      <c r="R2479" s="213"/>
      <c r="S2479" s="213"/>
      <c r="T2479" s="214"/>
      <c r="AT2479" s="215" t="s">
        <v>188</v>
      </c>
      <c r="AU2479" s="215" t="s">
        <v>86</v>
      </c>
      <c r="AV2479" s="14" t="s">
        <v>184</v>
      </c>
      <c r="AW2479" s="14" t="s">
        <v>35</v>
      </c>
      <c r="AX2479" s="14" t="s">
        <v>84</v>
      </c>
      <c r="AY2479" s="215" t="s">
        <v>177</v>
      </c>
    </row>
    <row r="2480" spans="1:65" s="2" customFormat="1" ht="16.5" customHeight="1">
      <c r="A2480" s="36"/>
      <c r="B2480" s="37"/>
      <c r="C2480" s="237" t="s">
        <v>1801</v>
      </c>
      <c r="D2480" s="237" t="s">
        <v>757</v>
      </c>
      <c r="E2480" s="238" t="s">
        <v>1449</v>
      </c>
      <c r="F2480" s="239" t="s">
        <v>1450</v>
      </c>
      <c r="G2480" s="240" t="s">
        <v>199</v>
      </c>
      <c r="H2480" s="241">
        <v>58.14</v>
      </c>
      <c r="I2480" s="242"/>
      <c r="J2480" s="243">
        <f>ROUND(I2480*H2480,2)</f>
        <v>0</v>
      </c>
      <c r="K2480" s="239" t="s">
        <v>183</v>
      </c>
      <c r="L2480" s="244"/>
      <c r="M2480" s="245" t="s">
        <v>19</v>
      </c>
      <c r="N2480" s="246" t="s">
        <v>47</v>
      </c>
      <c r="O2480" s="66"/>
      <c r="P2480" s="184">
        <f>O2480*H2480</f>
        <v>0</v>
      </c>
      <c r="Q2480" s="184">
        <v>3.5999999999999999E-3</v>
      </c>
      <c r="R2480" s="184">
        <f>Q2480*H2480</f>
        <v>0.20930399999999999</v>
      </c>
      <c r="S2480" s="184">
        <v>0</v>
      </c>
      <c r="T2480" s="185">
        <f>S2480*H2480</f>
        <v>0</v>
      </c>
      <c r="U2480" s="36"/>
      <c r="V2480" s="36"/>
      <c r="W2480" s="36"/>
      <c r="X2480" s="36"/>
      <c r="Y2480" s="36"/>
      <c r="Z2480" s="36"/>
      <c r="AA2480" s="36"/>
      <c r="AB2480" s="36"/>
      <c r="AC2480" s="36"/>
      <c r="AD2480" s="36"/>
      <c r="AE2480" s="36"/>
      <c r="AR2480" s="186" t="s">
        <v>592</v>
      </c>
      <c r="AT2480" s="186" t="s">
        <v>757</v>
      </c>
      <c r="AU2480" s="186" t="s">
        <v>86</v>
      </c>
      <c r="AY2480" s="19" t="s">
        <v>177</v>
      </c>
      <c r="BE2480" s="187">
        <f>IF(N2480="základní",J2480,0)</f>
        <v>0</v>
      </c>
      <c r="BF2480" s="187">
        <f>IF(N2480="snížená",J2480,0)</f>
        <v>0</v>
      </c>
      <c r="BG2480" s="187">
        <f>IF(N2480="zákl. přenesená",J2480,0)</f>
        <v>0</v>
      </c>
      <c r="BH2480" s="187">
        <f>IF(N2480="sníž. přenesená",J2480,0)</f>
        <v>0</v>
      </c>
      <c r="BI2480" s="187">
        <f>IF(N2480="nulová",J2480,0)</f>
        <v>0</v>
      </c>
      <c r="BJ2480" s="19" t="s">
        <v>84</v>
      </c>
      <c r="BK2480" s="187">
        <f>ROUND(I2480*H2480,2)</f>
        <v>0</v>
      </c>
      <c r="BL2480" s="19" t="s">
        <v>301</v>
      </c>
      <c r="BM2480" s="186" t="s">
        <v>1802</v>
      </c>
    </row>
    <row r="2481" spans="1:65" s="13" customFormat="1" ht="11.25">
      <c r="B2481" s="193"/>
      <c r="C2481" s="194"/>
      <c r="D2481" s="195" t="s">
        <v>188</v>
      </c>
      <c r="E2481" s="196" t="s">
        <v>19</v>
      </c>
      <c r="F2481" s="197" t="s">
        <v>1072</v>
      </c>
      <c r="G2481" s="194"/>
      <c r="H2481" s="198">
        <v>58.14</v>
      </c>
      <c r="I2481" s="199"/>
      <c r="J2481" s="194"/>
      <c r="K2481" s="194"/>
      <c r="L2481" s="200"/>
      <c r="M2481" s="201"/>
      <c r="N2481" s="202"/>
      <c r="O2481" s="202"/>
      <c r="P2481" s="202"/>
      <c r="Q2481" s="202"/>
      <c r="R2481" s="202"/>
      <c r="S2481" s="202"/>
      <c r="T2481" s="203"/>
      <c r="AT2481" s="204" t="s">
        <v>188</v>
      </c>
      <c r="AU2481" s="204" t="s">
        <v>86</v>
      </c>
      <c r="AV2481" s="13" t="s">
        <v>86</v>
      </c>
      <c r="AW2481" s="13" t="s">
        <v>35</v>
      </c>
      <c r="AX2481" s="13" t="s">
        <v>84</v>
      </c>
      <c r="AY2481" s="204" t="s">
        <v>177</v>
      </c>
    </row>
    <row r="2482" spans="1:65" s="2" customFormat="1" ht="21.75" customHeight="1">
      <c r="A2482" s="36"/>
      <c r="B2482" s="37"/>
      <c r="C2482" s="175" t="s">
        <v>1803</v>
      </c>
      <c r="D2482" s="175" t="s">
        <v>179</v>
      </c>
      <c r="E2482" s="176" t="s">
        <v>1804</v>
      </c>
      <c r="F2482" s="177" t="s">
        <v>1805</v>
      </c>
      <c r="G2482" s="178" t="s">
        <v>199</v>
      </c>
      <c r="H2482" s="179">
        <v>281.8</v>
      </c>
      <c r="I2482" s="180"/>
      <c r="J2482" s="181">
        <f>ROUND(I2482*H2482,2)</f>
        <v>0</v>
      </c>
      <c r="K2482" s="177" t="s">
        <v>183</v>
      </c>
      <c r="L2482" s="41"/>
      <c r="M2482" s="182" t="s">
        <v>19</v>
      </c>
      <c r="N2482" s="183" t="s">
        <v>47</v>
      </c>
      <c r="O2482" s="66"/>
      <c r="P2482" s="184">
        <f>O2482*H2482</f>
        <v>0</v>
      </c>
      <c r="Q2482" s="184">
        <v>6.9999999999999999E-4</v>
      </c>
      <c r="R2482" s="184">
        <f>Q2482*H2482</f>
        <v>0.19726000000000002</v>
      </c>
      <c r="S2482" s="184">
        <v>0</v>
      </c>
      <c r="T2482" s="185">
        <f>S2482*H2482</f>
        <v>0</v>
      </c>
      <c r="U2482" s="36"/>
      <c r="V2482" s="36"/>
      <c r="W2482" s="36"/>
      <c r="X2482" s="36"/>
      <c r="Y2482" s="36"/>
      <c r="Z2482" s="36"/>
      <c r="AA2482" s="36"/>
      <c r="AB2482" s="36"/>
      <c r="AC2482" s="36"/>
      <c r="AD2482" s="36"/>
      <c r="AE2482" s="36"/>
      <c r="AR2482" s="186" t="s">
        <v>301</v>
      </c>
      <c r="AT2482" s="186" t="s">
        <v>179</v>
      </c>
      <c r="AU2482" s="186" t="s">
        <v>86</v>
      </c>
      <c r="AY2482" s="19" t="s">
        <v>177</v>
      </c>
      <c r="BE2482" s="187">
        <f>IF(N2482="základní",J2482,0)</f>
        <v>0</v>
      </c>
      <c r="BF2482" s="187">
        <f>IF(N2482="snížená",J2482,0)</f>
        <v>0</v>
      </c>
      <c r="BG2482" s="187">
        <f>IF(N2482="zákl. přenesená",J2482,0)</f>
        <v>0</v>
      </c>
      <c r="BH2482" s="187">
        <f>IF(N2482="sníž. přenesená",J2482,0)</f>
        <v>0</v>
      </c>
      <c r="BI2482" s="187">
        <f>IF(N2482="nulová",J2482,0)</f>
        <v>0</v>
      </c>
      <c r="BJ2482" s="19" t="s">
        <v>84</v>
      </c>
      <c r="BK2482" s="187">
        <f>ROUND(I2482*H2482,2)</f>
        <v>0</v>
      </c>
      <c r="BL2482" s="19" t="s">
        <v>301</v>
      </c>
      <c r="BM2482" s="186" t="s">
        <v>1806</v>
      </c>
    </row>
    <row r="2483" spans="1:65" s="2" customFormat="1" ht="11.25">
      <c r="A2483" s="36"/>
      <c r="B2483" s="37"/>
      <c r="C2483" s="38"/>
      <c r="D2483" s="188" t="s">
        <v>186</v>
      </c>
      <c r="E2483" s="38"/>
      <c r="F2483" s="189" t="s">
        <v>1807</v>
      </c>
      <c r="G2483" s="38"/>
      <c r="H2483" s="38"/>
      <c r="I2483" s="190"/>
      <c r="J2483" s="38"/>
      <c r="K2483" s="38"/>
      <c r="L2483" s="41"/>
      <c r="M2483" s="191"/>
      <c r="N2483" s="192"/>
      <c r="O2483" s="66"/>
      <c r="P2483" s="66"/>
      <c r="Q2483" s="66"/>
      <c r="R2483" s="66"/>
      <c r="S2483" s="66"/>
      <c r="T2483" s="67"/>
      <c r="U2483" s="36"/>
      <c r="V2483" s="36"/>
      <c r="W2483" s="36"/>
      <c r="X2483" s="36"/>
      <c r="Y2483" s="36"/>
      <c r="Z2483" s="36"/>
      <c r="AA2483" s="36"/>
      <c r="AB2483" s="36"/>
      <c r="AC2483" s="36"/>
      <c r="AD2483" s="36"/>
      <c r="AE2483" s="36"/>
      <c r="AT2483" s="19" t="s">
        <v>186</v>
      </c>
      <c r="AU2483" s="19" t="s">
        <v>86</v>
      </c>
    </row>
    <row r="2484" spans="1:65" s="2" customFormat="1" ht="24.2" customHeight="1">
      <c r="A2484" s="36"/>
      <c r="B2484" s="37"/>
      <c r="C2484" s="175" t="s">
        <v>1808</v>
      </c>
      <c r="D2484" s="175" t="s">
        <v>179</v>
      </c>
      <c r="E2484" s="176" t="s">
        <v>1809</v>
      </c>
      <c r="F2484" s="177" t="s">
        <v>1810</v>
      </c>
      <c r="G2484" s="178" t="s">
        <v>272</v>
      </c>
      <c r="H2484" s="179">
        <v>35</v>
      </c>
      <c r="I2484" s="180"/>
      <c r="J2484" s="181">
        <f>ROUND(I2484*H2484,2)</f>
        <v>0</v>
      </c>
      <c r="K2484" s="177" t="s">
        <v>183</v>
      </c>
      <c r="L2484" s="41"/>
      <c r="M2484" s="182" t="s">
        <v>19</v>
      </c>
      <c r="N2484" s="183" t="s">
        <v>47</v>
      </c>
      <c r="O2484" s="66"/>
      <c r="P2484" s="184">
        <f>O2484*H2484</f>
        <v>0</v>
      </c>
      <c r="Q2484" s="184">
        <v>3.47E-3</v>
      </c>
      <c r="R2484" s="184">
        <f>Q2484*H2484</f>
        <v>0.12145</v>
      </c>
      <c r="S2484" s="184">
        <v>2.5300000000000001E-3</v>
      </c>
      <c r="T2484" s="185">
        <f>S2484*H2484</f>
        <v>8.8550000000000004E-2</v>
      </c>
      <c r="U2484" s="36"/>
      <c r="V2484" s="36"/>
      <c r="W2484" s="36"/>
      <c r="X2484" s="36"/>
      <c r="Y2484" s="36"/>
      <c r="Z2484" s="36"/>
      <c r="AA2484" s="36"/>
      <c r="AB2484" s="36"/>
      <c r="AC2484" s="36"/>
      <c r="AD2484" s="36"/>
      <c r="AE2484" s="36"/>
      <c r="AR2484" s="186" t="s">
        <v>301</v>
      </c>
      <c r="AT2484" s="186" t="s">
        <v>179</v>
      </c>
      <c r="AU2484" s="186" t="s">
        <v>86</v>
      </c>
      <c r="AY2484" s="19" t="s">
        <v>177</v>
      </c>
      <c r="BE2484" s="187">
        <f>IF(N2484="základní",J2484,0)</f>
        <v>0</v>
      </c>
      <c r="BF2484" s="187">
        <f>IF(N2484="snížená",J2484,0)</f>
        <v>0</v>
      </c>
      <c r="BG2484" s="187">
        <f>IF(N2484="zákl. přenesená",J2484,0)</f>
        <v>0</v>
      </c>
      <c r="BH2484" s="187">
        <f>IF(N2484="sníž. přenesená",J2484,0)</f>
        <v>0</v>
      </c>
      <c r="BI2484" s="187">
        <f>IF(N2484="nulová",J2484,0)</f>
        <v>0</v>
      </c>
      <c r="BJ2484" s="19" t="s">
        <v>84</v>
      </c>
      <c r="BK2484" s="187">
        <f>ROUND(I2484*H2484,2)</f>
        <v>0</v>
      </c>
      <c r="BL2484" s="19" t="s">
        <v>301</v>
      </c>
      <c r="BM2484" s="186" t="s">
        <v>1811</v>
      </c>
    </row>
    <row r="2485" spans="1:65" s="2" customFormat="1" ht="11.25">
      <c r="A2485" s="36"/>
      <c r="B2485" s="37"/>
      <c r="C2485" s="38"/>
      <c r="D2485" s="188" t="s">
        <v>186</v>
      </c>
      <c r="E2485" s="38"/>
      <c r="F2485" s="189" t="s">
        <v>1812</v>
      </c>
      <c r="G2485" s="38"/>
      <c r="H2485" s="38"/>
      <c r="I2485" s="190"/>
      <c r="J2485" s="38"/>
      <c r="K2485" s="38"/>
      <c r="L2485" s="41"/>
      <c r="M2485" s="191"/>
      <c r="N2485" s="192"/>
      <c r="O2485" s="66"/>
      <c r="P2485" s="66"/>
      <c r="Q2485" s="66"/>
      <c r="R2485" s="66"/>
      <c r="S2485" s="66"/>
      <c r="T2485" s="67"/>
      <c r="U2485" s="36"/>
      <c r="V2485" s="36"/>
      <c r="W2485" s="36"/>
      <c r="X2485" s="36"/>
      <c r="Y2485" s="36"/>
      <c r="Z2485" s="36"/>
      <c r="AA2485" s="36"/>
      <c r="AB2485" s="36"/>
      <c r="AC2485" s="36"/>
      <c r="AD2485" s="36"/>
      <c r="AE2485" s="36"/>
      <c r="AT2485" s="19" t="s">
        <v>186</v>
      </c>
      <c r="AU2485" s="19" t="s">
        <v>86</v>
      </c>
    </row>
    <row r="2486" spans="1:65" s="13" customFormat="1" ht="11.25">
      <c r="B2486" s="193"/>
      <c r="C2486" s="194"/>
      <c r="D2486" s="195" t="s">
        <v>188</v>
      </c>
      <c r="E2486" s="196" t="s">
        <v>19</v>
      </c>
      <c r="F2486" s="197" t="s">
        <v>713</v>
      </c>
      <c r="G2486" s="194"/>
      <c r="H2486" s="198">
        <v>35</v>
      </c>
      <c r="I2486" s="199"/>
      <c r="J2486" s="194"/>
      <c r="K2486" s="194"/>
      <c r="L2486" s="200"/>
      <c r="M2486" s="201"/>
      <c r="N2486" s="202"/>
      <c r="O2486" s="202"/>
      <c r="P2486" s="202"/>
      <c r="Q2486" s="202"/>
      <c r="R2486" s="202"/>
      <c r="S2486" s="202"/>
      <c r="T2486" s="203"/>
      <c r="AT2486" s="204" t="s">
        <v>188</v>
      </c>
      <c r="AU2486" s="204" t="s">
        <v>86</v>
      </c>
      <c r="AV2486" s="13" t="s">
        <v>86</v>
      </c>
      <c r="AW2486" s="13" t="s">
        <v>35</v>
      </c>
      <c r="AX2486" s="13" t="s">
        <v>84</v>
      </c>
      <c r="AY2486" s="204" t="s">
        <v>177</v>
      </c>
    </row>
    <row r="2487" spans="1:65" s="2" customFormat="1" ht="24.2" customHeight="1">
      <c r="A2487" s="36"/>
      <c r="B2487" s="37"/>
      <c r="C2487" s="175" t="s">
        <v>1813</v>
      </c>
      <c r="D2487" s="175" t="s">
        <v>179</v>
      </c>
      <c r="E2487" s="176" t="s">
        <v>1814</v>
      </c>
      <c r="F2487" s="177" t="s">
        <v>1815</v>
      </c>
      <c r="G2487" s="178" t="s">
        <v>199</v>
      </c>
      <c r="H2487" s="179">
        <v>593.70000000000005</v>
      </c>
      <c r="I2487" s="180"/>
      <c r="J2487" s="181">
        <f>ROUND(I2487*H2487,2)</f>
        <v>0</v>
      </c>
      <c r="K2487" s="177" t="s">
        <v>183</v>
      </c>
      <c r="L2487" s="41"/>
      <c r="M2487" s="182" t="s">
        <v>19</v>
      </c>
      <c r="N2487" s="183" t="s">
        <v>47</v>
      </c>
      <c r="O2487" s="66"/>
      <c r="P2487" s="184">
        <f>O2487*H2487</f>
        <v>0</v>
      </c>
      <c r="Q2487" s="184">
        <v>1.25E-3</v>
      </c>
      <c r="R2487" s="184">
        <f>Q2487*H2487</f>
        <v>0.74212500000000003</v>
      </c>
      <c r="S2487" s="184">
        <v>0</v>
      </c>
      <c r="T2487" s="185">
        <f>S2487*H2487</f>
        <v>0</v>
      </c>
      <c r="U2487" s="36"/>
      <c r="V2487" s="36"/>
      <c r="W2487" s="36"/>
      <c r="X2487" s="36"/>
      <c r="Y2487" s="36"/>
      <c r="Z2487" s="36"/>
      <c r="AA2487" s="36"/>
      <c r="AB2487" s="36"/>
      <c r="AC2487" s="36"/>
      <c r="AD2487" s="36"/>
      <c r="AE2487" s="36"/>
      <c r="AR2487" s="186" t="s">
        <v>301</v>
      </c>
      <c r="AT2487" s="186" t="s">
        <v>179</v>
      </c>
      <c r="AU2487" s="186" t="s">
        <v>86</v>
      </c>
      <c r="AY2487" s="19" t="s">
        <v>177</v>
      </c>
      <c r="BE2487" s="187">
        <f>IF(N2487="základní",J2487,0)</f>
        <v>0</v>
      </c>
      <c r="BF2487" s="187">
        <f>IF(N2487="snížená",J2487,0)</f>
        <v>0</v>
      </c>
      <c r="BG2487" s="187">
        <f>IF(N2487="zákl. přenesená",J2487,0)</f>
        <v>0</v>
      </c>
      <c r="BH2487" s="187">
        <f>IF(N2487="sníž. přenesená",J2487,0)</f>
        <v>0</v>
      </c>
      <c r="BI2487" s="187">
        <f>IF(N2487="nulová",J2487,0)</f>
        <v>0</v>
      </c>
      <c r="BJ2487" s="19" t="s">
        <v>84</v>
      </c>
      <c r="BK2487" s="187">
        <f>ROUND(I2487*H2487,2)</f>
        <v>0</v>
      </c>
      <c r="BL2487" s="19" t="s">
        <v>301</v>
      </c>
      <c r="BM2487" s="186" t="s">
        <v>1816</v>
      </c>
    </row>
    <row r="2488" spans="1:65" s="2" customFormat="1" ht="11.25">
      <c r="A2488" s="36"/>
      <c r="B2488" s="37"/>
      <c r="C2488" s="38"/>
      <c r="D2488" s="188" t="s">
        <v>186</v>
      </c>
      <c r="E2488" s="38"/>
      <c r="F2488" s="189" t="s">
        <v>1817</v>
      </c>
      <c r="G2488" s="38"/>
      <c r="H2488" s="38"/>
      <c r="I2488" s="190"/>
      <c r="J2488" s="38"/>
      <c r="K2488" s="38"/>
      <c r="L2488" s="41"/>
      <c r="M2488" s="191"/>
      <c r="N2488" s="192"/>
      <c r="O2488" s="66"/>
      <c r="P2488" s="66"/>
      <c r="Q2488" s="66"/>
      <c r="R2488" s="66"/>
      <c r="S2488" s="66"/>
      <c r="T2488" s="67"/>
      <c r="U2488" s="36"/>
      <c r="V2488" s="36"/>
      <c r="W2488" s="36"/>
      <c r="X2488" s="36"/>
      <c r="Y2488" s="36"/>
      <c r="Z2488" s="36"/>
      <c r="AA2488" s="36"/>
      <c r="AB2488" s="36"/>
      <c r="AC2488" s="36"/>
      <c r="AD2488" s="36"/>
      <c r="AE2488" s="36"/>
      <c r="AT2488" s="19" t="s">
        <v>186</v>
      </c>
      <c r="AU2488" s="19" t="s">
        <v>86</v>
      </c>
    </row>
    <row r="2489" spans="1:65" s="15" customFormat="1" ht="11.25">
      <c r="B2489" s="216"/>
      <c r="C2489" s="217"/>
      <c r="D2489" s="195" t="s">
        <v>188</v>
      </c>
      <c r="E2489" s="218" t="s">
        <v>19</v>
      </c>
      <c r="F2489" s="219" t="s">
        <v>373</v>
      </c>
      <c r="G2489" s="217"/>
      <c r="H2489" s="218" t="s">
        <v>19</v>
      </c>
      <c r="I2489" s="220"/>
      <c r="J2489" s="217"/>
      <c r="K2489" s="217"/>
      <c r="L2489" s="221"/>
      <c r="M2489" s="222"/>
      <c r="N2489" s="223"/>
      <c r="O2489" s="223"/>
      <c r="P2489" s="223"/>
      <c r="Q2489" s="223"/>
      <c r="R2489" s="223"/>
      <c r="S2489" s="223"/>
      <c r="T2489" s="224"/>
      <c r="AT2489" s="225" t="s">
        <v>188</v>
      </c>
      <c r="AU2489" s="225" t="s">
        <v>86</v>
      </c>
      <c r="AV2489" s="15" t="s">
        <v>84</v>
      </c>
      <c r="AW2489" s="15" t="s">
        <v>35</v>
      </c>
      <c r="AX2489" s="15" t="s">
        <v>76</v>
      </c>
      <c r="AY2489" s="225" t="s">
        <v>177</v>
      </c>
    </row>
    <row r="2490" spans="1:65" s="13" customFormat="1" ht="11.25">
      <c r="B2490" s="193"/>
      <c r="C2490" s="194"/>
      <c r="D2490" s="195" t="s">
        <v>188</v>
      </c>
      <c r="E2490" s="196" t="s">
        <v>19</v>
      </c>
      <c r="F2490" s="197" t="s">
        <v>1003</v>
      </c>
      <c r="G2490" s="194"/>
      <c r="H2490" s="198">
        <v>11.5</v>
      </c>
      <c r="I2490" s="199"/>
      <c r="J2490" s="194"/>
      <c r="K2490" s="194"/>
      <c r="L2490" s="200"/>
      <c r="M2490" s="201"/>
      <c r="N2490" s="202"/>
      <c r="O2490" s="202"/>
      <c r="P2490" s="202"/>
      <c r="Q2490" s="202"/>
      <c r="R2490" s="202"/>
      <c r="S2490" s="202"/>
      <c r="T2490" s="203"/>
      <c r="AT2490" s="204" t="s">
        <v>188</v>
      </c>
      <c r="AU2490" s="204" t="s">
        <v>86</v>
      </c>
      <c r="AV2490" s="13" t="s">
        <v>86</v>
      </c>
      <c r="AW2490" s="13" t="s">
        <v>35</v>
      </c>
      <c r="AX2490" s="13" t="s">
        <v>76</v>
      </c>
      <c r="AY2490" s="204" t="s">
        <v>177</v>
      </c>
    </row>
    <row r="2491" spans="1:65" s="13" customFormat="1" ht="11.25">
      <c r="B2491" s="193"/>
      <c r="C2491" s="194"/>
      <c r="D2491" s="195" t="s">
        <v>188</v>
      </c>
      <c r="E2491" s="196" t="s">
        <v>19</v>
      </c>
      <c r="F2491" s="197" t="s">
        <v>1004</v>
      </c>
      <c r="G2491" s="194"/>
      <c r="H2491" s="198">
        <v>13.6</v>
      </c>
      <c r="I2491" s="199"/>
      <c r="J2491" s="194"/>
      <c r="K2491" s="194"/>
      <c r="L2491" s="200"/>
      <c r="M2491" s="201"/>
      <c r="N2491" s="202"/>
      <c r="O2491" s="202"/>
      <c r="P2491" s="202"/>
      <c r="Q2491" s="202"/>
      <c r="R2491" s="202"/>
      <c r="S2491" s="202"/>
      <c r="T2491" s="203"/>
      <c r="AT2491" s="204" t="s">
        <v>188</v>
      </c>
      <c r="AU2491" s="204" t="s">
        <v>86</v>
      </c>
      <c r="AV2491" s="13" t="s">
        <v>86</v>
      </c>
      <c r="AW2491" s="13" t="s">
        <v>35</v>
      </c>
      <c r="AX2491" s="13" t="s">
        <v>76</v>
      </c>
      <c r="AY2491" s="204" t="s">
        <v>177</v>
      </c>
    </row>
    <row r="2492" spans="1:65" s="13" customFormat="1" ht="11.25">
      <c r="B2492" s="193"/>
      <c r="C2492" s="194"/>
      <c r="D2492" s="195" t="s">
        <v>188</v>
      </c>
      <c r="E2492" s="196" t="s">
        <v>19</v>
      </c>
      <c r="F2492" s="197" t="s">
        <v>1005</v>
      </c>
      <c r="G2492" s="194"/>
      <c r="H2492" s="198">
        <v>19.100000000000001</v>
      </c>
      <c r="I2492" s="199"/>
      <c r="J2492" s="194"/>
      <c r="K2492" s="194"/>
      <c r="L2492" s="200"/>
      <c r="M2492" s="201"/>
      <c r="N2492" s="202"/>
      <c r="O2492" s="202"/>
      <c r="P2492" s="202"/>
      <c r="Q2492" s="202"/>
      <c r="R2492" s="202"/>
      <c r="S2492" s="202"/>
      <c r="T2492" s="203"/>
      <c r="AT2492" s="204" t="s">
        <v>188</v>
      </c>
      <c r="AU2492" s="204" t="s">
        <v>86</v>
      </c>
      <c r="AV2492" s="13" t="s">
        <v>86</v>
      </c>
      <c r="AW2492" s="13" t="s">
        <v>35</v>
      </c>
      <c r="AX2492" s="13" t="s">
        <v>76</v>
      </c>
      <c r="AY2492" s="204" t="s">
        <v>177</v>
      </c>
    </row>
    <row r="2493" spans="1:65" s="13" customFormat="1" ht="11.25">
      <c r="B2493" s="193"/>
      <c r="C2493" s="194"/>
      <c r="D2493" s="195" t="s">
        <v>188</v>
      </c>
      <c r="E2493" s="196" t="s">
        <v>19</v>
      </c>
      <c r="F2493" s="197" t="s">
        <v>252</v>
      </c>
      <c r="G2493" s="194"/>
      <c r="H2493" s="198">
        <v>8</v>
      </c>
      <c r="I2493" s="199"/>
      <c r="J2493" s="194"/>
      <c r="K2493" s="194"/>
      <c r="L2493" s="200"/>
      <c r="M2493" s="201"/>
      <c r="N2493" s="202"/>
      <c r="O2493" s="202"/>
      <c r="P2493" s="202"/>
      <c r="Q2493" s="202"/>
      <c r="R2493" s="202"/>
      <c r="S2493" s="202"/>
      <c r="T2493" s="203"/>
      <c r="AT2493" s="204" t="s">
        <v>188</v>
      </c>
      <c r="AU2493" s="204" t="s">
        <v>86</v>
      </c>
      <c r="AV2493" s="13" t="s">
        <v>86</v>
      </c>
      <c r="AW2493" s="13" t="s">
        <v>35</v>
      </c>
      <c r="AX2493" s="13" t="s">
        <v>76</v>
      </c>
      <c r="AY2493" s="204" t="s">
        <v>177</v>
      </c>
    </row>
    <row r="2494" spans="1:65" s="13" customFormat="1" ht="11.25">
      <c r="B2494" s="193"/>
      <c r="C2494" s="194"/>
      <c r="D2494" s="195" t="s">
        <v>188</v>
      </c>
      <c r="E2494" s="196" t="s">
        <v>19</v>
      </c>
      <c r="F2494" s="197" t="s">
        <v>1006</v>
      </c>
      <c r="G2494" s="194"/>
      <c r="H2494" s="198">
        <v>6.6</v>
      </c>
      <c r="I2494" s="199"/>
      <c r="J2494" s="194"/>
      <c r="K2494" s="194"/>
      <c r="L2494" s="200"/>
      <c r="M2494" s="201"/>
      <c r="N2494" s="202"/>
      <c r="O2494" s="202"/>
      <c r="P2494" s="202"/>
      <c r="Q2494" s="202"/>
      <c r="R2494" s="202"/>
      <c r="S2494" s="202"/>
      <c r="T2494" s="203"/>
      <c r="AT2494" s="204" t="s">
        <v>188</v>
      </c>
      <c r="AU2494" s="204" t="s">
        <v>86</v>
      </c>
      <c r="AV2494" s="13" t="s">
        <v>86</v>
      </c>
      <c r="AW2494" s="13" t="s">
        <v>35</v>
      </c>
      <c r="AX2494" s="13" t="s">
        <v>76</v>
      </c>
      <c r="AY2494" s="204" t="s">
        <v>177</v>
      </c>
    </row>
    <row r="2495" spans="1:65" s="13" customFormat="1" ht="11.25">
      <c r="B2495" s="193"/>
      <c r="C2495" s="194"/>
      <c r="D2495" s="195" t="s">
        <v>188</v>
      </c>
      <c r="E2495" s="196" t="s">
        <v>19</v>
      </c>
      <c r="F2495" s="197" t="s">
        <v>1014</v>
      </c>
      <c r="G2495" s="194"/>
      <c r="H2495" s="198">
        <v>11.3</v>
      </c>
      <c r="I2495" s="199"/>
      <c r="J2495" s="194"/>
      <c r="K2495" s="194"/>
      <c r="L2495" s="200"/>
      <c r="M2495" s="201"/>
      <c r="N2495" s="202"/>
      <c r="O2495" s="202"/>
      <c r="P2495" s="202"/>
      <c r="Q2495" s="202"/>
      <c r="R2495" s="202"/>
      <c r="S2495" s="202"/>
      <c r="T2495" s="203"/>
      <c r="AT2495" s="204" t="s">
        <v>188</v>
      </c>
      <c r="AU2495" s="204" t="s">
        <v>86</v>
      </c>
      <c r="AV2495" s="13" t="s">
        <v>86</v>
      </c>
      <c r="AW2495" s="13" t="s">
        <v>35</v>
      </c>
      <c r="AX2495" s="13" t="s">
        <v>76</v>
      </c>
      <c r="AY2495" s="204" t="s">
        <v>177</v>
      </c>
    </row>
    <row r="2496" spans="1:65" s="13" customFormat="1" ht="11.25">
      <c r="B2496" s="193"/>
      <c r="C2496" s="194"/>
      <c r="D2496" s="195" t="s">
        <v>188</v>
      </c>
      <c r="E2496" s="196" t="s">
        <v>19</v>
      </c>
      <c r="F2496" s="197" t="s">
        <v>1007</v>
      </c>
      <c r="G2496" s="194"/>
      <c r="H2496" s="198">
        <v>3.4</v>
      </c>
      <c r="I2496" s="199"/>
      <c r="J2496" s="194"/>
      <c r="K2496" s="194"/>
      <c r="L2496" s="200"/>
      <c r="M2496" s="201"/>
      <c r="N2496" s="202"/>
      <c r="O2496" s="202"/>
      <c r="P2496" s="202"/>
      <c r="Q2496" s="202"/>
      <c r="R2496" s="202"/>
      <c r="S2496" s="202"/>
      <c r="T2496" s="203"/>
      <c r="AT2496" s="204" t="s">
        <v>188</v>
      </c>
      <c r="AU2496" s="204" t="s">
        <v>86</v>
      </c>
      <c r="AV2496" s="13" t="s">
        <v>86</v>
      </c>
      <c r="AW2496" s="13" t="s">
        <v>35</v>
      </c>
      <c r="AX2496" s="13" t="s">
        <v>76</v>
      </c>
      <c r="AY2496" s="204" t="s">
        <v>177</v>
      </c>
    </row>
    <row r="2497" spans="2:51" s="13" customFormat="1" ht="11.25">
      <c r="B2497" s="193"/>
      <c r="C2497" s="194"/>
      <c r="D2497" s="195" t="s">
        <v>188</v>
      </c>
      <c r="E2497" s="196" t="s">
        <v>19</v>
      </c>
      <c r="F2497" s="197" t="s">
        <v>1015</v>
      </c>
      <c r="G2497" s="194"/>
      <c r="H2497" s="198">
        <v>29.9</v>
      </c>
      <c r="I2497" s="199"/>
      <c r="J2497" s="194"/>
      <c r="K2497" s="194"/>
      <c r="L2497" s="200"/>
      <c r="M2497" s="201"/>
      <c r="N2497" s="202"/>
      <c r="O2497" s="202"/>
      <c r="P2497" s="202"/>
      <c r="Q2497" s="202"/>
      <c r="R2497" s="202"/>
      <c r="S2497" s="202"/>
      <c r="T2497" s="203"/>
      <c r="AT2497" s="204" t="s">
        <v>188</v>
      </c>
      <c r="AU2497" s="204" t="s">
        <v>86</v>
      </c>
      <c r="AV2497" s="13" t="s">
        <v>86</v>
      </c>
      <c r="AW2497" s="13" t="s">
        <v>35</v>
      </c>
      <c r="AX2497" s="13" t="s">
        <v>76</v>
      </c>
      <c r="AY2497" s="204" t="s">
        <v>177</v>
      </c>
    </row>
    <row r="2498" spans="2:51" s="13" customFormat="1" ht="11.25">
      <c r="B2498" s="193"/>
      <c r="C2498" s="194"/>
      <c r="D2498" s="195" t="s">
        <v>188</v>
      </c>
      <c r="E2498" s="196" t="s">
        <v>19</v>
      </c>
      <c r="F2498" s="197" t="s">
        <v>1013</v>
      </c>
      <c r="G2498" s="194"/>
      <c r="H2498" s="198">
        <v>39.6</v>
      </c>
      <c r="I2498" s="199"/>
      <c r="J2498" s="194"/>
      <c r="K2498" s="194"/>
      <c r="L2498" s="200"/>
      <c r="M2498" s="201"/>
      <c r="N2498" s="202"/>
      <c r="O2498" s="202"/>
      <c r="P2498" s="202"/>
      <c r="Q2498" s="202"/>
      <c r="R2498" s="202"/>
      <c r="S2498" s="202"/>
      <c r="T2498" s="203"/>
      <c r="AT2498" s="204" t="s">
        <v>188</v>
      </c>
      <c r="AU2498" s="204" t="s">
        <v>86</v>
      </c>
      <c r="AV2498" s="13" t="s">
        <v>86</v>
      </c>
      <c r="AW2498" s="13" t="s">
        <v>35</v>
      </c>
      <c r="AX2498" s="13" t="s">
        <v>76</v>
      </c>
      <c r="AY2498" s="204" t="s">
        <v>177</v>
      </c>
    </row>
    <row r="2499" spans="2:51" s="13" customFormat="1" ht="11.25">
      <c r="B2499" s="193"/>
      <c r="C2499" s="194"/>
      <c r="D2499" s="195" t="s">
        <v>188</v>
      </c>
      <c r="E2499" s="196" t="s">
        <v>19</v>
      </c>
      <c r="F2499" s="197" t="s">
        <v>1017</v>
      </c>
      <c r="G2499" s="194"/>
      <c r="H2499" s="198">
        <v>16.7</v>
      </c>
      <c r="I2499" s="199"/>
      <c r="J2499" s="194"/>
      <c r="K2499" s="194"/>
      <c r="L2499" s="200"/>
      <c r="M2499" s="201"/>
      <c r="N2499" s="202"/>
      <c r="O2499" s="202"/>
      <c r="P2499" s="202"/>
      <c r="Q2499" s="202"/>
      <c r="R2499" s="202"/>
      <c r="S2499" s="202"/>
      <c r="T2499" s="203"/>
      <c r="AT2499" s="204" t="s">
        <v>188</v>
      </c>
      <c r="AU2499" s="204" t="s">
        <v>86</v>
      </c>
      <c r="AV2499" s="13" t="s">
        <v>86</v>
      </c>
      <c r="AW2499" s="13" t="s">
        <v>35</v>
      </c>
      <c r="AX2499" s="13" t="s">
        <v>76</v>
      </c>
      <c r="AY2499" s="204" t="s">
        <v>177</v>
      </c>
    </row>
    <row r="2500" spans="2:51" s="13" customFormat="1" ht="11.25">
      <c r="B2500" s="193"/>
      <c r="C2500" s="194"/>
      <c r="D2500" s="195" t="s">
        <v>188</v>
      </c>
      <c r="E2500" s="196" t="s">
        <v>19</v>
      </c>
      <c r="F2500" s="197" t="s">
        <v>1006</v>
      </c>
      <c r="G2500" s="194"/>
      <c r="H2500" s="198">
        <v>6.6</v>
      </c>
      <c r="I2500" s="199"/>
      <c r="J2500" s="194"/>
      <c r="K2500" s="194"/>
      <c r="L2500" s="200"/>
      <c r="M2500" s="201"/>
      <c r="N2500" s="202"/>
      <c r="O2500" s="202"/>
      <c r="P2500" s="202"/>
      <c r="Q2500" s="202"/>
      <c r="R2500" s="202"/>
      <c r="S2500" s="202"/>
      <c r="T2500" s="203"/>
      <c r="AT2500" s="204" t="s">
        <v>188</v>
      </c>
      <c r="AU2500" s="204" t="s">
        <v>86</v>
      </c>
      <c r="AV2500" s="13" t="s">
        <v>86</v>
      </c>
      <c r="AW2500" s="13" t="s">
        <v>35</v>
      </c>
      <c r="AX2500" s="13" t="s">
        <v>76</v>
      </c>
      <c r="AY2500" s="204" t="s">
        <v>177</v>
      </c>
    </row>
    <row r="2501" spans="2:51" s="13" customFormat="1" ht="11.25">
      <c r="B2501" s="193"/>
      <c r="C2501" s="194"/>
      <c r="D2501" s="195" t="s">
        <v>188</v>
      </c>
      <c r="E2501" s="196" t="s">
        <v>19</v>
      </c>
      <c r="F2501" s="197" t="s">
        <v>1061</v>
      </c>
      <c r="G2501" s="194"/>
      <c r="H2501" s="198">
        <v>22.5</v>
      </c>
      <c r="I2501" s="199"/>
      <c r="J2501" s="194"/>
      <c r="K2501" s="194"/>
      <c r="L2501" s="200"/>
      <c r="M2501" s="201"/>
      <c r="N2501" s="202"/>
      <c r="O2501" s="202"/>
      <c r="P2501" s="202"/>
      <c r="Q2501" s="202"/>
      <c r="R2501" s="202"/>
      <c r="S2501" s="202"/>
      <c r="T2501" s="203"/>
      <c r="AT2501" s="204" t="s">
        <v>188</v>
      </c>
      <c r="AU2501" s="204" t="s">
        <v>86</v>
      </c>
      <c r="AV2501" s="13" t="s">
        <v>86</v>
      </c>
      <c r="AW2501" s="13" t="s">
        <v>35</v>
      </c>
      <c r="AX2501" s="13" t="s">
        <v>76</v>
      </c>
      <c r="AY2501" s="204" t="s">
        <v>177</v>
      </c>
    </row>
    <row r="2502" spans="2:51" s="13" customFormat="1" ht="11.25">
      <c r="B2502" s="193"/>
      <c r="C2502" s="194"/>
      <c r="D2502" s="195" t="s">
        <v>188</v>
      </c>
      <c r="E2502" s="196" t="s">
        <v>19</v>
      </c>
      <c r="F2502" s="197" t="s">
        <v>1025</v>
      </c>
      <c r="G2502" s="194"/>
      <c r="H2502" s="198">
        <v>60.5</v>
      </c>
      <c r="I2502" s="199"/>
      <c r="J2502" s="194"/>
      <c r="K2502" s="194"/>
      <c r="L2502" s="200"/>
      <c r="M2502" s="201"/>
      <c r="N2502" s="202"/>
      <c r="O2502" s="202"/>
      <c r="P2502" s="202"/>
      <c r="Q2502" s="202"/>
      <c r="R2502" s="202"/>
      <c r="S2502" s="202"/>
      <c r="T2502" s="203"/>
      <c r="AT2502" s="204" t="s">
        <v>188</v>
      </c>
      <c r="AU2502" s="204" t="s">
        <v>86</v>
      </c>
      <c r="AV2502" s="13" t="s">
        <v>86</v>
      </c>
      <c r="AW2502" s="13" t="s">
        <v>35</v>
      </c>
      <c r="AX2502" s="13" t="s">
        <v>76</v>
      </c>
      <c r="AY2502" s="204" t="s">
        <v>177</v>
      </c>
    </row>
    <row r="2503" spans="2:51" s="13" customFormat="1" ht="11.25">
      <c r="B2503" s="193"/>
      <c r="C2503" s="194"/>
      <c r="D2503" s="195" t="s">
        <v>188</v>
      </c>
      <c r="E2503" s="196" t="s">
        <v>19</v>
      </c>
      <c r="F2503" s="197" t="s">
        <v>1026</v>
      </c>
      <c r="G2503" s="194"/>
      <c r="H2503" s="198">
        <v>40.299999999999997</v>
      </c>
      <c r="I2503" s="199"/>
      <c r="J2503" s="194"/>
      <c r="K2503" s="194"/>
      <c r="L2503" s="200"/>
      <c r="M2503" s="201"/>
      <c r="N2503" s="202"/>
      <c r="O2503" s="202"/>
      <c r="P2503" s="202"/>
      <c r="Q2503" s="202"/>
      <c r="R2503" s="202"/>
      <c r="S2503" s="202"/>
      <c r="T2503" s="203"/>
      <c r="AT2503" s="204" t="s">
        <v>188</v>
      </c>
      <c r="AU2503" s="204" t="s">
        <v>86</v>
      </c>
      <c r="AV2503" s="13" t="s">
        <v>86</v>
      </c>
      <c r="AW2503" s="13" t="s">
        <v>35</v>
      </c>
      <c r="AX2503" s="13" t="s">
        <v>76</v>
      </c>
      <c r="AY2503" s="204" t="s">
        <v>177</v>
      </c>
    </row>
    <row r="2504" spans="2:51" s="13" customFormat="1" ht="11.25">
      <c r="B2504" s="193"/>
      <c r="C2504" s="194"/>
      <c r="D2504" s="195" t="s">
        <v>188</v>
      </c>
      <c r="E2504" s="196" t="s">
        <v>19</v>
      </c>
      <c r="F2504" s="197" t="s">
        <v>1027</v>
      </c>
      <c r="G2504" s="194"/>
      <c r="H2504" s="198">
        <v>9.1</v>
      </c>
      <c r="I2504" s="199"/>
      <c r="J2504" s="194"/>
      <c r="K2504" s="194"/>
      <c r="L2504" s="200"/>
      <c r="M2504" s="201"/>
      <c r="N2504" s="202"/>
      <c r="O2504" s="202"/>
      <c r="P2504" s="202"/>
      <c r="Q2504" s="202"/>
      <c r="R2504" s="202"/>
      <c r="S2504" s="202"/>
      <c r="T2504" s="203"/>
      <c r="AT2504" s="204" t="s">
        <v>188</v>
      </c>
      <c r="AU2504" s="204" t="s">
        <v>86</v>
      </c>
      <c r="AV2504" s="13" t="s">
        <v>86</v>
      </c>
      <c r="AW2504" s="13" t="s">
        <v>35</v>
      </c>
      <c r="AX2504" s="13" t="s">
        <v>76</v>
      </c>
      <c r="AY2504" s="204" t="s">
        <v>177</v>
      </c>
    </row>
    <row r="2505" spans="2:51" s="13" customFormat="1" ht="11.25">
      <c r="B2505" s="193"/>
      <c r="C2505" s="194"/>
      <c r="D2505" s="195" t="s">
        <v>188</v>
      </c>
      <c r="E2505" s="196" t="s">
        <v>19</v>
      </c>
      <c r="F2505" s="197" t="s">
        <v>321</v>
      </c>
      <c r="G2505" s="194"/>
      <c r="H2505" s="198">
        <v>17</v>
      </c>
      <c r="I2505" s="199"/>
      <c r="J2505" s="194"/>
      <c r="K2505" s="194"/>
      <c r="L2505" s="200"/>
      <c r="M2505" s="201"/>
      <c r="N2505" s="202"/>
      <c r="O2505" s="202"/>
      <c r="P2505" s="202"/>
      <c r="Q2505" s="202"/>
      <c r="R2505" s="202"/>
      <c r="S2505" s="202"/>
      <c r="T2505" s="203"/>
      <c r="AT2505" s="204" t="s">
        <v>188</v>
      </c>
      <c r="AU2505" s="204" t="s">
        <v>86</v>
      </c>
      <c r="AV2505" s="13" t="s">
        <v>86</v>
      </c>
      <c r="AW2505" s="13" t="s">
        <v>35</v>
      </c>
      <c r="AX2505" s="13" t="s">
        <v>76</v>
      </c>
      <c r="AY2505" s="204" t="s">
        <v>177</v>
      </c>
    </row>
    <row r="2506" spans="2:51" s="15" customFormat="1" ht="11.25">
      <c r="B2506" s="216"/>
      <c r="C2506" s="217"/>
      <c r="D2506" s="195" t="s">
        <v>188</v>
      </c>
      <c r="E2506" s="218" t="s">
        <v>19</v>
      </c>
      <c r="F2506" s="219" t="s">
        <v>379</v>
      </c>
      <c r="G2506" s="217"/>
      <c r="H2506" s="218" t="s">
        <v>19</v>
      </c>
      <c r="I2506" s="220"/>
      <c r="J2506" s="217"/>
      <c r="K2506" s="217"/>
      <c r="L2506" s="221"/>
      <c r="M2506" s="222"/>
      <c r="N2506" s="223"/>
      <c r="O2506" s="223"/>
      <c r="P2506" s="223"/>
      <c r="Q2506" s="223"/>
      <c r="R2506" s="223"/>
      <c r="S2506" s="223"/>
      <c r="T2506" s="224"/>
      <c r="AT2506" s="225" t="s">
        <v>188</v>
      </c>
      <c r="AU2506" s="225" t="s">
        <v>86</v>
      </c>
      <c r="AV2506" s="15" t="s">
        <v>84</v>
      </c>
      <c r="AW2506" s="15" t="s">
        <v>35</v>
      </c>
      <c r="AX2506" s="15" t="s">
        <v>76</v>
      </c>
      <c r="AY2506" s="225" t="s">
        <v>177</v>
      </c>
    </row>
    <row r="2507" spans="2:51" s="13" customFormat="1" ht="11.25">
      <c r="B2507" s="193"/>
      <c r="C2507" s="194"/>
      <c r="D2507" s="195" t="s">
        <v>188</v>
      </c>
      <c r="E2507" s="196" t="s">
        <v>19</v>
      </c>
      <c r="F2507" s="197" t="s">
        <v>1818</v>
      </c>
      <c r="G2507" s="194"/>
      <c r="H2507" s="198">
        <v>20.2</v>
      </c>
      <c r="I2507" s="199"/>
      <c r="J2507" s="194"/>
      <c r="K2507" s="194"/>
      <c r="L2507" s="200"/>
      <c r="M2507" s="201"/>
      <c r="N2507" s="202"/>
      <c r="O2507" s="202"/>
      <c r="P2507" s="202"/>
      <c r="Q2507" s="202"/>
      <c r="R2507" s="202"/>
      <c r="S2507" s="202"/>
      <c r="T2507" s="203"/>
      <c r="AT2507" s="204" t="s">
        <v>188</v>
      </c>
      <c r="AU2507" s="204" t="s">
        <v>86</v>
      </c>
      <c r="AV2507" s="13" t="s">
        <v>86</v>
      </c>
      <c r="AW2507" s="13" t="s">
        <v>35</v>
      </c>
      <c r="AX2507" s="13" t="s">
        <v>76</v>
      </c>
      <c r="AY2507" s="204" t="s">
        <v>177</v>
      </c>
    </row>
    <row r="2508" spans="2:51" s="13" customFormat="1" ht="11.25">
      <c r="B2508" s="193"/>
      <c r="C2508" s="194"/>
      <c r="D2508" s="195" t="s">
        <v>188</v>
      </c>
      <c r="E2508" s="196" t="s">
        <v>19</v>
      </c>
      <c r="F2508" s="197" t="s">
        <v>1819</v>
      </c>
      <c r="G2508" s="194"/>
      <c r="H2508" s="198">
        <v>25.9</v>
      </c>
      <c r="I2508" s="199"/>
      <c r="J2508" s="194"/>
      <c r="K2508" s="194"/>
      <c r="L2508" s="200"/>
      <c r="M2508" s="201"/>
      <c r="N2508" s="202"/>
      <c r="O2508" s="202"/>
      <c r="P2508" s="202"/>
      <c r="Q2508" s="202"/>
      <c r="R2508" s="202"/>
      <c r="S2508" s="202"/>
      <c r="T2508" s="203"/>
      <c r="AT2508" s="204" t="s">
        <v>188</v>
      </c>
      <c r="AU2508" s="204" t="s">
        <v>86</v>
      </c>
      <c r="AV2508" s="13" t="s">
        <v>86</v>
      </c>
      <c r="AW2508" s="13" t="s">
        <v>35</v>
      </c>
      <c r="AX2508" s="13" t="s">
        <v>76</v>
      </c>
      <c r="AY2508" s="204" t="s">
        <v>177</v>
      </c>
    </row>
    <row r="2509" spans="2:51" s="15" customFormat="1" ht="11.25">
      <c r="B2509" s="216"/>
      <c r="C2509" s="217"/>
      <c r="D2509" s="195" t="s">
        <v>188</v>
      </c>
      <c r="E2509" s="218" t="s">
        <v>19</v>
      </c>
      <c r="F2509" s="219" t="s">
        <v>1820</v>
      </c>
      <c r="G2509" s="217"/>
      <c r="H2509" s="218" t="s">
        <v>19</v>
      </c>
      <c r="I2509" s="220"/>
      <c r="J2509" s="217"/>
      <c r="K2509" s="217"/>
      <c r="L2509" s="221"/>
      <c r="M2509" s="222"/>
      <c r="N2509" s="223"/>
      <c r="O2509" s="223"/>
      <c r="P2509" s="223"/>
      <c r="Q2509" s="223"/>
      <c r="R2509" s="223"/>
      <c r="S2509" s="223"/>
      <c r="T2509" s="224"/>
      <c r="AT2509" s="225" t="s">
        <v>188</v>
      </c>
      <c r="AU2509" s="225" t="s">
        <v>86</v>
      </c>
      <c r="AV2509" s="15" t="s">
        <v>84</v>
      </c>
      <c r="AW2509" s="15" t="s">
        <v>35</v>
      </c>
      <c r="AX2509" s="15" t="s">
        <v>76</v>
      </c>
      <c r="AY2509" s="225" t="s">
        <v>177</v>
      </c>
    </row>
    <row r="2510" spans="2:51" s="13" customFormat="1" ht="11.25">
      <c r="B2510" s="193"/>
      <c r="C2510" s="194"/>
      <c r="D2510" s="195" t="s">
        <v>188</v>
      </c>
      <c r="E2510" s="196" t="s">
        <v>19</v>
      </c>
      <c r="F2510" s="197" t="s">
        <v>1821</v>
      </c>
      <c r="G2510" s="194"/>
      <c r="H2510" s="198">
        <v>4.5999999999999996</v>
      </c>
      <c r="I2510" s="199"/>
      <c r="J2510" s="194"/>
      <c r="K2510" s="194"/>
      <c r="L2510" s="200"/>
      <c r="M2510" s="201"/>
      <c r="N2510" s="202"/>
      <c r="O2510" s="202"/>
      <c r="P2510" s="202"/>
      <c r="Q2510" s="202"/>
      <c r="R2510" s="202"/>
      <c r="S2510" s="202"/>
      <c r="T2510" s="203"/>
      <c r="AT2510" s="204" t="s">
        <v>188</v>
      </c>
      <c r="AU2510" s="204" t="s">
        <v>86</v>
      </c>
      <c r="AV2510" s="13" t="s">
        <v>86</v>
      </c>
      <c r="AW2510" s="13" t="s">
        <v>35</v>
      </c>
      <c r="AX2510" s="13" t="s">
        <v>76</v>
      </c>
      <c r="AY2510" s="204" t="s">
        <v>177</v>
      </c>
    </row>
    <row r="2511" spans="2:51" s="13" customFormat="1" ht="11.25">
      <c r="B2511" s="193"/>
      <c r="C2511" s="194"/>
      <c r="D2511" s="195" t="s">
        <v>188</v>
      </c>
      <c r="E2511" s="196" t="s">
        <v>19</v>
      </c>
      <c r="F2511" s="197" t="s">
        <v>1822</v>
      </c>
      <c r="G2511" s="194"/>
      <c r="H2511" s="198">
        <v>1.3</v>
      </c>
      <c r="I2511" s="199"/>
      <c r="J2511" s="194"/>
      <c r="K2511" s="194"/>
      <c r="L2511" s="200"/>
      <c r="M2511" s="201"/>
      <c r="N2511" s="202"/>
      <c r="O2511" s="202"/>
      <c r="P2511" s="202"/>
      <c r="Q2511" s="202"/>
      <c r="R2511" s="202"/>
      <c r="S2511" s="202"/>
      <c r="T2511" s="203"/>
      <c r="AT2511" s="204" t="s">
        <v>188</v>
      </c>
      <c r="AU2511" s="204" t="s">
        <v>86</v>
      </c>
      <c r="AV2511" s="13" t="s">
        <v>86</v>
      </c>
      <c r="AW2511" s="13" t="s">
        <v>35</v>
      </c>
      <c r="AX2511" s="13" t="s">
        <v>76</v>
      </c>
      <c r="AY2511" s="204" t="s">
        <v>177</v>
      </c>
    </row>
    <row r="2512" spans="2:51" s="13" customFormat="1" ht="11.25">
      <c r="B2512" s="193"/>
      <c r="C2512" s="194"/>
      <c r="D2512" s="195" t="s">
        <v>188</v>
      </c>
      <c r="E2512" s="196" t="s">
        <v>19</v>
      </c>
      <c r="F2512" s="197" t="s">
        <v>1822</v>
      </c>
      <c r="G2512" s="194"/>
      <c r="H2512" s="198">
        <v>1.3</v>
      </c>
      <c r="I2512" s="199"/>
      <c r="J2512" s="194"/>
      <c r="K2512" s="194"/>
      <c r="L2512" s="200"/>
      <c r="M2512" s="201"/>
      <c r="N2512" s="202"/>
      <c r="O2512" s="202"/>
      <c r="P2512" s="202"/>
      <c r="Q2512" s="202"/>
      <c r="R2512" s="202"/>
      <c r="S2512" s="202"/>
      <c r="T2512" s="203"/>
      <c r="AT2512" s="204" t="s">
        <v>188</v>
      </c>
      <c r="AU2512" s="204" t="s">
        <v>86</v>
      </c>
      <c r="AV2512" s="13" t="s">
        <v>86</v>
      </c>
      <c r="AW2512" s="13" t="s">
        <v>35</v>
      </c>
      <c r="AX2512" s="13" t="s">
        <v>76</v>
      </c>
      <c r="AY2512" s="204" t="s">
        <v>177</v>
      </c>
    </row>
    <row r="2513" spans="1:65" s="13" customFormat="1" ht="11.25">
      <c r="B2513" s="193"/>
      <c r="C2513" s="194"/>
      <c r="D2513" s="195" t="s">
        <v>188</v>
      </c>
      <c r="E2513" s="196" t="s">
        <v>19</v>
      </c>
      <c r="F2513" s="197" t="s">
        <v>1823</v>
      </c>
      <c r="G2513" s="194"/>
      <c r="H2513" s="198">
        <v>13.4</v>
      </c>
      <c r="I2513" s="199"/>
      <c r="J2513" s="194"/>
      <c r="K2513" s="194"/>
      <c r="L2513" s="200"/>
      <c r="M2513" s="201"/>
      <c r="N2513" s="202"/>
      <c r="O2513" s="202"/>
      <c r="P2513" s="202"/>
      <c r="Q2513" s="202"/>
      <c r="R2513" s="202"/>
      <c r="S2513" s="202"/>
      <c r="T2513" s="203"/>
      <c r="AT2513" s="204" t="s">
        <v>188</v>
      </c>
      <c r="AU2513" s="204" t="s">
        <v>86</v>
      </c>
      <c r="AV2513" s="13" t="s">
        <v>86</v>
      </c>
      <c r="AW2513" s="13" t="s">
        <v>35</v>
      </c>
      <c r="AX2513" s="13" t="s">
        <v>76</v>
      </c>
      <c r="AY2513" s="204" t="s">
        <v>177</v>
      </c>
    </row>
    <row r="2514" spans="1:65" s="13" customFormat="1" ht="11.25">
      <c r="B2514" s="193"/>
      <c r="C2514" s="194"/>
      <c r="D2514" s="195" t="s">
        <v>188</v>
      </c>
      <c r="E2514" s="196" t="s">
        <v>19</v>
      </c>
      <c r="F2514" s="197" t="s">
        <v>921</v>
      </c>
      <c r="G2514" s="194"/>
      <c r="H2514" s="198">
        <v>56</v>
      </c>
      <c r="I2514" s="199"/>
      <c r="J2514" s="194"/>
      <c r="K2514" s="194"/>
      <c r="L2514" s="200"/>
      <c r="M2514" s="201"/>
      <c r="N2514" s="202"/>
      <c r="O2514" s="202"/>
      <c r="P2514" s="202"/>
      <c r="Q2514" s="202"/>
      <c r="R2514" s="202"/>
      <c r="S2514" s="202"/>
      <c r="T2514" s="203"/>
      <c r="AT2514" s="204" t="s">
        <v>188</v>
      </c>
      <c r="AU2514" s="204" t="s">
        <v>86</v>
      </c>
      <c r="AV2514" s="13" t="s">
        <v>86</v>
      </c>
      <c r="AW2514" s="13" t="s">
        <v>35</v>
      </c>
      <c r="AX2514" s="13" t="s">
        <v>76</v>
      </c>
      <c r="AY2514" s="204" t="s">
        <v>177</v>
      </c>
    </row>
    <row r="2515" spans="1:65" s="13" customFormat="1" ht="11.25">
      <c r="B2515" s="193"/>
      <c r="C2515" s="194"/>
      <c r="D2515" s="195" t="s">
        <v>188</v>
      </c>
      <c r="E2515" s="196" t="s">
        <v>19</v>
      </c>
      <c r="F2515" s="197" t="s">
        <v>1824</v>
      </c>
      <c r="G2515" s="194"/>
      <c r="H2515" s="198">
        <v>35.5</v>
      </c>
      <c r="I2515" s="199"/>
      <c r="J2515" s="194"/>
      <c r="K2515" s="194"/>
      <c r="L2515" s="200"/>
      <c r="M2515" s="201"/>
      <c r="N2515" s="202"/>
      <c r="O2515" s="202"/>
      <c r="P2515" s="202"/>
      <c r="Q2515" s="202"/>
      <c r="R2515" s="202"/>
      <c r="S2515" s="202"/>
      <c r="T2515" s="203"/>
      <c r="AT2515" s="204" t="s">
        <v>188</v>
      </c>
      <c r="AU2515" s="204" t="s">
        <v>86</v>
      </c>
      <c r="AV2515" s="13" t="s">
        <v>86</v>
      </c>
      <c r="AW2515" s="13" t="s">
        <v>35</v>
      </c>
      <c r="AX2515" s="13" t="s">
        <v>76</v>
      </c>
      <c r="AY2515" s="204" t="s">
        <v>177</v>
      </c>
    </row>
    <row r="2516" spans="1:65" s="13" customFormat="1" ht="11.25">
      <c r="B2516" s="193"/>
      <c r="C2516" s="194"/>
      <c r="D2516" s="195" t="s">
        <v>188</v>
      </c>
      <c r="E2516" s="196" t="s">
        <v>19</v>
      </c>
      <c r="F2516" s="197" t="s">
        <v>1825</v>
      </c>
      <c r="G2516" s="194"/>
      <c r="H2516" s="198">
        <v>20.9</v>
      </c>
      <c r="I2516" s="199"/>
      <c r="J2516" s="194"/>
      <c r="K2516" s="194"/>
      <c r="L2516" s="200"/>
      <c r="M2516" s="201"/>
      <c r="N2516" s="202"/>
      <c r="O2516" s="202"/>
      <c r="P2516" s="202"/>
      <c r="Q2516" s="202"/>
      <c r="R2516" s="202"/>
      <c r="S2516" s="202"/>
      <c r="T2516" s="203"/>
      <c r="AT2516" s="204" t="s">
        <v>188</v>
      </c>
      <c r="AU2516" s="204" t="s">
        <v>86</v>
      </c>
      <c r="AV2516" s="13" t="s">
        <v>86</v>
      </c>
      <c r="AW2516" s="13" t="s">
        <v>35</v>
      </c>
      <c r="AX2516" s="13" t="s">
        <v>76</v>
      </c>
      <c r="AY2516" s="204" t="s">
        <v>177</v>
      </c>
    </row>
    <row r="2517" spans="1:65" s="13" customFormat="1" ht="11.25">
      <c r="B2517" s="193"/>
      <c r="C2517" s="194"/>
      <c r="D2517" s="195" t="s">
        <v>188</v>
      </c>
      <c r="E2517" s="196" t="s">
        <v>19</v>
      </c>
      <c r="F2517" s="197" t="s">
        <v>1826</v>
      </c>
      <c r="G2517" s="194"/>
      <c r="H2517" s="198">
        <v>12.6</v>
      </c>
      <c r="I2517" s="199"/>
      <c r="J2517" s="194"/>
      <c r="K2517" s="194"/>
      <c r="L2517" s="200"/>
      <c r="M2517" s="201"/>
      <c r="N2517" s="202"/>
      <c r="O2517" s="202"/>
      <c r="P2517" s="202"/>
      <c r="Q2517" s="202"/>
      <c r="R2517" s="202"/>
      <c r="S2517" s="202"/>
      <c r="T2517" s="203"/>
      <c r="AT2517" s="204" t="s">
        <v>188</v>
      </c>
      <c r="AU2517" s="204" t="s">
        <v>86</v>
      </c>
      <c r="AV2517" s="13" t="s">
        <v>86</v>
      </c>
      <c r="AW2517" s="13" t="s">
        <v>35</v>
      </c>
      <c r="AX2517" s="13" t="s">
        <v>76</v>
      </c>
      <c r="AY2517" s="204" t="s">
        <v>177</v>
      </c>
    </row>
    <row r="2518" spans="1:65" s="13" customFormat="1" ht="11.25">
      <c r="B2518" s="193"/>
      <c r="C2518" s="194"/>
      <c r="D2518" s="195" t="s">
        <v>188</v>
      </c>
      <c r="E2518" s="196" t="s">
        <v>19</v>
      </c>
      <c r="F2518" s="197" t="s">
        <v>1827</v>
      </c>
      <c r="G2518" s="194"/>
      <c r="H2518" s="198">
        <v>24.4</v>
      </c>
      <c r="I2518" s="199"/>
      <c r="J2518" s="194"/>
      <c r="K2518" s="194"/>
      <c r="L2518" s="200"/>
      <c r="M2518" s="201"/>
      <c r="N2518" s="202"/>
      <c r="O2518" s="202"/>
      <c r="P2518" s="202"/>
      <c r="Q2518" s="202"/>
      <c r="R2518" s="202"/>
      <c r="S2518" s="202"/>
      <c r="T2518" s="203"/>
      <c r="AT2518" s="204" t="s">
        <v>188</v>
      </c>
      <c r="AU2518" s="204" t="s">
        <v>86</v>
      </c>
      <c r="AV2518" s="13" t="s">
        <v>86</v>
      </c>
      <c r="AW2518" s="13" t="s">
        <v>35</v>
      </c>
      <c r="AX2518" s="13" t="s">
        <v>76</v>
      </c>
      <c r="AY2518" s="204" t="s">
        <v>177</v>
      </c>
    </row>
    <row r="2519" spans="1:65" s="13" customFormat="1" ht="11.25">
      <c r="B2519" s="193"/>
      <c r="C2519" s="194"/>
      <c r="D2519" s="195" t="s">
        <v>188</v>
      </c>
      <c r="E2519" s="196" t="s">
        <v>19</v>
      </c>
      <c r="F2519" s="197" t="s">
        <v>1828</v>
      </c>
      <c r="G2519" s="194"/>
      <c r="H2519" s="198">
        <v>25.3</v>
      </c>
      <c r="I2519" s="199"/>
      <c r="J2519" s="194"/>
      <c r="K2519" s="194"/>
      <c r="L2519" s="200"/>
      <c r="M2519" s="201"/>
      <c r="N2519" s="202"/>
      <c r="O2519" s="202"/>
      <c r="P2519" s="202"/>
      <c r="Q2519" s="202"/>
      <c r="R2519" s="202"/>
      <c r="S2519" s="202"/>
      <c r="T2519" s="203"/>
      <c r="AT2519" s="204" t="s">
        <v>188</v>
      </c>
      <c r="AU2519" s="204" t="s">
        <v>86</v>
      </c>
      <c r="AV2519" s="13" t="s">
        <v>86</v>
      </c>
      <c r="AW2519" s="13" t="s">
        <v>35</v>
      </c>
      <c r="AX2519" s="13" t="s">
        <v>76</v>
      </c>
      <c r="AY2519" s="204" t="s">
        <v>177</v>
      </c>
    </row>
    <row r="2520" spans="1:65" s="13" customFormat="1" ht="11.25">
      <c r="B2520" s="193"/>
      <c r="C2520" s="194"/>
      <c r="D2520" s="195" t="s">
        <v>188</v>
      </c>
      <c r="E2520" s="196" t="s">
        <v>19</v>
      </c>
      <c r="F2520" s="197" t="s">
        <v>1829</v>
      </c>
      <c r="G2520" s="194"/>
      <c r="H2520" s="198">
        <v>25.7</v>
      </c>
      <c r="I2520" s="199"/>
      <c r="J2520" s="194"/>
      <c r="K2520" s="194"/>
      <c r="L2520" s="200"/>
      <c r="M2520" s="201"/>
      <c r="N2520" s="202"/>
      <c r="O2520" s="202"/>
      <c r="P2520" s="202"/>
      <c r="Q2520" s="202"/>
      <c r="R2520" s="202"/>
      <c r="S2520" s="202"/>
      <c r="T2520" s="203"/>
      <c r="AT2520" s="204" t="s">
        <v>188</v>
      </c>
      <c r="AU2520" s="204" t="s">
        <v>86</v>
      </c>
      <c r="AV2520" s="13" t="s">
        <v>86</v>
      </c>
      <c r="AW2520" s="13" t="s">
        <v>35</v>
      </c>
      <c r="AX2520" s="13" t="s">
        <v>76</v>
      </c>
      <c r="AY2520" s="204" t="s">
        <v>177</v>
      </c>
    </row>
    <row r="2521" spans="1:65" s="13" customFormat="1" ht="11.25">
      <c r="B2521" s="193"/>
      <c r="C2521" s="194"/>
      <c r="D2521" s="195" t="s">
        <v>188</v>
      </c>
      <c r="E2521" s="196" t="s">
        <v>19</v>
      </c>
      <c r="F2521" s="197" t="s">
        <v>1010</v>
      </c>
      <c r="G2521" s="194"/>
      <c r="H2521" s="198">
        <v>2.2999999999999998</v>
      </c>
      <c r="I2521" s="199"/>
      <c r="J2521" s="194"/>
      <c r="K2521" s="194"/>
      <c r="L2521" s="200"/>
      <c r="M2521" s="201"/>
      <c r="N2521" s="202"/>
      <c r="O2521" s="202"/>
      <c r="P2521" s="202"/>
      <c r="Q2521" s="202"/>
      <c r="R2521" s="202"/>
      <c r="S2521" s="202"/>
      <c r="T2521" s="203"/>
      <c r="AT2521" s="204" t="s">
        <v>188</v>
      </c>
      <c r="AU2521" s="204" t="s">
        <v>86</v>
      </c>
      <c r="AV2521" s="13" t="s">
        <v>86</v>
      </c>
      <c r="AW2521" s="13" t="s">
        <v>35</v>
      </c>
      <c r="AX2521" s="13" t="s">
        <v>76</v>
      </c>
      <c r="AY2521" s="204" t="s">
        <v>177</v>
      </c>
    </row>
    <row r="2522" spans="1:65" s="13" customFormat="1" ht="11.25">
      <c r="B2522" s="193"/>
      <c r="C2522" s="194"/>
      <c r="D2522" s="195" t="s">
        <v>188</v>
      </c>
      <c r="E2522" s="196" t="s">
        <v>19</v>
      </c>
      <c r="F2522" s="197" t="s">
        <v>1830</v>
      </c>
      <c r="G2522" s="194"/>
      <c r="H2522" s="198">
        <v>6.3</v>
      </c>
      <c r="I2522" s="199"/>
      <c r="J2522" s="194"/>
      <c r="K2522" s="194"/>
      <c r="L2522" s="200"/>
      <c r="M2522" s="201"/>
      <c r="N2522" s="202"/>
      <c r="O2522" s="202"/>
      <c r="P2522" s="202"/>
      <c r="Q2522" s="202"/>
      <c r="R2522" s="202"/>
      <c r="S2522" s="202"/>
      <c r="T2522" s="203"/>
      <c r="AT2522" s="204" t="s">
        <v>188</v>
      </c>
      <c r="AU2522" s="204" t="s">
        <v>86</v>
      </c>
      <c r="AV2522" s="13" t="s">
        <v>86</v>
      </c>
      <c r="AW2522" s="13" t="s">
        <v>35</v>
      </c>
      <c r="AX2522" s="13" t="s">
        <v>76</v>
      </c>
      <c r="AY2522" s="204" t="s">
        <v>177</v>
      </c>
    </row>
    <row r="2523" spans="1:65" s="13" customFormat="1" ht="11.25">
      <c r="B2523" s="193"/>
      <c r="C2523" s="194"/>
      <c r="D2523" s="195" t="s">
        <v>188</v>
      </c>
      <c r="E2523" s="196" t="s">
        <v>19</v>
      </c>
      <c r="F2523" s="197" t="s">
        <v>1010</v>
      </c>
      <c r="G2523" s="194"/>
      <c r="H2523" s="198">
        <v>2.2999999999999998</v>
      </c>
      <c r="I2523" s="199"/>
      <c r="J2523" s="194"/>
      <c r="K2523" s="194"/>
      <c r="L2523" s="200"/>
      <c r="M2523" s="201"/>
      <c r="N2523" s="202"/>
      <c r="O2523" s="202"/>
      <c r="P2523" s="202"/>
      <c r="Q2523" s="202"/>
      <c r="R2523" s="202"/>
      <c r="S2523" s="202"/>
      <c r="T2523" s="203"/>
      <c r="AT2523" s="204" t="s">
        <v>188</v>
      </c>
      <c r="AU2523" s="204" t="s">
        <v>86</v>
      </c>
      <c r="AV2523" s="13" t="s">
        <v>86</v>
      </c>
      <c r="AW2523" s="13" t="s">
        <v>35</v>
      </c>
      <c r="AX2523" s="13" t="s">
        <v>76</v>
      </c>
      <c r="AY2523" s="204" t="s">
        <v>177</v>
      </c>
    </row>
    <row r="2524" spans="1:65" s="14" customFormat="1" ht="11.25">
      <c r="B2524" s="205"/>
      <c r="C2524" s="206"/>
      <c r="D2524" s="195" t="s">
        <v>188</v>
      </c>
      <c r="E2524" s="207" t="s">
        <v>19</v>
      </c>
      <c r="F2524" s="208" t="s">
        <v>190</v>
      </c>
      <c r="G2524" s="206"/>
      <c r="H2524" s="209">
        <v>593.69999999999982</v>
      </c>
      <c r="I2524" s="210"/>
      <c r="J2524" s="206"/>
      <c r="K2524" s="206"/>
      <c r="L2524" s="211"/>
      <c r="M2524" s="212"/>
      <c r="N2524" s="213"/>
      <c r="O2524" s="213"/>
      <c r="P2524" s="213"/>
      <c r="Q2524" s="213"/>
      <c r="R2524" s="213"/>
      <c r="S2524" s="213"/>
      <c r="T2524" s="214"/>
      <c r="AT2524" s="215" t="s">
        <v>188</v>
      </c>
      <c r="AU2524" s="215" t="s">
        <v>86</v>
      </c>
      <c r="AV2524" s="14" t="s">
        <v>184</v>
      </c>
      <c r="AW2524" s="14" t="s">
        <v>35</v>
      </c>
      <c r="AX2524" s="14" t="s">
        <v>84</v>
      </c>
      <c r="AY2524" s="215" t="s">
        <v>177</v>
      </c>
    </row>
    <row r="2525" spans="1:65" s="2" customFormat="1" ht="16.5" customHeight="1">
      <c r="A2525" s="36"/>
      <c r="B2525" s="37"/>
      <c r="C2525" s="237" t="s">
        <v>1831</v>
      </c>
      <c r="D2525" s="237" t="s">
        <v>757</v>
      </c>
      <c r="E2525" s="238" t="s">
        <v>1832</v>
      </c>
      <c r="F2525" s="239" t="s">
        <v>1833</v>
      </c>
      <c r="G2525" s="240" t="s">
        <v>199</v>
      </c>
      <c r="H2525" s="241">
        <v>623.38499999999999</v>
      </c>
      <c r="I2525" s="242"/>
      <c r="J2525" s="243">
        <f>ROUND(I2525*H2525,2)</f>
        <v>0</v>
      </c>
      <c r="K2525" s="239" t="s">
        <v>183</v>
      </c>
      <c r="L2525" s="244"/>
      <c r="M2525" s="245" t="s">
        <v>19</v>
      </c>
      <c r="N2525" s="246" t="s">
        <v>47</v>
      </c>
      <c r="O2525" s="66"/>
      <c r="P2525" s="184">
        <f>O2525*H2525</f>
        <v>0</v>
      </c>
      <c r="Q2525" s="184">
        <v>8.0000000000000002E-3</v>
      </c>
      <c r="R2525" s="184">
        <f>Q2525*H2525</f>
        <v>4.9870799999999997</v>
      </c>
      <c r="S2525" s="184">
        <v>0</v>
      </c>
      <c r="T2525" s="185">
        <f>S2525*H2525</f>
        <v>0</v>
      </c>
      <c r="U2525" s="36"/>
      <c r="V2525" s="36"/>
      <c r="W2525" s="36"/>
      <c r="X2525" s="36"/>
      <c r="Y2525" s="36"/>
      <c r="Z2525" s="36"/>
      <c r="AA2525" s="36"/>
      <c r="AB2525" s="36"/>
      <c r="AC2525" s="36"/>
      <c r="AD2525" s="36"/>
      <c r="AE2525" s="36"/>
      <c r="AR2525" s="186" t="s">
        <v>592</v>
      </c>
      <c r="AT2525" s="186" t="s">
        <v>757</v>
      </c>
      <c r="AU2525" s="186" t="s">
        <v>86</v>
      </c>
      <c r="AY2525" s="19" t="s">
        <v>177</v>
      </c>
      <c r="BE2525" s="187">
        <f>IF(N2525="základní",J2525,0)</f>
        <v>0</v>
      </c>
      <c r="BF2525" s="187">
        <f>IF(N2525="snížená",J2525,0)</f>
        <v>0</v>
      </c>
      <c r="BG2525" s="187">
        <f>IF(N2525="zákl. přenesená",J2525,0)</f>
        <v>0</v>
      </c>
      <c r="BH2525" s="187">
        <f>IF(N2525="sníž. přenesená",J2525,0)</f>
        <v>0</v>
      </c>
      <c r="BI2525" s="187">
        <f>IF(N2525="nulová",J2525,0)</f>
        <v>0</v>
      </c>
      <c r="BJ2525" s="19" t="s">
        <v>84</v>
      </c>
      <c r="BK2525" s="187">
        <f>ROUND(I2525*H2525,2)</f>
        <v>0</v>
      </c>
      <c r="BL2525" s="19" t="s">
        <v>301</v>
      </c>
      <c r="BM2525" s="186" t="s">
        <v>1834</v>
      </c>
    </row>
    <row r="2526" spans="1:65" s="15" customFormat="1" ht="11.25">
      <c r="B2526" s="216"/>
      <c r="C2526" s="217"/>
      <c r="D2526" s="195" t="s">
        <v>188</v>
      </c>
      <c r="E2526" s="218" t="s">
        <v>19</v>
      </c>
      <c r="F2526" s="219" t="s">
        <v>373</v>
      </c>
      <c r="G2526" s="217"/>
      <c r="H2526" s="218" t="s">
        <v>19</v>
      </c>
      <c r="I2526" s="220"/>
      <c r="J2526" s="217"/>
      <c r="K2526" s="217"/>
      <c r="L2526" s="221"/>
      <c r="M2526" s="222"/>
      <c r="N2526" s="223"/>
      <c r="O2526" s="223"/>
      <c r="P2526" s="223"/>
      <c r="Q2526" s="223"/>
      <c r="R2526" s="223"/>
      <c r="S2526" s="223"/>
      <c r="T2526" s="224"/>
      <c r="AT2526" s="225" t="s">
        <v>188</v>
      </c>
      <c r="AU2526" s="225" t="s">
        <v>86</v>
      </c>
      <c r="AV2526" s="15" t="s">
        <v>84</v>
      </c>
      <c r="AW2526" s="15" t="s">
        <v>35</v>
      </c>
      <c r="AX2526" s="15" t="s">
        <v>76</v>
      </c>
      <c r="AY2526" s="225" t="s">
        <v>177</v>
      </c>
    </row>
    <row r="2527" spans="1:65" s="13" customFormat="1" ht="11.25">
      <c r="B2527" s="193"/>
      <c r="C2527" s="194"/>
      <c r="D2527" s="195" t="s">
        <v>188</v>
      </c>
      <c r="E2527" s="196" t="s">
        <v>19</v>
      </c>
      <c r="F2527" s="197" t="s">
        <v>1003</v>
      </c>
      <c r="G2527" s="194"/>
      <c r="H2527" s="198">
        <v>11.5</v>
      </c>
      <c r="I2527" s="199"/>
      <c r="J2527" s="194"/>
      <c r="K2527" s="194"/>
      <c r="L2527" s="200"/>
      <c r="M2527" s="201"/>
      <c r="N2527" s="202"/>
      <c r="O2527" s="202"/>
      <c r="P2527" s="202"/>
      <c r="Q2527" s="202"/>
      <c r="R2527" s="202"/>
      <c r="S2527" s="202"/>
      <c r="T2527" s="203"/>
      <c r="AT2527" s="204" t="s">
        <v>188</v>
      </c>
      <c r="AU2527" s="204" t="s">
        <v>86</v>
      </c>
      <c r="AV2527" s="13" t="s">
        <v>86</v>
      </c>
      <c r="AW2527" s="13" t="s">
        <v>35</v>
      </c>
      <c r="AX2527" s="13" t="s">
        <v>76</v>
      </c>
      <c r="AY2527" s="204" t="s">
        <v>177</v>
      </c>
    </row>
    <row r="2528" spans="1:65" s="13" customFormat="1" ht="11.25">
      <c r="B2528" s="193"/>
      <c r="C2528" s="194"/>
      <c r="D2528" s="195" t="s">
        <v>188</v>
      </c>
      <c r="E2528" s="196" t="s">
        <v>19</v>
      </c>
      <c r="F2528" s="197" t="s">
        <v>1004</v>
      </c>
      <c r="G2528" s="194"/>
      <c r="H2528" s="198">
        <v>13.6</v>
      </c>
      <c r="I2528" s="199"/>
      <c r="J2528" s="194"/>
      <c r="K2528" s="194"/>
      <c r="L2528" s="200"/>
      <c r="M2528" s="201"/>
      <c r="N2528" s="202"/>
      <c r="O2528" s="202"/>
      <c r="P2528" s="202"/>
      <c r="Q2528" s="202"/>
      <c r="R2528" s="202"/>
      <c r="S2528" s="202"/>
      <c r="T2528" s="203"/>
      <c r="AT2528" s="204" t="s">
        <v>188</v>
      </c>
      <c r="AU2528" s="204" t="s">
        <v>86</v>
      </c>
      <c r="AV2528" s="13" t="s">
        <v>86</v>
      </c>
      <c r="AW2528" s="13" t="s">
        <v>35</v>
      </c>
      <c r="AX2528" s="13" t="s">
        <v>76</v>
      </c>
      <c r="AY2528" s="204" t="s">
        <v>177</v>
      </c>
    </row>
    <row r="2529" spans="2:51" s="13" customFormat="1" ht="11.25">
      <c r="B2529" s="193"/>
      <c r="C2529" s="194"/>
      <c r="D2529" s="195" t="s">
        <v>188</v>
      </c>
      <c r="E2529" s="196" t="s">
        <v>19</v>
      </c>
      <c r="F2529" s="197" t="s">
        <v>1005</v>
      </c>
      <c r="G2529" s="194"/>
      <c r="H2529" s="198">
        <v>19.100000000000001</v>
      </c>
      <c r="I2529" s="199"/>
      <c r="J2529" s="194"/>
      <c r="K2529" s="194"/>
      <c r="L2529" s="200"/>
      <c r="M2529" s="201"/>
      <c r="N2529" s="202"/>
      <c r="O2529" s="202"/>
      <c r="P2529" s="202"/>
      <c r="Q2529" s="202"/>
      <c r="R2529" s="202"/>
      <c r="S2529" s="202"/>
      <c r="T2529" s="203"/>
      <c r="AT2529" s="204" t="s">
        <v>188</v>
      </c>
      <c r="AU2529" s="204" t="s">
        <v>86</v>
      </c>
      <c r="AV2529" s="13" t="s">
        <v>86</v>
      </c>
      <c r="AW2529" s="13" t="s">
        <v>35</v>
      </c>
      <c r="AX2529" s="13" t="s">
        <v>76</v>
      </c>
      <c r="AY2529" s="204" t="s">
        <v>177</v>
      </c>
    </row>
    <row r="2530" spans="2:51" s="13" customFormat="1" ht="11.25">
      <c r="B2530" s="193"/>
      <c r="C2530" s="194"/>
      <c r="D2530" s="195" t="s">
        <v>188</v>
      </c>
      <c r="E2530" s="196" t="s">
        <v>19</v>
      </c>
      <c r="F2530" s="197" t="s">
        <v>252</v>
      </c>
      <c r="G2530" s="194"/>
      <c r="H2530" s="198">
        <v>8</v>
      </c>
      <c r="I2530" s="199"/>
      <c r="J2530" s="194"/>
      <c r="K2530" s="194"/>
      <c r="L2530" s="200"/>
      <c r="M2530" s="201"/>
      <c r="N2530" s="202"/>
      <c r="O2530" s="202"/>
      <c r="P2530" s="202"/>
      <c r="Q2530" s="202"/>
      <c r="R2530" s="202"/>
      <c r="S2530" s="202"/>
      <c r="T2530" s="203"/>
      <c r="AT2530" s="204" t="s">
        <v>188</v>
      </c>
      <c r="AU2530" s="204" t="s">
        <v>86</v>
      </c>
      <c r="AV2530" s="13" t="s">
        <v>86</v>
      </c>
      <c r="AW2530" s="13" t="s">
        <v>35</v>
      </c>
      <c r="AX2530" s="13" t="s">
        <v>76</v>
      </c>
      <c r="AY2530" s="204" t="s">
        <v>177</v>
      </c>
    </row>
    <row r="2531" spans="2:51" s="13" customFormat="1" ht="11.25">
      <c r="B2531" s="193"/>
      <c r="C2531" s="194"/>
      <c r="D2531" s="195" t="s">
        <v>188</v>
      </c>
      <c r="E2531" s="196" t="s">
        <v>19</v>
      </c>
      <c r="F2531" s="197" t="s">
        <v>1006</v>
      </c>
      <c r="G2531" s="194"/>
      <c r="H2531" s="198">
        <v>6.6</v>
      </c>
      <c r="I2531" s="199"/>
      <c r="J2531" s="194"/>
      <c r="K2531" s="194"/>
      <c r="L2531" s="200"/>
      <c r="M2531" s="201"/>
      <c r="N2531" s="202"/>
      <c r="O2531" s="202"/>
      <c r="P2531" s="202"/>
      <c r="Q2531" s="202"/>
      <c r="R2531" s="202"/>
      <c r="S2531" s="202"/>
      <c r="T2531" s="203"/>
      <c r="AT2531" s="204" t="s">
        <v>188</v>
      </c>
      <c r="AU2531" s="204" t="s">
        <v>86</v>
      </c>
      <c r="AV2531" s="13" t="s">
        <v>86</v>
      </c>
      <c r="AW2531" s="13" t="s">
        <v>35</v>
      </c>
      <c r="AX2531" s="13" t="s">
        <v>76</v>
      </c>
      <c r="AY2531" s="204" t="s">
        <v>177</v>
      </c>
    </row>
    <row r="2532" spans="2:51" s="13" customFormat="1" ht="11.25">
      <c r="B2532" s="193"/>
      <c r="C2532" s="194"/>
      <c r="D2532" s="195" t="s">
        <v>188</v>
      </c>
      <c r="E2532" s="196" t="s">
        <v>19</v>
      </c>
      <c r="F2532" s="197" t="s">
        <v>1014</v>
      </c>
      <c r="G2532" s="194"/>
      <c r="H2532" s="198">
        <v>11.3</v>
      </c>
      <c r="I2532" s="199"/>
      <c r="J2532" s="194"/>
      <c r="K2532" s="194"/>
      <c r="L2532" s="200"/>
      <c r="M2532" s="201"/>
      <c r="N2532" s="202"/>
      <c r="O2532" s="202"/>
      <c r="P2532" s="202"/>
      <c r="Q2532" s="202"/>
      <c r="R2532" s="202"/>
      <c r="S2532" s="202"/>
      <c r="T2532" s="203"/>
      <c r="AT2532" s="204" t="s">
        <v>188</v>
      </c>
      <c r="AU2532" s="204" t="s">
        <v>86</v>
      </c>
      <c r="AV2532" s="13" t="s">
        <v>86</v>
      </c>
      <c r="AW2532" s="13" t="s">
        <v>35</v>
      </c>
      <c r="AX2532" s="13" t="s">
        <v>76</v>
      </c>
      <c r="AY2532" s="204" t="s">
        <v>177</v>
      </c>
    </row>
    <row r="2533" spans="2:51" s="13" customFormat="1" ht="11.25">
      <c r="B2533" s="193"/>
      <c r="C2533" s="194"/>
      <c r="D2533" s="195" t="s">
        <v>188</v>
      </c>
      <c r="E2533" s="196" t="s">
        <v>19</v>
      </c>
      <c r="F2533" s="197" t="s">
        <v>1007</v>
      </c>
      <c r="G2533" s="194"/>
      <c r="H2533" s="198">
        <v>3.4</v>
      </c>
      <c r="I2533" s="199"/>
      <c r="J2533" s="194"/>
      <c r="K2533" s="194"/>
      <c r="L2533" s="200"/>
      <c r="M2533" s="201"/>
      <c r="N2533" s="202"/>
      <c r="O2533" s="202"/>
      <c r="P2533" s="202"/>
      <c r="Q2533" s="202"/>
      <c r="R2533" s="202"/>
      <c r="S2533" s="202"/>
      <c r="T2533" s="203"/>
      <c r="AT2533" s="204" t="s">
        <v>188</v>
      </c>
      <c r="AU2533" s="204" t="s">
        <v>86</v>
      </c>
      <c r="AV2533" s="13" t="s">
        <v>86</v>
      </c>
      <c r="AW2533" s="13" t="s">
        <v>35</v>
      </c>
      <c r="AX2533" s="13" t="s">
        <v>76</v>
      </c>
      <c r="AY2533" s="204" t="s">
        <v>177</v>
      </c>
    </row>
    <row r="2534" spans="2:51" s="13" customFormat="1" ht="11.25">
      <c r="B2534" s="193"/>
      <c r="C2534" s="194"/>
      <c r="D2534" s="195" t="s">
        <v>188</v>
      </c>
      <c r="E2534" s="196" t="s">
        <v>19</v>
      </c>
      <c r="F2534" s="197" t="s">
        <v>1015</v>
      </c>
      <c r="G2534" s="194"/>
      <c r="H2534" s="198">
        <v>29.9</v>
      </c>
      <c r="I2534" s="199"/>
      <c r="J2534" s="194"/>
      <c r="K2534" s="194"/>
      <c r="L2534" s="200"/>
      <c r="M2534" s="201"/>
      <c r="N2534" s="202"/>
      <c r="O2534" s="202"/>
      <c r="P2534" s="202"/>
      <c r="Q2534" s="202"/>
      <c r="R2534" s="202"/>
      <c r="S2534" s="202"/>
      <c r="T2534" s="203"/>
      <c r="AT2534" s="204" t="s">
        <v>188</v>
      </c>
      <c r="AU2534" s="204" t="s">
        <v>86</v>
      </c>
      <c r="AV2534" s="13" t="s">
        <v>86</v>
      </c>
      <c r="AW2534" s="13" t="s">
        <v>35</v>
      </c>
      <c r="AX2534" s="13" t="s">
        <v>76</v>
      </c>
      <c r="AY2534" s="204" t="s">
        <v>177</v>
      </c>
    </row>
    <row r="2535" spans="2:51" s="13" customFormat="1" ht="11.25">
      <c r="B2535" s="193"/>
      <c r="C2535" s="194"/>
      <c r="D2535" s="195" t="s">
        <v>188</v>
      </c>
      <c r="E2535" s="196" t="s">
        <v>19</v>
      </c>
      <c r="F2535" s="197" t="s">
        <v>1013</v>
      </c>
      <c r="G2535" s="194"/>
      <c r="H2535" s="198">
        <v>39.6</v>
      </c>
      <c r="I2535" s="199"/>
      <c r="J2535" s="194"/>
      <c r="K2535" s="194"/>
      <c r="L2535" s="200"/>
      <c r="M2535" s="201"/>
      <c r="N2535" s="202"/>
      <c r="O2535" s="202"/>
      <c r="P2535" s="202"/>
      <c r="Q2535" s="202"/>
      <c r="R2535" s="202"/>
      <c r="S2535" s="202"/>
      <c r="T2535" s="203"/>
      <c r="AT2535" s="204" t="s">
        <v>188</v>
      </c>
      <c r="AU2535" s="204" t="s">
        <v>86</v>
      </c>
      <c r="AV2535" s="13" t="s">
        <v>86</v>
      </c>
      <c r="AW2535" s="13" t="s">
        <v>35</v>
      </c>
      <c r="AX2535" s="13" t="s">
        <v>76</v>
      </c>
      <c r="AY2535" s="204" t="s">
        <v>177</v>
      </c>
    </row>
    <row r="2536" spans="2:51" s="13" customFormat="1" ht="11.25">
      <c r="B2536" s="193"/>
      <c r="C2536" s="194"/>
      <c r="D2536" s="195" t="s">
        <v>188</v>
      </c>
      <c r="E2536" s="196" t="s">
        <v>19</v>
      </c>
      <c r="F2536" s="197" t="s">
        <v>1017</v>
      </c>
      <c r="G2536" s="194"/>
      <c r="H2536" s="198">
        <v>16.7</v>
      </c>
      <c r="I2536" s="199"/>
      <c r="J2536" s="194"/>
      <c r="K2536" s="194"/>
      <c r="L2536" s="200"/>
      <c r="M2536" s="201"/>
      <c r="N2536" s="202"/>
      <c r="O2536" s="202"/>
      <c r="P2536" s="202"/>
      <c r="Q2536" s="202"/>
      <c r="R2536" s="202"/>
      <c r="S2536" s="202"/>
      <c r="T2536" s="203"/>
      <c r="AT2536" s="204" t="s">
        <v>188</v>
      </c>
      <c r="AU2536" s="204" t="s">
        <v>86</v>
      </c>
      <c r="AV2536" s="13" t="s">
        <v>86</v>
      </c>
      <c r="AW2536" s="13" t="s">
        <v>35</v>
      </c>
      <c r="AX2536" s="13" t="s">
        <v>76</v>
      </c>
      <c r="AY2536" s="204" t="s">
        <v>177</v>
      </c>
    </row>
    <row r="2537" spans="2:51" s="13" customFormat="1" ht="11.25">
      <c r="B2537" s="193"/>
      <c r="C2537" s="194"/>
      <c r="D2537" s="195" t="s">
        <v>188</v>
      </c>
      <c r="E2537" s="196" t="s">
        <v>19</v>
      </c>
      <c r="F2537" s="197" t="s">
        <v>1006</v>
      </c>
      <c r="G2537" s="194"/>
      <c r="H2537" s="198">
        <v>6.6</v>
      </c>
      <c r="I2537" s="199"/>
      <c r="J2537" s="194"/>
      <c r="K2537" s="194"/>
      <c r="L2537" s="200"/>
      <c r="M2537" s="201"/>
      <c r="N2537" s="202"/>
      <c r="O2537" s="202"/>
      <c r="P2537" s="202"/>
      <c r="Q2537" s="202"/>
      <c r="R2537" s="202"/>
      <c r="S2537" s="202"/>
      <c r="T2537" s="203"/>
      <c r="AT2537" s="204" t="s">
        <v>188</v>
      </c>
      <c r="AU2537" s="204" t="s">
        <v>86</v>
      </c>
      <c r="AV2537" s="13" t="s">
        <v>86</v>
      </c>
      <c r="AW2537" s="13" t="s">
        <v>35</v>
      </c>
      <c r="AX2537" s="13" t="s">
        <v>76</v>
      </c>
      <c r="AY2537" s="204" t="s">
        <v>177</v>
      </c>
    </row>
    <row r="2538" spans="2:51" s="13" customFormat="1" ht="11.25">
      <c r="B2538" s="193"/>
      <c r="C2538" s="194"/>
      <c r="D2538" s="195" t="s">
        <v>188</v>
      </c>
      <c r="E2538" s="196" t="s">
        <v>19</v>
      </c>
      <c r="F2538" s="197" t="s">
        <v>1061</v>
      </c>
      <c r="G2538" s="194"/>
      <c r="H2538" s="198">
        <v>22.5</v>
      </c>
      <c r="I2538" s="199"/>
      <c r="J2538" s="194"/>
      <c r="K2538" s="194"/>
      <c r="L2538" s="200"/>
      <c r="M2538" s="201"/>
      <c r="N2538" s="202"/>
      <c r="O2538" s="202"/>
      <c r="P2538" s="202"/>
      <c r="Q2538" s="202"/>
      <c r="R2538" s="202"/>
      <c r="S2538" s="202"/>
      <c r="T2538" s="203"/>
      <c r="AT2538" s="204" t="s">
        <v>188</v>
      </c>
      <c r="AU2538" s="204" t="s">
        <v>86</v>
      </c>
      <c r="AV2538" s="13" t="s">
        <v>86</v>
      </c>
      <c r="AW2538" s="13" t="s">
        <v>35</v>
      </c>
      <c r="AX2538" s="13" t="s">
        <v>76</v>
      </c>
      <c r="AY2538" s="204" t="s">
        <v>177</v>
      </c>
    </row>
    <row r="2539" spans="2:51" s="13" customFormat="1" ht="11.25">
      <c r="B2539" s="193"/>
      <c r="C2539" s="194"/>
      <c r="D2539" s="195" t="s">
        <v>188</v>
      </c>
      <c r="E2539" s="196" t="s">
        <v>19</v>
      </c>
      <c r="F2539" s="197" t="s">
        <v>1025</v>
      </c>
      <c r="G2539" s="194"/>
      <c r="H2539" s="198">
        <v>60.5</v>
      </c>
      <c r="I2539" s="199"/>
      <c r="J2539" s="194"/>
      <c r="K2539" s="194"/>
      <c r="L2539" s="200"/>
      <c r="M2539" s="201"/>
      <c r="N2539" s="202"/>
      <c r="O2539" s="202"/>
      <c r="P2539" s="202"/>
      <c r="Q2539" s="202"/>
      <c r="R2539" s="202"/>
      <c r="S2539" s="202"/>
      <c r="T2539" s="203"/>
      <c r="AT2539" s="204" t="s">
        <v>188</v>
      </c>
      <c r="AU2539" s="204" t="s">
        <v>86</v>
      </c>
      <c r="AV2539" s="13" t="s">
        <v>86</v>
      </c>
      <c r="AW2539" s="13" t="s">
        <v>35</v>
      </c>
      <c r="AX2539" s="13" t="s">
        <v>76</v>
      </c>
      <c r="AY2539" s="204" t="s">
        <v>177</v>
      </c>
    </row>
    <row r="2540" spans="2:51" s="13" customFormat="1" ht="11.25">
      <c r="B2540" s="193"/>
      <c r="C2540" s="194"/>
      <c r="D2540" s="195" t="s">
        <v>188</v>
      </c>
      <c r="E2540" s="196" t="s">
        <v>19</v>
      </c>
      <c r="F2540" s="197" t="s">
        <v>1026</v>
      </c>
      <c r="G2540" s="194"/>
      <c r="H2540" s="198">
        <v>40.299999999999997</v>
      </c>
      <c r="I2540" s="199"/>
      <c r="J2540" s="194"/>
      <c r="K2540" s="194"/>
      <c r="L2540" s="200"/>
      <c r="M2540" s="201"/>
      <c r="N2540" s="202"/>
      <c r="O2540" s="202"/>
      <c r="P2540" s="202"/>
      <c r="Q2540" s="202"/>
      <c r="R2540" s="202"/>
      <c r="S2540" s="202"/>
      <c r="T2540" s="203"/>
      <c r="AT2540" s="204" t="s">
        <v>188</v>
      </c>
      <c r="AU2540" s="204" t="s">
        <v>86</v>
      </c>
      <c r="AV2540" s="13" t="s">
        <v>86</v>
      </c>
      <c r="AW2540" s="13" t="s">
        <v>35</v>
      </c>
      <c r="AX2540" s="13" t="s">
        <v>76</v>
      </c>
      <c r="AY2540" s="204" t="s">
        <v>177</v>
      </c>
    </row>
    <row r="2541" spans="2:51" s="13" customFormat="1" ht="11.25">
      <c r="B2541" s="193"/>
      <c r="C2541" s="194"/>
      <c r="D2541" s="195" t="s">
        <v>188</v>
      </c>
      <c r="E2541" s="196" t="s">
        <v>19</v>
      </c>
      <c r="F2541" s="197" t="s">
        <v>1027</v>
      </c>
      <c r="G2541" s="194"/>
      <c r="H2541" s="198">
        <v>9.1</v>
      </c>
      <c r="I2541" s="199"/>
      <c r="J2541" s="194"/>
      <c r="K2541" s="194"/>
      <c r="L2541" s="200"/>
      <c r="M2541" s="201"/>
      <c r="N2541" s="202"/>
      <c r="O2541" s="202"/>
      <c r="P2541" s="202"/>
      <c r="Q2541" s="202"/>
      <c r="R2541" s="202"/>
      <c r="S2541" s="202"/>
      <c r="T2541" s="203"/>
      <c r="AT2541" s="204" t="s">
        <v>188</v>
      </c>
      <c r="AU2541" s="204" t="s">
        <v>86</v>
      </c>
      <c r="AV2541" s="13" t="s">
        <v>86</v>
      </c>
      <c r="AW2541" s="13" t="s">
        <v>35</v>
      </c>
      <c r="AX2541" s="13" t="s">
        <v>76</v>
      </c>
      <c r="AY2541" s="204" t="s">
        <v>177</v>
      </c>
    </row>
    <row r="2542" spans="2:51" s="13" customFormat="1" ht="11.25">
      <c r="B2542" s="193"/>
      <c r="C2542" s="194"/>
      <c r="D2542" s="195" t="s">
        <v>188</v>
      </c>
      <c r="E2542" s="196" t="s">
        <v>19</v>
      </c>
      <c r="F2542" s="197" t="s">
        <v>321</v>
      </c>
      <c r="G2542" s="194"/>
      <c r="H2542" s="198">
        <v>17</v>
      </c>
      <c r="I2542" s="199"/>
      <c r="J2542" s="194"/>
      <c r="K2542" s="194"/>
      <c r="L2542" s="200"/>
      <c r="M2542" s="201"/>
      <c r="N2542" s="202"/>
      <c r="O2542" s="202"/>
      <c r="P2542" s="202"/>
      <c r="Q2542" s="202"/>
      <c r="R2542" s="202"/>
      <c r="S2542" s="202"/>
      <c r="T2542" s="203"/>
      <c r="AT2542" s="204" t="s">
        <v>188</v>
      </c>
      <c r="AU2542" s="204" t="s">
        <v>86</v>
      </c>
      <c r="AV2542" s="13" t="s">
        <v>86</v>
      </c>
      <c r="AW2542" s="13" t="s">
        <v>35</v>
      </c>
      <c r="AX2542" s="13" t="s">
        <v>76</v>
      </c>
      <c r="AY2542" s="204" t="s">
        <v>177</v>
      </c>
    </row>
    <row r="2543" spans="2:51" s="15" customFormat="1" ht="11.25">
      <c r="B2543" s="216"/>
      <c r="C2543" s="217"/>
      <c r="D2543" s="195" t="s">
        <v>188</v>
      </c>
      <c r="E2543" s="218" t="s">
        <v>19</v>
      </c>
      <c r="F2543" s="219" t="s">
        <v>379</v>
      </c>
      <c r="G2543" s="217"/>
      <c r="H2543" s="218" t="s">
        <v>19</v>
      </c>
      <c r="I2543" s="220"/>
      <c r="J2543" s="217"/>
      <c r="K2543" s="217"/>
      <c r="L2543" s="221"/>
      <c r="M2543" s="222"/>
      <c r="N2543" s="223"/>
      <c r="O2543" s="223"/>
      <c r="P2543" s="223"/>
      <c r="Q2543" s="223"/>
      <c r="R2543" s="223"/>
      <c r="S2543" s="223"/>
      <c r="T2543" s="224"/>
      <c r="AT2543" s="225" t="s">
        <v>188</v>
      </c>
      <c r="AU2543" s="225" t="s">
        <v>86</v>
      </c>
      <c r="AV2543" s="15" t="s">
        <v>84</v>
      </c>
      <c r="AW2543" s="15" t="s">
        <v>35</v>
      </c>
      <c r="AX2543" s="15" t="s">
        <v>76</v>
      </c>
      <c r="AY2543" s="225" t="s">
        <v>177</v>
      </c>
    </row>
    <row r="2544" spans="2:51" s="13" customFormat="1" ht="11.25">
      <c r="B2544" s="193"/>
      <c r="C2544" s="194"/>
      <c r="D2544" s="195" t="s">
        <v>188</v>
      </c>
      <c r="E2544" s="196" t="s">
        <v>19</v>
      </c>
      <c r="F2544" s="197" t="s">
        <v>1818</v>
      </c>
      <c r="G2544" s="194"/>
      <c r="H2544" s="198">
        <v>20.2</v>
      </c>
      <c r="I2544" s="199"/>
      <c r="J2544" s="194"/>
      <c r="K2544" s="194"/>
      <c r="L2544" s="200"/>
      <c r="M2544" s="201"/>
      <c r="N2544" s="202"/>
      <c r="O2544" s="202"/>
      <c r="P2544" s="202"/>
      <c r="Q2544" s="202"/>
      <c r="R2544" s="202"/>
      <c r="S2544" s="202"/>
      <c r="T2544" s="203"/>
      <c r="AT2544" s="204" t="s">
        <v>188</v>
      </c>
      <c r="AU2544" s="204" t="s">
        <v>86</v>
      </c>
      <c r="AV2544" s="13" t="s">
        <v>86</v>
      </c>
      <c r="AW2544" s="13" t="s">
        <v>35</v>
      </c>
      <c r="AX2544" s="13" t="s">
        <v>76</v>
      </c>
      <c r="AY2544" s="204" t="s">
        <v>177</v>
      </c>
    </row>
    <row r="2545" spans="2:51" s="13" customFormat="1" ht="11.25">
      <c r="B2545" s="193"/>
      <c r="C2545" s="194"/>
      <c r="D2545" s="195" t="s">
        <v>188</v>
      </c>
      <c r="E2545" s="196" t="s">
        <v>19</v>
      </c>
      <c r="F2545" s="197" t="s">
        <v>1819</v>
      </c>
      <c r="G2545" s="194"/>
      <c r="H2545" s="198">
        <v>25.9</v>
      </c>
      <c r="I2545" s="199"/>
      <c r="J2545" s="194"/>
      <c r="K2545" s="194"/>
      <c r="L2545" s="200"/>
      <c r="M2545" s="201"/>
      <c r="N2545" s="202"/>
      <c r="O2545" s="202"/>
      <c r="P2545" s="202"/>
      <c r="Q2545" s="202"/>
      <c r="R2545" s="202"/>
      <c r="S2545" s="202"/>
      <c r="T2545" s="203"/>
      <c r="AT2545" s="204" t="s">
        <v>188</v>
      </c>
      <c r="AU2545" s="204" t="s">
        <v>86</v>
      </c>
      <c r="AV2545" s="13" t="s">
        <v>86</v>
      </c>
      <c r="AW2545" s="13" t="s">
        <v>35</v>
      </c>
      <c r="AX2545" s="13" t="s">
        <v>76</v>
      </c>
      <c r="AY2545" s="204" t="s">
        <v>177</v>
      </c>
    </row>
    <row r="2546" spans="2:51" s="16" customFormat="1" ht="11.25">
      <c r="B2546" s="226"/>
      <c r="C2546" s="227"/>
      <c r="D2546" s="195" t="s">
        <v>188</v>
      </c>
      <c r="E2546" s="228" t="s">
        <v>19</v>
      </c>
      <c r="F2546" s="229" t="s">
        <v>626</v>
      </c>
      <c r="G2546" s="227"/>
      <c r="H2546" s="230">
        <v>361.79999999999995</v>
      </c>
      <c r="I2546" s="231"/>
      <c r="J2546" s="227"/>
      <c r="K2546" s="227"/>
      <c r="L2546" s="232"/>
      <c r="M2546" s="233"/>
      <c r="N2546" s="234"/>
      <c r="O2546" s="234"/>
      <c r="P2546" s="234"/>
      <c r="Q2546" s="234"/>
      <c r="R2546" s="234"/>
      <c r="S2546" s="234"/>
      <c r="T2546" s="235"/>
      <c r="AT2546" s="236" t="s">
        <v>188</v>
      </c>
      <c r="AU2546" s="236" t="s">
        <v>86</v>
      </c>
      <c r="AV2546" s="16" t="s">
        <v>196</v>
      </c>
      <c r="AW2546" s="16" t="s">
        <v>35</v>
      </c>
      <c r="AX2546" s="16" t="s">
        <v>76</v>
      </c>
      <c r="AY2546" s="236" t="s">
        <v>177</v>
      </c>
    </row>
    <row r="2547" spans="2:51" s="15" customFormat="1" ht="11.25">
      <c r="B2547" s="216"/>
      <c r="C2547" s="217"/>
      <c r="D2547" s="195" t="s">
        <v>188</v>
      </c>
      <c r="E2547" s="218" t="s">
        <v>19</v>
      </c>
      <c r="F2547" s="219" t="s">
        <v>1835</v>
      </c>
      <c r="G2547" s="217"/>
      <c r="H2547" s="218" t="s">
        <v>19</v>
      </c>
      <c r="I2547" s="220"/>
      <c r="J2547" s="217"/>
      <c r="K2547" s="217"/>
      <c r="L2547" s="221"/>
      <c r="M2547" s="222"/>
      <c r="N2547" s="223"/>
      <c r="O2547" s="223"/>
      <c r="P2547" s="223"/>
      <c r="Q2547" s="223"/>
      <c r="R2547" s="223"/>
      <c r="S2547" s="223"/>
      <c r="T2547" s="224"/>
      <c r="AT2547" s="225" t="s">
        <v>188</v>
      </c>
      <c r="AU2547" s="225" t="s">
        <v>86</v>
      </c>
      <c r="AV2547" s="15" t="s">
        <v>84</v>
      </c>
      <c r="AW2547" s="15" t="s">
        <v>35</v>
      </c>
      <c r="AX2547" s="15" t="s">
        <v>76</v>
      </c>
      <c r="AY2547" s="225" t="s">
        <v>177</v>
      </c>
    </row>
    <row r="2548" spans="2:51" s="13" customFormat="1" ht="11.25">
      <c r="B2548" s="193"/>
      <c r="C2548" s="194"/>
      <c r="D2548" s="195" t="s">
        <v>188</v>
      </c>
      <c r="E2548" s="196" t="s">
        <v>19</v>
      </c>
      <c r="F2548" s="197" t="s">
        <v>1821</v>
      </c>
      <c r="G2548" s="194"/>
      <c r="H2548" s="198">
        <v>4.5999999999999996</v>
      </c>
      <c r="I2548" s="199"/>
      <c r="J2548" s="194"/>
      <c r="K2548" s="194"/>
      <c r="L2548" s="200"/>
      <c r="M2548" s="201"/>
      <c r="N2548" s="202"/>
      <c r="O2548" s="202"/>
      <c r="P2548" s="202"/>
      <c r="Q2548" s="202"/>
      <c r="R2548" s="202"/>
      <c r="S2548" s="202"/>
      <c r="T2548" s="203"/>
      <c r="AT2548" s="204" t="s">
        <v>188</v>
      </c>
      <c r="AU2548" s="204" t="s">
        <v>86</v>
      </c>
      <c r="AV2548" s="13" t="s">
        <v>86</v>
      </c>
      <c r="AW2548" s="13" t="s">
        <v>35</v>
      </c>
      <c r="AX2548" s="13" t="s">
        <v>76</v>
      </c>
      <c r="AY2548" s="204" t="s">
        <v>177</v>
      </c>
    </row>
    <row r="2549" spans="2:51" s="13" customFormat="1" ht="11.25">
      <c r="B2549" s="193"/>
      <c r="C2549" s="194"/>
      <c r="D2549" s="195" t="s">
        <v>188</v>
      </c>
      <c r="E2549" s="196" t="s">
        <v>19</v>
      </c>
      <c r="F2549" s="197" t="s">
        <v>1822</v>
      </c>
      <c r="G2549" s="194"/>
      <c r="H2549" s="198">
        <v>1.3</v>
      </c>
      <c r="I2549" s="199"/>
      <c r="J2549" s="194"/>
      <c r="K2549" s="194"/>
      <c r="L2549" s="200"/>
      <c r="M2549" s="201"/>
      <c r="N2549" s="202"/>
      <c r="O2549" s="202"/>
      <c r="P2549" s="202"/>
      <c r="Q2549" s="202"/>
      <c r="R2549" s="202"/>
      <c r="S2549" s="202"/>
      <c r="T2549" s="203"/>
      <c r="AT2549" s="204" t="s">
        <v>188</v>
      </c>
      <c r="AU2549" s="204" t="s">
        <v>86</v>
      </c>
      <c r="AV2549" s="13" t="s">
        <v>86</v>
      </c>
      <c r="AW2549" s="13" t="s">
        <v>35</v>
      </c>
      <c r="AX2549" s="13" t="s">
        <v>76</v>
      </c>
      <c r="AY2549" s="204" t="s">
        <v>177</v>
      </c>
    </row>
    <row r="2550" spans="2:51" s="13" customFormat="1" ht="11.25">
      <c r="B2550" s="193"/>
      <c r="C2550" s="194"/>
      <c r="D2550" s="195" t="s">
        <v>188</v>
      </c>
      <c r="E2550" s="196" t="s">
        <v>19</v>
      </c>
      <c r="F2550" s="197" t="s">
        <v>1822</v>
      </c>
      <c r="G2550" s="194"/>
      <c r="H2550" s="198">
        <v>1.3</v>
      </c>
      <c r="I2550" s="199"/>
      <c r="J2550" s="194"/>
      <c r="K2550" s="194"/>
      <c r="L2550" s="200"/>
      <c r="M2550" s="201"/>
      <c r="N2550" s="202"/>
      <c r="O2550" s="202"/>
      <c r="P2550" s="202"/>
      <c r="Q2550" s="202"/>
      <c r="R2550" s="202"/>
      <c r="S2550" s="202"/>
      <c r="T2550" s="203"/>
      <c r="AT2550" s="204" t="s">
        <v>188</v>
      </c>
      <c r="AU2550" s="204" t="s">
        <v>86</v>
      </c>
      <c r="AV2550" s="13" t="s">
        <v>86</v>
      </c>
      <c r="AW2550" s="13" t="s">
        <v>35</v>
      </c>
      <c r="AX2550" s="13" t="s">
        <v>76</v>
      </c>
      <c r="AY2550" s="204" t="s">
        <v>177</v>
      </c>
    </row>
    <row r="2551" spans="2:51" s="13" customFormat="1" ht="11.25">
      <c r="B2551" s="193"/>
      <c r="C2551" s="194"/>
      <c r="D2551" s="195" t="s">
        <v>188</v>
      </c>
      <c r="E2551" s="196" t="s">
        <v>19</v>
      </c>
      <c r="F2551" s="197" t="s">
        <v>1823</v>
      </c>
      <c r="G2551" s="194"/>
      <c r="H2551" s="198">
        <v>13.4</v>
      </c>
      <c r="I2551" s="199"/>
      <c r="J2551" s="194"/>
      <c r="K2551" s="194"/>
      <c r="L2551" s="200"/>
      <c r="M2551" s="201"/>
      <c r="N2551" s="202"/>
      <c r="O2551" s="202"/>
      <c r="P2551" s="202"/>
      <c r="Q2551" s="202"/>
      <c r="R2551" s="202"/>
      <c r="S2551" s="202"/>
      <c r="T2551" s="203"/>
      <c r="AT2551" s="204" t="s">
        <v>188</v>
      </c>
      <c r="AU2551" s="204" t="s">
        <v>86</v>
      </c>
      <c r="AV2551" s="13" t="s">
        <v>86</v>
      </c>
      <c r="AW2551" s="13" t="s">
        <v>35</v>
      </c>
      <c r="AX2551" s="13" t="s">
        <v>76</v>
      </c>
      <c r="AY2551" s="204" t="s">
        <v>177</v>
      </c>
    </row>
    <row r="2552" spans="2:51" s="13" customFormat="1" ht="11.25">
      <c r="B2552" s="193"/>
      <c r="C2552" s="194"/>
      <c r="D2552" s="195" t="s">
        <v>188</v>
      </c>
      <c r="E2552" s="196" t="s">
        <v>19</v>
      </c>
      <c r="F2552" s="197" t="s">
        <v>921</v>
      </c>
      <c r="G2552" s="194"/>
      <c r="H2552" s="198">
        <v>56</v>
      </c>
      <c r="I2552" s="199"/>
      <c r="J2552" s="194"/>
      <c r="K2552" s="194"/>
      <c r="L2552" s="200"/>
      <c r="M2552" s="201"/>
      <c r="N2552" s="202"/>
      <c r="O2552" s="202"/>
      <c r="P2552" s="202"/>
      <c r="Q2552" s="202"/>
      <c r="R2552" s="202"/>
      <c r="S2552" s="202"/>
      <c r="T2552" s="203"/>
      <c r="AT2552" s="204" t="s">
        <v>188</v>
      </c>
      <c r="AU2552" s="204" t="s">
        <v>86</v>
      </c>
      <c r="AV2552" s="13" t="s">
        <v>86</v>
      </c>
      <c r="AW2552" s="13" t="s">
        <v>35</v>
      </c>
      <c r="AX2552" s="13" t="s">
        <v>76</v>
      </c>
      <c r="AY2552" s="204" t="s">
        <v>177</v>
      </c>
    </row>
    <row r="2553" spans="2:51" s="13" customFormat="1" ht="11.25">
      <c r="B2553" s="193"/>
      <c r="C2553" s="194"/>
      <c r="D2553" s="195" t="s">
        <v>188</v>
      </c>
      <c r="E2553" s="196" t="s">
        <v>19</v>
      </c>
      <c r="F2553" s="197" t="s">
        <v>1824</v>
      </c>
      <c r="G2553" s="194"/>
      <c r="H2553" s="198">
        <v>35.5</v>
      </c>
      <c r="I2553" s="199"/>
      <c r="J2553" s="194"/>
      <c r="K2553" s="194"/>
      <c r="L2553" s="200"/>
      <c r="M2553" s="201"/>
      <c r="N2553" s="202"/>
      <c r="O2553" s="202"/>
      <c r="P2553" s="202"/>
      <c r="Q2553" s="202"/>
      <c r="R2553" s="202"/>
      <c r="S2553" s="202"/>
      <c r="T2553" s="203"/>
      <c r="AT2553" s="204" t="s">
        <v>188</v>
      </c>
      <c r="AU2553" s="204" t="s">
        <v>86</v>
      </c>
      <c r="AV2553" s="13" t="s">
        <v>86</v>
      </c>
      <c r="AW2553" s="13" t="s">
        <v>35</v>
      </c>
      <c r="AX2553" s="13" t="s">
        <v>76</v>
      </c>
      <c r="AY2553" s="204" t="s">
        <v>177</v>
      </c>
    </row>
    <row r="2554" spans="2:51" s="13" customFormat="1" ht="11.25">
      <c r="B2554" s="193"/>
      <c r="C2554" s="194"/>
      <c r="D2554" s="195" t="s">
        <v>188</v>
      </c>
      <c r="E2554" s="196" t="s">
        <v>19</v>
      </c>
      <c r="F2554" s="197" t="s">
        <v>1825</v>
      </c>
      <c r="G2554" s="194"/>
      <c r="H2554" s="198">
        <v>20.9</v>
      </c>
      <c r="I2554" s="199"/>
      <c r="J2554" s="194"/>
      <c r="K2554" s="194"/>
      <c r="L2554" s="200"/>
      <c r="M2554" s="201"/>
      <c r="N2554" s="202"/>
      <c r="O2554" s="202"/>
      <c r="P2554" s="202"/>
      <c r="Q2554" s="202"/>
      <c r="R2554" s="202"/>
      <c r="S2554" s="202"/>
      <c r="T2554" s="203"/>
      <c r="AT2554" s="204" t="s">
        <v>188</v>
      </c>
      <c r="AU2554" s="204" t="s">
        <v>86</v>
      </c>
      <c r="AV2554" s="13" t="s">
        <v>86</v>
      </c>
      <c r="AW2554" s="13" t="s">
        <v>35</v>
      </c>
      <c r="AX2554" s="13" t="s">
        <v>76</v>
      </c>
      <c r="AY2554" s="204" t="s">
        <v>177</v>
      </c>
    </row>
    <row r="2555" spans="2:51" s="13" customFormat="1" ht="11.25">
      <c r="B2555" s="193"/>
      <c r="C2555" s="194"/>
      <c r="D2555" s="195" t="s">
        <v>188</v>
      </c>
      <c r="E2555" s="196" t="s">
        <v>19</v>
      </c>
      <c r="F2555" s="197" t="s">
        <v>1826</v>
      </c>
      <c r="G2555" s="194"/>
      <c r="H2555" s="198">
        <v>12.6</v>
      </c>
      <c r="I2555" s="199"/>
      <c r="J2555" s="194"/>
      <c r="K2555" s="194"/>
      <c r="L2555" s="200"/>
      <c r="M2555" s="201"/>
      <c r="N2555" s="202"/>
      <c r="O2555" s="202"/>
      <c r="P2555" s="202"/>
      <c r="Q2555" s="202"/>
      <c r="R2555" s="202"/>
      <c r="S2555" s="202"/>
      <c r="T2555" s="203"/>
      <c r="AT2555" s="204" t="s">
        <v>188</v>
      </c>
      <c r="AU2555" s="204" t="s">
        <v>86</v>
      </c>
      <c r="AV2555" s="13" t="s">
        <v>86</v>
      </c>
      <c r="AW2555" s="13" t="s">
        <v>35</v>
      </c>
      <c r="AX2555" s="13" t="s">
        <v>76</v>
      </c>
      <c r="AY2555" s="204" t="s">
        <v>177</v>
      </c>
    </row>
    <row r="2556" spans="2:51" s="13" customFormat="1" ht="11.25">
      <c r="B2556" s="193"/>
      <c r="C2556" s="194"/>
      <c r="D2556" s="195" t="s">
        <v>188</v>
      </c>
      <c r="E2556" s="196" t="s">
        <v>19</v>
      </c>
      <c r="F2556" s="197" t="s">
        <v>1827</v>
      </c>
      <c r="G2556" s="194"/>
      <c r="H2556" s="198">
        <v>24.4</v>
      </c>
      <c r="I2556" s="199"/>
      <c r="J2556" s="194"/>
      <c r="K2556" s="194"/>
      <c r="L2556" s="200"/>
      <c r="M2556" s="201"/>
      <c r="N2556" s="202"/>
      <c r="O2556" s="202"/>
      <c r="P2556" s="202"/>
      <c r="Q2556" s="202"/>
      <c r="R2556" s="202"/>
      <c r="S2556" s="202"/>
      <c r="T2556" s="203"/>
      <c r="AT2556" s="204" t="s">
        <v>188</v>
      </c>
      <c r="AU2556" s="204" t="s">
        <v>86</v>
      </c>
      <c r="AV2556" s="13" t="s">
        <v>86</v>
      </c>
      <c r="AW2556" s="13" t="s">
        <v>35</v>
      </c>
      <c r="AX2556" s="13" t="s">
        <v>76</v>
      </c>
      <c r="AY2556" s="204" t="s">
        <v>177</v>
      </c>
    </row>
    <row r="2557" spans="2:51" s="13" customFormat="1" ht="11.25">
      <c r="B2557" s="193"/>
      <c r="C2557" s="194"/>
      <c r="D2557" s="195" t="s">
        <v>188</v>
      </c>
      <c r="E2557" s="196" t="s">
        <v>19</v>
      </c>
      <c r="F2557" s="197" t="s">
        <v>1828</v>
      </c>
      <c r="G2557" s="194"/>
      <c r="H2557" s="198">
        <v>25.3</v>
      </c>
      <c r="I2557" s="199"/>
      <c r="J2557" s="194"/>
      <c r="K2557" s="194"/>
      <c r="L2557" s="200"/>
      <c r="M2557" s="201"/>
      <c r="N2557" s="202"/>
      <c r="O2557" s="202"/>
      <c r="P2557" s="202"/>
      <c r="Q2557" s="202"/>
      <c r="R2557" s="202"/>
      <c r="S2557" s="202"/>
      <c r="T2557" s="203"/>
      <c r="AT2557" s="204" t="s">
        <v>188</v>
      </c>
      <c r="AU2557" s="204" t="s">
        <v>86</v>
      </c>
      <c r="AV2557" s="13" t="s">
        <v>86</v>
      </c>
      <c r="AW2557" s="13" t="s">
        <v>35</v>
      </c>
      <c r="AX2557" s="13" t="s">
        <v>76</v>
      </c>
      <c r="AY2557" s="204" t="s">
        <v>177</v>
      </c>
    </row>
    <row r="2558" spans="2:51" s="13" customFormat="1" ht="11.25">
      <c r="B2558" s="193"/>
      <c r="C2558" s="194"/>
      <c r="D2558" s="195" t="s">
        <v>188</v>
      </c>
      <c r="E2558" s="196" t="s">
        <v>19</v>
      </c>
      <c r="F2558" s="197" t="s">
        <v>1829</v>
      </c>
      <c r="G2558" s="194"/>
      <c r="H2558" s="198">
        <v>25.7</v>
      </c>
      <c r="I2558" s="199"/>
      <c r="J2558" s="194"/>
      <c r="K2558" s="194"/>
      <c r="L2558" s="200"/>
      <c r="M2558" s="201"/>
      <c r="N2558" s="202"/>
      <c r="O2558" s="202"/>
      <c r="P2558" s="202"/>
      <c r="Q2558" s="202"/>
      <c r="R2558" s="202"/>
      <c r="S2558" s="202"/>
      <c r="T2558" s="203"/>
      <c r="AT2558" s="204" t="s">
        <v>188</v>
      </c>
      <c r="AU2558" s="204" t="s">
        <v>86</v>
      </c>
      <c r="AV2558" s="13" t="s">
        <v>86</v>
      </c>
      <c r="AW2558" s="13" t="s">
        <v>35</v>
      </c>
      <c r="AX2558" s="13" t="s">
        <v>76</v>
      </c>
      <c r="AY2558" s="204" t="s">
        <v>177</v>
      </c>
    </row>
    <row r="2559" spans="2:51" s="13" customFormat="1" ht="11.25">
      <c r="B2559" s="193"/>
      <c r="C2559" s="194"/>
      <c r="D2559" s="195" t="s">
        <v>188</v>
      </c>
      <c r="E2559" s="196" t="s">
        <v>19</v>
      </c>
      <c r="F2559" s="197" t="s">
        <v>1010</v>
      </c>
      <c r="G2559" s="194"/>
      <c r="H2559" s="198">
        <v>2.2999999999999998</v>
      </c>
      <c r="I2559" s="199"/>
      <c r="J2559" s="194"/>
      <c r="K2559" s="194"/>
      <c r="L2559" s="200"/>
      <c r="M2559" s="201"/>
      <c r="N2559" s="202"/>
      <c r="O2559" s="202"/>
      <c r="P2559" s="202"/>
      <c r="Q2559" s="202"/>
      <c r="R2559" s="202"/>
      <c r="S2559" s="202"/>
      <c r="T2559" s="203"/>
      <c r="AT2559" s="204" t="s">
        <v>188</v>
      </c>
      <c r="AU2559" s="204" t="s">
        <v>86</v>
      </c>
      <c r="AV2559" s="13" t="s">
        <v>86</v>
      </c>
      <c r="AW2559" s="13" t="s">
        <v>35</v>
      </c>
      <c r="AX2559" s="13" t="s">
        <v>76</v>
      </c>
      <c r="AY2559" s="204" t="s">
        <v>177</v>
      </c>
    </row>
    <row r="2560" spans="2:51" s="13" customFormat="1" ht="11.25">
      <c r="B2560" s="193"/>
      <c r="C2560" s="194"/>
      <c r="D2560" s="195" t="s">
        <v>188</v>
      </c>
      <c r="E2560" s="196" t="s">
        <v>19</v>
      </c>
      <c r="F2560" s="197" t="s">
        <v>1830</v>
      </c>
      <c r="G2560" s="194"/>
      <c r="H2560" s="198">
        <v>6.3</v>
      </c>
      <c r="I2560" s="199"/>
      <c r="J2560" s="194"/>
      <c r="K2560" s="194"/>
      <c r="L2560" s="200"/>
      <c r="M2560" s="201"/>
      <c r="N2560" s="202"/>
      <c r="O2560" s="202"/>
      <c r="P2560" s="202"/>
      <c r="Q2560" s="202"/>
      <c r="R2560" s="202"/>
      <c r="S2560" s="202"/>
      <c r="T2560" s="203"/>
      <c r="AT2560" s="204" t="s">
        <v>188</v>
      </c>
      <c r="AU2560" s="204" t="s">
        <v>86</v>
      </c>
      <c r="AV2560" s="13" t="s">
        <v>86</v>
      </c>
      <c r="AW2560" s="13" t="s">
        <v>35</v>
      </c>
      <c r="AX2560" s="13" t="s">
        <v>76</v>
      </c>
      <c r="AY2560" s="204" t="s">
        <v>177</v>
      </c>
    </row>
    <row r="2561" spans="1:65" s="13" customFormat="1" ht="11.25">
      <c r="B2561" s="193"/>
      <c r="C2561" s="194"/>
      <c r="D2561" s="195" t="s">
        <v>188</v>
      </c>
      <c r="E2561" s="196" t="s">
        <v>19</v>
      </c>
      <c r="F2561" s="197" t="s">
        <v>1010</v>
      </c>
      <c r="G2561" s="194"/>
      <c r="H2561" s="198">
        <v>2.2999999999999998</v>
      </c>
      <c r="I2561" s="199"/>
      <c r="J2561" s="194"/>
      <c r="K2561" s="194"/>
      <c r="L2561" s="200"/>
      <c r="M2561" s="201"/>
      <c r="N2561" s="202"/>
      <c r="O2561" s="202"/>
      <c r="P2561" s="202"/>
      <c r="Q2561" s="202"/>
      <c r="R2561" s="202"/>
      <c r="S2561" s="202"/>
      <c r="T2561" s="203"/>
      <c r="AT2561" s="204" t="s">
        <v>188</v>
      </c>
      <c r="AU2561" s="204" t="s">
        <v>86</v>
      </c>
      <c r="AV2561" s="13" t="s">
        <v>86</v>
      </c>
      <c r="AW2561" s="13" t="s">
        <v>35</v>
      </c>
      <c r="AX2561" s="13" t="s">
        <v>76</v>
      </c>
      <c r="AY2561" s="204" t="s">
        <v>177</v>
      </c>
    </row>
    <row r="2562" spans="1:65" s="16" customFormat="1" ht="11.25">
      <c r="B2562" s="226"/>
      <c r="C2562" s="227"/>
      <c r="D2562" s="195" t="s">
        <v>188</v>
      </c>
      <c r="E2562" s="228" t="s">
        <v>19</v>
      </c>
      <c r="F2562" s="229" t="s">
        <v>626</v>
      </c>
      <c r="G2562" s="227"/>
      <c r="H2562" s="230">
        <v>231.90000000000003</v>
      </c>
      <c r="I2562" s="231"/>
      <c r="J2562" s="227"/>
      <c r="K2562" s="227"/>
      <c r="L2562" s="232"/>
      <c r="M2562" s="233"/>
      <c r="N2562" s="234"/>
      <c r="O2562" s="234"/>
      <c r="P2562" s="234"/>
      <c r="Q2562" s="234"/>
      <c r="R2562" s="234"/>
      <c r="S2562" s="234"/>
      <c r="T2562" s="235"/>
      <c r="AT2562" s="236" t="s">
        <v>188</v>
      </c>
      <c r="AU2562" s="236" t="s">
        <v>86</v>
      </c>
      <c r="AV2562" s="16" t="s">
        <v>196</v>
      </c>
      <c r="AW2562" s="16" t="s">
        <v>35</v>
      </c>
      <c r="AX2562" s="16" t="s">
        <v>76</v>
      </c>
      <c r="AY2562" s="236" t="s">
        <v>177</v>
      </c>
    </row>
    <row r="2563" spans="1:65" s="14" customFormat="1" ht="11.25">
      <c r="B2563" s="205"/>
      <c r="C2563" s="206"/>
      <c r="D2563" s="195" t="s">
        <v>188</v>
      </c>
      <c r="E2563" s="207" t="s">
        <v>19</v>
      </c>
      <c r="F2563" s="208" t="s">
        <v>190</v>
      </c>
      <c r="G2563" s="206"/>
      <c r="H2563" s="209">
        <v>593.69999999999982</v>
      </c>
      <c r="I2563" s="210"/>
      <c r="J2563" s="206"/>
      <c r="K2563" s="206"/>
      <c r="L2563" s="211"/>
      <c r="M2563" s="212"/>
      <c r="N2563" s="213"/>
      <c r="O2563" s="213"/>
      <c r="P2563" s="213"/>
      <c r="Q2563" s="213"/>
      <c r="R2563" s="213"/>
      <c r="S2563" s="213"/>
      <c r="T2563" s="214"/>
      <c r="AT2563" s="215" t="s">
        <v>188</v>
      </c>
      <c r="AU2563" s="215" t="s">
        <v>86</v>
      </c>
      <c r="AV2563" s="14" t="s">
        <v>184</v>
      </c>
      <c r="AW2563" s="14" t="s">
        <v>35</v>
      </c>
      <c r="AX2563" s="14" t="s">
        <v>76</v>
      </c>
      <c r="AY2563" s="215" t="s">
        <v>177</v>
      </c>
    </row>
    <row r="2564" spans="1:65" s="13" customFormat="1" ht="11.25">
      <c r="B2564" s="193"/>
      <c r="C2564" s="194"/>
      <c r="D2564" s="195" t="s">
        <v>188</v>
      </c>
      <c r="E2564" s="196" t="s">
        <v>19</v>
      </c>
      <c r="F2564" s="197" t="s">
        <v>1836</v>
      </c>
      <c r="G2564" s="194"/>
      <c r="H2564" s="198">
        <v>623.38499999999999</v>
      </c>
      <c r="I2564" s="199"/>
      <c r="J2564" s="194"/>
      <c r="K2564" s="194"/>
      <c r="L2564" s="200"/>
      <c r="M2564" s="201"/>
      <c r="N2564" s="202"/>
      <c r="O2564" s="202"/>
      <c r="P2564" s="202"/>
      <c r="Q2564" s="202"/>
      <c r="R2564" s="202"/>
      <c r="S2564" s="202"/>
      <c r="T2564" s="203"/>
      <c r="AT2564" s="204" t="s">
        <v>188</v>
      </c>
      <c r="AU2564" s="204" t="s">
        <v>86</v>
      </c>
      <c r="AV2564" s="13" t="s">
        <v>86</v>
      </c>
      <c r="AW2564" s="13" t="s">
        <v>35</v>
      </c>
      <c r="AX2564" s="13" t="s">
        <v>84</v>
      </c>
      <c r="AY2564" s="204" t="s">
        <v>177</v>
      </c>
    </row>
    <row r="2565" spans="1:65" s="2" customFormat="1" ht="24.2" customHeight="1">
      <c r="A2565" s="36"/>
      <c r="B2565" s="37"/>
      <c r="C2565" s="175" t="s">
        <v>1837</v>
      </c>
      <c r="D2565" s="175" t="s">
        <v>179</v>
      </c>
      <c r="E2565" s="176" t="s">
        <v>1838</v>
      </c>
      <c r="F2565" s="177" t="s">
        <v>1839</v>
      </c>
      <c r="G2565" s="178" t="s">
        <v>272</v>
      </c>
      <c r="H2565" s="179">
        <v>26</v>
      </c>
      <c r="I2565" s="180"/>
      <c r="J2565" s="181">
        <f>ROUND(I2565*H2565,2)</f>
        <v>0</v>
      </c>
      <c r="K2565" s="177" t="s">
        <v>183</v>
      </c>
      <c r="L2565" s="41"/>
      <c r="M2565" s="182" t="s">
        <v>19</v>
      </c>
      <c r="N2565" s="183" t="s">
        <v>47</v>
      </c>
      <c r="O2565" s="66"/>
      <c r="P2565" s="184">
        <f>O2565*H2565</f>
        <v>0</v>
      </c>
      <c r="Q2565" s="184">
        <v>3.0000000000000001E-5</v>
      </c>
      <c r="R2565" s="184">
        <f>Q2565*H2565</f>
        <v>7.7999999999999999E-4</v>
      </c>
      <c r="S2565" s="184">
        <v>0</v>
      </c>
      <c r="T2565" s="185">
        <f>S2565*H2565</f>
        <v>0</v>
      </c>
      <c r="U2565" s="36"/>
      <c r="V2565" s="36"/>
      <c r="W2565" s="36"/>
      <c r="X2565" s="36"/>
      <c r="Y2565" s="36"/>
      <c r="Z2565" s="36"/>
      <c r="AA2565" s="36"/>
      <c r="AB2565" s="36"/>
      <c r="AC2565" s="36"/>
      <c r="AD2565" s="36"/>
      <c r="AE2565" s="36"/>
      <c r="AR2565" s="186" t="s">
        <v>301</v>
      </c>
      <c r="AT2565" s="186" t="s">
        <v>179</v>
      </c>
      <c r="AU2565" s="186" t="s">
        <v>86</v>
      </c>
      <c r="AY2565" s="19" t="s">
        <v>177</v>
      </c>
      <c r="BE2565" s="187">
        <f>IF(N2565="základní",J2565,0)</f>
        <v>0</v>
      </c>
      <c r="BF2565" s="187">
        <f>IF(N2565="snížená",J2565,0)</f>
        <v>0</v>
      </c>
      <c r="BG2565" s="187">
        <f>IF(N2565="zákl. přenesená",J2565,0)</f>
        <v>0</v>
      </c>
      <c r="BH2565" s="187">
        <f>IF(N2565="sníž. přenesená",J2565,0)</f>
        <v>0</v>
      </c>
      <c r="BI2565" s="187">
        <f>IF(N2565="nulová",J2565,0)</f>
        <v>0</v>
      </c>
      <c r="BJ2565" s="19" t="s">
        <v>84</v>
      </c>
      <c r="BK2565" s="187">
        <f>ROUND(I2565*H2565,2)</f>
        <v>0</v>
      </c>
      <c r="BL2565" s="19" t="s">
        <v>301</v>
      </c>
      <c r="BM2565" s="186" t="s">
        <v>1840</v>
      </c>
    </row>
    <row r="2566" spans="1:65" s="2" customFormat="1" ht="11.25">
      <c r="A2566" s="36"/>
      <c r="B2566" s="37"/>
      <c r="C2566" s="38"/>
      <c r="D2566" s="188" t="s">
        <v>186</v>
      </c>
      <c r="E2566" s="38"/>
      <c r="F2566" s="189" t="s">
        <v>1841</v>
      </c>
      <c r="G2566" s="38"/>
      <c r="H2566" s="38"/>
      <c r="I2566" s="190"/>
      <c r="J2566" s="38"/>
      <c r="K2566" s="38"/>
      <c r="L2566" s="41"/>
      <c r="M2566" s="191"/>
      <c r="N2566" s="192"/>
      <c r="O2566" s="66"/>
      <c r="P2566" s="66"/>
      <c r="Q2566" s="66"/>
      <c r="R2566" s="66"/>
      <c r="S2566" s="66"/>
      <c r="T2566" s="67"/>
      <c r="U2566" s="36"/>
      <c r="V2566" s="36"/>
      <c r="W2566" s="36"/>
      <c r="X2566" s="36"/>
      <c r="Y2566" s="36"/>
      <c r="Z2566" s="36"/>
      <c r="AA2566" s="36"/>
      <c r="AB2566" s="36"/>
      <c r="AC2566" s="36"/>
      <c r="AD2566" s="36"/>
      <c r="AE2566" s="36"/>
      <c r="AT2566" s="19" t="s">
        <v>186</v>
      </c>
      <c r="AU2566" s="19" t="s">
        <v>86</v>
      </c>
    </row>
    <row r="2567" spans="1:65" s="2" customFormat="1" ht="16.5" customHeight="1">
      <c r="A2567" s="36"/>
      <c r="B2567" s="37"/>
      <c r="C2567" s="237" t="s">
        <v>1842</v>
      </c>
      <c r="D2567" s="237" t="s">
        <v>757</v>
      </c>
      <c r="E2567" s="238" t="s">
        <v>1843</v>
      </c>
      <c r="F2567" s="239" t="s">
        <v>1844</v>
      </c>
      <c r="G2567" s="240" t="s">
        <v>272</v>
      </c>
      <c r="H2567" s="241">
        <v>26</v>
      </c>
      <c r="I2567" s="242"/>
      <c r="J2567" s="243">
        <f>ROUND(I2567*H2567,2)</f>
        <v>0</v>
      </c>
      <c r="K2567" s="239" t="s">
        <v>19</v>
      </c>
      <c r="L2567" s="244"/>
      <c r="M2567" s="245" t="s">
        <v>19</v>
      </c>
      <c r="N2567" s="246" t="s">
        <v>47</v>
      </c>
      <c r="O2567" s="66"/>
      <c r="P2567" s="184">
        <f>O2567*H2567</f>
        <v>0</v>
      </c>
      <c r="Q2567" s="184">
        <v>1.0200000000000001E-3</v>
      </c>
      <c r="R2567" s="184">
        <f>Q2567*H2567</f>
        <v>2.6520000000000002E-2</v>
      </c>
      <c r="S2567" s="184">
        <v>0</v>
      </c>
      <c r="T2567" s="185">
        <f>S2567*H2567</f>
        <v>0</v>
      </c>
      <c r="U2567" s="36"/>
      <c r="V2567" s="36"/>
      <c r="W2567" s="36"/>
      <c r="X2567" s="36"/>
      <c r="Y2567" s="36"/>
      <c r="Z2567" s="36"/>
      <c r="AA2567" s="36"/>
      <c r="AB2567" s="36"/>
      <c r="AC2567" s="36"/>
      <c r="AD2567" s="36"/>
      <c r="AE2567" s="36"/>
      <c r="AR2567" s="186" t="s">
        <v>592</v>
      </c>
      <c r="AT2567" s="186" t="s">
        <v>757</v>
      </c>
      <c r="AU2567" s="186" t="s">
        <v>86</v>
      </c>
      <c r="AY2567" s="19" t="s">
        <v>177</v>
      </c>
      <c r="BE2567" s="187">
        <f>IF(N2567="základní",J2567,0)</f>
        <v>0</v>
      </c>
      <c r="BF2567" s="187">
        <f>IF(N2567="snížená",J2567,0)</f>
        <v>0</v>
      </c>
      <c r="BG2567" s="187">
        <f>IF(N2567="zákl. přenesená",J2567,0)</f>
        <v>0</v>
      </c>
      <c r="BH2567" s="187">
        <f>IF(N2567="sníž. přenesená",J2567,0)</f>
        <v>0</v>
      </c>
      <c r="BI2567" s="187">
        <f>IF(N2567="nulová",J2567,0)</f>
        <v>0</v>
      </c>
      <c r="BJ2567" s="19" t="s">
        <v>84</v>
      </c>
      <c r="BK2567" s="187">
        <f>ROUND(I2567*H2567,2)</f>
        <v>0</v>
      </c>
      <c r="BL2567" s="19" t="s">
        <v>301</v>
      </c>
      <c r="BM2567" s="186" t="s">
        <v>1845</v>
      </c>
    </row>
    <row r="2568" spans="1:65" s="2" customFormat="1" ht="21.75" customHeight="1">
      <c r="A2568" s="36"/>
      <c r="B2568" s="37"/>
      <c r="C2568" s="175" t="s">
        <v>1846</v>
      </c>
      <c r="D2568" s="175" t="s">
        <v>179</v>
      </c>
      <c r="E2568" s="176" t="s">
        <v>1847</v>
      </c>
      <c r="F2568" s="177" t="s">
        <v>1848</v>
      </c>
      <c r="G2568" s="178" t="s">
        <v>199</v>
      </c>
      <c r="H2568" s="179">
        <v>14.4</v>
      </c>
      <c r="I2568" s="180"/>
      <c r="J2568" s="181">
        <f>ROUND(I2568*H2568,2)</f>
        <v>0</v>
      </c>
      <c r="K2568" s="177" t="s">
        <v>183</v>
      </c>
      <c r="L2568" s="41"/>
      <c r="M2568" s="182" t="s">
        <v>19</v>
      </c>
      <c r="N2568" s="183" t="s">
        <v>47</v>
      </c>
      <c r="O2568" s="66"/>
      <c r="P2568" s="184">
        <f>O2568*H2568</f>
        <v>0</v>
      </c>
      <c r="Q2568" s="184">
        <v>1.7100000000000001E-2</v>
      </c>
      <c r="R2568" s="184">
        <f>Q2568*H2568</f>
        <v>0.24624000000000001</v>
      </c>
      <c r="S2568" s="184">
        <v>0</v>
      </c>
      <c r="T2568" s="185">
        <f>S2568*H2568</f>
        <v>0</v>
      </c>
      <c r="U2568" s="36"/>
      <c r="V2568" s="36"/>
      <c r="W2568" s="36"/>
      <c r="X2568" s="36"/>
      <c r="Y2568" s="36"/>
      <c r="Z2568" s="36"/>
      <c r="AA2568" s="36"/>
      <c r="AB2568" s="36"/>
      <c r="AC2568" s="36"/>
      <c r="AD2568" s="36"/>
      <c r="AE2568" s="36"/>
      <c r="AR2568" s="186" t="s">
        <v>301</v>
      </c>
      <c r="AT2568" s="186" t="s">
        <v>179</v>
      </c>
      <c r="AU2568" s="186" t="s">
        <v>86</v>
      </c>
      <c r="AY2568" s="19" t="s">
        <v>177</v>
      </c>
      <c r="BE2568" s="187">
        <f>IF(N2568="základní",J2568,0)</f>
        <v>0</v>
      </c>
      <c r="BF2568" s="187">
        <f>IF(N2568="snížená",J2568,0)</f>
        <v>0</v>
      </c>
      <c r="BG2568" s="187">
        <f>IF(N2568="zákl. přenesená",J2568,0)</f>
        <v>0</v>
      </c>
      <c r="BH2568" s="187">
        <f>IF(N2568="sníž. přenesená",J2568,0)</f>
        <v>0</v>
      </c>
      <c r="BI2568" s="187">
        <f>IF(N2568="nulová",J2568,0)</f>
        <v>0</v>
      </c>
      <c r="BJ2568" s="19" t="s">
        <v>84</v>
      </c>
      <c r="BK2568" s="187">
        <f>ROUND(I2568*H2568,2)</f>
        <v>0</v>
      </c>
      <c r="BL2568" s="19" t="s">
        <v>301</v>
      </c>
      <c r="BM2568" s="186" t="s">
        <v>1849</v>
      </c>
    </row>
    <row r="2569" spans="1:65" s="2" customFormat="1" ht="11.25">
      <c r="A2569" s="36"/>
      <c r="B2569" s="37"/>
      <c r="C2569" s="38"/>
      <c r="D2569" s="188" t="s">
        <v>186</v>
      </c>
      <c r="E2569" s="38"/>
      <c r="F2569" s="189" t="s">
        <v>1850</v>
      </c>
      <c r="G2569" s="38"/>
      <c r="H2569" s="38"/>
      <c r="I2569" s="190"/>
      <c r="J2569" s="38"/>
      <c r="K2569" s="38"/>
      <c r="L2569" s="41"/>
      <c r="M2569" s="191"/>
      <c r="N2569" s="192"/>
      <c r="O2569" s="66"/>
      <c r="P2569" s="66"/>
      <c r="Q2569" s="66"/>
      <c r="R2569" s="66"/>
      <c r="S2569" s="66"/>
      <c r="T2569" s="67"/>
      <c r="U2569" s="36"/>
      <c r="V2569" s="36"/>
      <c r="W2569" s="36"/>
      <c r="X2569" s="36"/>
      <c r="Y2569" s="36"/>
      <c r="Z2569" s="36"/>
      <c r="AA2569" s="36"/>
      <c r="AB2569" s="36"/>
      <c r="AC2569" s="36"/>
      <c r="AD2569" s="36"/>
      <c r="AE2569" s="36"/>
      <c r="AT2569" s="19" t="s">
        <v>186</v>
      </c>
      <c r="AU2569" s="19" t="s">
        <v>86</v>
      </c>
    </row>
    <row r="2570" spans="1:65" s="13" customFormat="1" ht="11.25">
      <c r="B2570" s="193"/>
      <c r="C2570" s="194"/>
      <c r="D2570" s="195" t="s">
        <v>188</v>
      </c>
      <c r="E2570" s="196" t="s">
        <v>19</v>
      </c>
      <c r="F2570" s="197" t="s">
        <v>1851</v>
      </c>
      <c r="G2570" s="194"/>
      <c r="H2570" s="198">
        <v>14.4</v>
      </c>
      <c r="I2570" s="199"/>
      <c r="J2570" s="194"/>
      <c r="K2570" s="194"/>
      <c r="L2570" s="200"/>
      <c r="M2570" s="201"/>
      <c r="N2570" s="202"/>
      <c r="O2570" s="202"/>
      <c r="P2570" s="202"/>
      <c r="Q2570" s="202"/>
      <c r="R2570" s="202"/>
      <c r="S2570" s="202"/>
      <c r="T2570" s="203"/>
      <c r="AT2570" s="204" t="s">
        <v>188</v>
      </c>
      <c r="AU2570" s="204" t="s">
        <v>86</v>
      </c>
      <c r="AV2570" s="13" t="s">
        <v>86</v>
      </c>
      <c r="AW2570" s="13" t="s">
        <v>35</v>
      </c>
      <c r="AX2570" s="13" t="s">
        <v>84</v>
      </c>
      <c r="AY2570" s="204" t="s">
        <v>177</v>
      </c>
    </row>
    <row r="2571" spans="1:65" s="2" customFormat="1" ht="24.2" customHeight="1">
      <c r="A2571" s="36"/>
      <c r="B2571" s="37"/>
      <c r="C2571" s="175" t="s">
        <v>1852</v>
      </c>
      <c r="D2571" s="175" t="s">
        <v>179</v>
      </c>
      <c r="E2571" s="176" t="s">
        <v>1853</v>
      </c>
      <c r="F2571" s="177" t="s">
        <v>1854</v>
      </c>
      <c r="G2571" s="178" t="s">
        <v>1359</v>
      </c>
      <c r="H2571" s="249"/>
      <c r="I2571" s="180"/>
      <c r="J2571" s="181">
        <f>ROUND(I2571*H2571,2)</f>
        <v>0</v>
      </c>
      <c r="K2571" s="177" t="s">
        <v>183</v>
      </c>
      <c r="L2571" s="41"/>
      <c r="M2571" s="182" t="s">
        <v>19</v>
      </c>
      <c r="N2571" s="183" t="s">
        <v>47</v>
      </c>
      <c r="O2571" s="66"/>
      <c r="P2571" s="184">
        <f>O2571*H2571</f>
        <v>0</v>
      </c>
      <c r="Q2571" s="184">
        <v>0</v>
      </c>
      <c r="R2571" s="184">
        <f>Q2571*H2571</f>
        <v>0</v>
      </c>
      <c r="S2571" s="184">
        <v>0</v>
      </c>
      <c r="T2571" s="185">
        <f>S2571*H2571</f>
        <v>0</v>
      </c>
      <c r="U2571" s="36"/>
      <c r="V2571" s="36"/>
      <c r="W2571" s="36"/>
      <c r="X2571" s="36"/>
      <c r="Y2571" s="36"/>
      <c r="Z2571" s="36"/>
      <c r="AA2571" s="36"/>
      <c r="AB2571" s="36"/>
      <c r="AC2571" s="36"/>
      <c r="AD2571" s="36"/>
      <c r="AE2571" s="36"/>
      <c r="AR2571" s="186" t="s">
        <v>301</v>
      </c>
      <c r="AT2571" s="186" t="s">
        <v>179</v>
      </c>
      <c r="AU2571" s="186" t="s">
        <v>86</v>
      </c>
      <c r="AY2571" s="19" t="s">
        <v>177</v>
      </c>
      <c r="BE2571" s="187">
        <f>IF(N2571="základní",J2571,0)</f>
        <v>0</v>
      </c>
      <c r="BF2571" s="187">
        <f>IF(N2571="snížená",J2571,0)</f>
        <v>0</v>
      </c>
      <c r="BG2571" s="187">
        <f>IF(N2571="zákl. přenesená",J2571,0)</f>
        <v>0</v>
      </c>
      <c r="BH2571" s="187">
        <f>IF(N2571="sníž. přenesená",J2571,0)</f>
        <v>0</v>
      </c>
      <c r="BI2571" s="187">
        <f>IF(N2571="nulová",J2571,0)</f>
        <v>0</v>
      </c>
      <c r="BJ2571" s="19" t="s">
        <v>84</v>
      </c>
      <c r="BK2571" s="187">
        <f>ROUND(I2571*H2571,2)</f>
        <v>0</v>
      </c>
      <c r="BL2571" s="19" t="s">
        <v>301</v>
      </c>
      <c r="BM2571" s="186" t="s">
        <v>1855</v>
      </c>
    </row>
    <row r="2572" spans="1:65" s="2" customFormat="1" ht="11.25">
      <c r="A2572" s="36"/>
      <c r="B2572" s="37"/>
      <c r="C2572" s="38"/>
      <c r="D2572" s="188" t="s">
        <v>186</v>
      </c>
      <c r="E2572" s="38"/>
      <c r="F2572" s="189" t="s">
        <v>1856</v>
      </c>
      <c r="G2572" s="38"/>
      <c r="H2572" s="38"/>
      <c r="I2572" s="190"/>
      <c r="J2572" s="38"/>
      <c r="K2572" s="38"/>
      <c r="L2572" s="41"/>
      <c r="M2572" s="191"/>
      <c r="N2572" s="192"/>
      <c r="O2572" s="66"/>
      <c r="P2572" s="66"/>
      <c r="Q2572" s="66"/>
      <c r="R2572" s="66"/>
      <c r="S2572" s="66"/>
      <c r="T2572" s="67"/>
      <c r="U2572" s="36"/>
      <c r="V2572" s="36"/>
      <c r="W2572" s="36"/>
      <c r="X2572" s="36"/>
      <c r="Y2572" s="36"/>
      <c r="Z2572" s="36"/>
      <c r="AA2572" s="36"/>
      <c r="AB2572" s="36"/>
      <c r="AC2572" s="36"/>
      <c r="AD2572" s="36"/>
      <c r="AE2572" s="36"/>
      <c r="AT2572" s="19" t="s">
        <v>186</v>
      </c>
      <c r="AU2572" s="19" t="s">
        <v>86</v>
      </c>
    </row>
    <row r="2573" spans="1:65" s="12" customFormat="1" ht="22.9" customHeight="1">
      <c r="B2573" s="159"/>
      <c r="C2573" s="160"/>
      <c r="D2573" s="161" t="s">
        <v>75</v>
      </c>
      <c r="E2573" s="173" t="s">
        <v>1857</v>
      </c>
      <c r="F2573" s="173" t="s">
        <v>1858</v>
      </c>
      <c r="G2573" s="160"/>
      <c r="H2573" s="160"/>
      <c r="I2573" s="163"/>
      <c r="J2573" s="174">
        <f>BK2573</f>
        <v>0</v>
      </c>
      <c r="K2573" s="160"/>
      <c r="L2573" s="165"/>
      <c r="M2573" s="166"/>
      <c r="N2573" s="167"/>
      <c r="O2573" s="167"/>
      <c r="P2573" s="168">
        <f>SUM(P2574:P2653)</f>
        <v>0</v>
      </c>
      <c r="Q2573" s="167"/>
      <c r="R2573" s="168">
        <f>SUM(R2574:R2653)</f>
        <v>6.1527091999999994</v>
      </c>
      <c r="S2573" s="167"/>
      <c r="T2573" s="169">
        <f>SUM(T2574:T2653)</f>
        <v>0</v>
      </c>
      <c r="AR2573" s="170" t="s">
        <v>86</v>
      </c>
      <c r="AT2573" s="171" t="s">
        <v>75</v>
      </c>
      <c r="AU2573" s="171" t="s">
        <v>84</v>
      </c>
      <c r="AY2573" s="170" t="s">
        <v>177</v>
      </c>
      <c r="BK2573" s="172">
        <f>SUM(BK2574:BK2653)</f>
        <v>0</v>
      </c>
    </row>
    <row r="2574" spans="1:65" s="2" customFormat="1" ht="24.2" customHeight="1">
      <c r="A2574" s="36"/>
      <c r="B2574" s="37"/>
      <c r="C2574" s="175" t="s">
        <v>1859</v>
      </c>
      <c r="D2574" s="175" t="s">
        <v>179</v>
      </c>
      <c r="E2574" s="176" t="s">
        <v>1860</v>
      </c>
      <c r="F2574" s="177" t="s">
        <v>1861</v>
      </c>
      <c r="G2574" s="178" t="s">
        <v>199</v>
      </c>
      <c r="H2574" s="179">
        <v>762.21299999999997</v>
      </c>
      <c r="I2574" s="180"/>
      <c r="J2574" s="181">
        <f>ROUND(I2574*H2574,2)</f>
        <v>0</v>
      </c>
      <c r="K2574" s="177" t="s">
        <v>183</v>
      </c>
      <c r="L2574" s="41"/>
      <c r="M2574" s="182" t="s">
        <v>19</v>
      </c>
      <c r="N2574" s="183" t="s">
        <v>47</v>
      </c>
      <c r="O2574" s="66"/>
      <c r="P2574" s="184">
        <f>O2574*H2574</f>
        <v>0</v>
      </c>
      <c r="Q2574" s="184">
        <v>0</v>
      </c>
      <c r="R2574" s="184">
        <f>Q2574*H2574</f>
        <v>0</v>
      </c>
      <c r="S2574" s="184">
        <v>0</v>
      </c>
      <c r="T2574" s="185">
        <f>S2574*H2574</f>
        <v>0</v>
      </c>
      <c r="U2574" s="36"/>
      <c r="V2574" s="36"/>
      <c r="W2574" s="36"/>
      <c r="X2574" s="36"/>
      <c r="Y2574" s="36"/>
      <c r="Z2574" s="36"/>
      <c r="AA2574" s="36"/>
      <c r="AB2574" s="36"/>
      <c r="AC2574" s="36"/>
      <c r="AD2574" s="36"/>
      <c r="AE2574" s="36"/>
      <c r="AR2574" s="186" t="s">
        <v>301</v>
      </c>
      <c r="AT2574" s="186" t="s">
        <v>179</v>
      </c>
      <c r="AU2574" s="186" t="s">
        <v>86</v>
      </c>
      <c r="AY2574" s="19" t="s">
        <v>177</v>
      </c>
      <c r="BE2574" s="187">
        <f>IF(N2574="základní",J2574,0)</f>
        <v>0</v>
      </c>
      <c r="BF2574" s="187">
        <f>IF(N2574="snížená",J2574,0)</f>
        <v>0</v>
      </c>
      <c r="BG2574" s="187">
        <f>IF(N2574="zákl. přenesená",J2574,0)</f>
        <v>0</v>
      </c>
      <c r="BH2574" s="187">
        <f>IF(N2574="sníž. přenesená",J2574,0)</f>
        <v>0</v>
      </c>
      <c r="BI2574" s="187">
        <f>IF(N2574="nulová",J2574,0)</f>
        <v>0</v>
      </c>
      <c r="BJ2574" s="19" t="s">
        <v>84</v>
      </c>
      <c r="BK2574" s="187">
        <f>ROUND(I2574*H2574,2)</f>
        <v>0</v>
      </c>
      <c r="BL2574" s="19" t="s">
        <v>301</v>
      </c>
      <c r="BM2574" s="186" t="s">
        <v>1862</v>
      </c>
    </row>
    <row r="2575" spans="1:65" s="2" customFormat="1" ht="11.25">
      <c r="A2575" s="36"/>
      <c r="B2575" s="37"/>
      <c r="C2575" s="38"/>
      <c r="D2575" s="188" t="s">
        <v>186</v>
      </c>
      <c r="E2575" s="38"/>
      <c r="F2575" s="189" t="s">
        <v>1863</v>
      </c>
      <c r="G2575" s="38"/>
      <c r="H2575" s="38"/>
      <c r="I2575" s="190"/>
      <c r="J2575" s="38"/>
      <c r="K2575" s="38"/>
      <c r="L2575" s="41"/>
      <c r="M2575" s="191"/>
      <c r="N2575" s="192"/>
      <c r="O2575" s="66"/>
      <c r="P2575" s="66"/>
      <c r="Q2575" s="66"/>
      <c r="R2575" s="66"/>
      <c r="S2575" s="66"/>
      <c r="T2575" s="67"/>
      <c r="U2575" s="36"/>
      <c r="V2575" s="36"/>
      <c r="W2575" s="36"/>
      <c r="X2575" s="36"/>
      <c r="Y2575" s="36"/>
      <c r="Z2575" s="36"/>
      <c r="AA2575" s="36"/>
      <c r="AB2575" s="36"/>
      <c r="AC2575" s="36"/>
      <c r="AD2575" s="36"/>
      <c r="AE2575" s="36"/>
      <c r="AT2575" s="19" t="s">
        <v>186</v>
      </c>
      <c r="AU2575" s="19" t="s">
        <v>86</v>
      </c>
    </row>
    <row r="2576" spans="1:65" s="15" customFormat="1" ht="11.25">
      <c r="B2576" s="216"/>
      <c r="C2576" s="217"/>
      <c r="D2576" s="195" t="s">
        <v>188</v>
      </c>
      <c r="E2576" s="218" t="s">
        <v>19</v>
      </c>
      <c r="F2576" s="219" t="s">
        <v>1864</v>
      </c>
      <c r="G2576" s="217"/>
      <c r="H2576" s="218" t="s">
        <v>19</v>
      </c>
      <c r="I2576" s="220"/>
      <c r="J2576" s="217"/>
      <c r="K2576" s="217"/>
      <c r="L2576" s="221"/>
      <c r="M2576" s="222"/>
      <c r="N2576" s="223"/>
      <c r="O2576" s="223"/>
      <c r="P2576" s="223"/>
      <c r="Q2576" s="223"/>
      <c r="R2576" s="223"/>
      <c r="S2576" s="223"/>
      <c r="T2576" s="224"/>
      <c r="AT2576" s="225" t="s">
        <v>188</v>
      </c>
      <c r="AU2576" s="225" t="s">
        <v>86</v>
      </c>
      <c r="AV2576" s="15" t="s">
        <v>84</v>
      </c>
      <c r="AW2576" s="15" t="s">
        <v>35</v>
      </c>
      <c r="AX2576" s="15" t="s">
        <v>76</v>
      </c>
      <c r="AY2576" s="225" t="s">
        <v>177</v>
      </c>
    </row>
    <row r="2577" spans="1:65" s="15" customFormat="1" ht="11.25">
      <c r="B2577" s="216"/>
      <c r="C2577" s="217"/>
      <c r="D2577" s="195" t="s">
        <v>188</v>
      </c>
      <c r="E2577" s="218" t="s">
        <v>19</v>
      </c>
      <c r="F2577" s="219" t="s">
        <v>1865</v>
      </c>
      <c r="G2577" s="217"/>
      <c r="H2577" s="218" t="s">
        <v>19</v>
      </c>
      <c r="I2577" s="220"/>
      <c r="J2577" s="217"/>
      <c r="K2577" s="217"/>
      <c r="L2577" s="221"/>
      <c r="M2577" s="222"/>
      <c r="N2577" s="223"/>
      <c r="O2577" s="223"/>
      <c r="P2577" s="223"/>
      <c r="Q2577" s="223"/>
      <c r="R2577" s="223"/>
      <c r="S2577" s="223"/>
      <c r="T2577" s="224"/>
      <c r="AT2577" s="225" t="s">
        <v>188</v>
      </c>
      <c r="AU2577" s="225" t="s">
        <v>86</v>
      </c>
      <c r="AV2577" s="15" t="s">
        <v>84</v>
      </c>
      <c r="AW2577" s="15" t="s">
        <v>35</v>
      </c>
      <c r="AX2577" s="15" t="s">
        <v>76</v>
      </c>
      <c r="AY2577" s="225" t="s">
        <v>177</v>
      </c>
    </row>
    <row r="2578" spans="1:65" s="13" customFormat="1" ht="11.25">
      <c r="B2578" s="193"/>
      <c r="C2578" s="194"/>
      <c r="D2578" s="195" t="s">
        <v>188</v>
      </c>
      <c r="E2578" s="196" t="s">
        <v>19</v>
      </c>
      <c r="F2578" s="197" t="s">
        <v>1662</v>
      </c>
      <c r="G2578" s="194"/>
      <c r="H2578" s="198">
        <v>271.28100000000001</v>
      </c>
      <c r="I2578" s="199"/>
      <c r="J2578" s="194"/>
      <c r="K2578" s="194"/>
      <c r="L2578" s="200"/>
      <c r="M2578" s="201"/>
      <c r="N2578" s="202"/>
      <c r="O2578" s="202"/>
      <c r="P2578" s="202"/>
      <c r="Q2578" s="202"/>
      <c r="R2578" s="202"/>
      <c r="S2578" s="202"/>
      <c r="T2578" s="203"/>
      <c r="AT2578" s="204" t="s">
        <v>188</v>
      </c>
      <c r="AU2578" s="204" t="s">
        <v>86</v>
      </c>
      <c r="AV2578" s="13" t="s">
        <v>86</v>
      </c>
      <c r="AW2578" s="13" t="s">
        <v>35</v>
      </c>
      <c r="AX2578" s="13" t="s">
        <v>76</v>
      </c>
      <c r="AY2578" s="204" t="s">
        <v>177</v>
      </c>
    </row>
    <row r="2579" spans="1:65" s="15" customFormat="1" ht="11.25">
      <c r="B2579" s="216"/>
      <c r="C2579" s="217"/>
      <c r="D2579" s="195" t="s">
        <v>188</v>
      </c>
      <c r="E2579" s="218" t="s">
        <v>19</v>
      </c>
      <c r="F2579" s="219" t="s">
        <v>1674</v>
      </c>
      <c r="G2579" s="217"/>
      <c r="H2579" s="218" t="s">
        <v>19</v>
      </c>
      <c r="I2579" s="220"/>
      <c r="J2579" s="217"/>
      <c r="K2579" s="217"/>
      <c r="L2579" s="221"/>
      <c r="M2579" s="222"/>
      <c r="N2579" s="223"/>
      <c r="O2579" s="223"/>
      <c r="P2579" s="223"/>
      <c r="Q2579" s="223"/>
      <c r="R2579" s="223"/>
      <c r="S2579" s="223"/>
      <c r="T2579" s="224"/>
      <c r="AT2579" s="225" t="s">
        <v>188</v>
      </c>
      <c r="AU2579" s="225" t="s">
        <v>86</v>
      </c>
      <c r="AV2579" s="15" t="s">
        <v>84</v>
      </c>
      <c r="AW2579" s="15" t="s">
        <v>35</v>
      </c>
      <c r="AX2579" s="15" t="s">
        <v>76</v>
      </c>
      <c r="AY2579" s="225" t="s">
        <v>177</v>
      </c>
    </row>
    <row r="2580" spans="1:65" s="13" customFormat="1" ht="11.25">
      <c r="B2580" s="193"/>
      <c r="C2580" s="194"/>
      <c r="D2580" s="195" t="s">
        <v>188</v>
      </c>
      <c r="E2580" s="196" t="s">
        <v>19</v>
      </c>
      <c r="F2580" s="197" t="s">
        <v>1675</v>
      </c>
      <c r="G2580" s="194"/>
      <c r="H2580" s="198">
        <v>490.93200000000002</v>
      </c>
      <c r="I2580" s="199"/>
      <c r="J2580" s="194"/>
      <c r="K2580" s="194"/>
      <c r="L2580" s="200"/>
      <c r="M2580" s="201"/>
      <c r="N2580" s="202"/>
      <c r="O2580" s="202"/>
      <c r="P2580" s="202"/>
      <c r="Q2580" s="202"/>
      <c r="R2580" s="202"/>
      <c r="S2580" s="202"/>
      <c r="T2580" s="203"/>
      <c r="AT2580" s="204" t="s">
        <v>188</v>
      </c>
      <c r="AU2580" s="204" t="s">
        <v>86</v>
      </c>
      <c r="AV2580" s="13" t="s">
        <v>86</v>
      </c>
      <c r="AW2580" s="13" t="s">
        <v>35</v>
      </c>
      <c r="AX2580" s="13" t="s">
        <v>76</v>
      </c>
      <c r="AY2580" s="204" t="s">
        <v>177</v>
      </c>
    </row>
    <row r="2581" spans="1:65" s="14" customFormat="1" ht="11.25">
      <c r="B2581" s="205"/>
      <c r="C2581" s="206"/>
      <c r="D2581" s="195" t="s">
        <v>188</v>
      </c>
      <c r="E2581" s="207" t="s">
        <v>19</v>
      </c>
      <c r="F2581" s="208" t="s">
        <v>190</v>
      </c>
      <c r="G2581" s="206"/>
      <c r="H2581" s="209">
        <v>762.21299999999997</v>
      </c>
      <c r="I2581" s="210"/>
      <c r="J2581" s="206"/>
      <c r="K2581" s="206"/>
      <c r="L2581" s="211"/>
      <c r="M2581" s="212"/>
      <c r="N2581" s="213"/>
      <c r="O2581" s="213"/>
      <c r="P2581" s="213"/>
      <c r="Q2581" s="213"/>
      <c r="R2581" s="213"/>
      <c r="S2581" s="213"/>
      <c r="T2581" s="214"/>
      <c r="AT2581" s="215" t="s">
        <v>188</v>
      </c>
      <c r="AU2581" s="215" t="s">
        <v>86</v>
      </c>
      <c r="AV2581" s="14" t="s">
        <v>184</v>
      </c>
      <c r="AW2581" s="14" t="s">
        <v>35</v>
      </c>
      <c r="AX2581" s="14" t="s">
        <v>84</v>
      </c>
      <c r="AY2581" s="215" t="s">
        <v>177</v>
      </c>
    </row>
    <row r="2582" spans="1:65" s="2" customFormat="1" ht="21.75" customHeight="1">
      <c r="A2582" s="36"/>
      <c r="B2582" s="37"/>
      <c r="C2582" s="237" t="s">
        <v>1866</v>
      </c>
      <c r="D2582" s="237" t="s">
        <v>757</v>
      </c>
      <c r="E2582" s="238" t="s">
        <v>1867</v>
      </c>
      <c r="F2582" s="239" t="s">
        <v>1868</v>
      </c>
      <c r="G2582" s="240" t="s">
        <v>199</v>
      </c>
      <c r="H2582" s="241">
        <v>876.54499999999996</v>
      </c>
      <c r="I2582" s="242"/>
      <c r="J2582" s="243">
        <f>ROUND(I2582*H2582,2)</f>
        <v>0</v>
      </c>
      <c r="K2582" s="239" t="s">
        <v>19</v>
      </c>
      <c r="L2582" s="244"/>
      <c r="M2582" s="245" t="s">
        <v>19</v>
      </c>
      <c r="N2582" s="246" t="s">
        <v>47</v>
      </c>
      <c r="O2582" s="66"/>
      <c r="P2582" s="184">
        <f>O2582*H2582</f>
        <v>0</v>
      </c>
      <c r="Q2582" s="184">
        <v>5.0000000000000001E-3</v>
      </c>
      <c r="R2582" s="184">
        <f>Q2582*H2582</f>
        <v>4.3827249999999998</v>
      </c>
      <c r="S2582" s="184">
        <v>0</v>
      </c>
      <c r="T2582" s="185">
        <f>S2582*H2582</f>
        <v>0</v>
      </c>
      <c r="U2582" s="36"/>
      <c r="V2582" s="36"/>
      <c r="W2582" s="36"/>
      <c r="X2582" s="36"/>
      <c r="Y2582" s="36"/>
      <c r="Z2582" s="36"/>
      <c r="AA2582" s="36"/>
      <c r="AB2582" s="36"/>
      <c r="AC2582" s="36"/>
      <c r="AD2582" s="36"/>
      <c r="AE2582" s="36"/>
      <c r="AR2582" s="186" t="s">
        <v>592</v>
      </c>
      <c r="AT2582" s="186" t="s">
        <v>757</v>
      </c>
      <c r="AU2582" s="186" t="s">
        <v>86</v>
      </c>
      <c r="AY2582" s="19" t="s">
        <v>177</v>
      </c>
      <c r="BE2582" s="187">
        <f>IF(N2582="základní",J2582,0)</f>
        <v>0</v>
      </c>
      <c r="BF2582" s="187">
        <f>IF(N2582="snížená",J2582,0)</f>
        <v>0</v>
      </c>
      <c r="BG2582" s="187">
        <f>IF(N2582="zákl. přenesená",J2582,0)</f>
        <v>0</v>
      </c>
      <c r="BH2582" s="187">
        <f>IF(N2582="sníž. přenesená",J2582,0)</f>
        <v>0</v>
      </c>
      <c r="BI2582" s="187">
        <f>IF(N2582="nulová",J2582,0)</f>
        <v>0</v>
      </c>
      <c r="BJ2582" s="19" t="s">
        <v>84</v>
      </c>
      <c r="BK2582" s="187">
        <f>ROUND(I2582*H2582,2)</f>
        <v>0</v>
      </c>
      <c r="BL2582" s="19" t="s">
        <v>301</v>
      </c>
      <c r="BM2582" s="186" t="s">
        <v>1869</v>
      </c>
    </row>
    <row r="2583" spans="1:65" s="13" customFormat="1" ht="11.25">
      <c r="B2583" s="193"/>
      <c r="C2583" s="194"/>
      <c r="D2583" s="195" t="s">
        <v>188</v>
      </c>
      <c r="E2583" s="196" t="s">
        <v>19</v>
      </c>
      <c r="F2583" s="197" t="s">
        <v>1870</v>
      </c>
      <c r="G2583" s="194"/>
      <c r="H2583" s="198">
        <v>876.54499999999996</v>
      </c>
      <c r="I2583" s="199"/>
      <c r="J2583" s="194"/>
      <c r="K2583" s="194"/>
      <c r="L2583" s="200"/>
      <c r="M2583" s="201"/>
      <c r="N2583" s="202"/>
      <c r="O2583" s="202"/>
      <c r="P2583" s="202"/>
      <c r="Q2583" s="202"/>
      <c r="R2583" s="202"/>
      <c r="S2583" s="202"/>
      <c r="T2583" s="203"/>
      <c r="AT2583" s="204" t="s">
        <v>188</v>
      </c>
      <c r="AU2583" s="204" t="s">
        <v>86</v>
      </c>
      <c r="AV2583" s="13" t="s">
        <v>86</v>
      </c>
      <c r="AW2583" s="13" t="s">
        <v>35</v>
      </c>
      <c r="AX2583" s="13" t="s">
        <v>84</v>
      </c>
      <c r="AY2583" s="204" t="s">
        <v>177</v>
      </c>
    </row>
    <row r="2584" spans="1:65" s="2" customFormat="1" ht="24.2" customHeight="1">
      <c r="A2584" s="36"/>
      <c r="B2584" s="37"/>
      <c r="C2584" s="175" t="s">
        <v>1871</v>
      </c>
      <c r="D2584" s="175" t="s">
        <v>179</v>
      </c>
      <c r="E2584" s="176" t="s">
        <v>1872</v>
      </c>
      <c r="F2584" s="177" t="s">
        <v>1873</v>
      </c>
      <c r="G2584" s="178" t="s">
        <v>595</v>
      </c>
      <c r="H2584" s="179">
        <v>41</v>
      </c>
      <c r="I2584" s="180"/>
      <c r="J2584" s="181">
        <f>ROUND(I2584*H2584,2)</f>
        <v>0</v>
      </c>
      <c r="K2584" s="177" t="s">
        <v>183</v>
      </c>
      <c r="L2584" s="41"/>
      <c r="M2584" s="182" t="s">
        <v>19</v>
      </c>
      <c r="N2584" s="183" t="s">
        <v>47</v>
      </c>
      <c r="O2584" s="66"/>
      <c r="P2584" s="184">
        <f>O2584*H2584</f>
        <v>0</v>
      </c>
      <c r="Q2584" s="184">
        <v>5.7400000000000003E-3</v>
      </c>
      <c r="R2584" s="184">
        <f>Q2584*H2584</f>
        <v>0.23534000000000002</v>
      </c>
      <c r="S2584" s="184">
        <v>0</v>
      </c>
      <c r="T2584" s="185">
        <f>S2584*H2584</f>
        <v>0</v>
      </c>
      <c r="U2584" s="36"/>
      <c r="V2584" s="36"/>
      <c r="W2584" s="36"/>
      <c r="X2584" s="36"/>
      <c r="Y2584" s="36"/>
      <c r="Z2584" s="36"/>
      <c r="AA2584" s="36"/>
      <c r="AB2584" s="36"/>
      <c r="AC2584" s="36"/>
      <c r="AD2584" s="36"/>
      <c r="AE2584" s="36"/>
      <c r="AR2584" s="186" t="s">
        <v>301</v>
      </c>
      <c r="AT2584" s="186" t="s">
        <v>179</v>
      </c>
      <c r="AU2584" s="186" t="s">
        <v>86</v>
      </c>
      <c r="AY2584" s="19" t="s">
        <v>177</v>
      </c>
      <c r="BE2584" s="187">
        <f>IF(N2584="základní",J2584,0)</f>
        <v>0</v>
      </c>
      <c r="BF2584" s="187">
        <f>IF(N2584="snížená",J2584,0)</f>
        <v>0</v>
      </c>
      <c r="BG2584" s="187">
        <f>IF(N2584="zákl. přenesená",J2584,0)</f>
        <v>0</v>
      </c>
      <c r="BH2584" s="187">
        <f>IF(N2584="sníž. přenesená",J2584,0)</f>
        <v>0</v>
      </c>
      <c r="BI2584" s="187">
        <f>IF(N2584="nulová",J2584,0)</f>
        <v>0</v>
      </c>
      <c r="BJ2584" s="19" t="s">
        <v>84</v>
      </c>
      <c r="BK2584" s="187">
        <f>ROUND(I2584*H2584,2)</f>
        <v>0</v>
      </c>
      <c r="BL2584" s="19" t="s">
        <v>301</v>
      </c>
      <c r="BM2584" s="186" t="s">
        <v>1874</v>
      </c>
    </row>
    <row r="2585" spans="1:65" s="2" customFormat="1" ht="11.25">
      <c r="A2585" s="36"/>
      <c r="B2585" s="37"/>
      <c r="C2585" s="38"/>
      <c r="D2585" s="188" t="s">
        <v>186</v>
      </c>
      <c r="E2585" s="38"/>
      <c r="F2585" s="189" t="s">
        <v>1875</v>
      </c>
      <c r="G2585" s="38"/>
      <c r="H2585" s="38"/>
      <c r="I2585" s="190"/>
      <c r="J2585" s="38"/>
      <c r="K2585" s="38"/>
      <c r="L2585" s="41"/>
      <c r="M2585" s="191"/>
      <c r="N2585" s="192"/>
      <c r="O2585" s="66"/>
      <c r="P2585" s="66"/>
      <c r="Q2585" s="66"/>
      <c r="R2585" s="66"/>
      <c r="S2585" s="66"/>
      <c r="T2585" s="67"/>
      <c r="U2585" s="36"/>
      <c r="V2585" s="36"/>
      <c r="W2585" s="36"/>
      <c r="X2585" s="36"/>
      <c r="Y2585" s="36"/>
      <c r="Z2585" s="36"/>
      <c r="AA2585" s="36"/>
      <c r="AB2585" s="36"/>
      <c r="AC2585" s="36"/>
      <c r="AD2585" s="36"/>
      <c r="AE2585" s="36"/>
      <c r="AT2585" s="19" t="s">
        <v>186</v>
      </c>
      <c r="AU2585" s="19" t="s">
        <v>86</v>
      </c>
    </row>
    <row r="2586" spans="1:65" s="13" customFormat="1" ht="11.25">
      <c r="B2586" s="193"/>
      <c r="C2586" s="194"/>
      <c r="D2586" s="195" t="s">
        <v>188</v>
      </c>
      <c r="E2586" s="196" t="s">
        <v>19</v>
      </c>
      <c r="F2586" s="197" t="s">
        <v>1876</v>
      </c>
      <c r="G2586" s="194"/>
      <c r="H2586" s="198">
        <v>41</v>
      </c>
      <c r="I2586" s="199"/>
      <c r="J2586" s="194"/>
      <c r="K2586" s="194"/>
      <c r="L2586" s="200"/>
      <c r="M2586" s="201"/>
      <c r="N2586" s="202"/>
      <c r="O2586" s="202"/>
      <c r="P2586" s="202"/>
      <c r="Q2586" s="202"/>
      <c r="R2586" s="202"/>
      <c r="S2586" s="202"/>
      <c r="T2586" s="203"/>
      <c r="AT2586" s="204" t="s">
        <v>188</v>
      </c>
      <c r="AU2586" s="204" t="s">
        <v>86</v>
      </c>
      <c r="AV2586" s="13" t="s">
        <v>86</v>
      </c>
      <c r="AW2586" s="13" t="s">
        <v>35</v>
      </c>
      <c r="AX2586" s="13" t="s">
        <v>84</v>
      </c>
      <c r="AY2586" s="204" t="s">
        <v>177</v>
      </c>
    </row>
    <row r="2587" spans="1:65" s="2" customFormat="1" ht="24.2" customHeight="1">
      <c r="A2587" s="36"/>
      <c r="B2587" s="37"/>
      <c r="C2587" s="175" t="s">
        <v>1877</v>
      </c>
      <c r="D2587" s="175" t="s">
        <v>179</v>
      </c>
      <c r="E2587" s="176" t="s">
        <v>1878</v>
      </c>
      <c r="F2587" s="177" t="s">
        <v>1879</v>
      </c>
      <c r="G2587" s="178" t="s">
        <v>595</v>
      </c>
      <c r="H2587" s="179">
        <v>4.4000000000000004</v>
      </c>
      <c r="I2587" s="180"/>
      <c r="J2587" s="181">
        <f>ROUND(I2587*H2587,2)</f>
        <v>0</v>
      </c>
      <c r="K2587" s="177" t="s">
        <v>183</v>
      </c>
      <c r="L2587" s="41"/>
      <c r="M2587" s="182" t="s">
        <v>19</v>
      </c>
      <c r="N2587" s="183" t="s">
        <v>47</v>
      </c>
      <c r="O2587" s="66"/>
      <c r="P2587" s="184">
        <f>O2587*H2587</f>
        <v>0</v>
      </c>
      <c r="Q2587" s="184">
        <v>5.3299999999999997E-3</v>
      </c>
      <c r="R2587" s="184">
        <f>Q2587*H2587</f>
        <v>2.3452000000000001E-2</v>
      </c>
      <c r="S2587" s="184">
        <v>0</v>
      </c>
      <c r="T2587" s="185">
        <f>S2587*H2587</f>
        <v>0</v>
      </c>
      <c r="U2587" s="36"/>
      <c r="V2587" s="36"/>
      <c r="W2587" s="36"/>
      <c r="X2587" s="36"/>
      <c r="Y2587" s="36"/>
      <c r="Z2587" s="36"/>
      <c r="AA2587" s="36"/>
      <c r="AB2587" s="36"/>
      <c r="AC2587" s="36"/>
      <c r="AD2587" s="36"/>
      <c r="AE2587" s="36"/>
      <c r="AR2587" s="186" t="s">
        <v>301</v>
      </c>
      <c r="AT2587" s="186" t="s">
        <v>179</v>
      </c>
      <c r="AU2587" s="186" t="s">
        <v>86</v>
      </c>
      <c r="AY2587" s="19" t="s">
        <v>177</v>
      </c>
      <c r="BE2587" s="187">
        <f>IF(N2587="základní",J2587,0)</f>
        <v>0</v>
      </c>
      <c r="BF2587" s="187">
        <f>IF(N2587="snížená",J2587,0)</f>
        <v>0</v>
      </c>
      <c r="BG2587" s="187">
        <f>IF(N2587="zákl. přenesená",J2587,0)</f>
        <v>0</v>
      </c>
      <c r="BH2587" s="187">
        <f>IF(N2587="sníž. přenesená",J2587,0)</f>
        <v>0</v>
      </c>
      <c r="BI2587" s="187">
        <f>IF(N2587="nulová",J2587,0)</f>
        <v>0</v>
      </c>
      <c r="BJ2587" s="19" t="s">
        <v>84</v>
      </c>
      <c r="BK2587" s="187">
        <f>ROUND(I2587*H2587,2)</f>
        <v>0</v>
      </c>
      <c r="BL2587" s="19" t="s">
        <v>301</v>
      </c>
      <c r="BM2587" s="186" t="s">
        <v>1880</v>
      </c>
    </row>
    <row r="2588" spans="1:65" s="2" customFormat="1" ht="11.25">
      <c r="A2588" s="36"/>
      <c r="B2588" s="37"/>
      <c r="C2588" s="38"/>
      <c r="D2588" s="188" t="s">
        <v>186</v>
      </c>
      <c r="E2588" s="38"/>
      <c r="F2588" s="189" t="s">
        <v>1881</v>
      </c>
      <c r="G2588" s="38"/>
      <c r="H2588" s="38"/>
      <c r="I2588" s="190"/>
      <c r="J2588" s="38"/>
      <c r="K2588" s="38"/>
      <c r="L2588" s="41"/>
      <c r="M2588" s="191"/>
      <c r="N2588" s="192"/>
      <c r="O2588" s="66"/>
      <c r="P2588" s="66"/>
      <c r="Q2588" s="66"/>
      <c r="R2588" s="66"/>
      <c r="S2588" s="66"/>
      <c r="T2588" s="67"/>
      <c r="U2588" s="36"/>
      <c r="V2588" s="36"/>
      <c r="W2588" s="36"/>
      <c r="X2588" s="36"/>
      <c r="Y2588" s="36"/>
      <c r="Z2588" s="36"/>
      <c r="AA2588" s="36"/>
      <c r="AB2588" s="36"/>
      <c r="AC2588" s="36"/>
      <c r="AD2588" s="36"/>
      <c r="AE2588" s="36"/>
      <c r="AT2588" s="19" t="s">
        <v>186</v>
      </c>
      <c r="AU2588" s="19" t="s">
        <v>86</v>
      </c>
    </row>
    <row r="2589" spans="1:65" s="13" customFormat="1" ht="11.25">
      <c r="B2589" s="193"/>
      <c r="C2589" s="194"/>
      <c r="D2589" s="195" t="s">
        <v>188</v>
      </c>
      <c r="E2589" s="196" t="s">
        <v>19</v>
      </c>
      <c r="F2589" s="197" t="s">
        <v>1882</v>
      </c>
      <c r="G2589" s="194"/>
      <c r="H2589" s="198">
        <v>4.4000000000000004</v>
      </c>
      <c r="I2589" s="199"/>
      <c r="J2589" s="194"/>
      <c r="K2589" s="194"/>
      <c r="L2589" s="200"/>
      <c r="M2589" s="201"/>
      <c r="N2589" s="202"/>
      <c r="O2589" s="202"/>
      <c r="P2589" s="202"/>
      <c r="Q2589" s="202"/>
      <c r="R2589" s="202"/>
      <c r="S2589" s="202"/>
      <c r="T2589" s="203"/>
      <c r="AT2589" s="204" t="s">
        <v>188</v>
      </c>
      <c r="AU2589" s="204" t="s">
        <v>86</v>
      </c>
      <c r="AV2589" s="13" t="s">
        <v>86</v>
      </c>
      <c r="AW2589" s="13" t="s">
        <v>35</v>
      </c>
      <c r="AX2589" s="13" t="s">
        <v>84</v>
      </c>
      <c r="AY2589" s="204" t="s">
        <v>177</v>
      </c>
    </row>
    <row r="2590" spans="1:65" s="2" customFormat="1" ht="24.2" customHeight="1">
      <c r="A2590" s="36"/>
      <c r="B2590" s="37"/>
      <c r="C2590" s="175" t="s">
        <v>1883</v>
      </c>
      <c r="D2590" s="175" t="s">
        <v>179</v>
      </c>
      <c r="E2590" s="176" t="s">
        <v>1884</v>
      </c>
      <c r="F2590" s="177" t="s">
        <v>1885</v>
      </c>
      <c r="G2590" s="178" t="s">
        <v>595</v>
      </c>
      <c r="H2590" s="179">
        <v>4.4000000000000004</v>
      </c>
      <c r="I2590" s="180"/>
      <c r="J2590" s="181">
        <f>ROUND(I2590*H2590,2)</f>
        <v>0</v>
      </c>
      <c r="K2590" s="177" t="s">
        <v>183</v>
      </c>
      <c r="L2590" s="41"/>
      <c r="M2590" s="182" t="s">
        <v>19</v>
      </c>
      <c r="N2590" s="183" t="s">
        <v>47</v>
      </c>
      <c r="O2590" s="66"/>
      <c r="P2590" s="184">
        <f>O2590*H2590</f>
        <v>0</v>
      </c>
      <c r="Q2590" s="184">
        <v>1.15E-3</v>
      </c>
      <c r="R2590" s="184">
        <f>Q2590*H2590</f>
        <v>5.0600000000000003E-3</v>
      </c>
      <c r="S2590" s="184">
        <v>0</v>
      </c>
      <c r="T2590" s="185">
        <f>S2590*H2590</f>
        <v>0</v>
      </c>
      <c r="U2590" s="36"/>
      <c r="V2590" s="36"/>
      <c r="W2590" s="36"/>
      <c r="X2590" s="36"/>
      <c r="Y2590" s="36"/>
      <c r="Z2590" s="36"/>
      <c r="AA2590" s="36"/>
      <c r="AB2590" s="36"/>
      <c r="AC2590" s="36"/>
      <c r="AD2590" s="36"/>
      <c r="AE2590" s="36"/>
      <c r="AR2590" s="186" t="s">
        <v>301</v>
      </c>
      <c r="AT2590" s="186" t="s">
        <v>179</v>
      </c>
      <c r="AU2590" s="186" t="s">
        <v>86</v>
      </c>
      <c r="AY2590" s="19" t="s">
        <v>177</v>
      </c>
      <c r="BE2590" s="187">
        <f>IF(N2590="základní",J2590,0)</f>
        <v>0</v>
      </c>
      <c r="BF2590" s="187">
        <f>IF(N2590="snížená",J2590,0)</f>
        <v>0</v>
      </c>
      <c r="BG2590" s="187">
        <f>IF(N2590="zákl. přenesená",J2590,0)</f>
        <v>0</v>
      </c>
      <c r="BH2590" s="187">
        <f>IF(N2590="sníž. přenesená",J2590,0)</f>
        <v>0</v>
      </c>
      <c r="BI2590" s="187">
        <f>IF(N2590="nulová",J2590,0)</f>
        <v>0</v>
      </c>
      <c r="BJ2590" s="19" t="s">
        <v>84</v>
      </c>
      <c r="BK2590" s="187">
        <f>ROUND(I2590*H2590,2)</f>
        <v>0</v>
      </c>
      <c r="BL2590" s="19" t="s">
        <v>301</v>
      </c>
      <c r="BM2590" s="186" t="s">
        <v>1886</v>
      </c>
    </row>
    <row r="2591" spans="1:65" s="2" customFormat="1" ht="11.25">
      <c r="A2591" s="36"/>
      <c r="B2591" s="37"/>
      <c r="C2591" s="38"/>
      <c r="D2591" s="188" t="s">
        <v>186</v>
      </c>
      <c r="E2591" s="38"/>
      <c r="F2591" s="189" t="s">
        <v>1887</v>
      </c>
      <c r="G2591" s="38"/>
      <c r="H2591" s="38"/>
      <c r="I2591" s="190"/>
      <c r="J2591" s="38"/>
      <c r="K2591" s="38"/>
      <c r="L2591" s="41"/>
      <c r="M2591" s="191"/>
      <c r="N2591" s="192"/>
      <c r="O2591" s="66"/>
      <c r="P2591" s="66"/>
      <c r="Q2591" s="66"/>
      <c r="R2591" s="66"/>
      <c r="S2591" s="66"/>
      <c r="T2591" s="67"/>
      <c r="U2591" s="36"/>
      <c r="V2591" s="36"/>
      <c r="W2591" s="36"/>
      <c r="X2591" s="36"/>
      <c r="Y2591" s="36"/>
      <c r="Z2591" s="36"/>
      <c r="AA2591" s="36"/>
      <c r="AB2591" s="36"/>
      <c r="AC2591" s="36"/>
      <c r="AD2591" s="36"/>
      <c r="AE2591" s="36"/>
      <c r="AT2591" s="19" t="s">
        <v>186</v>
      </c>
      <c r="AU2591" s="19" t="s">
        <v>86</v>
      </c>
    </row>
    <row r="2592" spans="1:65" s="2" customFormat="1" ht="21.75" customHeight="1">
      <c r="A2592" s="36"/>
      <c r="B2592" s="37"/>
      <c r="C2592" s="175" t="s">
        <v>1888</v>
      </c>
      <c r="D2592" s="175" t="s">
        <v>179</v>
      </c>
      <c r="E2592" s="176" t="s">
        <v>1889</v>
      </c>
      <c r="F2592" s="177" t="s">
        <v>1890</v>
      </c>
      <c r="G2592" s="178" t="s">
        <v>595</v>
      </c>
      <c r="H2592" s="179">
        <v>56.9</v>
      </c>
      <c r="I2592" s="180"/>
      <c r="J2592" s="181">
        <f>ROUND(I2592*H2592,2)</f>
        <v>0</v>
      </c>
      <c r="K2592" s="177" t="s">
        <v>183</v>
      </c>
      <c r="L2592" s="41"/>
      <c r="M2592" s="182" t="s">
        <v>19</v>
      </c>
      <c r="N2592" s="183" t="s">
        <v>47</v>
      </c>
      <c r="O2592" s="66"/>
      <c r="P2592" s="184">
        <f>O2592*H2592</f>
        <v>0</v>
      </c>
      <c r="Q2592" s="184">
        <v>2.8700000000000002E-3</v>
      </c>
      <c r="R2592" s="184">
        <f>Q2592*H2592</f>
        <v>0.163303</v>
      </c>
      <c r="S2592" s="184">
        <v>0</v>
      </c>
      <c r="T2592" s="185">
        <f>S2592*H2592</f>
        <v>0</v>
      </c>
      <c r="U2592" s="36"/>
      <c r="V2592" s="36"/>
      <c r="W2592" s="36"/>
      <c r="X2592" s="36"/>
      <c r="Y2592" s="36"/>
      <c r="Z2592" s="36"/>
      <c r="AA2592" s="36"/>
      <c r="AB2592" s="36"/>
      <c r="AC2592" s="36"/>
      <c r="AD2592" s="36"/>
      <c r="AE2592" s="36"/>
      <c r="AR2592" s="186" t="s">
        <v>301</v>
      </c>
      <c r="AT2592" s="186" t="s">
        <v>179</v>
      </c>
      <c r="AU2592" s="186" t="s">
        <v>86</v>
      </c>
      <c r="AY2592" s="19" t="s">
        <v>177</v>
      </c>
      <c r="BE2592" s="187">
        <f>IF(N2592="základní",J2592,0)</f>
        <v>0</v>
      </c>
      <c r="BF2592" s="187">
        <f>IF(N2592="snížená",J2592,0)</f>
        <v>0</v>
      </c>
      <c r="BG2592" s="187">
        <f>IF(N2592="zákl. přenesená",J2592,0)</f>
        <v>0</v>
      </c>
      <c r="BH2592" s="187">
        <f>IF(N2592="sníž. přenesená",J2592,0)</f>
        <v>0</v>
      </c>
      <c r="BI2592" s="187">
        <f>IF(N2592="nulová",J2592,0)</f>
        <v>0</v>
      </c>
      <c r="BJ2592" s="19" t="s">
        <v>84</v>
      </c>
      <c r="BK2592" s="187">
        <f>ROUND(I2592*H2592,2)</f>
        <v>0</v>
      </c>
      <c r="BL2592" s="19" t="s">
        <v>301</v>
      </c>
      <c r="BM2592" s="186" t="s">
        <v>1891</v>
      </c>
    </row>
    <row r="2593" spans="1:65" s="2" customFormat="1" ht="11.25">
      <c r="A2593" s="36"/>
      <c r="B2593" s="37"/>
      <c r="C2593" s="38"/>
      <c r="D2593" s="188" t="s">
        <v>186</v>
      </c>
      <c r="E2593" s="38"/>
      <c r="F2593" s="189" t="s">
        <v>1892</v>
      </c>
      <c r="G2593" s="38"/>
      <c r="H2593" s="38"/>
      <c r="I2593" s="190"/>
      <c r="J2593" s="38"/>
      <c r="K2593" s="38"/>
      <c r="L2593" s="41"/>
      <c r="M2593" s="191"/>
      <c r="N2593" s="192"/>
      <c r="O2593" s="66"/>
      <c r="P2593" s="66"/>
      <c r="Q2593" s="66"/>
      <c r="R2593" s="66"/>
      <c r="S2593" s="66"/>
      <c r="T2593" s="67"/>
      <c r="U2593" s="36"/>
      <c r="V2593" s="36"/>
      <c r="W2593" s="36"/>
      <c r="X2593" s="36"/>
      <c r="Y2593" s="36"/>
      <c r="Z2593" s="36"/>
      <c r="AA2593" s="36"/>
      <c r="AB2593" s="36"/>
      <c r="AC2593" s="36"/>
      <c r="AD2593" s="36"/>
      <c r="AE2593" s="36"/>
      <c r="AT2593" s="19" t="s">
        <v>186</v>
      </c>
      <c r="AU2593" s="19" t="s">
        <v>86</v>
      </c>
    </row>
    <row r="2594" spans="1:65" s="13" customFormat="1" ht="11.25">
      <c r="B2594" s="193"/>
      <c r="C2594" s="194"/>
      <c r="D2594" s="195" t="s">
        <v>188</v>
      </c>
      <c r="E2594" s="196" t="s">
        <v>19</v>
      </c>
      <c r="F2594" s="197" t="s">
        <v>1893</v>
      </c>
      <c r="G2594" s="194"/>
      <c r="H2594" s="198">
        <v>56.9</v>
      </c>
      <c r="I2594" s="199"/>
      <c r="J2594" s="194"/>
      <c r="K2594" s="194"/>
      <c r="L2594" s="200"/>
      <c r="M2594" s="201"/>
      <c r="N2594" s="202"/>
      <c r="O2594" s="202"/>
      <c r="P2594" s="202"/>
      <c r="Q2594" s="202"/>
      <c r="R2594" s="202"/>
      <c r="S2594" s="202"/>
      <c r="T2594" s="203"/>
      <c r="AT2594" s="204" t="s">
        <v>188</v>
      </c>
      <c r="AU2594" s="204" t="s">
        <v>86</v>
      </c>
      <c r="AV2594" s="13" t="s">
        <v>86</v>
      </c>
      <c r="AW2594" s="13" t="s">
        <v>35</v>
      </c>
      <c r="AX2594" s="13" t="s">
        <v>84</v>
      </c>
      <c r="AY2594" s="204" t="s">
        <v>177</v>
      </c>
    </row>
    <row r="2595" spans="1:65" s="2" customFormat="1" ht="24.2" customHeight="1">
      <c r="A2595" s="36"/>
      <c r="B2595" s="37"/>
      <c r="C2595" s="175" t="s">
        <v>1894</v>
      </c>
      <c r="D2595" s="175" t="s">
        <v>179</v>
      </c>
      <c r="E2595" s="176" t="s">
        <v>1895</v>
      </c>
      <c r="F2595" s="177" t="s">
        <v>1896</v>
      </c>
      <c r="G2595" s="178" t="s">
        <v>595</v>
      </c>
      <c r="H2595" s="179">
        <v>78.099999999999994</v>
      </c>
      <c r="I2595" s="180"/>
      <c r="J2595" s="181">
        <f>ROUND(I2595*H2595,2)</f>
        <v>0</v>
      </c>
      <c r="K2595" s="177" t="s">
        <v>183</v>
      </c>
      <c r="L2595" s="41"/>
      <c r="M2595" s="182" t="s">
        <v>19</v>
      </c>
      <c r="N2595" s="183" t="s">
        <v>47</v>
      </c>
      <c r="O2595" s="66"/>
      <c r="P2595" s="184">
        <f>O2595*H2595</f>
        <v>0</v>
      </c>
      <c r="Q2595" s="184">
        <v>1.8500000000000001E-3</v>
      </c>
      <c r="R2595" s="184">
        <f>Q2595*H2595</f>
        <v>0.144485</v>
      </c>
      <c r="S2595" s="184">
        <v>0</v>
      </c>
      <c r="T2595" s="185">
        <f>S2595*H2595</f>
        <v>0</v>
      </c>
      <c r="U2595" s="36"/>
      <c r="V2595" s="36"/>
      <c r="W2595" s="36"/>
      <c r="X2595" s="36"/>
      <c r="Y2595" s="36"/>
      <c r="Z2595" s="36"/>
      <c r="AA2595" s="36"/>
      <c r="AB2595" s="36"/>
      <c r="AC2595" s="36"/>
      <c r="AD2595" s="36"/>
      <c r="AE2595" s="36"/>
      <c r="AR2595" s="186" t="s">
        <v>301</v>
      </c>
      <c r="AT2595" s="186" t="s">
        <v>179</v>
      </c>
      <c r="AU2595" s="186" t="s">
        <v>86</v>
      </c>
      <c r="AY2595" s="19" t="s">
        <v>177</v>
      </c>
      <c r="BE2595" s="187">
        <f>IF(N2595="základní",J2595,0)</f>
        <v>0</v>
      </c>
      <c r="BF2595" s="187">
        <f>IF(N2595="snížená",J2595,0)</f>
        <v>0</v>
      </c>
      <c r="BG2595" s="187">
        <f>IF(N2595="zákl. přenesená",J2595,0)</f>
        <v>0</v>
      </c>
      <c r="BH2595" s="187">
        <f>IF(N2595="sníž. přenesená",J2595,0)</f>
        <v>0</v>
      </c>
      <c r="BI2595" s="187">
        <f>IF(N2595="nulová",J2595,0)</f>
        <v>0</v>
      </c>
      <c r="BJ2595" s="19" t="s">
        <v>84</v>
      </c>
      <c r="BK2595" s="187">
        <f>ROUND(I2595*H2595,2)</f>
        <v>0</v>
      </c>
      <c r="BL2595" s="19" t="s">
        <v>301</v>
      </c>
      <c r="BM2595" s="186" t="s">
        <v>1897</v>
      </c>
    </row>
    <row r="2596" spans="1:65" s="2" customFormat="1" ht="11.25">
      <c r="A2596" s="36"/>
      <c r="B2596" s="37"/>
      <c r="C2596" s="38"/>
      <c r="D2596" s="188" t="s">
        <v>186</v>
      </c>
      <c r="E2596" s="38"/>
      <c r="F2596" s="189" t="s">
        <v>1898</v>
      </c>
      <c r="G2596" s="38"/>
      <c r="H2596" s="38"/>
      <c r="I2596" s="190"/>
      <c r="J2596" s="38"/>
      <c r="K2596" s="38"/>
      <c r="L2596" s="41"/>
      <c r="M2596" s="191"/>
      <c r="N2596" s="192"/>
      <c r="O2596" s="66"/>
      <c r="P2596" s="66"/>
      <c r="Q2596" s="66"/>
      <c r="R2596" s="66"/>
      <c r="S2596" s="66"/>
      <c r="T2596" s="67"/>
      <c r="U2596" s="36"/>
      <c r="V2596" s="36"/>
      <c r="W2596" s="36"/>
      <c r="X2596" s="36"/>
      <c r="Y2596" s="36"/>
      <c r="Z2596" s="36"/>
      <c r="AA2596" s="36"/>
      <c r="AB2596" s="36"/>
      <c r="AC2596" s="36"/>
      <c r="AD2596" s="36"/>
      <c r="AE2596" s="36"/>
      <c r="AT2596" s="19" t="s">
        <v>186</v>
      </c>
      <c r="AU2596" s="19" t="s">
        <v>86</v>
      </c>
    </row>
    <row r="2597" spans="1:65" s="13" customFormat="1" ht="11.25">
      <c r="B2597" s="193"/>
      <c r="C2597" s="194"/>
      <c r="D2597" s="195" t="s">
        <v>188</v>
      </c>
      <c r="E2597" s="196" t="s">
        <v>19</v>
      </c>
      <c r="F2597" s="197" t="s">
        <v>1899</v>
      </c>
      <c r="G2597" s="194"/>
      <c r="H2597" s="198">
        <v>78.099999999999994</v>
      </c>
      <c r="I2597" s="199"/>
      <c r="J2597" s="194"/>
      <c r="K2597" s="194"/>
      <c r="L2597" s="200"/>
      <c r="M2597" s="201"/>
      <c r="N2597" s="202"/>
      <c r="O2597" s="202"/>
      <c r="P2597" s="202"/>
      <c r="Q2597" s="202"/>
      <c r="R2597" s="202"/>
      <c r="S2597" s="202"/>
      <c r="T2597" s="203"/>
      <c r="AT2597" s="204" t="s">
        <v>188</v>
      </c>
      <c r="AU2597" s="204" t="s">
        <v>86</v>
      </c>
      <c r="AV2597" s="13" t="s">
        <v>86</v>
      </c>
      <c r="AW2597" s="13" t="s">
        <v>35</v>
      </c>
      <c r="AX2597" s="13" t="s">
        <v>84</v>
      </c>
      <c r="AY2597" s="204" t="s">
        <v>177</v>
      </c>
    </row>
    <row r="2598" spans="1:65" s="2" customFormat="1" ht="24.2" customHeight="1">
      <c r="A2598" s="36"/>
      <c r="B2598" s="37"/>
      <c r="C2598" s="175" t="s">
        <v>1900</v>
      </c>
      <c r="D2598" s="175" t="s">
        <v>179</v>
      </c>
      <c r="E2598" s="176" t="s">
        <v>1901</v>
      </c>
      <c r="F2598" s="177" t="s">
        <v>1902</v>
      </c>
      <c r="G2598" s="178" t="s">
        <v>595</v>
      </c>
      <c r="H2598" s="179">
        <v>78.099999999999994</v>
      </c>
      <c r="I2598" s="180"/>
      <c r="J2598" s="181">
        <f>ROUND(I2598*H2598,2)</f>
        <v>0</v>
      </c>
      <c r="K2598" s="177" t="s">
        <v>183</v>
      </c>
      <c r="L2598" s="41"/>
      <c r="M2598" s="182" t="s">
        <v>19</v>
      </c>
      <c r="N2598" s="183" t="s">
        <v>47</v>
      </c>
      <c r="O2598" s="66"/>
      <c r="P2598" s="184">
        <f>O2598*H2598</f>
        <v>0</v>
      </c>
      <c r="Q2598" s="184">
        <v>2.97E-3</v>
      </c>
      <c r="R2598" s="184">
        <f>Q2598*H2598</f>
        <v>0.23195699999999997</v>
      </c>
      <c r="S2598" s="184">
        <v>0</v>
      </c>
      <c r="T2598" s="185">
        <f>S2598*H2598</f>
        <v>0</v>
      </c>
      <c r="U2598" s="36"/>
      <c r="V2598" s="36"/>
      <c r="W2598" s="36"/>
      <c r="X2598" s="36"/>
      <c r="Y2598" s="36"/>
      <c r="Z2598" s="36"/>
      <c r="AA2598" s="36"/>
      <c r="AB2598" s="36"/>
      <c r="AC2598" s="36"/>
      <c r="AD2598" s="36"/>
      <c r="AE2598" s="36"/>
      <c r="AR2598" s="186" t="s">
        <v>301</v>
      </c>
      <c r="AT2598" s="186" t="s">
        <v>179</v>
      </c>
      <c r="AU2598" s="186" t="s">
        <v>86</v>
      </c>
      <c r="AY2598" s="19" t="s">
        <v>177</v>
      </c>
      <c r="BE2598" s="187">
        <f>IF(N2598="základní",J2598,0)</f>
        <v>0</v>
      </c>
      <c r="BF2598" s="187">
        <f>IF(N2598="snížená",J2598,0)</f>
        <v>0</v>
      </c>
      <c r="BG2598" s="187">
        <f>IF(N2598="zákl. přenesená",J2598,0)</f>
        <v>0</v>
      </c>
      <c r="BH2598" s="187">
        <f>IF(N2598="sníž. přenesená",J2598,0)</f>
        <v>0</v>
      </c>
      <c r="BI2598" s="187">
        <f>IF(N2598="nulová",J2598,0)</f>
        <v>0</v>
      </c>
      <c r="BJ2598" s="19" t="s">
        <v>84</v>
      </c>
      <c r="BK2598" s="187">
        <f>ROUND(I2598*H2598,2)</f>
        <v>0</v>
      </c>
      <c r="BL2598" s="19" t="s">
        <v>301</v>
      </c>
      <c r="BM2598" s="186" t="s">
        <v>1903</v>
      </c>
    </row>
    <row r="2599" spans="1:65" s="2" customFormat="1" ht="11.25">
      <c r="A2599" s="36"/>
      <c r="B2599" s="37"/>
      <c r="C2599" s="38"/>
      <c r="D2599" s="188" t="s">
        <v>186</v>
      </c>
      <c r="E2599" s="38"/>
      <c r="F2599" s="189" t="s">
        <v>1904</v>
      </c>
      <c r="G2599" s="38"/>
      <c r="H2599" s="38"/>
      <c r="I2599" s="190"/>
      <c r="J2599" s="38"/>
      <c r="K2599" s="38"/>
      <c r="L2599" s="41"/>
      <c r="M2599" s="191"/>
      <c r="N2599" s="192"/>
      <c r="O2599" s="66"/>
      <c r="P2599" s="66"/>
      <c r="Q2599" s="66"/>
      <c r="R2599" s="66"/>
      <c r="S2599" s="66"/>
      <c r="T2599" s="67"/>
      <c r="U2599" s="36"/>
      <c r="V2599" s="36"/>
      <c r="W2599" s="36"/>
      <c r="X2599" s="36"/>
      <c r="Y2599" s="36"/>
      <c r="Z2599" s="36"/>
      <c r="AA2599" s="36"/>
      <c r="AB2599" s="36"/>
      <c r="AC2599" s="36"/>
      <c r="AD2599" s="36"/>
      <c r="AE2599" s="36"/>
      <c r="AT2599" s="19" t="s">
        <v>186</v>
      </c>
      <c r="AU2599" s="19" t="s">
        <v>86</v>
      </c>
    </row>
    <row r="2600" spans="1:65" s="13" customFormat="1" ht="11.25">
      <c r="B2600" s="193"/>
      <c r="C2600" s="194"/>
      <c r="D2600" s="195" t="s">
        <v>188</v>
      </c>
      <c r="E2600" s="196" t="s">
        <v>19</v>
      </c>
      <c r="F2600" s="197" t="s">
        <v>1905</v>
      </c>
      <c r="G2600" s="194"/>
      <c r="H2600" s="198">
        <v>78.099999999999994</v>
      </c>
      <c r="I2600" s="199"/>
      <c r="J2600" s="194"/>
      <c r="K2600" s="194"/>
      <c r="L2600" s="200"/>
      <c r="M2600" s="201"/>
      <c r="N2600" s="202"/>
      <c r="O2600" s="202"/>
      <c r="P2600" s="202"/>
      <c r="Q2600" s="202"/>
      <c r="R2600" s="202"/>
      <c r="S2600" s="202"/>
      <c r="T2600" s="203"/>
      <c r="AT2600" s="204" t="s">
        <v>188</v>
      </c>
      <c r="AU2600" s="204" t="s">
        <v>86</v>
      </c>
      <c r="AV2600" s="13" t="s">
        <v>86</v>
      </c>
      <c r="AW2600" s="13" t="s">
        <v>35</v>
      </c>
      <c r="AX2600" s="13" t="s">
        <v>84</v>
      </c>
      <c r="AY2600" s="204" t="s">
        <v>177</v>
      </c>
    </row>
    <row r="2601" spans="1:65" s="2" customFormat="1" ht="24.2" customHeight="1">
      <c r="A2601" s="36"/>
      <c r="B2601" s="37"/>
      <c r="C2601" s="175" t="s">
        <v>1906</v>
      </c>
      <c r="D2601" s="175" t="s">
        <v>179</v>
      </c>
      <c r="E2601" s="176" t="s">
        <v>1907</v>
      </c>
      <c r="F2601" s="177" t="s">
        <v>1908</v>
      </c>
      <c r="G2601" s="178" t="s">
        <v>272</v>
      </c>
      <c r="H2601" s="179">
        <v>1</v>
      </c>
      <c r="I2601" s="180"/>
      <c r="J2601" s="181">
        <f>ROUND(I2601*H2601,2)</f>
        <v>0</v>
      </c>
      <c r="K2601" s="177" t="s">
        <v>183</v>
      </c>
      <c r="L2601" s="41"/>
      <c r="M2601" s="182" t="s">
        <v>19</v>
      </c>
      <c r="N2601" s="183" t="s">
        <v>47</v>
      </c>
      <c r="O2601" s="66"/>
      <c r="P2601" s="184">
        <f>O2601*H2601</f>
        <v>0</v>
      </c>
      <c r="Q2601" s="184">
        <v>8.7100000000000007E-3</v>
      </c>
      <c r="R2601" s="184">
        <f>Q2601*H2601</f>
        <v>8.7100000000000007E-3</v>
      </c>
      <c r="S2601" s="184">
        <v>0</v>
      </c>
      <c r="T2601" s="185">
        <f>S2601*H2601</f>
        <v>0</v>
      </c>
      <c r="U2601" s="36"/>
      <c r="V2601" s="36"/>
      <c r="W2601" s="36"/>
      <c r="X2601" s="36"/>
      <c r="Y2601" s="36"/>
      <c r="Z2601" s="36"/>
      <c r="AA2601" s="36"/>
      <c r="AB2601" s="36"/>
      <c r="AC2601" s="36"/>
      <c r="AD2601" s="36"/>
      <c r="AE2601" s="36"/>
      <c r="AR2601" s="186" t="s">
        <v>301</v>
      </c>
      <c r="AT2601" s="186" t="s">
        <v>179</v>
      </c>
      <c r="AU2601" s="186" t="s">
        <v>86</v>
      </c>
      <c r="AY2601" s="19" t="s">
        <v>177</v>
      </c>
      <c r="BE2601" s="187">
        <f>IF(N2601="základní",J2601,0)</f>
        <v>0</v>
      </c>
      <c r="BF2601" s="187">
        <f>IF(N2601="snížená",J2601,0)</f>
        <v>0</v>
      </c>
      <c r="BG2601" s="187">
        <f>IF(N2601="zákl. přenesená",J2601,0)</f>
        <v>0</v>
      </c>
      <c r="BH2601" s="187">
        <f>IF(N2601="sníž. přenesená",J2601,0)</f>
        <v>0</v>
      </c>
      <c r="BI2601" s="187">
        <f>IF(N2601="nulová",J2601,0)</f>
        <v>0</v>
      </c>
      <c r="BJ2601" s="19" t="s">
        <v>84</v>
      </c>
      <c r="BK2601" s="187">
        <f>ROUND(I2601*H2601,2)</f>
        <v>0</v>
      </c>
      <c r="BL2601" s="19" t="s">
        <v>301</v>
      </c>
      <c r="BM2601" s="186" t="s">
        <v>1909</v>
      </c>
    </row>
    <row r="2602" spans="1:65" s="2" customFormat="1" ht="11.25">
      <c r="A2602" s="36"/>
      <c r="B2602" s="37"/>
      <c r="C2602" s="38"/>
      <c r="D2602" s="188" t="s">
        <v>186</v>
      </c>
      <c r="E2602" s="38"/>
      <c r="F2602" s="189" t="s">
        <v>1910</v>
      </c>
      <c r="G2602" s="38"/>
      <c r="H2602" s="38"/>
      <c r="I2602" s="190"/>
      <c r="J2602" s="38"/>
      <c r="K2602" s="38"/>
      <c r="L2602" s="41"/>
      <c r="M2602" s="191"/>
      <c r="N2602" s="192"/>
      <c r="O2602" s="66"/>
      <c r="P2602" s="66"/>
      <c r="Q2602" s="66"/>
      <c r="R2602" s="66"/>
      <c r="S2602" s="66"/>
      <c r="T2602" s="67"/>
      <c r="U2602" s="36"/>
      <c r="V2602" s="36"/>
      <c r="W2602" s="36"/>
      <c r="X2602" s="36"/>
      <c r="Y2602" s="36"/>
      <c r="Z2602" s="36"/>
      <c r="AA2602" s="36"/>
      <c r="AB2602" s="36"/>
      <c r="AC2602" s="36"/>
      <c r="AD2602" s="36"/>
      <c r="AE2602" s="36"/>
      <c r="AT2602" s="19" t="s">
        <v>186</v>
      </c>
      <c r="AU2602" s="19" t="s">
        <v>86</v>
      </c>
    </row>
    <row r="2603" spans="1:65" s="13" customFormat="1" ht="11.25">
      <c r="B2603" s="193"/>
      <c r="C2603" s="194"/>
      <c r="D2603" s="195" t="s">
        <v>188</v>
      </c>
      <c r="E2603" s="196" t="s">
        <v>19</v>
      </c>
      <c r="F2603" s="197" t="s">
        <v>1911</v>
      </c>
      <c r="G2603" s="194"/>
      <c r="H2603" s="198">
        <v>1</v>
      </c>
      <c r="I2603" s="199"/>
      <c r="J2603" s="194"/>
      <c r="K2603" s="194"/>
      <c r="L2603" s="200"/>
      <c r="M2603" s="201"/>
      <c r="N2603" s="202"/>
      <c r="O2603" s="202"/>
      <c r="P2603" s="202"/>
      <c r="Q2603" s="202"/>
      <c r="R2603" s="202"/>
      <c r="S2603" s="202"/>
      <c r="T2603" s="203"/>
      <c r="AT2603" s="204" t="s">
        <v>188</v>
      </c>
      <c r="AU2603" s="204" t="s">
        <v>86</v>
      </c>
      <c r="AV2603" s="13" t="s">
        <v>86</v>
      </c>
      <c r="AW2603" s="13" t="s">
        <v>35</v>
      </c>
      <c r="AX2603" s="13" t="s">
        <v>84</v>
      </c>
      <c r="AY2603" s="204" t="s">
        <v>177</v>
      </c>
    </row>
    <row r="2604" spans="1:65" s="2" customFormat="1" ht="24.2" customHeight="1">
      <c r="A2604" s="36"/>
      <c r="B2604" s="37"/>
      <c r="C2604" s="175" t="s">
        <v>1912</v>
      </c>
      <c r="D2604" s="175" t="s">
        <v>179</v>
      </c>
      <c r="E2604" s="176" t="s">
        <v>1913</v>
      </c>
      <c r="F2604" s="177" t="s">
        <v>1914</v>
      </c>
      <c r="G2604" s="178" t="s">
        <v>595</v>
      </c>
      <c r="H2604" s="179">
        <v>15.8</v>
      </c>
      <c r="I2604" s="180"/>
      <c r="J2604" s="181">
        <f>ROUND(I2604*H2604,2)</f>
        <v>0</v>
      </c>
      <c r="K2604" s="177" t="s">
        <v>183</v>
      </c>
      <c r="L2604" s="41"/>
      <c r="M2604" s="182" t="s">
        <v>19</v>
      </c>
      <c r="N2604" s="183" t="s">
        <v>47</v>
      </c>
      <c r="O2604" s="66"/>
      <c r="P2604" s="184">
        <f>O2604*H2604</f>
        <v>0</v>
      </c>
      <c r="Q2604" s="184">
        <v>4.4799999999999996E-3</v>
      </c>
      <c r="R2604" s="184">
        <f>Q2604*H2604</f>
        <v>7.0784E-2</v>
      </c>
      <c r="S2604" s="184">
        <v>0</v>
      </c>
      <c r="T2604" s="185">
        <f>S2604*H2604</f>
        <v>0</v>
      </c>
      <c r="U2604" s="36"/>
      <c r="V2604" s="36"/>
      <c r="W2604" s="36"/>
      <c r="X2604" s="36"/>
      <c r="Y2604" s="36"/>
      <c r="Z2604" s="36"/>
      <c r="AA2604" s="36"/>
      <c r="AB2604" s="36"/>
      <c r="AC2604" s="36"/>
      <c r="AD2604" s="36"/>
      <c r="AE2604" s="36"/>
      <c r="AR2604" s="186" t="s">
        <v>301</v>
      </c>
      <c r="AT2604" s="186" t="s">
        <v>179</v>
      </c>
      <c r="AU2604" s="186" t="s">
        <v>86</v>
      </c>
      <c r="AY2604" s="19" t="s">
        <v>177</v>
      </c>
      <c r="BE2604" s="187">
        <f>IF(N2604="základní",J2604,0)</f>
        <v>0</v>
      </c>
      <c r="BF2604" s="187">
        <f>IF(N2604="snížená",J2604,0)</f>
        <v>0</v>
      </c>
      <c r="BG2604" s="187">
        <f>IF(N2604="zákl. přenesená",J2604,0)</f>
        <v>0</v>
      </c>
      <c r="BH2604" s="187">
        <f>IF(N2604="sníž. přenesená",J2604,0)</f>
        <v>0</v>
      </c>
      <c r="BI2604" s="187">
        <f>IF(N2604="nulová",J2604,0)</f>
        <v>0</v>
      </c>
      <c r="BJ2604" s="19" t="s">
        <v>84</v>
      </c>
      <c r="BK2604" s="187">
        <f>ROUND(I2604*H2604,2)</f>
        <v>0</v>
      </c>
      <c r="BL2604" s="19" t="s">
        <v>301</v>
      </c>
      <c r="BM2604" s="186" t="s">
        <v>1915</v>
      </c>
    </row>
    <row r="2605" spans="1:65" s="2" customFormat="1" ht="11.25">
      <c r="A2605" s="36"/>
      <c r="B2605" s="37"/>
      <c r="C2605" s="38"/>
      <c r="D2605" s="188" t="s">
        <v>186</v>
      </c>
      <c r="E2605" s="38"/>
      <c r="F2605" s="189" t="s">
        <v>1916</v>
      </c>
      <c r="G2605" s="38"/>
      <c r="H2605" s="38"/>
      <c r="I2605" s="190"/>
      <c r="J2605" s="38"/>
      <c r="K2605" s="38"/>
      <c r="L2605" s="41"/>
      <c r="M2605" s="191"/>
      <c r="N2605" s="192"/>
      <c r="O2605" s="66"/>
      <c r="P2605" s="66"/>
      <c r="Q2605" s="66"/>
      <c r="R2605" s="66"/>
      <c r="S2605" s="66"/>
      <c r="T2605" s="67"/>
      <c r="U2605" s="36"/>
      <c r="V2605" s="36"/>
      <c r="W2605" s="36"/>
      <c r="X2605" s="36"/>
      <c r="Y2605" s="36"/>
      <c r="Z2605" s="36"/>
      <c r="AA2605" s="36"/>
      <c r="AB2605" s="36"/>
      <c r="AC2605" s="36"/>
      <c r="AD2605" s="36"/>
      <c r="AE2605" s="36"/>
      <c r="AT2605" s="19" t="s">
        <v>186</v>
      </c>
      <c r="AU2605" s="19" t="s">
        <v>86</v>
      </c>
    </row>
    <row r="2606" spans="1:65" s="13" customFormat="1" ht="11.25">
      <c r="B2606" s="193"/>
      <c r="C2606" s="194"/>
      <c r="D2606" s="195" t="s">
        <v>188</v>
      </c>
      <c r="E2606" s="196" t="s">
        <v>19</v>
      </c>
      <c r="F2606" s="197" t="s">
        <v>1917</v>
      </c>
      <c r="G2606" s="194"/>
      <c r="H2606" s="198">
        <v>15.8</v>
      </c>
      <c r="I2606" s="199"/>
      <c r="J2606" s="194"/>
      <c r="K2606" s="194"/>
      <c r="L2606" s="200"/>
      <c r="M2606" s="201"/>
      <c r="N2606" s="202"/>
      <c r="O2606" s="202"/>
      <c r="P2606" s="202"/>
      <c r="Q2606" s="202"/>
      <c r="R2606" s="202"/>
      <c r="S2606" s="202"/>
      <c r="T2606" s="203"/>
      <c r="AT2606" s="204" t="s">
        <v>188</v>
      </c>
      <c r="AU2606" s="204" t="s">
        <v>86</v>
      </c>
      <c r="AV2606" s="13" t="s">
        <v>86</v>
      </c>
      <c r="AW2606" s="13" t="s">
        <v>35</v>
      </c>
      <c r="AX2606" s="13" t="s">
        <v>84</v>
      </c>
      <c r="AY2606" s="204" t="s">
        <v>177</v>
      </c>
    </row>
    <row r="2607" spans="1:65" s="2" customFormat="1" ht="24.2" customHeight="1">
      <c r="A2607" s="36"/>
      <c r="B2607" s="37"/>
      <c r="C2607" s="175" t="s">
        <v>1918</v>
      </c>
      <c r="D2607" s="175" t="s">
        <v>179</v>
      </c>
      <c r="E2607" s="176" t="s">
        <v>1919</v>
      </c>
      <c r="F2607" s="177" t="s">
        <v>1920</v>
      </c>
      <c r="G2607" s="178" t="s">
        <v>595</v>
      </c>
      <c r="H2607" s="179">
        <v>84.1</v>
      </c>
      <c r="I2607" s="180"/>
      <c r="J2607" s="181">
        <f>ROUND(I2607*H2607,2)</f>
        <v>0</v>
      </c>
      <c r="K2607" s="177" t="s">
        <v>19</v>
      </c>
      <c r="L2607" s="41"/>
      <c r="M2607" s="182" t="s">
        <v>19</v>
      </c>
      <c r="N2607" s="183" t="s">
        <v>47</v>
      </c>
      <c r="O2607" s="66"/>
      <c r="P2607" s="184">
        <f>O2607*H2607</f>
        <v>0</v>
      </c>
      <c r="Q2607" s="184">
        <v>3.15E-3</v>
      </c>
      <c r="R2607" s="184">
        <f>Q2607*H2607</f>
        <v>0.26491500000000001</v>
      </c>
      <c r="S2607" s="184">
        <v>0</v>
      </c>
      <c r="T2607" s="185">
        <f>S2607*H2607</f>
        <v>0</v>
      </c>
      <c r="U2607" s="36"/>
      <c r="V2607" s="36"/>
      <c r="W2607" s="36"/>
      <c r="X2607" s="36"/>
      <c r="Y2607" s="36"/>
      <c r="Z2607" s="36"/>
      <c r="AA2607" s="36"/>
      <c r="AB2607" s="36"/>
      <c r="AC2607" s="36"/>
      <c r="AD2607" s="36"/>
      <c r="AE2607" s="36"/>
      <c r="AR2607" s="186" t="s">
        <v>301</v>
      </c>
      <c r="AT2607" s="186" t="s">
        <v>179</v>
      </c>
      <c r="AU2607" s="186" t="s">
        <v>86</v>
      </c>
      <c r="AY2607" s="19" t="s">
        <v>177</v>
      </c>
      <c r="BE2607" s="187">
        <f>IF(N2607="základní",J2607,0)</f>
        <v>0</v>
      </c>
      <c r="BF2607" s="187">
        <f>IF(N2607="snížená",J2607,0)</f>
        <v>0</v>
      </c>
      <c r="BG2607" s="187">
        <f>IF(N2607="zákl. přenesená",J2607,0)</f>
        <v>0</v>
      </c>
      <c r="BH2607" s="187">
        <f>IF(N2607="sníž. přenesená",J2607,0)</f>
        <v>0</v>
      </c>
      <c r="BI2607" s="187">
        <f>IF(N2607="nulová",J2607,0)</f>
        <v>0</v>
      </c>
      <c r="BJ2607" s="19" t="s">
        <v>84</v>
      </c>
      <c r="BK2607" s="187">
        <f>ROUND(I2607*H2607,2)</f>
        <v>0</v>
      </c>
      <c r="BL2607" s="19" t="s">
        <v>301</v>
      </c>
      <c r="BM2607" s="186" t="s">
        <v>1921</v>
      </c>
    </row>
    <row r="2608" spans="1:65" s="13" customFormat="1" ht="11.25">
      <c r="B2608" s="193"/>
      <c r="C2608" s="194"/>
      <c r="D2608" s="195" t="s">
        <v>188</v>
      </c>
      <c r="E2608" s="196" t="s">
        <v>19</v>
      </c>
      <c r="F2608" s="197" t="s">
        <v>1922</v>
      </c>
      <c r="G2608" s="194"/>
      <c r="H2608" s="198">
        <v>3</v>
      </c>
      <c r="I2608" s="199"/>
      <c r="J2608" s="194"/>
      <c r="K2608" s="194"/>
      <c r="L2608" s="200"/>
      <c r="M2608" s="201"/>
      <c r="N2608" s="202"/>
      <c r="O2608" s="202"/>
      <c r="P2608" s="202"/>
      <c r="Q2608" s="202"/>
      <c r="R2608" s="202"/>
      <c r="S2608" s="202"/>
      <c r="T2608" s="203"/>
      <c r="AT2608" s="204" t="s">
        <v>188</v>
      </c>
      <c r="AU2608" s="204" t="s">
        <v>86</v>
      </c>
      <c r="AV2608" s="13" t="s">
        <v>86</v>
      </c>
      <c r="AW2608" s="13" t="s">
        <v>35</v>
      </c>
      <c r="AX2608" s="13" t="s">
        <v>76</v>
      </c>
      <c r="AY2608" s="204" t="s">
        <v>177</v>
      </c>
    </row>
    <row r="2609" spans="1:65" s="13" customFormat="1" ht="11.25">
      <c r="B2609" s="193"/>
      <c r="C2609" s="194"/>
      <c r="D2609" s="195" t="s">
        <v>188</v>
      </c>
      <c r="E2609" s="196" t="s">
        <v>19</v>
      </c>
      <c r="F2609" s="197" t="s">
        <v>1923</v>
      </c>
      <c r="G2609" s="194"/>
      <c r="H2609" s="198">
        <v>2.5</v>
      </c>
      <c r="I2609" s="199"/>
      <c r="J2609" s="194"/>
      <c r="K2609" s="194"/>
      <c r="L2609" s="200"/>
      <c r="M2609" s="201"/>
      <c r="N2609" s="202"/>
      <c r="O2609" s="202"/>
      <c r="P2609" s="202"/>
      <c r="Q2609" s="202"/>
      <c r="R2609" s="202"/>
      <c r="S2609" s="202"/>
      <c r="T2609" s="203"/>
      <c r="AT2609" s="204" t="s">
        <v>188</v>
      </c>
      <c r="AU2609" s="204" t="s">
        <v>86</v>
      </c>
      <c r="AV2609" s="13" t="s">
        <v>86</v>
      </c>
      <c r="AW2609" s="13" t="s">
        <v>35</v>
      </c>
      <c r="AX2609" s="13" t="s">
        <v>76</v>
      </c>
      <c r="AY2609" s="204" t="s">
        <v>177</v>
      </c>
    </row>
    <row r="2610" spans="1:65" s="13" customFormat="1" ht="11.25">
      <c r="B2610" s="193"/>
      <c r="C2610" s="194"/>
      <c r="D2610" s="195" t="s">
        <v>188</v>
      </c>
      <c r="E2610" s="196" t="s">
        <v>19</v>
      </c>
      <c r="F2610" s="197" t="s">
        <v>1924</v>
      </c>
      <c r="G2610" s="194"/>
      <c r="H2610" s="198">
        <v>1.6</v>
      </c>
      <c r="I2610" s="199"/>
      <c r="J2610" s="194"/>
      <c r="K2610" s="194"/>
      <c r="L2610" s="200"/>
      <c r="M2610" s="201"/>
      <c r="N2610" s="202"/>
      <c r="O2610" s="202"/>
      <c r="P2610" s="202"/>
      <c r="Q2610" s="202"/>
      <c r="R2610" s="202"/>
      <c r="S2610" s="202"/>
      <c r="T2610" s="203"/>
      <c r="AT2610" s="204" t="s">
        <v>188</v>
      </c>
      <c r="AU2610" s="204" t="s">
        <v>86</v>
      </c>
      <c r="AV2610" s="13" t="s">
        <v>86</v>
      </c>
      <c r="AW2610" s="13" t="s">
        <v>35</v>
      </c>
      <c r="AX2610" s="13" t="s">
        <v>76</v>
      </c>
      <c r="AY2610" s="204" t="s">
        <v>177</v>
      </c>
    </row>
    <row r="2611" spans="1:65" s="13" customFormat="1" ht="11.25">
      <c r="B2611" s="193"/>
      <c r="C2611" s="194"/>
      <c r="D2611" s="195" t="s">
        <v>188</v>
      </c>
      <c r="E2611" s="196" t="s">
        <v>19</v>
      </c>
      <c r="F2611" s="197" t="s">
        <v>1925</v>
      </c>
      <c r="G2611" s="194"/>
      <c r="H2611" s="198">
        <v>1.4</v>
      </c>
      <c r="I2611" s="199"/>
      <c r="J2611" s="194"/>
      <c r="K2611" s="194"/>
      <c r="L2611" s="200"/>
      <c r="M2611" s="201"/>
      <c r="N2611" s="202"/>
      <c r="O2611" s="202"/>
      <c r="P2611" s="202"/>
      <c r="Q2611" s="202"/>
      <c r="R2611" s="202"/>
      <c r="S2611" s="202"/>
      <c r="T2611" s="203"/>
      <c r="AT2611" s="204" t="s">
        <v>188</v>
      </c>
      <c r="AU2611" s="204" t="s">
        <v>86</v>
      </c>
      <c r="AV2611" s="13" t="s">
        <v>86</v>
      </c>
      <c r="AW2611" s="13" t="s">
        <v>35</v>
      </c>
      <c r="AX2611" s="13" t="s">
        <v>76</v>
      </c>
      <c r="AY2611" s="204" t="s">
        <v>177</v>
      </c>
    </row>
    <row r="2612" spans="1:65" s="13" customFormat="1" ht="11.25">
      <c r="B2612" s="193"/>
      <c r="C2612" s="194"/>
      <c r="D2612" s="195" t="s">
        <v>188</v>
      </c>
      <c r="E2612" s="196" t="s">
        <v>19</v>
      </c>
      <c r="F2612" s="197" t="s">
        <v>1926</v>
      </c>
      <c r="G2612" s="194"/>
      <c r="H2612" s="198">
        <v>1.6</v>
      </c>
      <c r="I2612" s="199"/>
      <c r="J2612" s="194"/>
      <c r="K2612" s="194"/>
      <c r="L2612" s="200"/>
      <c r="M2612" s="201"/>
      <c r="N2612" s="202"/>
      <c r="O2612" s="202"/>
      <c r="P2612" s="202"/>
      <c r="Q2612" s="202"/>
      <c r="R2612" s="202"/>
      <c r="S2612" s="202"/>
      <c r="T2612" s="203"/>
      <c r="AT2612" s="204" t="s">
        <v>188</v>
      </c>
      <c r="AU2612" s="204" t="s">
        <v>86</v>
      </c>
      <c r="AV2612" s="13" t="s">
        <v>86</v>
      </c>
      <c r="AW2612" s="13" t="s">
        <v>35</v>
      </c>
      <c r="AX2612" s="13" t="s">
        <v>76</v>
      </c>
      <c r="AY2612" s="204" t="s">
        <v>177</v>
      </c>
    </row>
    <row r="2613" spans="1:65" s="13" customFormat="1" ht="11.25">
      <c r="B2613" s="193"/>
      <c r="C2613" s="194"/>
      <c r="D2613" s="195" t="s">
        <v>188</v>
      </c>
      <c r="E2613" s="196" t="s">
        <v>19</v>
      </c>
      <c r="F2613" s="197" t="s">
        <v>1927</v>
      </c>
      <c r="G2613" s="194"/>
      <c r="H2613" s="198">
        <v>4.5</v>
      </c>
      <c r="I2613" s="199"/>
      <c r="J2613" s="194"/>
      <c r="K2613" s="194"/>
      <c r="L2613" s="200"/>
      <c r="M2613" s="201"/>
      <c r="N2613" s="202"/>
      <c r="O2613" s="202"/>
      <c r="P2613" s="202"/>
      <c r="Q2613" s="202"/>
      <c r="R2613" s="202"/>
      <c r="S2613" s="202"/>
      <c r="T2613" s="203"/>
      <c r="AT2613" s="204" t="s">
        <v>188</v>
      </c>
      <c r="AU2613" s="204" t="s">
        <v>86</v>
      </c>
      <c r="AV2613" s="13" t="s">
        <v>86</v>
      </c>
      <c r="AW2613" s="13" t="s">
        <v>35</v>
      </c>
      <c r="AX2613" s="13" t="s">
        <v>76</v>
      </c>
      <c r="AY2613" s="204" t="s">
        <v>177</v>
      </c>
    </row>
    <row r="2614" spans="1:65" s="13" customFormat="1" ht="11.25">
      <c r="B2614" s="193"/>
      <c r="C2614" s="194"/>
      <c r="D2614" s="195" t="s">
        <v>188</v>
      </c>
      <c r="E2614" s="196" t="s">
        <v>19</v>
      </c>
      <c r="F2614" s="197" t="s">
        <v>1928</v>
      </c>
      <c r="G2614" s="194"/>
      <c r="H2614" s="198">
        <v>8</v>
      </c>
      <c r="I2614" s="199"/>
      <c r="J2614" s="194"/>
      <c r="K2614" s="194"/>
      <c r="L2614" s="200"/>
      <c r="M2614" s="201"/>
      <c r="N2614" s="202"/>
      <c r="O2614" s="202"/>
      <c r="P2614" s="202"/>
      <c r="Q2614" s="202"/>
      <c r="R2614" s="202"/>
      <c r="S2614" s="202"/>
      <c r="T2614" s="203"/>
      <c r="AT2614" s="204" t="s">
        <v>188</v>
      </c>
      <c r="AU2614" s="204" t="s">
        <v>86</v>
      </c>
      <c r="AV2614" s="13" t="s">
        <v>86</v>
      </c>
      <c r="AW2614" s="13" t="s">
        <v>35</v>
      </c>
      <c r="AX2614" s="13" t="s">
        <v>76</v>
      </c>
      <c r="AY2614" s="204" t="s">
        <v>177</v>
      </c>
    </row>
    <row r="2615" spans="1:65" s="13" customFormat="1" ht="11.25">
      <c r="B2615" s="193"/>
      <c r="C2615" s="194"/>
      <c r="D2615" s="195" t="s">
        <v>188</v>
      </c>
      <c r="E2615" s="196" t="s">
        <v>19</v>
      </c>
      <c r="F2615" s="197" t="s">
        <v>1929</v>
      </c>
      <c r="G2615" s="194"/>
      <c r="H2615" s="198">
        <v>1.8</v>
      </c>
      <c r="I2615" s="199"/>
      <c r="J2615" s="194"/>
      <c r="K2615" s="194"/>
      <c r="L2615" s="200"/>
      <c r="M2615" s="201"/>
      <c r="N2615" s="202"/>
      <c r="O2615" s="202"/>
      <c r="P2615" s="202"/>
      <c r="Q2615" s="202"/>
      <c r="R2615" s="202"/>
      <c r="S2615" s="202"/>
      <c r="T2615" s="203"/>
      <c r="AT2615" s="204" t="s">
        <v>188</v>
      </c>
      <c r="AU2615" s="204" t="s">
        <v>86</v>
      </c>
      <c r="AV2615" s="13" t="s">
        <v>86</v>
      </c>
      <c r="AW2615" s="13" t="s">
        <v>35</v>
      </c>
      <c r="AX2615" s="13" t="s">
        <v>76</v>
      </c>
      <c r="AY2615" s="204" t="s">
        <v>177</v>
      </c>
    </row>
    <row r="2616" spans="1:65" s="13" customFormat="1" ht="11.25">
      <c r="B2616" s="193"/>
      <c r="C2616" s="194"/>
      <c r="D2616" s="195" t="s">
        <v>188</v>
      </c>
      <c r="E2616" s="196" t="s">
        <v>19</v>
      </c>
      <c r="F2616" s="197" t="s">
        <v>1930</v>
      </c>
      <c r="G2616" s="194"/>
      <c r="H2616" s="198">
        <v>42</v>
      </c>
      <c r="I2616" s="199"/>
      <c r="J2616" s="194"/>
      <c r="K2616" s="194"/>
      <c r="L2616" s="200"/>
      <c r="M2616" s="201"/>
      <c r="N2616" s="202"/>
      <c r="O2616" s="202"/>
      <c r="P2616" s="202"/>
      <c r="Q2616" s="202"/>
      <c r="R2616" s="202"/>
      <c r="S2616" s="202"/>
      <c r="T2616" s="203"/>
      <c r="AT2616" s="204" t="s">
        <v>188</v>
      </c>
      <c r="AU2616" s="204" t="s">
        <v>86</v>
      </c>
      <c r="AV2616" s="13" t="s">
        <v>86</v>
      </c>
      <c r="AW2616" s="13" t="s">
        <v>35</v>
      </c>
      <c r="AX2616" s="13" t="s">
        <v>76</v>
      </c>
      <c r="AY2616" s="204" t="s">
        <v>177</v>
      </c>
    </row>
    <row r="2617" spans="1:65" s="13" customFormat="1" ht="11.25">
      <c r="B2617" s="193"/>
      <c r="C2617" s="194"/>
      <c r="D2617" s="195" t="s">
        <v>188</v>
      </c>
      <c r="E2617" s="196" t="s">
        <v>19</v>
      </c>
      <c r="F2617" s="197" t="s">
        <v>1931</v>
      </c>
      <c r="G2617" s="194"/>
      <c r="H2617" s="198">
        <v>9.8000000000000007</v>
      </c>
      <c r="I2617" s="199"/>
      <c r="J2617" s="194"/>
      <c r="K2617" s="194"/>
      <c r="L2617" s="200"/>
      <c r="M2617" s="201"/>
      <c r="N2617" s="202"/>
      <c r="O2617" s="202"/>
      <c r="P2617" s="202"/>
      <c r="Q2617" s="202"/>
      <c r="R2617" s="202"/>
      <c r="S2617" s="202"/>
      <c r="T2617" s="203"/>
      <c r="AT2617" s="204" t="s">
        <v>188</v>
      </c>
      <c r="AU2617" s="204" t="s">
        <v>86</v>
      </c>
      <c r="AV2617" s="13" t="s">
        <v>86</v>
      </c>
      <c r="AW2617" s="13" t="s">
        <v>35</v>
      </c>
      <c r="AX2617" s="13" t="s">
        <v>76</v>
      </c>
      <c r="AY2617" s="204" t="s">
        <v>177</v>
      </c>
    </row>
    <row r="2618" spans="1:65" s="13" customFormat="1" ht="11.25">
      <c r="B2618" s="193"/>
      <c r="C2618" s="194"/>
      <c r="D2618" s="195" t="s">
        <v>188</v>
      </c>
      <c r="E2618" s="196" t="s">
        <v>19</v>
      </c>
      <c r="F2618" s="197" t="s">
        <v>1932</v>
      </c>
      <c r="G2618" s="194"/>
      <c r="H2618" s="198">
        <v>3.6</v>
      </c>
      <c r="I2618" s="199"/>
      <c r="J2618" s="194"/>
      <c r="K2618" s="194"/>
      <c r="L2618" s="200"/>
      <c r="M2618" s="201"/>
      <c r="N2618" s="202"/>
      <c r="O2618" s="202"/>
      <c r="P2618" s="202"/>
      <c r="Q2618" s="202"/>
      <c r="R2618" s="202"/>
      <c r="S2618" s="202"/>
      <c r="T2618" s="203"/>
      <c r="AT2618" s="204" t="s">
        <v>188</v>
      </c>
      <c r="AU2618" s="204" t="s">
        <v>86</v>
      </c>
      <c r="AV2618" s="13" t="s">
        <v>86</v>
      </c>
      <c r="AW2618" s="13" t="s">
        <v>35</v>
      </c>
      <c r="AX2618" s="13" t="s">
        <v>76</v>
      </c>
      <c r="AY2618" s="204" t="s">
        <v>177</v>
      </c>
    </row>
    <row r="2619" spans="1:65" s="13" customFormat="1" ht="11.25">
      <c r="B2619" s="193"/>
      <c r="C2619" s="194"/>
      <c r="D2619" s="195" t="s">
        <v>188</v>
      </c>
      <c r="E2619" s="196" t="s">
        <v>19</v>
      </c>
      <c r="F2619" s="197" t="s">
        <v>1933</v>
      </c>
      <c r="G2619" s="194"/>
      <c r="H2619" s="198">
        <v>2.5</v>
      </c>
      <c r="I2619" s="199"/>
      <c r="J2619" s="194"/>
      <c r="K2619" s="194"/>
      <c r="L2619" s="200"/>
      <c r="M2619" s="201"/>
      <c r="N2619" s="202"/>
      <c r="O2619" s="202"/>
      <c r="P2619" s="202"/>
      <c r="Q2619" s="202"/>
      <c r="R2619" s="202"/>
      <c r="S2619" s="202"/>
      <c r="T2619" s="203"/>
      <c r="AT2619" s="204" t="s">
        <v>188</v>
      </c>
      <c r="AU2619" s="204" t="s">
        <v>86</v>
      </c>
      <c r="AV2619" s="13" t="s">
        <v>86</v>
      </c>
      <c r="AW2619" s="13" t="s">
        <v>35</v>
      </c>
      <c r="AX2619" s="13" t="s">
        <v>76</v>
      </c>
      <c r="AY2619" s="204" t="s">
        <v>177</v>
      </c>
    </row>
    <row r="2620" spans="1:65" s="13" customFormat="1" ht="11.25">
      <c r="B2620" s="193"/>
      <c r="C2620" s="194"/>
      <c r="D2620" s="195" t="s">
        <v>188</v>
      </c>
      <c r="E2620" s="196" t="s">
        <v>19</v>
      </c>
      <c r="F2620" s="197" t="s">
        <v>1934</v>
      </c>
      <c r="G2620" s="194"/>
      <c r="H2620" s="198">
        <v>1.8</v>
      </c>
      <c r="I2620" s="199"/>
      <c r="J2620" s="194"/>
      <c r="K2620" s="194"/>
      <c r="L2620" s="200"/>
      <c r="M2620" s="201"/>
      <c r="N2620" s="202"/>
      <c r="O2620" s="202"/>
      <c r="P2620" s="202"/>
      <c r="Q2620" s="202"/>
      <c r="R2620" s="202"/>
      <c r="S2620" s="202"/>
      <c r="T2620" s="203"/>
      <c r="AT2620" s="204" t="s">
        <v>188</v>
      </c>
      <c r="AU2620" s="204" t="s">
        <v>86</v>
      </c>
      <c r="AV2620" s="13" t="s">
        <v>86</v>
      </c>
      <c r="AW2620" s="13" t="s">
        <v>35</v>
      </c>
      <c r="AX2620" s="13" t="s">
        <v>76</v>
      </c>
      <c r="AY2620" s="204" t="s">
        <v>177</v>
      </c>
    </row>
    <row r="2621" spans="1:65" s="14" customFormat="1" ht="11.25">
      <c r="B2621" s="205"/>
      <c r="C2621" s="206"/>
      <c r="D2621" s="195" t="s">
        <v>188</v>
      </c>
      <c r="E2621" s="207" t="s">
        <v>19</v>
      </c>
      <c r="F2621" s="208" t="s">
        <v>190</v>
      </c>
      <c r="G2621" s="206"/>
      <c r="H2621" s="209">
        <v>84.1</v>
      </c>
      <c r="I2621" s="210"/>
      <c r="J2621" s="206"/>
      <c r="K2621" s="206"/>
      <c r="L2621" s="211"/>
      <c r="M2621" s="212"/>
      <c r="N2621" s="213"/>
      <c r="O2621" s="213"/>
      <c r="P2621" s="213"/>
      <c r="Q2621" s="213"/>
      <c r="R2621" s="213"/>
      <c r="S2621" s="213"/>
      <c r="T2621" s="214"/>
      <c r="AT2621" s="215" t="s">
        <v>188</v>
      </c>
      <c r="AU2621" s="215" t="s">
        <v>86</v>
      </c>
      <c r="AV2621" s="14" t="s">
        <v>184</v>
      </c>
      <c r="AW2621" s="14" t="s">
        <v>35</v>
      </c>
      <c r="AX2621" s="14" t="s">
        <v>84</v>
      </c>
      <c r="AY2621" s="215" t="s">
        <v>177</v>
      </c>
    </row>
    <row r="2622" spans="1:65" s="2" customFormat="1" ht="24.2" customHeight="1">
      <c r="A2622" s="36"/>
      <c r="B2622" s="37"/>
      <c r="C2622" s="175" t="s">
        <v>1935</v>
      </c>
      <c r="D2622" s="175" t="s">
        <v>179</v>
      </c>
      <c r="E2622" s="176" t="s">
        <v>1936</v>
      </c>
      <c r="F2622" s="177" t="s">
        <v>1937</v>
      </c>
      <c r="G2622" s="178" t="s">
        <v>595</v>
      </c>
      <c r="H2622" s="179">
        <v>73.5</v>
      </c>
      <c r="I2622" s="180"/>
      <c r="J2622" s="181">
        <f>ROUND(I2622*H2622,2)</f>
        <v>0</v>
      </c>
      <c r="K2622" s="177" t="s">
        <v>19</v>
      </c>
      <c r="L2622" s="41"/>
      <c r="M2622" s="182" t="s">
        <v>19</v>
      </c>
      <c r="N2622" s="183" t="s">
        <v>47</v>
      </c>
      <c r="O2622" s="66"/>
      <c r="P2622" s="184">
        <f>O2622*H2622</f>
        <v>0</v>
      </c>
      <c r="Q2622" s="184">
        <v>2E-3</v>
      </c>
      <c r="R2622" s="184">
        <f>Q2622*H2622</f>
        <v>0.14699999999999999</v>
      </c>
      <c r="S2622" s="184">
        <v>0</v>
      </c>
      <c r="T2622" s="185">
        <f>S2622*H2622</f>
        <v>0</v>
      </c>
      <c r="U2622" s="36"/>
      <c r="V2622" s="36"/>
      <c r="W2622" s="36"/>
      <c r="X2622" s="36"/>
      <c r="Y2622" s="36"/>
      <c r="Z2622" s="36"/>
      <c r="AA2622" s="36"/>
      <c r="AB2622" s="36"/>
      <c r="AC2622" s="36"/>
      <c r="AD2622" s="36"/>
      <c r="AE2622" s="36"/>
      <c r="AR2622" s="186" t="s">
        <v>301</v>
      </c>
      <c r="AT2622" s="186" t="s">
        <v>179</v>
      </c>
      <c r="AU2622" s="186" t="s">
        <v>86</v>
      </c>
      <c r="AY2622" s="19" t="s">
        <v>177</v>
      </c>
      <c r="BE2622" s="187">
        <f>IF(N2622="základní",J2622,0)</f>
        <v>0</v>
      </c>
      <c r="BF2622" s="187">
        <f>IF(N2622="snížená",J2622,0)</f>
        <v>0</v>
      </c>
      <c r="BG2622" s="187">
        <f>IF(N2622="zákl. přenesená",J2622,0)</f>
        <v>0</v>
      </c>
      <c r="BH2622" s="187">
        <f>IF(N2622="sníž. přenesená",J2622,0)</f>
        <v>0</v>
      </c>
      <c r="BI2622" s="187">
        <f>IF(N2622="nulová",J2622,0)</f>
        <v>0</v>
      </c>
      <c r="BJ2622" s="19" t="s">
        <v>84</v>
      </c>
      <c r="BK2622" s="187">
        <f>ROUND(I2622*H2622,2)</f>
        <v>0</v>
      </c>
      <c r="BL2622" s="19" t="s">
        <v>301</v>
      </c>
      <c r="BM2622" s="186" t="s">
        <v>1938</v>
      </c>
    </row>
    <row r="2623" spans="1:65" s="13" customFormat="1" ht="11.25">
      <c r="B2623" s="193"/>
      <c r="C2623" s="194"/>
      <c r="D2623" s="195" t="s">
        <v>188</v>
      </c>
      <c r="E2623" s="196" t="s">
        <v>19</v>
      </c>
      <c r="F2623" s="197" t="s">
        <v>1939</v>
      </c>
      <c r="G2623" s="194"/>
      <c r="H2623" s="198">
        <v>73.5</v>
      </c>
      <c r="I2623" s="199"/>
      <c r="J2623" s="194"/>
      <c r="K2623" s="194"/>
      <c r="L2623" s="200"/>
      <c r="M2623" s="201"/>
      <c r="N2623" s="202"/>
      <c r="O2623" s="202"/>
      <c r="P2623" s="202"/>
      <c r="Q2623" s="202"/>
      <c r="R2623" s="202"/>
      <c r="S2623" s="202"/>
      <c r="T2623" s="203"/>
      <c r="AT2623" s="204" t="s">
        <v>188</v>
      </c>
      <c r="AU2623" s="204" t="s">
        <v>86</v>
      </c>
      <c r="AV2623" s="13" t="s">
        <v>86</v>
      </c>
      <c r="AW2623" s="13" t="s">
        <v>35</v>
      </c>
      <c r="AX2623" s="13" t="s">
        <v>84</v>
      </c>
      <c r="AY2623" s="204" t="s">
        <v>177</v>
      </c>
    </row>
    <row r="2624" spans="1:65" s="2" customFormat="1" ht="24.2" customHeight="1">
      <c r="A2624" s="36"/>
      <c r="B2624" s="37"/>
      <c r="C2624" s="175" t="s">
        <v>1940</v>
      </c>
      <c r="D2624" s="175" t="s">
        <v>179</v>
      </c>
      <c r="E2624" s="176" t="s">
        <v>1941</v>
      </c>
      <c r="F2624" s="177" t="s">
        <v>1942</v>
      </c>
      <c r="G2624" s="178" t="s">
        <v>595</v>
      </c>
      <c r="H2624" s="179">
        <v>33.4</v>
      </c>
      <c r="I2624" s="180"/>
      <c r="J2624" s="181">
        <f>ROUND(I2624*H2624,2)</f>
        <v>0</v>
      </c>
      <c r="K2624" s="177" t="s">
        <v>183</v>
      </c>
      <c r="L2624" s="41"/>
      <c r="M2624" s="182" t="s">
        <v>19</v>
      </c>
      <c r="N2624" s="183" t="s">
        <v>47</v>
      </c>
      <c r="O2624" s="66"/>
      <c r="P2624" s="184">
        <f>O2624*H2624</f>
        <v>0</v>
      </c>
      <c r="Q2624" s="184">
        <v>2.8900000000000002E-3</v>
      </c>
      <c r="R2624" s="184">
        <f>Q2624*H2624</f>
        <v>9.6526000000000001E-2</v>
      </c>
      <c r="S2624" s="184">
        <v>0</v>
      </c>
      <c r="T2624" s="185">
        <f>S2624*H2624</f>
        <v>0</v>
      </c>
      <c r="U2624" s="36"/>
      <c r="V2624" s="36"/>
      <c r="W2624" s="36"/>
      <c r="X2624" s="36"/>
      <c r="Y2624" s="36"/>
      <c r="Z2624" s="36"/>
      <c r="AA2624" s="36"/>
      <c r="AB2624" s="36"/>
      <c r="AC2624" s="36"/>
      <c r="AD2624" s="36"/>
      <c r="AE2624" s="36"/>
      <c r="AR2624" s="186" t="s">
        <v>301</v>
      </c>
      <c r="AT2624" s="186" t="s">
        <v>179</v>
      </c>
      <c r="AU2624" s="186" t="s">
        <v>86</v>
      </c>
      <c r="AY2624" s="19" t="s">
        <v>177</v>
      </c>
      <c r="BE2624" s="187">
        <f>IF(N2624="základní",J2624,0)</f>
        <v>0</v>
      </c>
      <c r="BF2624" s="187">
        <f>IF(N2624="snížená",J2624,0)</f>
        <v>0</v>
      </c>
      <c r="BG2624" s="187">
        <f>IF(N2624="zákl. přenesená",J2624,0)</f>
        <v>0</v>
      </c>
      <c r="BH2624" s="187">
        <f>IF(N2624="sníž. přenesená",J2624,0)</f>
        <v>0</v>
      </c>
      <c r="BI2624" s="187">
        <f>IF(N2624="nulová",J2624,0)</f>
        <v>0</v>
      </c>
      <c r="BJ2624" s="19" t="s">
        <v>84</v>
      </c>
      <c r="BK2624" s="187">
        <f>ROUND(I2624*H2624,2)</f>
        <v>0</v>
      </c>
      <c r="BL2624" s="19" t="s">
        <v>301</v>
      </c>
      <c r="BM2624" s="186" t="s">
        <v>1943</v>
      </c>
    </row>
    <row r="2625" spans="1:65" s="2" customFormat="1" ht="11.25">
      <c r="A2625" s="36"/>
      <c r="B2625" s="37"/>
      <c r="C2625" s="38"/>
      <c r="D2625" s="188" t="s">
        <v>186</v>
      </c>
      <c r="E2625" s="38"/>
      <c r="F2625" s="189" t="s">
        <v>1944</v>
      </c>
      <c r="G2625" s="38"/>
      <c r="H2625" s="38"/>
      <c r="I2625" s="190"/>
      <c r="J2625" s="38"/>
      <c r="K2625" s="38"/>
      <c r="L2625" s="41"/>
      <c r="M2625" s="191"/>
      <c r="N2625" s="192"/>
      <c r="O2625" s="66"/>
      <c r="P2625" s="66"/>
      <c r="Q2625" s="66"/>
      <c r="R2625" s="66"/>
      <c r="S2625" s="66"/>
      <c r="T2625" s="67"/>
      <c r="U2625" s="36"/>
      <c r="V2625" s="36"/>
      <c r="W2625" s="36"/>
      <c r="X2625" s="36"/>
      <c r="Y2625" s="36"/>
      <c r="Z2625" s="36"/>
      <c r="AA2625" s="36"/>
      <c r="AB2625" s="36"/>
      <c r="AC2625" s="36"/>
      <c r="AD2625" s="36"/>
      <c r="AE2625" s="36"/>
      <c r="AT2625" s="19" t="s">
        <v>186</v>
      </c>
      <c r="AU2625" s="19" t="s">
        <v>86</v>
      </c>
    </row>
    <row r="2626" spans="1:65" s="13" customFormat="1" ht="11.25">
      <c r="B2626" s="193"/>
      <c r="C2626" s="194"/>
      <c r="D2626" s="195" t="s">
        <v>188</v>
      </c>
      <c r="E2626" s="196" t="s">
        <v>19</v>
      </c>
      <c r="F2626" s="197" t="s">
        <v>1945</v>
      </c>
      <c r="G2626" s="194"/>
      <c r="H2626" s="198">
        <v>33.4</v>
      </c>
      <c r="I2626" s="199"/>
      <c r="J2626" s="194"/>
      <c r="K2626" s="194"/>
      <c r="L2626" s="200"/>
      <c r="M2626" s="201"/>
      <c r="N2626" s="202"/>
      <c r="O2626" s="202"/>
      <c r="P2626" s="202"/>
      <c r="Q2626" s="202"/>
      <c r="R2626" s="202"/>
      <c r="S2626" s="202"/>
      <c r="T2626" s="203"/>
      <c r="AT2626" s="204" t="s">
        <v>188</v>
      </c>
      <c r="AU2626" s="204" t="s">
        <v>86</v>
      </c>
      <c r="AV2626" s="13" t="s">
        <v>86</v>
      </c>
      <c r="AW2626" s="13" t="s">
        <v>35</v>
      </c>
      <c r="AX2626" s="13" t="s">
        <v>84</v>
      </c>
      <c r="AY2626" s="204" t="s">
        <v>177</v>
      </c>
    </row>
    <row r="2627" spans="1:65" s="2" customFormat="1" ht="24.2" customHeight="1">
      <c r="A2627" s="36"/>
      <c r="B2627" s="37"/>
      <c r="C2627" s="175" t="s">
        <v>1946</v>
      </c>
      <c r="D2627" s="175" t="s">
        <v>179</v>
      </c>
      <c r="E2627" s="176" t="s">
        <v>1947</v>
      </c>
      <c r="F2627" s="177" t="s">
        <v>1948</v>
      </c>
      <c r="G2627" s="178" t="s">
        <v>199</v>
      </c>
      <c r="H2627" s="179">
        <v>1.58</v>
      </c>
      <c r="I2627" s="180"/>
      <c r="J2627" s="181">
        <f>ROUND(I2627*H2627,2)</f>
        <v>0</v>
      </c>
      <c r="K2627" s="177" t="s">
        <v>183</v>
      </c>
      <c r="L2627" s="41"/>
      <c r="M2627" s="182" t="s">
        <v>19</v>
      </c>
      <c r="N2627" s="183" t="s">
        <v>47</v>
      </c>
      <c r="O2627" s="66"/>
      <c r="P2627" s="184">
        <f>O2627*H2627</f>
        <v>0</v>
      </c>
      <c r="Q2627" s="184">
        <v>1.0789999999999999E-2</v>
      </c>
      <c r="R2627" s="184">
        <f>Q2627*H2627</f>
        <v>1.7048199999999999E-2</v>
      </c>
      <c r="S2627" s="184">
        <v>0</v>
      </c>
      <c r="T2627" s="185">
        <f>S2627*H2627</f>
        <v>0</v>
      </c>
      <c r="U2627" s="36"/>
      <c r="V2627" s="36"/>
      <c r="W2627" s="36"/>
      <c r="X2627" s="36"/>
      <c r="Y2627" s="36"/>
      <c r="Z2627" s="36"/>
      <c r="AA2627" s="36"/>
      <c r="AB2627" s="36"/>
      <c r="AC2627" s="36"/>
      <c r="AD2627" s="36"/>
      <c r="AE2627" s="36"/>
      <c r="AR2627" s="186" t="s">
        <v>301</v>
      </c>
      <c r="AT2627" s="186" t="s">
        <v>179</v>
      </c>
      <c r="AU2627" s="186" t="s">
        <v>86</v>
      </c>
      <c r="AY2627" s="19" t="s">
        <v>177</v>
      </c>
      <c r="BE2627" s="187">
        <f>IF(N2627="základní",J2627,0)</f>
        <v>0</v>
      </c>
      <c r="BF2627" s="187">
        <f>IF(N2627="snížená",J2627,0)</f>
        <v>0</v>
      </c>
      <c r="BG2627" s="187">
        <f>IF(N2627="zákl. přenesená",J2627,0)</f>
        <v>0</v>
      </c>
      <c r="BH2627" s="187">
        <f>IF(N2627="sníž. přenesená",J2627,0)</f>
        <v>0</v>
      </c>
      <c r="BI2627" s="187">
        <f>IF(N2627="nulová",J2627,0)</f>
        <v>0</v>
      </c>
      <c r="BJ2627" s="19" t="s">
        <v>84</v>
      </c>
      <c r="BK2627" s="187">
        <f>ROUND(I2627*H2627,2)</f>
        <v>0</v>
      </c>
      <c r="BL2627" s="19" t="s">
        <v>301</v>
      </c>
      <c r="BM2627" s="186" t="s">
        <v>1949</v>
      </c>
    </row>
    <row r="2628" spans="1:65" s="2" customFormat="1" ht="11.25">
      <c r="A2628" s="36"/>
      <c r="B2628" s="37"/>
      <c r="C2628" s="38"/>
      <c r="D2628" s="188" t="s">
        <v>186</v>
      </c>
      <c r="E2628" s="38"/>
      <c r="F2628" s="189" t="s">
        <v>1950</v>
      </c>
      <c r="G2628" s="38"/>
      <c r="H2628" s="38"/>
      <c r="I2628" s="190"/>
      <c r="J2628" s="38"/>
      <c r="K2628" s="38"/>
      <c r="L2628" s="41"/>
      <c r="M2628" s="191"/>
      <c r="N2628" s="192"/>
      <c r="O2628" s="66"/>
      <c r="P2628" s="66"/>
      <c r="Q2628" s="66"/>
      <c r="R2628" s="66"/>
      <c r="S2628" s="66"/>
      <c r="T2628" s="67"/>
      <c r="U2628" s="36"/>
      <c r="V2628" s="36"/>
      <c r="W2628" s="36"/>
      <c r="X2628" s="36"/>
      <c r="Y2628" s="36"/>
      <c r="Z2628" s="36"/>
      <c r="AA2628" s="36"/>
      <c r="AB2628" s="36"/>
      <c r="AC2628" s="36"/>
      <c r="AD2628" s="36"/>
      <c r="AE2628" s="36"/>
      <c r="AT2628" s="19" t="s">
        <v>186</v>
      </c>
      <c r="AU2628" s="19" t="s">
        <v>86</v>
      </c>
    </row>
    <row r="2629" spans="1:65" s="13" customFormat="1" ht="11.25">
      <c r="B2629" s="193"/>
      <c r="C2629" s="194"/>
      <c r="D2629" s="195" t="s">
        <v>188</v>
      </c>
      <c r="E2629" s="196" t="s">
        <v>19</v>
      </c>
      <c r="F2629" s="197" t="s">
        <v>1951</v>
      </c>
      <c r="G2629" s="194"/>
      <c r="H2629" s="198">
        <v>0.5</v>
      </c>
      <c r="I2629" s="199"/>
      <c r="J2629" s="194"/>
      <c r="K2629" s="194"/>
      <c r="L2629" s="200"/>
      <c r="M2629" s="201"/>
      <c r="N2629" s="202"/>
      <c r="O2629" s="202"/>
      <c r="P2629" s="202"/>
      <c r="Q2629" s="202"/>
      <c r="R2629" s="202"/>
      <c r="S2629" s="202"/>
      <c r="T2629" s="203"/>
      <c r="AT2629" s="204" t="s">
        <v>188</v>
      </c>
      <c r="AU2629" s="204" t="s">
        <v>86</v>
      </c>
      <c r="AV2629" s="13" t="s">
        <v>86</v>
      </c>
      <c r="AW2629" s="13" t="s">
        <v>35</v>
      </c>
      <c r="AX2629" s="13" t="s">
        <v>76</v>
      </c>
      <c r="AY2629" s="204" t="s">
        <v>177</v>
      </c>
    </row>
    <row r="2630" spans="1:65" s="13" customFormat="1" ht="11.25">
      <c r="B2630" s="193"/>
      <c r="C2630" s="194"/>
      <c r="D2630" s="195" t="s">
        <v>188</v>
      </c>
      <c r="E2630" s="196" t="s">
        <v>19</v>
      </c>
      <c r="F2630" s="197" t="s">
        <v>1952</v>
      </c>
      <c r="G2630" s="194"/>
      <c r="H2630" s="198">
        <v>1.08</v>
      </c>
      <c r="I2630" s="199"/>
      <c r="J2630" s="194"/>
      <c r="K2630" s="194"/>
      <c r="L2630" s="200"/>
      <c r="M2630" s="201"/>
      <c r="N2630" s="202"/>
      <c r="O2630" s="202"/>
      <c r="P2630" s="202"/>
      <c r="Q2630" s="202"/>
      <c r="R2630" s="202"/>
      <c r="S2630" s="202"/>
      <c r="T2630" s="203"/>
      <c r="AT2630" s="204" t="s">
        <v>188</v>
      </c>
      <c r="AU2630" s="204" t="s">
        <v>86</v>
      </c>
      <c r="AV2630" s="13" t="s">
        <v>86</v>
      </c>
      <c r="AW2630" s="13" t="s">
        <v>35</v>
      </c>
      <c r="AX2630" s="13" t="s">
        <v>76</v>
      </c>
      <c r="AY2630" s="204" t="s">
        <v>177</v>
      </c>
    </row>
    <row r="2631" spans="1:65" s="14" customFormat="1" ht="11.25">
      <c r="B2631" s="205"/>
      <c r="C2631" s="206"/>
      <c r="D2631" s="195" t="s">
        <v>188</v>
      </c>
      <c r="E2631" s="207" t="s">
        <v>19</v>
      </c>
      <c r="F2631" s="208" t="s">
        <v>190</v>
      </c>
      <c r="G2631" s="206"/>
      <c r="H2631" s="209">
        <v>1.58</v>
      </c>
      <c r="I2631" s="210"/>
      <c r="J2631" s="206"/>
      <c r="K2631" s="206"/>
      <c r="L2631" s="211"/>
      <c r="M2631" s="212"/>
      <c r="N2631" s="213"/>
      <c r="O2631" s="213"/>
      <c r="P2631" s="213"/>
      <c r="Q2631" s="213"/>
      <c r="R2631" s="213"/>
      <c r="S2631" s="213"/>
      <c r="T2631" s="214"/>
      <c r="AT2631" s="215" t="s">
        <v>188</v>
      </c>
      <c r="AU2631" s="215" t="s">
        <v>86</v>
      </c>
      <c r="AV2631" s="14" t="s">
        <v>184</v>
      </c>
      <c r="AW2631" s="14" t="s">
        <v>35</v>
      </c>
      <c r="AX2631" s="14" t="s">
        <v>84</v>
      </c>
      <c r="AY2631" s="215" t="s">
        <v>177</v>
      </c>
    </row>
    <row r="2632" spans="1:65" s="2" customFormat="1" ht="21.75" customHeight="1">
      <c r="A2632" s="36"/>
      <c r="B2632" s="37"/>
      <c r="C2632" s="175" t="s">
        <v>1953</v>
      </c>
      <c r="D2632" s="175" t="s">
        <v>179</v>
      </c>
      <c r="E2632" s="176" t="s">
        <v>1954</v>
      </c>
      <c r="F2632" s="177" t="s">
        <v>1955</v>
      </c>
      <c r="G2632" s="178" t="s">
        <v>595</v>
      </c>
      <c r="H2632" s="179">
        <v>60.6</v>
      </c>
      <c r="I2632" s="180"/>
      <c r="J2632" s="181">
        <f>ROUND(I2632*H2632,2)</f>
        <v>0</v>
      </c>
      <c r="K2632" s="177" t="s">
        <v>183</v>
      </c>
      <c r="L2632" s="41"/>
      <c r="M2632" s="182" t="s">
        <v>19</v>
      </c>
      <c r="N2632" s="183" t="s">
        <v>47</v>
      </c>
      <c r="O2632" s="66"/>
      <c r="P2632" s="184">
        <f>O2632*H2632</f>
        <v>0</v>
      </c>
      <c r="Q2632" s="184">
        <v>2.0300000000000001E-3</v>
      </c>
      <c r="R2632" s="184">
        <f>Q2632*H2632</f>
        <v>0.12301800000000002</v>
      </c>
      <c r="S2632" s="184">
        <v>0</v>
      </c>
      <c r="T2632" s="185">
        <f>S2632*H2632</f>
        <v>0</v>
      </c>
      <c r="U2632" s="36"/>
      <c r="V2632" s="36"/>
      <c r="W2632" s="36"/>
      <c r="X2632" s="36"/>
      <c r="Y2632" s="36"/>
      <c r="Z2632" s="36"/>
      <c r="AA2632" s="36"/>
      <c r="AB2632" s="36"/>
      <c r="AC2632" s="36"/>
      <c r="AD2632" s="36"/>
      <c r="AE2632" s="36"/>
      <c r="AR2632" s="186" t="s">
        <v>301</v>
      </c>
      <c r="AT2632" s="186" t="s">
        <v>179</v>
      </c>
      <c r="AU2632" s="186" t="s">
        <v>86</v>
      </c>
      <c r="AY2632" s="19" t="s">
        <v>177</v>
      </c>
      <c r="BE2632" s="187">
        <f>IF(N2632="základní",J2632,0)</f>
        <v>0</v>
      </c>
      <c r="BF2632" s="187">
        <f>IF(N2632="snížená",J2632,0)</f>
        <v>0</v>
      </c>
      <c r="BG2632" s="187">
        <f>IF(N2632="zákl. přenesená",J2632,0)</f>
        <v>0</v>
      </c>
      <c r="BH2632" s="187">
        <f>IF(N2632="sníž. přenesená",J2632,0)</f>
        <v>0</v>
      </c>
      <c r="BI2632" s="187">
        <f>IF(N2632="nulová",J2632,0)</f>
        <v>0</v>
      </c>
      <c r="BJ2632" s="19" t="s">
        <v>84</v>
      </c>
      <c r="BK2632" s="187">
        <f>ROUND(I2632*H2632,2)</f>
        <v>0</v>
      </c>
      <c r="BL2632" s="19" t="s">
        <v>301</v>
      </c>
      <c r="BM2632" s="186" t="s">
        <v>1956</v>
      </c>
    </row>
    <row r="2633" spans="1:65" s="2" customFormat="1" ht="11.25">
      <c r="A2633" s="36"/>
      <c r="B2633" s="37"/>
      <c r="C2633" s="38"/>
      <c r="D2633" s="188" t="s">
        <v>186</v>
      </c>
      <c r="E2633" s="38"/>
      <c r="F2633" s="189" t="s">
        <v>1957</v>
      </c>
      <c r="G2633" s="38"/>
      <c r="H2633" s="38"/>
      <c r="I2633" s="190"/>
      <c r="J2633" s="38"/>
      <c r="K2633" s="38"/>
      <c r="L2633" s="41"/>
      <c r="M2633" s="191"/>
      <c r="N2633" s="192"/>
      <c r="O2633" s="66"/>
      <c r="P2633" s="66"/>
      <c r="Q2633" s="66"/>
      <c r="R2633" s="66"/>
      <c r="S2633" s="66"/>
      <c r="T2633" s="67"/>
      <c r="U2633" s="36"/>
      <c r="V2633" s="36"/>
      <c r="W2633" s="36"/>
      <c r="X2633" s="36"/>
      <c r="Y2633" s="36"/>
      <c r="Z2633" s="36"/>
      <c r="AA2633" s="36"/>
      <c r="AB2633" s="36"/>
      <c r="AC2633" s="36"/>
      <c r="AD2633" s="36"/>
      <c r="AE2633" s="36"/>
      <c r="AT2633" s="19" t="s">
        <v>186</v>
      </c>
      <c r="AU2633" s="19" t="s">
        <v>86</v>
      </c>
    </row>
    <row r="2634" spans="1:65" s="13" customFormat="1" ht="11.25">
      <c r="B2634" s="193"/>
      <c r="C2634" s="194"/>
      <c r="D2634" s="195" t="s">
        <v>188</v>
      </c>
      <c r="E2634" s="196" t="s">
        <v>19</v>
      </c>
      <c r="F2634" s="197" t="s">
        <v>1958</v>
      </c>
      <c r="G2634" s="194"/>
      <c r="H2634" s="198">
        <v>6.2</v>
      </c>
      <c r="I2634" s="199"/>
      <c r="J2634" s="194"/>
      <c r="K2634" s="194"/>
      <c r="L2634" s="200"/>
      <c r="M2634" s="201"/>
      <c r="N2634" s="202"/>
      <c r="O2634" s="202"/>
      <c r="P2634" s="202"/>
      <c r="Q2634" s="202"/>
      <c r="R2634" s="202"/>
      <c r="S2634" s="202"/>
      <c r="T2634" s="203"/>
      <c r="AT2634" s="204" t="s">
        <v>188</v>
      </c>
      <c r="AU2634" s="204" t="s">
        <v>86</v>
      </c>
      <c r="AV2634" s="13" t="s">
        <v>86</v>
      </c>
      <c r="AW2634" s="13" t="s">
        <v>35</v>
      </c>
      <c r="AX2634" s="13" t="s">
        <v>76</v>
      </c>
      <c r="AY2634" s="204" t="s">
        <v>177</v>
      </c>
    </row>
    <row r="2635" spans="1:65" s="13" customFormat="1" ht="11.25">
      <c r="B2635" s="193"/>
      <c r="C2635" s="194"/>
      <c r="D2635" s="195" t="s">
        <v>188</v>
      </c>
      <c r="E2635" s="196" t="s">
        <v>19</v>
      </c>
      <c r="F2635" s="197" t="s">
        <v>1959</v>
      </c>
      <c r="G2635" s="194"/>
      <c r="H2635" s="198">
        <v>54.4</v>
      </c>
      <c r="I2635" s="199"/>
      <c r="J2635" s="194"/>
      <c r="K2635" s="194"/>
      <c r="L2635" s="200"/>
      <c r="M2635" s="201"/>
      <c r="N2635" s="202"/>
      <c r="O2635" s="202"/>
      <c r="P2635" s="202"/>
      <c r="Q2635" s="202"/>
      <c r="R2635" s="202"/>
      <c r="S2635" s="202"/>
      <c r="T2635" s="203"/>
      <c r="AT2635" s="204" t="s">
        <v>188</v>
      </c>
      <c r="AU2635" s="204" t="s">
        <v>86</v>
      </c>
      <c r="AV2635" s="13" t="s">
        <v>86</v>
      </c>
      <c r="AW2635" s="13" t="s">
        <v>35</v>
      </c>
      <c r="AX2635" s="13" t="s">
        <v>76</v>
      </c>
      <c r="AY2635" s="204" t="s">
        <v>177</v>
      </c>
    </row>
    <row r="2636" spans="1:65" s="14" customFormat="1" ht="11.25">
      <c r="B2636" s="205"/>
      <c r="C2636" s="206"/>
      <c r="D2636" s="195" t="s">
        <v>188</v>
      </c>
      <c r="E2636" s="207" t="s">
        <v>19</v>
      </c>
      <c r="F2636" s="208" t="s">
        <v>190</v>
      </c>
      <c r="G2636" s="206"/>
      <c r="H2636" s="209">
        <v>60.6</v>
      </c>
      <c r="I2636" s="210"/>
      <c r="J2636" s="206"/>
      <c r="K2636" s="206"/>
      <c r="L2636" s="211"/>
      <c r="M2636" s="212"/>
      <c r="N2636" s="213"/>
      <c r="O2636" s="213"/>
      <c r="P2636" s="213"/>
      <c r="Q2636" s="213"/>
      <c r="R2636" s="213"/>
      <c r="S2636" s="213"/>
      <c r="T2636" s="214"/>
      <c r="AT2636" s="215" t="s">
        <v>188</v>
      </c>
      <c r="AU2636" s="215" t="s">
        <v>86</v>
      </c>
      <c r="AV2636" s="14" t="s">
        <v>184</v>
      </c>
      <c r="AW2636" s="14" t="s">
        <v>35</v>
      </c>
      <c r="AX2636" s="14" t="s">
        <v>84</v>
      </c>
      <c r="AY2636" s="215" t="s">
        <v>177</v>
      </c>
    </row>
    <row r="2637" spans="1:65" s="2" customFormat="1" ht="21.75" customHeight="1">
      <c r="A2637" s="36"/>
      <c r="B2637" s="37"/>
      <c r="C2637" s="175" t="s">
        <v>1960</v>
      </c>
      <c r="D2637" s="175" t="s">
        <v>179</v>
      </c>
      <c r="E2637" s="176" t="s">
        <v>1961</v>
      </c>
      <c r="F2637" s="177" t="s">
        <v>1962</v>
      </c>
      <c r="G2637" s="178" t="s">
        <v>595</v>
      </c>
      <c r="H2637" s="179">
        <v>31.3</v>
      </c>
      <c r="I2637" s="180"/>
      <c r="J2637" s="181">
        <f>ROUND(I2637*H2637,2)</f>
        <v>0</v>
      </c>
      <c r="K2637" s="177" t="s">
        <v>183</v>
      </c>
      <c r="L2637" s="41"/>
      <c r="M2637" s="182" t="s">
        <v>19</v>
      </c>
      <c r="N2637" s="183" t="s">
        <v>47</v>
      </c>
      <c r="O2637" s="66"/>
      <c r="P2637" s="184">
        <f>O2637*H2637</f>
        <v>0</v>
      </c>
      <c r="Q2637" s="184">
        <v>3.6600000000000001E-3</v>
      </c>
      <c r="R2637" s="184">
        <f>Q2637*H2637</f>
        <v>0.11455800000000001</v>
      </c>
      <c r="S2637" s="184">
        <v>0</v>
      </c>
      <c r="T2637" s="185">
        <f>S2637*H2637</f>
        <v>0</v>
      </c>
      <c r="U2637" s="36"/>
      <c r="V2637" s="36"/>
      <c r="W2637" s="36"/>
      <c r="X2637" s="36"/>
      <c r="Y2637" s="36"/>
      <c r="Z2637" s="36"/>
      <c r="AA2637" s="36"/>
      <c r="AB2637" s="36"/>
      <c r="AC2637" s="36"/>
      <c r="AD2637" s="36"/>
      <c r="AE2637" s="36"/>
      <c r="AR2637" s="186" t="s">
        <v>301</v>
      </c>
      <c r="AT2637" s="186" t="s">
        <v>179</v>
      </c>
      <c r="AU2637" s="186" t="s">
        <v>86</v>
      </c>
      <c r="AY2637" s="19" t="s">
        <v>177</v>
      </c>
      <c r="BE2637" s="187">
        <f>IF(N2637="základní",J2637,0)</f>
        <v>0</v>
      </c>
      <c r="BF2637" s="187">
        <f>IF(N2637="snížená",J2637,0)</f>
        <v>0</v>
      </c>
      <c r="BG2637" s="187">
        <f>IF(N2637="zákl. přenesená",J2637,0)</f>
        <v>0</v>
      </c>
      <c r="BH2637" s="187">
        <f>IF(N2637="sníž. přenesená",J2637,0)</f>
        <v>0</v>
      </c>
      <c r="BI2637" s="187">
        <f>IF(N2637="nulová",J2637,0)</f>
        <v>0</v>
      </c>
      <c r="BJ2637" s="19" t="s">
        <v>84</v>
      </c>
      <c r="BK2637" s="187">
        <f>ROUND(I2637*H2637,2)</f>
        <v>0</v>
      </c>
      <c r="BL2637" s="19" t="s">
        <v>301</v>
      </c>
      <c r="BM2637" s="186" t="s">
        <v>1963</v>
      </c>
    </row>
    <row r="2638" spans="1:65" s="2" customFormat="1" ht="11.25">
      <c r="A2638" s="36"/>
      <c r="B2638" s="37"/>
      <c r="C2638" s="38"/>
      <c r="D2638" s="188" t="s">
        <v>186</v>
      </c>
      <c r="E2638" s="38"/>
      <c r="F2638" s="189" t="s">
        <v>1964</v>
      </c>
      <c r="G2638" s="38"/>
      <c r="H2638" s="38"/>
      <c r="I2638" s="190"/>
      <c r="J2638" s="38"/>
      <c r="K2638" s="38"/>
      <c r="L2638" s="41"/>
      <c r="M2638" s="191"/>
      <c r="N2638" s="192"/>
      <c r="O2638" s="66"/>
      <c r="P2638" s="66"/>
      <c r="Q2638" s="66"/>
      <c r="R2638" s="66"/>
      <c r="S2638" s="66"/>
      <c r="T2638" s="67"/>
      <c r="U2638" s="36"/>
      <c r="V2638" s="36"/>
      <c r="W2638" s="36"/>
      <c r="X2638" s="36"/>
      <c r="Y2638" s="36"/>
      <c r="Z2638" s="36"/>
      <c r="AA2638" s="36"/>
      <c r="AB2638" s="36"/>
      <c r="AC2638" s="36"/>
      <c r="AD2638" s="36"/>
      <c r="AE2638" s="36"/>
      <c r="AT2638" s="19" t="s">
        <v>186</v>
      </c>
      <c r="AU2638" s="19" t="s">
        <v>86</v>
      </c>
    </row>
    <row r="2639" spans="1:65" s="13" customFormat="1" ht="11.25">
      <c r="B2639" s="193"/>
      <c r="C2639" s="194"/>
      <c r="D2639" s="195" t="s">
        <v>188</v>
      </c>
      <c r="E2639" s="196" t="s">
        <v>19</v>
      </c>
      <c r="F2639" s="197" t="s">
        <v>1965</v>
      </c>
      <c r="G2639" s="194"/>
      <c r="H2639" s="198">
        <v>31.3</v>
      </c>
      <c r="I2639" s="199"/>
      <c r="J2639" s="194"/>
      <c r="K2639" s="194"/>
      <c r="L2639" s="200"/>
      <c r="M2639" s="201"/>
      <c r="N2639" s="202"/>
      <c r="O2639" s="202"/>
      <c r="P2639" s="202"/>
      <c r="Q2639" s="202"/>
      <c r="R2639" s="202"/>
      <c r="S2639" s="202"/>
      <c r="T2639" s="203"/>
      <c r="AT2639" s="204" t="s">
        <v>188</v>
      </c>
      <c r="AU2639" s="204" t="s">
        <v>86</v>
      </c>
      <c r="AV2639" s="13" t="s">
        <v>86</v>
      </c>
      <c r="AW2639" s="13" t="s">
        <v>35</v>
      </c>
      <c r="AX2639" s="13" t="s">
        <v>84</v>
      </c>
      <c r="AY2639" s="204" t="s">
        <v>177</v>
      </c>
    </row>
    <row r="2640" spans="1:65" s="2" customFormat="1" ht="24.2" customHeight="1">
      <c r="A2640" s="36"/>
      <c r="B2640" s="37"/>
      <c r="C2640" s="175" t="s">
        <v>1966</v>
      </c>
      <c r="D2640" s="175" t="s">
        <v>179</v>
      </c>
      <c r="E2640" s="176" t="s">
        <v>1967</v>
      </c>
      <c r="F2640" s="177" t="s">
        <v>1968</v>
      </c>
      <c r="G2640" s="178" t="s">
        <v>272</v>
      </c>
      <c r="H2640" s="179">
        <v>10</v>
      </c>
      <c r="I2640" s="180"/>
      <c r="J2640" s="181">
        <f>ROUND(I2640*H2640,2)</f>
        <v>0</v>
      </c>
      <c r="K2640" s="177" t="s">
        <v>183</v>
      </c>
      <c r="L2640" s="41"/>
      <c r="M2640" s="182" t="s">
        <v>19</v>
      </c>
      <c r="N2640" s="183" t="s">
        <v>47</v>
      </c>
      <c r="O2640" s="66"/>
      <c r="P2640" s="184">
        <f>O2640*H2640</f>
        <v>0</v>
      </c>
      <c r="Q2640" s="184">
        <v>3.5E-4</v>
      </c>
      <c r="R2640" s="184">
        <f>Q2640*H2640</f>
        <v>3.5000000000000001E-3</v>
      </c>
      <c r="S2640" s="184">
        <v>0</v>
      </c>
      <c r="T2640" s="185">
        <f>S2640*H2640</f>
        <v>0</v>
      </c>
      <c r="U2640" s="36"/>
      <c r="V2640" s="36"/>
      <c r="W2640" s="36"/>
      <c r="X2640" s="36"/>
      <c r="Y2640" s="36"/>
      <c r="Z2640" s="36"/>
      <c r="AA2640" s="36"/>
      <c r="AB2640" s="36"/>
      <c r="AC2640" s="36"/>
      <c r="AD2640" s="36"/>
      <c r="AE2640" s="36"/>
      <c r="AR2640" s="186" t="s">
        <v>301</v>
      </c>
      <c r="AT2640" s="186" t="s">
        <v>179</v>
      </c>
      <c r="AU2640" s="186" t="s">
        <v>86</v>
      </c>
      <c r="AY2640" s="19" t="s">
        <v>177</v>
      </c>
      <c r="BE2640" s="187">
        <f>IF(N2640="základní",J2640,0)</f>
        <v>0</v>
      </c>
      <c r="BF2640" s="187">
        <f>IF(N2640="snížená",J2640,0)</f>
        <v>0</v>
      </c>
      <c r="BG2640" s="187">
        <f>IF(N2640="zákl. přenesená",J2640,0)</f>
        <v>0</v>
      </c>
      <c r="BH2640" s="187">
        <f>IF(N2640="sníž. přenesená",J2640,0)</f>
        <v>0</v>
      </c>
      <c r="BI2640" s="187">
        <f>IF(N2640="nulová",J2640,0)</f>
        <v>0</v>
      </c>
      <c r="BJ2640" s="19" t="s">
        <v>84</v>
      </c>
      <c r="BK2640" s="187">
        <f>ROUND(I2640*H2640,2)</f>
        <v>0</v>
      </c>
      <c r="BL2640" s="19" t="s">
        <v>301</v>
      </c>
      <c r="BM2640" s="186" t="s">
        <v>1969</v>
      </c>
    </row>
    <row r="2641" spans="1:65" s="2" customFormat="1" ht="11.25">
      <c r="A2641" s="36"/>
      <c r="B2641" s="37"/>
      <c r="C2641" s="38"/>
      <c r="D2641" s="188" t="s">
        <v>186</v>
      </c>
      <c r="E2641" s="38"/>
      <c r="F2641" s="189" t="s">
        <v>1970</v>
      </c>
      <c r="G2641" s="38"/>
      <c r="H2641" s="38"/>
      <c r="I2641" s="190"/>
      <c r="J2641" s="38"/>
      <c r="K2641" s="38"/>
      <c r="L2641" s="41"/>
      <c r="M2641" s="191"/>
      <c r="N2641" s="192"/>
      <c r="O2641" s="66"/>
      <c r="P2641" s="66"/>
      <c r="Q2641" s="66"/>
      <c r="R2641" s="66"/>
      <c r="S2641" s="66"/>
      <c r="T2641" s="67"/>
      <c r="U2641" s="36"/>
      <c r="V2641" s="36"/>
      <c r="W2641" s="36"/>
      <c r="X2641" s="36"/>
      <c r="Y2641" s="36"/>
      <c r="Z2641" s="36"/>
      <c r="AA2641" s="36"/>
      <c r="AB2641" s="36"/>
      <c r="AC2641" s="36"/>
      <c r="AD2641" s="36"/>
      <c r="AE2641" s="36"/>
      <c r="AT2641" s="19" t="s">
        <v>186</v>
      </c>
      <c r="AU2641" s="19" t="s">
        <v>86</v>
      </c>
    </row>
    <row r="2642" spans="1:65" s="2" customFormat="1" ht="21.75" customHeight="1">
      <c r="A2642" s="36"/>
      <c r="B2642" s="37"/>
      <c r="C2642" s="175" t="s">
        <v>1971</v>
      </c>
      <c r="D2642" s="175" t="s">
        <v>179</v>
      </c>
      <c r="E2642" s="176" t="s">
        <v>1972</v>
      </c>
      <c r="F2642" s="177" t="s">
        <v>1973</v>
      </c>
      <c r="G2642" s="178" t="s">
        <v>595</v>
      </c>
      <c r="H2642" s="179">
        <v>4.8</v>
      </c>
      <c r="I2642" s="180"/>
      <c r="J2642" s="181">
        <f>ROUND(I2642*H2642,2)</f>
        <v>0</v>
      </c>
      <c r="K2642" s="177" t="s">
        <v>183</v>
      </c>
      <c r="L2642" s="41"/>
      <c r="M2642" s="182" t="s">
        <v>19</v>
      </c>
      <c r="N2642" s="183" t="s">
        <v>47</v>
      </c>
      <c r="O2642" s="66"/>
      <c r="P2642" s="184">
        <f>O2642*H2642</f>
        <v>0</v>
      </c>
      <c r="Q2642" s="184">
        <v>1.7099999999999999E-3</v>
      </c>
      <c r="R2642" s="184">
        <f>Q2642*H2642</f>
        <v>8.208E-3</v>
      </c>
      <c r="S2642" s="184">
        <v>0</v>
      </c>
      <c r="T2642" s="185">
        <f>S2642*H2642</f>
        <v>0</v>
      </c>
      <c r="U2642" s="36"/>
      <c r="V2642" s="36"/>
      <c r="W2642" s="36"/>
      <c r="X2642" s="36"/>
      <c r="Y2642" s="36"/>
      <c r="Z2642" s="36"/>
      <c r="AA2642" s="36"/>
      <c r="AB2642" s="36"/>
      <c r="AC2642" s="36"/>
      <c r="AD2642" s="36"/>
      <c r="AE2642" s="36"/>
      <c r="AR2642" s="186" t="s">
        <v>301</v>
      </c>
      <c r="AT2642" s="186" t="s">
        <v>179</v>
      </c>
      <c r="AU2642" s="186" t="s">
        <v>86</v>
      </c>
      <c r="AY2642" s="19" t="s">
        <v>177</v>
      </c>
      <c r="BE2642" s="187">
        <f>IF(N2642="základní",J2642,0)</f>
        <v>0</v>
      </c>
      <c r="BF2642" s="187">
        <f>IF(N2642="snížená",J2642,0)</f>
        <v>0</v>
      </c>
      <c r="BG2642" s="187">
        <f>IF(N2642="zákl. přenesená",J2642,0)</f>
        <v>0</v>
      </c>
      <c r="BH2642" s="187">
        <f>IF(N2642="sníž. přenesená",J2642,0)</f>
        <v>0</v>
      </c>
      <c r="BI2642" s="187">
        <f>IF(N2642="nulová",J2642,0)</f>
        <v>0</v>
      </c>
      <c r="BJ2642" s="19" t="s">
        <v>84</v>
      </c>
      <c r="BK2642" s="187">
        <f>ROUND(I2642*H2642,2)</f>
        <v>0</v>
      </c>
      <c r="BL2642" s="19" t="s">
        <v>301</v>
      </c>
      <c r="BM2642" s="186" t="s">
        <v>1974</v>
      </c>
    </row>
    <row r="2643" spans="1:65" s="2" customFormat="1" ht="11.25">
      <c r="A2643" s="36"/>
      <c r="B2643" s="37"/>
      <c r="C2643" s="38"/>
      <c r="D2643" s="188" t="s">
        <v>186</v>
      </c>
      <c r="E2643" s="38"/>
      <c r="F2643" s="189" t="s">
        <v>1975</v>
      </c>
      <c r="G2643" s="38"/>
      <c r="H2643" s="38"/>
      <c r="I2643" s="190"/>
      <c r="J2643" s="38"/>
      <c r="K2643" s="38"/>
      <c r="L2643" s="41"/>
      <c r="M2643" s="191"/>
      <c r="N2643" s="192"/>
      <c r="O2643" s="66"/>
      <c r="P2643" s="66"/>
      <c r="Q2643" s="66"/>
      <c r="R2643" s="66"/>
      <c r="S2643" s="66"/>
      <c r="T2643" s="67"/>
      <c r="U2643" s="36"/>
      <c r="V2643" s="36"/>
      <c r="W2643" s="36"/>
      <c r="X2643" s="36"/>
      <c r="Y2643" s="36"/>
      <c r="Z2643" s="36"/>
      <c r="AA2643" s="36"/>
      <c r="AB2643" s="36"/>
      <c r="AC2643" s="36"/>
      <c r="AD2643" s="36"/>
      <c r="AE2643" s="36"/>
      <c r="AT2643" s="19" t="s">
        <v>186</v>
      </c>
      <c r="AU2643" s="19" t="s">
        <v>86</v>
      </c>
    </row>
    <row r="2644" spans="1:65" s="13" customFormat="1" ht="11.25">
      <c r="B2644" s="193"/>
      <c r="C2644" s="194"/>
      <c r="D2644" s="195" t="s">
        <v>188</v>
      </c>
      <c r="E2644" s="196" t="s">
        <v>19</v>
      </c>
      <c r="F2644" s="197" t="s">
        <v>1976</v>
      </c>
      <c r="G2644" s="194"/>
      <c r="H2644" s="198">
        <v>4.8</v>
      </c>
      <c r="I2644" s="199"/>
      <c r="J2644" s="194"/>
      <c r="K2644" s="194"/>
      <c r="L2644" s="200"/>
      <c r="M2644" s="201"/>
      <c r="N2644" s="202"/>
      <c r="O2644" s="202"/>
      <c r="P2644" s="202"/>
      <c r="Q2644" s="202"/>
      <c r="R2644" s="202"/>
      <c r="S2644" s="202"/>
      <c r="T2644" s="203"/>
      <c r="AT2644" s="204" t="s">
        <v>188</v>
      </c>
      <c r="AU2644" s="204" t="s">
        <v>86</v>
      </c>
      <c r="AV2644" s="13" t="s">
        <v>86</v>
      </c>
      <c r="AW2644" s="13" t="s">
        <v>35</v>
      </c>
      <c r="AX2644" s="13" t="s">
        <v>84</v>
      </c>
      <c r="AY2644" s="204" t="s">
        <v>177</v>
      </c>
    </row>
    <row r="2645" spans="1:65" s="2" customFormat="1" ht="24.2" customHeight="1">
      <c r="A2645" s="36"/>
      <c r="B2645" s="37"/>
      <c r="C2645" s="175" t="s">
        <v>1977</v>
      </c>
      <c r="D2645" s="175" t="s">
        <v>179</v>
      </c>
      <c r="E2645" s="176" t="s">
        <v>1978</v>
      </c>
      <c r="F2645" s="177" t="s">
        <v>1979</v>
      </c>
      <c r="G2645" s="178" t="s">
        <v>595</v>
      </c>
      <c r="H2645" s="179">
        <v>36.799999999999997</v>
      </c>
      <c r="I2645" s="180"/>
      <c r="J2645" s="181">
        <f>ROUND(I2645*H2645,2)</f>
        <v>0</v>
      </c>
      <c r="K2645" s="177" t="s">
        <v>183</v>
      </c>
      <c r="L2645" s="41"/>
      <c r="M2645" s="182" t="s">
        <v>19</v>
      </c>
      <c r="N2645" s="183" t="s">
        <v>47</v>
      </c>
      <c r="O2645" s="66"/>
      <c r="P2645" s="184">
        <f>O2645*H2645</f>
        <v>0</v>
      </c>
      <c r="Q2645" s="184">
        <v>2.2300000000000002E-3</v>
      </c>
      <c r="R2645" s="184">
        <f>Q2645*H2645</f>
        <v>8.2063999999999998E-2</v>
      </c>
      <c r="S2645" s="184">
        <v>0</v>
      </c>
      <c r="T2645" s="185">
        <f>S2645*H2645</f>
        <v>0</v>
      </c>
      <c r="U2645" s="36"/>
      <c r="V2645" s="36"/>
      <c r="W2645" s="36"/>
      <c r="X2645" s="36"/>
      <c r="Y2645" s="36"/>
      <c r="Z2645" s="36"/>
      <c r="AA2645" s="36"/>
      <c r="AB2645" s="36"/>
      <c r="AC2645" s="36"/>
      <c r="AD2645" s="36"/>
      <c r="AE2645" s="36"/>
      <c r="AR2645" s="186" t="s">
        <v>301</v>
      </c>
      <c r="AT2645" s="186" t="s">
        <v>179</v>
      </c>
      <c r="AU2645" s="186" t="s">
        <v>86</v>
      </c>
      <c r="AY2645" s="19" t="s">
        <v>177</v>
      </c>
      <c r="BE2645" s="187">
        <f>IF(N2645="základní",J2645,0)</f>
        <v>0</v>
      </c>
      <c r="BF2645" s="187">
        <f>IF(N2645="snížená",J2645,0)</f>
        <v>0</v>
      </c>
      <c r="BG2645" s="187">
        <f>IF(N2645="zákl. přenesená",J2645,0)</f>
        <v>0</v>
      </c>
      <c r="BH2645" s="187">
        <f>IF(N2645="sníž. přenesená",J2645,0)</f>
        <v>0</v>
      </c>
      <c r="BI2645" s="187">
        <f>IF(N2645="nulová",J2645,0)</f>
        <v>0</v>
      </c>
      <c r="BJ2645" s="19" t="s">
        <v>84</v>
      </c>
      <c r="BK2645" s="187">
        <f>ROUND(I2645*H2645,2)</f>
        <v>0</v>
      </c>
      <c r="BL2645" s="19" t="s">
        <v>301</v>
      </c>
      <c r="BM2645" s="186" t="s">
        <v>1980</v>
      </c>
    </row>
    <row r="2646" spans="1:65" s="2" customFormat="1" ht="11.25">
      <c r="A2646" s="36"/>
      <c r="B2646" s="37"/>
      <c r="C2646" s="38"/>
      <c r="D2646" s="188" t="s">
        <v>186</v>
      </c>
      <c r="E2646" s="38"/>
      <c r="F2646" s="189" t="s">
        <v>1981</v>
      </c>
      <c r="G2646" s="38"/>
      <c r="H2646" s="38"/>
      <c r="I2646" s="190"/>
      <c r="J2646" s="38"/>
      <c r="K2646" s="38"/>
      <c r="L2646" s="41"/>
      <c r="M2646" s="191"/>
      <c r="N2646" s="192"/>
      <c r="O2646" s="66"/>
      <c r="P2646" s="66"/>
      <c r="Q2646" s="66"/>
      <c r="R2646" s="66"/>
      <c r="S2646" s="66"/>
      <c r="T2646" s="67"/>
      <c r="U2646" s="36"/>
      <c r="V2646" s="36"/>
      <c r="W2646" s="36"/>
      <c r="X2646" s="36"/>
      <c r="Y2646" s="36"/>
      <c r="Z2646" s="36"/>
      <c r="AA2646" s="36"/>
      <c r="AB2646" s="36"/>
      <c r="AC2646" s="36"/>
      <c r="AD2646" s="36"/>
      <c r="AE2646" s="36"/>
      <c r="AT2646" s="19" t="s">
        <v>186</v>
      </c>
      <c r="AU2646" s="19" t="s">
        <v>86</v>
      </c>
    </row>
    <row r="2647" spans="1:65" s="13" customFormat="1" ht="11.25">
      <c r="B2647" s="193"/>
      <c r="C2647" s="194"/>
      <c r="D2647" s="195" t="s">
        <v>188</v>
      </c>
      <c r="E2647" s="196" t="s">
        <v>19</v>
      </c>
      <c r="F2647" s="197" t="s">
        <v>1982</v>
      </c>
      <c r="G2647" s="194"/>
      <c r="H2647" s="198">
        <v>36.799999999999997</v>
      </c>
      <c r="I2647" s="199"/>
      <c r="J2647" s="194"/>
      <c r="K2647" s="194"/>
      <c r="L2647" s="200"/>
      <c r="M2647" s="201"/>
      <c r="N2647" s="202"/>
      <c r="O2647" s="202"/>
      <c r="P2647" s="202"/>
      <c r="Q2647" s="202"/>
      <c r="R2647" s="202"/>
      <c r="S2647" s="202"/>
      <c r="T2647" s="203"/>
      <c r="AT2647" s="204" t="s">
        <v>188</v>
      </c>
      <c r="AU2647" s="204" t="s">
        <v>86</v>
      </c>
      <c r="AV2647" s="13" t="s">
        <v>86</v>
      </c>
      <c r="AW2647" s="13" t="s">
        <v>35</v>
      </c>
      <c r="AX2647" s="13" t="s">
        <v>84</v>
      </c>
      <c r="AY2647" s="204" t="s">
        <v>177</v>
      </c>
    </row>
    <row r="2648" spans="1:65" s="2" customFormat="1" ht="24.2" customHeight="1">
      <c r="A2648" s="36"/>
      <c r="B2648" s="37"/>
      <c r="C2648" s="175" t="s">
        <v>1983</v>
      </c>
      <c r="D2648" s="175" t="s">
        <v>179</v>
      </c>
      <c r="E2648" s="176" t="s">
        <v>1984</v>
      </c>
      <c r="F2648" s="177" t="s">
        <v>1985</v>
      </c>
      <c r="G2648" s="178" t="s">
        <v>595</v>
      </c>
      <c r="H2648" s="179">
        <v>10.4</v>
      </c>
      <c r="I2648" s="180"/>
      <c r="J2648" s="181">
        <f>ROUND(I2648*H2648,2)</f>
        <v>0</v>
      </c>
      <c r="K2648" s="177" t="s">
        <v>183</v>
      </c>
      <c r="L2648" s="41"/>
      <c r="M2648" s="182" t="s">
        <v>19</v>
      </c>
      <c r="N2648" s="183" t="s">
        <v>47</v>
      </c>
      <c r="O2648" s="66"/>
      <c r="P2648" s="184">
        <f>O2648*H2648</f>
        <v>0</v>
      </c>
      <c r="Q2648" s="184">
        <v>2.8900000000000002E-3</v>
      </c>
      <c r="R2648" s="184">
        <f>Q2648*H2648</f>
        <v>3.0056000000000003E-2</v>
      </c>
      <c r="S2648" s="184">
        <v>0</v>
      </c>
      <c r="T2648" s="185">
        <f>S2648*H2648</f>
        <v>0</v>
      </c>
      <c r="U2648" s="36"/>
      <c r="V2648" s="36"/>
      <c r="W2648" s="36"/>
      <c r="X2648" s="36"/>
      <c r="Y2648" s="36"/>
      <c r="Z2648" s="36"/>
      <c r="AA2648" s="36"/>
      <c r="AB2648" s="36"/>
      <c r="AC2648" s="36"/>
      <c r="AD2648" s="36"/>
      <c r="AE2648" s="36"/>
      <c r="AR2648" s="186" t="s">
        <v>301</v>
      </c>
      <c r="AT2648" s="186" t="s">
        <v>179</v>
      </c>
      <c r="AU2648" s="186" t="s">
        <v>86</v>
      </c>
      <c r="AY2648" s="19" t="s">
        <v>177</v>
      </c>
      <c r="BE2648" s="187">
        <f>IF(N2648="základní",J2648,0)</f>
        <v>0</v>
      </c>
      <c r="BF2648" s="187">
        <f>IF(N2648="snížená",J2648,0)</f>
        <v>0</v>
      </c>
      <c r="BG2648" s="187">
        <f>IF(N2648="zákl. přenesená",J2648,0)</f>
        <v>0</v>
      </c>
      <c r="BH2648" s="187">
        <f>IF(N2648="sníž. přenesená",J2648,0)</f>
        <v>0</v>
      </c>
      <c r="BI2648" s="187">
        <f>IF(N2648="nulová",J2648,0)</f>
        <v>0</v>
      </c>
      <c r="BJ2648" s="19" t="s">
        <v>84</v>
      </c>
      <c r="BK2648" s="187">
        <f>ROUND(I2648*H2648,2)</f>
        <v>0</v>
      </c>
      <c r="BL2648" s="19" t="s">
        <v>301</v>
      </c>
      <c r="BM2648" s="186" t="s">
        <v>1986</v>
      </c>
    </row>
    <row r="2649" spans="1:65" s="2" customFormat="1" ht="11.25">
      <c r="A2649" s="36"/>
      <c r="B2649" s="37"/>
      <c r="C2649" s="38"/>
      <c r="D2649" s="188" t="s">
        <v>186</v>
      </c>
      <c r="E2649" s="38"/>
      <c r="F2649" s="189" t="s">
        <v>1987</v>
      </c>
      <c r="G2649" s="38"/>
      <c r="H2649" s="38"/>
      <c r="I2649" s="190"/>
      <c r="J2649" s="38"/>
      <c r="K2649" s="38"/>
      <c r="L2649" s="41"/>
      <c r="M2649" s="191"/>
      <c r="N2649" s="192"/>
      <c r="O2649" s="66"/>
      <c r="P2649" s="66"/>
      <c r="Q2649" s="66"/>
      <c r="R2649" s="66"/>
      <c r="S2649" s="66"/>
      <c r="T2649" s="67"/>
      <c r="U2649" s="36"/>
      <c r="V2649" s="36"/>
      <c r="W2649" s="36"/>
      <c r="X2649" s="36"/>
      <c r="Y2649" s="36"/>
      <c r="Z2649" s="36"/>
      <c r="AA2649" s="36"/>
      <c r="AB2649" s="36"/>
      <c r="AC2649" s="36"/>
      <c r="AD2649" s="36"/>
      <c r="AE2649" s="36"/>
      <c r="AT2649" s="19" t="s">
        <v>186</v>
      </c>
      <c r="AU2649" s="19" t="s">
        <v>86</v>
      </c>
    </row>
    <row r="2650" spans="1:65" s="13" customFormat="1" ht="11.25">
      <c r="B2650" s="193"/>
      <c r="C2650" s="194"/>
      <c r="D2650" s="195" t="s">
        <v>188</v>
      </c>
      <c r="E2650" s="196" t="s">
        <v>19</v>
      </c>
      <c r="F2650" s="197" t="s">
        <v>1988</v>
      </c>
      <c r="G2650" s="194"/>
      <c r="H2650" s="198">
        <v>10.4</v>
      </c>
      <c r="I2650" s="199"/>
      <c r="J2650" s="194"/>
      <c r="K2650" s="194"/>
      <c r="L2650" s="200"/>
      <c r="M2650" s="201"/>
      <c r="N2650" s="202"/>
      <c r="O2650" s="202"/>
      <c r="P2650" s="202"/>
      <c r="Q2650" s="202"/>
      <c r="R2650" s="202"/>
      <c r="S2650" s="202"/>
      <c r="T2650" s="203"/>
      <c r="AT2650" s="204" t="s">
        <v>188</v>
      </c>
      <c r="AU2650" s="204" t="s">
        <v>86</v>
      </c>
      <c r="AV2650" s="13" t="s">
        <v>86</v>
      </c>
      <c r="AW2650" s="13" t="s">
        <v>35</v>
      </c>
      <c r="AX2650" s="13" t="s">
        <v>84</v>
      </c>
      <c r="AY2650" s="204" t="s">
        <v>177</v>
      </c>
    </row>
    <row r="2651" spans="1:65" s="2" customFormat="1" ht="16.5" customHeight="1">
      <c r="A2651" s="36"/>
      <c r="B2651" s="37"/>
      <c r="C2651" s="175" t="s">
        <v>1989</v>
      </c>
      <c r="D2651" s="175" t="s">
        <v>179</v>
      </c>
      <c r="E2651" s="176" t="s">
        <v>1990</v>
      </c>
      <c r="F2651" s="177" t="s">
        <v>1991</v>
      </c>
      <c r="G2651" s="178" t="s">
        <v>1992</v>
      </c>
      <c r="H2651" s="179">
        <v>1</v>
      </c>
      <c r="I2651" s="180"/>
      <c r="J2651" s="181">
        <f>ROUND(I2651*H2651,2)</f>
        <v>0</v>
      </c>
      <c r="K2651" s="177" t="s">
        <v>19</v>
      </c>
      <c r="L2651" s="41"/>
      <c r="M2651" s="182" t="s">
        <v>19</v>
      </c>
      <c r="N2651" s="183" t="s">
        <v>47</v>
      </c>
      <c r="O2651" s="66"/>
      <c r="P2651" s="184">
        <f>O2651*H2651</f>
        <v>0</v>
      </c>
      <c r="Q2651" s="184">
        <v>0</v>
      </c>
      <c r="R2651" s="184">
        <f>Q2651*H2651</f>
        <v>0</v>
      </c>
      <c r="S2651" s="184">
        <v>0</v>
      </c>
      <c r="T2651" s="185">
        <f>S2651*H2651</f>
        <v>0</v>
      </c>
      <c r="U2651" s="36"/>
      <c r="V2651" s="36"/>
      <c r="W2651" s="36"/>
      <c r="X2651" s="36"/>
      <c r="Y2651" s="36"/>
      <c r="Z2651" s="36"/>
      <c r="AA2651" s="36"/>
      <c r="AB2651" s="36"/>
      <c r="AC2651" s="36"/>
      <c r="AD2651" s="36"/>
      <c r="AE2651" s="36"/>
      <c r="AR2651" s="186" t="s">
        <v>301</v>
      </c>
      <c r="AT2651" s="186" t="s">
        <v>179</v>
      </c>
      <c r="AU2651" s="186" t="s">
        <v>86</v>
      </c>
      <c r="AY2651" s="19" t="s">
        <v>177</v>
      </c>
      <c r="BE2651" s="187">
        <f>IF(N2651="základní",J2651,0)</f>
        <v>0</v>
      </c>
      <c r="BF2651" s="187">
        <f>IF(N2651="snížená",J2651,0)</f>
        <v>0</v>
      </c>
      <c r="BG2651" s="187">
        <f>IF(N2651="zákl. přenesená",J2651,0)</f>
        <v>0</v>
      </c>
      <c r="BH2651" s="187">
        <f>IF(N2651="sníž. přenesená",J2651,0)</f>
        <v>0</v>
      </c>
      <c r="BI2651" s="187">
        <f>IF(N2651="nulová",J2651,0)</f>
        <v>0</v>
      </c>
      <c r="BJ2651" s="19" t="s">
        <v>84</v>
      </c>
      <c r="BK2651" s="187">
        <f>ROUND(I2651*H2651,2)</f>
        <v>0</v>
      </c>
      <c r="BL2651" s="19" t="s">
        <v>301</v>
      </c>
      <c r="BM2651" s="186" t="s">
        <v>1993</v>
      </c>
    </row>
    <row r="2652" spans="1:65" s="2" customFormat="1" ht="24.2" customHeight="1">
      <c r="A2652" s="36"/>
      <c r="B2652" s="37"/>
      <c r="C2652" s="175" t="s">
        <v>1994</v>
      </c>
      <c r="D2652" s="175" t="s">
        <v>179</v>
      </c>
      <c r="E2652" s="176" t="s">
        <v>1995</v>
      </c>
      <c r="F2652" s="177" t="s">
        <v>1996</v>
      </c>
      <c r="G2652" s="178" t="s">
        <v>1359</v>
      </c>
      <c r="H2652" s="249"/>
      <c r="I2652" s="180"/>
      <c r="J2652" s="181">
        <f>ROUND(I2652*H2652,2)</f>
        <v>0</v>
      </c>
      <c r="K2652" s="177" t="s">
        <v>183</v>
      </c>
      <c r="L2652" s="41"/>
      <c r="M2652" s="182" t="s">
        <v>19</v>
      </c>
      <c r="N2652" s="183" t="s">
        <v>47</v>
      </c>
      <c r="O2652" s="66"/>
      <c r="P2652" s="184">
        <f>O2652*H2652</f>
        <v>0</v>
      </c>
      <c r="Q2652" s="184">
        <v>0</v>
      </c>
      <c r="R2652" s="184">
        <f>Q2652*H2652</f>
        <v>0</v>
      </c>
      <c r="S2652" s="184">
        <v>0</v>
      </c>
      <c r="T2652" s="185">
        <f>S2652*H2652</f>
        <v>0</v>
      </c>
      <c r="U2652" s="36"/>
      <c r="V2652" s="36"/>
      <c r="W2652" s="36"/>
      <c r="X2652" s="36"/>
      <c r="Y2652" s="36"/>
      <c r="Z2652" s="36"/>
      <c r="AA2652" s="36"/>
      <c r="AB2652" s="36"/>
      <c r="AC2652" s="36"/>
      <c r="AD2652" s="36"/>
      <c r="AE2652" s="36"/>
      <c r="AR2652" s="186" t="s">
        <v>301</v>
      </c>
      <c r="AT2652" s="186" t="s">
        <v>179</v>
      </c>
      <c r="AU2652" s="186" t="s">
        <v>86</v>
      </c>
      <c r="AY2652" s="19" t="s">
        <v>177</v>
      </c>
      <c r="BE2652" s="187">
        <f>IF(N2652="základní",J2652,0)</f>
        <v>0</v>
      </c>
      <c r="BF2652" s="187">
        <f>IF(N2652="snížená",J2652,0)</f>
        <v>0</v>
      </c>
      <c r="BG2652" s="187">
        <f>IF(N2652="zákl. přenesená",J2652,0)</f>
        <v>0</v>
      </c>
      <c r="BH2652" s="187">
        <f>IF(N2652="sníž. přenesená",J2652,0)</f>
        <v>0</v>
      </c>
      <c r="BI2652" s="187">
        <f>IF(N2652="nulová",J2652,0)</f>
        <v>0</v>
      </c>
      <c r="BJ2652" s="19" t="s">
        <v>84</v>
      </c>
      <c r="BK2652" s="187">
        <f>ROUND(I2652*H2652,2)</f>
        <v>0</v>
      </c>
      <c r="BL2652" s="19" t="s">
        <v>301</v>
      </c>
      <c r="BM2652" s="186" t="s">
        <v>1997</v>
      </c>
    </row>
    <row r="2653" spans="1:65" s="2" customFormat="1" ht="11.25">
      <c r="A2653" s="36"/>
      <c r="B2653" s="37"/>
      <c r="C2653" s="38"/>
      <c r="D2653" s="188" t="s">
        <v>186</v>
      </c>
      <c r="E2653" s="38"/>
      <c r="F2653" s="189" t="s">
        <v>1998</v>
      </c>
      <c r="G2653" s="38"/>
      <c r="H2653" s="38"/>
      <c r="I2653" s="190"/>
      <c r="J2653" s="38"/>
      <c r="K2653" s="38"/>
      <c r="L2653" s="41"/>
      <c r="M2653" s="191"/>
      <c r="N2653" s="192"/>
      <c r="O2653" s="66"/>
      <c r="P2653" s="66"/>
      <c r="Q2653" s="66"/>
      <c r="R2653" s="66"/>
      <c r="S2653" s="66"/>
      <c r="T2653" s="67"/>
      <c r="U2653" s="36"/>
      <c r="V2653" s="36"/>
      <c r="W2653" s="36"/>
      <c r="X2653" s="36"/>
      <c r="Y2653" s="36"/>
      <c r="Z2653" s="36"/>
      <c r="AA2653" s="36"/>
      <c r="AB2653" s="36"/>
      <c r="AC2653" s="36"/>
      <c r="AD2653" s="36"/>
      <c r="AE2653" s="36"/>
      <c r="AT2653" s="19" t="s">
        <v>186</v>
      </c>
      <c r="AU2653" s="19" t="s">
        <v>86</v>
      </c>
    </row>
    <row r="2654" spans="1:65" s="12" customFormat="1" ht="22.9" customHeight="1">
      <c r="B2654" s="159"/>
      <c r="C2654" s="160"/>
      <c r="D2654" s="161" t="s">
        <v>75</v>
      </c>
      <c r="E2654" s="173" t="s">
        <v>1999</v>
      </c>
      <c r="F2654" s="173" t="s">
        <v>2000</v>
      </c>
      <c r="G2654" s="160"/>
      <c r="H2654" s="160"/>
      <c r="I2654" s="163"/>
      <c r="J2654" s="174">
        <f>BK2654</f>
        <v>0</v>
      </c>
      <c r="K2654" s="160"/>
      <c r="L2654" s="165"/>
      <c r="M2654" s="166"/>
      <c r="N2654" s="167"/>
      <c r="O2654" s="167"/>
      <c r="P2654" s="168">
        <f>SUM(P2655:P2665)</f>
        <v>0</v>
      </c>
      <c r="Q2654" s="167"/>
      <c r="R2654" s="168">
        <f>SUM(R2655:R2665)</f>
        <v>0.12500288999999998</v>
      </c>
      <c r="S2654" s="167"/>
      <c r="T2654" s="169">
        <f>SUM(T2655:T2665)</f>
        <v>0</v>
      </c>
      <c r="AR2654" s="170" t="s">
        <v>86</v>
      </c>
      <c r="AT2654" s="171" t="s">
        <v>75</v>
      </c>
      <c r="AU2654" s="171" t="s">
        <v>84</v>
      </c>
      <c r="AY2654" s="170" t="s">
        <v>177</v>
      </c>
      <c r="BK2654" s="172">
        <f>SUM(BK2655:BK2665)</f>
        <v>0</v>
      </c>
    </row>
    <row r="2655" spans="1:65" s="2" customFormat="1" ht="24.2" customHeight="1">
      <c r="A2655" s="36"/>
      <c r="B2655" s="37"/>
      <c r="C2655" s="175" t="s">
        <v>2001</v>
      </c>
      <c r="D2655" s="175" t="s">
        <v>179</v>
      </c>
      <c r="E2655" s="176" t="s">
        <v>2002</v>
      </c>
      <c r="F2655" s="177" t="s">
        <v>2003</v>
      </c>
      <c r="G2655" s="178" t="s">
        <v>199</v>
      </c>
      <c r="H2655" s="179">
        <v>762.21299999999997</v>
      </c>
      <c r="I2655" s="180"/>
      <c r="J2655" s="181">
        <f>ROUND(I2655*H2655,2)</f>
        <v>0</v>
      </c>
      <c r="K2655" s="177" t="s">
        <v>183</v>
      </c>
      <c r="L2655" s="41"/>
      <c r="M2655" s="182" t="s">
        <v>19</v>
      </c>
      <c r="N2655" s="183" t="s">
        <v>47</v>
      </c>
      <c r="O2655" s="66"/>
      <c r="P2655" s="184">
        <f>O2655*H2655</f>
        <v>0</v>
      </c>
      <c r="Q2655" s="184">
        <v>1.0000000000000001E-5</v>
      </c>
      <c r="R2655" s="184">
        <f>Q2655*H2655</f>
        <v>7.6221300000000004E-3</v>
      </c>
      <c r="S2655" s="184">
        <v>0</v>
      </c>
      <c r="T2655" s="185">
        <f>S2655*H2655</f>
        <v>0</v>
      </c>
      <c r="U2655" s="36"/>
      <c r="V2655" s="36"/>
      <c r="W2655" s="36"/>
      <c r="X2655" s="36"/>
      <c r="Y2655" s="36"/>
      <c r="Z2655" s="36"/>
      <c r="AA2655" s="36"/>
      <c r="AB2655" s="36"/>
      <c r="AC2655" s="36"/>
      <c r="AD2655" s="36"/>
      <c r="AE2655" s="36"/>
      <c r="AR2655" s="186" t="s">
        <v>301</v>
      </c>
      <c r="AT2655" s="186" t="s">
        <v>179</v>
      </c>
      <c r="AU2655" s="186" t="s">
        <v>86</v>
      </c>
      <c r="AY2655" s="19" t="s">
        <v>177</v>
      </c>
      <c r="BE2655" s="187">
        <f>IF(N2655="základní",J2655,0)</f>
        <v>0</v>
      </c>
      <c r="BF2655" s="187">
        <f>IF(N2655="snížená",J2655,0)</f>
        <v>0</v>
      </c>
      <c r="BG2655" s="187">
        <f>IF(N2655="zákl. přenesená",J2655,0)</f>
        <v>0</v>
      </c>
      <c r="BH2655" s="187">
        <f>IF(N2655="sníž. přenesená",J2655,0)</f>
        <v>0</v>
      </c>
      <c r="BI2655" s="187">
        <f>IF(N2655="nulová",J2655,0)</f>
        <v>0</v>
      </c>
      <c r="BJ2655" s="19" t="s">
        <v>84</v>
      </c>
      <c r="BK2655" s="187">
        <f>ROUND(I2655*H2655,2)</f>
        <v>0</v>
      </c>
      <c r="BL2655" s="19" t="s">
        <v>301</v>
      </c>
      <c r="BM2655" s="186" t="s">
        <v>2004</v>
      </c>
    </row>
    <row r="2656" spans="1:65" s="2" customFormat="1" ht="11.25">
      <c r="A2656" s="36"/>
      <c r="B2656" s="37"/>
      <c r="C2656" s="38"/>
      <c r="D2656" s="188" t="s">
        <v>186</v>
      </c>
      <c r="E2656" s="38"/>
      <c r="F2656" s="189" t="s">
        <v>2005</v>
      </c>
      <c r="G2656" s="38"/>
      <c r="H2656" s="38"/>
      <c r="I2656" s="190"/>
      <c r="J2656" s="38"/>
      <c r="K2656" s="38"/>
      <c r="L2656" s="41"/>
      <c r="M2656" s="191"/>
      <c r="N2656" s="192"/>
      <c r="O2656" s="66"/>
      <c r="P2656" s="66"/>
      <c r="Q2656" s="66"/>
      <c r="R2656" s="66"/>
      <c r="S2656" s="66"/>
      <c r="T2656" s="67"/>
      <c r="U2656" s="36"/>
      <c r="V2656" s="36"/>
      <c r="W2656" s="36"/>
      <c r="X2656" s="36"/>
      <c r="Y2656" s="36"/>
      <c r="Z2656" s="36"/>
      <c r="AA2656" s="36"/>
      <c r="AB2656" s="36"/>
      <c r="AC2656" s="36"/>
      <c r="AD2656" s="36"/>
      <c r="AE2656" s="36"/>
      <c r="AT2656" s="19" t="s">
        <v>186</v>
      </c>
      <c r="AU2656" s="19" t="s">
        <v>86</v>
      </c>
    </row>
    <row r="2657" spans="1:65" s="15" customFormat="1" ht="11.25">
      <c r="B2657" s="216"/>
      <c r="C2657" s="217"/>
      <c r="D2657" s="195" t="s">
        <v>188</v>
      </c>
      <c r="E2657" s="218" t="s">
        <v>19</v>
      </c>
      <c r="F2657" s="219" t="s">
        <v>1865</v>
      </c>
      <c r="G2657" s="217"/>
      <c r="H2657" s="218" t="s">
        <v>19</v>
      </c>
      <c r="I2657" s="220"/>
      <c r="J2657" s="217"/>
      <c r="K2657" s="217"/>
      <c r="L2657" s="221"/>
      <c r="M2657" s="222"/>
      <c r="N2657" s="223"/>
      <c r="O2657" s="223"/>
      <c r="P2657" s="223"/>
      <c r="Q2657" s="223"/>
      <c r="R2657" s="223"/>
      <c r="S2657" s="223"/>
      <c r="T2657" s="224"/>
      <c r="AT2657" s="225" t="s">
        <v>188</v>
      </c>
      <c r="AU2657" s="225" t="s">
        <v>86</v>
      </c>
      <c r="AV2657" s="15" t="s">
        <v>84</v>
      </c>
      <c r="AW2657" s="15" t="s">
        <v>35</v>
      </c>
      <c r="AX2657" s="15" t="s">
        <v>76</v>
      </c>
      <c r="AY2657" s="225" t="s">
        <v>177</v>
      </c>
    </row>
    <row r="2658" spans="1:65" s="13" customFormat="1" ht="11.25">
      <c r="B2658" s="193"/>
      <c r="C2658" s="194"/>
      <c r="D2658" s="195" t="s">
        <v>188</v>
      </c>
      <c r="E2658" s="196" t="s">
        <v>19</v>
      </c>
      <c r="F2658" s="197" t="s">
        <v>1662</v>
      </c>
      <c r="G2658" s="194"/>
      <c r="H2658" s="198">
        <v>271.28100000000001</v>
      </c>
      <c r="I2658" s="199"/>
      <c r="J2658" s="194"/>
      <c r="K2658" s="194"/>
      <c r="L2658" s="200"/>
      <c r="M2658" s="201"/>
      <c r="N2658" s="202"/>
      <c r="O2658" s="202"/>
      <c r="P2658" s="202"/>
      <c r="Q2658" s="202"/>
      <c r="R2658" s="202"/>
      <c r="S2658" s="202"/>
      <c r="T2658" s="203"/>
      <c r="AT2658" s="204" t="s">
        <v>188</v>
      </c>
      <c r="AU2658" s="204" t="s">
        <v>86</v>
      </c>
      <c r="AV2658" s="13" t="s">
        <v>86</v>
      </c>
      <c r="AW2658" s="13" t="s">
        <v>35</v>
      </c>
      <c r="AX2658" s="13" t="s">
        <v>76</v>
      </c>
      <c r="AY2658" s="204" t="s">
        <v>177</v>
      </c>
    </row>
    <row r="2659" spans="1:65" s="15" customFormat="1" ht="11.25">
      <c r="B2659" s="216"/>
      <c r="C2659" s="217"/>
      <c r="D2659" s="195" t="s">
        <v>188</v>
      </c>
      <c r="E2659" s="218" t="s">
        <v>19</v>
      </c>
      <c r="F2659" s="219" t="s">
        <v>1674</v>
      </c>
      <c r="G2659" s="217"/>
      <c r="H2659" s="218" t="s">
        <v>19</v>
      </c>
      <c r="I2659" s="220"/>
      <c r="J2659" s="217"/>
      <c r="K2659" s="217"/>
      <c r="L2659" s="221"/>
      <c r="M2659" s="222"/>
      <c r="N2659" s="223"/>
      <c r="O2659" s="223"/>
      <c r="P2659" s="223"/>
      <c r="Q2659" s="223"/>
      <c r="R2659" s="223"/>
      <c r="S2659" s="223"/>
      <c r="T2659" s="224"/>
      <c r="AT2659" s="225" t="s">
        <v>188</v>
      </c>
      <c r="AU2659" s="225" t="s">
        <v>86</v>
      </c>
      <c r="AV2659" s="15" t="s">
        <v>84</v>
      </c>
      <c r="AW2659" s="15" t="s">
        <v>35</v>
      </c>
      <c r="AX2659" s="15" t="s">
        <v>76</v>
      </c>
      <c r="AY2659" s="225" t="s">
        <v>177</v>
      </c>
    </row>
    <row r="2660" spans="1:65" s="13" customFormat="1" ht="11.25">
      <c r="B2660" s="193"/>
      <c r="C2660" s="194"/>
      <c r="D2660" s="195" t="s">
        <v>188</v>
      </c>
      <c r="E2660" s="196" t="s">
        <v>19</v>
      </c>
      <c r="F2660" s="197" t="s">
        <v>1675</v>
      </c>
      <c r="G2660" s="194"/>
      <c r="H2660" s="198">
        <v>490.93200000000002</v>
      </c>
      <c r="I2660" s="199"/>
      <c r="J2660" s="194"/>
      <c r="K2660" s="194"/>
      <c r="L2660" s="200"/>
      <c r="M2660" s="201"/>
      <c r="N2660" s="202"/>
      <c r="O2660" s="202"/>
      <c r="P2660" s="202"/>
      <c r="Q2660" s="202"/>
      <c r="R2660" s="202"/>
      <c r="S2660" s="202"/>
      <c r="T2660" s="203"/>
      <c r="AT2660" s="204" t="s">
        <v>188</v>
      </c>
      <c r="AU2660" s="204" t="s">
        <v>86</v>
      </c>
      <c r="AV2660" s="13" t="s">
        <v>86</v>
      </c>
      <c r="AW2660" s="13" t="s">
        <v>35</v>
      </c>
      <c r="AX2660" s="13" t="s">
        <v>76</v>
      </c>
      <c r="AY2660" s="204" t="s">
        <v>177</v>
      </c>
    </row>
    <row r="2661" spans="1:65" s="14" customFormat="1" ht="11.25">
      <c r="B2661" s="205"/>
      <c r="C2661" s="206"/>
      <c r="D2661" s="195" t="s">
        <v>188</v>
      </c>
      <c r="E2661" s="207" t="s">
        <v>19</v>
      </c>
      <c r="F2661" s="208" t="s">
        <v>190</v>
      </c>
      <c r="G2661" s="206"/>
      <c r="H2661" s="209">
        <v>762.21299999999997</v>
      </c>
      <c r="I2661" s="210"/>
      <c r="J2661" s="206"/>
      <c r="K2661" s="206"/>
      <c r="L2661" s="211"/>
      <c r="M2661" s="212"/>
      <c r="N2661" s="213"/>
      <c r="O2661" s="213"/>
      <c r="P2661" s="213"/>
      <c r="Q2661" s="213"/>
      <c r="R2661" s="213"/>
      <c r="S2661" s="213"/>
      <c r="T2661" s="214"/>
      <c r="AT2661" s="215" t="s">
        <v>188</v>
      </c>
      <c r="AU2661" s="215" t="s">
        <v>86</v>
      </c>
      <c r="AV2661" s="14" t="s">
        <v>184</v>
      </c>
      <c r="AW2661" s="14" t="s">
        <v>35</v>
      </c>
      <c r="AX2661" s="14" t="s">
        <v>84</v>
      </c>
      <c r="AY2661" s="215" t="s">
        <v>177</v>
      </c>
    </row>
    <row r="2662" spans="1:65" s="2" customFormat="1" ht="24.2" customHeight="1">
      <c r="A2662" s="36"/>
      <c r="B2662" s="37"/>
      <c r="C2662" s="237" t="s">
        <v>2006</v>
      </c>
      <c r="D2662" s="237" t="s">
        <v>757</v>
      </c>
      <c r="E2662" s="238" t="s">
        <v>2007</v>
      </c>
      <c r="F2662" s="239" t="s">
        <v>2008</v>
      </c>
      <c r="G2662" s="240" t="s">
        <v>199</v>
      </c>
      <c r="H2662" s="241">
        <v>838.43399999999997</v>
      </c>
      <c r="I2662" s="242"/>
      <c r="J2662" s="243">
        <f>ROUND(I2662*H2662,2)</f>
        <v>0</v>
      </c>
      <c r="K2662" s="239" t="s">
        <v>183</v>
      </c>
      <c r="L2662" s="244"/>
      <c r="M2662" s="245" t="s">
        <v>19</v>
      </c>
      <c r="N2662" s="246" t="s">
        <v>47</v>
      </c>
      <c r="O2662" s="66"/>
      <c r="P2662" s="184">
        <f>O2662*H2662</f>
        <v>0</v>
      </c>
      <c r="Q2662" s="184">
        <v>1.3999999999999999E-4</v>
      </c>
      <c r="R2662" s="184">
        <f>Q2662*H2662</f>
        <v>0.11738075999999999</v>
      </c>
      <c r="S2662" s="184">
        <v>0</v>
      </c>
      <c r="T2662" s="185">
        <f>S2662*H2662</f>
        <v>0</v>
      </c>
      <c r="U2662" s="36"/>
      <c r="V2662" s="36"/>
      <c r="W2662" s="36"/>
      <c r="X2662" s="36"/>
      <c r="Y2662" s="36"/>
      <c r="Z2662" s="36"/>
      <c r="AA2662" s="36"/>
      <c r="AB2662" s="36"/>
      <c r="AC2662" s="36"/>
      <c r="AD2662" s="36"/>
      <c r="AE2662" s="36"/>
      <c r="AR2662" s="186" t="s">
        <v>592</v>
      </c>
      <c r="AT2662" s="186" t="s">
        <v>757</v>
      </c>
      <c r="AU2662" s="186" t="s">
        <v>86</v>
      </c>
      <c r="AY2662" s="19" t="s">
        <v>177</v>
      </c>
      <c r="BE2662" s="187">
        <f>IF(N2662="základní",J2662,0)</f>
        <v>0</v>
      </c>
      <c r="BF2662" s="187">
        <f>IF(N2662="snížená",J2662,0)</f>
        <v>0</v>
      </c>
      <c r="BG2662" s="187">
        <f>IF(N2662="zákl. přenesená",J2662,0)</f>
        <v>0</v>
      </c>
      <c r="BH2662" s="187">
        <f>IF(N2662="sníž. přenesená",J2662,0)</f>
        <v>0</v>
      </c>
      <c r="BI2662" s="187">
        <f>IF(N2662="nulová",J2662,0)</f>
        <v>0</v>
      </c>
      <c r="BJ2662" s="19" t="s">
        <v>84</v>
      </c>
      <c r="BK2662" s="187">
        <f>ROUND(I2662*H2662,2)</f>
        <v>0</v>
      </c>
      <c r="BL2662" s="19" t="s">
        <v>301</v>
      </c>
      <c r="BM2662" s="186" t="s">
        <v>2009</v>
      </c>
    </row>
    <row r="2663" spans="1:65" s="13" customFormat="1" ht="11.25">
      <c r="B2663" s="193"/>
      <c r="C2663" s="194"/>
      <c r="D2663" s="195" t="s">
        <v>188</v>
      </c>
      <c r="E2663" s="196" t="s">
        <v>19</v>
      </c>
      <c r="F2663" s="197" t="s">
        <v>2010</v>
      </c>
      <c r="G2663" s="194"/>
      <c r="H2663" s="198">
        <v>838.43399999999997</v>
      </c>
      <c r="I2663" s="199"/>
      <c r="J2663" s="194"/>
      <c r="K2663" s="194"/>
      <c r="L2663" s="200"/>
      <c r="M2663" s="201"/>
      <c r="N2663" s="202"/>
      <c r="O2663" s="202"/>
      <c r="P2663" s="202"/>
      <c r="Q2663" s="202"/>
      <c r="R2663" s="202"/>
      <c r="S2663" s="202"/>
      <c r="T2663" s="203"/>
      <c r="AT2663" s="204" t="s">
        <v>188</v>
      </c>
      <c r="AU2663" s="204" t="s">
        <v>86</v>
      </c>
      <c r="AV2663" s="13" t="s">
        <v>86</v>
      </c>
      <c r="AW2663" s="13" t="s">
        <v>35</v>
      </c>
      <c r="AX2663" s="13" t="s">
        <v>84</v>
      </c>
      <c r="AY2663" s="204" t="s">
        <v>177</v>
      </c>
    </row>
    <row r="2664" spans="1:65" s="2" customFormat="1" ht="24.2" customHeight="1">
      <c r="A2664" s="36"/>
      <c r="B2664" s="37"/>
      <c r="C2664" s="175" t="s">
        <v>2011</v>
      </c>
      <c r="D2664" s="175" t="s">
        <v>179</v>
      </c>
      <c r="E2664" s="176" t="s">
        <v>2012</v>
      </c>
      <c r="F2664" s="177" t="s">
        <v>2013</v>
      </c>
      <c r="G2664" s="178" t="s">
        <v>1359</v>
      </c>
      <c r="H2664" s="249"/>
      <c r="I2664" s="180"/>
      <c r="J2664" s="181">
        <f>ROUND(I2664*H2664,2)</f>
        <v>0</v>
      </c>
      <c r="K2664" s="177" t="s">
        <v>183</v>
      </c>
      <c r="L2664" s="41"/>
      <c r="M2664" s="182" t="s">
        <v>19</v>
      </c>
      <c r="N2664" s="183" t="s">
        <v>47</v>
      </c>
      <c r="O2664" s="66"/>
      <c r="P2664" s="184">
        <f>O2664*H2664</f>
        <v>0</v>
      </c>
      <c r="Q2664" s="184">
        <v>0</v>
      </c>
      <c r="R2664" s="184">
        <f>Q2664*H2664</f>
        <v>0</v>
      </c>
      <c r="S2664" s="184">
        <v>0</v>
      </c>
      <c r="T2664" s="185">
        <f>S2664*H2664</f>
        <v>0</v>
      </c>
      <c r="U2664" s="36"/>
      <c r="V2664" s="36"/>
      <c r="W2664" s="36"/>
      <c r="X2664" s="36"/>
      <c r="Y2664" s="36"/>
      <c r="Z2664" s="36"/>
      <c r="AA2664" s="36"/>
      <c r="AB2664" s="36"/>
      <c r="AC2664" s="36"/>
      <c r="AD2664" s="36"/>
      <c r="AE2664" s="36"/>
      <c r="AR2664" s="186" t="s">
        <v>301</v>
      </c>
      <c r="AT2664" s="186" t="s">
        <v>179</v>
      </c>
      <c r="AU2664" s="186" t="s">
        <v>86</v>
      </c>
      <c r="AY2664" s="19" t="s">
        <v>177</v>
      </c>
      <c r="BE2664" s="187">
        <f>IF(N2664="základní",J2664,0)</f>
        <v>0</v>
      </c>
      <c r="BF2664" s="187">
        <f>IF(N2664="snížená",J2664,0)</f>
        <v>0</v>
      </c>
      <c r="BG2664" s="187">
        <f>IF(N2664="zákl. přenesená",J2664,0)</f>
        <v>0</v>
      </c>
      <c r="BH2664" s="187">
        <f>IF(N2664="sníž. přenesená",J2664,0)</f>
        <v>0</v>
      </c>
      <c r="BI2664" s="187">
        <f>IF(N2664="nulová",J2664,0)</f>
        <v>0</v>
      </c>
      <c r="BJ2664" s="19" t="s">
        <v>84</v>
      </c>
      <c r="BK2664" s="187">
        <f>ROUND(I2664*H2664,2)</f>
        <v>0</v>
      </c>
      <c r="BL2664" s="19" t="s">
        <v>301</v>
      </c>
      <c r="BM2664" s="186" t="s">
        <v>2014</v>
      </c>
    </row>
    <row r="2665" spans="1:65" s="2" customFormat="1" ht="11.25">
      <c r="A2665" s="36"/>
      <c r="B2665" s="37"/>
      <c r="C2665" s="38"/>
      <c r="D2665" s="188" t="s">
        <v>186</v>
      </c>
      <c r="E2665" s="38"/>
      <c r="F2665" s="189" t="s">
        <v>2015</v>
      </c>
      <c r="G2665" s="38"/>
      <c r="H2665" s="38"/>
      <c r="I2665" s="190"/>
      <c r="J2665" s="38"/>
      <c r="K2665" s="38"/>
      <c r="L2665" s="41"/>
      <c r="M2665" s="191"/>
      <c r="N2665" s="192"/>
      <c r="O2665" s="66"/>
      <c r="P2665" s="66"/>
      <c r="Q2665" s="66"/>
      <c r="R2665" s="66"/>
      <c r="S2665" s="66"/>
      <c r="T2665" s="67"/>
      <c r="U2665" s="36"/>
      <c r="V2665" s="36"/>
      <c r="W2665" s="36"/>
      <c r="X2665" s="36"/>
      <c r="Y2665" s="36"/>
      <c r="Z2665" s="36"/>
      <c r="AA2665" s="36"/>
      <c r="AB2665" s="36"/>
      <c r="AC2665" s="36"/>
      <c r="AD2665" s="36"/>
      <c r="AE2665" s="36"/>
      <c r="AT2665" s="19" t="s">
        <v>186</v>
      </c>
      <c r="AU2665" s="19" t="s">
        <v>86</v>
      </c>
    </row>
    <row r="2666" spans="1:65" s="12" customFormat="1" ht="22.9" customHeight="1">
      <c r="B2666" s="159"/>
      <c r="C2666" s="160"/>
      <c r="D2666" s="161" t="s">
        <v>75</v>
      </c>
      <c r="E2666" s="173" t="s">
        <v>2016</v>
      </c>
      <c r="F2666" s="173" t="s">
        <v>2017</v>
      </c>
      <c r="G2666" s="160"/>
      <c r="H2666" s="160"/>
      <c r="I2666" s="163"/>
      <c r="J2666" s="174">
        <f>BK2666</f>
        <v>0</v>
      </c>
      <c r="K2666" s="160"/>
      <c r="L2666" s="165"/>
      <c r="M2666" s="166"/>
      <c r="N2666" s="167"/>
      <c r="O2666" s="167"/>
      <c r="P2666" s="168">
        <f>SUM(P2667:P2873)</f>
        <v>0</v>
      </c>
      <c r="Q2666" s="167"/>
      <c r="R2666" s="168">
        <f>SUM(R2667:R2873)</f>
        <v>4.4558528000000015</v>
      </c>
      <c r="S2666" s="167"/>
      <c r="T2666" s="169">
        <f>SUM(T2667:T2873)</f>
        <v>0</v>
      </c>
      <c r="AR2666" s="170" t="s">
        <v>86</v>
      </c>
      <c r="AT2666" s="171" t="s">
        <v>75</v>
      </c>
      <c r="AU2666" s="171" t="s">
        <v>84</v>
      </c>
      <c r="AY2666" s="170" t="s">
        <v>177</v>
      </c>
      <c r="BK2666" s="172">
        <f>SUM(BK2667:BK2873)</f>
        <v>0</v>
      </c>
    </row>
    <row r="2667" spans="1:65" s="2" customFormat="1" ht="16.5" customHeight="1">
      <c r="A2667" s="36"/>
      <c r="B2667" s="37"/>
      <c r="C2667" s="175" t="s">
        <v>2018</v>
      </c>
      <c r="D2667" s="175" t="s">
        <v>179</v>
      </c>
      <c r="E2667" s="176" t="s">
        <v>2019</v>
      </c>
      <c r="F2667" s="177" t="s">
        <v>2020</v>
      </c>
      <c r="G2667" s="178" t="s">
        <v>272</v>
      </c>
      <c r="H2667" s="179">
        <v>1</v>
      </c>
      <c r="I2667" s="180"/>
      <c r="J2667" s="181">
        <f>ROUND(I2667*H2667,2)</f>
        <v>0</v>
      </c>
      <c r="K2667" s="177" t="s">
        <v>183</v>
      </c>
      <c r="L2667" s="41"/>
      <c r="M2667" s="182" t="s">
        <v>19</v>
      </c>
      <c r="N2667" s="183" t="s">
        <v>47</v>
      </c>
      <c r="O2667" s="66"/>
      <c r="P2667" s="184">
        <f>O2667*H2667</f>
        <v>0</v>
      </c>
      <c r="Q2667" s="184">
        <v>4.4000000000000002E-4</v>
      </c>
      <c r="R2667" s="184">
        <f>Q2667*H2667</f>
        <v>4.4000000000000002E-4</v>
      </c>
      <c r="S2667" s="184">
        <v>0</v>
      </c>
      <c r="T2667" s="185">
        <f>S2667*H2667</f>
        <v>0</v>
      </c>
      <c r="U2667" s="36"/>
      <c r="V2667" s="36"/>
      <c r="W2667" s="36"/>
      <c r="X2667" s="36"/>
      <c r="Y2667" s="36"/>
      <c r="Z2667" s="36"/>
      <c r="AA2667" s="36"/>
      <c r="AB2667" s="36"/>
      <c r="AC2667" s="36"/>
      <c r="AD2667" s="36"/>
      <c r="AE2667" s="36"/>
      <c r="AR2667" s="186" t="s">
        <v>301</v>
      </c>
      <c r="AT2667" s="186" t="s">
        <v>179</v>
      </c>
      <c r="AU2667" s="186" t="s">
        <v>86</v>
      </c>
      <c r="AY2667" s="19" t="s">
        <v>177</v>
      </c>
      <c r="BE2667" s="187">
        <f>IF(N2667="základní",J2667,0)</f>
        <v>0</v>
      </c>
      <c r="BF2667" s="187">
        <f>IF(N2667="snížená",J2667,0)</f>
        <v>0</v>
      </c>
      <c r="BG2667" s="187">
        <f>IF(N2667="zákl. přenesená",J2667,0)</f>
        <v>0</v>
      </c>
      <c r="BH2667" s="187">
        <f>IF(N2667="sníž. přenesená",J2667,0)</f>
        <v>0</v>
      </c>
      <c r="BI2667" s="187">
        <f>IF(N2667="nulová",J2667,0)</f>
        <v>0</v>
      </c>
      <c r="BJ2667" s="19" t="s">
        <v>84</v>
      </c>
      <c r="BK2667" s="187">
        <f>ROUND(I2667*H2667,2)</f>
        <v>0</v>
      </c>
      <c r="BL2667" s="19" t="s">
        <v>301</v>
      </c>
      <c r="BM2667" s="186" t="s">
        <v>2021</v>
      </c>
    </row>
    <row r="2668" spans="1:65" s="2" customFormat="1" ht="11.25">
      <c r="A2668" s="36"/>
      <c r="B2668" s="37"/>
      <c r="C2668" s="38"/>
      <c r="D2668" s="188" t="s">
        <v>186</v>
      </c>
      <c r="E2668" s="38"/>
      <c r="F2668" s="189" t="s">
        <v>2022</v>
      </c>
      <c r="G2668" s="38"/>
      <c r="H2668" s="38"/>
      <c r="I2668" s="190"/>
      <c r="J2668" s="38"/>
      <c r="K2668" s="38"/>
      <c r="L2668" s="41"/>
      <c r="M2668" s="191"/>
      <c r="N2668" s="192"/>
      <c r="O2668" s="66"/>
      <c r="P2668" s="66"/>
      <c r="Q2668" s="66"/>
      <c r="R2668" s="66"/>
      <c r="S2668" s="66"/>
      <c r="T2668" s="67"/>
      <c r="U2668" s="36"/>
      <c r="V2668" s="36"/>
      <c r="W2668" s="36"/>
      <c r="X2668" s="36"/>
      <c r="Y2668" s="36"/>
      <c r="Z2668" s="36"/>
      <c r="AA2668" s="36"/>
      <c r="AB2668" s="36"/>
      <c r="AC2668" s="36"/>
      <c r="AD2668" s="36"/>
      <c r="AE2668" s="36"/>
      <c r="AT2668" s="19" t="s">
        <v>186</v>
      </c>
      <c r="AU2668" s="19" t="s">
        <v>86</v>
      </c>
    </row>
    <row r="2669" spans="1:65" s="13" customFormat="1" ht="11.25">
      <c r="B2669" s="193"/>
      <c r="C2669" s="194"/>
      <c r="D2669" s="195" t="s">
        <v>188</v>
      </c>
      <c r="E2669" s="196" t="s">
        <v>19</v>
      </c>
      <c r="F2669" s="197" t="s">
        <v>2023</v>
      </c>
      <c r="G2669" s="194"/>
      <c r="H2669" s="198">
        <v>1</v>
      </c>
      <c r="I2669" s="199"/>
      <c r="J2669" s="194"/>
      <c r="K2669" s="194"/>
      <c r="L2669" s="200"/>
      <c r="M2669" s="201"/>
      <c r="N2669" s="202"/>
      <c r="O2669" s="202"/>
      <c r="P2669" s="202"/>
      <c r="Q2669" s="202"/>
      <c r="R2669" s="202"/>
      <c r="S2669" s="202"/>
      <c r="T2669" s="203"/>
      <c r="AT2669" s="204" t="s">
        <v>188</v>
      </c>
      <c r="AU2669" s="204" t="s">
        <v>86</v>
      </c>
      <c r="AV2669" s="13" t="s">
        <v>86</v>
      </c>
      <c r="AW2669" s="13" t="s">
        <v>35</v>
      </c>
      <c r="AX2669" s="13" t="s">
        <v>84</v>
      </c>
      <c r="AY2669" s="204" t="s">
        <v>177</v>
      </c>
    </row>
    <row r="2670" spans="1:65" s="2" customFormat="1" ht="21.75" customHeight="1">
      <c r="A2670" s="36"/>
      <c r="B2670" s="37"/>
      <c r="C2670" s="237" t="s">
        <v>2024</v>
      </c>
      <c r="D2670" s="237" t="s">
        <v>757</v>
      </c>
      <c r="E2670" s="238" t="s">
        <v>2025</v>
      </c>
      <c r="F2670" s="239" t="s">
        <v>2026</v>
      </c>
      <c r="G2670" s="240" t="s">
        <v>272</v>
      </c>
      <c r="H2670" s="241">
        <v>1</v>
      </c>
      <c r="I2670" s="242"/>
      <c r="J2670" s="243">
        <f>ROUND(I2670*H2670,2)</f>
        <v>0</v>
      </c>
      <c r="K2670" s="239" t="s">
        <v>19</v>
      </c>
      <c r="L2670" s="244"/>
      <c r="M2670" s="245" t="s">
        <v>19</v>
      </c>
      <c r="N2670" s="246" t="s">
        <v>47</v>
      </c>
      <c r="O2670" s="66"/>
      <c r="P2670" s="184">
        <f>O2670*H2670</f>
        <v>0</v>
      </c>
      <c r="Q2670" s="184">
        <v>5.1999999999999998E-2</v>
      </c>
      <c r="R2670" s="184">
        <f>Q2670*H2670</f>
        <v>5.1999999999999998E-2</v>
      </c>
      <c r="S2670" s="184">
        <v>0</v>
      </c>
      <c r="T2670" s="185">
        <f>S2670*H2670</f>
        <v>0</v>
      </c>
      <c r="U2670" s="36"/>
      <c r="V2670" s="36"/>
      <c r="W2670" s="36"/>
      <c r="X2670" s="36"/>
      <c r="Y2670" s="36"/>
      <c r="Z2670" s="36"/>
      <c r="AA2670" s="36"/>
      <c r="AB2670" s="36"/>
      <c r="AC2670" s="36"/>
      <c r="AD2670" s="36"/>
      <c r="AE2670" s="36"/>
      <c r="AR2670" s="186" t="s">
        <v>592</v>
      </c>
      <c r="AT2670" s="186" t="s">
        <v>757</v>
      </c>
      <c r="AU2670" s="186" t="s">
        <v>86</v>
      </c>
      <c r="AY2670" s="19" t="s">
        <v>177</v>
      </c>
      <c r="BE2670" s="187">
        <f>IF(N2670="základní",J2670,0)</f>
        <v>0</v>
      </c>
      <c r="BF2670" s="187">
        <f>IF(N2670="snížená",J2670,0)</f>
        <v>0</v>
      </c>
      <c r="BG2670" s="187">
        <f>IF(N2670="zákl. přenesená",J2670,0)</f>
        <v>0</v>
      </c>
      <c r="BH2670" s="187">
        <f>IF(N2670="sníž. přenesená",J2670,0)</f>
        <v>0</v>
      </c>
      <c r="BI2670" s="187">
        <f>IF(N2670="nulová",J2670,0)</f>
        <v>0</v>
      </c>
      <c r="BJ2670" s="19" t="s">
        <v>84</v>
      </c>
      <c r="BK2670" s="187">
        <f>ROUND(I2670*H2670,2)</f>
        <v>0</v>
      </c>
      <c r="BL2670" s="19" t="s">
        <v>301</v>
      </c>
      <c r="BM2670" s="186" t="s">
        <v>2027</v>
      </c>
    </row>
    <row r="2671" spans="1:65" s="2" customFormat="1" ht="21.75" customHeight="1">
      <c r="A2671" s="36"/>
      <c r="B2671" s="37"/>
      <c r="C2671" s="175" t="s">
        <v>2028</v>
      </c>
      <c r="D2671" s="175" t="s">
        <v>179</v>
      </c>
      <c r="E2671" s="176" t="s">
        <v>2029</v>
      </c>
      <c r="F2671" s="177" t="s">
        <v>2030</v>
      </c>
      <c r="G2671" s="178" t="s">
        <v>199</v>
      </c>
      <c r="H2671" s="179">
        <v>26.324999999999999</v>
      </c>
      <c r="I2671" s="180"/>
      <c r="J2671" s="181">
        <f>ROUND(I2671*H2671,2)</f>
        <v>0</v>
      </c>
      <c r="K2671" s="177" t="s">
        <v>183</v>
      </c>
      <c r="L2671" s="41"/>
      <c r="M2671" s="182" t="s">
        <v>19</v>
      </c>
      <c r="N2671" s="183" t="s">
        <v>47</v>
      </c>
      <c r="O2671" s="66"/>
      <c r="P2671" s="184">
        <f>O2671*H2671</f>
        <v>0</v>
      </c>
      <c r="Q2671" s="184">
        <v>2.7E-4</v>
      </c>
      <c r="R2671" s="184">
        <f>Q2671*H2671</f>
        <v>7.1077499999999995E-3</v>
      </c>
      <c r="S2671" s="184">
        <v>0</v>
      </c>
      <c r="T2671" s="185">
        <f>S2671*H2671</f>
        <v>0</v>
      </c>
      <c r="U2671" s="36"/>
      <c r="V2671" s="36"/>
      <c r="W2671" s="36"/>
      <c r="X2671" s="36"/>
      <c r="Y2671" s="36"/>
      <c r="Z2671" s="36"/>
      <c r="AA2671" s="36"/>
      <c r="AB2671" s="36"/>
      <c r="AC2671" s="36"/>
      <c r="AD2671" s="36"/>
      <c r="AE2671" s="36"/>
      <c r="AR2671" s="186" t="s">
        <v>301</v>
      </c>
      <c r="AT2671" s="186" t="s">
        <v>179</v>
      </c>
      <c r="AU2671" s="186" t="s">
        <v>86</v>
      </c>
      <c r="AY2671" s="19" t="s">
        <v>177</v>
      </c>
      <c r="BE2671" s="187">
        <f>IF(N2671="základní",J2671,0)</f>
        <v>0</v>
      </c>
      <c r="BF2671" s="187">
        <f>IF(N2671="snížená",J2671,0)</f>
        <v>0</v>
      </c>
      <c r="BG2671" s="187">
        <f>IF(N2671="zákl. přenesená",J2671,0)</f>
        <v>0</v>
      </c>
      <c r="BH2671" s="187">
        <f>IF(N2671="sníž. přenesená",J2671,0)</f>
        <v>0</v>
      </c>
      <c r="BI2671" s="187">
        <f>IF(N2671="nulová",J2671,0)</f>
        <v>0</v>
      </c>
      <c r="BJ2671" s="19" t="s">
        <v>84</v>
      </c>
      <c r="BK2671" s="187">
        <f>ROUND(I2671*H2671,2)</f>
        <v>0</v>
      </c>
      <c r="BL2671" s="19" t="s">
        <v>301</v>
      </c>
      <c r="BM2671" s="186" t="s">
        <v>2031</v>
      </c>
    </row>
    <row r="2672" spans="1:65" s="2" customFormat="1" ht="11.25">
      <c r="A2672" s="36"/>
      <c r="B2672" s="37"/>
      <c r="C2672" s="38"/>
      <c r="D2672" s="188" t="s">
        <v>186</v>
      </c>
      <c r="E2672" s="38"/>
      <c r="F2672" s="189" t="s">
        <v>2032</v>
      </c>
      <c r="G2672" s="38"/>
      <c r="H2672" s="38"/>
      <c r="I2672" s="190"/>
      <c r="J2672" s="38"/>
      <c r="K2672" s="38"/>
      <c r="L2672" s="41"/>
      <c r="M2672" s="191"/>
      <c r="N2672" s="192"/>
      <c r="O2672" s="66"/>
      <c r="P2672" s="66"/>
      <c r="Q2672" s="66"/>
      <c r="R2672" s="66"/>
      <c r="S2672" s="66"/>
      <c r="T2672" s="67"/>
      <c r="U2672" s="36"/>
      <c r="V2672" s="36"/>
      <c r="W2672" s="36"/>
      <c r="X2672" s="36"/>
      <c r="Y2672" s="36"/>
      <c r="Z2672" s="36"/>
      <c r="AA2672" s="36"/>
      <c r="AB2672" s="36"/>
      <c r="AC2672" s="36"/>
      <c r="AD2672" s="36"/>
      <c r="AE2672" s="36"/>
      <c r="AT2672" s="19" t="s">
        <v>186</v>
      </c>
      <c r="AU2672" s="19" t="s">
        <v>86</v>
      </c>
    </row>
    <row r="2673" spans="1:65" s="13" customFormat="1" ht="11.25">
      <c r="B2673" s="193"/>
      <c r="C2673" s="194"/>
      <c r="D2673" s="195" t="s">
        <v>188</v>
      </c>
      <c r="E2673" s="196" t="s">
        <v>19</v>
      </c>
      <c r="F2673" s="197" t="s">
        <v>2033</v>
      </c>
      <c r="G2673" s="194"/>
      <c r="H2673" s="198">
        <v>3.3</v>
      </c>
      <c r="I2673" s="199"/>
      <c r="J2673" s="194"/>
      <c r="K2673" s="194"/>
      <c r="L2673" s="200"/>
      <c r="M2673" s="201"/>
      <c r="N2673" s="202"/>
      <c r="O2673" s="202"/>
      <c r="P2673" s="202"/>
      <c r="Q2673" s="202"/>
      <c r="R2673" s="202"/>
      <c r="S2673" s="202"/>
      <c r="T2673" s="203"/>
      <c r="AT2673" s="204" t="s">
        <v>188</v>
      </c>
      <c r="AU2673" s="204" t="s">
        <v>86</v>
      </c>
      <c r="AV2673" s="13" t="s">
        <v>86</v>
      </c>
      <c r="AW2673" s="13" t="s">
        <v>35</v>
      </c>
      <c r="AX2673" s="13" t="s">
        <v>76</v>
      </c>
      <c r="AY2673" s="204" t="s">
        <v>177</v>
      </c>
    </row>
    <row r="2674" spans="1:65" s="13" customFormat="1" ht="11.25">
      <c r="B2674" s="193"/>
      <c r="C2674" s="194"/>
      <c r="D2674" s="195" t="s">
        <v>188</v>
      </c>
      <c r="E2674" s="196" t="s">
        <v>19</v>
      </c>
      <c r="F2674" s="197" t="s">
        <v>2034</v>
      </c>
      <c r="G2674" s="194"/>
      <c r="H2674" s="198">
        <v>15.225</v>
      </c>
      <c r="I2674" s="199"/>
      <c r="J2674" s="194"/>
      <c r="K2674" s="194"/>
      <c r="L2674" s="200"/>
      <c r="M2674" s="201"/>
      <c r="N2674" s="202"/>
      <c r="O2674" s="202"/>
      <c r="P2674" s="202"/>
      <c r="Q2674" s="202"/>
      <c r="R2674" s="202"/>
      <c r="S2674" s="202"/>
      <c r="T2674" s="203"/>
      <c r="AT2674" s="204" t="s">
        <v>188</v>
      </c>
      <c r="AU2674" s="204" t="s">
        <v>86</v>
      </c>
      <c r="AV2674" s="13" t="s">
        <v>86</v>
      </c>
      <c r="AW2674" s="13" t="s">
        <v>35</v>
      </c>
      <c r="AX2674" s="13" t="s">
        <v>76</v>
      </c>
      <c r="AY2674" s="204" t="s">
        <v>177</v>
      </c>
    </row>
    <row r="2675" spans="1:65" s="13" customFormat="1" ht="11.25">
      <c r="B2675" s="193"/>
      <c r="C2675" s="194"/>
      <c r="D2675" s="195" t="s">
        <v>188</v>
      </c>
      <c r="E2675" s="196" t="s">
        <v>19</v>
      </c>
      <c r="F2675" s="197" t="s">
        <v>2035</v>
      </c>
      <c r="G2675" s="194"/>
      <c r="H2675" s="198">
        <v>7.8</v>
      </c>
      <c r="I2675" s="199"/>
      <c r="J2675" s="194"/>
      <c r="K2675" s="194"/>
      <c r="L2675" s="200"/>
      <c r="M2675" s="201"/>
      <c r="N2675" s="202"/>
      <c r="O2675" s="202"/>
      <c r="P2675" s="202"/>
      <c r="Q2675" s="202"/>
      <c r="R2675" s="202"/>
      <c r="S2675" s="202"/>
      <c r="T2675" s="203"/>
      <c r="AT2675" s="204" t="s">
        <v>188</v>
      </c>
      <c r="AU2675" s="204" t="s">
        <v>86</v>
      </c>
      <c r="AV2675" s="13" t="s">
        <v>86</v>
      </c>
      <c r="AW2675" s="13" t="s">
        <v>35</v>
      </c>
      <c r="AX2675" s="13" t="s">
        <v>76</v>
      </c>
      <c r="AY2675" s="204" t="s">
        <v>177</v>
      </c>
    </row>
    <row r="2676" spans="1:65" s="14" customFormat="1" ht="11.25">
      <c r="B2676" s="205"/>
      <c r="C2676" s="206"/>
      <c r="D2676" s="195" t="s">
        <v>188</v>
      </c>
      <c r="E2676" s="207" t="s">
        <v>19</v>
      </c>
      <c r="F2676" s="208" t="s">
        <v>190</v>
      </c>
      <c r="G2676" s="206"/>
      <c r="H2676" s="209">
        <v>26.324999999999999</v>
      </c>
      <c r="I2676" s="210"/>
      <c r="J2676" s="206"/>
      <c r="K2676" s="206"/>
      <c r="L2676" s="211"/>
      <c r="M2676" s="212"/>
      <c r="N2676" s="213"/>
      <c r="O2676" s="213"/>
      <c r="P2676" s="213"/>
      <c r="Q2676" s="213"/>
      <c r="R2676" s="213"/>
      <c r="S2676" s="213"/>
      <c r="T2676" s="214"/>
      <c r="AT2676" s="215" t="s">
        <v>188</v>
      </c>
      <c r="AU2676" s="215" t="s">
        <v>86</v>
      </c>
      <c r="AV2676" s="14" t="s">
        <v>184</v>
      </c>
      <c r="AW2676" s="14" t="s">
        <v>35</v>
      </c>
      <c r="AX2676" s="14" t="s">
        <v>84</v>
      </c>
      <c r="AY2676" s="215" t="s">
        <v>177</v>
      </c>
    </row>
    <row r="2677" spans="1:65" s="2" customFormat="1" ht="16.5" customHeight="1">
      <c r="A2677" s="36"/>
      <c r="B2677" s="37"/>
      <c r="C2677" s="237" t="s">
        <v>2036</v>
      </c>
      <c r="D2677" s="237" t="s">
        <v>757</v>
      </c>
      <c r="E2677" s="238" t="s">
        <v>2037</v>
      </c>
      <c r="F2677" s="239" t="s">
        <v>2038</v>
      </c>
      <c r="G2677" s="240" t="s">
        <v>199</v>
      </c>
      <c r="H2677" s="241">
        <v>26.324999999999999</v>
      </c>
      <c r="I2677" s="242"/>
      <c r="J2677" s="243">
        <f>ROUND(I2677*H2677,2)</f>
        <v>0</v>
      </c>
      <c r="K2677" s="239" t="s">
        <v>183</v>
      </c>
      <c r="L2677" s="244"/>
      <c r="M2677" s="245" t="s">
        <v>19</v>
      </c>
      <c r="N2677" s="246" t="s">
        <v>47</v>
      </c>
      <c r="O2677" s="66"/>
      <c r="P2677" s="184">
        <f>O2677*H2677</f>
        <v>0</v>
      </c>
      <c r="Q2677" s="184">
        <v>3.6810000000000002E-2</v>
      </c>
      <c r="R2677" s="184">
        <f>Q2677*H2677</f>
        <v>0.96902325</v>
      </c>
      <c r="S2677" s="184">
        <v>0</v>
      </c>
      <c r="T2677" s="185">
        <f>S2677*H2677</f>
        <v>0</v>
      </c>
      <c r="U2677" s="36"/>
      <c r="V2677" s="36"/>
      <c r="W2677" s="36"/>
      <c r="X2677" s="36"/>
      <c r="Y2677" s="36"/>
      <c r="Z2677" s="36"/>
      <c r="AA2677" s="36"/>
      <c r="AB2677" s="36"/>
      <c r="AC2677" s="36"/>
      <c r="AD2677" s="36"/>
      <c r="AE2677" s="36"/>
      <c r="AR2677" s="186" t="s">
        <v>592</v>
      </c>
      <c r="AT2677" s="186" t="s">
        <v>757</v>
      </c>
      <c r="AU2677" s="186" t="s">
        <v>86</v>
      </c>
      <c r="AY2677" s="19" t="s">
        <v>177</v>
      </c>
      <c r="BE2677" s="187">
        <f>IF(N2677="základní",J2677,0)</f>
        <v>0</v>
      </c>
      <c r="BF2677" s="187">
        <f>IF(N2677="snížená",J2677,0)</f>
        <v>0</v>
      </c>
      <c r="BG2677" s="187">
        <f>IF(N2677="zákl. přenesená",J2677,0)</f>
        <v>0</v>
      </c>
      <c r="BH2677" s="187">
        <f>IF(N2677="sníž. přenesená",J2677,0)</f>
        <v>0</v>
      </c>
      <c r="BI2677" s="187">
        <f>IF(N2677="nulová",J2677,0)</f>
        <v>0</v>
      </c>
      <c r="BJ2677" s="19" t="s">
        <v>84</v>
      </c>
      <c r="BK2677" s="187">
        <f>ROUND(I2677*H2677,2)</f>
        <v>0</v>
      </c>
      <c r="BL2677" s="19" t="s">
        <v>301</v>
      </c>
      <c r="BM2677" s="186" t="s">
        <v>2039</v>
      </c>
    </row>
    <row r="2678" spans="1:65" s="2" customFormat="1" ht="21.75" customHeight="1">
      <c r="A2678" s="36"/>
      <c r="B2678" s="37"/>
      <c r="C2678" s="175" t="s">
        <v>2040</v>
      </c>
      <c r="D2678" s="175" t="s">
        <v>179</v>
      </c>
      <c r="E2678" s="176" t="s">
        <v>2041</v>
      </c>
      <c r="F2678" s="177" t="s">
        <v>2042</v>
      </c>
      <c r="G2678" s="178" t="s">
        <v>199</v>
      </c>
      <c r="H2678" s="179">
        <v>34.316000000000003</v>
      </c>
      <c r="I2678" s="180"/>
      <c r="J2678" s="181">
        <f>ROUND(I2678*H2678,2)</f>
        <v>0</v>
      </c>
      <c r="K2678" s="177" t="s">
        <v>183</v>
      </c>
      <c r="L2678" s="41"/>
      <c r="M2678" s="182" t="s">
        <v>19</v>
      </c>
      <c r="N2678" s="183" t="s">
        <v>47</v>
      </c>
      <c r="O2678" s="66"/>
      <c r="P2678" s="184">
        <f>O2678*H2678</f>
        <v>0</v>
      </c>
      <c r="Q2678" s="184">
        <v>2.5999999999999998E-4</v>
      </c>
      <c r="R2678" s="184">
        <f>Q2678*H2678</f>
        <v>8.9221600000000002E-3</v>
      </c>
      <c r="S2678" s="184">
        <v>0</v>
      </c>
      <c r="T2678" s="185">
        <f>S2678*H2678</f>
        <v>0</v>
      </c>
      <c r="U2678" s="36"/>
      <c r="V2678" s="36"/>
      <c r="W2678" s="36"/>
      <c r="X2678" s="36"/>
      <c r="Y2678" s="36"/>
      <c r="Z2678" s="36"/>
      <c r="AA2678" s="36"/>
      <c r="AB2678" s="36"/>
      <c r="AC2678" s="36"/>
      <c r="AD2678" s="36"/>
      <c r="AE2678" s="36"/>
      <c r="AR2678" s="186" t="s">
        <v>301</v>
      </c>
      <c r="AT2678" s="186" t="s">
        <v>179</v>
      </c>
      <c r="AU2678" s="186" t="s">
        <v>86</v>
      </c>
      <c r="AY2678" s="19" t="s">
        <v>177</v>
      </c>
      <c r="BE2678" s="187">
        <f>IF(N2678="základní",J2678,0)</f>
        <v>0</v>
      </c>
      <c r="BF2678" s="187">
        <f>IF(N2678="snížená",J2678,0)</f>
        <v>0</v>
      </c>
      <c r="BG2678" s="187">
        <f>IF(N2678="zákl. přenesená",J2678,0)</f>
        <v>0</v>
      </c>
      <c r="BH2678" s="187">
        <f>IF(N2678="sníž. přenesená",J2678,0)</f>
        <v>0</v>
      </c>
      <c r="BI2678" s="187">
        <f>IF(N2678="nulová",J2678,0)</f>
        <v>0</v>
      </c>
      <c r="BJ2678" s="19" t="s">
        <v>84</v>
      </c>
      <c r="BK2678" s="187">
        <f>ROUND(I2678*H2678,2)</f>
        <v>0</v>
      </c>
      <c r="BL2678" s="19" t="s">
        <v>301</v>
      </c>
      <c r="BM2678" s="186" t="s">
        <v>2043</v>
      </c>
    </row>
    <row r="2679" spans="1:65" s="2" customFormat="1" ht="11.25">
      <c r="A2679" s="36"/>
      <c r="B2679" s="37"/>
      <c r="C2679" s="38"/>
      <c r="D2679" s="188" t="s">
        <v>186</v>
      </c>
      <c r="E2679" s="38"/>
      <c r="F2679" s="189" t="s">
        <v>2044</v>
      </c>
      <c r="G2679" s="38"/>
      <c r="H2679" s="38"/>
      <c r="I2679" s="190"/>
      <c r="J2679" s="38"/>
      <c r="K2679" s="38"/>
      <c r="L2679" s="41"/>
      <c r="M2679" s="191"/>
      <c r="N2679" s="192"/>
      <c r="O2679" s="66"/>
      <c r="P2679" s="66"/>
      <c r="Q2679" s="66"/>
      <c r="R2679" s="66"/>
      <c r="S2679" s="66"/>
      <c r="T2679" s="67"/>
      <c r="U2679" s="36"/>
      <c r="V2679" s="36"/>
      <c r="W2679" s="36"/>
      <c r="X2679" s="36"/>
      <c r="Y2679" s="36"/>
      <c r="Z2679" s="36"/>
      <c r="AA2679" s="36"/>
      <c r="AB2679" s="36"/>
      <c r="AC2679" s="36"/>
      <c r="AD2679" s="36"/>
      <c r="AE2679" s="36"/>
      <c r="AT2679" s="19" t="s">
        <v>186</v>
      </c>
      <c r="AU2679" s="19" t="s">
        <v>86</v>
      </c>
    </row>
    <row r="2680" spans="1:65" s="13" customFormat="1" ht="11.25">
      <c r="B2680" s="193"/>
      <c r="C2680" s="194"/>
      <c r="D2680" s="195" t="s">
        <v>188</v>
      </c>
      <c r="E2680" s="196" t="s">
        <v>19</v>
      </c>
      <c r="F2680" s="197" t="s">
        <v>2045</v>
      </c>
      <c r="G2680" s="194"/>
      <c r="H2680" s="198">
        <v>2.1880000000000002</v>
      </c>
      <c r="I2680" s="199"/>
      <c r="J2680" s="194"/>
      <c r="K2680" s="194"/>
      <c r="L2680" s="200"/>
      <c r="M2680" s="201"/>
      <c r="N2680" s="202"/>
      <c r="O2680" s="202"/>
      <c r="P2680" s="202"/>
      <c r="Q2680" s="202"/>
      <c r="R2680" s="202"/>
      <c r="S2680" s="202"/>
      <c r="T2680" s="203"/>
      <c r="AT2680" s="204" t="s">
        <v>188</v>
      </c>
      <c r="AU2680" s="204" t="s">
        <v>86</v>
      </c>
      <c r="AV2680" s="13" t="s">
        <v>86</v>
      </c>
      <c r="AW2680" s="13" t="s">
        <v>35</v>
      </c>
      <c r="AX2680" s="13" t="s">
        <v>76</v>
      </c>
      <c r="AY2680" s="204" t="s">
        <v>177</v>
      </c>
    </row>
    <row r="2681" spans="1:65" s="13" customFormat="1" ht="11.25">
      <c r="B2681" s="193"/>
      <c r="C2681" s="194"/>
      <c r="D2681" s="195" t="s">
        <v>188</v>
      </c>
      <c r="E2681" s="196" t="s">
        <v>19</v>
      </c>
      <c r="F2681" s="197" t="s">
        <v>2046</v>
      </c>
      <c r="G2681" s="194"/>
      <c r="H2681" s="198">
        <v>2.1880000000000002</v>
      </c>
      <c r="I2681" s="199"/>
      <c r="J2681" s="194"/>
      <c r="K2681" s="194"/>
      <c r="L2681" s="200"/>
      <c r="M2681" s="201"/>
      <c r="N2681" s="202"/>
      <c r="O2681" s="202"/>
      <c r="P2681" s="202"/>
      <c r="Q2681" s="202"/>
      <c r="R2681" s="202"/>
      <c r="S2681" s="202"/>
      <c r="T2681" s="203"/>
      <c r="AT2681" s="204" t="s">
        <v>188</v>
      </c>
      <c r="AU2681" s="204" t="s">
        <v>86</v>
      </c>
      <c r="AV2681" s="13" t="s">
        <v>86</v>
      </c>
      <c r="AW2681" s="13" t="s">
        <v>35</v>
      </c>
      <c r="AX2681" s="13" t="s">
        <v>76</v>
      </c>
      <c r="AY2681" s="204" t="s">
        <v>177</v>
      </c>
    </row>
    <row r="2682" spans="1:65" s="13" customFormat="1" ht="11.25">
      <c r="B2682" s="193"/>
      <c r="C2682" s="194"/>
      <c r="D2682" s="195" t="s">
        <v>188</v>
      </c>
      <c r="E2682" s="196" t="s">
        <v>19</v>
      </c>
      <c r="F2682" s="197" t="s">
        <v>2047</v>
      </c>
      <c r="G2682" s="194"/>
      <c r="H2682" s="198">
        <v>7.2</v>
      </c>
      <c r="I2682" s="199"/>
      <c r="J2682" s="194"/>
      <c r="K2682" s="194"/>
      <c r="L2682" s="200"/>
      <c r="M2682" s="201"/>
      <c r="N2682" s="202"/>
      <c r="O2682" s="202"/>
      <c r="P2682" s="202"/>
      <c r="Q2682" s="202"/>
      <c r="R2682" s="202"/>
      <c r="S2682" s="202"/>
      <c r="T2682" s="203"/>
      <c r="AT2682" s="204" t="s">
        <v>188</v>
      </c>
      <c r="AU2682" s="204" t="s">
        <v>86</v>
      </c>
      <c r="AV2682" s="13" t="s">
        <v>86</v>
      </c>
      <c r="AW2682" s="13" t="s">
        <v>35</v>
      </c>
      <c r="AX2682" s="13" t="s">
        <v>76</v>
      </c>
      <c r="AY2682" s="204" t="s">
        <v>177</v>
      </c>
    </row>
    <row r="2683" spans="1:65" s="13" customFormat="1" ht="11.25">
      <c r="B2683" s="193"/>
      <c r="C2683" s="194"/>
      <c r="D2683" s="195" t="s">
        <v>188</v>
      </c>
      <c r="E2683" s="196" t="s">
        <v>19</v>
      </c>
      <c r="F2683" s="197" t="s">
        <v>2048</v>
      </c>
      <c r="G2683" s="194"/>
      <c r="H2683" s="198">
        <v>3.2</v>
      </c>
      <c r="I2683" s="199"/>
      <c r="J2683" s="194"/>
      <c r="K2683" s="194"/>
      <c r="L2683" s="200"/>
      <c r="M2683" s="201"/>
      <c r="N2683" s="202"/>
      <c r="O2683" s="202"/>
      <c r="P2683" s="202"/>
      <c r="Q2683" s="202"/>
      <c r="R2683" s="202"/>
      <c r="S2683" s="202"/>
      <c r="T2683" s="203"/>
      <c r="AT2683" s="204" t="s">
        <v>188</v>
      </c>
      <c r="AU2683" s="204" t="s">
        <v>86</v>
      </c>
      <c r="AV2683" s="13" t="s">
        <v>86</v>
      </c>
      <c r="AW2683" s="13" t="s">
        <v>35</v>
      </c>
      <c r="AX2683" s="13" t="s">
        <v>76</v>
      </c>
      <c r="AY2683" s="204" t="s">
        <v>177</v>
      </c>
    </row>
    <row r="2684" spans="1:65" s="13" customFormat="1" ht="11.25">
      <c r="B2684" s="193"/>
      <c r="C2684" s="194"/>
      <c r="D2684" s="195" t="s">
        <v>188</v>
      </c>
      <c r="E2684" s="196" t="s">
        <v>19</v>
      </c>
      <c r="F2684" s="197" t="s">
        <v>2049</v>
      </c>
      <c r="G2684" s="194"/>
      <c r="H2684" s="198">
        <v>2.88</v>
      </c>
      <c r="I2684" s="199"/>
      <c r="J2684" s="194"/>
      <c r="K2684" s="194"/>
      <c r="L2684" s="200"/>
      <c r="M2684" s="201"/>
      <c r="N2684" s="202"/>
      <c r="O2684" s="202"/>
      <c r="P2684" s="202"/>
      <c r="Q2684" s="202"/>
      <c r="R2684" s="202"/>
      <c r="S2684" s="202"/>
      <c r="T2684" s="203"/>
      <c r="AT2684" s="204" t="s">
        <v>188</v>
      </c>
      <c r="AU2684" s="204" t="s">
        <v>86</v>
      </c>
      <c r="AV2684" s="13" t="s">
        <v>86</v>
      </c>
      <c r="AW2684" s="13" t="s">
        <v>35</v>
      </c>
      <c r="AX2684" s="13" t="s">
        <v>76</v>
      </c>
      <c r="AY2684" s="204" t="s">
        <v>177</v>
      </c>
    </row>
    <row r="2685" spans="1:65" s="13" customFormat="1" ht="11.25">
      <c r="B2685" s="193"/>
      <c r="C2685" s="194"/>
      <c r="D2685" s="195" t="s">
        <v>188</v>
      </c>
      <c r="E2685" s="196" t="s">
        <v>19</v>
      </c>
      <c r="F2685" s="197" t="s">
        <v>2050</v>
      </c>
      <c r="G2685" s="194"/>
      <c r="H2685" s="198">
        <v>16.66</v>
      </c>
      <c r="I2685" s="199"/>
      <c r="J2685" s="194"/>
      <c r="K2685" s="194"/>
      <c r="L2685" s="200"/>
      <c r="M2685" s="201"/>
      <c r="N2685" s="202"/>
      <c r="O2685" s="202"/>
      <c r="P2685" s="202"/>
      <c r="Q2685" s="202"/>
      <c r="R2685" s="202"/>
      <c r="S2685" s="202"/>
      <c r="T2685" s="203"/>
      <c r="AT2685" s="204" t="s">
        <v>188</v>
      </c>
      <c r="AU2685" s="204" t="s">
        <v>86</v>
      </c>
      <c r="AV2685" s="13" t="s">
        <v>86</v>
      </c>
      <c r="AW2685" s="13" t="s">
        <v>35</v>
      </c>
      <c r="AX2685" s="13" t="s">
        <v>76</v>
      </c>
      <c r="AY2685" s="204" t="s">
        <v>177</v>
      </c>
    </row>
    <row r="2686" spans="1:65" s="14" customFormat="1" ht="11.25">
      <c r="B2686" s="205"/>
      <c r="C2686" s="206"/>
      <c r="D2686" s="195" t="s">
        <v>188</v>
      </c>
      <c r="E2686" s="207" t="s">
        <v>19</v>
      </c>
      <c r="F2686" s="208" t="s">
        <v>190</v>
      </c>
      <c r="G2686" s="206"/>
      <c r="H2686" s="209">
        <v>34.316000000000003</v>
      </c>
      <c r="I2686" s="210"/>
      <c r="J2686" s="206"/>
      <c r="K2686" s="206"/>
      <c r="L2686" s="211"/>
      <c r="M2686" s="212"/>
      <c r="N2686" s="213"/>
      <c r="O2686" s="213"/>
      <c r="P2686" s="213"/>
      <c r="Q2686" s="213"/>
      <c r="R2686" s="213"/>
      <c r="S2686" s="213"/>
      <c r="T2686" s="214"/>
      <c r="AT2686" s="215" t="s">
        <v>188</v>
      </c>
      <c r="AU2686" s="215" t="s">
        <v>86</v>
      </c>
      <c r="AV2686" s="14" t="s">
        <v>184</v>
      </c>
      <c r="AW2686" s="14" t="s">
        <v>35</v>
      </c>
      <c r="AX2686" s="14" t="s">
        <v>84</v>
      </c>
      <c r="AY2686" s="215" t="s">
        <v>177</v>
      </c>
    </row>
    <row r="2687" spans="1:65" s="2" customFormat="1" ht="16.5" customHeight="1">
      <c r="A2687" s="36"/>
      <c r="B2687" s="37"/>
      <c r="C2687" s="237" t="s">
        <v>2051</v>
      </c>
      <c r="D2687" s="237" t="s">
        <v>757</v>
      </c>
      <c r="E2687" s="238" t="s">
        <v>2052</v>
      </c>
      <c r="F2687" s="239" t="s">
        <v>2053</v>
      </c>
      <c r="G2687" s="240" t="s">
        <v>199</v>
      </c>
      <c r="H2687" s="241">
        <v>34.316000000000003</v>
      </c>
      <c r="I2687" s="242"/>
      <c r="J2687" s="243">
        <f>ROUND(I2687*H2687,2)</f>
        <v>0</v>
      </c>
      <c r="K2687" s="239" t="s">
        <v>183</v>
      </c>
      <c r="L2687" s="244"/>
      <c r="M2687" s="245" t="s">
        <v>19</v>
      </c>
      <c r="N2687" s="246" t="s">
        <v>47</v>
      </c>
      <c r="O2687" s="66"/>
      <c r="P2687" s="184">
        <f>O2687*H2687</f>
        <v>0</v>
      </c>
      <c r="Q2687" s="184">
        <v>3.6110000000000003E-2</v>
      </c>
      <c r="R2687" s="184">
        <f>Q2687*H2687</f>
        <v>1.2391507600000002</v>
      </c>
      <c r="S2687" s="184">
        <v>0</v>
      </c>
      <c r="T2687" s="185">
        <f>S2687*H2687</f>
        <v>0</v>
      </c>
      <c r="U2687" s="36"/>
      <c r="V2687" s="36"/>
      <c r="W2687" s="36"/>
      <c r="X2687" s="36"/>
      <c r="Y2687" s="36"/>
      <c r="Z2687" s="36"/>
      <c r="AA2687" s="36"/>
      <c r="AB2687" s="36"/>
      <c r="AC2687" s="36"/>
      <c r="AD2687" s="36"/>
      <c r="AE2687" s="36"/>
      <c r="AR2687" s="186" t="s">
        <v>592</v>
      </c>
      <c r="AT2687" s="186" t="s">
        <v>757</v>
      </c>
      <c r="AU2687" s="186" t="s">
        <v>86</v>
      </c>
      <c r="AY2687" s="19" t="s">
        <v>177</v>
      </c>
      <c r="BE2687" s="187">
        <f>IF(N2687="základní",J2687,0)</f>
        <v>0</v>
      </c>
      <c r="BF2687" s="187">
        <f>IF(N2687="snížená",J2687,0)</f>
        <v>0</v>
      </c>
      <c r="BG2687" s="187">
        <f>IF(N2687="zákl. přenesená",J2687,0)</f>
        <v>0</v>
      </c>
      <c r="BH2687" s="187">
        <f>IF(N2687="sníž. přenesená",J2687,0)</f>
        <v>0</v>
      </c>
      <c r="BI2687" s="187">
        <f>IF(N2687="nulová",J2687,0)</f>
        <v>0</v>
      </c>
      <c r="BJ2687" s="19" t="s">
        <v>84</v>
      </c>
      <c r="BK2687" s="187">
        <f>ROUND(I2687*H2687,2)</f>
        <v>0</v>
      </c>
      <c r="BL2687" s="19" t="s">
        <v>301</v>
      </c>
      <c r="BM2687" s="186" t="s">
        <v>2054</v>
      </c>
    </row>
    <row r="2688" spans="1:65" s="2" customFormat="1" ht="21.75" customHeight="1">
      <c r="A2688" s="36"/>
      <c r="B2688" s="37"/>
      <c r="C2688" s="175" t="s">
        <v>2055</v>
      </c>
      <c r="D2688" s="175" t="s">
        <v>179</v>
      </c>
      <c r="E2688" s="176" t="s">
        <v>2056</v>
      </c>
      <c r="F2688" s="177" t="s">
        <v>2057</v>
      </c>
      <c r="G2688" s="178" t="s">
        <v>199</v>
      </c>
      <c r="H2688" s="179">
        <v>6.5</v>
      </c>
      <c r="I2688" s="180"/>
      <c r="J2688" s="181">
        <f>ROUND(I2688*H2688,2)</f>
        <v>0</v>
      </c>
      <c r="K2688" s="177" t="s">
        <v>183</v>
      </c>
      <c r="L2688" s="41"/>
      <c r="M2688" s="182" t="s">
        <v>19</v>
      </c>
      <c r="N2688" s="183" t="s">
        <v>47</v>
      </c>
      <c r="O2688" s="66"/>
      <c r="P2688" s="184">
        <f>O2688*H2688</f>
        <v>0</v>
      </c>
      <c r="Q2688" s="184">
        <v>2.7E-4</v>
      </c>
      <c r="R2688" s="184">
        <f>Q2688*H2688</f>
        <v>1.755E-3</v>
      </c>
      <c r="S2688" s="184">
        <v>0</v>
      </c>
      <c r="T2688" s="185">
        <f>S2688*H2688</f>
        <v>0</v>
      </c>
      <c r="U2688" s="36"/>
      <c r="V2688" s="36"/>
      <c r="W2688" s="36"/>
      <c r="X2688" s="36"/>
      <c r="Y2688" s="36"/>
      <c r="Z2688" s="36"/>
      <c r="AA2688" s="36"/>
      <c r="AB2688" s="36"/>
      <c r="AC2688" s="36"/>
      <c r="AD2688" s="36"/>
      <c r="AE2688" s="36"/>
      <c r="AR2688" s="186" t="s">
        <v>301</v>
      </c>
      <c r="AT2688" s="186" t="s">
        <v>179</v>
      </c>
      <c r="AU2688" s="186" t="s">
        <v>86</v>
      </c>
      <c r="AY2688" s="19" t="s">
        <v>177</v>
      </c>
      <c r="BE2688" s="187">
        <f>IF(N2688="základní",J2688,0)</f>
        <v>0</v>
      </c>
      <c r="BF2688" s="187">
        <f>IF(N2688="snížená",J2688,0)</f>
        <v>0</v>
      </c>
      <c r="BG2688" s="187">
        <f>IF(N2688="zákl. přenesená",J2688,0)</f>
        <v>0</v>
      </c>
      <c r="BH2688" s="187">
        <f>IF(N2688="sníž. přenesená",J2688,0)</f>
        <v>0</v>
      </c>
      <c r="BI2688" s="187">
        <f>IF(N2688="nulová",J2688,0)</f>
        <v>0</v>
      </c>
      <c r="BJ2688" s="19" t="s">
        <v>84</v>
      </c>
      <c r="BK2688" s="187">
        <f>ROUND(I2688*H2688,2)</f>
        <v>0</v>
      </c>
      <c r="BL2688" s="19" t="s">
        <v>301</v>
      </c>
      <c r="BM2688" s="186" t="s">
        <v>2058</v>
      </c>
    </row>
    <row r="2689" spans="1:65" s="2" customFormat="1" ht="11.25">
      <c r="A2689" s="36"/>
      <c r="B2689" s="37"/>
      <c r="C2689" s="38"/>
      <c r="D2689" s="188" t="s">
        <v>186</v>
      </c>
      <c r="E2689" s="38"/>
      <c r="F2689" s="189" t="s">
        <v>2059</v>
      </c>
      <c r="G2689" s="38"/>
      <c r="H2689" s="38"/>
      <c r="I2689" s="190"/>
      <c r="J2689" s="38"/>
      <c r="K2689" s="38"/>
      <c r="L2689" s="41"/>
      <c r="M2689" s="191"/>
      <c r="N2689" s="192"/>
      <c r="O2689" s="66"/>
      <c r="P2689" s="66"/>
      <c r="Q2689" s="66"/>
      <c r="R2689" s="66"/>
      <c r="S2689" s="66"/>
      <c r="T2689" s="67"/>
      <c r="U2689" s="36"/>
      <c r="V2689" s="36"/>
      <c r="W2689" s="36"/>
      <c r="X2689" s="36"/>
      <c r="Y2689" s="36"/>
      <c r="Z2689" s="36"/>
      <c r="AA2689" s="36"/>
      <c r="AB2689" s="36"/>
      <c r="AC2689" s="36"/>
      <c r="AD2689" s="36"/>
      <c r="AE2689" s="36"/>
      <c r="AT2689" s="19" t="s">
        <v>186</v>
      </c>
      <c r="AU2689" s="19" t="s">
        <v>86</v>
      </c>
    </row>
    <row r="2690" spans="1:65" s="13" customFormat="1" ht="11.25">
      <c r="B2690" s="193"/>
      <c r="C2690" s="194"/>
      <c r="D2690" s="195" t="s">
        <v>188</v>
      </c>
      <c r="E2690" s="196" t="s">
        <v>19</v>
      </c>
      <c r="F2690" s="197" t="s">
        <v>2060</v>
      </c>
      <c r="G2690" s="194"/>
      <c r="H2690" s="198">
        <v>6.5</v>
      </c>
      <c r="I2690" s="199"/>
      <c r="J2690" s="194"/>
      <c r="K2690" s="194"/>
      <c r="L2690" s="200"/>
      <c r="M2690" s="201"/>
      <c r="N2690" s="202"/>
      <c r="O2690" s="202"/>
      <c r="P2690" s="202"/>
      <c r="Q2690" s="202"/>
      <c r="R2690" s="202"/>
      <c r="S2690" s="202"/>
      <c r="T2690" s="203"/>
      <c r="AT2690" s="204" t="s">
        <v>188</v>
      </c>
      <c r="AU2690" s="204" t="s">
        <v>86</v>
      </c>
      <c r="AV2690" s="13" t="s">
        <v>86</v>
      </c>
      <c r="AW2690" s="13" t="s">
        <v>35</v>
      </c>
      <c r="AX2690" s="13" t="s">
        <v>84</v>
      </c>
      <c r="AY2690" s="204" t="s">
        <v>177</v>
      </c>
    </row>
    <row r="2691" spans="1:65" s="2" customFormat="1" ht="16.5" customHeight="1">
      <c r="A2691" s="36"/>
      <c r="B2691" s="37"/>
      <c r="C2691" s="237" t="s">
        <v>2061</v>
      </c>
      <c r="D2691" s="237" t="s">
        <v>757</v>
      </c>
      <c r="E2691" s="238" t="s">
        <v>2062</v>
      </c>
      <c r="F2691" s="239" t="s">
        <v>2063</v>
      </c>
      <c r="G2691" s="240" t="s">
        <v>199</v>
      </c>
      <c r="H2691" s="241">
        <v>6.5</v>
      </c>
      <c r="I2691" s="242"/>
      <c r="J2691" s="243">
        <f>ROUND(I2691*H2691,2)</f>
        <v>0</v>
      </c>
      <c r="K2691" s="239" t="s">
        <v>183</v>
      </c>
      <c r="L2691" s="244"/>
      <c r="M2691" s="245" t="s">
        <v>19</v>
      </c>
      <c r="N2691" s="246" t="s">
        <v>47</v>
      </c>
      <c r="O2691" s="66"/>
      <c r="P2691" s="184">
        <f>O2691*H2691</f>
        <v>0</v>
      </c>
      <c r="Q2691" s="184">
        <v>3.6420000000000001E-2</v>
      </c>
      <c r="R2691" s="184">
        <f>Q2691*H2691</f>
        <v>0.23673</v>
      </c>
      <c r="S2691" s="184">
        <v>0</v>
      </c>
      <c r="T2691" s="185">
        <f>S2691*H2691</f>
        <v>0</v>
      </c>
      <c r="U2691" s="36"/>
      <c r="V2691" s="36"/>
      <c r="W2691" s="36"/>
      <c r="X2691" s="36"/>
      <c r="Y2691" s="36"/>
      <c r="Z2691" s="36"/>
      <c r="AA2691" s="36"/>
      <c r="AB2691" s="36"/>
      <c r="AC2691" s="36"/>
      <c r="AD2691" s="36"/>
      <c r="AE2691" s="36"/>
      <c r="AR2691" s="186" t="s">
        <v>592</v>
      </c>
      <c r="AT2691" s="186" t="s">
        <v>757</v>
      </c>
      <c r="AU2691" s="186" t="s">
        <v>86</v>
      </c>
      <c r="AY2691" s="19" t="s">
        <v>177</v>
      </c>
      <c r="BE2691" s="187">
        <f>IF(N2691="základní",J2691,0)</f>
        <v>0</v>
      </c>
      <c r="BF2691" s="187">
        <f>IF(N2691="snížená",J2691,0)</f>
        <v>0</v>
      </c>
      <c r="BG2691" s="187">
        <f>IF(N2691="zákl. přenesená",J2691,0)</f>
        <v>0</v>
      </c>
      <c r="BH2691" s="187">
        <f>IF(N2691="sníž. přenesená",J2691,0)</f>
        <v>0</v>
      </c>
      <c r="BI2691" s="187">
        <f>IF(N2691="nulová",J2691,0)</f>
        <v>0</v>
      </c>
      <c r="BJ2691" s="19" t="s">
        <v>84</v>
      </c>
      <c r="BK2691" s="187">
        <f>ROUND(I2691*H2691,2)</f>
        <v>0</v>
      </c>
      <c r="BL2691" s="19" t="s">
        <v>301</v>
      </c>
      <c r="BM2691" s="186" t="s">
        <v>2064</v>
      </c>
    </row>
    <row r="2692" spans="1:65" s="2" customFormat="1" ht="16.5" customHeight="1">
      <c r="A2692" s="36"/>
      <c r="B2692" s="37"/>
      <c r="C2692" s="175" t="s">
        <v>2065</v>
      </c>
      <c r="D2692" s="175" t="s">
        <v>179</v>
      </c>
      <c r="E2692" s="176" t="s">
        <v>2066</v>
      </c>
      <c r="F2692" s="177" t="s">
        <v>2067</v>
      </c>
      <c r="G2692" s="178" t="s">
        <v>272</v>
      </c>
      <c r="H2692" s="179">
        <v>2</v>
      </c>
      <c r="I2692" s="180"/>
      <c r="J2692" s="181">
        <f>ROUND(I2692*H2692,2)</f>
        <v>0</v>
      </c>
      <c r="K2692" s="177" t="s">
        <v>183</v>
      </c>
      <c r="L2692" s="41"/>
      <c r="M2692" s="182" t="s">
        <v>19</v>
      </c>
      <c r="N2692" s="183" t="s">
        <v>47</v>
      </c>
      <c r="O2692" s="66"/>
      <c r="P2692" s="184">
        <f>O2692*H2692</f>
        <v>0</v>
      </c>
      <c r="Q2692" s="184">
        <v>2.7E-4</v>
      </c>
      <c r="R2692" s="184">
        <f>Q2692*H2692</f>
        <v>5.4000000000000001E-4</v>
      </c>
      <c r="S2692" s="184">
        <v>0</v>
      </c>
      <c r="T2692" s="185">
        <f>S2692*H2692</f>
        <v>0</v>
      </c>
      <c r="U2692" s="36"/>
      <c r="V2692" s="36"/>
      <c r="W2692" s="36"/>
      <c r="X2692" s="36"/>
      <c r="Y2692" s="36"/>
      <c r="Z2692" s="36"/>
      <c r="AA2692" s="36"/>
      <c r="AB2692" s="36"/>
      <c r="AC2692" s="36"/>
      <c r="AD2692" s="36"/>
      <c r="AE2692" s="36"/>
      <c r="AR2692" s="186" t="s">
        <v>301</v>
      </c>
      <c r="AT2692" s="186" t="s">
        <v>179</v>
      </c>
      <c r="AU2692" s="186" t="s">
        <v>86</v>
      </c>
      <c r="AY2692" s="19" t="s">
        <v>177</v>
      </c>
      <c r="BE2692" s="187">
        <f>IF(N2692="základní",J2692,0)</f>
        <v>0</v>
      </c>
      <c r="BF2692" s="187">
        <f>IF(N2692="snížená",J2692,0)</f>
        <v>0</v>
      </c>
      <c r="BG2692" s="187">
        <f>IF(N2692="zákl. přenesená",J2692,0)</f>
        <v>0</v>
      </c>
      <c r="BH2692" s="187">
        <f>IF(N2692="sníž. přenesená",J2692,0)</f>
        <v>0</v>
      </c>
      <c r="BI2692" s="187">
        <f>IF(N2692="nulová",J2692,0)</f>
        <v>0</v>
      </c>
      <c r="BJ2692" s="19" t="s">
        <v>84</v>
      </c>
      <c r="BK2692" s="187">
        <f>ROUND(I2692*H2692,2)</f>
        <v>0</v>
      </c>
      <c r="BL2692" s="19" t="s">
        <v>301</v>
      </c>
      <c r="BM2692" s="186" t="s">
        <v>2068</v>
      </c>
    </row>
    <row r="2693" spans="1:65" s="2" customFormat="1" ht="11.25">
      <c r="A2693" s="36"/>
      <c r="B2693" s="37"/>
      <c r="C2693" s="38"/>
      <c r="D2693" s="188" t="s">
        <v>186</v>
      </c>
      <c r="E2693" s="38"/>
      <c r="F2693" s="189" t="s">
        <v>2069</v>
      </c>
      <c r="G2693" s="38"/>
      <c r="H2693" s="38"/>
      <c r="I2693" s="190"/>
      <c r="J2693" s="38"/>
      <c r="K2693" s="38"/>
      <c r="L2693" s="41"/>
      <c r="M2693" s="191"/>
      <c r="N2693" s="192"/>
      <c r="O2693" s="66"/>
      <c r="P2693" s="66"/>
      <c r="Q2693" s="66"/>
      <c r="R2693" s="66"/>
      <c r="S2693" s="66"/>
      <c r="T2693" s="67"/>
      <c r="U2693" s="36"/>
      <c r="V2693" s="36"/>
      <c r="W2693" s="36"/>
      <c r="X2693" s="36"/>
      <c r="Y2693" s="36"/>
      <c r="Z2693" s="36"/>
      <c r="AA2693" s="36"/>
      <c r="AB2693" s="36"/>
      <c r="AC2693" s="36"/>
      <c r="AD2693" s="36"/>
      <c r="AE2693" s="36"/>
      <c r="AT2693" s="19" t="s">
        <v>186</v>
      </c>
      <c r="AU2693" s="19" t="s">
        <v>86</v>
      </c>
    </row>
    <row r="2694" spans="1:65" s="13" customFormat="1" ht="11.25">
      <c r="B2694" s="193"/>
      <c r="C2694" s="194"/>
      <c r="D2694" s="195" t="s">
        <v>188</v>
      </c>
      <c r="E2694" s="196" t="s">
        <v>19</v>
      </c>
      <c r="F2694" s="197" t="s">
        <v>2070</v>
      </c>
      <c r="G2694" s="194"/>
      <c r="H2694" s="198">
        <v>2</v>
      </c>
      <c r="I2694" s="199"/>
      <c r="J2694" s="194"/>
      <c r="K2694" s="194"/>
      <c r="L2694" s="200"/>
      <c r="M2694" s="201"/>
      <c r="N2694" s="202"/>
      <c r="O2694" s="202"/>
      <c r="P2694" s="202"/>
      <c r="Q2694" s="202"/>
      <c r="R2694" s="202"/>
      <c r="S2694" s="202"/>
      <c r="T2694" s="203"/>
      <c r="AT2694" s="204" t="s">
        <v>188</v>
      </c>
      <c r="AU2694" s="204" t="s">
        <v>86</v>
      </c>
      <c r="AV2694" s="13" t="s">
        <v>86</v>
      </c>
      <c r="AW2694" s="13" t="s">
        <v>35</v>
      </c>
      <c r="AX2694" s="13" t="s">
        <v>84</v>
      </c>
      <c r="AY2694" s="204" t="s">
        <v>177</v>
      </c>
    </row>
    <row r="2695" spans="1:65" s="2" customFormat="1" ht="16.5" customHeight="1">
      <c r="A2695" s="36"/>
      <c r="B2695" s="37"/>
      <c r="C2695" s="237" t="s">
        <v>2071</v>
      </c>
      <c r="D2695" s="237" t="s">
        <v>757</v>
      </c>
      <c r="E2695" s="238" t="s">
        <v>2072</v>
      </c>
      <c r="F2695" s="239" t="s">
        <v>2073</v>
      </c>
      <c r="G2695" s="240" t="s">
        <v>199</v>
      </c>
      <c r="H2695" s="241">
        <v>1.92</v>
      </c>
      <c r="I2695" s="242"/>
      <c r="J2695" s="243">
        <f>ROUND(I2695*H2695,2)</f>
        <v>0</v>
      </c>
      <c r="K2695" s="239" t="s">
        <v>183</v>
      </c>
      <c r="L2695" s="244"/>
      <c r="M2695" s="245" t="s">
        <v>19</v>
      </c>
      <c r="N2695" s="246" t="s">
        <v>47</v>
      </c>
      <c r="O2695" s="66"/>
      <c r="P2695" s="184">
        <f>O2695*H2695</f>
        <v>0</v>
      </c>
      <c r="Q2695" s="184">
        <v>4.0280000000000003E-2</v>
      </c>
      <c r="R2695" s="184">
        <f>Q2695*H2695</f>
        <v>7.7337600000000006E-2</v>
      </c>
      <c r="S2695" s="184">
        <v>0</v>
      </c>
      <c r="T2695" s="185">
        <f>S2695*H2695</f>
        <v>0</v>
      </c>
      <c r="U2695" s="36"/>
      <c r="V2695" s="36"/>
      <c r="W2695" s="36"/>
      <c r="X2695" s="36"/>
      <c r="Y2695" s="36"/>
      <c r="Z2695" s="36"/>
      <c r="AA2695" s="36"/>
      <c r="AB2695" s="36"/>
      <c r="AC2695" s="36"/>
      <c r="AD2695" s="36"/>
      <c r="AE2695" s="36"/>
      <c r="AR2695" s="186" t="s">
        <v>592</v>
      </c>
      <c r="AT2695" s="186" t="s">
        <v>757</v>
      </c>
      <c r="AU2695" s="186" t="s">
        <v>86</v>
      </c>
      <c r="AY2695" s="19" t="s">
        <v>177</v>
      </c>
      <c r="BE2695" s="187">
        <f>IF(N2695="základní",J2695,0)</f>
        <v>0</v>
      </c>
      <c r="BF2695" s="187">
        <f>IF(N2695="snížená",J2695,0)</f>
        <v>0</v>
      </c>
      <c r="BG2695" s="187">
        <f>IF(N2695="zákl. přenesená",J2695,0)</f>
        <v>0</v>
      </c>
      <c r="BH2695" s="187">
        <f>IF(N2695="sníž. přenesená",J2695,0)</f>
        <v>0</v>
      </c>
      <c r="BI2695" s="187">
        <f>IF(N2695="nulová",J2695,0)</f>
        <v>0</v>
      </c>
      <c r="BJ2695" s="19" t="s">
        <v>84</v>
      </c>
      <c r="BK2695" s="187">
        <f>ROUND(I2695*H2695,2)</f>
        <v>0</v>
      </c>
      <c r="BL2695" s="19" t="s">
        <v>301</v>
      </c>
      <c r="BM2695" s="186" t="s">
        <v>2074</v>
      </c>
    </row>
    <row r="2696" spans="1:65" s="13" customFormat="1" ht="11.25">
      <c r="B2696" s="193"/>
      <c r="C2696" s="194"/>
      <c r="D2696" s="195" t="s">
        <v>188</v>
      </c>
      <c r="E2696" s="196" t="s">
        <v>19</v>
      </c>
      <c r="F2696" s="197" t="s">
        <v>2075</v>
      </c>
      <c r="G2696" s="194"/>
      <c r="H2696" s="198">
        <v>1.92</v>
      </c>
      <c r="I2696" s="199"/>
      <c r="J2696" s="194"/>
      <c r="K2696" s="194"/>
      <c r="L2696" s="200"/>
      <c r="M2696" s="201"/>
      <c r="N2696" s="202"/>
      <c r="O2696" s="202"/>
      <c r="P2696" s="202"/>
      <c r="Q2696" s="202"/>
      <c r="R2696" s="202"/>
      <c r="S2696" s="202"/>
      <c r="T2696" s="203"/>
      <c r="AT2696" s="204" t="s">
        <v>188</v>
      </c>
      <c r="AU2696" s="204" t="s">
        <v>86</v>
      </c>
      <c r="AV2696" s="13" t="s">
        <v>86</v>
      </c>
      <c r="AW2696" s="13" t="s">
        <v>35</v>
      </c>
      <c r="AX2696" s="13" t="s">
        <v>84</v>
      </c>
      <c r="AY2696" s="204" t="s">
        <v>177</v>
      </c>
    </row>
    <row r="2697" spans="1:65" s="2" customFormat="1" ht="24.2" customHeight="1">
      <c r="A2697" s="36"/>
      <c r="B2697" s="37"/>
      <c r="C2697" s="175" t="s">
        <v>2076</v>
      </c>
      <c r="D2697" s="175" t="s">
        <v>179</v>
      </c>
      <c r="E2697" s="176" t="s">
        <v>2077</v>
      </c>
      <c r="F2697" s="177" t="s">
        <v>2078</v>
      </c>
      <c r="G2697" s="178" t="s">
        <v>595</v>
      </c>
      <c r="H2697" s="179">
        <v>370.6</v>
      </c>
      <c r="I2697" s="180"/>
      <c r="J2697" s="181">
        <f>ROUND(I2697*H2697,2)</f>
        <v>0</v>
      </c>
      <c r="K2697" s="177" t="s">
        <v>19</v>
      </c>
      <c r="L2697" s="41"/>
      <c r="M2697" s="182" t="s">
        <v>19</v>
      </c>
      <c r="N2697" s="183" t="s">
        <v>47</v>
      </c>
      <c r="O2697" s="66"/>
      <c r="P2697" s="184">
        <f>O2697*H2697</f>
        <v>0</v>
      </c>
      <c r="Q2697" s="184">
        <v>2.7999999999999998E-4</v>
      </c>
      <c r="R2697" s="184">
        <f>Q2697*H2697</f>
        <v>0.103768</v>
      </c>
      <c r="S2697" s="184">
        <v>0</v>
      </c>
      <c r="T2697" s="185">
        <f>S2697*H2697</f>
        <v>0</v>
      </c>
      <c r="U2697" s="36"/>
      <c r="V2697" s="36"/>
      <c r="W2697" s="36"/>
      <c r="X2697" s="36"/>
      <c r="Y2697" s="36"/>
      <c r="Z2697" s="36"/>
      <c r="AA2697" s="36"/>
      <c r="AB2697" s="36"/>
      <c r="AC2697" s="36"/>
      <c r="AD2697" s="36"/>
      <c r="AE2697" s="36"/>
      <c r="AR2697" s="186" t="s">
        <v>301</v>
      </c>
      <c r="AT2697" s="186" t="s">
        <v>179</v>
      </c>
      <c r="AU2697" s="186" t="s">
        <v>86</v>
      </c>
      <c r="AY2697" s="19" t="s">
        <v>177</v>
      </c>
      <c r="BE2697" s="187">
        <f>IF(N2697="základní",J2697,0)</f>
        <v>0</v>
      </c>
      <c r="BF2697" s="187">
        <f>IF(N2697="snížená",J2697,0)</f>
        <v>0</v>
      </c>
      <c r="BG2697" s="187">
        <f>IF(N2697="zákl. přenesená",J2697,0)</f>
        <v>0</v>
      </c>
      <c r="BH2697" s="187">
        <f>IF(N2697="sníž. přenesená",J2697,0)</f>
        <v>0</v>
      </c>
      <c r="BI2697" s="187">
        <f>IF(N2697="nulová",J2697,0)</f>
        <v>0</v>
      </c>
      <c r="BJ2697" s="19" t="s">
        <v>84</v>
      </c>
      <c r="BK2697" s="187">
        <f>ROUND(I2697*H2697,2)</f>
        <v>0</v>
      </c>
      <c r="BL2697" s="19" t="s">
        <v>301</v>
      </c>
      <c r="BM2697" s="186" t="s">
        <v>2079</v>
      </c>
    </row>
    <row r="2698" spans="1:65" s="13" customFormat="1" ht="11.25">
      <c r="B2698" s="193"/>
      <c r="C2698" s="194"/>
      <c r="D2698" s="195" t="s">
        <v>188</v>
      </c>
      <c r="E2698" s="196" t="s">
        <v>19</v>
      </c>
      <c r="F2698" s="197" t="s">
        <v>598</v>
      </c>
      <c r="G2698" s="194"/>
      <c r="H2698" s="198">
        <v>12.6</v>
      </c>
      <c r="I2698" s="199"/>
      <c r="J2698" s="194"/>
      <c r="K2698" s="194"/>
      <c r="L2698" s="200"/>
      <c r="M2698" s="201"/>
      <c r="N2698" s="202"/>
      <c r="O2698" s="202"/>
      <c r="P2698" s="202"/>
      <c r="Q2698" s="202"/>
      <c r="R2698" s="202"/>
      <c r="S2698" s="202"/>
      <c r="T2698" s="203"/>
      <c r="AT2698" s="204" t="s">
        <v>188</v>
      </c>
      <c r="AU2698" s="204" t="s">
        <v>86</v>
      </c>
      <c r="AV2698" s="13" t="s">
        <v>86</v>
      </c>
      <c r="AW2698" s="13" t="s">
        <v>35</v>
      </c>
      <c r="AX2698" s="13" t="s">
        <v>76</v>
      </c>
      <c r="AY2698" s="204" t="s">
        <v>177</v>
      </c>
    </row>
    <row r="2699" spans="1:65" s="13" customFormat="1" ht="11.25">
      <c r="B2699" s="193"/>
      <c r="C2699" s="194"/>
      <c r="D2699" s="195" t="s">
        <v>188</v>
      </c>
      <c r="E2699" s="196" t="s">
        <v>19</v>
      </c>
      <c r="F2699" s="197" t="s">
        <v>599</v>
      </c>
      <c r="G2699" s="194"/>
      <c r="H2699" s="198">
        <v>35.5</v>
      </c>
      <c r="I2699" s="199"/>
      <c r="J2699" s="194"/>
      <c r="K2699" s="194"/>
      <c r="L2699" s="200"/>
      <c r="M2699" s="201"/>
      <c r="N2699" s="202"/>
      <c r="O2699" s="202"/>
      <c r="P2699" s="202"/>
      <c r="Q2699" s="202"/>
      <c r="R2699" s="202"/>
      <c r="S2699" s="202"/>
      <c r="T2699" s="203"/>
      <c r="AT2699" s="204" t="s">
        <v>188</v>
      </c>
      <c r="AU2699" s="204" t="s">
        <v>86</v>
      </c>
      <c r="AV2699" s="13" t="s">
        <v>86</v>
      </c>
      <c r="AW2699" s="13" t="s">
        <v>35</v>
      </c>
      <c r="AX2699" s="13" t="s">
        <v>76</v>
      </c>
      <c r="AY2699" s="204" t="s">
        <v>177</v>
      </c>
    </row>
    <row r="2700" spans="1:65" s="13" customFormat="1" ht="11.25">
      <c r="B2700" s="193"/>
      <c r="C2700" s="194"/>
      <c r="D2700" s="195" t="s">
        <v>188</v>
      </c>
      <c r="E2700" s="196" t="s">
        <v>19</v>
      </c>
      <c r="F2700" s="197" t="s">
        <v>600</v>
      </c>
      <c r="G2700" s="194"/>
      <c r="H2700" s="198">
        <v>19.8</v>
      </c>
      <c r="I2700" s="199"/>
      <c r="J2700" s="194"/>
      <c r="K2700" s="194"/>
      <c r="L2700" s="200"/>
      <c r="M2700" s="201"/>
      <c r="N2700" s="202"/>
      <c r="O2700" s="202"/>
      <c r="P2700" s="202"/>
      <c r="Q2700" s="202"/>
      <c r="R2700" s="202"/>
      <c r="S2700" s="202"/>
      <c r="T2700" s="203"/>
      <c r="AT2700" s="204" t="s">
        <v>188</v>
      </c>
      <c r="AU2700" s="204" t="s">
        <v>86</v>
      </c>
      <c r="AV2700" s="13" t="s">
        <v>86</v>
      </c>
      <c r="AW2700" s="13" t="s">
        <v>35</v>
      </c>
      <c r="AX2700" s="13" t="s">
        <v>76</v>
      </c>
      <c r="AY2700" s="204" t="s">
        <v>177</v>
      </c>
    </row>
    <row r="2701" spans="1:65" s="13" customFormat="1" ht="11.25">
      <c r="B2701" s="193"/>
      <c r="C2701" s="194"/>
      <c r="D2701" s="195" t="s">
        <v>188</v>
      </c>
      <c r="E2701" s="196" t="s">
        <v>19</v>
      </c>
      <c r="F2701" s="197" t="s">
        <v>601</v>
      </c>
      <c r="G2701" s="194"/>
      <c r="H2701" s="198">
        <v>6</v>
      </c>
      <c r="I2701" s="199"/>
      <c r="J2701" s="194"/>
      <c r="K2701" s="194"/>
      <c r="L2701" s="200"/>
      <c r="M2701" s="201"/>
      <c r="N2701" s="202"/>
      <c r="O2701" s="202"/>
      <c r="P2701" s="202"/>
      <c r="Q2701" s="202"/>
      <c r="R2701" s="202"/>
      <c r="S2701" s="202"/>
      <c r="T2701" s="203"/>
      <c r="AT2701" s="204" t="s">
        <v>188</v>
      </c>
      <c r="AU2701" s="204" t="s">
        <v>86</v>
      </c>
      <c r="AV2701" s="13" t="s">
        <v>86</v>
      </c>
      <c r="AW2701" s="13" t="s">
        <v>35</v>
      </c>
      <c r="AX2701" s="13" t="s">
        <v>76</v>
      </c>
      <c r="AY2701" s="204" t="s">
        <v>177</v>
      </c>
    </row>
    <row r="2702" spans="1:65" s="13" customFormat="1" ht="11.25">
      <c r="B2702" s="193"/>
      <c r="C2702" s="194"/>
      <c r="D2702" s="195" t="s">
        <v>188</v>
      </c>
      <c r="E2702" s="196" t="s">
        <v>19</v>
      </c>
      <c r="F2702" s="197" t="s">
        <v>602</v>
      </c>
      <c r="G2702" s="194"/>
      <c r="H2702" s="198">
        <v>6</v>
      </c>
      <c r="I2702" s="199"/>
      <c r="J2702" s="194"/>
      <c r="K2702" s="194"/>
      <c r="L2702" s="200"/>
      <c r="M2702" s="201"/>
      <c r="N2702" s="202"/>
      <c r="O2702" s="202"/>
      <c r="P2702" s="202"/>
      <c r="Q2702" s="202"/>
      <c r="R2702" s="202"/>
      <c r="S2702" s="202"/>
      <c r="T2702" s="203"/>
      <c r="AT2702" s="204" t="s">
        <v>188</v>
      </c>
      <c r="AU2702" s="204" t="s">
        <v>86</v>
      </c>
      <c r="AV2702" s="13" t="s">
        <v>86</v>
      </c>
      <c r="AW2702" s="13" t="s">
        <v>35</v>
      </c>
      <c r="AX2702" s="13" t="s">
        <v>76</v>
      </c>
      <c r="AY2702" s="204" t="s">
        <v>177</v>
      </c>
    </row>
    <row r="2703" spans="1:65" s="13" customFormat="1" ht="11.25">
      <c r="B2703" s="193"/>
      <c r="C2703" s="194"/>
      <c r="D2703" s="195" t="s">
        <v>188</v>
      </c>
      <c r="E2703" s="196" t="s">
        <v>19</v>
      </c>
      <c r="F2703" s="197" t="s">
        <v>603</v>
      </c>
      <c r="G2703" s="194"/>
      <c r="H2703" s="198">
        <v>15.4</v>
      </c>
      <c r="I2703" s="199"/>
      <c r="J2703" s="194"/>
      <c r="K2703" s="194"/>
      <c r="L2703" s="200"/>
      <c r="M2703" s="201"/>
      <c r="N2703" s="202"/>
      <c r="O2703" s="202"/>
      <c r="P2703" s="202"/>
      <c r="Q2703" s="202"/>
      <c r="R2703" s="202"/>
      <c r="S2703" s="202"/>
      <c r="T2703" s="203"/>
      <c r="AT2703" s="204" t="s">
        <v>188</v>
      </c>
      <c r="AU2703" s="204" t="s">
        <v>86</v>
      </c>
      <c r="AV2703" s="13" t="s">
        <v>86</v>
      </c>
      <c r="AW2703" s="13" t="s">
        <v>35</v>
      </c>
      <c r="AX2703" s="13" t="s">
        <v>76</v>
      </c>
      <c r="AY2703" s="204" t="s">
        <v>177</v>
      </c>
    </row>
    <row r="2704" spans="1:65" s="13" customFormat="1" ht="11.25">
      <c r="B2704" s="193"/>
      <c r="C2704" s="194"/>
      <c r="D2704" s="195" t="s">
        <v>188</v>
      </c>
      <c r="E2704" s="196" t="s">
        <v>19</v>
      </c>
      <c r="F2704" s="197" t="s">
        <v>604</v>
      </c>
      <c r="G2704" s="194"/>
      <c r="H2704" s="198">
        <v>7.2</v>
      </c>
      <c r="I2704" s="199"/>
      <c r="J2704" s="194"/>
      <c r="K2704" s="194"/>
      <c r="L2704" s="200"/>
      <c r="M2704" s="201"/>
      <c r="N2704" s="202"/>
      <c r="O2704" s="202"/>
      <c r="P2704" s="202"/>
      <c r="Q2704" s="202"/>
      <c r="R2704" s="202"/>
      <c r="S2704" s="202"/>
      <c r="T2704" s="203"/>
      <c r="AT2704" s="204" t="s">
        <v>188</v>
      </c>
      <c r="AU2704" s="204" t="s">
        <v>86</v>
      </c>
      <c r="AV2704" s="13" t="s">
        <v>86</v>
      </c>
      <c r="AW2704" s="13" t="s">
        <v>35</v>
      </c>
      <c r="AX2704" s="13" t="s">
        <v>76</v>
      </c>
      <c r="AY2704" s="204" t="s">
        <v>177</v>
      </c>
    </row>
    <row r="2705" spans="1:65" s="13" customFormat="1" ht="11.25">
      <c r="B2705" s="193"/>
      <c r="C2705" s="194"/>
      <c r="D2705" s="195" t="s">
        <v>188</v>
      </c>
      <c r="E2705" s="196" t="s">
        <v>19</v>
      </c>
      <c r="F2705" s="197" t="s">
        <v>605</v>
      </c>
      <c r="G2705" s="194"/>
      <c r="H2705" s="198">
        <v>6.8</v>
      </c>
      <c r="I2705" s="199"/>
      <c r="J2705" s="194"/>
      <c r="K2705" s="194"/>
      <c r="L2705" s="200"/>
      <c r="M2705" s="201"/>
      <c r="N2705" s="202"/>
      <c r="O2705" s="202"/>
      <c r="P2705" s="202"/>
      <c r="Q2705" s="202"/>
      <c r="R2705" s="202"/>
      <c r="S2705" s="202"/>
      <c r="T2705" s="203"/>
      <c r="AT2705" s="204" t="s">
        <v>188</v>
      </c>
      <c r="AU2705" s="204" t="s">
        <v>86</v>
      </c>
      <c r="AV2705" s="13" t="s">
        <v>86</v>
      </c>
      <c r="AW2705" s="13" t="s">
        <v>35</v>
      </c>
      <c r="AX2705" s="13" t="s">
        <v>76</v>
      </c>
      <c r="AY2705" s="204" t="s">
        <v>177</v>
      </c>
    </row>
    <row r="2706" spans="1:65" s="13" customFormat="1" ht="11.25">
      <c r="B2706" s="193"/>
      <c r="C2706" s="194"/>
      <c r="D2706" s="195" t="s">
        <v>188</v>
      </c>
      <c r="E2706" s="196" t="s">
        <v>19</v>
      </c>
      <c r="F2706" s="197" t="s">
        <v>606</v>
      </c>
      <c r="G2706" s="194"/>
      <c r="H2706" s="198">
        <v>43.4</v>
      </c>
      <c r="I2706" s="199"/>
      <c r="J2706" s="194"/>
      <c r="K2706" s="194"/>
      <c r="L2706" s="200"/>
      <c r="M2706" s="201"/>
      <c r="N2706" s="202"/>
      <c r="O2706" s="202"/>
      <c r="P2706" s="202"/>
      <c r="Q2706" s="202"/>
      <c r="R2706" s="202"/>
      <c r="S2706" s="202"/>
      <c r="T2706" s="203"/>
      <c r="AT2706" s="204" t="s">
        <v>188</v>
      </c>
      <c r="AU2706" s="204" t="s">
        <v>86</v>
      </c>
      <c r="AV2706" s="13" t="s">
        <v>86</v>
      </c>
      <c r="AW2706" s="13" t="s">
        <v>35</v>
      </c>
      <c r="AX2706" s="13" t="s">
        <v>76</v>
      </c>
      <c r="AY2706" s="204" t="s">
        <v>177</v>
      </c>
    </row>
    <row r="2707" spans="1:65" s="13" customFormat="1" ht="11.25">
      <c r="B2707" s="193"/>
      <c r="C2707" s="194"/>
      <c r="D2707" s="195" t="s">
        <v>188</v>
      </c>
      <c r="E2707" s="196" t="s">
        <v>19</v>
      </c>
      <c r="F2707" s="197" t="s">
        <v>607</v>
      </c>
      <c r="G2707" s="194"/>
      <c r="H2707" s="198">
        <v>10.199999999999999</v>
      </c>
      <c r="I2707" s="199"/>
      <c r="J2707" s="194"/>
      <c r="K2707" s="194"/>
      <c r="L2707" s="200"/>
      <c r="M2707" s="201"/>
      <c r="N2707" s="202"/>
      <c r="O2707" s="202"/>
      <c r="P2707" s="202"/>
      <c r="Q2707" s="202"/>
      <c r="R2707" s="202"/>
      <c r="S2707" s="202"/>
      <c r="T2707" s="203"/>
      <c r="AT2707" s="204" t="s">
        <v>188</v>
      </c>
      <c r="AU2707" s="204" t="s">
        <v>86</v>
      </c>
      <c r="AV2707" s="13" t="s">
        <v>86</v>
      </c>
      <c r="AW2707" s="13" t="s">
        <v>35</v>
      </c>
      <c r="AX2707" s="13" t="s">
        <v>76</v>
      </c>
      <c r="AY2707" s="204" t="s">
        <v>177</v>
      </c>
    </row>
    <row r="2708" spans="1:65" s="13" customFormat="1" ht="11.25">
      <c r="B2708" s="193"/>
      <c r="C2708" s="194"/>
      <c r="D2708" s="195" t="s">
        <v>188</v>
      </c>
      <c r="E2708" s="196" t="s">
        <v>19</v>
      </c>
      <c r="F2708" s="197" t="s">
        <v>608</v>
      </c>
      <c r="G2708" s="194"/>
      <c r="H2708" s="198">
        <v>8</v>
      </c>
      <c r="I2708" s="199"/>
      <c r="J2708" s="194"/>
      <c r="K2708" s="194"/>
      <c r="L2708" s="200"/>
      <c r="M2708" s="201"/>
      <c r="N2708" s="202"/>
      <c r="O2708" s="202"/>
      <c r="P2708" s="202"/>
      <c r="Q2708" s="202"/>
      <c r="R2708" s="202"/>
      <c r="S2708" s="202"/>
      <c r="T2708" s="203"/>
      <c r="AT2708" s="204" t="s">
        <v>188</v>
      </c>
      <c r="AU2708" s="204" t="s">
        <v>86</v>
      </c>
      <c r="AV2708" s="13" t="s">
        <v>86</v>
      </c>
      <c r="AW2708" s="13" t="s">
        <v>35</v>
      </c>
      <c r="AX2708" s="13" t="s">
        <v>76</v>
      </c>
      <c r="AY2708" s="204" t="s">
        <v>177</v>
      </c>
    </row>
    <row r="2709" spans="1:65" s="13" customFormat="1" ht="11.25">
      <c r="B2709" s="193"/>
      <c r="C2709" s="194"/>
      <c r="D2709" s="195" t="s">
        <v>188</v>
      </c>
      <c r="E2709" s="196" t="s">
        <v>19</v>
      </c>
      <c r="F2709" s="197" t="s">
        <v>609</v>
      </c>
      <c r="G2709" s="194"/>
      <c r="H2709" s="198">
        <v>6.6</v>
      </c>
      <c r="I2709" s="199"/>
      <c r="J2709" s="194"/>
      <c r="K2709" s="194"/>
      <c r="L2709" s="200"/>
      <c r="M2709" s="201"/>
      <c r="N2709" s="202"/>
      <c r="O2709" s="202"/>
      <c r="P2709" s="202"/>
      <c r="Q2709" s="202"/>
      <c r="R2709" s="202"/>
      <c r="S2709" s="202"/>
      <c r="T2709" s="203"/>
      <c r="AT2709" s="204" t="s">
        <v>188</v>
      </c>
      <c r="AU2709" s="204" t="s">
        <v>86</v>
      </c>
      <c r="AV2709" s="13" t="s">
        <v>86</v>
      </c>
      <c r="AW2709" s="13" t="s">
        <v>35</v>
      </c>
      <c r="AX2709" s="13" t="s">
        <v>76</v>
      </c>
      <c r="AY2709" s="204" t="s">
        <v>177</v>
      </c>
    </row>
    <row r="2710" spans="1:65" s="13" customFormat="1" ht="11.25">
      <c r="B2710" s="193"/>
      <c r="C2710" s="194"/>
      <c r="D2710" s="195" t="s">
        <v>188</v>
      </c>
      <c r="E2710" s="196" t="s">
        <v>19</v>
      </c>
      <c r="F2710" s="197" t="s">
        <v>610</v>
      </c>
      <c r="G2710" s="194"/>
      <c r="H2710" s="198">
        <v>7.8</v>
      </c>
      <c r="I2710" s="199"/>
      <c r="J2710" s="194"/>
      <c r="K2710" s="194"/>
      <c r="L2710" s="200"/>
      <c r="M2710" s="201"/>
      <c r="N2710" s="202"/>
      <c r="O2710" s="202"/>
      <c r="P2710" s="202"/>
      <c r="Q2710" s="202"/>
      <c r="R2710" s="202"/>
      <c r="S2710" s="202"/>
      <c r="T2710" s="203"/>
      <c r="AT2710" s="204" t="s">
        <v>188</v>
      </c>
      <c r="AU2710" s="204" t="s">
        <v>86</v>
      </c>
      <c r="AV2710" s="13" t="s">
        <v>86</v>
      </c>
      <c r="AW2710" s="13" t="s">
        <v>35</v>
      </c>
      <c r="AX2710" s="13" t="s">
        <v>76</v>
      </c>
      <c r="AY2710" s="204" t="s">
        <v>177</v>
      </c>
    </row>
    <row r="2711" spans="1:65" s="14" customFormat="1" ht="11.25">
      <c r="B2711" s="205"/>
      <c r="C2711" s="206"/>
      <c r="D2711" s="195" t="s">
        <v>188</v>
      </c>
      <c r="E2711" s="207" t="s">
        <v>19</v>
      </c>
      <c r="F2711" s="208" t="s">
        <v>190</v>
      </c>
      <c r="G2711" s="206"/>
      <c r="H2711" s="209">
        <v>185.3</v>
      </c>
      <c r="I2711" s="210"/>
      <c r="J2711" s="206"/>
      <c r="K2711" s="206"/>
      <c r="L2711" s="211"/>
      <c r="M2711" s="212"/>
      <c r="N2711" s="213"/>
      <c r="O2711" s="213"/>
      <c r="P2711" s="213"/>
      <c r="Q2711" s="213"/>
      <c r="R2711" s="213"/>
      <c r="S2711" s="213"/>
      <c r="T2711" s="214"/>
      <c r="AT2711" s="215" t="s">
        <v>188</v>
      </c>
      <c r="AU2711" s="215" t="s">
        <v>86</v>
      </c>
      <c r="AV2711" s="14" t="s">
        <v>184</v>
      </c>
      <c r="AW2711" s="14" t="s">
        <v>35</v>
      </c>
      <c r="AX2711" s="14" t="s">
        <v>76</v>
      </c>
      <c r="AY2711" s="215" t="s">
        <v>177</v>
      </c>
    </row>
    <row r="2712" spans="1:65" s="13" customFormat="1" ht="11.25">
      <c r="B2712" s="193"/>
      <c r="C2712" s="194"/>
      <c r="D2712" s="195" t="s">
        <v>188</v>
      </c>
      <c r="E2712" s="196" t="s">
        <v>19</v>
      </c>
      <c r="F2712" s="197" t="s">
        <v>2080</v>
      </c>
      <c r="G2712" s="194"/>
      <c r="H2712" s="198">
        <v>370.6</v>
      </c>
      <c r="I2712" s="199"/>
      <c r="J2712" s="194"/>
      <c r="K2712" s="194"/>
      <c r="L2712" s="200"/>
      <c r="M2712" s="201"/>
      <c r="N2712" s="202"/>
      <c r="O2712" s="202"/>
      <c r="P2712" s="202"/>
      <c r="Q2712" s="202"/>
      <c r="R2712" s="202"/>
      <c r="S2712" s="202"/>
      <c r="T2712" s="203"/>
      <c r="AT2712" s="204" t="s">
        <v>188</v>
      </c>
      <c r="AU2712" s="204" t="s">
        <v>86</v>
      </c>
      <c r="AV2712" s="13" t="s">
        <v>86</v>
      </c>
      <c r="AW2712" s="13" t="s">
        <v>35</v>
      </c>
      <c r="AX2712" s="13" t="s">
        <v>84</v>
      </c>
      <c r="AY2712" s="204" t="s">
        <v>177</v>
      </c>
    </row>
    <row r="2713" spans="1:65" s="2" customFormat="1" ht="24.2" customHeight="1">
      <c r="A2713" s="36"/>
      <c r="B2713" s="37"/>
      <c r="C2713" s="175" t="s">
        <v>2081</v>
      </c>
      <c r="D2713" s="175" t="s">
        <v>179</v>
      </c>
      <c r="E2713" s="176" t="s">
        <v>2082</v>
      </c>
      <c r="F2713" s="177" t="s">
        <v>2083</v>
      </c>
      <c r="G2713" s="178" t="s">
        <v>272</v>
      </c>
      <c r="H2713" s="179">
        <v>47</v>
      </c>
      <c r="I2713" s="180"/>
      <c r="J2713" s="181">
        <f>ROUND(I2713*H2713,2)</f>
        <v>0</v>
      </c>
      <c r="K2713" s="177" t="s">
        <v>183</v>
      </c>
      <c r="L2713" s="41"/>
      <c r="M2713" s="182" t="s">
        <v>19</v>
      </c>
      <c r="N2713" s="183" t="s">
        <v>47</v>
      </c>
      <c r="O2713" s="66"/>
      <c r="P2713" s="184">
        <f>O2713*H2713</f>
        <v>0</v>
      </c>
      <c r="Q2713" s="184">
        <v>0</v>
      </c>
      <c r="R2713" s="184">
        <f>Q2713*H2713</f>
        <v>0</v>
      </c>
      <c r="S2713" s="184">
        <v>0</v>
      </c>
      <c r="T2713" s="185">
        <f>S2713*H2713</f>
        <v>0</v>
      </c>
      <c r="U2713" s="36"/>
      <c r="V2713" s="36"/>
      <c r="W2713" s="36"/>
      <c r="X2713" s="36"/>
      <c r="Y2713" s="36"/>
      <c r="Z2713" s="36"/>
      <c r="AA2713" s="36"/>
      <c r="AB2713" s="36"/>
      <c r="AC2713" s="36"/>
      <c r="AD2713" s="36"/>
      <c r="AE2713" s="36"/>
      <c r="AR2713" s="186" t="s">
        <v>301</v>
      </c>
      <c r="AT2713" s="186" t="s">
        <v>179</v>
      </c>
      <c r="AU2713" s="186" t="s">
        <v>86</v>
      </c>
      <c r="AY2713" s="19" t="s">
        <v>177</v>
      </c>
      <c r="BE2713" s="187">
        <f>IF(N2713="základní",J2713,0)</f>
        <v>0</v>
      </c>
      <c r="BF2713" s="187">
        <f>IF(N2713="snížená",J2713,0)</f>
        <v>0</v>
      </c>
      <c r="BG2713" s="187">
        <f>IF(N2713="zákl. přenesená",J2713,0)</f>
        <v>0</v>
      </c>
      <c r="BH2713" s="187">
        <f>IF(N2713="sníž. přenesená",J2713,0)</f>
        <v>0</v>
      </c>
      <c r="BI2713" s="187">
        <f>IF(N2713="nulová",J2713,0)</f>
        <v>0</v>
      </c>
      <c r="BJ2713" s="19" t="s">
        <v>84</v>
      </c>
      <c r="BK2713" s="187">
        <f>ROUND(I2713*H2713,2)</f>
        <v>0</v>
      </c>
      <c r="BL2713" s="19" t="s">
        <v>301</v>
      </c>
      <c r="BM2713" s="186" t="s">
        <v>2084</v>
      </c>
    </row>
    <row r="2714" spans="1:65" s="2" customFormat="1" ht="11.25">
      <c r="A2714" s="36"/>
      <c r="B2714" s="37"/>
      <c r="C2714" s="38"/>
      <c r="D2714" s="188" t="s">
        <v>186</v>
      </c>
      <c r="E2714" s="38"/>
      <c r="F2714" s="189" t="s">
        <v>2085</v>
      </c>
      <c r="G2714" s="38"/>
      <c r="H2714" s="38"/>
      <c r="I2714" s="190"/>
      <c r="J2714" s="38"/>
      <c r="K2714" s="38"/>
      <c r="L2714" s="41"/>
      <c r="M2714" s="191"/>
      <c r="N2714" s="192"/>
      <c r="O2714" s="66"/>
      <c r="P2714" s="66"/>
      <c r="Q2714" s="66"/>
      <c r="R2714" s="66"/>
      <c r="S2714" s="66"/>
      <c r="T2714" s="67"/>
      <c r="U2714" s="36"/>
      <c r="V2714" s="36"/>
      <c r="W2714" s="36"/>
      <c r="X2714" s="36"/>
      <c r="Y2714" s="36"/>
      <c r="Z2714" s="36"/>
      <c r="AA2714" s="36"/>
      <c r="AB2714" s="36"/>
      <c r="AC2714" s="36"/>
      <c r="AD2714" s="36"/>
      <c r="AE2714" s="36"/>
      <c r="AT2714" s="19" t="s">
        <v>186</v>
      </c>
      <c r="AU2714" s="19" t="s">
        <v>86</v>
      </c>
    </row>
    <row r="2715" spans="1:65" s="13" customFormat="1" ht="11.25">
      <c r="B2715" s="193"/>
      <c r="C2715" s="194"/>
      <c r="D2715" s="195" t="s">
        <v>188</v>
      </c>
      <c r="E2715" s="196" t="s">
        <v>19</v>
      </c>
      <c r="F2715" s="197" t="s">
        <v>1078</v>
      </c>
      <c r="G2715" s="194"/>
      <c r="H2715" s="198">
        <v>15</v>
      </c>
      <c r="I2715" s="199"/>
      <c r="J2715" s="194"/>
      <c r="K2715" s="194"/>
      <c r="L2715" s="200"/>
      <c r="M2715" s="201"/>
      <c r="N2715" s="202"/>
      <c r="O2715" s="202"/>
      <c r="P2715" s="202"/>
      <c r="Q2715" s="202"/>
      <c r="R2715" s="202"/>
      <c r="S2715" s="202"/>
      <c r="T2715" s="203"/>
      <c r="AT2715" s="204" t="s">
        <v>188</v>
      </c>
      <c r="AU2715" s="204" t="s">
        <v>86</v>
      </c>
      <c r="AV2715" s="13" t="s">
        <v>86</v>
      </c>
      <c r="AW2715" s="13" t="s">
        <v>35</v>
      </c>
      <c r="AX2715" s="13" t="s">
        <v>76</v>
      </c>
      <c r="AY2715" s="204" t="s">
        <v>177</v>
      </c>
    </row>
    <row r="2716" spans="1:65" s="13" customFormat="1" ht="11.25">
      <c r="B2716" s="193"/>
      <c r="C2716" s="194"/>
      <c r="D2716" s="195" t="s">
        <v>188</v>
      </c>
      <c r="E2716" s="196" t="s">
        <v>19</v>
      </c>
      <c r="F2716" s="197" t="s">
        <v>1079</v>
      </c>
      <c r="G2716" s="194"/>
      <c r="H2716" s="198">
        <v>12</v>
      </c>
      <c r="I2716" s="199"/>
      <c r="J2716" s="194"/>
      <c r="K2716" s="194"/>
      <c r="L2716" s="200"/>
      <c r="M2716" s="201"/>
      <c r="N2716" s="202"/>
      <c r="O2716" s="202"/>
      <c r="P2716" s="202"/>
      <c r="Q2716" s="202"/>
      <c r="R2716" s="202"/>
      <c r="S2716" s="202"/>
      <c r="T2716" s="203"/>
      <c r="AT2716" s="204" t="s">
        <v>188</v>
      </c>
      <c r="AU2716" s="204" t="s">
        <v>86</v>
      </c>
      <c r="AV2716" s="13" t="s">
        <v>86</v>
      </c>
      <c r="AW2716" s="13" t="s">
        <v>35</v>
      </c>
      <c r="AX2716" s="13" t="s">
        <v>76</v>
      </c>
      <c r="AY2716" s="204" t="s">
        <v>177</v>
      </c>
    </row>
    <row r="2717" spans="1:65" s="13" customFormat="1" ht="11.25">
      <c r="B2717" s="193"/>
      <c r="C2717" s="194"/>
      <c r="D2717" s="195" t="s">
        <v>188</v>
      </c>
      <c r="E2717" s="196" t="s">
        <v>19</v>
      </c>
      <c r="F2717" s="197" t="s">
        <v>1081</v>
      </c>
      <c r="G2717" s="194"/>
      <c r="H2717" s="198">
        <v>2</v>
      </c>
      <c r="I2717" s="199"/>
      <c r="J2717" s="194"/>
      <c r="K2717" s="194"/>
      <c r="L2717" s="200"/>
      <c r="M2717" s="201"/>
      <c r="N2717" s="202"/>
      <c r="O2717" s="202"/>
      <c r="P2717" s="202"/>
      <c r="Q2717" s="202"/>
      <c r="R2717" s="202"/>
      <c r="S2717" s="202"/>
      <c r="T2717" s="203"/>
      <c r="AT2717" s="204" t="s">
        <v>188</v>
      </c>
      <c r="AU2717" s="204" t="s">
        <v>86</v>
      </c>
      <c r="AV2717" s="13" t="s">
        <v>86</v>
      </c>
      <c r="AW2717" s="13" t="s">
        <v>35</v>
      </c>
      <c r="AX2717" s="13" t="s">
        <v>76</v>
      </c>
      <c r="AY2717" s="204" t="s">
        <v>177</v>
      </c>
    </row>
    <row r="2718" spans="1:65" s="13" customFormat="1" ht="11.25">
      <c r="B2718" s="193"/>
      <c r="C2718" s="194"/>
      <c r="D2718" s="195" t="s">
        <v>188</v>
      </c>
      <c r="E2718" s="196" t="s">
        <v>19</v>
      </c>
      <c r="F2718" s="197" t="s">
        <v>2086</v>
      </c>
      <c r="G2718" s="194"/>
      <c r="H2718" s="198">
        <v>3</v>
      </c>
      <c r="I2718" s="199"/>
      <c r="J2718" s="194"/>
      <c r="K2718" s="194"/>
      <c r="L2718" s="200"/>
      <c r="M2718" s="201"/>
      <c r="N2718" s="202"/>
      <c r="O2718" s="202"/>
      <c r="P2718" s="202"/>
      <c r="Q2718" s="202"/>
      <c r="R2718" s="202"/>
      <c r="S2718" s="202"/>
      <c r="T2718" s="203"/>
      <c r="AT2718" s="204" t="s">
        <v>188</v>
      </c>
      <c r="AU2718" s="204" t="s">
        <v>86</v>
      </c>
      <c r="AV2718" s="13" t="s">
        <v>86</v>
      </c>
      <c r="AW2718" s="13" t="s">
        <v>35</v>
      </c>
      <c r="AX2718" s="13" t="s">
        <v>76</v>
      </c>
      <c r="AY2718" s="204" t="s">
        <v>177</v>
      </c>
    </row>
    <row r="2719" spans="1:65" s="13" customFormat="1" ht="11.25">
      <c r="B2719" s="193"/>
      <c r="C2719" s="194"/>
      <c r="D2719" s="195" t="s">
        <v>188</v>
      </c>
      <c r="E2719" s="196" t="s">
        <v>19</v>
      </c>
      <c r="F2719" s="197" t="s">
        <v>2087</v>
      </c>
      <c r="G2719" s="194"/>
      <c r="H2719" s="198">
        <v>15</v>
      </c>
      <c r="I2719" s="199"/>
      <c r="J2719" s="194"/>
      <c r="K2719" s="194"/>
      <c r="L2719" s="200"/>
      <c r="M2719" s="201"/>
      <c r="N2719" s="202"/>
      <c r="O2719" s="202"/>
      <c r="P2719" s="202"/>
      <c r="Q2719" s="202"/>
      <c r="R2719" s="202"/>
      <c r="S2719" s="202"/>
      <c r="T2719" s="203"/>
      <c r="AT2719" s="204" t="s">
        <v>188</v>
      </c>
      <c r="AU2719" s="204" t="s">
        <v>86</v>
      </c>
      <c r="AV2719" s="13" t="s">
        <v>86</v>
      </c>
      <c r="AW2719" s="13" t="s">
        <v>35</v>
      </c>
      <c r="AX2719" s="13" t="s">
        <v>76</v>
      </c>
      <c r="AY2719" s="204" t="s">
        <v>177</v>
      </c>
    </row>
    <row r="2720" spans="1:65" s="14" customFormat="1" ht="11.25">
      <c r="B2720" s="205"/>
      <c r="C2720" s="206"/>
      <c r="D2720" s="195" t="s">
        <v>188</v>
      </c>
      <c r="E2720" s="207" t="s">
        <v>19</v>
      </c>
      <c r="F2720" s="208" t="s">
        <v>190</v>
      </c>
      <c r="G2720" s="206"/>
      <c r="H2720" s="209">
        <v>47</v>
      </c>
      <c r="I2720" s="210"/>
      <c r="J2720" s="206"/>
      <c r="K2720" s="206"/>
      <c r="L2720" s="211"/>
      <c r="M2720" s="212"/>
      <c r="N2720" s="213"/>
      <c r="O2720" s="213"/>
      <c r="P2720" s="213"/>
      <c r="Q2720" s="213"/>
      <c r="R2720" s="213"/>
      <c r="S2720" s="213"/>
      <c r="T2720" s="214"/>
      <c r="AT2720" s="215" t="s">
        <v>188</v>
      </c>
      <c r="AU2720" s="215" t="s">
        <v>86</v>
      </c>
      <c r="AV2720" s="14" t="s">
        <v>184</v>
      </c>
      <c r="AW2720" s="14" t="s">
        <v>35</v>
      </c>
      <c r="AX2720" s="14" t="s">
        <v>84</v>
      </c>
      <c r="AY2720" s="215" t="s">
        <v>177</v>
      </c>
    </row>
    <row r="2721" spans="1:65" s="2" customFormat="1" ht="16.5" customHeight="1">
      <c r="A2721" s="36"/>
      <c r="B2721" s="37"/>
      <c r="C2721" s="237" t="s">
        <v>2088</v>
      </c>
      <c r="D2721" s="237" t="s">
        <v>757</v>
      </c>
      <c r="E2721" s="238" t="s">
        <v>2089</v>
      </c>
      <c r="F2721" s="239" t="s">
        <v>2090</v>
      </c>
      <c r="G2721" s="240" t="s">
        <v>272</v>
      </c>
      <c r="H2721" s="241">
        <v>18</v>
      </c>
      <c r="I2721" s="242"/>
      <c r="J2721" s="243">
        <f>ROUND(I2721*H2721,2)</f>
        <v>0</v>
      </c>
      <c r="K2721" s="239" t="s">
        <v>183</v>
      </c>
      <c r="L2721" s="244"/>
      <c r="M2721" s="245" t="s">
        <v>19</v>
      </c>
      <c r="N2721" s="246" t="s">
        <v>47</v>
      </c>
      <c r="O2721" s="66"/>
      <c r="P2721" s="184">
        <f>O2721*H2721</f>
        <v>0</v>
      </c>
      <c r="Q2721" s="184">
        <v>1.7500000000000002E-2</v>
      </c>
      <c r="R2721" s="184">
        <f>Q2721*H2721</f>
        <v>0.31500000000000006</v>
      </c>
      <c r="S2721" s="184">
        <v>0</v>
      </c>
      <c r="T2721" s="185">
        <f>S2721*H2721</f>
        <v>0</v>
      </c>
      <c r="U2721" s="36"/>
      <c r="V2721" s="36"/>
      <c r="W2721" s="36"/>
      <c r="X2721" s="36"/>
      <c r="Y2721" s="36"/>
      <c r="Z2721" s="36"/>
      <c r="AA2721" s="36"/>
      <c r="AB2721" s="36"/>
      <c r="AC2721" s="36"/>
      <c r="AD2721" s="36"/>
      <c r="AE2721" s="36"/>
      <c r="AR2721" s="186" t="s">
        <v>592</v>
      </c>
      <c r="AT2721" s="186" t="s">
        <v>757</v>
      </c>
      <c r="AU2721" s="186" t="s">
        <v>86</v>
      </c>
      <c r="AY2721" s="19" t="s">
        <v>177</v>
      </c>
      <c r="BE2721" s="187">
        <f>IF(N2721="základní",J2721,0)</f>
        <v>0</v>
      </c>
      <c r="BF2721" s="187">
        <f>IF(N2721="snížená",J2721,0)</f>
        <v>0</v>
      </c>
      <c r="BG2721" s="187">
        <f>IF(N2721="zákl. přenesená",J2721,0)</f>
        <v>0</v>
      </c>
      <c r="BH2721" s="187">
        <f>IF(N2721="sníž. přenesená",J2721,0)</f>
        <v>0</v>
      </c>
      <c r="BI2721" s="187">
        <f>IF(N2721="nulová",J2721,0)</f>
        <v>0</v>
      </c>
      <c r="BJ2721" s="19" t="s">
        <v>84</v>
      </c>
      <c r="BK2721" s="187">
        <f>ROUND(I2721*H2721,2)</f>
        <v>0</v>
      </c>
      <c r="BL2721" s="19" t="s">
        <v>301</v>
      </c>
      <c r="BM2721" s="186" t="s">
        <v>2091</v>
      </c>
    </row>
    <row r="2722" spans="1:65" s="2" customFormat="1" ht="16.5" customHeight="1">
      <c r="A2722" s="36"/>
      <c r="B2722" s="37"/>
      <c r="C2722" s="237" t="s">
        <v>2092</v>
      </c>
      <c r="D2722" s="237" t="s">
        <v>757</v>
      </c>
      <c r="E2722" s="238" t="s">
        <v>2093</v>
      </c>
      <c r="F2722" s="239" t="s">
        <v>2094</v>
      </c>
      <c r="G2722" s="240" t="s">
        <v>272</v>
      </c>
      <c r="H2722" s="241">
        <v>29</v>
      </c>
      <c r="I2722" s="242"/>
      <c r="J2722" s="243">
        <f>ROUND(I2722*H2722,2)</f>
        <v>0</v>
      </c>
      <c r="K2722" s="239" t="s">
        <v>183</v>
      </c>
      <c r="L2722" s="244"/>
      <c r="M2722" s="245" t="s">
        <v>19</v>
      </c>
      <c r="N2722" s="246" t="s">
        <v>47</v>
      </c>
      <c r="O2722" s="66"/>
      <c r="P2722" s="184">
        <f>O2722*H2722</f>
        <v>0</v>
      </c>
      <c r="Q2722" s="184">
        <v>1.95E-2</v>
      </c>
      <c r="R2722" s="184">
        <f>Q2722*H2722</f>
        <v>0.5655</v>
      </c>
      <c r="S2722" s="184">
        <v>0</v>
      </c>
      <c r="T2722" s="185">
        <f>S2722*H2722</f>
        <v>0</v>
      </c>
      <c r="U2722" s="36"/>
      <c r="V2722" s="36"/>
      <c r="W2722" s="36"/>
      <c r="X2722" s="36"/>
      <c r="Y2722" s="36"/>
      <c r="Z2722" s="36"/>
      <c r="AA2722" s="36"/>
      <c r="AB2722" s="36"/>
      <c r="AC2722" s="36"/>
      <c r="AD2722" s="36"/>
      <c r="AE2722" s="36"/>
      <c r="AR2722" s="186" t="s">
        <v>592</v>
      </c>
      <c r="AT2722" s="186" t="s">
        <v>757</v>
      </c>
      <c r="AU2722" s="186" t="s">
        <v>86</v>
      </c>
      <c r="AY2722" s="19" t="s">
        <v>177</v>
      </c>
      <c r="BE2722" s="187">
        <f>IF(N2722="základní",J2722,0)</f>
        <v>0</v>
      </c>
      <c r="BF2722" s="187">
        <f>IF(N2722="snížená",J2722,0)</f>
        <v>0</v>
      </c>
      <c r="BG2722" s="187">
        <f>IF(N2722="zákl. přenesená",J2722,0)</f>
        <v>0</v>
      </c>
      <c r="BH2722" s="187">
        <f>IF(N2722="sníž. přenesená",J2722,0)</f>
        <v>0</v>
      </c>
      <c r="BI2722" s="187">
        <f>IF(N2722="nulová",J2722,0)</f>
        <v>0</v>
      </c>
      <c r="BJ2722" s="19" t="s">
        <v>84</v>
      </c>
      <c r="BK2722" s="187">
        <f>ROUND(I2722*H2722,2)</f>
        <v>0</v>
      </c>
      <c r="BL2722" s="19" t="s">
        <v>301</v>
      </c>
      <c r="BM2722" s="186" t="s">
        <v>2095</v>
      </c>
    </row>
    <row r="2723" spans="1:65" s="2" customFormat="1" ht="24.2" customHeight="1">
      <c r="A2723" s="36"/>
      <c r="B2723" s="37"/>
      <c r="C2723" s="175" t="s">
        <v>2096</v>
      </c>
      <c r="D2723" s="175" t="s">
        <v>179</v>
      </c>
      <c r="E2723" s="176" t="s">
        <v>2097</v>
      </c>
      <c r="F2723" s="177" t="s">
        <v>2098</v>
      </c>
      <c r="G2723" s="178" t="s">
        <v>272</v>
      </c>
      <c r="H2723" s="179">
        <v>4</v>
      </c>
      <c r="I2723" s="180"/>
      <c r="J2723" s="181">
        <f>ROUND(I2723*H2723,2)</f>
        <v>0</v>
      </c>
      <c r="K2723" s="177" t="s">
        <v>183</v>
      </c>
      <c r="L2723" s="41"/>
      <c r="M2723" s="182" t="s">
        <v>19</v>
      </c>
      <c r="N2723" s="183" t="s">
        <v>47</v>
      </c>
      <c r="O2723" s="66"/>
      <c r="P2723" s="184">
        <f>O2723*H2723</f>
        <v>0</v>
      </c>
      <c r="Q2723" s="184">
        <v>0</v>
      </c>
      <c r="R2723" s="184">
        <f>Q2723*H2723</f>
        <v>0</v>
      </c>
      <c r="S2723" s="184">
        <v>0</v>
      </c>
      <c r="T2723" s="185">
        <f>S2723*H2723</f>
        <v>0</v>
      </c>
      <c r="U2723" s="36"/>
      <c r="V2723" s="36"/>
      <c r="W2723" s="36"/>
      <c r="X2723" s="36"/>
      <c r="Y2723" s="36"/>
      <c r="Z2723" s="36"/>
      <c r="AA2723" s="36"/>
      <c r="AB2723" s="36"/>
      <c r="AC2723" s="36"/>
      <c r="AD2723" s="36"/>
      <c r="AE2723" s="36"/>
      <c r="AR2723" s="186" t="s">
        <v>301</v>
      </c>
      <c r="AT2723" s="186" t="s">
        <v>179</v>
      </c>
      <c r="AU2723" s="186" t="s">
        <v>86</v>
      </c>
      <c r="AY2723" s="19" t="s">
        <v>177</v>
      </c>
      <c r="BE2723" s="187">
        <f>IF(N2723="základní",J2723,0)</f>
        <v>0</v>
      </c>
      <c r="BF2723" s="187">
        <f>IF(N2723="snížená",J2723,0)</f>
        <v>0</v>
      </c>
      <c r="BG2723" s="187">
        <f>IF(N2723="zákl. přenesená",J2723,0)</f>
        <v>0</v>
      </c>
      <c r="BH2723" s="187">
        <f>IF(N2723="sníž. přenesená",J2723,0)</f>
        <v>0</v>
      </c>
      <c r="BI2723" s="187">
        <f>IF(N2723="nulová",J2723,0)</f>
        <v>0</v>
      </c>
      <c r="BJ2723" s="19" t="s">
        <v>84</v>
      </c>
      <c r="BK2723" s="187">
        <f>ROUND(I2723*H2723,2)</f>
        <v>0</v>
      </c>
      <c r="BL2723" s="19" t="s">
        <v>301</v>
      </c>
      <c r="BM2723" s="186" t="s">
        <v>2099</v>
      </c>
    </row>
    <row r="2724" spans="1:65" s="2" customFormat="1" ht="11.25">
      <c r="A2724" s="36"/>
      <c r="B2724" s="37"/>
      <c r="C2724" s="38"/>
      <c r="D2724" s="188" t="s">
        <v>186</v>
      </c>
      <c r="E2724" s="38"/>
      <c r="F2724" s="189" t="s">
        <v>2100</v>
      </c>
      <c r="G2724" s="38"/>
      <c r="H2724" s="38"/>
      <c r="I2724" s="190"/>
      <c r="J2724" s="38"/>
      <c r="K2724" s="38"/>
      <c r="L2724" s="41"/>
      <c r="M2724" s="191"/>
      <c r="N2724" s="192"/>
      <c r="O2724" s="66"/>
      <c r="P2724" s="66"/>
      <c r="Q2724" s="66"/>
      <c r="R2724" s="66"/>
      <c r="S2724" s="66"/>
      <c r="T2724" s="67"/>
      <c r="U2724" s="36"/>
      <c r="V2724" s="36"/>
      <c r="W2724" s="36"/>
      <c r="X2724" s="36"/>
      <c r="Y2724" s="36"/>
      <c r="Z2724" s="36"/>
      <c r="AA2724" s="36"/>
      <c r="AB2724" s="36"/>
      <c r="AC2724" s="36"/>
      <c r="AD2724" s="36"/>
      <c r="AE2724" s="36"/>
      <c r="AT2724" s="19" t="s">
        <v>186</v>
      </c>
      <c r="AU2724" s="19" t="s">
        <v>86</v>
      </c>
    </row>
    <row r="2725" spans="1:65" s="13" customFormat="1" ht="11.25">
      <c r="B2725" s="193"/>
      <c r="C2725" s="194"/>
      <c r="D2725" s="195" t="s">
        <v>188</v>
      </c>
      <c r="E2725" s="196" t="s">
        <v>19</v>
      </c>
      <c r="F2725" s="197" t="s">
        <v>1083</v>
      </c>
      <c r="G2725" s="194"/>
      <c r="H2725" s="198">
        <v>1</v>
      </c>
      <c r="I2725" s="199"/>
      <c r="J2725" s="194"/>
      <c r="K2725" s="194"/>
      <c r="L2725" s="200"/>
      <c r="M2725" s="201"/>
      <c r="N2725" s="202"/>
      <c r="O2725" s="202"/>
      <c r="P2725" s="202"/>
      <c r="Q2725" s="202"/>
      <c r="R2725" s="202"/>
      <c r="S2725" s="202"/>
      <c r="T2725" s="203"/>
      <c r="AT2725" s="204" t="s">
        <v>188</v>
      </c>
      <c r="AU2725" s="204" t="s">
        <v>86</v>
      </c>
      <c r="AV2725" s="13" t="s">
        <v>86</v>
      </c>
      <c r="AW2725" s="13" t="s">
        <v>35</v>
      </c>
      <c r="AX2725" s="13" t="s">
        <v>76</v>
      </c>
      <c r="AY2725" s="204" t="s">
        <v>177</v>
      </c>
    </row>
    <row r="2726" spans="1:65" s="13" customFormat="1" ht="11.25">
      <c r="B2726" s="193"/>
      <c r="C2726" s="194"/>
      <c r="D2726" s="195" t="s">
        <v>188</v>
      </c>
      <c r="E2726" s="196" t="s">
        <v>19</v>
      </c>
      <c r="F2726" s="197" t="s">
        <v>2101</v>
      </c>
      <c r="G2726" s="194"/>
      <c r="H2726" s="198">
        <v>3</v>
      </c>
      <c r="I2726" s="199"/>
      <c r="J2726" s="194"/>
      <c r="K2726" s="194"/>
      <c r="L2726" s="200"/>
      <c r="M2726" s="201"/>
      <c r="N2726" s="202"/>
      <c r="O2726" s="202"/>
      <c r="P2726" s="202"/>
      <c r="Q2726" s="202"/>
      <c r="R2726" s="202"/>
      <c r="S2726" s="202"/>
      <c r="T2726" s="203"/>
      <c r="AT2726" s="204" t="s">
        <v>188</v>
      </c>
      <c r="AU2726" s="204" t="s">
        <v>86</v>
      </c>
      <c r="AV2726" s="13" t="s">
        <v>86</v>
      </c>
      <c r="AW2726" s="13" t="s">
        <v>35</v>
      </c>
      <c r="AX2726" s="13" t="s">
        <v>76</v>
      </c>
      <c r="AY2726" s="204" t="s">
        <v>177</v>
      </c>
    </row>
    <row r="2727" spans="1:65" s="14" customFormat="1" ht="11.25">
      <c r="B2727" s="205"/>
      <c r="C2727" s="206"/>
      <c r="D2727" s="195" t="s">
        <v>188</v>
      </c>
      <c r="E2727" s="207" t="s">
        <v>19</v>
      </c>
      <c r="F2727" s="208" t="s">
        <v>190</v>
      </c>
      <c r="G2727" s="206"/>
      <c r="H2727" s="209">
        <v>4</v>
      </c>
      <c r="I2727" s="210"/>
      <c r="J2727" s="206"/>
      <c r="K2727" s="206"/>
      <c r="L2727" s="211"/>
      <c r="M2727" s="212"/>
      <c r="N2727" s="213"/>
      <c r="O2727" s="213"/>
      <c r="P2727" s="213"/>
      <c r="Q2727" s="213"/>
      <c r="R2727" s="213"/>
      <c r="S2727" s="213"/>
      <c r="T2727" s="214"/>
      <c r="AT2727" s="215" t="s">
        <v>188</v>
      </c>
      <c r="AU2727" s="215" t="s">
        <v>86</v>
      </c>
      <c r="AV2727" s="14" t="s">
        <v>184</v>
      </c>
      <c r="AW2727" s="14" t="s">
        <v>35</v>
      </c>
      <c r="AX2727" s="14" t="s">
        <v>84</v>
      </c>
      <c r="AY2727" s="215" t="s">
        <v>177</v>
      </c>
    </row>
    <row r="2728" spans="1:65" s="2" customFormat="1" ht="16.5" customHeight="1">
      <c r="A2728" s="36"/>
      <c r="B2728" s="37"/>
      <c r="C2728" s="237" t="s">
        <v>2102</v>
      </c>
      <c r="D2728" s="237" t="s">
        <v>757</v>
      </c>
      <c r="E2728" s="238" t="s">
        <v>2103</v>
      </c>
      <c r="F2728" s="239" t="s">
        <v>2104</v>
      </c>
      <c r="G2728" s="240" t="s">
        <v>272</v>
      </c>
      <c r="H2728" s="241">
        <v>4</v>
      </c>
      <c r="I2728" s="242"/>
      <c r="J2728" s="243">
        <f>ROUND(I2728*H2728,2)</f>
        <v>0</v>
      </c>
      <c r="K2728" s="239" t="s">
        <v>183</v>
      </c>
      <c r="L2728" s="244"/>
      <c r="M2728" s="245" t="s">
        <v>19</v>
      </c>
      <c r="N2728" s="246" t="s">
        <v>47</v>
      </c>
      <c r="O2728" s="66"/>
      <c r="P2728" s="184">
        <f>O2728*H2728</f>
        <v>0</v>
      </c>
      <c r="Q2728" s="184">
        <v>2.0500000000000001E-2</v>
      </c>
      <c r="R2728" s="184">
        <f>Q2728*H2728</f>
        <v>8.2000000000000003E-2</v>
      </c>
      <c r="S2728" s="184">
        <v>0</v>
      </c>
      <c r="T2728" s="185">
        <f>S2728*H2728</f>
        <v>0</v>
      </c>
      <c r="U2728" s="36"/>
      <c r="V2728" s="36"/>
      <c r="W2728" s="36"/>
      <c r="X2728" s="36"/>
      <c r="Y2728" s="36"/>
      <c r="Z2728" s="36"/>
      <c r="AA2728" s="36"/>
      <c r="AB2728" s="36"/>
      <c r="AC2728" s="36"/>
      <c r="AD2728" s="36"/>
      <c r="AE2728" s="36"/>
      <c r="AR2728" s="186" t="s">
        <v>592</v>
      </c>
      <c r="AT2728" s="186" t="s">
        <v>757</v>
      </c>
      <c r="AU2728" s="186" t="s">
        <v>86</v>
      </c>
      <c r="AY2728" s="19" t="s">
        <v>177</v>
      </c>
      <c r="BE2728" s="187">
        <f>IF(N2728="základní",J2728,0)</f>
        <v>0</v>
      </c>
      <c r="BF2728" s="187">
        <f>IF(N2728="snížená",J2728,0)</f>
        <v>0</v>
      </c>
      <c r="BG2728" s="187">
        <f>IF(N2728="zákl. přenesená",J2728,0)</f>
        <v>0</v>
      </c>
      <c r="BH2728" s="187">
        <f>IF(N2728="sníž. přenesená",J2728,0)</f>
        <v>0</v>
      </c>
      <c r="BI2728" s="187">
        <f>IF(N2728="nulová",J2728,0)</f>
        <v>0</v>
      </c>
      <c r="BJ2728" s="19" t="s">
        <v>84</v>
      </c>
      <c r="BK2728" s="187">
        <f>ROUND(I2728*H2728,2)</f>
        <v>0</v>
      </c>
      <c r="BL2728" s="19" t="s">
        <v>301</v>
      </c>
      <c r="BM2728" s="186" t="s">
        <v>2105</v>
      </c>
    </row>
    <row r="2729" spans="1:65" s="2" customFormat="1" ht="24.2" customHeight="1">
      <c r="A2729" s="36"/>
      <c r="B2729" s="37"/>
      <c r="C2729" s="175" t="s">
        <v>2106</v>
      </c>
      <c r="D2729" s="175" t="s">
        <v>179</v>
      </c>
      <c r="E2729" s="176" t="s">
        <v>2107</v>
      </c>
      <c r="F2729" s="177" t="s">
        <v>2108</v>
      </c>
      <c r="G2729" s="178" t="s">
        <v>272</v>
      </c>
      <c r="H2729" s="179">
        <v>1</v>
      </c>
      <c r="I2729" s="180"/>
      <c r="J2729" s="181">
        <f>ROUND(I2729*H2729,2)</f>
        <v>0</v>
      </c>
      <c r="K2729" s="177" t="s">
        <v>183</v>
      </c>
      <c r="L2729" s="41"/>
      <c r="M2729" s="182" t="s">
        <v>19</v>
      </c>
      <c r="N2729" s="183" t="s">
        <v>47</v>
      </c>
      <c r="O2729" s="66"/>
      <c r="P2729" s="184">
        <f>O2729*H2729</f>
        <v>0</v>
      </c>
      <c r="Q2729" s="184">
        <v>0</v>
      </c>
      <c r="R2729" s="184">
        <f>Q2729*H2729</f>
        <v>0</v>
      </c>
      <c r="S2729" s="184">
        <v>0</v>
      </c>
      <c r="T2729" s="185">
        <f>S2729*H2729</f>
        <v>0</v>
      </c>
      <c r="U2729" s="36"/>
      <c r="V2729" s="36"/>
      <c r="W2729" s="36"/>
      <c r="X2729" s="36"/>
      <c r="Y2729" s="36"/>
      <c r="Z2729" s="36"/>
      <c r="AA2729" s="36"/>
      <c r="AB2729" s="36"/>
      <c r="AC2729" s="36"/>
      <c r="AD2729" s="36"/>
      <c r="AE2729" s="36"/>
      <c r="AR2729" s="186" t="s">
        <v>301</v>
      </c>
      <c r="AT2729" s="186" t="s">
        <v>179</v>
      </c>
      <c r="AU2729" s="186" t="s">
        <v>86</v>
      </c>
      <c r="AY2729" s="19" t="s">
        <v>177</v>
      </c>
      <c r="BE2729" s="187">
        <f>IF(N2729="základní",J2729,0)</f>
        <v>0</v>
      </c>
      <c r="BF2729" s="187">
        <f>IF(N2729="snížená",J2729,0)</f>
        <v>0</v>
      </c>
      <c r="BG2729" s="187">
        <f>IF(N2729="zákl. přenesená",J2729,0)</f>
        <v>0</v>
      </c>
      <c r="BH2729" s="187">
        <f>IF(N2729="sníž. přenesená",J2729,0)</f>
        <v>0</v>
      </c>
      <c r="BI2729" s="187">
        <f>IF(N2729="nulová",J2729,0)</f>
        <v>0</v>
      </c>
      <c r="BJ2729" s="19" t="s">
        <v>84</v>
      </c>
      <c r="BK2729" s="187">
        <f>ROUND(I2729*H2729,2)</f>
        <v>0</v>
      </c>
      <c r="BL2729" s="19" t="s">
        <v>301</v>
      </c>
      <c r="BM2729" s="186" t="s">
        <v>2109</v>
      </c>
    </row>
    <row r="2730" spans="1:65" s="2" customFormat="1" ht="11.25">
      <c r="A2730" s="36"/>
      <c r="B2730" s="37"/>
      <c r="C2730" s="38"/>
      <c r="D2730" s="188" t="s">
        <v>186</v>
      </c>
      <c r="E2730" s="38"/>
      <c r="F2730" s="189" t="s">
        <v>2110</v>
      </c>
      <c r="G2730" s="38"/>
      <c r="H2730" s="38"/>
      <c r="I2730" s="190"/>
      <c r="J2730" s="38"/>
      <c r="K2730" s="38"/>
      <c r="L2730" s="41"/>
      <c r="M2730" s="191"/>
      <c r="N2730" s="192"/>
      <c r="O2730" s="66"/>
      <c r="P2730" s="66"/>
      <c r="Q2730" s="66"/>
      <c r="R2730" s="66"/>
      <c r="S2730" s="66"/>
      <c r="T2730" s="67"/>
      <c r="U2730" s="36"/>
      <c r="V2730" s="36"/>
      <c r="W2730" s="36"/>
      <c r="X2730" s="36"/>
      <c r="Y2730" s="36"/>
      <c r="Z2730" s="36"/>
      <c r="AA2730" s="36"/>
      <c r="AB2730" s="36"/>
      <c r="AC2730" s="36"/>
      <c r="AD2730" s="36"/>
      <c r="AE2730" s="36"/>
      <c r="AT2730" s="19" t="s">
        <v>186</v>
      </c>
      <c r="AU2730" s="19" t="s">
        <v>86</v>
      </c>
    </row>
    <row r="2731" spans="1:65" s="13" customFormat="1" ht="11.25">
      <c r="B2731" s="193"/>
      <c r="C2731" s="194"/>
      <c r="D2731" s="195" t="s">
        <v>188</v>
      </c>
      <c r="E2731" s="196" t="s">
        <v>19</v>
      </c>
      <c r="F2731" s="197" t="s">
        <v>1114</v>
      </c>
      <c r="G2731" s="194"/>
      <c r="H2731" s="198">
        <v>1</v>
      </c>
      <c r="I2731" s="199"/>
      <c r="J2731" s="194"/>
      <c r="K2731" s="194"/>
      <c r="L2731" s="200"/>
      <c r="M2731" s="201"/>
      <c r="N2731" s="202"/>
      <c r="O2731" s="202"/>
      <c r="P2731" s="202"/>
      <c r="Q2731" s="202"/>
      <c r="R2731" s="202"/>
      <c r="S2731" s="202"/>
      <c r="T2731" s="203"/>
      <c r="AT2731" s="204" t="s">
        <v>188</v>
      </c>
      <c r="AU2731" s="204" t="s">
        <v>86</v>
      </c>
      <c r="AV2731" s="13" t="s">
        <v>86</v>
      </c>
      <c r="AW2731" s="13" t="s">
        <v>35</v>
      </c>
      <c r="AX2731" s="13" t="s">
        <v>84</v>
      </c>
      <c r="AY2731" s="204" t="s">
        <v>177</v>
      </c>
    </row>
    <row r="2732" spans="1:65" s="2" customFormat="1" ht="21.75" customHeight="1">
      <c r="A2732" s="36"/>
      <c r="B2732" s="37"/>
      <c r="C2732" s="237" t="s">
        <v>2111</v>
      </c>
      <c r="D2732" s="237" t="s">
        <v>757</v>
      </c>
      <c r="E2732" s="238" t="s">
        <v>2112</v>
      </c>
      <c r="F2732" s="239" t="s">
        <v>2113</v>
      </c>
      <c r="G2732" s="240" t="s">
        <v>272</v>
      </c>
      <c r="H2732" s="241">
        <v>1</v>
      </c>
      <c r="I2732" s="242"/>
      <c r="J2732" s="243">
        <f>ROUND(I2732*H2732,2)</f>
        <v>0</v>
      </c>
      <c r="K2732" s="239" t="s">
        <v>183</v>
      </c>
      <c r="L2732" s="244"/>
      <c r="M2732" s="245" t="s">
        <v>19</v>
      </c>
      <c r="N2732" s="246" t="s">
        <v>47</v>
      </c>
      <c r="O2732" s="66"/>
      <c r="P2732" s="184">
        <f>O2732*H2732</f>
        <v>0</v>
      </c>
      <c r="Q2732" s="184">
        <v>1.95E-2</v>
      </c>
      <c r="R2732" s="184">
        <f>Q2732*H2732</f>
        <v>1.95E-2</v>
      </c>
      <c r="S2732" s="184">
        <v>0</v>
      </c>
      <c r="T2732" s="185">
        <f>S2732*H2732</f>
        <v>0</v>
      </c>
      <c r="U2732" s="36"/>
      <c r="V2732" s="36"/>
      <c r="W2732" s="36"/>
      <c r="X2732" s="36"/>
      <c r="Y2732" s="36"/>
      <c r="Z2732" s="36"/>
      <c r="AA2732" s="36"/>
      <c r="AB2732" s="36"/>
      <c r="AC2732" s="36"/>
      <c r="AD2732" s="36"/>
      <c r="AE2732" s="36"/>
      <c r="AR2732" s="186" t="s">
        <v>592</v>
      </c>
      <c r="AT2732" s="186" t="s">
        <v>757</v>
      </c>
      <c r="AU2732" s="186" t="s">
        <v>86</v>
      </c>
      <c r="AY2732" s="19" t="s">
        <v>177</v>
      </c>
      <c r="BE2732" s="187">
        <f>IF(N2732="základní",J2732,0)</f>
        <v>0</v>
      </c>
      <c r="BF2732" s="187">
        <f>IF(N2732="snížená",J2732,0)</f>
        <v>0</v>
      </c>
      <c r="BG2732" s="187">
        <f>IF(N2732="zákl. přenesená",J2732,0)</f>
        <v>0</v>
      </c>
      <c r="BH2732" s="187">
        <f>IF(N2732="sníž. přenesená",J2732,0)</f>
        <v>0</v>
      </c>
      <c r="BI2732" s="187">
        <f>IF(N2732="nulová",J2732,0)</f>
        <v>0</v>
      </c>
      <c r="BJ2732" s="19" t="s">
        <v>84</v>
      </c>
      <c r="BK2732" s="187">
        <f>ROUND(I2732*H2732,2)</f>
        <v>0</v>
      </c>
      <c r="BL2732" s="19" t="s">
        <v>301</v>
      </c>
      <c r="BM2732" s="186" t="s">
        <v>2114</v>
      </c>
    </row>
    <row r="2733" spans="1:65" s="2" customFormat="1" ht="24.2" customHeight="1">
      <c r="A2733" s="36"/>
      <c r="B2733" s="37"/>
      <c r="C2733" s="175" t="s">
        <v>2115</v>
      </c>
      <c r="D2733" s="175" t="s">
        <v>179</v>
      </c>
      <c r="E2733" s="176" t="s">
        <v>2116</v>
      </c>
      <c r="F2733" s="177" t="s">
        <v>2117</v>
      </c>
      <c r="G2733" s="178" t="s">
        <v>272</v>
      </c>
      <c r="H2733" s="179">
        <v>4</v>
      </c>
      <c r="I2733" s="180"/>
      <c r="J2733" s="181">
        <f>ROUND(I2733*H2733,2)</f>
        <v>0</v>
      </c>
      <c r="K2733" s="177" t="s">
        <v>183</v>
      </c>
      <c r="L2733" s="41"/>
      <c r="M2733" s="182" t="s">
        <v>19</v>
      </c>
      <c r="N2733" s="183" t="s">
        <v>47</v>
      </c>
      <c r="O2733" s="66"/>
      <c r="P2733" s="184">
        <f>O2733*H2733</f>
        <v>0</v>
      </c>
      <c r="Q2733" s="184">
        <v>0</v>
      </c>
      <c r="R2733" s="184">
        <f>Q2733*H2733</f>
        <v>0</v>
      </c>
      <c r="S2733" s="184">
        <v>0</v>
      </c>
      <c r="T2733" s="185">
        <f>S2733*H2733</f>
        <v>0</v>
      </c>
      <c r="U2733" s="36"/>
      <c r="V2733" s="36"/>
      <c r="W2733" s="36"/>
      <c r="X2733" s="36"/>
      <c r="Y2733" s="36"/>
      <c r="Z2733" s="36"/>
      <c r="AA2733" s="36"/>
      <c r="AB2733" s="36"/>
      <c r="AC2733" s="36"/>
      <c r="AD2733" s="36"/>
      <c r="AE2733" s="36"/>
      <c r="AR2733" s="186" t="s">
        <v>301</v>
      </c>
      <c r="AT2733" s="186" t="s">
        <v>179</v>
      </c>
      <c r="AU2733" s="186" t="s">
        <v>86</v>
      </c>
      <c r="AY2733" s="19" t="s">
        <v>177</v>
      </c>
      <c r="BE2733" s="187">
        <f>IF(N2733="základní",J2733,0)</f>
        <v>0</v>
      </c>
      <c r="BF2733" s="187">
        <f>IF(N2733="snížená",J2733,0)</f>
        <v>0</v>
      </c>
      <c r="BG2733" s="187">
        <f>IF(N2733="zákl. přenesená",J2733,0)</f>
        <v>0</v>
      </c>
      <c r="BH2733" s="187">
        <f>IF(N2733="sníž. přenesená",J2733,0)</f>
        <v>0</v>
      </c>
      <c r="BI2733" s="187">
        <f>IF(N2733="nulová",J2733,0)</f>
        <v>0</v>
      </c>
      <c r="BJ2733" s="19" t="s">
        <v>84</v>
      </c>
      <c r="BK2733" s="187">
        <f>ROUND(I2733*H2733,2)</f>
        <v>0</v>
      </c>
      <c r="BL2733" s="19" t="s">
        <v>301</v>
      </c>
      <c r="BM2733" s="186" t="s">
        <v>2118</v>
      </c>
    </row>
    <row r="2734" spans="1:65" s="2" customFormat="1" ht="11.25">
      <c r="A2734" s="36"/>
      <c r="B2734" s="37"/>
      <c r="C2734" s="38"/>
      <c r="D2734" s="188" t="s">
        <v>186</v>
      </c>
      <c r="E2734" s="38"/>
      <c r="F2734" s="189" t="s">
        <v>2119</v>
      </c>
      <c r="G2734" s="38"/>
      <c r="H2734" s="38"/>
      <c r="I2734" s="190"/>
      <c r="J2734" s="38"/>
      <c r="K2734" s="38"/>
      <c r="L2734" s="41"/>
      <c r="M2734" s="191"/>
      <c r="N2734" s="192"/>
      <c r="O2734" s="66"/>
      <c r="P2734" s="66"/>
      <c r="Q2734" s="66"/>
      <c r="R2734" s="66"/>
      <c r="S2734" s="66"/>
      <c r="T2734" s="67"/>
      <c r="U2734" s="36"/>
      <c r="V2734" s="36"/>
      <c r="W2734" s="36"/>
      <c r="X2734" s="36"/>
      <c r="Y2734" s="36"/>
      <c r="Z2734" s="36"/>
      <c r="AA2734" s="36"/>
      <c r="AB2734" s="36"/>
      <c r="AC2734" s="36"/>
      <c r="AD2734" s="36"/>
      <c r="AE2734" s="36"/>
      <c r="AT2734" s="19" t="s">
        <v>186</v>
      </c>
      <c r="AU2734" s="19" t="s">
        <v>86</v>
      </c>
    </row>
    <row r="2735" spans="1:65" s="13" customFormat="1" ht="11.25">
      <c r="B2735" s="193"/>
      <c r="C2735" s="194"/>
      <c r="D2735" s="195" t="s">
        <v>188</v>
      </c>
      <c r="E2735" s="196" t="s">
        <v>19</v>
      </c>
      <c r="F2735" s="197" t="s">
        <v>2120</v>
      </c>
      <c r="G2735" s="194"/>
      <c r="H2735" s="198">
        <v>4</v>
      </c>
      <c r="I2735" s="199"/>
      <c r="J2735" s="194"/>
      <c r="K2735" s="194"/>
      <c r="L2735" s="200"/>
      <c r="M2735" s="201"/>
      <c r="N2735" s="202"/>
      <c r="O2735" s="202"/>
      <c r="P2735" s="202"/>
      <c r="Q2735" s="202"/>
      <c r="R2735" s="202"/>
      <c r="S2735" s="202"/>
      <c r="T2735" s="203"/>
      <c r="AT2735" s="204" t="s">
        <v>188</v>
      </c>
      <c r="AU2735" s="204" t="s">
        <v>86</v>
      </c>
      <c r="AV2735" s="13" t="s">
        <v>86</v>
      </c>
      <c r="AW2735" s="13" t="s">
        <v>35</v>
      </c>
      <c r="AX2735" s="13" t="s">
        <v>84</v>
      </c>
      <c r="AY2735" s="204" t="s">
        <v>177</v>
      </c>
    </row>
    <row r="2736" spans="1:65" s="2" customFormat="1" ht="16.5" customHeight="1">
      <c r="A2736" s="36"/>
      <c r="B2736" s="37"/>
      <c r="C2736" s="237" t="s">
        <v>2121</v>
      </c>
      <c r="D2736" s="237" t="s">
        <v>757</v>
      </c>
      <c r="E2736" s="238" t="s">
        <v>2093</v>
      </c>
      <c r="F2736" s="239" t="s">
        <v>2094</v>
      </c>
      <c r="G2736" s="240" t="s">
        <v>272</v>
      </c>
      <c r="H2736" s="241">
        <v>4</v>
      </c>
      <c r="I2736" s="242"/>
      <c r="J2736" s="243">
        <f>ROUND(I2736*H2736,2)</f>
        <v>0</v>
      </c>
      <c r="K2736" s="239" t="s">
        <v>183</v>
      </c>
      <c r="L2736" s="244"/>
      <c r="M2736" s="245" t="s">
        <v>19</v>
      </c>
      <c r="N2736" s="246" t="s">
        <v>47</v>
      </c>
      <c r="O2736" s="66"/>
      <c r="P2736" s="184">
        <f>O2736*H2736</f>
        <v>0</v>
      </c>
      <c r="Q2736" s="184">
        <v>1.95E-2</v>
      </c>
      <c r="R2736" s="184">
        <f>Q2736*H2736</f>
        <v>7.8E-2</v>
      </c>
      <c r="S2736" s="184">
        <v>0</v>
      </c>
      <c r="T2736" s="185">
        <f>S2736*H2736</f>
        <v>0</v>
      </c>
      <c r="U2736" s="36"/>
      <c r="V2736" s="36"/>
      <c r="W2736" s="36"/>
      <c r="X2736" s="36"/>
      <c r="Y2736" s="36"/>
      <c r="Z2736" s="36"/>
      <c r="AA2736" s="36"/>
      <c r="AB2736" s="36"/>
      <c r="AC2736" s="36"/>
      <c r="AD2736" s="36"/>
      <c r="AE2736" s="36"/>
      <c r="AR2736" s="186" t="s">
        <v>592</v>
      </c>
      <c r="AT2736" s="186" t="s">
        <v>757</v>
      </c>
      <c r="AU2736" s="186" t="s">
        <v>86</v>
      </c>
      <c r="AY2736" s="19" t="s">
        <v>177</v>
      </c>
      <c r="BE2736" s="187">
        <f>IF(N2736="základní",J2736,0)</f>
        <v>0</v>
      </c>
      <c r="BF2736" s="187">
        <f>IF(N2736="snížená",J2736,0)</f>
        <v>0</v>
      </c>
      <c r="BG2736" s="187">
        <f>IF(N2736="zákl. přenesená",J2736,0)</f>
        <v>0</v>
      </c>
      <c r="BH2736" s="187">
        <f>IF(N2736="sníž. přenesená",J2736,0)</f>
        <v>0</v>
      </c>
      <c r="BI2736" s="187">
        <f>IF(N2736="nulová",J2736,0)</f>
        <v>0</v>
      </c>
      <c r="BJ2736" s="19" t="s">
        <v>84</v>
      </c>
      <c r="BK2736" s="187">
        <f>ROUND(I2736*H2736,2)</f>
        <v>0</v>
      </c>
      <c r="BL2736" s="19" t="s">
        <v>301</v>
      </c>
      <c r="BM2736" s="186" t="s">
        <v>2122</v>
      </c>
    </row>
    <row r="2737" spans="1:65" s="2" customFormat="1" ht="24.2" customHeight="1">
      <c r="A2737" s="36"/>
      <c r="B2737" s="37"/>
      <c r="C2737" s="175" t="s">
        <v>2123</v>
      </c>
      <c r="D2737" s="175" t="s">
        <v>179</v>
      </c>
      <c r="E2737" s="176" t="s">
        <v>2124</v>
      </c>
      <c r="F2737" s="177" t="s">
        <v>2125</v>
      </c>
      <c r="G2737" s="178" t="s">
        <v>272</v>
      </c>
      <c r="H2737" s="179">
        <v>1</v>
      </c>
      <c r="I2737" s="180"/>
      <c r="J2737" s="181">
        <f>ROUND(I2737*H2737,2)</f>
        <v>0</v>
      </c>
      <c r="K2737" s="177" t="s">
        <v>183</v>
      </c>
      <c r="L2737" s="41"/>
      <c r="M2737" s="182" t="s">
        <v>19</v>
      </c>
      <c r="N2737" s="183" t="s">
        <v>47</v>
      </c>
      <c r="O2737" s="66"/>
      <c r="P2737" s="184">
        <f>O2737*H2737</f>
        <v>0</v>
      </c>
      <c r="Q2737" s="184">
        <v>9.2000000000000003E-4</v>
      </c>
      <c r="R2737" s="184">
        <f>Q2737*H2737</f>
        <v>9.2000000000000003E-4</v>
      </c>
      <c r="S2737" s="184">
        <v>0</v>
      </c>
      <c r="T2737" s="185">
        <f>S2737*H2737</f>
        <v>0</v>
      </c>
      <c r="U2737" s="36"/>
      <c r="V2737" s="36"/>
      <c r="W2737" s="36"/>
      <c r="X2737" s="36"/>
      <c r="Y2737" s="36"/>
      <c r="Z2737" s="36"/>
      <c r="AA2737" s="36"/>
      <c r="AB2737" s="36"/>
      <c r="AC2737" s="36"/>
      <c r="AD2737" s="36"/>
      <c r="AE2737" s="36"/>
      <c r="AR2737" s="186" t="s">
        <v>301</v>
      </c>
      <c r="AT2737" s="186" t="s">
        <v>179</v>
      </c>
      <c r="AU2737" s="186" t="s">
        <v>86</v>
      </c>
      <c r="AY2737" s="19" t="s">
        <v>177</v>
      </c>
      <c r="BE2737" s="187">
        <f>IF(N2737="základní",J2737,0)</f>
        <v>0</v>
      </c>
      <c r="BF2737" s="187">
        <f>IF(N2737="snížená",J2737,0)</f>
        <v>0</v>
      </c>
      <c r="BG2737" s="187">
        <f>IF(N2737="zákl. přenesená",J2737,0)</f>
        <v>0</v>
      </c>
      <c r="BH2737" s="187">
        <f>IF(N2737="sníž. přenesená",J2737,0)</f>
        <v>0</v>
      </c>
      <c r="BI2737" s="187">
        <f>IF(N2737="nulová",J2737,0)</f>
        <v>0</v>
      </c>
      <c r="BJ2737" s="19" t="s">
        <v>84</v>
      </c>
      <c r="BK2737" s="187">
        <f>ROUND(I2737*H2737,2)</f>
        <v>0</v>
      </c>
      <c r="BL2737" s="19" t="s">
        <v>301</v>
      </c>
      <c r="BM2737" s="186" t="s">
        <v>2126</v>
      </c>
    </row>
    <row r="2738" spans="1:65" s="2" customFormat="1" ht="11.25">
      <c r="A2738" s="36"/>
      <c r="B2738" s="37"/>
      <c r="C2738" s="38"/>
      <c r="D2738" s="188" t="s">
        <v>186</v>
      </c>
      <c r="E2738" s="38"/>
      <c r="F2738" s="189" t="s">
        <v>2127</v>
      </c>
      <c r="G2738" s="38"/>
      <c r="H2738" s="38"/>
      <c r="I2738" s="190"/>
      <c r="J2738" s="38"/>
      <c r="K2738" s="38"/>
      <c r="L2738" s="41"/>
      <c r="M2738" s="191"/>
      <c r="N2738" s="192"/>
      <c r="O2738" s="66"/>
      <c r="P2738" s="66"/>
      <c r="Q2738" s="66"/>
      <c r="R2738" s="66"/>
      <c r="S2738" s="66"/>
      <c r="T2738" s="67"/>
      <c r="U2738" s="36"/>
      <c r="V2738" s="36"/>
      <c r="W2738" s="36"/>
      <c r="X2738" s="36"/>
      <c r="Y2738" s="36"/>
      <c r="Z2738" s="36"/>
      <c r="AA2738" s="36"/>
      <c r="AB2738" s="36"/>
      <c r="AC2738" s="36"/>
      <c r="AD2738" s="36"/>
      <c r="AE2738" s="36"/>
      <c r="AT2738" s="19" t="s">
        <v>186</v>
      </c>
      <c r="AU2738" s="19" t="s">
        <v>86</v>
      </c>
    </row>
    <row r="2739" spans="1:65" s="13" customFormat="1" ht="11.25">
      <c r="B2739" s="193"/>
      <c r="C2739" s="194"/>
      <c r="D2739" s="195" t="s">
        <v>188</v>
      </c>
      <c r="E2739" s="196" t="s">
        <v>19</v>
      </c>
      <c r="F2739" s="197" t="s">
        <v>2128</v>
      </c>
      <c r="G2739" s="194"/>
      <c r="H2739" s="198">
        <v>1</v>
      </c>
      <c r="I2739" s="199"/>
      <c r="J2739" s="194"/>
      <c r="K2739" s="194"/>
      <c r="L2739" s="200"/>
      <c r="M2739" s="201"/>
      <c r="N2739" s="202"/>
      <c r="O2739" s="202"/>
      <c r="P2739" s="202"/>
      <c r="Q2739" s="202"/>
      <c r="R2739" s="202"/>
      <c r="S2739" s="202"/>
      <c r="T2739" s="203"/>
      <c r="AT2739" s="204" t="s">
        <v>188</v>
      </c>
      <c r="AU2739" s="204" t="s">
        <v>86</v>
      </c>
      <c r="AV2739" s="13" t="s">
        <v>86</v>
      </c>
      <c r="AW2739" s="13" t="s">
        <v>35</v>
      </c>
      <c r="AX2739" s="13" t="s">
        <v>84</v>
      </c>
      <c r="AY2739" s="204" t="s">
        <v>177</v>
      </c>
    </row>
    <row r="2740" spans="1:65" s="2" customFormat="1" ht="16.5" customHeight="1">
      <c r="A2740" s="36"/>
      <c r="B2740" s="37"/>
      <c r="C2740" s="237" t="s">
        <v>2129</v>
      </c>
      <c r="D2740" s="237" t="s">
        <v>757</v>
      </c>
      <c r="E2740" s="238" t="s">
        <v>2130</v>
      </c>
      <c r="F2740" s="239" t="s">
        <v>2131</v>
      </c>
      <c r="G2740" s="240" t="s">
        <v>199</v>
      </c>
      <c r="H2740" s="241">
        <v>2.42</v>
      </c>
      <c r="I2740" s="242"/>
      <c r="J2740" s="243">
        <f>ROUND(I2740*H2740,2)</f>
        <v>0</v>
      </c>
      <c r="K2740" s="239" t="s">
        <v>183</v>
      </c>
      <c r="L2740" s="244"/>
      <c r="M2740" s="245" t="s">
        <v>19</v>
      </c>
      <c r="N2740" s="246" t="s">
        <v>47</v>
      </c>
      <c r="O2740" s="66"/>
      <c r="P2740" s="184">
        <f>O2740*H2740</f>
        <v>0</v>
      </c>
      <c r="Q2740" s="184">
        <v>4.0210000000000003E-2</v>
      </c>
      <c r="R2740" s="184">
        <f>Q2740*H2740</f>
        <v>9.7308199999999997E-2</v>
      </c>
      <c r="S2740" s="184">
        <v>0</v>
      </c>
      <c r="T2740" s="185">
        <f>S2740*H2740</f>
        <v>0</v>
      </c>
      <c r="U2740" s="36"/>
      <c r="V2740" s="36"/>
      <c r="W2740" s="36"/>
      <c r="X2740" s="36"/>
      <c r="Y2740" s="36"/>
      <c r="Z2740" s="36"/>
      <c r="AA2740" s="36"/>
      <c r="AB2740" s="36"/>
      <c r="AC2740" s="36"/>
      <c r="AD2740" s="36"/>
      <c r="AE2740" s="36"/>
      <c r="AR2740" s="186" t="s">
        <v>592</v>
      </c>
      <c r="AT2740" s="186" t="s">
        <v>757</v>
      </c>
      <c r="AU2740" s="186" t="s">
        <v>86</v>
      </c>
      <c r="AY2740" s="19" t="s">
        <v>177</v>
      </c>
      <c r="BE2740" s="187">
        <f>IF(N2740="základní",J2740,0)</f>
        <v>0</v>
      </c>
      <c r="BF2740" s="187">
        <f>IF(N2740="snížená",J2740,0)</f>
        <v>0</v>
      </c>
      <c r="BG2740" s="187">
        <f>IF(N2740="zákl. přenesená",J2740,0)</f>
        <v>0</v>
      </c>
      <c r="BH2740" s="187">
        <f>IF(N2740="sníž. přenesená",J2740,0)</f>
        <v>0</v>
      </c>
      <c r="BI2740" s="187">
        <f>IF(N2740="nulová",J2740,0)</f>
        <v>0</v>
      </c>
      <c r="BJ2740" s="19" t="s">
        <v>84</v>
      </c>
      <c r="BK2740" s="187">
        <f>ROUND(I2740*H2740,2)</f>
        <v>0</v>
      </c>
      <c r="BL2740" s="19" t="s">
        <v>301</v>
      </c>
      <c r="BM2740" s="186" t="s">
        <v>2132</v>
      </c>
    </row>
    <row r="2741" spans="1:65" s="13" customFormat="1" ht="11.25">
      <c r="B2741" s="193"/>
      <c r="C2741" s="194"/>
      <c r="D2741" s="195" t="s">
        <v>188</v>
      </c>
      <c r="E2741" s="196" t="s">
        <v>19</v>
      </c>
      <c r="F2741" s="197" t="s">
        <v>2133</v>
      </c>
      <c r="G2741" s="194"/>
      <c r="H2741" s="198">
        <v>2.42</v>
      </c>
      <c r="I2741" s="199"/>
      <c r="J2741" s="194"/>
      <c r="K2741" s="194"/>
      <c r="L2741" s="200"/>
      <c r="M2741" s="201"/>
      <c r="N2741" s="202"/>
      <c r="O2741" s="202"/>
      <c r="P2741" s="202"/>
      <c r="Q2741" s="202"/>
      <c r="R2741" s="202"/>
      <c r="S2741" s="202"/>
      <c r="T2741" s="203"/>
      <c r="AT2741" s="204" t="s">
        <v>188</v>
      </c>
      <c r="AU2741" s="204" t="s">
        <v>86</v>
      </c>
      <c r="AV2741" s="13" t="s">
        <v>86</v>
      </c>
      <c r="AW2741" s="13" t="s">
        <v>35</v>
      </c>
      <c r="AX2741" s="13" t="s">
        <v>84</v>
      </c>
      <c r="AY2741" s="204" t="s">
        <v>177</v>
      </c>
    </row>
    <row r="2742" spans="1:65" s="2" customFormat="1" ht="16.5" customHeight="1">
      <c r="A2742" s="36"/>
      <c r="B2742" s="37"/>
      <c r="C2742" s="237" t="s">
        <v>2134</v>
      </c>
      <c r="D2742" s="237" t="s">
        <v>757</v>
      </c>
      <c r="E2742" s="238" t="s">
        <v>2135</v>
      </c>
      <c r="F2742" s="239" t="s">
        <v>2136</v>
      </c>
      <c r="G2742" s="240" t="s">
        <v>595</v>
      </c>
      <c r="H2742" s="241">
        <v>1.1000000000000001</v>
      </c>
      <c r="I2742" s="242"/>
      <c r="J2742" s="243">
        <f>ROUND(I2742*H2742,2)</f>
        <v>0</v>
      </c>
      <c r="K2742" s="239" t="s">
        <v>183</v>
      </c>
      <c r="L2742" s="244"/>
      <c r="M2742" s="245" t="s">
        <v>19</v>
      </c>
      <c r="N2742" s="246" t="s">
        <v>47</v>
      </c>
      <c r="O2742" s="66"/>
      <c r="P2742" s="184">
        <f>O2742*H2742</f>
        <v>0</v>
      </c>
      <c r="Q2742" s="184">
        <v>1.4400000000000001E-3</v>
      </c>
      <c r="R2742" s="184">
        <f>Q2742*H2742</f>
        <v>1.5840000000000001E-3</v>
      </c>
      <c r="S2742" s="184">
        <v>0</v>
      </c>
      <c r="T2742" s="185">
        <f>S2742*H2742</f>
        <v>0</v>
      </c>
      <c r="U2742" s="36"/>
      <c r="V2742" s="36"/>
      <c r="W2742" s="36"/>
      <c r="X2742" s="36"/>
      <c r="Y2742" s="36"/>
      <c r="Z2742" s="36"/>
      <c r="AA2742" s="36"/>
      <c r="AB2742" s="36"/>
      <c r="AC2742" s="36"/>
      <c r="AD2742" s="36"/>
      <c r="AE2742" s="36"/>
      <c r="AR2742" s="186" t="s">
        <v>592</v>
      </c>
      <c r="AT2742" s="186" t="s">
        <v>757</v>
      </c>
      <c r="AU2742" s="186" t="s">
        <v>86</v>
      </c>
      <c r="AY2742" s="19" t="s">
        <v>177</v>
      </c>
      <c r="BE2742" s="187">
        <f>IF(N2742="základní",J2742,0)</f>
        <v>0</v>
      </c>
      <c r="BF2742" s="187">
        <f>IF(N2742="snížená",J2742,0)</f>
        <v>0</v>
      </c>
      <c r="BG2742" s="187">
        <f>IF(N2742="zákl. přenesená",J2742,0)</f>
        <v>0</v>
      </c>
      <c r="BH2742" s="187">
        <f>IF(N2742="sníž. přenesená",J2742,0)</f>
        <v>0</v>
      </c>
      <c r="BI2742" s="187">
        <f>IF(N2742="nulová",J2742,0)</f>
        <v>0</v>
      </c>
      <c r="BJ2742" s="19" t="s">
        <v>84</v>
      </c>
      <c r="BK2742" s="187">
        <f>ROUND(I2742*H2742,2)</f>
        <v>0</v>
      </c>
      <c r="BL2742" s="19" t="s">
        <v>301</v>
      </c>
      <c r="BM2742" s="186" t="s">
        <v>2137</v>
      </c>
    </row>
    <row r="2743" spans="1:65" s="2" customFormat="1" ht="24.2" customHeight="1">
      <c r="A2743" s="36"/>
      <c r="B2743" s="37"/>
      <c r="C2743" s="175" t="s">
        <v>2138</v>
      </c>
      <c r="D2743" s="175" t="s">
        <v>179</v>
      </c>
      <c r="E2743" s="176" t="s">
        <v>2124</v>
      </c>
      <c r="F2743" s="177" t="s">
        <v>2125</v>
      </c>
      <c r="G2743" s="178" t="s">
        <v>272</v>
      </c>
      <c r="H2743" s="179">
        <v>3</v>
      </c>
      <c r="I2743" s="180"/>
      <c r="J2743" s="181">
        <f>ROUND(I2743*H2743,2)</f>
        <v>0</v>
      </c>
      <c r="K2743" s="177" t="s">
        <v>183</v>
      </c>
      <c r="L2743" s="41"/>
      <c r="M2743" s="182" t="s">
        <v>19</v>
      </c>
      <c r="N2743" s="183" t="s">
        <v>47</v>
      </c>
      <c r="O2743" s="66"/>
      <c r="P2743" s="184">
        <f>O2743*H2743</f>
        <v>0</v>
      </c>
      <c r="Q2743" s="184">
        <v>9.2000000000000003E-4</v>
      </c>
      <c r="R2743" s="184">
        <f>Q2743*H2743</f>
        <v>2.7600000000000003E-3</v>
      </c>
      <c r="S2743" s="184">
        <v>0</v>
      </c>
      <c r="T2743" s="185">
        <f>S2743*H2743</f>
        <v>0</v>
      </c>
      <c r="U2743" s="36"/>
      <c r="V2743" s="36"/>
      <c r="W2743" s="36"/>
      <c r="X2743" s="36"/>
      <c r="Y2743" s="36"/>
      <c r="Z2743" s="36"/>
      <c r="AA2743" s="36"/>
      <c r="AB2743" s="36"/>
      <c r="AC2743" s="36"/>
      <c r="AD2743" s="36"/>
      <c r="AE2743" s="36"/>
      <c r="AR2743" s="186" t="s">
        <v>301</v>
      </c>
      <c r="AT2743" s="186" t="s">
        <v>179</v>
      </c>
      <c r="AU2743" s="186" t="s">
        <v>86</v>
      </c>
      <c r="AY2743" s="19" t="s">
        <v>177</v>
      </c>
      <c r="BE2743" s="187">
        <f>IF(N2743="základní",J2743,0)</f>
        <v>0</v>
      </c>
      <c r="BF2743" s="187">
        <f>IF(N2743="snížená",J2743,0)</f>
        <v>0</v>
      </c>
      <c r="BG2743" s="187">
        <f>IF(N2743="zákl. přenesená",J2743,0)</f>
        <v>0</v>
      </c>
      <c r="BH2743" s="187">
        <f>IF(N2743="sníž. přenesená",J2743,0)</f>
        <v>0</v>
      </c>
      <c r="BI2743" s="187">
        <f>IF(N2743="nulová",J2743,0)</f>
        <v>0</v>
      </c>
      <c r="BJ2743" s="19" t="s">
        <v>84</v>
      </c>
      <c r="BK2743" s="187">
        <f>ROUND(I2743*H2743,2)</f>
        <v>0</v>
      </c>
      <c r="BL2743" s="19" t="s">
        <v>301</v>
      </c>
      <c r="BM2743" s="186" t="s">
        <v>2139</v>
      </c>
    </row>
    <row r="2744" spans="1:65" s="2" customFormat="1" ht="11.25">
      <c r="A2744" s="36"/>
      <c r="B2744" s="37"/>
      <c r="C2744" s="38"/>
      <c r="D2744" s="188" t="s">
        <v>186</v>
      </c>
      <c r="E2744" s="38"/>
      <c r="F2744" s="189" t="s">
        <v>2127</v>
      </c>
      <c r="G2744" s="38"/>
      <c r="H2744" s="38"/>
      <c r="I2744" s="190"/>
      <c r="J2744" s="38"/>
      <c r="K2744" s="38"/>
      <c r="L2744" s="41"/>
      <c r="M2744" s="191"/>
      <c r="N2744" s="192"/>
      <c r="O2744" s="66"/>
      <c r="P2744" s="66"/>
      <c r="Q2744" s="66"/>
      <c r="R2744" s="66"/>
      <c r="S2744" s="66"/>
      <c r="T2744" s="67"/>
      <c r="U2744" s="36"/>
      <c r="V2744" s="36"/>
      <c r="W2744" s="36"/>
      <c r="X2744" s="36"/>
      <c r="Y2744" s="36"/>
      <c r="Z2744" s="36"/>
      <c r="AA2744" s="36"/>
      <c r="AB2744" s="36"/>
      <c r="AC2744" s="36"/>
      <c r="AD2744" s="36"/>
      <c r="AE2744" s="36"/>
      <c r="AT2744" s="19" t="s">
        <v>186</v>
      </c>
      <c r="AU2744" s="19" t="s">
        <v>86</v>
      </c>
    </row>
    <row r="2745" spans="1:65" s="13" customFormat="1" ht="11.25">
      <c r="B2745" s="193"/>
      <c r="C2745" s="194"/>
      <c r="D2745" s="195" t="s">
        <v>188</v>
      </c>
      <c r="E2745" s="196" t="s">
        <v>19</v>
      </c>
      <c r="F2745" s="197" t="s">
        <v>1080</v>
      </c>
      <c r="G2745" s="194"/>
      <c r="H2745" s="198">
        <v>2</v>
      </c>
      <c r="I2745" s="199"/>
      <c r="J2745" s="194"/>
      <c r="K2745" s="194"/>
      <c r="L2745" s="200"/>
      <c r="M2745" s="201"/>
      <c r="N2745" s="202"/>
      <c r="O2745" s="202"/>
      <c r="P2745" s="202"/>
      <c r="Q2745" s="202"/>
      <c r="R2745" s="202"/>
      <c r="S2745" s="202"/>
      <c r="T2745" s="203"/>
      <c r="AT2745" s="204" t="s">
        <v>188</v>
      </c>
      <c r="AU2745" s="204" t="s">
        <v>86</v>
      </c>
      <c r="AV2745" s="13" t="s">
        <v>86</v>
      </c>
      <c r="AW2745" s="13" t="s">
        <v>35</v>
      </c>
      <c r="AX2745" s="13" t="s">
        <v>76</v>
      </c>
      <c r="AY2745" s="204" t="s">
        <v>177</v>
      </c>
    </row>
    <row r="2746" spans="1:65" s="13" customFormat="1" ht="11.25">
      <c r="B2746" s="193"/>
      <c r="C2746" s="194"/>
      <c r="D2746" s="195" t="s">
        <v>188</v>
      </c>
      <c r="E2746" s="196" t="s">
        <v>19</v>
      </c>
      <c r="F2746" s="197" t="s">
        <v>1082</v>
      </c>
      <c r="G2746" s="194"/>
      <c r="H2746" s="198">
        <v>1</v>
      </c>
      <c r="I2746" s="199"/>
      <c r="J2746" s="194"/>
      <c r="K2746" s="194"/>
      <c r="L2746" s="200"/>
      <c r="M2746" s="201"/>
      <c r="N2746" s="202"/>
      <c r="O2746" s="202"/>
      <c r="P2746" s="202"/>
      <c r="Q2746" s="202"/>
      <c r="R2746" s="202"/>
      <c r="S2746" s="202"/>
      <c r="T2746" s="203"/>
      <c r="AT2746" s="204" t="s">
        <v>188</v>
      </c>
      <c r="AU2746" s="204" t="s">
        <v>86</v>
      </c>
      <c r="AV2746" s="13" t="s">
        <v>86</v>
      </c>
      <c r="AW2746" s="13" t="s">
        <v>35</v>
      </c>
      <c r="AX2746" s="13" t="s">
        <v>76</v>
      </c>
      <c r="AY2746" s="204" t="s">
        <v>177</v>
      </c>
    </row>
    <row r="2747" spans="1:65" s="14" customFormat="1" ht="11.25">
      <c r="B2747" s="205"/>
      <c r="C2747" s="206"/>
      <c r="D2747" s="195" t="s">
        <v>188</v>
      </c>
      <c r="E2747" s="207" t="s">
        <v>19</v>
      </c>
      <c r="F2747" s="208" t="s">
        <v>190</v>
      </c>
      <c r="G2747" s="206"/>
      <c r="H2747" s="209">
        <v>3</v>
      </c>
      <c r="I2747" s="210"/>
      <c r="J2747" s="206"/>
      <c r="K2747" s="206"/>
      <c r="L2747" s="211"/>
      <c r="M2747" s="212"/>
      <c r="N2747" s="213"/>
      <c r="O2747" s="213"/>
      <c r="P2747" s="213"/>
      <c r="Q2747" s="213"/>
      <c r="R2747" s="213"/>
      <c r="S2747" s="213"/>
      <c r="T2747" s="214"/>
      <c r="AT2747" s="215" t="s">
        <v>188</v>
      </c>
      <c r="AU2747" s="215" t="s">
        <v>86</v>
      </c>
      <c r="AV2747" s="14" t="s">
        <v>184</v>
      </c>
      <c r="AW2747" s="14" t="s">
        <v>35</v>
      </c>
      <c r="AX2747" s="14" t="s">
        <v>84</v>
      </c>
      <c r="AY2747" s="215" t="s">
        <v>177</v>
      </c>
    </row>
    <row r="2748" spans="1:65" s="2" customFormat="1" ht="16.5" customHeight="1">
      <c r="A2748" s="36"/>
      <c r="B2748" s="37"/>
      <c r="C2748" s="237" t="s">
        <v>2140</v>
      </c>
      <c r="D2748" s="237" t="s">
        <v>757</v>
      </c>
      <c r="E2748" s="238" t="s">
        <v>2141</v>
      </c>
      <c r="F2748" s="239" t="s">
        <v>2142</v>
      </c>
      <c r="G2748" s="240" t="s">
        <v>199</v>
      </c>
      <c r="H2748" s="241">
        <v>4.8319999999999999</v>
      </c>
      <c r="I2748" s="242"/>
      <c r="J2748" s="243">
        <f>ROUND(I2748*H2748,2)</f>
        <v>0</v>
      </c>
      <c r="K2748" s="239" t="s">
        <v>183</v>
      </c>
      <c r="L2748" s="244"/>
      <c r="M2748" s="245" t="s">
        <v>19</v>
      </c>
      <c r="N2748" s="246" t="s">
        <v>47</v>
      </c>
      <c r="O2748" s="66"/>
      <c r="P2748" s="184">
        <f>O2748*H2748</f>
        <v>0</v>
      </c>
      <c r="Q2748" s="184">
        <v>3.8289999999999998E-2</v>
      </c>
      <c r="R2748" s="184">
        <f>Q2748*H2748</f>
        <v>0.18501727999999998</v>
      </c>
      <c r="S2748" s="184">
        <v>0</v>
      </c>
      <c r="T2748" s="185">
        <f>S2748*H2748</f>
        <v>0</v>
      </c>
      <c r="U2748" s="36"/>
      <c r="V2748" s="36"/>
      <c r="W2748" s="36"/>
      <c r="X2748" s="36"/>
      <c r="Y2748" s="36"/>
      <c r="Z2748" s="36"/>
      <c r="AA2748" s="36"/>
      <c r="AB2748" s="36"/>
      <c r="AC2748" s="36"/>
      <c r="AD2748" s="36"/>
      <c r="AE2748" s="36"/>
      <c r="AR2748" s="186" t="s">
        <v>592</v>
      </c>
      <c r="AT2748" s="186" t="s">
        <v>757</v>
      </c>
      <c r="AU2748" s="186" t="s">
        <v>86</v>
      </c>
      <c r="AY2748" s="19" t="s">
        <v>177</v>
      </c>
      <c r="BE2748" s="187">
        <f>IF(N2748="základní",J2748,0)</f>
        <v>0</v>
      </c>
      <c r="BF2748" s="187">
        <f>IF(N2748="snížená",J2748,0)</f>
        <v>0</v>
      </c>
      <c r="BG2748" s="187">
        <f>IF(N2748="zákl. přenesená",J2748,0)</f>
        <v>0</v>
      </c>
      <c r="BH2748" s="187">
        <f>IF(N2748="sníž. přenesená",J2748,0)</f>
        <v>0</v>
      </c>
      <c r="BI2748" s="187">
        <f>IF(N2748="nulová",J2748,0)</f>
        <v>0</v>
      </c>
      <c r="BJ2748" s="19" t="s">
        <v>84</v>
      </c>
      <c r="BK2748" s="187">
        <f>ROUND(I2748*H2748,2)</f>
        <v>0</v>
      </c>
      <c r="BL2748" s="19" t="s">
        <v>301</v>
      </c>
      <c r="BM2748" s="186" t="s">
        <v>2143</v>
      </c>
    </row>
    <row r="2749" spans="1:65" s="13" customFormat="1" ht="11.25">
      <c r="B2749" s="193"/>
      <c r="C2749" s="194"/>
      <c r="D2749" s="195" t="s">
        <v>188</v>
      </c>
      <c r="E2749" s="196" t="s">
        <v>19</v>
      </c>
      <c r="F2749" s="197" t="s">
        <v>2144</v>
      </c>
      <c r="G2749" s="194"/>
      <c r="H2749" s="198">
        <v>3.1520000000000001</v>
      </c>
      <c r="I2749" s="199"/>
      <c r="J2749" s="194"/>
      <c r="K2749" s="194"/>
      <c r="L2749" s="200"/>
      <c r="M2749" s="201"/>
      <c r="N2749" s="202"/>
      <c r="O2749" s="202"/>
      <c r="P2749" s="202"/>
      <c r="Q2749" s="202"/>
      <c r="R2749" s="202"/>
      <c r="S2749" s="202"/>
      <c r="T2749" s="203"/>
      <c r="AT2749" s="204" t="s">
        <v>188</v>
      </c>
      <c r="AU2749" s="204" t="s">
        <v>86</v>
      </c>
      <c r="AV2749" s="13" t="s">
        <v>86</v>
      </c>
      <c r="AW2749" s="13" t="s">
        <v>35</v>
      </c>
      <c r="AX2749" s="13" t="s">
        <v>76</v>
      </c>
      <c r="AY2749" s="204" t="s">
        <v>177</v>
      </c>
    </row>
    <row r="2750" spans="1:65" s="13" customFormat="1" ht="11.25">
      <c r="B2750" s="193"/>
      <c r="C2750" s="194"/>
      <c r="D2750" s="195" t="s">
        <v>188</v>
      </c>
      <c r="E2750" s="196" t="s">
        <v>19</v>
      </c>
      <c r="F2750" s="197" t="s">
        <v>2145</v>
      </c>
      <c r="G2750" s="194"/>
      <c r="H2750" s="198">
        <v>1.68</v>
      </c>
      <c r="I2750" s="199"/>
      <c r="J2750" s="194"/>
      <c r="K2750" s="194"/>
      <c r="L2750" s="200"/>
      <c r="M2750" s="201"/>
      <c r="N2750" s="202"/>
      <c r="O2750" s="202"/>
      <c r="P2750" s="202"/>
      <c r="Q2750" s="202"/>
      <c r="R2750" s="202"/>
      <c r="S2750" s="202"/>
      <c r="T2750" s="203"/>
      <c r="AT2750" s="204" t="s">
        <v>188</v>
      </c>
      <c r="AU2750" s="204" t="s">
        <v>86</v>
      </c>
      <c r="AV2750" s="13" t="s">
        <v>86</v>
      </c>
      <c r="AW2750" s="13" t="s">
        <v>35</v>
      </c>
      <c r="AX2750" s="13" t="s">
        <v>76</v>
      </c>
      <c r="AY2750" s="204" t="s">
        <v>177</v>
      </c>
    </row>
    <row r="2751" spans="1:65" s="14" customFormat="1" ht="11.25">
      <c r="B2751" s="205"/>
      <c r="C2751" s="206"/>
      <c r="D2751" s="195" t="s">
        <v>188</v>
      </c>
      <c r="E2751" s="207" t="s">
        <v>19</v>
      </c>
      <c r="F2751" s="208" t="s">
        <v>190</v>
      </c>
      <c r="G2751" s="206"/>
      <c r="H2751" s="209">
        <v>4.8319999999999999</v>
      </c>
      <c r="I2751" s="210"/>
      <c r="J2751" s="206"/>
      <c r="K2751" s="206"/>
      <c r="L2751" s="211"/>
      <c r="M2751" s="212"/>
      <c r="N2751" s="213"/>
      <c r="O2751" s="213"/>
      <c r="P2751" s="213"/>
      <c r="Q2751" s="213"/>
      <c r="R2751" s="213"/>
      <c r="S2751" s="213"/>
      <c r="T2751" s="214"/>
      <c r="AT2751" s="215" t="s">
        <v>188</v>
      </c>
      <c r="AU2751" s="215" t="s">
        <v>86</v>
      </c>
      <c r="AV2751" s="14" t="s">
        <v>184</v>
      </c>
      <c r="AW2751" s="14" t="s">
        <v>35</v>
      </c>
      <c r="AX2751" s="14" t="s">
        <v>84</v>
      </c>
      <c r="AY2751" s="215" t="s">
        <v>177</v>
      </c>
    </row>
    <row r="2752" spans="1:65" s="2" customFormat="1" ht="24.2" customHeight="1">
      <c r="A2752" s="36"/>
      <c r="B2752" s="37"/>
      <c r="C2752" s="175" t="s">
        <v>2146</v>
      </c>
      <c r="D2752" s="175" t="s">
        <v>179</v>
      </c>
      <c r="E2752" s="176" t="s">
        <v>2147</v>
      </c>
      <c r="F2752" s="177" t="s">
        <v>2148</v>
      </c>
      <c r="G2752" s="178" t="s">
        <v>272</v>
      </c>
      <c r="H2752" s="179">
        <v>1</v>
      </c>
      <c r="I2752" s="180"/>
      <c r="J2752" s="181">
        <f>ROUND(I2752*H2752,2)</f>
        <v>0</v>
      </c>
      <c r="K2752" s="177" t="s">
        <v>183</v>
      </c>
      <c r="L2752" s="41"/>
      <c r="M2752" s="182" t="s">
        <v>19</v>
      </c>
      <c r="N2752" s="183" t="s">
        <v>47</v>
      </c>
      <c r="O2752" s="66"/>
      <c r="P2752" s="184">
        <f>O2752*H2752</f>
        <v>0</v>
      </c>
      <c r="Q2752" s="184">
        <v>9.3000000000000005E-4</v>
      </c>
      <c r="R2752" s="184">
        <f>Q2752*H2752</f>
        <v>9.3000000000000005E-4</v>
      </c>
      <c r="S2752" s="184">
        <v>0</v>
      </c>
      <c r="T2752" s="185">
        <f>S2752*H2752</f>
        <v>0</v>
      </c>
      <c r="U2752" s="36"/>
      <c r="V2752" s="36"/>
      <c r="W2752" s="36"/>
      <c r="X2752" s="36"/>
      <c r="Y2752" s="36"/>
      <c r="Z2752" s="36"/>
      <c r="AA2752" s="36"/>
      <c r="AB2752" s="36"/>
      <c r="AC2752" s="36"/>
      <c r="AD2752" s="36"/>
      <c r="AE2752" s="36"/>
      <c r="AR2752" s="186" t="s">
        <v>301</v>
      </c>
      <c r="AT2752" s="186" t="s">
        <v>179</v>
      </c>
      <c r="AU2752" s="186" t="s">
        <v>86</v>
      </c>
      <c r="AY2752" s="19" t="s">
        <v>177</v>
      </c>
      <c r="BE2752" s="187">
        <f>IF(N2752="základní",J2752,0)</f>
        <v>0</v>
      </c>
      <c r="BF2752" s="187">
        <f>IF(N2752="snížená",J2752,0)</f>
        <v>0</v>
      </c>
      <c r="BG2752" s="187">
        <f>IF(N2752="zákl. přenesená",J2752,0)</f>
        <v>0</v>
      </c>
      <c r="BH2752" s="187">
        <f>IF(N2752="sníž. přenesená",J2752,0)</f>
        <v>0</v>
      </c>
      <c r="BI2752" s="187">
        <f>IF(N2752="nulová",J2752,0)</f>
        <v>0</v>
      </c>
      <c r="BJ2752" s="19" t="s">
        <v>84</v>
      </c>
      <c r="BK2752" s="187">
        <f>ROUND(I2752*H2752,2)</f>
        <v>0</v>
      </c>
      <c r="BL2752" s="19" t="s">
        <v>301</v>
      </c>
      <c r="BM2752" s="186" t="s">
        <v>2149</v>
      </c>
    </row>
    <row r="2753" spans="1:65" s="2" customFormat="1" ht="11.25">
      <c r="A2753" s="36"/>
      <c r="B2753" s="37"/>
      <c r="C2753" s="38"/>
      <c r="D2753" s="188" t="s">
        <v>186</v>
      </c>
      <c r="E2753" s="38"/>
      <c r="F2753" s="189" t="s">
        <v>2150</v>
      </c>
      <c r="G2753" s="38"/>
      <c r="H2753" s="38"/>
      <c r="I2753" s="190"/>
      <c r="J2753" s="38"/>
      <c r="K2753" s="38"/>
      <c r="L2753" s="41"/>
      <c r="M2753" s="191"/>
      <c r="N2753" s="192"/>
      <c r="O2753" s="66"/>
      <c r="P2753" s="66"/>
      <c r="Q2753" s="66"/>
      <c r="R2753" s="66"/>
      <c r="S2753" s="66"/>
      <c r="T2753" s="67"/>
      <c r="U2753" s="36"/>
      <c r="V2753" s="36"/>
      <c r="W2753" s="36"/>
      <c r="X2753" s="36"/>
      <c r="Y2753" s="36"/>
      <c r="Z2753" s="36"/>
      <c r="AA2753" s="36"/>
      <c r="AB2753" s="36"/>
      <c r="AC2753" s="36"/>
      <c r="AD2753" s="36"/>
      <c r="AE2753" s="36"/>
      <c r="AT2753" s="19" t="s">
        <v>186</v>
      </c>
      <c r="AU2753" s="19" t="s">
        <v>86</v>
      </c>
    </row>
    <row r="2754" spans="1:65" s="13" customFormat="1" ht="11.25">
      <c r="B2754" s="193"/>
      <c r="C2754" s="194"/>
      <c r="D2754" s="195" t="s">
        <v>188</v>
      </c>
      <c r="E2754" s="196" t="s">
        <v>19</v>
      </c>
      <c r="F2754" s="197" t="s">
        <v>2151</v>
      </c>
      <c r="G2754" s="194"/>
      <c r="H2754" s="198">
        <v>1</v>
      </c>
      <c r="I2754" s="199"/>
      <c r="J2754" s="194"/>
      <c r="K2754" s="194"/>
      <c r="L2754" s="200"/>
      <c r="M2754" s="201"/>
      <c r="N2754" s="202"/>
      <c r="O2754" s="202"/>
      <c r="P2754" s="202"/>
      <c r="Q2754" s="202"/>
      <c r="R2754" s="202"/>
      <c r="S2754" s="202"/>
      <c r="T2754" s="203"/>
      <c r="AT2754" s="204" t="s">
        <v>188</v>
      </c>
      <c r="AU2754" s="204" t="s">
        <v>86</v>
      </c>
      <c r="AV2754" s="13" t="s">
        <v>86</v>
      </c>
      <c r="AW2754" s="13" t="s">
        <v>35</v>
      </c>
      <c r="AX2754" s="13" t="s">
        <v>84</v>
      </c>
      <c r="AY2754" s="204" t="s">
        <v>177</v>
      </c>
    </row>
    <row r="2755" spans="1:65" s="2" customFormat="1" ht="21.75" customHeight="1">
      <c r="A2755" s="36"/>
      <c r="B2755" s="37"/>
      <c r="C2755" s="237" t="s">
        <v>2152</v>
      </c>
      <c r="D2755" s="237" t="s">
        <v>757</v>
      </c>
      <c r="E2755" s="238" t="s">
        <v>2153</v>
      </c>
      <c r="F2755" s="239" t="s">
        <v>2154</v>
      </c>
      <c r="G2755" s="240" t="s">
        <v>199</v>
      </c>
      <c r="H2755" s="241">
        <v>3.08</v>
      </c>
      <c r="I2755" s="242"/>
      <c r="J2755" s="243">
        <f>ROUND(I2755*H2755,2)</f>
        <v>0</v>
      </c>
      <c r="K2755" s="239" t="s">
        <v>183</v>
      </c>
      <c r="L2755" s="244"/>
      <c r="M2755" s="245" t="s">
        <v>19</v>
      </c>
      <c r="N2755" s="246" t="s">
        <v>47</v>
      </c>
      <c r="O2755" s="66"/>
      <c r="P2755" s="184">
        <f>O2755*H2755</f>
        <v>0</v>
      </c>
      <c r="Q2755" s="184">
        <v>4.8059999999999999E-2</v>
      </c>
      <c r="R2755" s="184">
        <f>Q2755*H2755</f>
        <v>0.14802480000000001</v>
      </c>
      <c r="S2755" s="184">
        <v>0</v>
      </c>
      <c r="T2755" s="185">
        <f>S2755*H2755</f>
        <v>0</v>
      </c>
      <c r="U2755" s="36"/>
      <c r="V2755" s="36"/>
      <c r="W2755" s="36"/>
      <c r="X2755" s="36"/>
      <c r="Y2755" s="36"/>
      <c r="Z2755" s="36"/>
      <c r="AA2755" s="36"/>
      <c r="AB2755" s="36"/>
      <c r="AC2755" s="36"/>
      <c r="AD2755" s="36"/>
      <c r="AE2755" s="36"/>
      <c r="AR2755" s="186" t="s">
        <v>592</v>
      </c>
      <c r="AT2755" s="186" t="s">
        <v>757</v>
      </c>
      <c r="AU2755" s="186" t="s">
        <v>86</v>
      </c>
      <c r="AY2755" s="19" t="s">
        <v>177</v>
      </c>
      <c r="BE2755" s="187">
        <f>IF(N2755="základní",J2755,0)</f>
        <v>0</v>
      </c>
      <c r="BF2755" s="187">
        <f>IF(N2755="snížená",J2755,0)</f>
        <v>0</v>
      </c>
      <c r="BG2755" s="187">
        <f>IF(N2755="zákl. přenesená",J2755,0)</f>
        <v>0</v>
      </c>
      <c r="BH2755" s="187">
        <f>IF(N2755="sníž. přenesená",J2755,0)</f>
        <v>0</v>
      </c>
      <c r="BI2755" s="187">
        <f>IF(N2755="nulová",J2755,0)</f>
        <v>0</v>
      </c>
      <c r="BJ2755" s="19" t="s">
        <v>84</v>
      </c>
      <c r="BK2755" s="187">
        <f>ROUND(I2755*H2755,2)</f>
        <v>0</v>
      </c>
      <c r="BL2755" s="19" t="s">
        <v>301</v>
      </c>
      <c r="BM2755" s="186" t="s">
        <v>2155</v>
      </c>
    </row>
    <row r="2756" spans="1:65" s="13" customFormat="1" ht="11.25">
      <c r="B2756" s="193"/>
      <c r="C2756" s="194"/>
      <c r="D2756" s="195" t="s">
        <v>188</v>
      </c>
      <c r="E2756" s="196" t="s">
        <v>19</v>
      </c>
      <c r="F2756" s="197" t="s">
        <v>943</v>
      </c>
      <c r="G2756" s="194"/>
      <c r="H2756" s="198">
        <v>3.08</v>
      </c>
      <c r="I2756" s="199"/>
      <c r="J2756" s="194"/>
      <c r="K2756" s="194"/>
      <c r="L2756" s="200"/>
      <c r="M2756" s="201"/>
      <c r="N2756" s="202"/>
      <c r="O2756" s="202"/>
      <c r="P2756" s="202"/>
      <c r="Q2756" s="202"/>
      <c r="R2756" s="202"/>
      <c r="S2756" s="202"/>
      <c r="T2756" s="203"/>
      <c r="AT2756" s="204" t="s">
        <v>188</v>
      </c>
      <c r="AU2756" s="204" t="s">
        <v>86</v>
      </c>
      <c r="AV2756" s="13" t="s">
        <v>86</v>
      </c>
      <c r="AW2756" s="13" t="s">
        <v>35</v>
      </c>
      <c r="AX2756" s="13" t="s">
        <v>84</v>
      </c>
      <c r="AY2756" s="204" t="s">
        <v>177</v>
      </c>
    </row>
    <row r="2757" spans="1:65" s="2" customFormat="1" ht="16.5" customHeight="1">
      <c r="A2757" s="36"/>
      <c r="B2757" s="37"/>
      <c r="C2757" s="237" t="s">
        <v>2156</v>
      </c>
      <c r="D2757" s="237" t="s">
        <v>757</v>
      </c>
      <c r="E2757" s="238" t="s">
        <v>2135</v>
      </c>
      <c r="F2757" s="239" t="s">
        <v>2136</v>
      </c>
      <c r="G2757" s="240" t="s">
        <v>595</v>
      </c>
      <c r="H2757" s="241">
        <v>1.1000000000000001</v>
      </c>
      <c r="I2757" s="242"/>
      <c r="J2757" s="243">
        <f>ROUND(I2757*H2757,2)</f>
        <v>0</v>
      </c>
      <c r="K2757" s="239" t="s">
        <v>183</v>
      </c>
      <c r="L2757" s="244"/>
      <c r="M2757" s="245" t="s">
        <v>19</v>
      </c>
      <c r="N2757" s="246" t="s">
        <v>47</v>
      </c>
      <c r="O2757" s="66"/>
      <c r="P2757" s="184">
        <f>O2757*H2757</f>
        <v>0</v>
      </c>
      <c r="Q2757" s="184">
        <v>1.4400000000000001E-3</v>
      </c>
      <c r="R2757" s="184">
        <f>Q2757*H2757</f>
        <v>1.5840000000000001E-3</v>
      </c>
      <c r="S2757" s="184">
        <v>0</v>
      </c>
      <c r="T2757" s="185">
        <f>S2757*H2757</f>
        <v>0</v>
      </c>
      <c r="U2757" s="36"/>
      <c r="V2757" s="36"/>
      <c r="W2757" s="36"/>
      <c r="X2757" s="36"/>
      <c r="Y2757" s="36"/>
      <c r="Z2757" s="36"/>
      <c r="AA2757" s="36"/>
      <c r="AB2757" s="36"/>
      <c r="AC2757" s="36"/>
      <c r="AD2757" s="36"/>
      <c r="AE2757" s="36"/>
      <c r="AR2757" s="186" t="s">
        <v>592</v>
      </c>
      <c r="AT2757" s="186" t="s">
        <v>757</v>
      </c>
      <c r="AU2757" s="186" t="s">
        <v>86</v>
      </c>
      <c r="AY2757" s="19" t="s">
        <v>177</v>
      </c>
      <c r="BE2757" s="187">
        <f>IF(N2757="základní",J2757,0)</f>
        <v>0</v>
      </c>
      <c r="BF2757" s="187">
        <f>IF(N2757="snížená",J2757,0)</f>
        <v>0</v>
      </c>
      <c r="BG2757" s="187">
        <f>IF(N2757="zákl. přenesená",J2757,0)</f>
        <v>0</v>
      </c>
      <c r="BH2757" s="187">
        <f>IF(N2757="sníž. přenesená",J2757,0)</f>
        <v>0</v>
      </c>
      <c r="BI2757" s="187">
        <f>IF(N2757="nulová",J2757,0)</f>
        <v>0</v>
      </c>
      <c r="BJ2757" s="19" t="s">
        <v>84</v>
      </c>
      <c r="BK2757" s="187">
        <f>ROUND(I2757*H2757,2)</f>
        <v>0</v>
      </c>
      <c r="BL2757" s="19" t="s">
        <v>301</v>
      </c>
      <c r="BM2757" s="186" t="s">
        <v>2157</v>
      </c>
    </row>
    <row r="2758" spans="1:65" s="2" customFormat="1" ht="16.5" customHeight="1">
      <c r="A2758" s="36"/>
      <c r="B2758" s="37"/>
      <c r="C2758" s="175" t="s">
        <v>2158</v>
      </c>
      <c r="D2758" s="175" t="s">
        <v>179</v>
      </c>
      <c r="E2758" s="176" t="s">
        <v>2159</v>
      </c>
      <c r="F2758" s="177" t="s">
        <v>2160</v>
      </c>
      <c r="G2758" s="178" t="s">
        <v>272</v>
      </c>
      <c r="H2758" s="179">
        <v>2</v>
      </c>
      <c r="I2758" s="180"/>
      <c r="J2758" s="181">
        <f>ROUND(I2758*H2758,2)</f>
        <v>0</v>
      </c>
      <c r="K2758" s="177" t="s">
        <v>183</v>
      </c>
      <c r="L2758" s="41"/>
      <c r="M2758" s="182" t="s">
        <v>19</v>
      </c>
      <c r="N2758" s="183" t="s">
        <v>47</v>
      </c>
      <c r="O2758" s="66"/>
      <c r="P2758" s="184">
        <f>O2758*H2758</f>
        <v>0</v>
      </c>
      <c r="Q2758" s="184">
        <v>0</v>
      </c>
      <c r="R2758" s="184">
        <f>Q2758*H2758</f>
        <v>0</v>
      </c>
      <c r="S2758" s="184">
        <v>0</v>
      </c>
      <c r="T2758" s="185">
        <f>S2758*H2758</f>
        <v>0</v>
      </c>
      <c r="U2758" s="36"/>
      <c r="V2758" s="36"/>
      <c r="W2758" s="36"/>
      <c r="X2758" s="36"/>
      <c r="Y2758" s="36"/>
      <c r="Z2758" s="36"/>
      <c r="AA2758" s="36"/>
      <c r="AB2758" s="36"/>
      <c r="AC2758" s="36"/>
      <c r="AD2758" s="36"/>
      <c r="AE2758" s="36"/>
      <c r="AR2758" s="186" t="s">
        <v>301</v>
      </c>
      <c r="AT2758" s="186" t="s">
        <v>179</v>
      </c>
      <c r="AU2758" s="186" t="s">
        <v>86</v>
      </c>
      <c r="AY2758" s="19" t="s">
        <v>177</v>
      </c>
      <c r="BE2758" s="187">
        <f>IF(N2758="základní",J2758,0)</f>
        <v>0</v>
      </c>
      <c r="BF2758" s="187">
        <f>IF(N2758="snížená",J2758,0)</f>
        <v>0</v>
      </c>
      <c r="BG2758" s="187">
        <f>IF(N2758="zákl. přenesená",J2758,0)</f>
        <v>0</v>
      </c>
      <c r="BH2758" s="187">
        <f>IF(N2758="sníž. přenesená",J2758,0)</f>
        <v>0</v>
      </c>
      <c r="BI2758" s="187">
        <f>IF(N2758="nulová",J2758,0)</f>
        <v>0</v>
      </c>
      <c r="BJ2758" s="19" t="s">
        <v>84</v>
      </c>
      <c r="BK2758" s="187">
        <f>ROUND(I2758*H2758,2)</f>
        <v>0</v>
      </c>
      <c r="BL2758" s="19" t="s">
        <v>301</v>
      </c>
      <c r="BM2758" s="186" t="s">
        <v>2161</v>
      </c>
    </row>
    <row r="2759" spans="1:65" s="2" customFormat="1" ht="11.25">
      <c r="A2759" s="36"/>
      <c r="B2759" s="37"/>
      <c r="C2759" s="38"/>
      <c r="D2759" s="188" t="s">
        <v>186</v>
      </c>
      <c r="E2759" s="38"/>
      <c r="F2759" s="189" t="s">
        <v>2162</v>
      </c>
      <c r="G2759" s="38"/>
      <c r="H2759" s="38"/>
      <c r="I2759" s="190"/>
      <c r="J2759" s="38"/>
      <c r="K2759" s="38"/>
      <c r="L2759" s="41"/>
      <c r="M2759" s="191"/>
      <c r="N2759" s="192"/>
      <c r="O2759" s="66"/>
      <c r="P2759" s="66"/>
      <c r="Q2759" s="66"/>
      <c r="R2759" s="66"/>
      <c r="S2759" s="66"/>
      <c r="T2759" s="67"/>
      <c r="U2759" s="36"/>
      <c r="V2759" s="36"/>
      <c r="W2759" s="36"/>
      <c r="X2759" s="36"/>
      <c r="Y2759" s="36"/>
      <c r="Z2759" s="36"/>
      <c r="AA2759" s="36"/>
      <c r="AB2759" s="36"/>
      <c r="AC2759" s="36"/>
      <c r="AD2759" s="36"/>
      <c r="AE2759" s="36"/>
      <c r="AT2759" s="19" t="s">
        <v>186</v>
      </c>
      <c r="AU2759" s="19" t="s">
        <v>86</v>
      </c>
    </row>
    <row r="2760" spans="1:65" s="13" customFormat="1" ht="11.25">
      <c r="B2760" s="193"/>
      <c r="C2760" s="194"/>
      <c r="D2760" s="195" t="s">
        <v>188</v>
      </c>
      <c r="E2760" s="196" t="s">
        <v>19</v>
      </c>
      <c r="F2760" s="197" t="s">
        <v>2163</v>
      </c>
      <c r="G2760" s="194"/>
      <c r="H2760" s="198">
        <v>2</v>
      </c>
      <c r="I2760" s="199"/>
      <c r="J2760" s="194"/>
      <c r="K2760" s="194"/>
      <c r="L2760" s="200"/>
      <c r="M2760" s="201"/>
      <c r="N2760" s="202"/>
      <c r="O2760" s="202"/>
      <c r="P2760" s="202"/>
      <c r="Q2760" s="202"/>
      <c r="R2760" s="202"/>
      <c r="S2760" s="202"/>
      <c r="T2760" s="203"/>
      <c r="AT2760" s="204" t="s">
        <v>188</v>
      </c>
      <c r="AU2760" s="204" t="s">
        <v>86</v>
      </c>
      <c r="AV2760" s="13" t="s">
        <v>86</v>
      </c>
      <c r="AW2760" s="13" t="s">
        <v>35</v>
      </c>
      <c r="AX2760" s="13" t="s">
        <v>84</v>
      </c>
      <c r="AY2760" s="204" t="s">
        <v>177</v>
      </c>
    </row>
    <row r="2761" spans="1:65" s="2" customFormat="1" ht="16.5" customHeight="1">
      <c r="A2761" s="36"/>
      <c r="B2761" s="37"/>
      <c r="C2761" s="237" t="s">
        <v>2164</v>
      </c>
      <c r="D2761" s="237" t="s">
        <v>757</v>
      </c>
      <c r="E2761" s="238" t="s">
        <v>2165</v>
      </c>
      <c r="F2761" s="239" t="s">
        <v>2166</v>
      </c>
      <c r="G2761" s="240" t="s">
        <v>272</v>
      </c>
      <c r="H2761" s="241">
        <v>2</v>
      </c>
      <c r="I2761" s="242"/>
      <c r="J2761" s="243">
        <f>ROUND(I2761*H2761,2)</f>
        <v>0</v>
      </c>
      <c r="K2761" s="239" t="s">
        <v>19</v>
      </c>
      <c r="L2761" s="244"/>
      <c r="M2761" s="245" t="s">
        <v>19</v>
      </c>
      <c r="N2761" s="246" t="s">
        <v>47</v>
      </c>
      <c r="O2761" s="66"/>
      <c r="P2761" s="184">
        <f>O2761*H2761</f>
        <v>0</v>
      </c>
      <c r="Q2761" s="184">
        <v>5.9999999999999995E-4</v>
      </c>
      <c r="R2761" s="184">
        <f>Q2761*H2761</f>
        <v>1.1999999999999999E-3</v>
      </c>
      <c r="S2761" s="184">
        <v>0</v>
      </c>
      <c r="T2761" s="185">
        <f>S2761*H2761</f>
        <v>0</v>
      </c>
      <c r="U2761" s="36"/>
      <c r="V2761" s="36"/>
      <c r="W2761" s="36"/>
      <c r="X2761" s="36"/>
      <c r="Y2761" s="36"/>
      <c r="Z2761" s="36"/>
      <c r="AA2761" s="36"/>
      <c r="AB2761" s="36"/>
      <c r="AC2761" s="36"/>
      <c r="AD2761" s="36"/>
      <c r="AE2761" s="36"/>
      <c r="AR2761" s="186" t="s">
        <v>592</v>
      </c>
      <c r="AT2761" s="186" t="s">
        <v>757</v>
      </c>
      <c r="AU2761" s="186" t="s">
        <v>86</v>
      </c>
      <c r="AY2761" s="19" t="s">
        <v>177</v>
      </c>
      <c r="BE2761" s="187">
        <f>IF(N2761="základní",J2761,0)</f>
        <v>0</v>
      </c>
      <c r="BF2761" s="187">
        <f>IF(N2761="snížená",J2761,0)</f>
        <v>0</v>
      </c>
      <c r="BG2761" s="187">
        <f>IF(N2761="zákl. přenesená",J2761,0)</f>
        <v>0</v>
      </c>
      <c r="BH2761" s="187">
        <f>IF(N2761="sníž. přenesená",J2761,0)</f>
        <v>0</v>
      </c>
      <c r="BI2761" s="187">
        <f>IF(N2761="nulová",J2761,0)</f>
        <v>0</v>
      </c>
      <c r="BJ2761" s="19" t="s">
        <v>84</v>
      </c>
      <c r="BK2761" s="187">
        <f>ROUND(I2761*H2761,2)</f>
        <v>0</v>
      </c>
      <c r="BL2761" s="19" t="s">
        <v>301</v>
      </c>
      <c r="BM2761" s="186" t="s">
        <v>2167</v>
      </c>
    </row>
    <row r="2762" spans="1:65" s="13" customFormat="1" ht="11.25">
      <c r="B2762" s="193"/>
      <c r="C2762" s="194"/>
      <c r="D2762" s="195" t="s">
        <v>188</v>
      </c>
      <c r="E2762" s="196" t="s">
        <v>19</v>
      </c>
      <c r="F2762" s="197" t="s">
        <v>2163</v>
      </c>
      <c r="G2762" s="194"/>
      <c r="H2762" s="198">
        <v>2</v>
      </c>
      <c r="I2762" s="199"/>
      <c r="J2762" s="194"/>
      <c r="K2762" s="194"/>
      <c r="L2762" s="200"/>
      <c r="M2762" s="201"/>
      <c r="N2762" s="202"/>
      <c r="O2762" s="202"/>
      <c r="P2762" s="202"/>
      <c r="Q2762" s="202"/>
      <c r="R2762" s="202"/>
      <c r="S2762" s="202"/>
      <c r="T2762" s="203"/>
      <c r="AT2762" s="204" t="s">
        <v>188</v>
      </c>
      <c r="AU2762" s="204" t="s">
        <v>86</v>
      </c>
      <c r="AV2762" s="13" t="s">
        <v>86</v>
      </c>
      <c r="AW2762" s="13" t="s">
        <v>35</v>
      </c>
      <c r="AX2762" s="13" t="s">
        <v>84</v>
      </c>
      <c r="AY2762" s="204" t="s">
        <v>177</v>
      </c>
    </row>
    <row r="2763" spans="1:65" s="2" customFormat="1" ht="16.5" customHeight="1">
      <c r="A2763" s="36"/>
      <c r="B2763" s="37"/>
      <c r="C2763" s="175" t="s">
        <v>2168</v>
      </c>
      <c r="D2763" s="175" t="s">
        <v>179</v>
      </c>
      <c r="E2763" s="176" t="s">
        <v>2169</v>
      </c>
      <c r="F2763" s="177" t="s">
        <v>2170</v>
      </c>
      <c r="G2763" s="178" t="s">
        <v>272</v>
      </c>
      <c r="H2763" s="179">
        <v>1</v>
      </c>
      <c r="I2763" s="180"/>
      <c r="J2763" s="181">
        <f>ROUND(I2763*H2763,2)</f>
        <v>0</v>
      </c>
      <c r="K2763" s="177" t="s">
        <v>183</v>
      </c>
      <c r="L2763" s="41"/>
      <c r="M2763" s="182" t="s">
        <v>19</v>
      </c>
      <c r="N2763" s="183" t="s">
        <v>47</v>
      </c>
      <c r="O2763" s="66"/>
      <c r="P2763" s="184">
        <f>O2763*H2763</f>
        <v>0</v>
      </c>
      <c r="Q2763" s="184">
        <v>0</v>
      </c>
      <c r="R2763" s="184">
        <f>Q2763*H2763</f>
        <v>0</v>
      </c>
      <c r="S2763" s="184">
        <v>0</v>
      </c>
      <c r="T2763" s="185">
        <f>S2763*H2763</f>
        <v>0</v>
      </c>
      <c r="U2763" s="36"/>
      <c r="V2763" s="36"/>
      <c r="W2763" s="36"/>
      <c r="X2763" s="36"/>
      <c r="Y2763" s="36"/>
      <c r="Z2763" s="36"/>
      <c r="AA2763" s="36"/>
      <c r="AB2763" s="36"/>
      <c r="AC2763" s="36"/>
      <c r="AD2763" s="36"/>
      <c r="AE2763" s="36"/>
      <c r="AR2763" s="186" t="s">
        <v>301</v>
      </c>
      <c r="AT2763" s="186" t="s">
        <v>179</v>
      </c>
      <c r="AU2763" s="186" t="s">
        <v>86</v>
      </c>
      <c r="AY2763" s="19" t="s">
        <v>177</v>
      </c>
      <c r="BE2763" s="187">
        <f>IF(N2763="základní",J2763,0)</f>
        <v>0</v>
      </c>
      <c r="BF2763" s="187">
        <f>IF(N2763="snížená",J2763,0)</f>
        <v>0</v>
      </c>
      <c r="BG2763" s="187">
        <f>IF(N2763="zákl. přenesená",J2763,0)</f>
        <v>0</v>
      </c>
      <c r="BH2763" s="187">
        <f>IF(N2763="sníž. přenesená",J2763,0)</f>
        <v>0</v>
      </c>
      <c r="BI2763" s="187">
        <f>IF(N2763="nulová",J2763,0)</f>
        <v>0</v>
      </c>
      <c r="BJ2763" s="19" t="s">
        <v>84</v>
      </c>
      <c r="BK2763" s="187">
        <f>ROUND(I2763*H2763,2)</f>
        <v>0</v>
      </c>
      <c r="BL2763" s="19" t="s">
        <v>301</v>
      </c>
      <c r="BM2763" s="186" t="s">
        <v>2171</v>
      </c>
    </row>
    <row r="2764" spans="1:65" s="2" customFormat="1" ht="11.25">
      <c r="A2764" s="36"/>
      <c r="B2764" s="37"/>
      <c r="C2764" s="38"/>
      <c r="D2764" s="188" t="s">
        <v>186</v>
      </c>
      <c r="E2764" s="38"/>
      <c r="F2764" s="189" t="s">
        <v>2172</v>
      </c>
      <c r="G2764" s="38"/>
      <c r="H2764" s="38"/>
      <c r="I2764" s="190"/>
      <c r="J2764" s="38"/>
      <c r="K2764" s="38"/>
      <c r="L2764" s="41"/>
      <c r="M2764" s="191"/>
      <c r="N2764" s="192"/>
      <c r="O2764" s="66"/>
      <c r="P2764" s="66"/>
      <c r="Q2764" s="66"/>
      <c r="R2764" s="66"/>
      <c r="S2764" s="66"/>
      <c r="T2764" s="67"/>
      <c r="U2764" s="36"/>
      <c r="V2764" s="36"/>
      <c r="W2764" s="36"/>
      <c r="X2764" s="36"/>
      <c r="Y2764" s="36"/>
      <c r="Z2764" s="36"/>
      <c r="AA2764" s="36"/>
      <c r="AB2764" s="36"/>
      <c r="AC2764" s="36"/>
      <c r="AD2764" s="36"/>
      <c r="AE2764" s="36"/>
      <c r="AT2764" s="19" t="s">
        <v>186</v>
      </c>
      <c r="AU2764" s="19" t="s">
        <v>86</v>
      </c>
    </row>
    <row r="2765" spans="1:65" s="13" customFormat="1" ht="11.25">
      <c r="B2765" s="193"/>
      <c r="C2765" s="194"/>
      <c r="D2765" s="195" t="s">
        <v>188</v>
      </c>
      <c r="E2765" s="196" t="s">
        <v>19</v>
      </c>
      <c r="F2765" s="197" t="s">
        <v>2173</v>
      </c>
      <c r="G2765" s="194"/>
      <c r="H2765" s="198">
        <v>1</v>
      </c>
      <c r="I2765" s="199"/>
      <c r="J2765" s="194"/>
      <c r="K2765" s="194"/>
      <c r="L2765" s="200"/>
      <c r="M2765" s="201"/>
      <c r="N2765" s="202"/>
      <c r="O2765" s="202"/>
      <c r="P2765" s="202"/>
      <c r="Q2765" s="202"/>
      <c r="R2765" s="202"/>
      <c r="S2765" s="202"/>
      <c r="T2765" s="203"/>
      <c r="AT2765" s="204" t="s">
        <v>188</v>
      </c>
      <c r="AU2765" s="204" t="s">
        <v>86</v>
      </c>
      <c r="AV2765" s="13" t="s">
        <v>86</v>
      </c>
      <c r="AW2765" s="13" t="s">
        <v>35</v>
      </c>
      <c r="AX2765" s="13" t="s">
        <v>84</v>
      </c>
      <c r="AY2765" s="204" t="s">
        <v>177</v>
      </c>
    </row>
    <row r="2766" spans="1:65" s="2" customFormat="1" ht="16.5" customHeight="1">
      <c r="A2766" s="36"/>
      <c r="B2766" s="37"/>
      <c r="C2766" s="237" t="s">
        <v>2174</v>
      </c>
      <c r="D2766" s="237" t="s">
        <v>757</v>
      </c>
      <c r="E2766" s="238" t="s">
        <v>2175</v>
      </c>
      <c r="F2766" s="239" t="s">
        <v>2176</v>
      </c>
      <c r="G2766" s="240" t="s">
        <v>272</v>
      </c>
      <c r="H2766" s="241">
        <v>1</v>
      </c>
      <c r="I2766" s="242"/>
      <c r="J2766" s="243">
        <f>ROUND(I2766*H2766,2)</f>
        <v>0</v>
      </c>
      <c r="K2766" s="239" t="s">
        <v>19</v>
      </c>
      <c r="L2766" s="244"/>
      <c r="M2766" s="245" t="s">
        <v>19</v>
      </c>
      <c r="N2766" s="246" t="s">
        <v>47</v>
      </c>
      <c r="O2766" s="66"/>
      <c r="P2766" s="184">
        <f>O2766*H2766</f>
        <v>0</v>
      </c>
      <c r="Q2766" s="184">
        <v>0</v>
      </c>
      <c r="R2766" s="184">
        <f>Q2766*H2766</f>
        <v>0</v>
      </c>
      <c r="S2766" s="184">
        <v>0</v>
      </c>
      <c r="T2766" s="185">
        <f>S2766*H2766</f>
        <v>0</v>
      </c>
      <c r="U2766" s="36"/>
      <c r="V2766" s="36"/>
      <c r="W2766" s="36"/>
      <c r="X2766" s="36"/>
      <c r="Y2766" s="36"/>
      <c r="Z2766" s="36"/>
      <c r="AA2766" s="36"/>
      <c r="AB2766" s="36"/>
      <c r="AC2766" s="36"/>
      <c r="AD2766" s="36"/>
      <c r="AE2766" s="36"/>
      <c r="AR2766" s="186" t="s">
        <v>592</v>
      </c>
      <c r="AT2766" s="186" t="s">
        <v>757</v>
      </c>
      <c r="AU2766" s="186" t="s">
        <v>86</v>
      </c>
      <c r="AY2766" s="19" t="s">
        <v>177</v>
      </c>
      <c r="BE2766" s="187">
        <f>IF(N2766="základní",J2766,0)</f>
        <v>0</v>
      </c>
      <c r="BF2766" s="187">
        <f>IF(N2766="snížená",J2766,0)</f>
        <v>0</v>
      </c>
      <c r="BG2766" s="187">
        <f>IF(N2766="zákl. přenesená",J2766,0)</f>
        <v>0</v>
      </c>
      <c r="BH2766" s="187">
        <f>IF(N2766="sníž. přenesená",J2766,0)</f>
        <v>0</v>
      </c>
      <c r="BI2766" s="187">
        <f>IF(N2766="nulová",J2766,0)</f>
        <v>0</v>
      </c>
      <c r="BJ2766" s="19" t="s">
        <v>84</v>
      </c>
      <c r="BK2766" s="187">
        <f>ROUND(I2766*H2766,2)</f>
        <v>0</v>
      </c>
      <c r="BL2766" s="19" t="s">
        <v>301</v>
      </c>
      <c r="BM2766" s="186" t="s">
        <v>2177</v>
      </c>
    </row>
    <row r="2767" spans="1:65" s="2" customFormat="1" ht="16.5" customHeight="1">
      <c r="A2767" s="36"/>
      <c r="B2767" s="37"/>
      <c r="C2767" s="175" t="s">
        <v>2178</v>
      </c>
      <c r="D2767" s="175" t="s">
        <v>179</v>
      </c>
      <c r="E2767" s="176" t="s">
        <v>2179</v>
      </c>
      <c r="F2767" s="177" t="s">
        <v>2180</v>
      </c>
      <c r="G2767" s="178" t="s">
        <v>272</v>
      </c>
      <c r="H2767" s="179">
        <v>16</v>
      </c>
      <c r="I2767" s="180"/>
      <c r="J2767" s="181">
        <f>ROUND(I2767*H2767,2)</f>
        <v>0</v>
      </c>
      <c r="K2767" s="177" t="s">
        <v>183</v>
      </c>
      <c r="L2767" s="41"/>
      <c r="M2767" s="182" t="s">
        <v>19</v>
      </c>
      <c r="N2767" s="183" t="s">
        <v>47</v>
      </c>
      <c r="O2767" s="66"/>
      <c r="P2767" s="184">
        <f>O2767*H2767</f>
        <v>0</v>
      </c>
      <c r="Q2767" s="184">
        <v>0</v>
      </c>
      <c r="R2767" s="184">
        <f>Q2767*H2767</f>
        <v>0</v>
      </c>
      <c r="S2767" s="184">
        <v>0</v>
      </c>
      <c r="T2767" s="185">
        <f>S2767*H2767</f>
        <v>0</v>
      </c>
      <c r="U2767" s="36"/>
      <c r="V2767" s="36"/>
      <c r="W2767" s="36"/>
      <c r="X2767" s="36"/>
      <c r="Y2767" s="36"/>
      <c r="Z2767" s="36"/>
      <c r="AA2767" s="36"/>
      <c r="AB2767" s="36"/>
      <c r="AC2767" s="36"/>
      <c r="AD2767" s="36"/>
      <c r="AE2767" s="36"/>
      <c r="AR2767" s="186" t="s">
        <v>301</v>
      </c>
      <c r="AT2767" s="186" t="s">
        <v>179</v>
      </c>
      <c r="AU2767" s="186" t="s">
        <v>86</v>
      </c>
      <c r="AY2767" s="19" t="s">
        <v>177</v>
      </c>
      <c r="BE2767" s="187">
        <f>IF(N2767="základní",J2767,0)</f>
        <v>0</v>
      </c>
      <c r="BF2767" s="187">
        <f>IF(N2767="snížená",J2767,0)</f>
        <v>0</v>
      </c>
      <c r="BG2767" s="187">
        <f>IF(N2767="zákl. přenesená",J2767,0)</f>
        <v>0</v>
      </c>
      <c r="BH2767" s="187">
        <f>IF(N2767="sníž. přenesená",J2767,0)</f>
        <v>0</v>
      </c>
      <c r="BI2767" s="187">
        <f>IF(N2767="nulová",J2767,0)</f>
        <v>0</v>
      </c>
      <c r="BJ2767" s="19" t="s">
        <v>84</v>
      </c>
      <c r="BK2767" s="187">
        <f>ROUND(I2767*H2767,2)</f>
        <v>0</v>
      </c>
      <c r="BL2767" s="19" t="s">
        <v>301</v>
      </c>
      <c r="BM2767" s="186" t="s">
        <v>2181</v>
      </c>
    </row>
    <row r="2768" spans="1:65" s="2" customFormat="1" ht="11.25">
      <c r="A2768" s="36"/>
      <c r="B2768" s="37"/>
      <c r="C2768" s="38"/>
      <c r="D2768" s="188" t="s">
        <v>186</v>
      </c>
      <c r="E2768" s="38"/>
      <c r="F2768" s="189" t="s">
        <v>2182</v>
      </c>
      <c r="G2768" s="38"/>
      <c r="H2768" s="38"/>
      <c r="I2768" s="190"/>
      <c r="J2768" s="38"/>
      <c r="K2768" s="38"/>
      <c r="L2768" s="41"/>
      <c r="M2768" s="191"/>
      <c r="N2768" s="192"/>
      <c r="O2768" s="66"/>
      <c r="P2768" s="66"/>
      <c r="Q2768" s="66"/>
      <c r="R2768" s="66"/>
      <c r="S2768" s="66"/>
      <c r="T2768" s="67"/>
      <c r="U2768" s="36"/>
      <c r="V2768" s="36"/>
      <c r="W2768" s="36"/>
      <c r="X2768" s="36"/>
      <c r="Y2768" s="36"/>
      <c r="Z2768" s="36"/>
      <c r="AA2768" s="36"/>
      <c r="AB2768" s="36"/>
      <c r="AC2768" s="36"/>
      <c r="AD2768" s="36"/>
      <c r="AE2768" s="36"/>
      <c r="AT2768" s="19" t="s">
        <v>186</v>
      </c>
      <c r="AU2768" s="19" t="s">
        <v>86</v>
      </c>
    </row>
    <row r="2769" spans="1:65" s="13" customFormat="1" ht="11.25">
      <c r="B2769" s="193"/>
      <c r="C2769" s="194"/>
      <c r="D2769" s="195" t="s">
        <v>188</v>
      </c>
      <c r="E2769" s="196" t="s">
        <v>19</v>
      </c>
      <c r="F2769" s="197" t="s">
        <v>2183</v>
      </c>
      <c r="G2769" s="194"/>
      <c r="H2769" s="198">
        <v>3</v>
      </c>
      <c r="I2769" s="199"/>
      <c r="J2769" s="194"/>
      <c r="K2769" s="194"/>
      <c r="L2769" s="200"/>
      <c r="M2769" s="201"/>
      <c r="N2769" s="202"/>
      <c r="O2769" s="202"/>
      <c r="P2769" s="202"/>
      <c r="Q2769" s="202"/>
      <c r="R2769" s="202"/>
      <c r="S2769" s="202"/>
      <c r="T2769" s="203"/>
      <c r="AT2769" s="204" t="s">
        <v>188</v>
      </c>
      <c r="AU2769" s="204" t="s">
        <v>86</v>
      </c>
      <c r="AV2769" s="13" t="s">
        <v>86</v>
      </c>
      <c r="AW2769" s="13" t="s">
        <v>35</v>
      </c>
      <c r="AX2769" s="13" t="s">
        <v>76</v>
      </c>
      <c r="AY2769" s="204" t="s">
        <v>177</v>
      </c>
    </row>
    <row r="2770" spans="1:65" s="13" customFormat="1" ht="11.25">
      <c r="B2770" s="193"/>
      <c r="C2770" s="194"/>
      <c r="D2770" s="195" t="s">
        <v>188</v>
      </c>
      <c r="E2770" s="196" t="s">
        <v>19</v>
      </c>
      <c r="F2770" s="197" t="s">
        <v>2184</v>
      </c>
      <c r="G2770" s="194"/>
      <c r="H2770" s="198">
        <v>10</v>
      </c>
      <c r="I2770" s="199"/>
      <c r="J2770" s="194"/>
      <c r="K2770" s="194"/>
      <c r="L2770" s="200"/>
      <c r="M2770" s="201"/>
      <c r="N2770" s="202"/>
      <c r="O2770" s="202"/>
      <c r="P2770" s="202"/>
      <c r="Q2770" s="202"/>
      <c r="R2770" s="202"/>
      <c r="S2770" s="202"/>
      <c r="T2770" s="203"/>
      <c r="AT2770" s="204" t="s">
        <v>188</v>
      </c>
      <c r="AU2770" s="204" t="s">
        <v>86</v>
      </c>
      <c r="AV2770" s="13" t="s">
        <v>86</v>
      </c>
      <c r="AW2770" s="13" t="s">
        <v>35</v>
      </c>
      <c r="AX2770" s="13" t="s">
        <v>76</v>
      </c>
      <c r="AY2770" s="204" t="s">
        <v>177</v>
      </c>
    </row>
    <row r="2771" spans="1:65" s="13" customFormat="1" ht="11.25">
      <c r="B2771" s="193"/>
      <c r="C2771" s="194"/>
      <c r="D2771" s="195" t="s">
        <v>188</v>
      </c>
      <c r="E2771" s="196" t="s">
        <v>19</v>
      </c>
      <c r="F2771" s="197" t="s">
        <v>1083</v>
      </c>
      <c r="G2771" s="194"/>
      <c r="H2771" s="198">
        <v>1</v>
      </c>
      <c r="I2771" s="199"/>
      <c r="J2771" s="194"/>
      <c r="K2771" s="194"/>
      <c r="L2771" s="200"/>
      <c r="M2771" s="201"/>
      <c r="N2771" s="202"/>
      <c r="O2771" s="202"/>
      <c r="P2771" s="202"/>
      <c r="Q2771" s="202"/>
      <c r="R2771" s="202"/>
      <c r="S2771" s="202"/>
      <c r="T2771" s="203"/>
      <c r="AT2771" s="204" t="s">
        <v>188</v>
      </c>
      <c r="AU2771" s="204" t="s">
        <v>86</v>
      </c>
      <c r="AV2771" s="13" t="s">
        <v>86</v>
      </c>
      <c r="AW2771" s="13" t="s">
        <v>35</v>
      </c>
      <c r="AX2771" s="13" t="s">
        <v>76</v>
      </c>
      <c r="AY2771" s="204" t="s">
        <v>177</v>
      </c>
    </row>
    <row r="2772" spans="1:65" s="13" customFormat="1" ht="11.25">
      <c r="B2772" s="193"/>
      <c r="C2772" s="194"/>
      <c r="D2772" s="195" t="s">
        <v>188</v>
      </c>
      <c r="E2772" s="196" t="s">
        <v>19</v>
      </c>
      <c r="F2772" s="197" t="s">
        <v>2185</v>
      </c>
      <c r="G2772" s="194"/>
      <c r="H2772" s="198">
        <v>2</v>
      </c>
      <c r="I2772" s="199"/>
      <c r="J2772" s="194"/>
      <c r="K2772" s="194"/>
      <c r="L2772" s="200"/>
      <c r="M2772" s="201"/>
      <c r="N2772" s="202"/>
      <c r="O2772" s="202"/>
      <c r="P2772" s="202"/>
      <c r="Q2772" s="202"/>
      <c r="R2772" s="202"/>
      <c r="S2772" s="202"/>
      <c r="T2772" s="203"/>
      <c r="AT2772" s="204" t="s">
        <v>188</v>
      </c>
      <c r="AU2772" s="204" t="s">
        <v>86</v>
      </c>
      <c r="AV2772" s="13" t="s">
        <v>86</v>
      </c>
      <c r="AW2772" s="13" t="s">
        <v>35</v>
      </c>
      <c r="AX2772" s="13" t="s">
        <v>76</v>
      </c>
      <c r="AY2772" s="204" t="s">
        <v>177</v>
      </c>
    </row>
    <row r="2773" spans="1:65" s="14" customFormat="1" ht="11.25">
      <c r="B2773" s="205"/>
      <c r="C2773" s="206"/>
      <c r="D2773" s="195" t="s">
        <v>188</v>
      </c>
      <c r="E2773" s="207" t="s">
        <v>19</v>
      </c>
      <c r="F2773" s="208" t="s">
        <v>190</v>
      </c>
      <c r="G2773" s="206"/>
      <c r="H2773" s="209">
        <v>16</v>
      </c>
      <c r="I2773" s="210"/>
      <c r="J2773" s="206"/>
      <c r="K2773" s="206"/>
      <c r="L2773" s="211"/>
      <c r="M2773" s="212"/>
      <c r="N2773" s="213"/>
      <c r="O2773" s="213"/>
      <c r="P2773" s="213"/>
      <c r="Q2773" s="213"/>
      <c r="R2773" s="213"/>
      <c r="S2773" s="213"/>
      <c r="T2773" s="214"/>
      <c r="AT2773" s="215" t="s">
        <v>188</v>
      </c>
      <c r="AU2773" s="215" t="s">
        <v>86</v>
      </c>
      <c r="AV2773" s="14" t="s">
        <v>184</v>
      </c>
      <c r="AW2773" s="14" t="s">
        <v>35</v>
      </c>
      <c r="AX2773" s="14" t="s">
        <v>84</v>
      </c>
      <c r="AY2773" s="215" t="s">
        <v>177</v>
      </c>
    </row>
    <row r="2774" spans="1:65" s="2" customFormat="1" ht="16.5" customHeight="1">
      <c r="A2774" s="36"/>
      <c r="B2774" s="37"/>
      <c r="C2774" s="237" t="s">
        <v>2186</v>
      </c>
      <c r="D2774" s="237" t="s">
        <v>757</v>
      </c>
      <c r="E2774" s="238" t="s">
        <v>2187</v>
      </c>
      <c r="F2774" s="239" t="s">
        <v>2188</v>
      </c>
      <c r="G2774" s="240" t="s">
        <v>272</v>
      </c>
      <c r="H2774" s="241">
        <v>16</v>
      </c>
      <c r="I2774" s="242"/>
      <c r="J2774" s="243">
        <f>ROUND(I2774*H2774,2)</f>
        <v>0</v>
      </c>
      <c r="K2774" s="239" t="s">
        <v>19</v>
      </c>
      <c r="L2774" s="244"/>
      <c r="M2774" s="245" t="s">
        <v>19</v>
      </c>
      <c r="N2774" s="246" t="s">
        <v>47</v>
      </c>
      <c r="O2774" s="66"/>
      <c r="P2774" s="184">
        <f>O2774*H2774</f>
        <v>0</v>
      </c>
      <c r="Q2774" s="184">
        <v>0</v>
      </c>
      <c r="R2774" s="184">
        <f>Q2774*H2774</f>
        <v>0</v>
      </c>
      <c r="S2774" s="184">
        <v>0</v>
      </c>
      <c r="T2774" s="185">
        <f>S2774*H2774</f>
        <v>0</v>
      </c>
      <c r="U2774" s="36"/>
      <c r="V2774" s="36"/>
      <c r="W2774" s="36"/>
      <c r="X2774" s="36"/>
      <c r="Y2774" s="36"/>
      <c r="Z2774" s="36"/>
      <c r="AA2774" s="36"/>
      <c r="AB2774" s="36"/>
      <c r="AC2774" s="36"/>
      <c r="AD2774" s="36"/>
      <c r="AE2774" s="36"/>
      <c r="AR2774" s="186" t="s">
        <v>592</v>
      </c>
      <c r="AT2774" s="186" t="s">
        <v>757</v>
      </c>
      <c r="AU2774" s="186" t="s">
        <v>86</v>
      </c>
      <c r="AY2774" s="19" t="s">
        <v>177</v>
      </c>
      <c r="BE2774" s="187">
        <f>IF(N2774="základní",J2774,0)</f>
        <v>0</v>
      </c>
      <c r="BF2774" s="187">
        <f>IF(N2774="snížená",J2774,0)</f>
        <v>0</v>
      </c>
      <c r="BG2774" s="187">
        <f>IF(N2774="zákl. přenesená",J2774,0)</f>
        <v>0</v>
      </c>
      <c r="BH2774" s="187">
        <f>IF(N2774="sníž. přenesená",J2774,0)</f>
        <v>0</v>
      </c>
      <c r="BI2774" s="187">
        <f>IF(N2774="nulová",J2774,0)</f>
        <v>0</v>
      </c>
      <c r="BJ2774" s="19" t="s">
        <v>84</v>
      </c>
      <c r="BK2774" s="187">
        <f>ROUND(I2774*H2774,2)</f>
        <v>0</v>
      </c>
      <c r="BL2774" s="19" t="s">
        <v>301</v>
      </c>
      <c r="BM2774" s="186" t="s">
        <v>2189</v>
      </c>
    </row>
    <row r="2775" spans="1:65" s="2" customFormat="1" ht="16.5" customHeight="1">
      <c r="A2775" s="36"/>
      <c r="B2775" s="37"/>
      <c r="C2775" s="175" t="s">
        <v>2190</v>
      </c>
      <c r="D2775" s="175" t="s">
        <v>179</v>
      </c>
      <c r="E2775" s="176" t="s">
        <v>2191</v>
      </c>
      <c r="F2775" s="177" t="s">
        <v>2192</v>
      </c>
      <c r="G2775" s="178" t="s">
        <v>272</v>
      </c>
      <c r="H2775" s="179">
        <v>52</v>
      </c>
      <c r="I2775" s="180"/>
      <c r="J2775" s="181">
        <f>ROUND(I2775*H2775,2)</f>
        <v>0</v>
      </c>
      <c r="K2775" s="177" t="s">
        <v>183</v>
      </c>
      <c r="L2775" s="41"/>
      <c r="M2775" s="182" t="s">
        <v>19</v>
      </c>
      <c r="N2775" s="183" t="s">
        <v>47</v>
      </c>
      <c r="O2775" s="66"/>
      <c r="P2775" s="184">
        <f>O2775*H2775</f>
        <v>0</v>
      </c>
      <c r="Q2775" s="184">
        <v>0</v>
      </c>
      <c r="R2775" s="184">
        <f>Q2775*H2775</f>
        <v>0</v>
      </c>
      <c r="S2775" s="184">
        <v>0</v>
      </c>
      <c r="T2775" s="185">
        <f>S2775*H2775</f>
        <v>0</v>
      </c>
      <c r="U2775" s="36"/>
      <c r="V2775" s="36"/>
      <c r="W2775" s="36"/>
      <c r="X2775" s="36"/>
      <c r="Y2775" s="36"/>
      <c r="Z2775" s="36"/>
      <c r="AA2775" s="36"/>
      <c r="AB2775" s="36"/>
      <c r="AC2775" s="36"/>
      <c r="AD2775" s="36"/>
      <c r="AE2775" s="36"/>
      <c r="AR2775" s="186" t="s">
        <v>301</v>
      </c>
      <c r="AT2775" s="186" t="s">
        <v>179</v>
      </c>
      <c r="AU2775" s="186" t="s">
        <v>86</v>
      </c>
      <c r="AY2775" s="19" t="s">
        <v>177</v>
      </c>
      <c r="BE2775" s="187">
        <f>IF(N2775="základní",J2775,0)</f>
        <v>0</v>
      </c>
      <c r="BF2775" s="187">
        <f>IF(N2775="snížená",J2775,0)</f>
        <v>0</v>
      </c>
      <c r="BG2775" s="187">
        <f>IF(N2775="zákl. přenesená",J2775,0)</f>
        <v>0</v>
      </c>
      <c r="BH2775" s="187">
        <f>IF(N2775="sníž. přenesená",J2775,0)</f>
        <v>0</v>
      </c>
      <c r="BI2775" s="187">
        <f>IF(N2775="nulová",J2775,0)</f>
        <v>0</v>
      </c>
      <c r="BJ2775" s="19" t="s">
        <v>84</v>
      </c>
      <c r="BK2775" s="187">
        <f>ROUND(I2775*H2775,2)</f>
        <v>0</v>
      </c>
      <c r="BL2775" s="19" t="s">
        <v>301</v>
      </c>
      <c r="BM2775" s="186" t="s">
        <v>2193</v>
      </c>
    </row>
    <row r="2776" spans="1:65" s="2" customFormat="1" ht="11.25">
      <c r="A2776" s="36"/>
      <c r="B2776" s="37"/>
      <c r="C2776" s="38"/>
      <c r="D2776" s="188" t="s">
        <v>186</v>
      </c>
      <c r="E2776" s="38"/>
      <c r="F2776" s="189" t="s">
        <v>2194</v>
      </c>
      <c r="G2776" s="38"/>
      <c r="H2776" s="38"/>
      <c r="I2776" s="190"/>
      <c r="J2776" s="38"/>
      <c r="K2776" s="38"/>
      <c r="L2776" s="41"/>
      <c r="M2776" s="191"/>
      <c r="N2776" s="192"/>
      <c r="O2776" s="66"/>
      <c r="P2776" s="66"/>
      <c r="Q2776" s="66"/>
      <c r="R2776" s="66"/>
      <c r="S2776" s="66"/>
      <c r="T2776" s="67"/>
      <c r="U2776" s="36"/>
      <c r="V2776" s="36"/>
      <c r="W2776" s="36"/>
      <c r="X2776" s="36"/>
      <c r="Y2776" s="36"/>
      <c r="Z2776" s="36"/>
      <c r="AA2776" s="36"/>
      <c r="AB2776" s="36"/>
      <c r="AC2776" s="36"/>
      <c r="AD2776" s="36"/>
      <c r="AE2776" s="36"/>
      <c r="AT2776" s="19" t="s">
        <v>186</v>
      </c>
      <c r="AU2776" s="19" t="s">
        <v>86</v>
      </c>
    </row>
    <row r="2777" spans="1:65" s="13" customFormat="1" ht="11.25">
      <c r="B2777" s="193"/>
      <c r="C2777" s="194"/>
      <c r="D2777" s="195" t="s">
        <v>188</v>
      </c>
      <c r="E2777" s="196" t="s">
        <v>19</v>
      </c>
      <c r="F2777" s="197" t="s">
        <v>2195</v>
      </c>
      <c r="G2777" s="194"/>
      <c r="H2777" s="198">
        <v>11</v>
      </c>
      <c r="I2777" s="199"/>
      <c r="J2777" s="194"/>
      <c r="K2777" s="194"/>
      <c r="L2777" s="200"/>
      <c r="M2777" s="201"/>
      <c r="N2777" s="202"/>
      <c r="O2777" s="202"/>
      <c r="P2777" s="202"/>
      <c r="Q2777" s="202"/>
      <c r="R2777" s="202"/>
      <c r="S2777" s="202"/>
      <c r="T2777" s="203"/>
      <c r="AT2777" s="204" t="s">
        <v>188</v>
      </c>
      <c r="AU2777" s="204" t="s">
        <v>86</v>
      </c>
      <c r="AV2777" s="13" t="s">
        <v>86</v>
      </c>
      <c r="AW2777" s="13" t="s">
        <v>35</v>
      </c>
      <c r="AX2777" s="13" t="s">
        <v>76</v>
      </c>
      <c r="AY2777" s="204" t="s">
        <v>177</v>
      </c>
    </row>
    <row r="2778" spans="1:65" s="13" customFormat="1" ht="11.25">
      <c r="B2778" s="193"/>
      <c r="C2778" s="194"/>
      <c r="D2778" s="195" t="s">
        <v>188</v>
      </c>
      <c r="E2778" s="196" t="s">
        <v>19</v>
      </c>
      <c r="F2778" s="197" t="s">
        <v>2196</v>
      </c>
      <c r="G2778" s="194"/>
      <c r="H2778" s="198">
        <v>12</v>
      </c>
      <c r="I2778" s="199"/>
      <c r="J2778" s="194"/>
      <c r="K2778" s="194"/>
      <c r="L2778" s="200"/>
      <c r="M2778" s="201"/>
      <c r="N2778" s="202"/>
      <c r="O2778" s="202"/>
      <c r="P2778" s="202"/>
      <c r="Q2778" s="202"/>
      <c r="R2778" s="202"/>
      <c r="S2778" s="202"/>
      <c r="T2778" s="203"/>
      <c r="AT2778" s="204" t="s">
        <v>188</v>
      </c>
      <c r="AU2778" s="204" t="s">
        <v>86</v>
      </c>
      <c r="AV2778" s="13" t="s">
        <v>86</v>
      </c>
      <c r="AW2778" s="13" t="s">
        <v>35</v>
      </c>
      <c r="AX2778" s="13" t="s">
        <v>76</v>
      </c>
      <c r="AY2778" s="204" t="s">
        <v>177</v>
      </c>
    </row>
    <row r="2779" spans="1:65" s="13" customFormat="1" ht="11.25">
      <c r="B2779" s="193"/>
      <c r="C2779" s="194"/>
      <c r="D2779" s="195" t="s">
        <v>188</v>
      </c>
      <c r="E2779" s="196" t="s">
        <v>19</v>
      </c>
      <c r="F2779" s="197" t="s">
        <v>2197</v>
      </c>
      <c r="G2779" s="194"/>
      <c r="H2779" s="198">
        <v>4</v>
      </c>
      <c r="I2779" s="199"/>
      <c r="J2779" s="194"/>
      <c r="K2779" s="194"/>
      <c r="L2779" s="200"/>
      <c r="M2779" s="201"/>
      <c r="N2779" s="202"/>
      <c r="O2779" s="202"/>
      <c r="P2779" s="202"/>
      <c r="Q2779" s="202"/>
      <c r="R2779" s="202"/>
      <c r="S2779" s="202"/>
      <c r="T2779" s="203"/>
      <c r="AT2779" s="204" t="s">
        <v>188</v>
      </c>
      <c r="AU2779" s="204" t="s">
        <v>86</v>
      </c>
      <c r="AV2779" s="13" t="s">
        <v>86</v>
      </c>
      <c r="AW2779" s="13" t="s">
        <v>35</v>
      </c>
      <c r="AX2779" s="13" t="s">
        <v>76</v>
      </c>
      <c r="AY2779" s="204" t="s">
        <v>177</v>
      </c>
    </row>
    <row r="2780" spans="1:65" s="13" customFormat="1" ht="11.25">
      <c r="B2780" s="193"/>
      <c r="C2780" s="194"/>
      <c r="D2780" s="195" t="s">
        <v>188</v>
      </c>
      <c r="E2780" s="196" t="s">
        <v>19</v>
      </c>
      <c r="F2780" s="197" t="s">
        <v>2198</v>
      </c>
      <c r="G2780" s="194"/>
      <c r="H2780" s="198">
        <v>1</v>
      </c>
      <c r="I2780" s="199"/>
      <c r="J2780" s="194"/>
      <c r="K2780" s="194"/>
      <c r="L2780" s="200"/>
      <c r="M2780" s="201"/>
      <c r="N2780" s="202"/>
      <c r="O2780" s="202"/>
      <c r="P2780" s="202"/>
      <c r="Q2780" s="202"/>
      <c r="R2780" s="202"/>
      <c r="S2780" s="202"/>
      <c r="T2780" s="203"/>
      <c r="AT2780" s="204" t="s">
        <v>188</v>
      </c>
      <c r="AU2780" s="204" t="s">
        <v>86</v>
      </c>
      <c r="AV2780" s="13" t="s">
        <v>86</v>
      </c>
      <c r="AW2780" s="13" t="s">
        <v>35</v>
      </c>
      <c r="AX2780" s="13" t="s">
        <v>76</v>
      </c>
      <c r="AY2780" s="204" t="s">
        <v>177</v>
      </c>
    </row>
    <row r="2781" spans="1:65" s="13" customFormat="1" ht="11.25">
      <c r="B2781" s="193"/>
      <c r="C2781" s="194"/>
      <c r="D2781" s="195" t="s">
        <v>188</v>
      </c>
      <c r="E2781" s="196" t="s">
        <v>19</v>
      </c>
      <c r="F2781" s="197" t="s">
        <v>1081</v>
      </c>
      <c r="G2781" s="194"/>
      <c r="H2781" s="198">
        <v>2</v>
      </c>
      <c r="I2781" s="199"/>
      <c r="J2781" s="194"/>
      <c r="K2781" s="194"/>
      <c r="L2781" s="200"/>
      <c r="M2781" s="201"/>
      <c r="N2781" s="202"/>
      <c r="O2781" s="202"/>
      <c r="P2781" s="202"/>
      <c r="Q2781" s="202"/>
      <c r="R2781" s="202"/>
      <c r="S2781" s="202"/>
      <c r="T2781" s="203"/>
      <c r="AT2781" s="204" t="s">
        <v>188</v>
      </c>
      <c r="AU2781" s="204" t="s">
        <v>86</v>
      </c>
      <c r="AV2781" s="13" t="s">
        <v>86</v>
      </c>
      <c r="AW2781" s="13" t="s">
        <v>35</v>
      </c>
      <c r="AX2781" s="13" t="s">
        <v>76</v>
      </c>
      <c r="AY2781" s="204" t="s">
        <v>177</v>
      </c>
    </row>
    <row r="2782" spans="1:65" s="13" customFormat="1" ht="11.25">
      <c r="B2782" s="193"/>
      <c r="C2782" s="194"/>
      <c r="D2782" s="195" t="s">
        <v>188</v>
      </c>
      <c r="E2782" s="196" t="s">
        <v>19</v>
      </c>
      <c r="F2782" s="197" t="s">
        <v>1083</v>
      </c>
      <c r="G2782" s="194"/>
      <c r="H2782" s="198">
        <v>1</v>
      </c>
      <c r="I2782" s="199"/>
      <c r="J2782" s="194"/>
      <c r="K2782" s="194"/>
      <c r="L2782" s="200"/>
      <c r="M2782" s="201"/>
      <c r="N2782" s="202"/>
      <c r="O2782" s="202"/>
      <c r="P2782" s="202"/>
      <c r="Q2782" s="202"/>
      <c r="R2782" s="202"/>
      <c r="S2782" s="202"/>
      <c r="T2782" s="203"/>
      <c r="AT2782" s="204" t="s">
        <v>188</v>
      </c>
      <c r="AU2782" s="204" t="s">
        <v>86</v>
      </c>
      <c r="AV2782" s="13" t="s">
        <v>86</v>
      </c>
      <c r="AW2782" s="13" t="s">
        <v>35</v>
      </c>
      <c r="AX2782" s="13" t="s">
        <v>76</v>
      </c>
      <c r="AY2782" s="204" t="s">
        <v>177</v>
      </c>
    </row>
    <row r="2783" spans="1:65" s="13" customFormat="1" ht="11.25">
      <c r="B2783" s="193"/>
      <c r="C2783" s="194"/>
      <c r="D2783" s="195" t="s">
        <v>188</v>
      </c>
      <c r="E2783" s="196" t="s">
        <v>19</v>
      </c>
      <c r="F2783" s="197" t="s">
        <v>2101</v>
      </c>
      <c r="G2783" s="194"/>
      <c r="H2783" s="198">
        <v>3</v>
      </c>
      <c r="I2783" s="199"/>
      <c r="J2783" s="194"/>
      <c r="K2783" s="194"/>
      <c r="L2783" s="200"/>
      <c r="M2783" s="201"/>
      <c r="N2783" s="202"/>
      <c r="O2783" s="202"/>
      <c r="P2783" s="202"/>
      <c r="Q2783" s="202"/>
      <c r="R2783" s="202"/>
      <c r="S2783" s="202"/>
      <c r="T2783" s="203"/>
      <c r="AT2783" s="204" t="s">
        <v>188</v>
      </c>
      <c r="AU2783" s="204" t="s">
        <v>86</v>
      </c>
      <c r="AV2783" s="13" t="s">
        <v>86</v>
      </c>
      <c r="AW2783" s="13" t="s">
        <v>35</v>
      </c>
      <c r="AX2783" s="13" t="s">
        <v>76</v>
      </c>
      <c r="AY2783" s="204" t="s">
        <v>177</v>
      </c>
    </row>
    <row r="2784" spans="1:65" s="13" customFormat="1" ht="11.25">
      <c r="B2784" s="193"/>
      <c r="C2784" s="194"/>
      <c r="D2784" s="195" t="s">
        <v>188</v>
      </c>
      <c r="E2784" s="196" t="s">
        <v>19</v>
      </c>
      <c r="F2784" s="197" t="s">
        <v>2199</v>
      </c>
      <c r="G2784" s="194"/>
      <c r="H2784" s="198">
        <v>3</v>
      </c>
      <c r="I2784" s="199"/>
      <c r="J2784" s="194"/>
      <c r="K2784" s="194"/>
      <c r="L2784" s="200"/>
      <c r="M2784" s="201"/>
      <c r="N2784" s="202"/>
      <c r="O2784" s="202"/>
      <c r="P2784" s="202"/>
      <c r="Q2784" s="202"/>
      <c r="R2784" s="202"/>
      <c r="S2784" s="202"/>
      <c r="T2784" s="203"/>
      <c r="AT2784" s="204" t="s">
        <v>188</v>
      </c>
      <c r="AU2784" s="204" t="s">
        <v>86</v>
      </c>
      <c r="AV2784" s="13" t="s">
        <v>86</v>
      </c>
      <c r="AW2784" s="13" t="s">
        <v>35</v>
      </c>
      <c r="AX2784" s="13" t="s">
        <v>76</v>
      </c>
      <c r="AY2784" s="204" t="s">
        <v>177</v>
      </c>
    </row>
    <row r="2785" spans="1:65" s="13" customFormat="1" ht="11.25">
      <c r="B2785" s="193"/>
      <c r="C2785" s="194"/>
      <c r="D2785" s="195" t="s">
        <v>188</v>
      </c>
      <c r="E2785" s="196" t="s">
        <v>19</v>
      </c>
      <c r="F2785" s="197" t="s">
        <v>2200</v>
      </c>
      <c r="G2785" s="194"/>
      <c r="H2785" s="198">
        <v>15</v>
      </c>
      <c r="I2785" s="199"/>
      <c r="J2785" s="194"/>
      <c r="K2785" s="194"/>
      <c r="L2785" s="200"/>
      <c r="M2785" s="201"/>
      <c r="N2785" s="202"/>
      <c r="O2785" s="202"/>
      <c r="P2785" s="202"/>
      <c r="Q2785" s="202"/>
      <c r="R2785" s="202"/>
      <c r="S2785" s="202"/>
      <c r="T2785" s="203"/>
      <c r="AT2785" s="204" t="s">
        <v>188</v>
      </c>
      <c r="AU2785" s="204" t="s">
        <v>86</v>
      </c>
      <c r="AV2785" s="13" t="s">
        <v>86</v>
      </c>
      <c r="AW2785" s="13" t="s">
        <v>35</v>
      </c>
      <c r="AX2785" s="13" t="s">
        <v>76</v>
      </c>
      <c r="AY2785" s="204" t="s">
        <v>177</v>
      </c>
    </row>
    <row r="2786" spans="1:65" s="14" customFormat="1" ht="11.25">
      <c r="B2786" s="205"/>
      <c r="C2786" s="206"/>
      <c r="D2786" s="195" t="s">
        <v>188</v>
      </c>
      <c r="E2786" s="207" t="s">
        <v>19</v>
      </c>
      <c r="F2786" s="208" t="s">
        <v>190</v>
      </c>
      <c r="G2786" s="206"/>
      <c r="H2786" s="209">
        <v>52</v>
      </c>
      <c r="I2786" s="210"/>
      <c r="J2786" s="206"/>
      <c r="K2786" s="206"/>
      <c r="L2786" s="211"/>
      <c r="M2786" s="212"/>
      <c r="N2786" s="213"/>
      <c r="O2786" s="213"/>
      <c r="P2786" s="213"/>
      <c r="Q2786" s="213"/>
      <c r="R2786" s="213"/>
      <c r="S2786" s="213"/>
      <c r="T2786" s="214"/>
      <c r="AT2786" s="215" t="s">
        <v>188</v>
      </c>
      <c r="AU2786" s="215" t="s">
        <v>86</v>
      </c>
      <c r="AV2786" s="14" t="s">
        <v>184</v>
      </c>
      <c r="AW2786" s="14" t="s">
        <v>35</v>
      </c>
      <c r="AX2786" s="14" t="s">
        <v>84</v>
      </c>
      <c r="AY2786" s="215" t="s">
        <v>177</v>
      </c>
    </row>
    <row r="2787" spans="1:65" s="2" customFormat="1" ht="16.5" customHeight="1">
      <c r="A2787" s="36"/>
      <c r="B2787" s="37"/>
      <c r="C2787" s="237" t="s">
        <v>2201</v>
      </c>
      <c r="D2787" s="237" t="s">
        <v>757</v>
      </c>
      <c r="E2787" s="238" t="s">
        <v>2202</v>
      </c>
      <c r="F2787" s="239" t="s">
        <v>2203</v>
      </c>
      <c r="G2787" s="240" t="s">
        <v>272</v>
      </c>
      <c r="H2787" s="241">
        <v>20</v>
      </c>
      <c r="I2787" s="242"/>
      <c r="J2787" s="243">
        <f>ROUND(I2787*H2787,2)</f>
        <v>0</v>
      </c>
      <c r="K2787" s="239" t="s">
        <v>183</v>
      </c>
      <c r="L2787" s="244"/>
      <c r="M2787" s="245" t="s">
        <v>19</v>
      </c>
      <c r="N2787" s="246" t="s">
        <v>47</v>
      </c>
      <c r="O2787" s="66"/>
      <c r="P2787" s="184">
        <f>O2787*H2787</f>
        <v>0</v>
      </c>
      <c r="Q2787" s="184">
        <v>1.4999999999999999E-4</v>
      </c>
      <c r="R2787" s="184">
        <f>Q2787*H2787</f>
        <v>2.9999999999999996E-3</v>
      </c>
      <c r="S2787" s="184">
        <v>0</v>
      </c>
      <c r="T2787" s="185">
        <f>S2787*H2787</f>
        <v>0</v>
      </c>
      <c r="U2787" s="36"/>
      <c r="V2787" s="36"/>
      <c r="W2787" s="36"/>
      <c r="X2787" s="36"/>
      <c r="Y2787" s="36"/>
      <c r="Z2787" s="36"/>
      <c r="AA2787" s="36"/>
      <c r="AB2787" s="36"/>
      <c r="AC2787" s="36"/>
      <c r="AD2787" s="36"/>
      <c r="AE2787" s="36"/>
      <c r="AR2787" s="186" t="s">
        <v>592</v>
      </c>
      <c r="AT2787" s="186" t="s">
        <v>757</v>
      </c>
      <c r="AU2787" s="186" t="s">
        <v>86</v>
      </c>
      <c r="AY2787" s="19" t="s">
        <v>177</v>
      </c>
      <c r="BE2787" s="187">
        <f>IF(N2787="základní",J2787,0)</f>
        <v>0</v>
      </c>
      <c r="BF2787" s="187">
        <f>IF(N2787="snížená",J2787,0)</f>
        <v>0</v>
      </c>
      <c r="BG2787" s="187">
        <f>IF(N2787="zákl. přenesená",J2787,0)</f>
        <v>0</v>
      </c>
      <c r="BH2787" s="187">
        <f>IF(N2787="sníž. přenesená",J2787,0)</f>
        <v>0</v>
      </c>
      <c r="BI2787" s="187">
        <f>IF(N2787="nulová",J2787,0)</f>
        <v>0</v>
      </c>
      <c r="BJ2787" s="19" t="s">
        <v>84</v>
      </c>
      <c r="BK2787" s="187">
        <f>ROUND(I2787*H2787,2)</f>
        <v>0</v>
      </c>
      <c r="BL2787" s="19" t="s">
        <v>301</v>
      </c>
      <c r="BM2787" s="186" t="s">
        <v>2204</v>
      </c>
    </row>
    <row r="2788" spans="1:65" s="2" customFormat="1" ht="16.5" customHeight="1">
      <c r="A2788" s="36"/>
      <c r="B2788" s="37"/>
      <c r="C2788" s="237" t="s">
        <v>2205</v>
      </c>
      <c r="D2788" s="237" t="s">
        <v>757</v>
      </c>
      <c r="E2788" s="238" t="s">
        <v>2206</v>
      </c>
      <c r="F2788" s="239" t="s">
        <v>2207</v>
      </c>
      <c r="G2788" s="240" t="s">
        <v>272</v>
      </c>
      <c r="H2788" s="241">
        <v>32</v>
      </c>
      <c r="I2788" s="242"/>
      <c r="J2788" s="243">
        <f>ROUND(I2788*H2788,2)</f>
        <v>0</v>
      </c>
      <c r="K2788" s="239" t="s">
        <v>183</v>
      </c>
      <c r="L2788" s="244"/>
      <c r="M2788" s="245" t="s">
        <v>19</v>
      </c>
      <c r="N2788" s="246" t="s">
        <v>47</v>
      </c>
      <c r="O2788" s="66"/>
      <c r="P2788" s="184">
        <f>O2788*H2788</f>
        <v>0</v>
      </c>
      <c r="Q2788" s="184">
        <v>1.4999999999999999E-4</v>
      </c>
      <c r="R2788" s="184">
        <f>Q2788*H2788</f>
        <v>4.7999999999999996E-3</v>
      </c>
      <c r="S2788" s="184">
        <v>0</v>
      </c>
      <c r="T2788" s="185">
        <f>S2788*H2788</f>
        <v>0</v>
      </c>
      <c r="U2788" s="36"/>
      <c r="V2788" s="36"/>
      <c r="W2788" s="36"/>
      <c r="X2788" s="36"/>
      <c r="Y2788" s="36"/>
      <c r="Z2788" s="36"/>
      <c r="AA2788" s="36"/>
      <c r="AB2788" s="36"/>
      <c r="AC2788" s="36"/>
      <c r="AD2788" s="36"/>
      <c r="AE2788" s="36"/>
      <c r="AR2788" s="186" t="s">
        <v>592</v>
      </c>
      <c r="AT2788" s="186" t="s">
        <v>757</v>
      </c>
      <c r="AU2788" s="186" t="s">
        <v>86</v>
      </c>
      <c r="AY2788" s="19" t="s">
        <v>177</v>
      </c>
      <c r="BE2788" s="187">
        <f>IF(N2788="základní",J2788,0)</f>
        <v>0</v>
      </c>
      <c r="BF2788" s="187">
        <f>IF(N2788="snížená",J2788,0)</f>
        <v>0</v>
      </c>
      <c r="BG2788" s="187">
        <f>IF(N2788="zákl. přenesená",J2788,0)</f>
        <v>0</v>
      </c>
      <c r="BH2788" s="187">
        <f>IF(N2788="sníž. přenesená",J2788,0)</f>
        <v>0</v>
      </c>
      <c r="BI2788" s="187">
        <f>IF(N2788="nulová",J2788,0)</f>
        <v>0</v>
      </c>
      <c r="BJ2788" s="19" t="s">
        <v>84</v>
      </c>
      <c r="BK2788" s="187">
        <f>ROUND(I2788*H2788,2)</f>
        <v>0</v>
      </c>
      <c r="BL2788" s="19" t="s">
        <v>301</v>
      </c>
      <c r="BM2788" s="186" t="s">
        <v>2208</v>
      </c>
    </row>
    <row r="2789" spans="1:65" s="2" customFormat="1" ht="16.5" customHeight="1">
      <c r="A2789" s="36"/>
      <c r="B2789" s="37"/>
      <c r="C2789" s="175" t="s">
        <v>2209</v>
      </c>
      <c r="D2789" s="175" t="s">
        <v>179</v>
      </c>
      <c r="E2789" s="176" t="s">
        <v>2210</v>
      </c>
      <c r="F2789" s="177" t="s">
        <v>2211</v>
      </c>
      <c r="G2789" s="178" t="s">
        <v>272</v>
      </c>
      <c r="H2789" s="179">
        <v>56</v>
      </c>
      <c r="I2789" s="180"/>
      <c r="J2789" s="181">
        <f>ROUND(I2789*H2789,2)</f>
        <v>0</v>
      </c>
      <c r="K2789" s="177" t="s">
        <v>183</v>
      </c>
      <c r="L2789" s="41"/>
      <c r="M2789" s="182" t="s">
        <v>19</v>
      </c>
      <c r="N2789" s="183" t="s">
        <v>47</v>
      </c>
      <c r="O2789" s="66"/>
      <c r="P2789" s="184">
        <f>O2789*H2789</f>
        <v>0</v>
      </c>
      <c r="Q2789" s="184">
        <v>0</v>
      </c>
      <c r="R2789" s="184">
        <f>Q2789*H2789</f>
        <v>0</v>
      </c>
      <c r="S2789" s="184">
        <v>0</v>
      </c>
      <c r="T2789" s="185">
        <f>S2789*H2789</f>
        <v>0</v>
      </c>
      <c r="U2789" s="36"/>
      <c r="V2789" s="36"/>
      <c r="W2789" s="36"/>
      <c r="X2789" s="36"/>
      <c r="Y2789" s="36"/>
      <c r="Z2789" s="36"/>
      <c r="AA2789" s="36"/>
      <c r="AB2789" s="36"/>
      <c r="AC2789" s="36"/>
      <c r="AD2789" s="36"/>
      <c r="AE2789" s="36"/>
      <c r="AR2789" s="186" t="s">
        <v>301</v>
      </c>
      <c r="AT2789" s="186" t="s">
        <v>179</v>
      </c>
      <c r="AU2789" s="186" t="s">
        <v>86</v>
      </c>
      <c r="AY2789" s="19" t="s">
        <v>177</v>
      </c>
      <c r="BE2789" s="187">
        <f>IF(N2789="základní",J2789,0)</f>
        <v>0</v>
      </c>
      <c r="BF2789" s="187">
        <f>IF(N2789="snížená",J2789,0)</f>
        <v>0</v>
      </c>
      <c r="BG2789" s="187">
        <f>IF(N2789="zákl. přenesená",J2789,0)</f>
        <v>0</v>
      </c>
      <c r="BH2789" s="187">
        <f>IF(N2789="sníž. přenesená",J2789,0)</f>
        <v>0</v>
      </c>
      <c r="BI2789" s="187">
        <f>IF(N2789="nulová",J2789,0)</f>
        <v>0</v>
      </c>
      <c r="BJ2789" s="19" t="s">
        <v>84</v>
      </c>
      <c r="BK2789" s="187">
        <f>ROUND(I2789*H2789,2)</f>
        <v>0</v>
      </c>
      <c r="BL2789" s="19" t="s">
        <v>301</v>
      </c>
      <c r="BM2789" s="186" t="s">
        <v>2212</v>
      </c>
    </row>
    <row r="2790" spans="1:65" s="2" customFormat="1" ht="11.25">
      <c r="A2790" s="36"/>
      <c r="B2790" s="37"/>
      <c r="C2790" s="38"/>
      <c r="D2790" s="188" t="s">
        <v>186</v>
      </c>
      <c r="E2790" s="38"/>
      <c r="F2790" s="189" t="s">
        <v>2213</v>
      </c>
      <c r="G2790" s="38"/>
      <c r="H2790" s="38"/>
      <c r="I2790" s="190"/>
      <c r="J2790" s="38"/>
      <c r="K2790" s="38"/>
      <c r="L2790" s="41"/>
      <c r="M2790" s="191"/>
      <c r="N2790" s="192"/>
      <c r="O2790" s="66"/>
      <c r="P2790" s="66"/>
      <c r="Q2790" s="66"/>
      <c r="R2790" s="66"/>
      <c r="S2790" s="66"/>
      <c r="T2790" s="67"/>
      <c r="U2790" s="36"/>
      <c r="V2790" s="36"/>
      <c r="W2790" s="36"/>
      <c r="X2790" s="36"/>
      <c r="Y2790" s="36"/>
      <c r="Z2790" s="36"/>
      <c r="AA2790" s="36"/>
      <c r="AB2790" s="36"/>
      <c r="AC2790" s="36"/>
      <c r="AD2790" s="36"/>
      <c r="AE2790" s="36"/>
      <c r="AT2790" s="19" t="s">
        <v>186</v>
      </c>
      <c r="AU2790" s="19" t="s">
        <v>86</v>
      </c>
    </row>
    <row r="2791" spans="1:65" s="13" customFormat="1" ht="11.25">
      <c r="B2791" s="193"/>
      <c r="C2791" s="194"/>
      <c r="D2791" s="195" t="s">
        <v>188</v>
      </c>
      <c r="E2791" s="196" t="s">
        <v>19</v>
      </c>
      <c r="F2791" s="197" t="s">
        <v>1078</v>
      </c>
      <c r="G2791" s="194"/>
      <c r="H2791" s="198">
        <v>15</v>
      </c>
      <c r="I2791" s="199"/>
      <c r="J2791" s="194"/>
      <c r="K2791" s="194"/>
      <c r="L2791" s="200"/>
      <c r="M2791" s="201"/>
      <c r="N2791" s="202"/>
      <c r="O2791" s="202"/>
      <c r="P2791" s="202"/>
      <c r="Q2791" s="202"/>
      <c r="R2791" s="202"/>
      <c r="S2791" s="202"/>
      <c r="T2791" s="203"/>
      <c r="AT2791" s="204" t="s">
        <v>188</v>
      </c>
      <c r="AU2791" s="204" t="s">
        <v>86</v>
      </c>
      <c r="AV2791" s="13" t="s">
        <v>86</v>
      </c>
      <c r="AW2791" s="13" t="s">
        <v>35</v>
      </c>
      <c r="AX2791" s="13" t="s">
        <v>76</v>
      </c>
      <c r="AY2791" s="204" t="s">
        <v>177</v>
      </c>
    </row>
    <row r="2792" spans="1:65" s="13" customFormat="1" ht="11.25">
      <c r="B2792" s="193"/>
      <c r="C2792" s="194"/>
      <c r="D2792" s="195" t="s">
        <v>188</v>
      </c>
      <c r="E2792" s="196" t="s">
        <v>19</v>
      </c>
      <c r="F2792" s="197" t="s">
        <v>1079</v>
      </c>
      <c r="G2792" s="194"/>
      <c r="H2792" s="198">
        <v>12</v>
      </c>
      <c r="I2792" s="199"/>
      <c r="J2792" s="194"/>
      <c r="K2792" s="194"/>
      <c r="L2792" s="200"/>
      <c r="M2792" s="201"/>
      <c r="N2792" s="202"/>
      <c r="O2792" s="202"/>
      <c r="P2792" s="202"/>
      <c r="Q2792" s="202"/>
      <c r="R2792" s="202"/>
      <c r="S2792" s="202"/>
      <c r="T2792" s="203"/>
      <c r="AT2792" s="204" t="s">
        <v>188</v>
      </c>
      <c r="AU2792" s="204" t="s">
        <v>86</v>
      </c>
      <c r="AV2792" s="13" t="s">
        <v>86</v>
      </c>
      <c r="AW2792" s="13" t="s">
        <v>35</v>
      </c>
      <c r="AX2792" s="13" t="s">
        <v>76</v>
      </c>
      <c r="AY2792" s="204" t="s">
        <v>177</v>
      </c>
    </row>
    <row r="2793" spans="1:65" s="13" customFormat="1" ht="11.25">
      <c r="B2793" s="193"/>
      <c r="C2793" s="194"/>
      <c r="D2793" s="195" t="s">
        <v>188</v>
      </c>
      <c r="E2793" s="196" t="s">
        <v>19</v>
      </c>
      <c r="F2793" s="197" t="s">
        <v>2120</v>
      </c>
      <c r="G2793" s="194"/>
      <c r="H2793" s="198">
        <v>4</v>
      </c>
      <c r="I2793" s="199"/>
      <c r="J2793" s="194"/>
      <c r="K2793" s="194"/>
      <c r="L2793" s="200"/>
      <c r="M2793" s="201"/>
      <c r="N2793" s="202"/>
      <c r="O2793" s="202"/>
      <c r="P2793" s="202"/>
      <c r="Q2793" s="202"/>
      <c r="R2793" s="202"/>
      <c r="S2793" s="202"/>
      <c r="T2793" s="203"/>
      <c r="AT2793" s="204" t="s">
        <v>188</v>
      </c>
      <c r="AU2793" s="204" t="s">
        <v>86</v>
      </c>
      <c r="AV2793" s="13" t="s">
        <v>86</v>
      </c>
      <c r="AW2793" s="13" t="s">
        <v>35</v>
      </c>
      <c r="AX2793" s="13" t="s">
        <v>76</v>
      </c>
      <c r="AY2793" s="204" t="s">
        <v>177</v>
      </c>
    </row>
    <row r="2794" spans="1:65" s="13" customFormat="1" ht="11.25">
      <c r="B2794" s="193"/>
      <c r="C2794" s="194"/>
      <c r="D2794" s="195" t="s">
        <v>188</v>
      </c>
      <c r="E2794" s="196" t="s">
        <v>19</v>
      </c>
      <c r="F2794" s="197" t="s">
        <v>1114</v>
      </c>
      <c r="G2794" s="194"/>
      <c r="H2794" s="198">
        <v>1</v>
      </c>
      <c r="I2794" s="199"/>
      <c r="J2794" s="194"/>
      <c r="K2794" s="194"/>
      <c r="L2794" s="200"/>
      <c r="M2794" s="201"/>
      <c r="N2794" s="202"/>
      <c r="O2794" s="202"/>
      <c r="P2794" s="202"/>
      <c r="Q2794" s="202"/>
      <c r="R2794" s="202"/>
      <c r="S2794" s="202"/>
      <c r="T2794" s="203"/>
      <c r="AT2794" s="204" t="s">
        <v>188</v>
      </c>
      <c r="AU2794" s="204" t="s">
        <v>86</v>
      </c>
      <c r="AV2794" s="13" t="s">
        <v>86</v>
      </c>
      <c r="AW2794" s="13" t="s">
        <v>35</v>
      </c>
      <c r="AX2794" s="13" t="s">
        <v>76</v>
      </c>
      <c r="AY2794" s="204" t="s">
        <v>177</v>
      </c>
    </row>
    <row r="2795" spans="1:65" s="13" customFormat="1" ht="11.25">
      <c r="B2795" s="193"/>
      <c r="C2795" s="194"/>
      <c r="D2795" s="195" t="s">
        <v>188</v>
      </c>
      <c r="E2795" s="196" t="s">
        <v>19</v>
      </c>
      <c r="F2795" s="197" t="s">
        <v>1081</v>
      </c>
      <c r="G2795" s="194"/>
      <c r="H2795" s="198">
        <v>2</v>
      </c>
      <c r="I2795" s="199"/>
      <c r="J2795" s="194"/>
      <c r="K2795" s="194"/>
      <c r="L2795" s="200"/>
      <c r="M2795" s="201"/>
      <c r="N2795" s="202"/>
      <c r="O2795" s="202"/>
      <c r="P2795" s="202"/>
      <c r="Q2795" s="202"/>
      <c r="R2795" s="202"/>
      <c r="S2795" s="202"/>
      <c r="T2795" s="203"/>
      <c r="AT2795" s="204" t="s">
        <v>188</v>
      </c>
      <c r="AU2795" s="204" t="s">
        <v>86</v>
      </c>
      <c r="AV2795" s="13" t="s">
        <v>86</v>
      </c>
      <c r="AW2795" s="13" t="s">
        <v>35</v>
      </c>
      <c r="AX2795" s="13" t="s">
        <v>76</v>
      </c>
      <c r="AY2795" s="204" t="s">
        <v>177</v>
      </c>
    </row>
    <row r="2796" spans="1:65" s="13" customFormat="1" ht="11.25">
      <c r="B2796" s="193"/>
      <c r="C2796" s="194"/>
      <c r="D2796" s="195" t="s">
        <v>188</v>
      </c>
      <c r="E2796" s="196" t="s">
        <v>19</v>
      </c>
      <c r="F2796" s="197" t="s">
        <v>1083</v>
      </c>
      <c r="G2796" s="194"/>
      <c r="H2796" s="198">
        <v>1</v>
      </c>
      <c r="I2796" s="199"/>
      <c r="J2796" s="194"/>
      <c r="K2796" s="194"/>
      <c r="L2796" s="200"/>
      <c r="M2796" s="201"/>
      <c r="N2796" s="202"/>
      <c r="O2796" s="202"/>
      <c r="P2796" s="202"/>
      <c r="Q2796" s="202"/>
      <c r="R2796" s="202"/>
      <c r="S2796" s="202"/>
      <c r="T2796" s="203"/>
      <c r="AT2796" s="204" t="s">
        <v>188</v>
      </c>
      <c r="AU2796" s="204" t="s">
        <v>86</v>
      </c>
      <c r="AV2796" s="13" t="s">
        <v>86</v>
      </c>
      <c r="AW2796" s="13" t="s">
        <v>35</v>
      </c>
      <c r="AX2796" s="13" t="s">
        <v>76</v>
      </c>
      <c r="AY2796" s="204" t="s">
        <v>177</v>
      </c>
    </row>
    <row r="2797" spans="1:65" s="13" customFormat="1" ht="11.25">
      <c r="B2797" s="193"/>
      <c r="C2797" s="194"/>
      <c r="D2797" s="195" t="s">
        <v>188</v>
      </c>
      <c r="E2797" s="196" t="s">
        <v>19</v>
      </c>
      <c r="F2797" s="197" t="s">
        <v>2101</v>
      </c>
      <c r="G2797" s="194"/>
      <c r="H2797" s="198">
        <v>3</v>
      </c>
      <c r="I2797" s="199"/>
      <c r="J2797" s="194"/>
      <c r="K2797" s="194"/>
      <c r="L2797" s="200"/>
      <c r="M2797" s="201"/>
      <c r="N2797" s="202"/>
      <c r="O2797" s="202"/>
      <c r="P2797" s="202"/>
      <c r="Q2797" s="202"/>
      <c r="R2797" s="202"/>
      <c r="S2797" s="202"/>
      <c r="T2797" s="203"/>
      <c r="AT2797" s="204" t="s">
        <v>188</v>
      </c>
      <c r="AU2797" s="204" t="s">
        <v>86</v>
      </c>
      <c r="AV2797" s="13" t="s">
        <v>86</v>
      </c>
      <c r="AW2797" s="13" t="s">
        <v>35</v>
      </c>
      <c r="AX2797" s="13" t="s">
        <v>76</v>
      </c>
      <c r="AY2797" s="204" t="s">
        <v>177</v>
      </c>
    </row>
    <row r="2798" spans="1:65" s="13" customFormat="1" ht="11.25">
      <c r="B2798" s="193"/>
      <c r="C2798" s="194"/>
      <c r="D2798" s="195" t="s">
        <v>188</v>
      </c>
      <c r="E2798" s="196" t="s">
        <v>19</v>
      </c>
      <c r="F2798" s="197" t="s">
        <v>2086</v>
      </c>
      <c r="G2798" s="194"/>
      <c r="H2798" s="198">
        <v>3</v>
      </c>
      <c r="I2798" s="199"/>
      <c r="J2798" s="194"/>
      <c r="K2798" s="194"/>
      <c r="L2798" s="200"/>
      <c r="M2798" s="201"/>
      <c r="N2798" s="202"/>
      <c r="O2798" s="202"/>
      <c r="P2798" s="202"/>
      <c r="Q2798" s="202"/>
      <c r="R2798" s="202"/>
      <c r="S2798" s="202"/>
      <c r="T2798" s="203"/>
      <c r="AT2798" s="204" t="s">
        <v>188</v>
      </c>
      <c r="AU2798" s="204" t="s">
        <v>86</v>
      </c>
      <c r="AV2798" s="13" t="s">
        <v>86</v>
      </c>
      <c r="AW2798" s="13" t="s">
        <v>35</v>
      </c>
      <c r="AX2798" s="13" t="s">
        <v>76</v>
      </c>
      <c r="AY2798" s="204" t="s">
        <v>177</v>
      </c>
    </row>
    <row r="2799" spans="1:65" s="13" customFormat="1" ht="11.25">
      <c r="B2799" s="193"/>
      <c r="C2799" s="194"/>
      <c r="D2799" s="195" t="s">
        <v>188</v>
      </c>
      <c r="E2799" s="196" t="s">
        <v>19</v>
      </c>
      <c r="F2799" s="197" t="s">
        <v>2087</v>
      </c>
      <c r="G2799" s="194"/>
      <c r="H2799" s="198">
        <v>15</v>
      </c>
      <c r="I2799" s="199"/>
      <c r="J2799" s="194"/>
      <c r="K2799" s="194"/>
      <c r="L2799" s="200"/>
      <c r="M2799" s="201"/>
      <c r="N2799" s="202"/>
      <c r="O2799" s="202"/>
      <c r="P2799" s="202"/>
      <c r="Q2799" s="202"/>
      <c r="R2799" s="202"/>
      <c r="S2799" s="202"/>
      <c r="T2799" s="203"/>
      <c r="AT2799" s="204" t="s">
        <v>188</v>
      </c>
      <c r="AU2799" s="204" t="s">
        <v>86</v>
      </c>
      <c r="AV2799" s="13" t="s">
        <v>86</v>
      </c>
      <c r="AW2799" s="13" t="s">
        <v>35</v>
      </c>
      <c r="AX2799" s="13" t="s">
        <v>76</v>
      </c>
      <c r="AY2799" s="204" t="s">
        <v>177</v>
      </c>
    </row>
    <row r="2800" spans="1:65" s="14" customFormat="1" ht="11.25">
      <c r="B2800" s="205"/>
      <c r="C2800" s="206"/>
      <c r="D2800" s="195" t="s">
        <v>188</v>
      </c>
      <c r="E2800" s="207" t="s">
        <v>19</v>
      </c>
      <c r="F2800" s="208" t="s">
        <v>190</v>
      </c>
      <c r="G2800" s="206"/>
      <c r="H2800" s="209">
        <v>56</v>
      </c>
      <c r="I2800" s="210"/>
      <c r="J2800" s="206"/>
      <c r="K2800" s="206"/>
      <c r="L2800" s="211"/>
      <c r="M2800" s="212"/>
      <c r="N2800" s="213"/>
      <c r="O2800" s="213"/>
      <c r="P2800" s="213"/>
      <c r="Q2800" s="213"/>
      <c r="R2800" s="213"/>
      <c r="S2800" s="213"/>
      <c r="T2800" s="214"/>
      <c r="AT2800" s="215" t="s">
        <v>188</v>
      </c>
      <c r="AU2800" s="215" t="s">
        <v>86</v>
      </c>
      <c r="AV2800" s="14" t="s">
        <v>184</v>
      </c>
      <c r="AW2800" s="14" t="s">
        <v>35</v>
      </c>
      <c r="AX2800" s="14" t="s">
        <v>84</v>
      </c>
      <c r="AY2800" s="215" t="s">
        <v>177</v>
      </c>
    </row>
    <row r="2801" spans="1:65" s="2" customFormat="1" ht="16.5" customHeight="1">
      <c r="A2801" s="36"/>
      <c r="B2801" s="37"/>
      <c r="C2801" s="237" t="s">
        <v>2214</v>
      </c>
      <c r="D2801" s="237" t="s">
        <v>757</v>
      </c>
      <c r="E2801" s="238" t="s">
        <v>2215</v>
      </c>
      <c r="F2801" s="239" t="s">
        <v>2216</v>
      </c>
      <c r="G2801" s="240" t="s">
        <v>272</v>
      </c>
      <c r="H2801" s="241">
        <v>56</v>
      </c>
      <c r="I2801" s="242"/>
      <c r="J2801" s="243">
        <f>ROUND(I2801*H2801,2)</f>
        <v>0</v>
      </c>
      <c r="K2801" s="239" t="s">
        <v>183</v>
      </c>
      <c r="L2801" s="244"/>
      <c r="M2801" s="245" t="s">
        <v>19</v>
      </c>
      <c r="N2801" s="246" t="s">
        <v>47</v>
      </c>
      <c r="O2801" s="66"/>
      <c r="P2801" s="184">
        <f>O2801*H2801</f>
        <v>0</v>
      </c>
      <c r="Q2801" s="184">
        <v>1.1999999999999999E-3</v>
      </c>
      <c r="R2801" s="184">
        <f>Q2801*H2801</f>
        <v>6.7199999999999996E-2</v>
      </c>
      <c r="S2801" s="184">
        <v>0</v>
      </c>
      <c r="T2801" s="185">
        <f>S2801*H2801</f>
        <v>0</v>
      </c>
      <c r="U2801" s="36"/>
      <c r="V2801" s="36"/>
      <c r="W2801" s="36"/>
      <c r="X2801" s="36"/>
      <c r="Y2801" s="36"/>
      <c r="Z2801" s="36"/>
      <c r="AA2801" s="36"/>
      <c r="AB2801" s="36"/>
      <c r="AC2801" s="36"/>
      <c r="AD2801" s="36"/>
      <c r="AE2801" s="36"/>
      <c r="AR2801" s="186" t="s">
        <v>592</v>
      </c>
      <c r="AT2801" s="186" t="s">
        <v>757</v>
      </c>
      <c r="AU2801" s="186" t="s">
        <v>86</v>
      </c>
      <c r="AY2801" s="19" t="s">
        <v>177</v>
      </c>
      <c r="BE2801" s="187">
        <f>IF(N2801="základní",J2801,0)</f>
        <v>0</v>
      </c>
      <c r="BF2801" s="187">
        <f>IF(N2801="snížená",J2801,0)</f>
        <v>0</v>
      </c>
      <c r="BG2801" s="187">
        <f>IF(N2801="zákl. přenesená",J2801,0)</f>
        <v>0</v>
      </c>
      <c r="BH2801" s="187">
        <f>IF(N2801="sníž. přenesená",J2801,0)</f>
        <v>0</v>
      </c>
      <c r="BI2801" s="187">
        <f>IF(N2801="nulová",J2801,0)</f>
        <v>0</v>
      </c>
      <c r="BJ2801" s="19" t="s">
        <v>84</v>
      </c>
      <c r="BK2801" s="187">
        <f>ROUND(I2801*H2801,2)</f>
        <v>0</v>
      </c>
      <c r="BL2801" s="19" t="s">
        <v>301</v>
      </c>
      <c r="BM2801" s="186" t="s">
        <v>2217</v>
      </c>
    </row>
    <row r="2802" spans="1:65" s="2" customFormat="1" ht="16.5" customHeight="1">
      <c r="A2802" s="36"/>
      <c r="B2802" s="37"/>
      <c r="C2802" s="175" t="s">
        <v>2218</v>
      </c>
      <c r="D2802" s="175" t="s">
        <v>179</v>
      </c>
      <c r="E2802" s="176" t="s">
        <v>2219</v>
      </c>
      <c r="F2802" s="177" t="s">
        <v>2220</v>
      </c>
      <c r="G2802" s="178" t="s">
        <v>272</v>
      </c>
      <c r="H2802" s="179">
        <v>3</v>
      </c>
      <c r="I2802" s="180"/>
      <c r="J2802" s="181">
        <f>ROUND(I2802*H2802,2)</f>
        <v>0</v>
      </c>
      <c r="K2802" s="177" t="s">
        <v>183</v>
      </c>
      <c r="L2802" s="41"/>
      <c r="M2802" s="182" t="s">
        <v>19</v>
      </c>
      <c r="N2802" s="183" t="s">
        <v>47</v>
      </c>
      <c r="O2802" s="66"/>
      <c r="P2802" s="184">
        <f>O2802*H2802</f>
        <v>0</v>
      </c>
      <c r="Q2802" s="184">
        <v>0</v>
      </c>
      <c r="R2802" s="184">
        <f>Q2802*H2802</f>
        <v>0</v>
      </c>
      <c r="S2802" s="184">
        <v>0</v>
      </c>
      <c r="T2802" s="185">
        <f>S2802*H2802</f>
        <v>0</v>
      </c>
      <c r="U2802" s="36"/>
      <c r="V2802" s="36"/>
      <c r="W2802" s="36"/>
      <c r="X2802" s="36"/>
      <c r="Y2802" s="36"/>
      <c r="Z2802" s="36"/>
      <c r="AA2802" s="36"/>
      <c r="AB2802" s="36"/>
      <c r="AC2802" s="36"/>
      <c r="AD2802" s="36"/>
      <c r="AE2802" s="36"/>
      <c r="AR2802" s="186" t="s">
        <v>301</v>
      </c>
      <c r="AT2802" s="186" t="s">
        <v>179</v>
      </c>
      <c r="AU2802" s="186" t="s">
        <v>86</v>
      </c>
      <c r="AY2802" s="19" t="s">
        <v>177</v>
      </c>
      <c r="BE2802" s="187">
        <f>IF(N2802="základní",J2802,0)</f>
        <v>0</v>
      </c>
      <c r="BF2802" s="187">
        <f>IF(N2802="snížená",J2802,0)</f>
        <v>0</v>
      </c>
      <c r="BG2802" s="187">
        <f>IF(N2802="zákl. přenesená",J2802,0)</f>
        <v>0</v>
      </c>
      <c r="BH2802" s="187">
        <f>IF(N2802="sníž. přenesená",J2802,0)</f>
        <v>0</v>
      </c>
      <c r="BI2802" s="187">
        <f>IF(N2802="nulová",J2802,0)</f>
        <v>0</v>
      </c>
      <c r="BJ2802" s="19" t="s">
        <v>84</v>
      </c>
      <c r="BK2802" s="187">
        <f>ROUND(I2802*H2802,2)</f>
        <v>0</v>
      </c>
      <c r="BL2802" s="19" t="s">
        <v>301</v>
      </c>
      <c r="BM2802" s="186" t="s">
        <v>2221</v>
      </c>
    </row>
    <row r="2803" spans="1:65" s="2" customFormat="1" ht="11.25">
      <c r="A2803" s="36"/>
      <c r="B2803" s="37"/>
      <c r="C2803" s="38"/>
      <c r="D2803" s="188" t="s">
        <v>186</v>
      </c>
      <c r="E2803" s="38"/>
      <c r="F2803" s="189" t="s">
        <v>2222</v>
      </c>
      <c r="G2803" s="38"/>
      <c r="H2803" s="38"/>
      <c r="I2803" s="190"/>
      <c r="J2803" s="38"/>
      <c r="K2803" s="38"/>
      <c r="L2803" s="41"/>
      <c r="M2803" s="191"/>
      <c r="N2803" s="192"/>
      <c r="O2803" s="66"/>
      <c r="P2803" s="66"/>
      <c r="Q2803" s="66"/>
      <c r="R2803" s="66"/>
      <c r="S2803" s="66"/>
      <c r="T2803" s="67"/>
      <c r="U2803" s="36"/>
      <c r="V2803" s="36"/>
      <c r="W2803" s="36"/>
      <c r="X2803" s="36"/>
      <c r="Y2803" s="36"/>
      <c r="Z2803" s="36"/>
      <c r="AA2803" s="36"/>
      <c r="AB2803" s="36"/>
      <c r="AC2803" s="36"/>
      <c r="AD2803" s="36"/>
      <c r="AE2803" s="36"/>
      <c r="AT2803" s="19" t="s">
        <v>186</v>
      </c>
      <c r="AU2803" s="19" t="s">
        <v>86</v>
      </c>
    </row>
    <row r="2804" spans="1:65" s="2" customFormat="1" ht="16.5" customHeight="1">
      <c r="A2804" s="36"/>
      <c r="B2804" s="37"/>
      <c r="C2804" s="237" t="s">
        <v>2223</v>
      </c>
      <c r="D2804" s="237" t="s">
        <v>757</v>
      </c>
      <c r="E2804" s="238" t="s">
        <v>2224</v>
      </c>
      <c r="F2804" s="239" t="s">
        <v>2225</v>
      </c>
      <c r="G2804" s="240" t="s">
        <v>272</v>
      </c>
      <c r="H2804" s="241">
        <v>3</v>
      </c>
      <c r="I2804" s="242"/>
      <c r="J2804" s="243">
        <f>ROUND(I2804*H2804,2)</f>
        <v>0</v>
      </c>
      <c r="K2804" s="239" t="s">
        <v>183</v>
      </c>
      <c r="L2804" s="244"/>
      <c r="M2804" s="245" t="s">
        <v>19</v>
      </c>
      <c r="N2804" s="246" t="s">
        <v>47</v>
      </c>
      <c r="O2804" s="66"/>
      <c r="P2804" s="184">
        <f>O2804*H2804</f>
        <v>0</v>
      </c>
      <c r="Q2804" s="184">
        <v>1.4999999999999999E-4</v>
      </c>
      <c r="R2804" s="184">
        <f>Q2804*H2804</f>
        <v>4.4999999999999999E-4</v>
      </c>
      <c r="S2804" s="184">
        <v>0</v>
      </c>
      <c r="T2804" s="185">
        <f>S2804*H2804</f>
        <v>0</v>
      </c>
      <c r="U2804" s="36"/>
      <c r="V2804" s="36"/>
      <c r="W2804" s="36"/>
      <c r="X2804" s="36"/>
      <c r="Y2804" s="36"/>
      <c r="Z2804" s="36"/>
      <c r="AA2804" s="36"/>
      <c r="AB2804" s="36"/>
      <c r="AC2804" s="36"/>
      <c r="AD2804" s="36"/>
      <c r="AE2804" s="36"/>
      <c r="AR2804" s="186" t="s">
        <v>592</v>
      </c>
      <c r="AT2804" s="186" t="s">
        <v>757</v>
      </c>
      <c r="AU2804" s="186" t="s">
        <v>86</v>
      </c>
      <c r="AY2804" s="19" t="s">
        <v>177</v>
      </c>
      <c r="BE2804" s="187">
        <f>IF(N2804="základní",J2804,0)</f>
        <v>0</v>
      </c>
      <c r="BF2804" s="187">
        <f>IF(N2804="snížená",J2804,0)</f>
        <v>0</v>
      </c>
      <c r="BG2804" s="187">
        <f>IF(N2804="zákl. přenesená",J2804,0)</f>
        <v>0</v>
      </c>
      <c r="BH2804" s="187">
        <f>IF(N2804="sníž. přenesená",J2804,0)</f>
        <v>0</v>
      </c>
      <c r="BI2804" s="187">
        <f>IF(N2804="nulová",J2804,0)</f>
        <v>0</v>
      </c>
      <c r="BJ2804" s="19" t="s">
        <v>84</v>
      </c>
      <c r="BK2804" s="187">
        <f>ROUND(I2804*H2804,2)</f>
        <v>0</v>
      </c>
      <c r="BL2804" s="19" t="s">
        <v>301</v>
      </c>
      <c r="BM2804" s="186" t="s">
        <v>2226</v>
      </c>
    </row>
    <row r="2805" spans="1:65" s="2" customFormat="1" ht="16.5" customHeight="1">
      <c r="A2805" s="36"/>
      <c r="B2805" s="37"/>
      <c r="C2805" s="175" t="s">
        <v>2227</v>
      </c>
      <c r="D2805" s="175" t="s">
        <v>179</v>
      </c>
      <c r="E2805" s="176" t="s">
        <v>2228</v>
      </c>
      <c r="F2805" s="177" t="s">
        <v>2229</v>
      </c>
      <c r="G2805" s="178" t="s">
        <v>272</v>
      </c>
      <c r="H2805" s="179">
        <v>2</v>
      </c>
      <c r="I2805" s="180"/>
      <c r="J2805" s="181">
        <f>ROUND(I2805*H2805,2)</f>
        <v>0</v>
      </c>
      <c r="K2805" s="177" t="s">
        <v>183</v>
      </c>
      <c r="L2805" s="41"/>
      <c r="M2805" s="182" t="s">
        <v>19</v>
      </c>
      <c r="N2805" s="183" t="s">
        <v>47</v>
      </c>
      <c r="O2805" s="66"/>
      <c r="P2805" s="184">
        <f>O2805*H2805</f>
        <v>0</v>
      </c>
      <c r="Q2805" s="184">
        <v>0</v>
      </c>
      <c r="R2805" s="184">
        <f>Q2805*H2805</f>
        <v>0</v>
      </c>
      <c r="S2805" s="184">
        <v>0</v>
      </c>
      <c r="T2805" s="185">
        <f>S2805*H2805</f>
        <v>0</v>
      </c>
      <c r="U2805" s="36"/>
      <c r="V2805" s="36"/>
      <c r="W2805" s="36"/>
      <c r="X2805" s="36"/>
      <c r="Y2805" s="36"/>
      <c r="Z2805" s="36"/>
      <c r="AA2805" s="36"/>
      <c r="AB2805" s="36"/>
      <c r="AC2805" s="36"/>
      <c r="AD2805" s="36"/>
      <c r="AE2805" s="36"/>
      <c r="AR2805" s="186" t="s">
        <v>301</v>
      </c>
      <c r="AT2805" s="186" t="s">
        <v>179</v>
      </c>
      <c r="AU2805" s="186" t="s">
        <v>86</v>
      </c>
      <c r="AY2805" s="19" t="s">
        <v>177</v>
      </c>
      <c r="BE2805" s="187">
        <f>IF(N2805="základní",J2805,0)</f>
        <v>0</v>
      </c>
      <c r="BF2805" s="187">
        <f>IF(N2805="snížená",J2805,0)</f>
        <v>0</v>
      </c>
      <c r="BG2805" s="187">
        <f>IF(N2805="zákl. přenesená",J2805,0)</f>
        <v>0</v>
      </c>
      <c r="BH2805" s="187">
        <f>IF(N2805="sníž. přenesená",J2805,0)</f>
        <v>0</v>
      </c>
      <c r="BI2805" s="187">
        <f>IF(N2805="nulová",J2805,0)</f>
        <v>0</v>
      </c>
      <c r="BJ2805" s="19" t="s">
        <v>84</v>
      </c>
      <c r="BK2805" s="187">
        <f>ROUND(I2805*H2805,2)</f>
        <v>0</v>
      </c>
      <c r="BL2805" s="19" t="s">
        <v>301</v>
      </c>
      <c r="BM2805" s="186" t="s">
        <v>2230</v>
      </c>
    </row>
    <row r="2806" spans="1:65" s="2" customFormat="1" ht="11.25">
      <c r="A2806" s="36"/>
      <c r="B2806" s="37"/>
      <c r="C2806" s="38"/>
      <c r="D2806" s="188" t="s">
        <v>186</v>
      </c>
      <c r="E2806" s="38"/>
      <c r="F2806" s="189" t="s">
        <v>2231</v>
      </c>
      <c r="G2806" s="38"/>
      <c r="H2806" s="38"/>
      <c r="I2806" s="190"/>
      <c r="J2806" s="38"/>
      <c r="K2806" s="38"/>
      <c r="L2806" s="41"/>
      <c r="M2806" s="191"/>
      <c r="N2806" s="192"/>
      <c r="O2806" s="66"/>
      <c r="P2806" s="66"/>
      <c r="Q2806" s="66"/>
      <c r="R2806" s="66"/>
      <c r="S2806" s="66"/>
      <c r="T2806" s="67"/>
      <c r="U2806" s="36"/>
      <c r="V2806" s="36"/>
      <c r="W2806" s="36"/>
      <c r="X2806" s="36"/>
      <c r="Y2806" s="36"/>
      <c r="Z2806" s="36"/>
      <c r="AA2806" s="36"/>
      <c r="AB2806" s="36"/>
      <c r="AC2806" s="36"/>
      <c r="AD2806" s="36"/>
      <c r="AE2806" s="36"/>
      <c r="AT2806" s="19" t="s">
        <v>186</v>
      </c>
      <c r="AU2806" s="19" t="s">
        <v>86</v>
      </c>
    </row>
    <row r="2807" spans="1:65" s="2" customFormat="1" ht="16.5" customHeight="1">
      <c r="A2807" s="36"/>
      <c r="B2807" s="37"/>
      <c r="C2807" s="237" t="s">
        <v>2232</v>
      </c>
      <c r="D2807" s="237" t="s">
        <v>757</v>
      </c>
      <c r="E2807" s="238" t="s">
        <v>2233</v>
      </c>
      <c r="F2807" s="239" t="s">
        <v>2234</v>
      </c>
      <c r="G2807" s="240" t="s">
        <v>272</v>
      </c>
      <c r="H2807" s="241">
        <v>2</v>
      </c>
      <c r="I2807" s="242"/>
      <c r="J2807" s="243">
        <f>ROUND(I2807*H2807,2)</f>
        <v>0</v>
      </c>
      <c r="K2807" s="239" t="s">
        <v>183</v>
      </c>
      <c r="L2807" s="244"/>
      <c r="M2807" s="245" t="s">
        <v>19</v>
      </c>
      <c r="N2807" s="246" t="s">
        <v>47</v>
      </c>
      <c r="O2807" s="66"/>
      <c r="P2807" s="184">
        <f>O2807*H2807</f>
        <v>0</v>
      </c>
      <c r="Q2807" s="184">
        <v>2.2000000000000001E-3</v>
      </c>
      <c r="R2807" s="184">
        <f>Q2807*H2807</f>
        <v>4.4000000000000003E-3</v>
      </c>
      <c r="S2807" s="184">
        <v>0</v>
      </c>
      <c r="T2807" s="185">
        <f>S2807*H2807</f>
        <v>0</v>
      </c>
      <c r="U2807" s="36"/>
      <c r="V2807" s="36"/>
      <c r="W2807" s="36"/>
      <c r="X2807" s="36"/>
      <c r="Y2807" s="36"/>
      <c r="Z2807" s="36"/>
      <c r="AA2807" s="36"/>
      <c r="AB2807" s="36"/>
      <c r="AC2807" s="36"/>
      <c r="AD2807" s="36"/>
      <c r="AE2807" s="36"/>
      <c r="AR2807" s="186" t="s">
        <v>592</v>
      </c>
      <c r="AT2807" s="186" t="s">
        <v>757</v>
      </c>
      <c r="AU2807" s="186" t="s">
        <v>86</v>
      </c>
      <c r="AY2807" s="19" t="s">
        <v>177</v>
      </c>
      <c r="BE2807" s="187">
        <f>IF(N2807="základní",J2807,0)</f>
        <v>0</v>
      </c>
      <c r="BF2807" s="187">
        <f>IF(N2807="snížená",J2807,0)</f>
        <v>0</v>
      </c>
      <c r="BG2807" s="187">
        <f>IF(N2807="zákl. přenesená",J2807,0)</f>
        <v>0</v>
      </c>
      <c r="BH2807" s="187">
        <f>IF(N2807="sníž. přenesená",J2807,0)</f>
        <v>0</v>
      </c>
      <c r="BI2807" s="187">
        <f>IF(N2807="nulová",J2807,0)</f>
        <v>0</v>
      </c>
      <c r="BJ2807" s="19" t="s">
        <v>84</v>
      </c>
      <c r="BK2807" s="187">
        <f>ROUND(I2807*H2807,2)</f>
        <v>0</v>
      </c>
      <c r="BL2807" s="19" t="s">
        <v>301</v>
      </c>
      <c r="BM2807" s="186" t="s">
        <v>2235</v>
      </c>
    </row>
    <row r="2808" spans="1:65" s="2" customFormat="1" ht="16.5" customHeight="1">
      <c r="A2808" s="36"/>
      <c r="B2808" s="37"/>
      <c r="C2808" s="175" t="s">
        <v>2236</v>
      </c>
      <c r="D2808" s="175" t="s">
        <v>179</v>
      </c>
      <c r="E2808" s="176" t="s">
        <v>2237</v>
      </c>
      <c r="F2808" s="177" t="s">
        <v>2238</v>
      </c>
      <c r="G2808" s="178" t="s">
        <v>272</v>
      </c>
      <c r="H2808" s="179">
        <v>3</v>
      </c>
      <c r="I2808" s="180"/>
      <c r="J2808" s="181">
        <f>ROUND(I2808*H2808,2)</f>
        <v>0</v>
      </c>
      <c r="K2808" s="177" t="s">
        <v>183</v>
      </c>
      <c r="L2808" s="41"/>
      <c r="M2808" s="182" t="s">
        <v>19</v>
      </c>
      <c r="N2808" s="183" t="s">
        <v>47</v>
      </c>
      <c r="O2808" s="66"/>
      <c r="P2808" s="184">
        <f>O2808*H2808</f>
        <v>0</v>
      </c>
      <c r="Q2808" s="184">
        <v>0</v>
      </c>
      <c r="R2808" s="184">
        <f>Q2808*H2808</f>
        <v>0</v>
      </c>
      <c r="S2808" s="184">
        <v>0</v>
      </c>
      <c r="T2808" s="185">
        <f>S2808*H2808</f>
        <v>0</v>
      </c>
      <c r="U2808" s="36"/>
      <c r="V2808" s="36"/>
      <c r="W2808" s="36"/>
      <c r="X2808" s="36"/>
      <c r="Y2808" s="36"/>
      <c r="Z2808" s="36"/>
      <c r="AA2808" s="36"/>
      <c r="AB2808" s="36"/>
      <c r="AC2808" s="36"/>
      <c r="AD2808" s="36"/>
      <c r="AE2808" s="36"/>
      <c r="AR2808" s="186" t="s">
        <v>301</v>
      </c>
      <c r="AT2808" s="186" t="s">
        <v>179</v>
      </c>
      <c r="AU2808" s="186" t="s">
        <v>86</v>
      </c>
      <c r="AY2808" s="19" t="s">
        <v>177</v>
      </c>
      <c r="BE2808" s="187">
        <f>IF(N2808="základní",J2808,0)</f>
        <v>0</v>
      </c>
      <c r="BF2808" s="187">
        <f>IF(N2808="snížená",J2808,0)</f>
        <v>0</v>
      </c>
      <c r="BG2808" s="187">
        <f>IF(N2808="zákl. přenesená",J2808,0)</f>
        <v>0</v>
      </c>
      <c r="BH2808" s="187">
        <f>IF(N2808="sníž. přenesená",J2808,0)</f>
        <v>0</v>
      </c>
      <c r="BI2808" s="187">
        <f>IF(N2808="nulová",J2808,0)</f>
        <v>0</v>
      </c>
      <c r="BJ2808" s="19" t="s">
        <v>84</v>
      </c>
      <c r="BK2808" s="187">
        <f>ROUND(I2808*H2808,2)</f>
        <v>0</v>
      </c>
      <c r="BL2808" s="19" t="s">
        <v>301</v>
      </c>
      <c r="BM2808" s="186" t="s">
        <v>2239</v>
      </c>
    </row>
    <row r="2809" spans="1:65" s="2" customFormat="1" ht="11.25">
      <c r="A2809" s="36"/>
      <c r="B2809" s="37"/>
      <c r="C2809" s="38"/>
      <c r="D2809" s="188" t="s">
        <v>186</v>
      </c>
      <c r="E2809" s="38"/>
      <c r="F2809" s="189" t="s">
        <v>2240</v>
      </c>
      <c r="G2809" s="38"/>
      <c r="H2809" s="38"/>
      <c r="I2809" s="190"/>
      <c r="J2809" s="38"/>
      <c r="K2809" s="38"/>
      <c r="L2809" s="41"/>
      <c r="M2809" s="191"/>
      <c r="N2809" s="192"/>
      <c r="O2809" s="66"/>
      <c r="P2809" s="66"/>
      <c r="Q2809" s="66"/>
      <c r="R2809" s="66"/>
      <c r="S2809" s="66"/>
      <c r="T2809" s="67"/>
      <c r="U2809" s="36"/>
      <c r="V2809" s="36"/>
      <c r="W2809" s="36"/>
      <c r="X2809" s="36"/>
      <c r="Y2809" s="36"/>
      <c r="Z2809" s="36"/>
      <c r="AA2809" s="36"/>
      <c r="AB2809" s="36"/>
      <c r="AC2809" s="36"/>
      <c r="AD2809" s="36"/>
      <c r="AE2809" s="36"/>
      <c r="AT2809" s="19" t="s">
        <v>186</v>
      </c>
      <c r="AU2809" s="19" t="s">
        <v>86</v>
      </c>
    </row>
    <row r="2810" spans="1:65" s="13" customFormat="1" ht="11.25">
      <c r="B2810" s="193"/>
      <c r="C2810" s="194"/>
      <c r="D2810" s="195" t="s">
        <v>188</v>
      </c>
      <c r="E2810" s="196" t="s">
        <v>19</v>
      </c>
      <c r="F2810" s="197" t="s">
        <v>1082</v>
      </c>
      <c r="G2810" s="194"/>
      <c r="H2810" s="198">
        <v>1</v>
      </c>
      <c r="I2810" s="199"/>
      <c r="J2810" s="194"/>
      <c r="K2810" s="194"/>
      <c r="L2810" s="200"/>
      <c r="M2810" s="201"/>
      <c r="N2810" s="202"/>
      <c r="O2810" s="202"/>
      <c r="P2810" s="202"/>
      <c r="Q2810" s="202"/>
      <c r="R2810" s="202"/>
      <c r="S2810" s="202"/>
      <c r="T2810" s="203"/>
      <c r="AT2810" s="204" t="s">
        <v>188</v>
      </c>
      <c r="AU2810" s="204" t="s">
        <v>86</v>
      </c>
      <c r="AV2810" s="13" t="s">
        <v>86</v>
      </c>
      <c r="AW2810" s="13" t="s">
        <v>35</v>
      </c>
      <c r="AX2810" s="13" t="s">
        <v>76</v>
      </c>
      <c r="AY2810" s="204" t="s">
        <v>177</v>
      </c>
    </row>
    <row r="2811" spans="1:65" s="13" customFormat="1" ht="11.25">
      <c r="B2811" s="193"/>
      <c r="C2811" s="194"/>
      <c r="D2811" s="195" t="s">
        <v>188</v>
      </c>
      <c r="E2811" s="196" t="s">
        <v>19</v>
      </c>
      <c r="F2811" s="197" t="s">
        <v>1083</v>
      </c>
      <c r="G2811" s="194"/>
      <c r="H2811" s="198">
        <v>1</v>
      </c>
      <c r="I2811" s="199"/>
      <c r="J2811" s="194"/>
      <c r="K2811" s="194"/>
      <c r="L2811" s="200"/>
      <c r="M2811" s="201"/>
      <c r="N2811" s="202"/>
      <c r="O2811" s="202"/>
      <c r="P2811" s="202"/>
      <c r="Q2811" s="202"/>
      <c r="R2811" s="202"/>
      <c r="S2811" s="202"/>
      <c r="T2811" s="203"/>
      <c r="AT2811" s="204" t="s">
        <v>188</v>
      </c>
      <c r="AU2811" s="204" t="s">
        <v>86</v>
      </c>
      <c r="AV2811" s="13" t="s">
        <v>86</v>
      </c>
      <c r="AW2811" s="13" t="s">
        <v>35</v>
      </c>
      <c r="AX2811" s="13" t="s">
        <v>76</v>
      </c>
      <c r="AY2811" s="204" t="s">
        <v>177</v>
      </c>
    </row>
    <row r="2812" spans="1:65" s="13" customFormat="1" ht="11.25">
      <c r="B2812" s="193"/>
      <c r="C2812" s="194"/>
      <c r="D2812" s="195" t="s">
        <v>188</v>
      </c>
      <c r="E2812" s="196" t="s">
        <v>19</v>
      </c>
      <c r="F2812" s="197" t="s">
        <v>2173</v>
      </c>
      <c r="G2812" s="194"/>
      <c r="H2812" s="198">
        <v>1</v>
      </c>
      <c r="I2812" s="199"/>
      <c r="J2812" s="194"/>
      <c r="K2812" s="194"/>
      <c r="L2812" s="200"/>
      <c r="M2812" s="201"/>
      <c r="N2812" s="202"/>
      <c r="O2812" s="202"/>
      <c r="P2812" s="202"/>
      <c r="Q2812" s="202"/>
      <c r="R2812" s="202"/>
      <c r="S2812" s="202"/>
      <c r="T2812" s="203"/>
      <c r="AT2812" s="204" t="s">
        <v>188</v>
      </c>
      <c r="AU2812" s="204" t="s">
        <v>86</v>
      </c>
      <c r="AV2812" s="13" t="s">
        <v>86</v>
      </c>
      <c r="AW2812" s="13" t="s">
        <v>35</v>
      </c>
      <c r="AX2812" s="13" t="s">
        <v>76</v>
      </c>
      <c r="AY2812" s="204" t="s">
        <v>177</v>
      </c>
    </row>
    <row r="2813" spans="1:65" s="14" customFormat="1" ht="11.25">
      <c r="B2813" s="205"/>
      <c r="C2813" s="206"/>
      <c r="D2813" s="195" t="s">
        <v>188</v>
      </c>
      <c r="E2813" s="207" t="s">
        <v>19</v>
      </c>
      <c r="F2813" s="208" t="s">
        <v>190</v>
      </c>
      <c r="G2813" s="206"/>
      <c r="H2813" s="209">
        <v>3</v>
      </c>
      <c r="I2813" s="210"/>
      <c r="J2813" s="206"/>
      <c r="K2813" s="206"/>
      <c r="L2813" s="211"/>
      <c r="M2813" s="212"/>
      <c r="N2813" s="213"/>
      <c r="O2813" s="213"/>
      <c r="P2813" s="213"/>
      <c r="Q2813" s="213"/>
      <c r="R2813" s="213"/>
      <c r="S2813" s="213"/>
      <c r="T2813" s="214"/>
      <c r="AT2813" s="215" t="s">
        <v>188</v>
      </c>
      <c r="AU2813" s="215" t="s">
        <v>86</v>
      </c>
      <c r="AV2813" s="14" t="s">
        <v>184</v>
      </c>
      <c r="AW2813" s="14" t="s">
        <v>35</v>
      </c>
      <c r="AX2813" s="14" t="s">
        <v>84</v>
      </c>
      <c r="AY2813" s="215" t="s">
        <v>177</v>
      </c>
    </row>
    <row r="2814" spans="1:65" s="2" customFormat="1" ht="16.5" customHeight="1">
      <c r="A2814" s="36"/>
      <c r="B2814" s="37"/>
      <c r="C2814" s="237" t="s">
        <v>2241</v>
      </c>
      <c r="D2814" s="237" t="s">
        <v>757</v>
      </c>
      <c r="E2814" s="238" t="s">
        <v>2242</v>
      </c>
      <c r="F2814" s="239" t="s">
        <v>2243</v>
      </c>
      <c r="G2814" s="240" t="s">
        <v>272</v>
      </c>
      <c r="H2814" s="241">
        <v>3</v>
      </c>
      <c r="I2814" s="242"/>
      <c r="J2814" s="243">
        <f>ROUND(I2814*H2814,2)</f>
        <v>0</v>
      </c>
      <c r="K2814" s="239" t="s">
        <v>183</v>
      </c>
      <c r="L2814" s="244"/>
      <c r="M2814" s="245" t="s">
        <v>19</v>
      </c>
      <c r="N2814" s="246" t="s">
        <v>47</v>
      </c>
      <c r="O2814" s="66"/>
      <c r="P2814" s="184">
        <f>O2814*H2814</f>
        <v>0</v>
      </c>
      <c r="Q2814" s="184">
        <v>2.2000000000000001E-3</v>
      </c>
      <c r="R2814" s="184">
        <f>Q2814*H2814</f>
        <v>6.6E-3</v>
      </c>
      <c r="S2814" s="184">
        <v>0</v>
      </c>
      <c r="T2814" s="185">
        <f>S2814*H2814</f>
        <v>0</v>
      </c>
      <c r="U2814" s="36"/>
      <c r="V2814" s="36"/>
      <c r="W2814" s="36"/>
      <c r="X2814" s="36"/>
      <c r="Y2814" s="36"/>
      <c r="Z2814" s="36"/>
      <c r="AA2814" s="36"/>
      <c r="AB2814" s="36"/>
      <c r="AC2814" s="36"/>
      <c r="AD2814" s="36"/>
      <c r="AE2814" s="36"/>
      <c r="AR2814" s="186" t="s">
        <v>592</v>
      </c>
      <c r="AT2814" s="186" t="s">
        <v>757</v>
      </c>
      <c r="AU2814" s="186" t="s">
        <v>86</v>
      </c>
      <c r="AY2814" s="19" t="s">
        <v>177</v>
      </c>
      <c r="BE2814" s="187">
        <f>IF(N2814="základní",J2814,0)</f>
        <v>0</v>
      </c>
      <c r="BF2814" s="187">
        <f>IF(N2814="snížená",J2814,0)</f>
        <v>0</v>
      </c>
      <c r="BG2814" s="187">
        <f>IF(N2814="zákl. přenesená",J2814,0)</f>
        <v>0</v>
      </c>
      <c r="BH2814" s="187">
        <f>IF(N2814="sníž. přenesená",J2814,0)</f>
        <v>0</v>
      </c>
      <c r="BI2814" s="187">
        <f>IF(N2814="nulová",J2814,0)</f>
        <v>0</v>
      </c>
      <c r="BJ2814" s="19" t="s">
        <v>84</v>
      </c>
      <c r="BK2814" s="187">
        <f>ROUND(I2814*H2814,2)</f>
        <v>0</v>
      </c>
      <c r="BL2814" s="19" t="s">
        <v>301</v>
      </c>
      <c r="BM2814" s="186" t="s">
        <v>2244</v>
      </c>
    </row>
    <row r="2815" spans="1:65" s="2" customFormat="1" ht="24.2" customHeight="1">
      <c r="A2815" s="36"/>
      <c r="B2815" s="37"/>
      <c r="C2815" s="175" t="s">
        <v>2245</v>
      </c>
      <c r="D2815" s="175" t="s">
        <v>179</v>
      </c>
      <c r="E2815" s="176" t="s">
        <v>2246</v>
      </c>
      <c r="F2815" s="177" t="s">
        <v>2247</v>
      </c>
      <c r="G2815" s="178" t="s">
        <v>272</v>
      </c>
      <c r="H2815" s="179">
        <v>4</v>
      </c>
      <c r="I2815" s="180"/>
      <c r="J2815" s="181">
        <f>ROUND(I2815*H2815,2)</f>
        <v>0</v>
      </c>
      <c r="K2815" s="177" t="s">
        <v>183</v>
      </c>
      <c r="L2815" s="41"/>
      <c r="M2815" s="182" t="s">
        <v>19</v>
      </c>
      <c r="N2815" s="183" t="s">
        <v>47</v>
      </c>
      <c r="O2815" s="66"/>
      <c r="P2815" s="184">
        <f>O2815*H2815</f>
        <v>0</v>
      </c>
      <c r="Q2815" s="184">
        <v>4.6999999999999999E-4</v>
      </c>
      <c r="R2815" s="184">
        <f>Q2815*H2815</f>
        <v>1.8799999999999999E-3</v>
      </c>
      <c r="S2815" s="184">
        <v>0</v>
      </c>
      <c r="T2815" s="185">
        <f>S2815*H2815</f>
        <v>0</v>
      </c>
      <c r="U2815" s="36"/>
      <c r="V2815" s="36"/>
      <c r="W2815" s="36"/>
      <c r="X2815" s="36"/>
      <c r="Y2815" s="36"/>
      <c r="Z2815" s="36"/>
      <c r="AA2815" s="36"/>
      <c r="AB2815" s="36"/>
      <c r="AC2815" s="36"/>
      <c r="AD2815" s="36"/>
      <c r="AE2815" s="36"/>
      <c r="AR2815" s="186" t="s">
        <v>301</v>
      </c>
      <c r="AT2815" s="186" t="s">
        <v>179</v>
      </c>
      <c r="AU2815" s="186" t="s">
        <v>86</v>
      </c>
      <c r="AY2815" s="19" t="s">
        <v>177</v>
      </c>
      <c r="BE2815" s="187">
        <f>IF(N2815="základní",J2815,0)</f>
        <v>0</v>
      </c>
      <c r="BF2815" s="187">
        <f>IF(N2815="snížená",J2815,0)</f>
        <v>0</v>
      </c>
      <c r="BG2815" s="187">
        <f>IF(N2815="zákl. přenesená",J2815,0)</f>
        <v>0</v>
      </c>
      <c r="BH2815" s="187">
        <f>IF(N2815="sníž. přenesená",J2815,0)</f>
        <v>0</v>
      </c>
      <c r="BI2815" s="187">
        <f>IF(N2815="nulová",J2815,0)</f>
        <v>0</v>
      </c>
      <c r="BJ2815" s="19" t="s">
        <v>84</v>
      </c>
      <c r="BK2815" s="187">
        <f>ROUND(I2815*H2815,2)</f>
        <v>0</v>
      </c>
      <c r="BL2815" s="19" t="s">
        <v>301</v>
      </c>
      <c r="BM2815" s="186" t="s">
        <v>2248</v>
      </c>
    </row>
    <row r="2816" spans="1:65" s="2" customFormat="1" ht="11.25">
      <c r="A2816" s="36"/>
      <c r="B2816" s="37"/>
      <c r="C2816" s="38"/>
      <c r="D2816" s="188" t="s">
        <v>186</v>
      </c>
      <c r="E2816" s="38"/>
      <c r="F2816" s="189" t="s">
        <v>2249</v>
      </c>
      <c r="G2816" s="38"/>
      <c r="H2816" s="38"/>
      <c r="I2816" s="190"/>
      <c r="J2816" s="38"/>
      <c r="K2816" s="38"/>
      <c r="L2816" s="41"/>
      <c r="M2816" s="191"/>
      <c r="N2816" s="192"/>
      <c r="O2816" s="66"/>
      <c r="P2816" s="66"/>
      <c r="Q2816" s="66"/>
      <c r="R2816" s="66"/>
      <c r="S2816" s="66"/>
      <c r="T2816" s="67"/>
      <c r="U2816" s="36"/>
      <c r="V2816" s="36"/>
      <c r="W2816" s="36"/>
      <c r="X2816" s="36"/>
      <c r="Y2816" s="36"/>
      <c r="Z2816" s="36"/>
      <c r="AA2816" s="36"/>
      <c r="AB2816" s="36"/>
      <c r="AC2816" s="36"/>
      <c r="AD2816" s="36"/>
      <c r="AE2816" s="36"/>
      <c r="AT2816" s="19" t="s">
        <v>186</v>
      </c>
      <c r="AU2816" s="19" t="s">
        <v>86</v>
      </c>
    </row>
    <row r="2817" spans="1:65" s="13" customFormat="1" ht="11.25">
      <c r="B2817" s="193"/>
      <c r="C2817" s="194"/>
      <c r="D2817" s="195" t="s">
        <v>188</v>
      </c>
      <c r="E2817" s="196" t="s">
        <v>19</v>
      </c>
      <c r="F2817" s="197" t="s">
        <v>2120</v>
      </c>
      <c r="G2817" s="194"/>
      <c r="H2817" s="198">
        <v>4</v>
      </c>
      <c r="I2817" s="199"/>
      <c r="J2817" s="194"/>
      <c r="K2817" s="194"/>
      <c r="L2817" s="200"/>
      <c r="M2817" s="201"/>
      <c r="N2817" s="202"/>
      <c r="O2817" s="202"/>
      <c r="P2817" s="202"/>
      <c r="Q2817" s="202"/>
      <c r="R2817" s="202"/>
      <c r="S2817" s="202"/>
      <c r="T2817" s="203"/>
      <c r="AT2817" s="204" t="s">
        <v>188</v>
      </c>
      <c r="AU2817" s="204" t="s">
        <v>86</v>
      </c>
      <c r="AV2817" s="13" t="s">
        <v>86</v>
      </c>
      <c r="AW2817" s="13" t="s">
        <v>35</v>
      </c>
      <c r="AX2817" s="13" t="s">
        <v>84</v>
      </c>
      <c r="AY2817" s="204" t="s">
        <v>177</v>
      </c>
    </row>
    <row r="2818" spans="1:65" s="2" customFormat="1" ht="21.75" customHeight="1">
      <c r="A2818" s="36"/>
      <c r="B2818" s="37"/>
      <c r="C2818" s="237" t="s">
        <v>2250</v>
      </c>
      <c r="D2818" s="237" t="s">
        <v>757</v>
      </c>
      <c r="E2818" s="238" t="s">
        <v>2251</v>
      </c>
      <c r="F2818" s="239" t="s">
        <v>2252</v>
      </c>
      <c r="G2818" s="240" t="s">
        <v>272</v>
      </c>
      <c r="H2818" s="241">
        <v>4</v>
      </c>
      <c r="I2818" s="242"/>
      <c r="J2818" s="243">
        <f>ROUND(I2818*H2818,2)</f>
        <v>0</v>
      </c>
      <c r="K2818" s="239" t="s">
        <v>183</v>
      </c>
      <c r="L2818" s="244"/>
      <c r="M2818" s="245" t="s">
        <v>19</v>
      </c>
      <c r="N2818" s="246" t="s">
        <v>47</v>
      </c>
      <c r="O2818" s="66"/>
      <c r="P2818" s="184">
        <f>O2818*H2818</f>
        <v>0</v>
      </c>
      <c r="Q2818" s="184">
        <v>1.6E-2</v>
      </c>
      <c r="R2818" s="184">
        <f>Q2818*H2818</f>
        <v>6.4000000000000001E-2</v>
      </c>
      <c r="S2818" s="184">
        <v>0</v>
      </c>
      <c r="T2818" s="185">
        <f>S2818*H2818</f>
        <v>0</v>
      </c>
      <c r="U2818" s="36"/>
      <c r="V2818" s="36"/>
      <c r="W2818" s="36"/>
      <c r="X2818" s="36"/>
      <c r="Y2818" s="36"/>
      <c r="Z2818" s="36"/>
      <c r="AA2818" s="36"/>
      <c r="AB2818" s="36"/>
      <c r="AC2818" s="36"/>
      <c r="AD2818" s="36"/>
      <c r="AE2818" s="36"/>
      <c r="AR2818" s="186" t="s">
        <v>592</v>
      </c>
      <c r="AT2818" s="186" t="s">
        <v>757</v>
      </c>
      <c r="AU2818" s="186" t="s">
        <v>86</v>
      </c>
      <c r="AY2818" s="19" t="s">
        <v>177</v>
      </c>
      <c r="BE2818" s="187">
        <f>IF(N2818="základní",J2818,0)</f>
        <v>0</v>
      </c>
      <c r="BF2818" s="187">
        <f>IF(N2818="snížená",J2818,0)</f>
        <v>0</v>
      </c>
      <c r="BG2818" s="187">
        <f>IF(N2818="zákl. přenesená",J2818,0)</f>
        <v>0</v>
      </c>
      <c r="BH2818" s="187">
        <f>IF(N2818="sníž. přenesená",J2818,0)</f>
        <v>0</v>
      </c>
      <c r="BI2818" s="187">
        <f>IF(N2818="nulová",J2818,0)</f>
        <v>0</v>
      </c>
      <c r="BJ2818" s="19" t="s">
        <v>84</v>
      </c>
      <c r="BK2818" s="187">
        <f>ROUND(I2818*H2818,2)</f>
        <v>0</v>
      </c>
      <c r="BL2818" s="19" t="s">
        <v>301</v>
      </c>
      <c r="BM2818" s="186" t="s">
        <v>2253</v>
      </c>
    </row>
    <row r="2819" spans="1:65" s="2" customFormat="1" ht="24.2" customHeight="1">
      <c r="A2819" s="36"/>
      <c r="B2819" s="37"/>
      <c r="C2819" s="175" t="s">
        <v>2254</v>
      </c>
      <c r="D2819" s="175" t="s">
        <v>179</v>
      </c>
      <c r="E2819" s="176" t="s">
        <v>2255</v>
      </c>
      <c r="F2819" s="177" t="s">
        <v>2256</v>
      </c>
      <c r="G2819" s="178" t="s">
        <v>272</v>
      </c>
      <c r="H2819" s="179">
        <v>1</v>
      </c>
      <c r="I2819" s="180"/>
      <c r="J2819" s="181">
        <f>ROUND(I2819*H2819,2)</f>
        <v>0</v>
      </c>
      <c r="K2819" s="177" t="s">
        <v>183</v>
      </c>
      <c r="L2819" s="41"/>
      <c r="M2819" s="182" t="s">
        <v>19</v>
      </c>
      <c r="N2819" s="183" t="s">
        <v>47</v>
      </c>
      <c r="O2819" s="66"/>
      <c r="P2819" s="184">
        <f>O2819*H2819</f>
        <v>0</v>
      </c>
      <c r="Q2819" s="184">
        <v>0</v>
      </c>
      <c r="R2819" s="184">
        <f>Q2819*H2819</f>
        <v>0</v>
      </c>
      <c r="S2819" s="184">
        <v>0</v>
      </c>
      <c r="T2819" s="185">
        <f>S2819*H2819</f>
        <v>0</v>
      </c>
      <c r="U2819" s="36"/>
      <c r="V2819" s="36"/>
      <c r="W2819" s="36"/>
      <c r="X2819" s="36"/>
      <c r="Y2819" s="36"/>
      <c r="Z2819" s="36"/>
      <c r="AA2819" s="36"/>
      <c r="AB2819" s="36"/>
      <c r="AC2819" s="36"/>
      <c r="AD2819" s="36"/>
      <c r="AE2819" s="36"/>
      <c r="AR2819" s="186" t="s">
        <v>301</v>
      </c>
      <c r="AT2819" s="186" t="s">
        <v>179</v>
      </c>
      <c r="AU2819" s="186" t="s">
        <v>86</v>
      </c>
      <c r="AY2819" s="19" t="s">
        <v>177</v>
      </c>
      <c r="BE2819" s="187">
        <f>IF(N2819="základní",J2819,0)</f>
        <v>0</v>
      </c>
      <c r="BF2819" s="187">
        <f>IF(N2819="snížená",J2819,0)</f>
        <v>0</v>
      </c>
      <c r="BG2819" s="187">
        <f>IF(N2819="zákl. přenesená",J2819,0)</f>
        <v>0</v>
      </c>
      <c r="BH2819" s="187">
        <f>IF(N2819="sníž. přenesená",J2819,0)</f>
        <v>0</v>
      </c>
      <c r="BI2819" s="187">
        <f>IF(N2819="nulová",J2819,0)</f>
        <v>0</v>
      </c>
      <c r="BJ2819" s="19" t="s">
        <v>84</v>
      </c>
      <c r="BK2819" s="187">
        <f>ROUND(I2819*H2819,2)</f>
        <v>0</v>
      </c>
      <c r="BL2819" s="19" t="s">
        <v>301</v>
      </c>
      <c r="BM2819" s="186" t="s">
        <v>2257</v>
      </c>
    </row>
    <row r="2820" spans="1:65" s="2" customFormat="1" ht="11.25">
      <c r="A2820" s="36"/>
      <c r="B2820" s="37"/>
      <c r="C2820" s="38"/>
      <c r="D2820" s="188" t="s">
        <v>186</v>
      </c>
      <c r="E2820" s="38"/>
      <c r="F2820" s="189" t="s">
        <v>2258</v>
      </c>
      <c r="G2820" s="38"/>
      <c r="H2820" s="38"/>
      <c r="I2820" s="190"/>
      <c r="J2820" s="38"/>
      <c r="K2820" s="38"/>
      <c r="L2820" s="41"/>
      <c r="M2820" s="191"/>
      <c r="N2820" s="192"/>
      <c r="O2820" s="66"/>
      <c r="P2820" s="66"/>
      <c r="Q2820" s="66"/>
      <c r="R2820" s="66"/>
      <c r="S2820" s="66"/>
      <c r="T2820" s="67"/>
      <c r="U2820" s="36"/>
      <c r="V2820" s="36"/>
      <c r="W2820" s="36"/>
      <c r="X2820" s="36"/>
      <c r="Y2820" s="36"/>
      <c r="Z2820" s="36"/>
      <c r="AA2820" s="36"/>
      <c r="AB2820" s="36"/>
      <c r="AC2820" s="36"/>
      <c r="AD2820" s="36"/>
      <c r="AE2820" s="36"/>
      <c r="AT2820" s="19" t="s">
        <v>186</v>
      </c>
      <c r="AU2820" s="19" t="s">
        <v>86</v>
      </c>
    </row>
    <row r="2821" spans="1:65" s="13" customFormat="1" ht="11.25">
      <c r="B2821" s="193"/>
      <c r="C2821" s="194"/>
      <c r="D2821" s="195" t="s">
        <v>188</v>
      </c>
      <c r="E2821" s="196" t="s">
        <v>19</v>
      </c>
      <c r="F2821" s="197" t="s">
        <v>2259</v>
      </c>
      <c r="G2821" s="194"/>
      <c r="H2821" s="198">
        <v>1</v>
      </c>
      <c r="I2821" s="199"/>
      <c r="J2821" s="194"/>
      <c r="K2821" s="194"/>
      <c r="L2821" s="200"/>
      <c r="M2821" s="201"/>
      <c r="N2821" s="202"/>
      <c r="O2821" s="202"/>
      <c r="P2821" s="202"/>
      <c r="Q2821" s="202"/>
      <c r="R2821" s="202"/>
      <c r="S2821" s="202"/>
      <c r="T2821" s="203"/>
      <c r="AT2821" s="204" t="s">
        <v>188</v>
      </c>
      <c r="AU2821" s="204" t="s">
        <v>86</v>
      </c>
      <c r="AV2821" s="13" t="s">
        <v>86</v>
      </c>
      <c r="AW2821" s="13" t="s">
        <v>35</v>
      </c>
      <c r="AX2821" s="13" t="s">
        <v>84</v>
      </c>
      <c r="AY2821" s="204" t="s">
        <v>177</v>
      </c>
    </row>
    <row r="2822" spans="1:65" s="2" customFormat="1" ht="16.5" customHeight="1">
      <c r="A2822" s="36"/>
      <c r="B2822" s="37"/>
      <c r="C2822" s="237" t="s">
        <v>2260</v>
      </c>
      <c r="D2822" s="237" t="s">
        <v>757</v>
      </c>
      <c r="E2822" s="238" t="s">
        <v>2261</v>
      </c>
      <c r="F2822" s="239" t="s">
        <v>2262</v>
      </c>
      <c r="G2822" s="240" t="s">
        <v>595</v>
      </c>
      <c r="H2822" s="241">
        <v>1.2</v>
      </c>
      <c r="I2822" s="242"/>
      <c r="J2822" s="243">
        <f>ROUND(I2822*H2822,2)</f>
        <v>0</v>
      </c>
      <c r="K2822" s="239" t="s">
        <v>183</v>
      </c>
      <c r="L2822" s="244"/>
      <c r="M2822" s="245" t="s">
        <v>19</v>
      </c>
      <c r="N2822" s="246" t="s">
        <v>47</v>
      </c>
      <c r="O2822" s="66"/>
      <c r="P2822" s="184">
        <f>O2822*H2822</f>
        <v>0</v>
      </c>
      <c r="Q2822" s="184">
        <v>5.0000000000000001E-3</v>
      </c>
      <c r="R2822" s="184">
        <f>Q2822*H2822</f>
        <v>6.0000000000000001E-3</v>
      </c>
      <c r="S2822" s="184">
        <v>0</v>
      </c>
      <c r="T2822" s="185">
        <f>S2822*H2822</f>
        <v>0</v>
      </c>
      <c r="U2822" s="36"/>
      <c r="V2822" s="36"/>
      <c r="W2822" s="36"/>
      <c r="X2822" s="36"/>
      <c r="Y2822" s="36"/>
      <c r="Z2822" s="36"/>
      <c r="AA2822" s="36"/>
      <c r="AB2822" s="36"/>
      <c r="AC2822" s="36"/>
      <c r="AD2822" s="36"/>
      <c r="AE2822" s="36"/>
      <c r="AR2822" s="186" t="s">
        <v>592</v>
      </c>
      <c r="AT2822" s="186" t="s">
        <v>757</v>
      </c>
      <c r="AU2822" s="186" t="s">
        <v>86</v>
      </c>
      <c r="AY2822" s="19" t="s">
        <v>177</v>
      </c>
      <c r="BE2822" s="187">
        <f>IF(N2822="základní",J2822,0)</f>
        <v>0</v>
      </c>
      <c r="BF2822" s="187">
        <f>IF(N2822="snížená",J2822,0)</f>
        <v>0</v>
      </c>
      <c r="BG2822" s="187">
        <f>IF(N2822="zákl. přenesená",J2822,0)</f>
        <v>0</v>
      </c>
      <c r="BH2822" s="187">
        <f>IF(N2822="sníž. přenesená",J2822,0)</f>
        <v>0</v>
      </c>
      <c r="BI2822" s="187">
        <f>IF(N2822="nulová",J2822,0)</f>
        <v>0</v>
      </c>
      <c r="BJ2822" s="19" t="s">
        <v>84</v>
      </c>
      <c r="BK2822" s="187">
        <f>ROUND(I2822*H2822,2)</f>
        <v>0</v>
      </c>
      <c r="BL2822" s="19" t="s">
        <v>301</v>
      </c>
      <c r="BM2822" s="186" t="s">
        <v>2263</v>
      </c>
    </row>
    <row r="2823" spans="1:65" s="13" customFormat="1" ht="11.25">
      <c r="B2823" s="193"/>
      <c r="C2823" s="194"/>
      <c r="D2823" s="195" t="s">
        <v>188</v>
      </c>
      <c r="E2823" s="196" t="s">
        <v>19</v>
      </c>
      <c r="F2823" s="197" t="s">
        <v>2264</v>
      </c>
      <c r="G2823" s="194"/>
      <c r="H2823" s="198">
        <v>1.2</v>
      </c>
      <c r="I2823" s="199"/>
      <c r="J2823" s="194"/>
      <c r="K2823" s="194"/>
      <c r="L2823" s="200"/>
      <c r="M2823" s="201"/>
      <c r="N2823" s="202"/>
      <c r="O2823" s="202"/>
      <c r="P2823" s="202"/>
      <c r="Q2823" s="202"/>
      <c r="R2823" s="202"/>
      <c r="S2823" s="202"/>
      <c r="T2823" s="203"/>
      <c r="AT2823" s="204" t="s">
        <v>188</v>
      </c>
      <c r="AU2823" s="204" t="s">
        <v>86</v>
      </c>
      <c r="AV2823" s="13" t="s">
        <v>86</v>
      </c>
      <c r="AW2823" s="13" t="s">
        <v>35</v>
      </c>
      <c r="AX2823" s="13" t="s">
        <v>84</v>
      </c>
      <c r="AY2823" s="204" t="s">
        <v>177</v>
      </c>
    </row>
    <row r="2824" spans="1:65" s="2" customFormat="1" ht="16.5" customHeight="1">
      <c r="A2824" s="36"/>
      <c r="B2824" s="37"/>
      <c r="C2824" s="237" t="s">
        <v>2265</v>
      </c>
      <c r="D2824" s="237" t="s">
        <v>757</v>
      </c>
      <c r="E2824" s="238" t="s">
        <v>2266</v>
      </c>
      <c r="F2824" s="239" t="s">
        <v>2267</v>
      </c>
      <c r="G2824" s="240" t="s">
        <v>1585</v>
      </c>
      <c r="H2824" s="241">
        <v>1</v>
      </c>
      <c r="I2824" s="242"/>
      <c r="J2824" s="243">
        <f>ROUND(I2824*H2824,2)</f>
        <v>0</v>
      </c>
      <c r="K2824" s="239" t="s">
        <v>183</v>
      </c>
      <c r="L2824" s="244"/>
      <c r="M2824" s="245" t="s">
        <v>19</v>
      </c>
      <c r="N2824" s="246" t="s">
        <v>47</v>
      </c>
      <c r="O2824" s="66"/>
      <c r="P2824" s="184">
        <f>O2824*H2824</f>
        <v>0</v>
      </c>
      <c r="Q2824" s="184">
        <v>6.0000000000000002E-5</v>
      </c>
      <c r="R2824" s="184">
        <f>Q2824*H2824</f>
        <v>6.0000000000000002E-5</v>
      </c>
      <c r="S2824" s="184">
        <v>0</v>
      </c>
      <c r="T2824" s="185">
        <f>S2824*H2824</f>
        <v>0</v>
      </c>
      <c r="U2824" s="36"/>
      <c r="V2824" s="36"/>
      <c r="W2824" s="36"/>
      <c r="X2824" s="36"/>
      <c r="Y2824" s="36"/>
      <c r="Z2824" s="36"/>
      <c r="AA2824" s="36"/>
      <c r="AB2824" s="36"/>
      <c r="AC2824" s="36"/>
      <c r="AD2824" s="36"/>
      <c r="AE2824" s="36"/>
      <c r="AR2824" s="186" t="s">
        <v>592</v>
      </c>
      <c r="AT2824" s="186" t="s">
        <v>757</v>
      </c>
      <c r="AU2824" s="186" t="s">
        <v>86</v>
      </c>
      <c r="AY2824" s="19" t="s">
        <v>177</v>
      </c>
      <c r="BE2824" s="187">
        <f>IF(N2824="základní",J2824,0)</f>
        <v>0</v>
      </c>
      <c r="BF2824" s="187">
        <f>IF(N2824="snížená",J2824,0)</f>
        <v>0</v>
      </c>
      <c r="BG2824" s="187">
        <f>IF(N2824="zákl. přenesená",J2824,0)</f>
        <v>0</v>
      </c>
      <c r="BH2824" s="187">
        <f>IF(N2824="sníž. přenesená",J2824,0)</f>
        <v>0</v>
      </c>
      <c r="BI2824" s="187">
        <f>IF(N2824="nulová",J2824,0)</f>
        <v>0</v>
      </c>
      <c r="BJ2824" s="19" t="s">
        <v>84</v>
      </c>
      <c r="BK2824" s="187">
        <f>ROUND(I2824*H2824,2)</f>
        <v>0</v>
      </c>
      <c r="BL2824" s="19" t="s">
        <v>301</v>
      </c>
      <c r="BM2824" s="186" t="s">
        <v>2268</v>
      </c>
    </row>
    <row r="2825" spans="1:65" s="2" customFormat="1" ht="24.2" customHeight="1">
      <c r="A2825" s="36"/>
      <c r="B2825" s="37"/>
      <c r="C2825" s="175" t="s">
        <v>2269</v>
      </c>
      <c r="D2825" s="175" t="s">
        <v>179</v>
      </c>
      <c r="E2825" s="176" t="s">
        <v>2270</v>
      </c>
      <c r="F2825" s="177" t="s">
        <v>2271</v>
      </c>
      <c r="G2825" s="178" t="s">
        <v>272</v>
      </c>
      <c r="H2825" s="179">
        <v>5</v>
      </c>
      <c r="I2825" s="180"/>
      <c r="J2825" s="181">
        <f>ROUND(I2825*H2825,2)</f>
        <v>0</v>
      </c>
      <c r="K2825" s="177" t="s">
        <v>183</v>
      </c>
      <c r="L2825" s="41"/>
      <c r="M2825" s="182" t="s">
        <v>19</v>
      </c>
      <c r="N2825" s="183" t="s">
        <v>47</v>
      </c>
      <c r="O2825" s="66"/>
      <c r="P2825" s="184">
        <f>O2825*H2825</f>
        <v>0</v>
      </c>
      <c r="Q2825" s="184">
        <v>0</v>
      </c>
      <c r="R2825" s="184">
        <f>Q2825*H2825</f>
        <v>0</v>
      </c>
      <c r="S2825" s="184">
        <v>0</v>
      </c>
      <c r="T2825" s="185">
        <f>S2825*H2825</f>
        <v>0</v>
      </c>
      <c r="U2825" s="36"/>
      <c r="V2825" s="36"/>
      <c r="W2825" s="36"/>
      <c r="X2825" s="36"/>
      <c r="Y2825" s="36"/>
      <c r="Z2825" s="36"/>
      <c r="AA2825" s="36"/>
      <c r="AB2825" s="36"/>
      <c r="AC2825" s="36"/>
      <c r="AD2825" s="36"/>
      <c r="AE2825" s="36"/>
      <c r="AR2825" s="186" t="s">
        <v>301</v>
      </c>
      <c r="AT2825" s="186" t="s">
        <v>179</v>
      </c>
      <c r="AU2825" s="186" t="s">
        <v>86</v>
      </c>
      <c r="AY2825" s="19" t="s">
        <v>177</v>
      </c>
      <c r="BE2825" s="187">
        <f>IF(N2825="základní",J2825,0)</f>
        <v>0</v>
      </c>
      <c r="BF2825" s="187">
        <f>IF(N2825="snížená",J2825,0)</f>
        <v>0</v>
      </c>
      <c r="BG2825" s="187">
        <f>IF(N2825="zákl. přenesená",J2825,0)</f>
        <v>0</v>
      </c>
      <c r="BH2825" s="187">
        <f>IF(N2825="sníž. přenesená",J2825,0)</f>
        <v>0</v>
      </c>
      <c r="BI2825" s="187">
        <f>IF(N2825="nulová",J2825,0)</f>
        <v>0</v>
      </c>
      <c r="BJ2825" s="19" t="s">
        <v>84</v>
      </c>
      <c r="BK2825" s="187">
        <f>ROUND(I2825*H2825,2)</f>
        <v>0</v>
      </c>
      <c r="BL2825" s="19" t="s">
        <v>301</v>
      </c>
      <c r="BM2825" s="186" t="s">
        <v>2272</v>
      </c>
    </row>
    <row r="2826" spans="1:65" s="2" customFormat="1" ht="11.25">
      <c r="A2826" s="36"/>
      <c r="B2826" s="37"/>
      <c r="C2826" s="38"/>
      <c r="D2826" s="188" t="s">
        <v>186</v>
      </c>
      <c r="E2826" s="38"/>
      <c r="F2826" s="189" t="s">
        <v>2273</v>
      </c>
      <c r="G2826" s="38"/>
      <c r="H2826" s="38"/>
      <c r="I2826" s="190"/>
      <c r="J2826" s="38"/>
      <c r="K2826" s="38"/>
      <c r="L2826" s="41"/>
      <c r="M2826" s="191"/>
      <c r="N2826" s="192"/>
      <c r="O2826" s="66"/>
      <c r="P2826" s="66"/>
      <c r="Q2826" s="66"/>
      <c r="R2826" s="66"/>
      <c r="S2826" s="66"/>
      <c r="T2826" s="67"/>
      <c r="U2826" s="36"/>
      <c r="V2826" s="36"/>
      <c r="W2826" s="36"/>
      <c r="X2826" s="36"/>
      <c r="Y2826" s="36"/>
      <c r="Z2826" s="36"/>
      <c r="AA2826" s="36"/>
      <c r="AB2826" s="36"/>
      <c r="AC2826" s="36"/>
      <c r="AD2826" s="36"/>
      <c r="AE2826" s="36"/>
      <c r="AT2826" s="19" t="s">
        <v>186</v>
      </c>
      <c r="AU2826" s="19" t="s">
        <v>86</v>
      </c>
    </row>
    <row r="2827" spans="1:65" s="13" customFormat="1" ht="11.25">
      <c r="B2827" s="193"/>
      <c r="C2827" s="194"/>
      <c r="D2827" s="195" t="s">
        <v>188</v>
      </c>
      <c r="E2827" s="196" t="s">
        <v>19</v>
      </c>
      <c r="F2827" s="197" t="s">
        <v>2274</v>
      </c>
      <c r="G2827" s="194"/>
      <c r="H2827" s="198">
        <v>3</v>
      </c>
      <c r="I2827" s="199"/>
      <c r="J2827" s="194"/>
      <c r="K2827" s="194"/>
      <c r="L2827" s="200"/>
      <c r="M2827" s="201"/>
      <c r="N2827" s="202"/>
      <c r="O2827" s="202"/>
      <c r="P2827" s="202"/>
      <c r="Q2827" s="202"/>
      <c r="R2827" s="202"/>
      <c r="S2827" s="202"/>
      <c r="T2827" s="203"/>
      <c r="AT2827" s="204" t="s">
        <v>188</v>
      </c>
      <c r="AU2827" s="204" t="s">
        <v>86</v>
      </c>
      <c r="AV2827" s="13" t="s">
        <v>86</v>
      </c>
      <c r="AW2827" s="13" t="s">
        <v>35</v>
      </c>
      <c r="AX2827" s="13" t="s">
        <v>76</v>
      </c>
      <c r="AY2827" s="204" t="s">
        <v>177</v>
      </c>
    </row>
    <row r="2828" spans="1:65" s="13" customFormat="1" ht="11.25">
      <c r="B2828" s="193"/>
      <c r="C2828" s="194"/>
      <c r="D2828" s="195" t="s">
        <v>188</v>
      </c>
      <c r="E2828" s="196" t="s">
        <v>19</v>
      </c>
      <c r="F2828" s="197" t="s">
        <v>2070</v>
      </c>
      <c r="G2828" s="194"/>
      <c r="H2828" s="198">
        <v>2</v>
      </c>
      <c r="I2828" s="199"/>
      <c r="J2828" s="194"/>
      <c r="K2828" s="194"/>
      <c r="L2828" s="200"/>
      <c r="M2828" s="201"/>
      <c r="N2828" s="202"/>
      <c r="O2828" s="202"/>
      <c r="P2828" s="202"/>
      <c r="Q2828" s="202"/>
      <c r="R2828" s="202"/>
      <c r="S2828" s="202"/>
      <c r="T2828" s="203"/>
      <c r="AT2828" s="204" t="s">
        <v>188</v>
      </c>
      <c r="AU2828" s="204" t="s">
        <v>86</v>
      </c>
      <c r="AV2828" s="13" t="s">
        <v>86</v>
      </c>
      <c r="AW2828" s="13" t="s">
        <v>35</v>
      </c>
      <c r="AX2828" s="13" t="s">
        <v>76</v>
      </c>
      <c r="AY2828" s="204" t="s">
        <v>177</v>
      </c>
    </row>
    <row r="2829" spans="1:65" s="14" customFormat="1" ht="11.25">
      <c r="B2829" s="205"/>
      <c r="C2829" s="206"/>
      <c r="D2829" s="195" t="s">
        <v>188</v>
      </c>
      <c r="E2829" s="207" t="s">
        <v>19</v>
      </c>
      <c r="F2829" s="208" t="s">
        <v>190</v>
      </c>
      <c r="G2829" s="206"/>
      <c r="H2829" s="209">
        <v>5</v>
      </c>
      <c r="I2829" s="210"/>
      <c r="J2829" s="206"/>
      <c r="K2829" s="206"/>
      <c r="L2829" s="211"/>
      <c r="M2829" s="212"/>
      <c r="N2829" s="213"/>
      <c r="O2829" s="213"/>
      <c r="P2829" s="213"/>
      <c r="Q2829" s="213"/>
      <c r="R2829" s="213"/>
      <c r="S2829" s="213"/>
      <c r="T2829" s="214"/>
      <c r="AT2829" s="215" t="s">
        <v>188</v>
      </c>
      <c r="AU2829" s="215" t="s">
        <v>86</v>
      </c>
      <c r="AV2829" s="14" t="s">
        <v>184</v>
      </c>
      <c r="AW2829" s="14" t="s">
        <v>35</v>
      </c>
      <c r="AX2829" s="14" t="s">
        <v>84</v>
      </c>
      <c r="AY2829" s="215" t="s">
        <v>177</v>
      </c>
    </row>
    <row r="2830" spans="1:65" s="2" customFormat="1" ht="16.5" customHeight="1">
      <c r="A2830" s="36"/>
      <c r="B2830" s="37"/>
      <c r="C2830" s="237" t="s">
        <v>2275</v>
      </c>
      <c r="D2830" s="237" t="s">
        <v>757</v>
      </c>
      <c r="E2830" s="238" t="s">
        <v>2276</v>
      </c>
      <c r="F2830" s="239" t="s">
        <v>2277</v>
      </c>
      <c r="G2830" s="240" t="s">
        <v>595</v>
      </c>
      <c r="H2830" s="241">
        <v>4.5999999999999996</v>
      </c>
      <c r="I2830" s="242"/>
      <c r="J2830" s="243">
        <f>ROUND(I2830*H2830,2)</f>
        <v>0</v>
      </c>
      <c r="K2830" s="239" t="s">
        <v>183</v>
      </c>
      <c r="L2830" s="244"/>
      <c r="M2830" s="245" t="s">
        <v>19</v>
      </c>
      <c r="N2830" s="246" t="s">
        <v>47</v>
      </c>
      <c r="O2830" s="66"/>
      <c r="P2830" s="184">
        <f>O2830*H2830</f>
        <v>0</v>
      </c>
      <c r="Q2830" s="184">
        <v>2.0999999999999999E-3</v>
      </c>
      <c r="R2830" s="184">
        <f>Q2830*H2830</f>
        <v>9.6599999999999984E-3</v>
      </c>
      <c r="S2830" s="184">
        <v>0</v>
      </c>
      <c r="T2830" s="185">
        <f>S2830*H2830</f>
        <v>0</v>
      </c>
      <c r="U2830" s="36"/>
      <c r="V2830" s="36"/>
      <c r="W2830" s="36"/>
      <c r="X2830" s="36"/>
      <c r="Y2830" s="36"/>
      <c r="Z2830" s="36"/>
      <c r="AA2830" s="36"/>
      <c r="AB2830" s="36"/>
      <c r="AC2830" s="36"/>
      <c r="AD2830" s="36"/>
      <c r="AE2830" s="36"/>
      <c r="AR2830" s="186" t="s">
        <v>592</v>
      </c>
      <c r="AT2830" s="186" t="s">
        <v>757</v>
      </c>
      <c r="AU2830" s="186" t="s">
        <v>86</v>
      </c>
      <c r="AY2830" s="19" t="s">
        <v>177</v>
      </c>
      <c r="BE2830" s="187">
        <f>IF(N2830="základní",J2830,0)</f>
        <v>0</v>
      </c>
      <c r="BF2830" s="187">
        <f>IF(N2830="snížená",J2830,0)</f>
        <v>0</v>
      </c>
      <c r="BG2830" s="187">
        <f>IF(N2830="zákl. přenesená",J2830,0)</f>
        <v>0</v>
      </c>
      <c r="BH2830" s="187">
        <f>IF(N2830="sníž. přenesená",J2830,0)</f>
        <v>0</v>
      </c>
      <c r="BI2830" s="187">
        <f>IF(N2830="nulová",J2830,0)</f>
        <v>0</v>
      </c>
      <c r="BJ2830" s="19" t="s">
        <v>84</v>
      </c>
      <c r="BK2830" s="187">
        <f>ROUND(I2830*H2830,2)</f>
        <v>0</v>
      </c>
      <c r="BL2830" s="19" t="s">
        <v>301</v>
      </c>
      <c r="BM2830" s="186" t="s">
        <v>2278</v>
      </c>
    </row>
    <row r="2831" spans="1:65" s="13" customFormat="1" ht="11.25">
      <c r="B2831" s="193"/>
      <c r="C2831" s="194"/>
      <c r="D2831" s="195" t="s">
        <v>188</v>
      </c>
      <c r="E2831" s="196" t="s">
        <v>19</v>
      </c>
      <c r="F2831" s="197" t="s">
        <v>2279</v>
      </c>
      <c r="G2831" s="194"/>
      <c r="H2831" s="198">
        <v>3</v>
      </c>
      <c r="I2831" s="199"/>
      <c r="J2831" s="194"/>
      <c r="K2831" s="194"/>
      <c r="L2831" s="200"/>
      <c r="M2831" s="201"/>
      <c r="N2831" s="202"/>
      <c r="O2831" s="202"/>
      <c r="P2831" s="202"/>
      <c r="Q2831" s="202"/>
      <c r="R2831" s="202"/>
      <c r="S2831" s="202"/>
      <c r="T2831" s="203"/>
      <c r="AT2831" s="204" t="s">
        <v>188</v>
      </c>
      <c r="AU2831" s="204" t="s">
        <v>86</v>
      </c>
      <c r="AV2831" s="13" t="s">
        <v>86</v>
      </c>
      <c r="AW2831" s="13" t="s">
        <v>35</v>
      </c>
      <c r="AX2831" s="13" t="s">
        <v>76</v>
      </c>
      <c r="AY2831" s="204" t="s">
        <v>177</v>
      </c>
    </row>
    <row r="2832" spans="1:65" s="13" customFormat="1" ht="11.25">
      <c r="B2832" s="193"/>
      <c r="C2832" s="194"/>
      <c r="D2832" s="195" t="s">
        <v>188</v>
      </c>
      <c r="E2832" s="196" t="s">
        <v>19</v>
      </c>
      <c r="F2832" s="197" t="s">
        <v>2280</v>
      </c>
      <c r="G2832" s="194"/>
      <c r="H2832" s="198">
        <v>1.6</v>
      </c>
      <c r="I2832" s="199"/>
      <c r="J2832" s="194"/>
      <c r="K2832" s="194"/>
      <c r="L2832" s="200"/>
      <c r="M2832" s="201"/>
      <c r="N2832" s="202"/>
      <c r="O2832" s="202"/>
      <c r="P2832" s="202"/>
      <c r="Q2832" s="202"/>
      <c r="R2832" s="202"/>
      <c r="S2832" s="202"/>
      <c r="T2832" s="203"/>
      <c r="AT2832" s="204" t="s">
        <v>188</v>
      </c>
      <c r="AU2832" s="204" t="s">
        <v>86</v>
      </c>
      <c r="AV2832" s="13" t="s">
        <v>86</v>
      </c>
      <c r="AW2832" s="13" t="s">
        <v>35</v>
      </c>
      <c r="AX2832" s="13" t="s">
        <v>76</v>
      </c>
      <c r="AY2832" s="204" t="s">
        <v>177</v>
      </c>
    </row>
    <row r="2833" spans="1:65" s="14" customFormat="1" ht="11.25">
      <c r="B2833" s="205"/>
      <c r="C2833" s="206"/>
      <c r="D2833" s="195" t="s">
        <v>188</v>
      </c>
      <c r="E2833" s="207" t="s">
        <v>19</v>
      </c>
      <c r="F2833" s="208" t="s">
        <v>190</v>
      </c>
      <c r="G2833" s="206"/>
      <c r="H2833" s="209">
        <v>4.5999999999999996</v>
      </c>
      <c r="I2833" s="210"/>
      <c r="J2833" s="206"/>
      <c r="K2833" s="206"/>
      <c r="L2833" s="211"/>
      <c r="M2833" s="212"/>
      <c r="N2833" s="213"/>
      <c r="O2833" s="213"/>
      <c r="P2833" s="213"/>
      <c r="Q2833" s="213"/>
      <c r="R2833" s="213"/>
      <c r="S2833" s="213"/>
      <c r="T2833" s="214"/>
      <c r="AT2833" s="215" t="s">
        <v>188</v>
      </c>
      <c r="AU2833" s="215" t="s">
        <v>86</v>
      </c>
      <c r="AV2833" s="14" t="s">
        <v>184</v>
      </c>
      <c r="AW2833" s="14" t="s">
        <v>35</v>
      </c>
      <c r="AX2833" s="14" t="s">
        <v>84</v>
      </c>
      <c r="AY2833" s="215" t="s">
        <v>177</v>
      </c>
    </row>
    <row r="2834" spans="1:65" s="2" customFormat="1" ht="16.5" customHeight="1">
      <c r="A2834" s="36"/>
      <c r="B2834" s="37"/>
      <c r="C2834" s="237" t="s">
        <v>2281</v>
      </c>
      <c r="D2834" s="237" t="s">
        <v>757</v>
      </c>
      <c r="E2834" s="238" t="s">
        <v>2282</v>
      </c>
      <c r="F2834" s="239" t="s">
        <v>2283</v>
      </c>
      <c r="G2834" s="240" t="s">
        <v>1585</v>
      </c>
      <c r="H2834" s="241">
        <v>5</v>
      </c>
      <c r="I2834" s="242"/>
      <c r="J2834" s="243">
        <f>ROUND(I2834*H2834,2)</f>
        <v>0</v>
      </c>
      <c r="K2834" s="239" t="s">
        <v>183</v>
      </c>
      <c r="L2834" s="244"/>
      <c r="M2834" s="245" t="s">
        <v>19</v>
      </c>
      <c r="N2834" s="246" t="s">
        <v>47</v>
      </c>
      <c r="O2834" s="66"/>
      <c r="P2834" s="184">
        <f>O2834*H2834</f>
        <v>0</v>
      </c>
      <c r="Q2834" s="184">
        <v>2.0000000000000001E-4</v>
      </c>
      <c r="R2834" s="184">
        <f>Q2834*H2834</f>
        <v>1E-3</v>
      </c>
      <c r="S2834" s="184">
        <v>0</v>
      </c>
      <c r="T2834" s="185">
        <f>S2834*H2834</f>
        <v>0</v>
      </c>
      <c r="U2834" s="36"/>
      <c r="V2834" s="36"/>
      <c r="W2834" s="36"/>
      <c r="X2834" s="36"/>
      <c r="Y2834" s="36"/>
      <c r="Z2834" s="36"/>
      <c r="AA2834" s="36"/>
      <c r="AB2834" s="36"/>
      <c r="AC2834" s="36"/>
      <c r="AD2834" s="36"/>
      <c r="AE2834" s="36"/>
      <c r="AR2834" s="186" t="s">
        <v>592</v>
      </c>
      <c r="AT2834" s="186" t="s">
        <v>757</v>
      </c>
      <c r="AU2834" s="186" t="s">
        <v>86</v>
      </c>
      <c r="AY2834" s="19" t="s">
        <v>177</v>
      </c>
      <c r="BE2834" s="187">
        <f>IF(N2834="základní",J2834,0)</f>
        <v>0</v>
      </c>
      <c r="BF2834" s="187">
        <f>IF(N2834="snížená",J2834,0)</f>
        <v>0</v>
      </c>
      <c r="BG2834" s="187">
        <f>IF(N2834="zákl. přenesená",J2834,0)</f>
        <v>0</v>
      </c>
      <c r="BH2834" s="187">
        <f>IF(N2834="sníž. přenesená",J2834,0)</f>
        <v>0</v>
      </c>
      <c r="BI2834" s="187">
        <f>IF(N2834="nulová",J2834,0)</f>
        <v>0</v>
      </c>
      <c r="BJ2834" s="19" t="s">
        <v>84</v>
      </c>
      <c r="BK2834" s="187">
        <f>ROUND(I2834*H2834,2)</f>
        <v>0</v>
      </c>
      <c r="BL2834" s="19" t="s">
        <v>301</v>
      </c>
      <c r="BM2834" s="186" t="s">
        <v>2284</v>
      </c>
    </row>
    <row r="2835" spans="1:65" s="2" customFormat="1" ht="24.2" customHeight="1">
      <c r="A2835" s="36"/>
      <c r="B2835" s="37"/>
      <c r="C2835" s="175" t="s">
        <v>2285</v>
      </c>
      <c r="D2835" s="175" t="s">
        <v>179</v>
      </c>
      <c r="E2835" s="176" t="s">
        <v>2286</v>
      </c>
      <c r="F2835" s="177" t="s">
        <v>2287</v>
      </c>
      <c r="G2835" s="178" t="s">
        <v>272</v>
      </c>
      <c r="H2835" s="179">
        <v>10</v>
      </c>
      <c r="I2835" s="180"/>
      <c r="J2835" s="181">
        <f>ROUND(I2835*H2835,2)</f>
        <v>0</v>
      </c>
      <c r="K2835" s="177" t="s">
        <v>183</v>
      </c>
      <c r="L2835" s="41"/>
      <c r="M2835" s="182" t="s">
        <v>19</v>
      </c>
      <c r="N2835" s="183" t="s">
        <v>47</v>
      </c>
      <c r="O2835" s="66"/>
      <c r="P2835" s="184">
        <f>O2835*H2835</f>
        <v>0</v>
      </c>
      <c r="Q2835" s="184">
        <v>0</v>
      </c>
      <c r="R2835" s="184">
        <f>Q2835*H2835</f>
        <v>0</v>
      </c>
      <c r="S2835" s="184">
        <v>0</v>
      </c>
      <c r="T2835" s="185">
        <f>S2835*H2835</f>
        <v>0</v>
      </c>
      <c r="U2835" s="36"/>
      <c r="V2835" s="36"/>
      <c r="W2835" s="36"/>
      <c r="X2835" s="36"/>
      <c r="Y2835" s="36"/>
      <c r="Z2835" s="36"/>
      <c r="AA2835" s="36"/>
      <c r="AB2835" s="36"/>
      <c r="AC2835" s="36"/>
      <c r="AD2835" s="36"/>
      <c r="AE2835" s="36"/>
      <c r="AR2835" s="186" t="s">
        <v>301</v>
      </c>
      <c r="AT2835" s="186" t="s">
        <v>179</v>
      </c>
      <c r="AU2835" s="186" t="s">
        <v>86</v>
      </c>
      <c r="AY2835" s="19" t="s">
        <v>177</v>
      </c>
      <c r="BE2835" s="187">
        <f>IF(N2835="základní",J2835,0)</f>
        <v>0</v>
      </c>
      <c r="BF2835" s="187">
        <f>IF(N2835="snížená",J2835,0)</f>
        <v>0</v>
      </c>
      <c r="BG2835" s="187">
        <f>IF(N2835="zákl. přenesená",J2835,0)</f>
        <v>0</v>
      </c>
      <c r="BH2835" s="187">
        <f>IF(N2835="sníž. přenesená",J2835,0)</f>
        <v>0</v>
      </c>
      <c r="BI2835" s="187">
        <f>IF(N2835="nulová",J2835,0)</f>
        <v>0</v>
      </c>
      <c r="BJ2835" s="19" t="s">
        <v>84</v>
      </c>
      <c r="BK2835" s="187">
        <f>ROUND(I2835*H2835,2)</f>
        <v>0</v>
      </c>
      <c r="BL2835" s="19" t="s">
        <v>301</v>
      </c>
      <c r="BM2835" s="186" t="s">
        <v>2288</v>
      </c>
    </row>
    <row r="2836" spans="1:65" s="2" customFormat="1" ht="11.25">
      <c r="A2836" s="36"/>
      <c r="B2836" s="37"/>
      <c r="C2836" s="38"/>
      <c r="D2836" s="188" t="s">
        <v>186</v>
      </c>
      <c r="E2836" s="38"/>
      <c r="F2836" s="189" t="s">
        <v>2289</v>
      </c>
      <c r="G2836" s="38"/>
      <c r="H2836" s="38"/>
      <c r="I2836" s="190"/>
      <c r="J2836" s="38"/>
      <c r="K2836" s="38"/>
      <c r="L2836" s="41"/>
      <c r="M2836" s="191"/>
      <c r="N2836" s="192"/>
      <c r="O2836" s="66"/>
      <c r="P2836" s="66"/>
      <c r="Q2836" s="66"/>
      <c r="R2836" s="66"/>
      <c r="S2836" s="66"/>
      <c r="T2836" s="67"/>
      <c r="U2836" s="36"/>
      <c r="V2836" s="36"/>
      <c r="W2836" s="36"/>
      <c r="X2836" s="36"/>
      <c r="Y2836" s="36"/>
      <c r="Z2836" s="36"/>
      <c r="AA2836" s="36"/>
      <c r="AB2836" s="36"/>
      <c r="AC2836" s="36"/>
      <c r="AD2836" s="36"/>
      <c r="AE2836" s="36"/>
      <c r="AT2836" s="19" t="s">
        <v>186</v>
      </c>
      <c r="AU2836" s="19" t="s">
        <v>86</v>
      </c>
    </row>
    <row r="2837" spans="1:65" s="13" customFormat="1" ht="11.25">
      <c r="B2837" s="193"/>
      <c r="C2837" s="194"/>
      <c r="D2837" s="195" t="s">
        <v>188</v>
      </c>
      <c r="E2837" s="196" t="s">
        <v>19</v>
      </c>
      <c r="F2837" s="197" t="s">
        <v>2290</v>
      </c>
      <c r="G2837" s="194"/>
      <c r="H2837" s="198">
        <v>1</v>
      </c>
      <c r="I2837" s="199"/>
      <c r="J2837" s="194"/>
      <c r="K2837" s="194"/>
      <c r="L2837" s="200"/>
      <c r="M2837" s="201"/>
      <c r="N2837" s="202"/>
      <c r="O2837" s="202"/>
      <c r="P2837" s="202"/>
      <c r="Q2837" s="202"/>
      <c r="R2837" s="202"/>
      <c r="S2837" s="202"/>
      <c r="T2837" s="203"/>
      <c r="AT2837" s="204" t="s">
        <v>188</v>
      </c>
      <c r="AU2837" s="204" t="s">
        <v>86</v>
      </c>
      <c r="AV2837" s="13" t="s">
        <v>86</v>
      </c>
      <c r="AW2837" s="13" t="s">
        <v>35</v>
      </c>
      <c r="AX2837" s="13" t="s">
        <v>76</v>
      </c>
      <c r="AY2837" s="204" t="s">
        <v>177</v>
      </c>
    </row>
    <row r="2838" spans="1:65" s="13" customFormat="1" ht="11.25">
      <c r="B2838" s="193"/>
      <c r="C2838" s="194"/>
      <c r="D2838" s="195" t="s">
        <v>188</v>
      </c>
      <c r="E2838" s="196" t="s">
        <v>19</v>
      </c>
      <c r="F2838" s="197" t="s">
        <v>2291</v>
      </c>
      <c r="G2838" s="194"/>
      <c r="H2838" s="198">
        <v>1</v>
      </c>
      <c r="I2838" s="199"/>
      <c r="J2838" s="194"/>
      <c r="K2838" s="194"/>
      <c r="L2838" s="200"/>
      <c r="M2838" s="201"/>
      <c r="N2838" s="202"/>
      <c r="O2838" s="202"/>
      <c r="P2838" s="202"/>
      <c r="Q2838" s="202"/>
      <c r="R2838" s="202"/>
      <c r="S2838" s="202"/>
      <c r="T2838" s="203"/>
      <c r="AT2838" s="204" t="s">
        <v>188</v>
      </c>
      <c r="AU2838" s="204" t="s">
        <v>86</v>
      </c>
      <c r="AV2838" s="13" t="s">
        <v>86</v>
      </c>
      <c r="AW2838" s="13" t="s">
        <v>35</v>
      </c>
      <c r="AX2838" s="13" t="s">
        <v>76</v>
      </c>
      <c r="AY2838" s="204" t="s">
        <v>177</v>
      </c>
    </row>
    <row r="2839" spans="1:65" s="13" customFormat="1" ht="11.25">
      <c r="B2839" s="193"/>
      <c r="C2839" s="194"/>
      <c r="D2839" s="195" t="s">
        <v>188</v>
      </c>
      <c r="E2839" s="196" t="s">
        <v>19</v>
      </c>
      <c r="F2839" s="197" t="s">
        <v>2292</v>
      </c>
      <c r="G2839" s="194"/>
      <c r="H2839" s="198">
        <v>1</v>
      </c>
      <c r="I2839" s="199"/>
      <c r="J2839" s="194"/>
      <c r="K2839" s="194"/>
      <c r="L2839" s="200"/>
      <c r="M2839" s="201"/>
      <c r="N2839" s="202"/>
      <c r="O2839" s="202"/>
      <c r="P2839" s="202"/>
      <c r="Q2839" s="202"/>
      <c r="R2839" s="202"/>
      <c r="S2839" s="202"/>
      <c r="T2839" s="203"/>
      <c r="AT2839" s="204" t="s">
        <v>188</v>
      </c>
      <c r="AU2839" s="204" t="s">
        <v>86</v>
      </c>
      <c r="AV2839" s="13" t="s">
        <v>86</v>
      </c>
      <c r="AW2839" s="13" t="s">
        <v>35</v>
      </c>
      <c r="AX2839" s="13" t="s">
        <v>76</v>
      </c>
      <c r="AY2839" s="204" t="s">
        <v>177</v>
      </c>
    </row>
    <row r="2840" spans="1:65" s="13" customFormat="1" ht="11.25">
      <c r="B2840" s="193"/>
      <c r="C2840" s="194"/>
      <c r="D2840" s="195" t="s">
        <v>188</v>
      </c>
      <c r="E2840" s="196" t="s">
        <v>19</v>
      </c>
      <c r="F2840" s="197" t="s">
        <v>2293</v>
      </c>
      <c r="G2840" s="194"/>
      <c r="H2840" s="198">
        <v>7</v>
      </c>
      <c r="I2840" s="199"/>
      <c r="J2840" s="194"/>
      <c r="K2840" s="194"/>
      <c r="L2840" s="200"/>
      <c r="M2840" s="201"/>
      <c r="N2840" s="202"/>
      <c r="O2840" s="202"/>
      <c r="P2840" s="202"/>
      <c r="Q2840" s="202"/>
      <c r="R2840" s="202"/>
      <c r="S2840" s="202"/>
      <c r="T2840" s="203"/>
      <c r="AT2840" s="204" t="s">
        <v>188</v>
      </c>
      <c r="AU2840" s="204" t="s">
        <v>86</v>
      </c>
      <c r="AV2840" s="13" t="s">
        <v>86</v>
      </c>
      <c r="AW2840" s="13" t="s">
        <v>35</v>
      </c>
      <c r="AX2840" s="13" t="s">
        <v>76</v>
      </c>
      <c r="AY2840" s="204" t="s">
        <v>177</v>
      </c>
    </row>
    <row r="2841" spans="1:65" s="14" customFormat="1" ht="11.25">
      <c r="B2841" s="205"/>
      <c r="C2841" s="206"/>
      <c r="D2841" s="195" t="s">
        <v>188</v>
      </c>
      <c r="E2841" s="207" t="s">
        <v>19</v>
      </c>
      <c r="F2841" s="208" t="s">
        <v>190</v>
      </c>
      <c r="G2841" s="206"/>
      <c r="H2841" s="209">
        <v>10</v>
      </c>
      <c r="I2841" s="210"/>
      <c r="J2841" s="206"/>
      <c r="K2841" s="206"/>
      <c r="L2841" s="211"/>
      <c r="M2841" s="212"/>
      <c r="N2841" s="213"/>
      <c r="O2841" s="213"/>
      <c r="P2841" s="213"/>
      <c r="Q2841" s="213"/>
      <c r="R2841" s="213"/>
      <c r="S2841" s="213"/>
      <c r="T2841" s="214"/>
      <c r="AT2841" s="215" t="s">
        <v>188</v>
      </c>
      <c r="AU2841" s="215" t="s">
        <v>86</v>
      </c>
      <c r="AV2841" s="14" t="s">
        <v>184</v>
      </c>
      <c r="AW2841" s="14" t="s">
        <v>35</v>
      </c>
      <c r="AX2841" s="14" t="s">
        <v>84</v>
      </c>
      <c r="AY2841" s="215" t="s">
        <v>177</v>
      </c>
    </row>
    <row r="2842" spans="1:65" s="2" customFormat="1" ht="16.5" customHeight="1">
      <c r="A2842" s="36"/>
      <c r="B2842" s="37"/>
      <c r="C2842" s="237" t="s">
        <v>2294</v>
      </c>
      <c r="D2842" s="237" t="s">
        <v>757</v>
      </c>
      <c r="E2842" s="238" t="s">
        <v>2276</v>
      </c>
      <c r="F2842" s="239" t="s">
        <v>2277</v>
      </c>
      <c r="G2842" s="240" t="s">
        <v>595</v>
      </c>
      <c r="H2842" s="241">
        <v>13.7</v>
      </c>
      <c r="I2842" s="242"/>
      <c r="J2842" s="243">
        <f>ROUND(I2842*H2842,2)</f>
        <v>0</v>
      </c>
      <c r="K2842" s="239" t="s">
        <v>183</v>
      </c>
      <c r="L2842" s="244"/>
      <c r="M2842" s="245" t="s">
        <v>19</v>
      </c>
      <c r="N2842" s="246" t="s">
        <v>47</v>
      </c>
      <c r="O2842" s="66"/>
      <c r="P2842" s="184">
        <f>O2842*H2842</f>
        <v>0</v>
      </c>
      <c r="Q2842" s="184">
        <v>2.0999999999999999E-3</v>
      </c>
      <c r="R2842" s="184">
        <f>Q2842*H2842</f>
        <v>2.8769999999999997E-2</v>
      </c>
      <c r="S2842" s="184">
        <v>0</v>
      </c>
      <c r="T2842" s="185">
        <f>S2842*H2842</f>
        <v>0</v>
      </c>
      <c r="U2842" s="36"/>
      <c r="V2842" s="36"/>
      <c r="W2842" s="36"/>
      <c r="X2842" s="36"/>
      <c r="Y2842" s="36"/>
      <c r="Z2842" s="36"/>
      <c r="AA2842" s="36"/>
      <c r="AB2842" s="36"/>
      <c r="AC2842" s="36"/>
      <c r="AD2842" s="36"/>
      <c r="AE2842" s="36"/>
      <c r="AR2842" s="186" t="s">
        <v>592</v>
      </c>
      <c r="AT2842" s="186" t="s">
        <v>757</v>
      </c>
      <c r="AU2842" s="186" t="s">
        <v>86</v>
      </c>
      <c r="AY2842" s="19" t="s">
        <v>177</v>
      </c>
      <c r="BE2842" s="187">
        <f>IF(N2842="základní",J2842,0)</f>
        <v>0</v>
      </c>
      <c r="BF2842" s="187">
        <f>IF(N2842="snížená",J2842,0)</f>
        <v>0</v>
      </c>
      <c r="BG2842" s="187">
        <f>IF(N2842="zákl. přenesená",J2842,0)</f>
        <v>0</v>
      </c>
      <c r="BH2842" s="187">
        <f>IF(N2842="sníž. přenesená",J2842,0)</f>
        <v>0</v>
      </c>
      <c r="BI2842" s="187">
        <f>IF(N2842="nulová",J2842,0)</f>
        <v>0</v>
      </c>
      <c r="BJ2842" s="19" t="s">
        <v>84</v>
      </c>
      <c r="BK2842" s="187">
        <f>ROUND(I2842*H2842,2)</f>
        <v>0</v>
      </c>
      <c r="BL2842" s="19" t="s">
        <v>301</v>
      </c>
      <c r="BM2842" s="186" t="s">
        <v>2295</v>
      </c>
    </row>
    <row r="2843" spans="1:65" s="13" customFormat="1" ht="11.25">
      <c r="B2843" s="193"/>
      <c r="C2843" s="194"/>
      <c r="D2843" s="195" t="s">
        <v>188</v>
      </c>
      <c r="E2843" s="196" t="s">
        <v>19</v>
      </c>
      <c r="F2843" s="197" t="s">
        <v>2296</v>
      </c>
      <c r="G2843" s="194"/>
      <c r="H2843" s="198">
        <v>1.25</v>
      </c>
      <c r="I2843" s="199"/>
      <c r="J2843" s="194"/>
      <c r="K2843" s="194"/>
      <c r="L2843" s="200"/>
      <c r="M2843" s="201"/>
      <c r="N2843" s="202"/>
      <c r="O2843" s="202"/>
      <c r="P2843" s="202"/>
      <c r="Q2843" s="202"/>
      <c r="R2843" s="202"/>
      <c r="S2843" s="202"/>
      <c r="T2843" s="203"/>
      <c r="AT2843" s="204" t="s">
        <v>188</v>
      </c>
      <c r="AU2843" s="204" t="s">
        <v>86</v>
      </c>
      <c r="AV2843" s="13" t="s">
        <v>86</v>
      </c>
      <c r="AW2843" s="13" t="s">
        <v>35</v>
      </c>
      <c r="AX2843" s="13" t="s">
        <v>76</v>
      </c>
      <c r="AY2843" s="204" t="s">
        <v>177</v>
      </c>
    </row>
    <row r="2844" spans="1:65" s="13" customFormat="1" ht="11.25">
      <c r="B2844" s="193"/>
      <c r="C2844" s="194"/>
      <c r="D2844" s="195" t="s">
        <v>188</v>
      </c>
      <c r="E2844" s="196" t="s">
        <v>19</v>
      </c>
      <c r="F2844" s="197" t="s">
        <v>2297</v>
      </c>
      <c r="G2844" s="194"/>
      <c r="H2844" s="198">
        <v>1.25</v>
      </c>
      <c r="I2844" s="199"/>
      <c r="J2844" s="194"/>
      <c r="K2844" s="194"/>
      <c r="L2844" s="200"/>
      <c r="M2844" s="201"/>
      <c r="N2844" s="202"/>
      <c r="O2844" s="202"/>
      <c r="P2844" s="202"/>
      <c r="Q2844" s="202"/>
      <c r="R2844" s="202"/>
      <c r="S2844" s="202"/>
      <c r="T2844" s="203"/>
      <c r="AT2844" s="204" t="s">
        <v>188</v>
      </c>
      <c r="AU2844" s="204" t="s">
        <v>86</v>
      </c>
      <c r="AV2844" s="13" t="s">
        <v>86</v>
      </c>
      <c r="AW2844" s="13" t="s">
        <v>35</v>
      </c>
      <c r="AX2844" s="13" t="s">
        <v>76</v>
      </c>
      <c r="AY2844" s="204" t="s">
        <v>177</v>
      </c>
    </row>
    <row r="2845" spans="1:65" s="13" customFormat="1" ht="11.25">
      <c r="B2845" s="193"/>
      <c r="C2845" s="194"/>
      <c r="D2845" s="195" t="s">
        <v>188</v>
      </c>
      <c r="E2845" s="196" t="s">
        <v>19</v>
      </c>
      <c r="F2845" s="197" t="s">
        <v>2298</v>
      </c>
      <c r="G2845" s="194"/>
      <c r="H2845" s="198">
        <v>1.4</v>
      </c>
      <c r="I2845" s="199"/>
      <c r="J2845" s="194"/>
      <c r="K2845" s="194"/>
      <c r="L2845" s="200"/>
      <c r="M2845" s="201"/>
      <c r="N2845" s="202"/>
      <c r="O2845" s="202"/>
      <c r="P2845" s="202"/>
      <c r="Q2845" s="202"/>
      <c r="R2845" s="202"/>
      <c r="S2845" s="202"/>
      <c r="T2845" s="203"/>
      <c r="AT2845" s="204" t="s">
        <v>188</v>
      </c>
      <c r="AU2845" s="204" t="s">
        <v>86</v>
      </c>
      <c r="AV2845" s="13" t="s">
        <v>86</v>
      </c>
      <c r="AW2845" s="13" t="s">
        <v>35</v>
      </c>
      <c r="AX2845" s="13" t="s">
        <v>76</v>
      </c>
      <c r="AY2845" s="204" t="s">
        <v>177</v>
      </c>
    </row>
    <row r="2846" spans="1:65" s="13" customFormat="1" ht="11.25">
      <c r="B2846" s="193"/>
      <c r="C2846" s="194"/>
      <c r="D2846" s="195" t="s">
        <v>188</v>
      </c>
      <c r="E2846" s="196" t="s">
        <v>19</v>
      </c>
      <c r="F2846" s="197" t="s">
        <v>2299</v>
      </c>
      <c r="G2846" s="194"/>
      <c r="H2846" s="198">
        <v>9.8000000000000007</v>
      </c>
      <c r="I2846" s="199"/>
      <c r="J2846" s="194"/>
      <c r="K2846" s="194"/>
      <c r="L2846" s="200"/>
      <c r="M2846" s="201"/>
      <c r="N2846" s="202"/>
      <c r="O2846" s="202"/>
      <c r="P2846" s="202"/>
      <c r="Q2846" s="202"/>
      <c r="R2846" s="202"/>
      <c r="S2846" s="202"/>
      <c r="T2846" s="203"/>
      <c r="AT2846" s="204" t="s">
        <v>188</v>
      </c>
      <c r="AU2846" s="204" t="s">
        <v>86</v>
      </c>
      <c r="AV2846" s="13" t="s">
        <v>86</v>
      </c>
      <c r="AW2846" s="13" t="s">
        <v>35</v>
      </c>
      <c r="AX2846" s="13" t="s">
        <v>76</v>
      </c>
      <c r="AY2846" s="204" t="s">
        <v>177</v>
      </c>
    </row>
    <row r="2847" spans="1:65" s="14" customFormat="1" ht="11.25">
      <c r="B2847" s="205"/>
      <c r="C2847" s="206"/>
      <c r="D2847" s="195" t="s">
        <v>188</v>
      </c>
      <c r="E2847" s="207" t="s">
        <v>19</v>
      </c>
      <c r="F2847" s="208" t="s">
        <v>190</v>
      </c>
      <c r="G2847" s="206"/>
      <c r="H2847" s="209">
        <v>13.700000000000001</v>
      </c>
      <c r="I2847" s="210"/>
      <c r="J2847" s="206"/>
      <c r="K2847" s="206"/>
      <c r="L2847" s="211"/>
      <c r="M2847" s="212"/>
      <c r="N2847" s="213"/>
      <c r="O2847" s="213"/>
      <c r="P2847" s="213"/>
      <c r="Q2847" s="213"/>
      <c r="R2847" s="213"/>
      <c r="S2847" s="213"/>
      <c r="T2847" s="214"/>
      <c r="AT2847" s="215" t="s">
        <v>188</v>
      </c>
      <c r="AU2847" s="215" t="s">
        <v>86</v>
      </c>
      <c r="AV2847" s="14" t="s">
        <v>184</v>
      </c>
      <c r="AW2847" s="14" t="s">
        <v>35</v>
      </c>
      <c r="AX2847" s="14" t="s">
        <v>84</v>
      </c>
      <c r="AY2847" s="215" t="s">
        <v>177</v>
      </c>
    </row>
    <row r="2848" spans="1:65" s="2" customFormat="1" ht="16.5" customHeight="1">
      <c r="A2848" s="36"/>
      <c r="B2848" s="37"/>
      <c r="C2848" s="237" t="s">
        <v>2300</v>
      </c>
      <c r="D2848" s="237" t="s">
        <v>757</v>
      </c>
      <c r="E2848" s="238" t="s">
        <v>2282</v>
      </c>
      <c r="F2848" s="239" t="s">
        <v>2283</v>
      </c>
      <c r="G2848" s="240" t="s">
        <v>1585</v>
      </c>
      <c r="H2848" s="241">
        <v>10</v>
      </c>
      <c r="I2848" s="242"/>
      <c r="J2848" s="243">
        <f>ROUND(I2848*H2848,2)</f>
        <v>0</v>
      </c>
      <c r="K2848" s="239" t="s">
        <v>183</v>
      </c>
      <c r="L2848" s="244"/>
      <c r="M2848" s="245" t="s">
        <v>19</v>
      </c>
      <c r="N2848" s="246" t="s">
        <v>47</v>
      </c>
      <c r="O2848" s="66"/>
      <c r="P2848" s="184">
        <f>O2848*H2848</f>
        <v>0</v>
      </c>
      <c r="Q2848" s="184">
        <v>2.0000000000000001E-4</v>
      </c>
      <c r="R2848" s="184">
        <f>Q2848*H2848</f>
        <v>2E-3</v>
      </c>
      <c r="S2848" s="184">
        <v>0</v>
      </c>
      <c r="T2848" s="185">
        <f>S2848*H2848</f>
        <v>0</v>
      </c>
      <c r="U2848" s="36"/>
      <c r="V2848" s="36"/>
      <c r="W2848" s="36"/>
      <c r="X2848" s="36"/>
      <c r="Y2848" s="36"/>
      <c r="Z2848" s="36"/>
      <c r="AA2848" s="36"/>
      <c r="AB2848" s="36"/>
      <c r="AC2848" s="36"/>
      <c r="AD2848" s="36"/>
      <c r="AE2848" s="36"/>
      <c r="AR2848" s="186" t="s">
        <v>592</v>
      </c>
      <c r="AT2848" s="186" t="s">
        <v>757</v>
      </c>
      <c r="AU2848" s="186" t="s">
        <v>86</v>
      </c>
      <c r="AY2848" s="19" t="s">
        <v>177</v>
      </c>
      <c r="BE2848" s="187">
        <f>IF(N2848="základní",J2848,0)</f>
        <v>0</v>
      </c>
      <c r="BF2848" s="187">
        <f>IF(N2848="snížená",J2848,0)</f>
        <v>0</v>
      </c>
      <c r="BG2848" s="187">
        <f>IF(N2848="zákl. přenesená",J2848,0)</f>
        <v>0</v>
      </c>
      <c r="BH2848" s="187">
        <f>IF(N2848="sníž. přenesená",J2848,0)</f>
        <v>0</v>
      </c>
      <c r="BI2848" s="187">
        <f>IF(N2848="nulová",J2848,0)</f>
        <v>0</v>
      </c>
      <c r="BJ2848" s="19" t="s">
        <v>84</v>
      </c>
      <c r="BK2848" s="187">
        <f>ROUND(I2848*H2848,2)</f>
        <v>0</v>
      </c>
      <c r="BL2848" s="19" t="s">
        <v>301</v>
      </c>
      <c r="BM2848" s="186" t="s">
        <v>2301</v>
      </c>
    </row>
    <row r="2849" spans="1:65" s="2" customFormat="1" ht="24.2" customHeight="1">
      <c r="A2849" s="36"/>
      <c r="B2849" s="37"/>
      <c r="C2849" s="175" t="s">
        <v>2302</v>
      </c>
      <c r="D2849" s="175" t="s">
        <v>179</v>
      </c>
      <c r="E2849" s="176" t="s">
        <v>2303</v>
      </c>
      <c r="F2849" s="177" t="s">
        <v>2304</v>
      </c>
      <c r="G2849" s="178" t="s">
        <v>272</v>
      </c>
      <c r="H2849" s="179">
        <v>13</v>
      </c>
      <c r="I2849" s="180"/>
      <c r="J2849" s="181">
        <f>ROUND(I2849*H2849,2)</f>
        <v>0</v>
      </c>
      <c r="K2849" s="177" t="s">
        <v>183</v>
      </c>
      <c r="L2849" s="41"/>
      <c r="M2849" s="182" t="s">
        <v>19</v>
      </c>
      <c r="N2849" s="183" t="s">
        <v>47</v>
      </c>
      <c r="O2849" s="66"/>
      <c r="P2849" s="184">
        <f>O2849*H2849</f>
        <v>0</v>
      </c>
      <c r="Q2849" s="184">
        <v>0</v>
      </c>
      <c r="R2849" s="184">
        <f>Q2849*H2849</f>
        <v>0</v>
      </c>
      <c r="S2849" s="184">
        <v>0</v>
      </c>
      <c r="T2849" s="185">
        <f>S2849*H2849</f>
        <v>0</v>
      </c>
      <c r="U2849" s="36"/>
      <c r="V2849" s="36"/>
      <c r="W2849" s="36"/>
      <c r="X2849" s="36"/>
      <c r="Y2849" s="36"/>
      <c r="Z2849" s="36"/>
      <c r="AA2849" s="36"/>
      <c r="AB2849" s="36"/>
      <c r="AC2849" s="36"/>
      <c r="AD2849" s="36"/>
      <c r="AE2849" s="36"/>
      <c r="AR2849" s="186" t="s">
        <v>301</v>
      </c>
      <c r="AT2849" s="186" t="s">
        <v>179</v>
      </c>
      <c r="AU2849" s="186" t="s">
        <v>86</v>
      </c>
      <c r="AY2849" s="19" t="s">
        <v>177</v>
      </c>
      <c r="BE2849" s="187">
        <f>IF(N2849="základní",J2849,0)</f>
        <v>0</v>
      </c>
      <c r="BF2849" s="187">
        <f>IF(N2849="snížená",J2849,0)</f>
        <v>0</v>
      </c>
      <c r="BG2849" s="187">
        <f>IF(N2849="zákl. přenesená",J2849,0)</f>
        <v>0</v>
      </c>
      <c r="BH2849" s="187">
        <f>IF(N2849="sníž. přenesená",J2849,0)</f>
        <v>0</v>
      </c>
      <c r="BI2849" s="187">
        <f>IF(N2849="nulová",J2849,0)</f>
        <v>0</v>
      </c>
      <c r="BJ2849" s="19" t="s">
        <v>84</v>
      </c>
      <c r="BK2849" s="187">
        <f>ROUND(I2849*H2849,2)</f>
        <v>0</v>
      </c>
      <c r="BL2849" s="19" t="s">
        <v>301</v>
      </c>
      <c r="BM2849" s="186" t="s">
        <v>2305</v>
      </c>
    </row>
    <row r="2850" spans="1:65" s="2" customFormat="1" ht="11.25">
      <c r="A2850" s="36"/>
      <c r="B2850" s="37"/>
      <c r="C2850" s="38"/>
      <c r="D2850" s="188" t="s">
        <v>186</v>
      </c>
      <c r="E2850" s="38"/>
      <c r="F2850" s="189" t="s">
        <v>2306</v>
      </c>
      <c r="G2850" s="38"/>
      <c r="H2850" s="38"/>
      <c r="I2850" s="190"/>
      <c r="J2850" s="38"/>
      <c r="K2850" s="38"/>
      <c r="L2850" s="41"/>
      <c r="M2850" s="191"/>
      <c r="N2850" s="192"/>
      <c r="O2850" s="66"/>
      <c r="P2850" s="66"/>
      <c r="Q2850" s="66"/>
      <c r="R2850" s="66"/>
      <c r="S2850" s="66"/>
      <c r="T2850" s="67"/>
      <c r="U2850" s="36"/>
      <c r="V2850" s="36"/>
      <c r="W2850" s="36"/>
      <c r="X2850" s="36"/>
      <c r="Y2850" s="36"/>
      <c r="Z2850" s="36"/>
      <c r="AA2850" s="36"/>
      <c r="AB2850" s="36"/>
      <c r="AC2850" s="36"/>
      <c r="AD2850" s="36"/>
      <c r="AE2850" s="36"/>
      <c r="AT2850" s="19" t="s">
        <v>186</v>
      </c>
      <c r="AU2850" s="19" t="s">
        <v>86</v>
      </c>
    </row>
    <row r="2851" spans="1:65" s="13" customFormat="1" ht="11.25">
      <c r="B2851" s="193"/>
      <c r="C2851" s="194"/>
      <c r="D2851" s="195" t="s">
        <v>188</v>
      </c>
      <c r="E2851" s="196" t="s">
        <v>19</v>
      </c>
      <c r="F2851" s="197" t="s">
        <v>2307</v>
      </c>
      <c r="G2851" s="194"/>
      <c r="H2851" s="198">
        <v>2</v>
      </c>
      <c r="I2851" s="199"/>
      <c r="J2851" s="194"/>
      <c r="K2851" s="194"/>
      <c r="L2851" s="200"/>
      <c r="M2851" s="201"/>
      <c r="N2851" s="202"/>
      <c r="O2851" s="202"/>
      <c r="P2851" s="202"/>
      <c r="Q2851" s="202"/>
      <c r="R2851" s="202"/>
      <c r="S2851" s="202"/>
      <c r="T2851" s="203"/>
      <c r="AT2851" s="204" t="s">
        <v>188</v>
      </c>
      <c r="AU2851" s="204" t="s">
        <v>86</v>
      </c>
      <c r="AV2851" s="13" t="s">
        <v>86</v>
      </c>
      <c r="AW2851" s="13" t="s">
        <v>35</v>
      </c>
      <c r="AX2851" s="13" t="s">
        <v>76</v>
      </c>
      <c r="AY2851" s="204" t="s">
        <v>177</v>
      </c>
    </row>
    <row r="2852" spans="1:65" s="13" customFormat="1" ht="11.25">
      <c r="B2852" s="193"/>
      <c r="C2852" s="194"/>
      <c r="D2852" s="195" t="s">
        <v>188</v>
      </c>
      <c r="E2852" s="196" t="s">
        <v>19</v>
      </c>
      <c r="F2852" s="197" t="s">
        <v>2308</v>
      </c>
      <c r="G2852" s="194"/>
      <c r="H2852" s="198">
        <v>1</v>
      </c>
      <c r="I2852" s="199"/>
      <c r="J2852" s="194"/>
      <c r="K2852" s="194"/>
      <c r="L2852" s="200"/>
      <c r="M2852" s="201"/>
      <c r="N2852" s="202"/>
      <c r="O2852" s="202"/>
      <c r="P2852" s="202"/>
      <c r="Q2852" s="202"/>
      <c r="R2852" s="202"/>
      <c r="S2852" s="202"/>
      <c r="T2852" s="203"/>
      <c r="AT2852" s="204" t="s">
        <v>188</v>
      </c>
      <c r="AU2852" s="204" t="s">
        <v>86</v>
      </c>
      <c r="AV2852" s="13" t="s">
        <v>86</v>
      </c>
      <c r="AW2852" s="13" t="s">
        <v>35</v>
      </c>
      <c r="AX2852" s="13" t="s">
        <v>76</v>
      </c>
      <c r="AY2852" s="204" t="s">
        <v>177</v>
      </c>
    </row>
    <row r="2853" spans="1:65" s="13" customFormat="1" ht="11.25">
      <c r="B2853" s="193"/>
      <c r="C2853" s="194"/>
      <c r="D2853" s="195" t="s">
        <v>188</v>
      </c>
      <c r="E2853" s="196" t="s">
        <v>19</v>
      </c>
      <c r="F2853" s="197" t="s">
        <v>2309</v>
      </c>
      <c r="G2853" s="194"/>
      <c r="H2853" s="198">
        <v>1</v>
      </c>
      <c r="I2853" s="199"/>
      <c r="J2853" s="194"/>
      <c r="K2853" s="194"/>
      <c r="L2853" s="200"/>
      <c r="M2853" s="201"/>
      <c r="N2853" s="202"/>
      <c r="O2853" s="202"/>
      <c r="P2853" s="202"/>
      <c r="Q2853" s="202"/>
      <c r="R2853" s="202"/>
      <c r="S2853" s="202"/>
      <c r="T2853" s="203"/>
      <c r="AT2853" s="204" t="s">
        <v>188</v>
      </c>
      <c r="AU2853" s="204" t="s">
        <v>86</v>
      </c>
      <c r="AV2853" s="13" t="s">
        <v>86</v>
      </c>
      <c r="AW2853" s="13" t="s">
        <v>35</v>
      </c>
      <c r="AX2853" s="13" t="s">
        <v>76</v>
      </c>
      <c r="AY2853" s="204" t="s">
        <v>177</v>
      </c>
    </row>
    <row r="2854" spans="1:65" s="13" customFormat="1" ht="11.25">
      <c r="B2854" s="193"/>
      <c r="C2854" s="194"/>
      <c r="D2854" s="195" t="s">
        <v>188</v>
      </c>
      <c r="E2854" s="196" t="s">
        <v>19</v>
      </c>
      <c r="F2854" s="197" t="s">
        <v>2310</v>
      </c>
      <c r="G2854" s="194"/>
      <c r="H2854" s="198">
        <v>5</v>
      </c>
      <c r="I2854" s="199"/>
      <c r="J2854" s="194"/>
      <c r="K2854" s="194"/>
      <c r="L2854" s="200"/>
      <c r="M2854" s="201"/>
      <c r="N2854" s="202"/>
      <c r="O2854" s="202"/>
      <c r="P2854" s="202"/>
      <c r="Q2854" s="202"/>
      <c r="R2854" s="202"/>
      <c r="S2854" s="202"/>
      <c r="T2854" s="203"/>
      <c r="AT2854" s="204" t="s">
        <v>188</v>
      </c>
      <c r="AU2854" s="204" t="s">
        <v>86</v>
      </c>
      <c r="AV2854" s="13" t="s">
        <v>86</v>
      </c>
      <c r="AW2854" s="13" t="s">
        <v>35</v>
      </c>
      <c r="AX2854" s="13" t="s">
        <v>76</v>
      </c>
      <c r="AY2854" s="204" t="s">
        <v>177</v>
      </c>
    </row>
    <row r="2855" spans="1:65" s="13" customFormat="1" ht="11.25">
      <c r="B2855" s="193"/>
      <c r="C2855" s="194"/>
      <c r="D2855" s="195" t="s">
        <v>188</v>
      </c>
      <c r="E2855" s="196" t="s">
        <v>19</v>
      </c>
      <c r="F2855" s="197" t="s">
        <v>2311</v>
      </c>
      <c r="G2855" s="194"/>
      <c r="H2855" s="198">
        <v>3</v>
      </c>
      <c r="I2855" s="199"/>
      <c r="J2855" s="194"/>
      <c r="K2855" s="194"/>
      <c r="L2855" s="200"/>
      <c r="M2855" s="201"/>
      <c r="N2855" s="202"/>
      <c r="O2855" s="202"/>
      <c r="P2855" s="202"/>
      <c r="Q2855" s="202"/>
      <c r="R2855" s="202"/>
      <c r="S2855" s="202"/>
      <c r="T2855" s="203"/>
      <c r="AT2855" s="204" t="s">
        <v>188</v>
      </c>
      <c r="AU2855" s="204" t="s">
        <v>86</v>
      </c>
      <c r="AV2855" s="13" t="s">
        <v>86</v>
      </c>
      <c r="AW2855" s="13" t="s">
        <v>35</v>
      </c>
      <c r="AX2855" s="13" t="s">
        <v>76</v>
      </c>
      <c r="AY2855" s="204" t="s">
        <v>177</v>
      </c>
    </row>
    <row r="2856" spans="1:65" s="13" customFormat="1" ht="11.25">
      <c r="B2856" s="193"/>
      <c r="C2856" s="194"/>
      <c r="D2856" s="195" t="s">
        <v>188</v>
      </c>
      <c r="E2856" s="196" t="s">
        <v>19</v>
      </c>
      <c r="F2856" s="197" t="s">
        <v>2312</v>
      </c>
      <c r="G2856" s="194"/>
      <c r="H2856" s="198">
        <v>1</v>
      </c>
      <c r="I2856" s="199"/>
      <c r="J2856" s="194"/>
      <c r="K2856" s="194"/>
      <c r="L2856" s="200"/>
      <c r="M2856" s="201"/>
      <c r="N2856" s="202"/>
      <c r="O2856" s="202"/>
      <c r="P2856" s="202"/>
      <c r="Q2856" s="202"/>
      <c r="R2856" s="202"/>
      <c r="S2856" s="202"/>
      <c r="T2856" s="203"/>
      <c r="AT2856" s="204" t="s">
        <v>188</v>
      </c>
      <c r="AU2856" s="204" t="s">
        <v>86</v>
      </c>
      <c r="AV2856" s="13" t="s">
        <v>86</v>
      </c>
      <c r="AW2856" s="13" t="s">
        <v>35</v>
      </c>
      <c r="AX2856" s="13" t="s">
        <v>76</v>
      </c>
      <c r="AY2856" s="204" t="s">
        <v>177</v>
      </c>
    </row>
    <row r="2857" spans="1:65" s="14" customFormat="1" ht="11.25">
      <c r="B2857" s="205"/>
      <c r="C2857" s="206"/>
      <c r="D2857" s="195" t="s">
        <v>188</v>
      </c>
      <c r="E2857" s="207" t="s">
        <v>19</v>
      </c>
      <c r="F2857" s="208" t="s">
        <v>190</v>
      </c>
      <c r="G2857" s="206"/>
      <c r="H2857" s="209">
        <v>13</v>
      </c>
      <c r="I2857" s="210"/>
      <c r="J2857" s="206"/>
      <c r="K2857" s="206"/>
      <c r="L2857" s="211"/>
      <c r="M2857" s="212"/>
      <c r="N2857" s="213"/>
      <c r="O2857" s="213"/>
      <c r="P2857" s="213"/>
      <c r="Q2857" s="213"/>
      <c r="R2857" s="213"/>
      <c r="S2857" s="213"/>
      <c r="T2857" s="214"/>
      <c r="AT2857" s="215" t="s">
        <v>188</v>
      </c>
      <c r="AU2857" s="215" t="s">
        <v>86</v>
      </c>
      <c r="AV2857" s="14" t="s">
        <v>184</v>
      </c>
      <c r="AW2857" s="14" t="s">
        <v>35</v>
      </c>
      <c r="AX2857" s="14" t="s">
        <v>84</v>
      </c>
      <c r="AY2857" s="215" t="s">
        <v>177</v>
      </c>
    </row>
    <row r="2858" spans="1:65" s="2" customFormat="1" ht="16.5" customHeight="1">
      <c r="A2858" s="36"/>
      <c r="B2858" s="37"/>
      <c r="C2858" s="237" t="s">
        <v>2313</v>
      </c>
      <c r="D2858" s="237" t="s">
        <v>757</v>
      </c>
      <c r="E2858" s="238" t="s">
        <v>2276</v>
      </c>
      <c r="F2858" s="239" t="s">
        <v>2277</v>
      </c>
      <c r="G2858" s="240" t="s">
        <v>595</v>
      </c>
      <c r="H2858" s="241">
        <v>27.3</v>
      </c>
      <c r="I2858" s="242"/>
      <c r="J2858" s="243">
        <f>ROUND(I2858*H2858,2)</f>
        <v>0</v>
      </c>
      <c r="K2858" s="239" t="s">
        <v>183</v>
      </c>
      <c r="L2858" s="244"/>
      <c r="M2858" s="245" t="s">
        <v>19</v>
      </c>
      <c r="N2858" s="246" t="s">
        <v>47</v>
      </c>
      <c r="O2858" s="66"/>
      <c r="P2858" s="184">
        <f>O2858*H2858</f>
        <v>0</v>
      </c>
      <c r="Q2858" s="184">
        <v>2.0999999999999999E-3</v>
      </c>
      <c r="R2858" s="184">
        <f>Q2858*H2858</f>
        <v>5.7329999999999999E-2</v>
      </c>
      <c r="S2858" s="184">
        <v>0</v>
      </c>
      <c r="T2858" s="185">
        <f>S2858*H2858</f>
        <v>0</v>
      </c>
      <c r="U2858" s="36"/>
      <c r="V2858" s="36"/>
      <c r="W2858" s="36"/>
      <c r="X2858" s="36"/>
      <c r="Y2858" s="36"/>
      <c r="Z2858" s="36"/>
      <c r="AA2858" s="36"/>
      <c r="AB2858" s="36"/>
      <c r="AC2858" s="36"/>
      <c r="AD2858" s="36"/>
      <c r="AE2858" s="36"/>
      <c r="AR2858" s="186" t="s">
        <v>592</v>
      </c>
      <c r="AT2858" s="186" t="s">
        <v>757</v>
      </c>
      <c r="AU2858" s="186" t="s">
        <v>86</v>
      </c>
      <c r="AY2858" s="19" t="s">
        <v>177</v>
      </c>
      <c r="BE2858" s="187">
        <f>IF(N2858="základní",J2858,0)</f>
        <v>0</v>
      </c>
      <c r="BF2858" s="187">
        <f>IF(N2858="snížená",J2858,0)</f>
        <v>0</v>
      </c>
      <c r="BG2858" s="187">
        <f>IF(N2858="zákl. přenesená",J2858,0)</f>
        <v>0</v>
      </c>
      <c r="BH2858" s="187">
        <f>IF(N2858="sníž. přenesená",J2858,0)</f>
        <v>0</v>
      </c>
      <c r="BI2858" s="187">
        <f>IF(N2858="nulová",J2858,0)</f>
        <v>0</v>
      </c>
      <c r="BJ2858" s="19" t="s">
        <v>84</v>
      </c>
      <c r="BK2858" s="187">
        <f>ROUND(I2858*H2858,2)</f>
        <v>0</v>
      </c>
      <c r="BL2858" s="19" t="s">
        <v>301</v>
      </c>
      <c r="BM2858" s="186" t="s">
        <v>2314</v>
      </c>
    </row>
    <row r="2859" spans="1:65" s="13" customFormat="1" ht="11.25">
      <c r="B2859" s="193"/>
      <c r="C2859" s="194"/>
      <c r="D2859" s="195" t="s">
        <v>188</v>
      </c>
      <c r="E2859" s="196" t="s">
        <v>19</v>
      </c>
      <c r="F2859" s="197" t="s">
        <v>2315</v>
      </c>
      <c r="G2859" s="194"/>
      <c r="H2859" s="198">
        <v>4.5</v>
      </c>
      <c r="I2859" s="199"/>
      <c r="J2859" s="194"/>
      <c r="K2859" s="194"/>
      <c r="L2859" s="200"/>
      <c r="M2859" s="201"/>
      <c r="N2859" s="202"/>
      <c r="O2859" s="202"/>
      <c r="P2859" s="202"/>
      <c r="Q2859" s="202"/>
      <c r="R2859" s="202"/>
      <c r="S2859" s="202"/>
      <c r="T2859" s="203"/>
      <c r="AT2859" s="204" t="s">
        <v>188</v>
      </c>
      <c r="AU2859" s="204" t="s">
        <v>86</v>
      </c>
      <c r="AV2859" s="13" t="s">
        <v>86</v>
      </c>
      <c r="AW2859" s="13" t="s">
        <v>35</v>
      </c>
      <c r="AX2859" s="13" t="s">
        <v>76</v>
      </c>
      <c r="AY2859" s="204" t="s">
        <v>177</v>
      </c>
    </row>
    <row r="2860" spans="1:65" s="13" customFormat="1" ht="11.25">
      <c r="B2860" s="193"/>
      <c r="C2860" s="194"/>
      <c r="D2860" s="195" t="s">
        <v>188</v>
      </c>
      <c r="E2860" s="196" t="s">
        <v>19</v>
      </c>
      <c r="F2860" s="197" t="s">
        <v>2316</v>
      </c>
      <c r="G2860" s="194"/>
      <c r="H2860" s="198">
        <v>2</v>
      </c>
      <c r="I2860" s="199"/>
      <c r="J2860" s="194"/>
      <c r="K2860" s="194"/>
      <c r="L2860" s="200"/>
      <c r="M2860" s="201"/>
      <c r="N2860" s="202"/>
      <c r="O2860" s="202"/>
      <c r="P2860" s="202"/>
      <c r="Q2860" s="202"/>
      <c r="R2860" s="202"/>
      <c r="S2860" s="202"/>
      <c r="T2860" s="203"/>
      <c r="AT2860" s="204" t="s">
        <v>188</v>
      </c>
      <c r="AU2860" s="204" t="s">
        <v>86</v>
      </c>
      <c r="AV2860" s="13" t="s">
        <v>86</v>
      </c>
      <c r="AW2860" s="13" t="s">
        <v>35</v>
      </c>
      <c r="AX2860" s="13" t="s">
        <v>76</v>
      </c>
      <c r="AY2860" s="204" t="s">
        <v>177</v>
      </c>
    </row>
    <row r="2861" spans="1:65" s="13" customFormat="1" ht="11.25">
      <c r="B2861" s="193"/>
      <c r="C2861" s="194"/>
      <c r="D2861" s="195" t="s">
        <v>188</v>
      </c>
      <c r="E2861" s="196" t="s">
        <v>19</v>
      </c>
      <c r="F2861" s="197" t="s">
        <v>2317</v>
      </c>
      <c r="G2861" s="194"/>
      <c r="H2861" s="198">
        <v>1.8</v>
      </c>
      <c r="I2861" s="199"/>
      <c r="J2861" s="194"/>
      <c r="K2861" s="194"/>
      <c r="L2861" s="200"/>
      <c r="M2861" s="201"/>
      <c r="N2861" s="202"/>
      <c r="O2861" s="202"/>
      <c r="P2861" s="202"/>
      <c r="Q2861" s="202"/>
      <c r="R2861" s="202"/>
      <c r="S2861" s="202"/>
      <c r="T2861" s="203"/>
      <c r="AT2861" s="204" t="s">
        <v>188</v>
      </c>
      <c r="AU2861" s="204" t="s">
        <v>86</v>
      </c>
      <c r="AV2861" s="13" t="s">
        <v>86</v>
      </c>
      <c r="AW2861" s="13" t="s">
        <v>35</v>
      </c>
      <c r="AX2861" s="13" t="s">
        <v>76</v>
      </c>
      <c r="AY2861" s="204" t="s">
        <v>177</v>
      </c>
    </row>
    <row r="2862" spans="1:65" s="13" customFormat="1" ht="11.25">
      <c r="B2862" s="193"/>
      <c r="C2862" s="194"/>
      <c r="D2862" s="195" t="s">
        <v>188</v>
      </c>
      <c r="E2862" s="196" t="s">
        <v>19</v>
      </c>
      <c r="F2862" s="197" t="s">
        <v>2318</v>
      </c>
      <c r="G2862" s="194"/>
      <c r="H2862" s="198">
        <v>10.5</v>
      </c>
      <c r="I2862" s="199"/>
      <c r="J2862" s="194"/>
      <c r="K2862" s="194"/>
      <c r="L2862" s="200"/>
      <c r="M2862" s="201"/>
      <c r="N2862" s="202"/>
      <c r="O2862" s="202"/>
      <c r="P2862" s="202"/>
      <c r="Q2862" s="202"/>
      <c r="R2862" s="202"/>
      <c r="S2862" s="202"/>
      <c r="T2862" s="203"/>
      <c r="AT2862" s="204" t="s">
        <v>188</v>
      </c>
      <c r="AU2862" s="204" t="s">
        <v>86</v>
      </c>
      <c r="AV2862" s="13" t="s">
        <v>86</v>
      </c>
      <c r="AW2862" s="13" t="s">
        <v>35</v>
      </c>
      <c r="AX2862" s="13" t="s">
        <v>76</v>
      </c>
      <c r="AY2862" s="204" t="s">
        <v>177</v>
      </c>
    </row>
    <row r="2863" spans="1:65" s="13" customFormat="1" ht="11.25">
      <c r="B2863" s="193"/>
      <c r="C2863" s="194"/>
      <c r="D2863" s="195" t="s">
        <v>188</v>
      </c>
      <c r="E2863" s="196" t="s">
        <v>19</v>
      </c>
      <c r="F2863" s="197" t="s">
        <v>2319</v>
      </c>
      <c r="G2863" s="194"/>
      <c r="H2863" s="198">
        <v>6</v>
      </c>
      <c r="I2863" s="199"/>
      <c r="J2863" s="194"/>
      <c r="K2863" s="194"/>
      <c r="L2863" s="200"/>
      <c r="M2863" s="201"/>
      <c r="N2863" s="202"/>
      <c r="O2863" s="202"/>
      <c r="P2863" s="202"/>
      <c r="Q2863" s="202"/>
      <c r="R2863" s="202"/>
      <c r="S2863" s="202"/>
      <c r="T2863" s="203"/>
      <c r="AT2863" s="204" t="s">
        <v>188</v>
      </c>
      <c r="AU2863" s="204" t="s">
        <v>86</v>
      </c>
      <c r="AV2863" s="13" t="s">
        <v>86</v>
      </c>
      <c r="AW2863" s="13" t="s">
        <v>35</v>
      </c>
      <c r="AX2863" s="13" t="s">
        <v>76</v>
      </c>
      <c r="AY2863" s="204" t="s">
        <v>177</v>
      </c>
    </row>
    <row r="2864" spans="1:65" s="13" customFormat="1" ht="11.25">
      <c r="B2864" s="193"/>
      <c r="C2864" s="194"/>
      <c r="D2864" s="195" t="s">
        <v>188</v>
      </c>
      <c r="E2864" s="196" t="s">
        <v>19</v>
      </c>
      <c r="F2864" s="197" t="s">
        <v>2320</v>
      </c>
      <c r="G2864" s="194"/>
      <c r="H2864" s="198">
        <v>2.5</v>
      </c>
      <c r="I2864" s="199"/>
      <c r="J2864" s="194"/>
      <c r="K2864" s="194"/>
      <c r="L2864" s="200"/>
      <c r="M2864" s="201"/>
      <c r="N2864" s="202"/>
      <c r="O2864" s="202"/>
      <c r="P2864" s="202"/>
      <c r="Q2864" s="202"/>
      <c r="R2864" s="202"/>
      <c r="S2864" s="202"/>
      <c r="T2864" s="203"/>
      <c r="AT2864" s="204" t="s">
        <v>188</v>
      </c>
      <c r="AU2864" s="204" t="s">
        <v>86</v>
      </c>
      <c r="AV2864" s="13" t="s">
        <v>86</v>
      </c>
      <c r="AW2864" s="13" t="s">
        <v>35</v>
      </c>
      <c r="AX2864" s="13" t="s">
        <v>76</v>
      </c>
      <c r="AY2864" s="204" t="s">
        <v>177</v>
      </c>
    </row>
    <row r="2865" spans="1:65" s="14" customFormat="1" ht="11.25">
      <c r="B2865" s="205"/>
      <c r="C2865" s="206"/>
      <c r="D2865" s="195" t="s">
        <v>188</v>
      </c>
      <c r="E2865" s="207" t="s">
        <v>19</v>
      </c>
      <c r="F2865" s="208" t="s">
        <v>190</v>
      </c>
      <c r="G2865" s="206"/>
      <c r="H2865" s="209">
        <v>27.3</v>
      </c>
      <c r="I2865" s="210"/>
      <c r="J2865" s="206"/>
      <c r="K2865" s="206"/>
      <c r="L2865" s="211"/>
      <c r="M2865" s="212"/>
      <c r="N2865" s="213"/>
      <c r="O2865" s="213"/>
      <c r="P2865" s="213"/>
      <c r="Q2865" s="213"/>
      <c r="R2865" s="213"/>
      <c r="S2865" s="213"/>
      <c r="T2865" s="214"/>
      <c r="AT2865" s="215" t="s">
        <v>188</v>
      </c>
      <c r="AU2865" s="215" t="s">
        <v>86</v>
      </c>
      <c r="AV2865" s="14" t="s">
        <v>184</v>
      </c>
      <c r="AW2865" s="14" t="s">
        <v>35</v>
      </c>
      <c r="AX2865" s="14" t="s">
        <v>84</v>
      </c>
      <c r="AY2865" s="215" t="s">
        <v>177</v>
      </c>
    </row>
    <row r="2866" spans="1:65" s="2" customFormat="1" ht="16.5" customHeight="1">
      <c r="A2866" s="36"/>
      <c r="B2866" s="37"/>
      <c r="C2866" s="237" t="s">
        <v>2321</v>
      </c>
      <c r="D2866" s="237" t="s">
        <v>757</v>
      </c>
      <c r="E2866" s="238" t="s">
        <v>2282</v>
      </c>
      <c r="F2866" s="239" t="s">
        <v>2283</v>
      </c>
      <c r="G2866" s="240" t="s">
        <v>1585</v>
      </c>
      <c r="H2866" s="241">
        <v>13</v>
      </c>
      <c r="I2866" s="242"/>
      <c r="J2866" s="243">
        <f t="shared" ref="J2866:J2872" si="10">ROUND(I2866*H2866,2)</f>
        <v>0</v>
      </c>
      <c r="K2866" s="239" t="s">
        <v>183</v>
      </c>
      <c r="L2866" s="244"/>
      <c r="M2866" s="245" t="s">
        <v>19</v>
      </c>
      <c r="N2866" s="246" t="s">
        <v>47</v>
      </c>
      <c r="O2866" s="66"/>
      <c r="P2866" s="184">
        <f t="shared" ref="P2866:P2872" si="11">O2866*H2866</f>
        <v>0</v>
      </c>
      <c r="Q2866" s="184">
        <v>2.0000000000000001E-4</v>
      </c>
      <c r="R2866" s="184">
        <f t="shared" ref="R2866:R2872" si="12">Q2866*H2866</f>
        <v>2.6000000000000003E-3</v>
      </c>
      <c r="S2866" s="184">
        <v>0</v>
      </c>
      <c r="T2866" s="185">
        <f t="shared" ref="T2866:T2872" si="13">S2866*H2866</f>
        <v>0</v>
      </c>
      <c r="U2866" s="36"/>
      <c r="V2866" s="36"/>
      <c r="W2866" s="36"/>
      <c r="X2866" s="36"/>
      <c r="Y2866" s="36"/>
      <c r="Z2866" s="36"/>
      <c r="AA2866" s="36"/>
      <c r="AB2866" s="36"/>
      <c r="AC2866" s="36"/>
      <c r="AD2866" s="36"/>
      <c r="AE2866" s="36"/>
      <c r="AR2866" s="186" t="s">
        <v>592</v>
      </c>
      <c r="AT2866" s="186" t="s">
        <v>757</v>
      </c>
      <c r="AU2866" s="186" t="s">
        <v>86</v>
      </c>
      <c r="AY2866" s="19" t="s">
        <v>177</v>
      </c>
      <c r="BE2866" s="187">
        <f t="shared" ref="BE2866:BE2872" si="14">IF(N2866="základní",J2866,0)</f>
        <v>0</v>
      </c>
      <c r="BF2866" s="187">
        <f t="shared" ref="BF2866:BF2872" si="15">IF(N2866="snížená",J2866,0)</f>
        <v>0</v>
      </c>
      <c r="BG2866" s="187">
        <f t="shared" ref="BG2866:BG2872" si="16">IF(N2866="zákl. přenesená",J2866,0)</f>
        <v>0</v>
      </c>
      <c r="BH2866" s="187">
        <f t="shared" ref="BH2866:BH2872" si="17">IF(N2866="sníž. přenesená",J2866,0)</f>
        <v>0</v>
      </c>
      <c r="BI2866" s="187">
        <f t="shared" ref="BI2866:BI2872" si="18">IF(N2866="nulová",J2866,0)</f>
        <v>0</v>
      </c>
      <c r="BJ2866" s="19" t="s">
        <v>84</v>
      </c>
      <c r="BK2866" s="187">
        <f t="shared" ref="BK2866:BK2872" si="19">ROUND(I2866*H2866,2)</f>
        <v>0</v>
      </c>
      <c r="BL2866" s="19" t="s">
        <v>301</v>
      </c>
      <c r="BM2866" s="186" t="s">
        <v>2322</v>
      </c>
    </row>
    <row r="2867" spans="1:65" s="2" customFormat="1" ht="16.5" customHeight="1">
      <c r="A2867" s="36"/>
      <c r="B2867" s="37"/>
      <c r="C2867" s="175" t="s">
        <v>2323</v>
      </c>
      <c r="D2867" s="175" t="s">
        <v>179</v>
      </c>
      <c r="E2867" s="176" t="s">
        <v>2324</v>
      </c>
      <c r="F2867" s="177" t="s">
        <v>2325</v>
      </c>
      <c r="G2867" s="178" t="s">
        <v>1992</v>
      </c>
      <c r="H2867" s="179">
        <v>1</v>
      </c>
      <c r="I2867" s="180"/>
      <c r="J2867" s="181">
        <f t="shared" si="10"/>
        <v>0</v>
      </c>
      <c r="K2867" s="177" t="s">
        <v>19</v>
      </c>
      <c r="L2867" s="41"/>
      <c r="M2867" s="182" t="s">
        <v>19</v>
      </c>
      <c r="N2867" s="183" t="s">
        <v>47</v>
      </c>
      <c r="O2867" s="66"/>
      <c r="P2867" s="184">
        <f t="shared" si="11"/>
        <v>0</v>
      </c>
      <c r="Q2867" s="184">
        <v>0</v>
      </c>
      <c r="R2867" s="184">
        <f t="shared" si="12"/>
        <v>0</v>
      </c>
      <c r="S2867" s="184">
        <v>0</v>
      </c>
      <c r="T2867" s="185">
        <f t="shared" si="13"/>
        <v>0</v>
      </c>
      <c r="U2867" s="36"/>
      <c r="V2867" s="36"/>
      <c r="W2867" s="36"/>
      <c r="X2867" s="36"/>
      <c r="Y2867" s="36"/>
      <c r="Z2867" s="36"/>
      <c r="AA2867" s="36"/>
      <c r="AB2867" s="36"/>
      <c r="AC2867" s="36"/>
      <c r="AD2867" s="36"/>
      <c r="AE2867" s="36"/>
      <c r="AR2867" s="186" t="s">
        <v>301</v>
      </c>
      <c r="AT2867" s="186" t="s">
        <v>179</v>
      </c>
      <c r="AU2867" s="186" t="s">
        <v>86</v>
      </c>
      <c r="AY2867" s="19" t="s">
        <v>177</v>
      </c>
      <c r="BE2867" s="187">
        <f t="shared" si="14"/>
        <v>0</v>
      </c>
      <c r="BF2867" s="187">
        <f t="shared" si="15"/>
        <v>0</v>
      </c>
      <c r="BG2867" s="187">
        <f t="shared" si="16"/>
        <v>0</v>
      </c>
      <c r="BH2867" s="187">
        <f t="shared" si="17"/>
        <v>0</v>
      </c>
      <c r="BI2867" s="187">
        <f t="shared" si="18"/>
        <v>0</v>
      </c>
      <c r="BJ2867" s="19" t="s">
        <v>84</v>
      </c>
      <c r="BK2867" s="187">
        <f t="shared" si="19"/>
        <v>0</v>
      </c>
      <c r="BL2867" s="19" t="s">
        <v>301</v>
      </c>
      <c r="BM2867" s="186" t="s">
        <v>2326</v>
      </c>
    </row>
    <row r="2868" spans="1:65" s="2" customFormat="1" ht="24.2" customHeight="1">
      <c r="A2868" s="36"/>
      <c r="B2868" s="37"/>
      <c r="C2868" s="175" t="s">
        <v>2327</v>
      </c>
      <c r="D2868" s="175" t="s">
        <v>179</v>
      </c>
      <c r="E2868" s="176" t="s">
        <v>2328</v>
      </c>
      <c r="F2868" s="177" t="s">
        <v>2329</v>
      </c>
      <c r="G2868" s="178" t="s">
        <v>272</v>
      </c>
      <c r="H2868" s="179">
        <v>1</v>
      </c>
      <c r="I2868" s="180"/>
      <c r="J2868" s="181">
        <f t="shared" si="10"/>
        <v>0</v>
      </c>
      <c r="K2868" s="177" t="s">
        <v>19</v>
      </c>
      <c r="L2868" s="41"/>
      <c r="M2868" s="182" t="s">
        <v>19</v>
      </c>
      <c r="N2868" s="183" t="s">
        <v>47</v>
      </c>
      <c r="O2868" s="66"/>
      <c r="P2868" s="184">
        <f t="shared" si="11"/>
        <v>0</v>
      </c>
      <c r="Q2868" s="184">
        <v>0</v>
      </c>
      <c r="R2868" s="184">
        <f t="shared" si="12"/>
        <v>0</v>
      </c>
      <c r="S2868" s="184">
        <v>0</v>
      </c>
      <c r="T2868" s="185">
        <f t="shared" si="13"/>
        <v>0</v>
      </c>
      <c r="U2868" s="36"/>
      <c r="V2868" s="36"/>
      <c r="W2868" s="36"/>
      <c r="X2868" s="36"/>
      <c r="Y2868" s="36"/>
      <c r="Z2868" s="36"/>
      <c r="AA2868" s="36"/>
      <c r="AB2868" s="36"/>
      <c r="AC2868" s="36"/>
      <c r="AD2868" s="36"/>
      <c r="AE2868" s="36"/>
      <c r="AR2868" s="186" t="s">
        <v>301</v>
      </c>
      <c r="AT2868" s="186" t="s">
        <v>179</v>
      </c>
      <c r="AU2868" s="186" t="s">
        <v>86</v>
      </c>
      <c r="AY2868" s="19" t="s">
        <v>177</v>
      </c>
      <c r="BE2868" s="187">
        <f t="shared" si="14"/>
        <v>0</v>
      </c>
      <c r="BF2868" s="187">
        <f t="shared" si="15"/>
        <v>0</v>
      </c>
      <c r="BG2868" s="187">
        <f t="shared" si="16"/>
        <v>0</v>
      </c>
      <c r="BH2868" s="187">
        <f t="shared" si="17"/>
        <v>0</v>
      </c>
      <c r="BI2868" s="187">
        <f t="shared" si="18"/>
        <v>0</v>
      </c>
      <c r="BJ2868" s="19" t="s">
        <v>84</v>
      </c>
      <c r="BK2868" s="187">
        <f t="shared" si="19"/>
        <v>0</v>
      </c>
      <c r="BL2868" s="19" t="s">
        <v>301</v>
      </c>
      <c r="BM2868" s="186" t="s">
        <v>2330</v>
      </c>
    </row>
    <row r="2869" spans="1:65" s="2" customFormat="1" ht="24.2" customHeight="1">
      <c r="A2869" s="36"/>
      <c r="B2869" s="37"/>
      <c r="C2869" s="175" t="s">
        <v>2331</v>
      </c>
      <c r="D2869" s="175" t="s">
        <v>179</v>
      </c>
      <c r="E2869" s="176" t="s">
        <v>2332</v>
      </c>
      <c r="F2869" s="177" t="s">
        <v>2333</v>
      </c>
      <c r="G2869" s="178" t="s">
        <v>272</v>
      </c>
      <c r="H2869" s="179">
        <v>1</v>
      </c>
      <c r="I2869" s="180"/>
      <c r="J2869" s="181">
        <f t="shared" si="10"/>
        <v>0</v>
      </c>
      <c r="K2869" s="177" t="s">
        <v>19</v>
      </c>
      <c r="L2869" s="41"/>
      <c r="M2869" s="182" t="s">
        <v>19</v>
      </c>
      <c r="N2869" s="183" t="s">
        <v>47</v>
      </c>
      <c r="O2869" s="66"/>
      <c r="P2869" s="184">
        <f t="shared" si="11"/>
        <v>0</v>
      </c>
      <c r="Q2869" s="184">
        <v>0</v>
      </c>
      <c r="R2869" s="184">
        <f t="shared" si="12"/>
        <v>0</v>
      </c>
      <c r="S2869" s="184">
        <v>0</v>
      </c>
      <c r="T2869" s="185">
        <f t="shared" si="13"/>
        <v>0</v>
      </c>
      <c r="U2869" s="36"/>
      <c r="V2869" s="36"/>
      <c r="W2869" s="36"/>
      <c r="X2869" s="36"/>
      <c r="Y2869" s="36"/>
      <c r="Z2869" s="36"/>
      <c r="AA2869" s="36"/>
      <c r="AB2869" s="36"/>
      <c r="AC2869" s="36"/>
      <c r="AD2869" s="36"/>
      <c r="AE2869" s="36"/>
      <c r="AR2869" s="186" t="s">
        <v>301</v>
      </c>
      <c r="AT2869" s="186" t="s">
        <v>179</v>
      </c>
      <c r="AU2869" s="186" t="s">
        <v>86</v>
      </c>
      <c r="AY2869" s="19" t="s">
        <v>177</v>
      </c>
      <c r="BE2869" s="187">
        <f t="shared" si="14"/>
        <v>0</v>
      </c>
      <c r="BF2869" s="187">
        <f t="shared" si="15"/>
        <v>0</v>
      </c>
      <c r="BG2869" s="187">
        <f t="shared" si="16"/>
        <v>0</v>
      </c>
      <c r="BH2869" s="187">
        <f t="shared" si="17"/>
        <v>0</v>
      </c>
      <c r="BI2869" s="187">
        <f t="shared" si="18"/>
        <v>0</v>
      </c>
      <c r="BJ2869" s="19" t="s">
        <v>84</v>
      </c>
      <c r="BK2869" s="187">
        <f t="shared" si="19"/>
        <v>0</v>
      </c>
      <c r="BL2869" s="19" t="s">
        <v>301</v>
      </c>
      <c r="BM2869" s="186" t="s">
        <v>2334</v>
      </c>
    </row>
    <row r="2870" spans="1:65" s="2" customFormat="1" ht="24.2" customHeight="1">
      <c r="A2870" s="36"/>
      <c r="B2870" s="37"/>
      <c r="C2870" s="175" t="s">
        <v>2335</v>
      </c>
      <c r="D2870" s="175" t="s">
        <v>179</v>
      </c>
      <c r="E2870" s="176" t="s">
        <v>2336</v>
      </c>
      <c r="F2870" s="177" t="s">
        <v>2337</v>
      </c>
      <c r="G2870" s="178" t="s">
        <v>272</v>
      </c>
      <c r="H2870" s="179">
        <v>1</v>
      </c>
      <c r="I2870" s="180"/>
      <c r="J2870" s="181">
        <f t="shared" si="10"/>
        <v>0</v>
      </c>
      <c r="K2870" s="177" t="s">
        <v>19</v>
      </c>
      <c r="L2870" s="41"/>
      <c r="M2870" s="182" t="s">
        <v>19</v>
      </c>
      <c r="N2870" s="183" t="s">
        <v>47</v>
      </c>
      <c r="O2870" s="66"/>
      <c r="P2870" s="184">
        <f t="shared" si="11"/>
        <v>0</v>
      </c>
      <c r="Q2870" s="184">
        <v>0</v>
      </c>
      <c r="R2870" s="184">
        <f t="shared" si="12"/>
        <v>0</v>
      </c>
      <c r="S2870" s="184">
        <v>0</v>
      </c>
      <c r="T2870" s="185">
        <f t="shared" si="13"/>
        <v>0</v>
      </c>
      <c r="U2870" s="36"/>
      <c r="V2870" s="36"/>
      <c r="W2870" s="36"/>
      <c r="X2870" s="36"/>
      <c r="Y2870" s="36"/>
      <c r="Z2870" s="36"/>
      <c r="AA2870" s="36"/>
      <c r="AB2870" s="36"/>
      <c r="AC2870" s="36"/>
      <c r="AD2870" s="36"/>
      <c r="AE2870" s="36"/>
      <c r="AR2870" s="186" t="s">
        <v>301</v>
      </c>
      <c r="AT2870" s="186" t="s">
        <v>179</v>
      </c>
      <c r="AU2870" s="186" t="s">
        <v>86</v>
      </c>
      <c r="AY2870" s="19" t="s">
        <v>177</v>
      </c>
      <c r="BE2870" s="187">
        <f t="shared" si="14"/>
        <v>0</v>
      </c>
      <c r="BF2870" s="187">
        <f t="shared" si="15"/>
        <v>0</v>
      </c>
      <c r="BG2870" s="187">
        <f t="shared" si="16"/>
        <v>0</v>
      </c>
      <c r="BH2870" s="187">
        <f t="shared" si="17"/>
        <v>0</v>
      </c>
      <c r="BI2870" s="187">
        <f t="shared" si="18"/>
        <v>0</v>
      </c>
      <c r="BJ2870" s="19" t="s">
        <v>84</v>
      </c>
      <c r="BK2870" s="187">
        <f t="shared" si="19"/>
        <v>0</v>
      </c>
      <c r="BL2870" s="19" t="s">
        <v>301</v>
      </c>
      <c r="BM2870" s="186" t="s">
        <v>2338</v>
      </c>
    </row>
    <row r="2871" spans="1:65" s="2" customFormat="1" ht="16.5" customHeight="1">
      <c r="A2871" s="36"/>
      <c r="B2871" s="37"/>
      <c r="C2871" s="175" t="s">
        <v>2339</v>
      </c>
      <c r="D2871" s="175" t="s">
        <v>179</v>
      </c>
      <c r="E2871" s="176" t="s">
        <v>2340</v>
      </c>
      <c r="F2871" s="177" t="s">
        <v>2341</v>
      </c>
      <c r="G2871" s="178" t="s">
        <v>272</v>
      </c>
      <c r="H2871" s="179">
        <v>1</v>
      </c>
      <c r="I2871" s="180"/>
      <c r="J2871" s="181">
        <f t="shared" si="10"/>
        <v>0</v>
      </c>
      <c r="K2871" s="177" t="s">
        <v>19</v>
      </c>
      <c r="L2871" s="41"/>
      <c r="M2871" s="182" t="s">
        <v>19</v>
      </c>
      <c r="N2871" s="183" t="s">
        <v>47</v>
      </c>
      <c r="O2871" s="66"/>
      <c r="P2871" s="184">
        <f t="shared" si="11"/>
        <v>0</v>
      </c>
      <c r="Q2871" s="184">
        <v>0</v>
      </c>
      <c r="R2871" s="184">
        <f t="shared" si="12"/>
        <v>0</v>
      </c>
      <c r="S2871" s="184">
        <v>0</v>
      </c>
      <c r="T2871" s="185">
        <f t="shared" si="13"/>
        <v>0</v>
      </c>
      <c r="U2871" s="36"/>
      <c r="V2871" s="36"/>
      <c r="W2871" s="36"/>
      <c r="X2871" s="36"/>
      <c r="Y2871" s="36"/>
      <c r="Z2871" s="36"/>
      <c r="AA2871" s="36"/>
      <c r="AB2871" s="36"/>
      <c r="AC2871" s="36"/>
      <c r="AD2871" s="36"/>
      <c r="AE2871" s="36"/>
      <c r="AR2871" s="186" t="s">
        <v>301</v>
      </c>
      <c r="AT2871" s="186" t="s">
        <v>179</v>
      </c>
      <c r="AU2871" s="186" t="s">
        <v>86</v>
      </c>
      <c r="AY2871" s="19" t="s">
        <v>177</v>
      </c>
      <c r="BE2871" s="187">
        <f t="shared" si="14"/>
        <v>0</v>
      </c>
      <c r="BF2871" s="187">
        <f t="shared" si="15"/>
        <v>0</v>
      </c>
      <c r="BG2871" s="187">
        <f t="shared" si="16"/>
        <v>0</v>
      </c>
      <c r="BH2871" s="187">
        <f t="shared" si="17"/>
        <v>0</v>
      </c>
      <c r="BI2871" s="187">
        <f t="shared" si="18"/>
        <v>0</v>
      </c>
      <c r="BJ2871" s="19" t="s">
        <v>84</v>
      </c>
      <c r="BK2871" s="187">
        <f t="shared" si="19"/>
        <v>0</v>
      </c>
      <c r="BL2871" s="19" t="s">
        <v>301</v>
      </c>
      <c r="BM2871" s="186" t="s">
        <v>2342</v>
      </c>
    </row>
    <row r="2872" spans="1:65" s="2" customFormat="1" ht="24.2" customHeight="1">
      <c r="A2872" s="36"/>
      <c r="B2872" s="37"/>
      <c r="C2872" s="175" t="s">
        <v>2343</v>
      </c>
      <c r="D2872" s="175" t="s">
        <v>179</v>
      </c>
      <c r="E2872" s="176" t="s">
        <v>2344</v>
      </c>
      <c r="F2872" s="177" t="s">
        <v>2345</v>
      </c>
      <c r="G2872" s="178" t="s">
        <v>1359</v>
      </c>
      <c r="H2872" s="249"/>
      <c r="I2872" s="180"/>
      <c r="J2872" s="181">
        <f t="shared" si="10"/>
        <v>0</v>
      </c>
      <c r="K2872" s="177" t="s">
        <v>183</v>
      </c>
      <c r="L2872" s="41"/>
      <c r="M2872" s="182" t="s">
        <v>19</v>
      </c>
      <c r="N2872" s="183" t="s">
        <v>47</v>
      </c>
      <c r="O2872" s="66"/>
      <c r="P2872" s="184">
        <f t="shared" si="11"/>
        <v>0</v>
      </c>
      <c r="Q2872" s="184">
        <v>0</v>
      </c>
      <c r="R2872" s="184">
        <f t="shared" si="12"/>
        <v>0</v>
      </c>
      <c r="S2872" s="184">
        <v>0</v>
      </c>
      <c r="T2872" s="185">
        <f t="shared" si="13"/>
        <v>0</v>
      </c>
      <c r="U2872" s="36"/>
      <c r="V2872" s="36"/>
      <c r="W2872" s="36"/>
      <c r="X2872" s="36"/>
      <c r="Y2872" s="36"/>
      <c r="Z2872" s="36"/>
      <c r="AA2872" s="36"/>
      <c r="AB2872" s="36"/>
      <c r="AC2872" s="36"/>
      <c r="AD2872" s="36"/>
      <c r="AE2872" s="36"/>
      <c r="AR2872" s="186" t="s">
        <v>301</v>
      </c>
      <c r="AT2872" s="186" t="s">
        <v>179</v>
      </c>
      <c r="AU2872" s="186" t="s">
        <v>86</v>
      </c>
      <c r="AY2872" s="19" t="s">
        <v>177</v>
      </c>
      <c r="BE2872" s="187">
        <f t="shared" si="14"/>
        <v>0</v>
      </c>
      <c r="BF2872" s="187">
        <f t="shared" si="15"/>
        <v>0</v>
      </c>
      <c r="BG2872" s="187">
        <f t="shared" si="16"/>
        <v>0</v>
      </c>
      <c r="BH2872" s="187">
        <f t="shared" si="17"/>
        <v>0</v>
      </c>
      <c r="BI2872" s="187">
        <f t="shared" si="18"/>
        <v>0</v>
      </c>
      <c r="BJ2872" s="19" t="s">
        <v>84</v>
      </c>
      <c r="BK2872" s="187">
        <f t="shared" si="19"/>
        <v>0</v>
      </c>
      <c r="BL2872" s="19" t="s">
        <v>301</v>
      </c>
      <c r="BM2872" s="186" t="s">
        <v>2346</v>
      </c>
    </row>
    <row r="2873" spans="1:65" s="2" customFormat="1" ht="11.25">
      <c r="A2873" s="36"/>
      <c r="B2873" s="37"/>
      <c r="C2873" s="38"/>
      <c r="D2873" s="188" t="s">
        <v>186</v>
      </c>
      <c r="E2873" s="38"/>
      <c r="F2873" s="189" t="s">
        <v>2347</v>
      </c>
      <c r="G2873" s="38"/>
      <c r="H2873" s="38"/>
      <c r="I2873" s="190"/>
      <c r="J2873" s="38"/>
      <c r="K2873" s="38"/>
      <c r="L2873" s="41"/>
      <c r="M2873" s="191"/>
      <c r="N2873" s="192"/>
      <c r="O2873" s="66"/>
      <c r="P2873" s="66"/>
      <c r="Q2873" s="66"/>
      <c r="R2873" s="66"/>
      <c r="S2873" s="66"/>
      <c r="T2873" s="67"/>
      <c r="U2873" s="36"/>
      <c r="V2873" s="36"/>
      <c r="W2873" s="36"/>
      <c r="X2873" s="36"/>
      <c r="Y2873" s="36"/>
      <c r="Z2873" s="36"/>
      <c r="AA2873" s="36"/>
      <c r="AB2873" s="36"/>
      <c r="AC2873" s="36"/>
      <c r="AD2873" s="36"/>
      <c r="AE2873" s="36"/>
      <c r="AT2873" s="19" t="s">
        <v>186</v>
      </c>
      <c r="AU2873" s="19" t="s">
        <v>86</v>
      </c>
    </row>
    <row r="2874" spans="1:65" s="12" customFormat="1" ht="22.9" customHeight="1">
      <c r="B2874" s="159"/>
      <c r="C2874" s="160"/>
      <c r="D2874" s="161" t="s">
        <v>75</v>
      </c>
      <c r="E2874" s="173" t="s">
        <v>2348</v>
      </c>
      <c r="F2874" s="173" t="s">
        <v>2349</v>
      </c>
      <c r="G2874" s="160"/>
      <c r="H2874" s="160"/>
      <c r="I2874" s="163"/>
      <c r="J2874" s="174">
        <f>BK2874</f>
        <v>0</v>
      </c>
      <c r="K2874" s="160"/>
      <c r="L2874" s="165"/>
      <c r="M2874" s="166"/>
      <c r="N2874" s="167"/>
      <c r="O2874" s="167"/>
      <c r="P2874" s="168">
        <f>SUM(P2875:P3041)</f>
        <v>0</v>
      </c>
      <c r="Q2874" s="167"/>
      <c r="R2874" s="168">
        <f>SUM(R2875:R3041)</f>
        <v>4.3916088599999998</v>
      </c>
      <c r="S2874" s="167"/>
      <c r="T2874" s="169">
        <f>SUM(T2875:T3041)</f>
        <v>0</v>
      </c>
      <c r="AR2874" s="170" t="s">
        <v>86</v>
      </c>
      <c r="AT2874" s="171" t="s">
        <v>75</v>
      </c>
      <c r="AU2874" s="171" t="s">
        <v>84</v>
      </c>
      <c r="AY2874" s="170" t="s">
        <v>177</v>
      </c>
      <c r="BK2874" s="172">
        <f>SUM(BK2875:BK3041)</f>
        <v>0</v>
      </c>
    </row>
    <row r="2875" spans="1:65" s="2" customFormat="1" ht="21.75" customHeight="1">
      <c r="A2875" s="36"/>
      <c r="B2875" s="37"/>
      <c r="C2875" s="175" t="s">
        <v>2350</v>
      </c>
      <c r="D2875" s="175" t="s">
        <v>179</v>
      </c>
      <c r="E2875" s="176" t="s">
        <v>2351</v>
      </c>
      <c r="F2875" s="177" t="s">
        <v>2352</v>
      </c>
      <c r="G2875" s="178" t="s">
        <v>595</v>
      </c>
      <c r="H2875" s="179">
        <v>10</v>
      </c>
      <c r="I2875" s="180"/>
      <c r="J2875" s="181">
        <f>ROUND(I2875*H2875,2)</f>
        <v>0</v>
      </c>
      <c r="K2875" s="177" t="s">
        <v>183</v>
      </c>
      <c r="L2875" s="41"/>
      <c r="M2875" s="182" t="s">
        <v>19</v>
      </c>
      <c r="N2875" s="183" t="s">
        <v>47</v>
      </c>
      <c r="O2875" s="66"/>
      <c r="P2875" s="184">
        <f>O2875*H2875</f>
        <v>0</v>
      </c>
      <c r="Q2875" s="184">
        <v>6.0000000000000002E-5</v>
      </c>
      <c r="R2875" s="184">
        <f>Q2875*H2875</f>
        <v>6.0000000000000006E-4</v>
      </c>
      <c r="S2875" s="184">
        <v>0</v>
      </c>
      <c r="T2875" s="185">
        <f>S2875*H2875</f>
        <v>0</v>
      </c>
      <c r="U2875" s="36"/>
      <c r="V2875" s="36"/>
      <c r="W2875" s="36"/>
      <c r="X2875" s="36"/>
      <c r="Y2875" s="36"/>
      <c r="Z2875" s="36"/>
      <c r="AA2875" s="36"/>
      <c r="AB2875" s="36"/>
      <c r="AC2875" s="36"/>
      <c r="AD2875" s="36"/>
      <c r="AE2875" s="36"/>
      <c r="AR2875" s="186" t="s">
        <v>301</v>
      </c>
      <c r="AT2875" s="186" t="s">
        <v>179</v>
      </c>
      <c r="AU2875" s="186" t="s">
        <v>86</v>
      </c>
      <c r="AY2875" s="19" t="s">
        <v>177</v>
      </c>
      <c r="BE2875" s="187">
        <f>IF(N2875="základní",J2875,0)</f>
        <v>0</v>
      </c>
      <c r="BF2875" s="187">
        <f>IF(N2875="snížená",J2875,0)</f>
        <v>0</v>
      </c>
      <c r="BG2875" s="187">
        <f>IF(N2875="zákl. přenesená",J2875,0)</f>
        <v>0</v>
      </c>
      <c r="BH2875" s="187">
        <f>IF(N2875="sníž. přenesená",J2875,0)</f>
        <v>0</v>
      </c>
      <c r="BI2875" s="187">
        <f>IF(N2875="nulová",J2875,0)</f>
        <v>0</v>
      </c>
      <c r="BJ2875" s="19" t="s">
        <v>84</v>
      </c>
      <c r="BK2875" s="187">
        <f>ROUND(I2875*H2875,2)</f>
        <v>0</v>
      </c>
      <c r="BL2875" s="19" t="s">
        <v>301</v>
      </c>
      <c r="BM2875" s="186" t="s">
        <v>2353</v>
      </c>
    </row>
    <row r="2876" spans="1:65" s="2" customFormat="1" ht="11.25">
      <c r="A2876" s="36"/>
      <c r="B2876" s="37"/>
      <c r="C2876" s="38"/>
      <c r="D2876" s="188" t="s">
        <v>186</v>
      </c>
      <c r="E2876" s="38"/>
      <c r="F2876" s="189" t="s">
        <v>2354</v>
      </c>
      <c r="G2876" s="38"/>
      <c r="H2876" s="38"/>
      <c r="I2876" s="190"/>
      <c r="J2876" s="38"/>
      <c r="K2876" s="38"/>
      <c r="L2876" s="41"/>
      <c r="M2876" s="191"/>
      <c r="N2876" s="192"/>
      <c r="O2876" s="66"/>
      <c r="P2876" s="66"/>
      <c r="Q2876" s="66"/>
      <c r="R2876" s="66"/>
      <c r="S2876" s="66"/>
      <c r="T2876" s="67"/>
      <c r="U2876" s="36"/>
      <c r="V2876" s="36"/>
      <c r="W2876" s="36"/>
      <c r="X2876" s="36"/>
      <c r="Y2876" s="36"/>
      <c r="Z2876" s="36"/>
      <c r="AA2876" s="36"/>
      <c r="AB2876" s="36"/>
      <c r="AC2876" s="36"/>
      <c r="AD2876" s="36"/>
      <c r="AE2876" s="36"/>
      <c r="AT2876" s="19" t="s">
        <v>186</v>
      </c>
      <c r="AU2876" s="19" t="s">
        <v>86</v>
      </c>
    </row>
    <row r="2877" spans="1:65" s="13" customFormat="1" ht="11.25">
      <c r="B2877" s="193"/>
      <c r="C2877" s="194"/>
      <c r="D2877" s="195" t="s">
        <v>188</v>
      </c>
      <c r="E2877" s="196" t="s">
        <v>19</v>
      </c>
      <c r="F2877" s="197" t="s">
        <v>2355</v>
      </c>
      <c r="G2877" s="194"/>
      <c r="H2877" s="198">
        <v>4.2</v>
      </c>
      <c r="I2877" s="199"/>
      <c r="J2877" s="194"/>
      <c r="K2877" s="194"/>
      <c r="L2877" s="200"/>
      <c r="M2877" s="201"/>
      <c r="N2877" s="202"/>
      <c r="O2877" s="202"/>
      <c r="P2877" s="202"/>
      <c r="Q2877" s="202"/>
      <c r="R2877" s="202"/>
      <c r="S2877" s="202"/>
      <c r="T2877" s="203"/>
      <c r="AT2877" s="204" t="s">
        <v>188</v>
      </c>
      <c r="AU2877" s="204" t="s">
        <v>86</v>
      </c>
      <c r="AV2877" s="13" t="s">
        <v>86</v>
      </c>
      <c r="AW2877" s="13" t="s">
        <v>35</v>
      </c>
      <c r="AX2877" s="13" t="s">
        <v>76</v>
      </c>
      <c r="AY2877" s="204" t="s">
        <v>177</v>
      </c>
    </row>
    <row r="2878" spans="1:65" s="13" customFormat="1" ht="11.25">
      <c r="B2878" s="193"/>
      <c r="C2878" s="194"/>
      <c r="D2878" s="195" t="s">
        <v>188</v>
      </c>
      <c r="E2878" s="196" t="s">
        <v>19</v>
      </c>
      <c r="F2878" s="197" t="s">
        <v>2356</v>
      </c>
      <c r="G2878" s="194"/>
      <c r="H2878" s="198">
        <v>5.8</v>
      </c>
      <c r="I2878" s="199"/>
      <c r="J2878" s="194"/>
      <c r="K2878" s="194"/>
      <c r="L2878" s="200"/>
      <c r="M2878" s="201"/>
      <c r="N2878" s="202"/>
      <c r="O2878" s="202"/>
      <c r="P2878" s="202"/>
      <c r="Q2878" s="202"/>
      <c r="R2878" s="202"/>
      <c r="S2878" s="202"/>
      <c r="T2878" s="203"/>
      <c r="AT2878" s="204" t="s">
        <v>188</v>
      </c>
      <c r="AU2878" s="204" t="s">
        <v>86</v>
      </c>
      <c r="AV2878" s="13" t="s">
        <v>86</v>
      </c>
      <c r="AW2878" s="13" t="s">
        <v>35</v>
      </c>
      <c r="AX2878" s="13" t="s">
        <v>76</v>
      </c>
      <c r="AY2878" s="204" t="s">
        <v>177</v>
      </c>
    </row>
    <row r="2879" spans="1:65" s="14" customFormat="1" ht="11.25">
      <c r="B2879" s="205"/>
      <c r="C2879" s="206"/>
      <c r="D2879" s="195" t="s">
        <v>188</v>
      </c>
      <c r="E2879" s="207" t="s">
        <v>19</v>
      </c>
      <c r="F2879" s="208" t="s">
        <v>190</v>
      </c>
      <c r="G2879" s="206"/>
      <c r="H2879" s="209">
        <v>10</v>
      </c>
      <c r="I2879" s="210"/>
      <c r="J2879" s="206"/>
      <c r="K2879" s="206"/>
      <c r="L2879" s="211"/>
      <c r="M2879" s="212"/>
      <c r="N2879" s="213"/>
      <c r="O2879" s="213"/>
      <c r="P2879" s="213"/>
      <c r="Q2879" s="213"/>
      <c r="R2879" s="213"/>
      <c r="S2879" s="213"/>
      <c r="T2879" s="214"/>
      <c r="AT2879" s="215" t="s">
        <v>188</v>
      </c>
      <c r="AU2879" s="215" t="s">
        <v>86</v>
      </c>
      <c r="AV2879" s="14" t="s">
        <v>184</v>
      </c>
      <c r="AW2879" s="14" t="s">
        <v>35</v>
      </c>
      <c r="AX2879" s="14" t="s">
        <v>84</v>
      </c>
      <c r="AY2879" s="215" t="s">
        <v>177</v>
      </c>
    </row>
    <row r="2880" spans="1:65" s="2" customFormat="1" ht="16.5" customHeight="1">
      <c r="A2880" s="36"/>
      <c r="B2880" s="37"/>
      <c r="C2880" s="237" t="s">
        <v>2357</v>
      </c>
      <c r="D2880" s="237" t="s">
        <v>757</v>
      </c>
      <c r="E2880" s="238" t="s">
        <v>2358</v>
      </c>
      <c r="F2880" s="239" t="s">
        <v>2359</v>
      </c>
      <c r="G2880" s="240" t="s">
        <v>595</v>
      </c>
      <c r="H2880" s="241">
        <v>10</v>
      </c>
      <c r="I2880" s="242"/>
      <c r="J2880" s="243">
        <f>ROUND(I2880*H2880,2)</f>
        <v>0</v>
      </c>
      <c r="K2880" s="239" t="s">
        <v>19</v>
      </c>
      <c r="L2880" s="244"/>
      <c r="M2880" s="245" t="s">
        <v>19</v>
      </c>
      <c r="N2880" s="246" t="s">
        <v>47</v>
      </c>
      <c r="O2880" s="66"/>
      <c r="P2880" s="184">
        <f>O2880*H2880</f>
        <v>0</v>
      </c>
      <c r="Q2880" s="184">
        <v>0</v>
      </c>
      <c r="R2880" s="184">
        <f>Q2880*H2880</f>
        <v>0</v>
      </c>
      <c r="S2880" s="184">
        <v>0</v>
      </c>
      <c r="T2880" s="185">
        <f>S2880*H2880</f>
        <v>0</v>
      </c>
      <c r="U2880" s="36"/>
      <c r="V2880" s="36"/>
      <c r="W2880" s="36"/>
      <c r="X2880" s="36"/>
      <c r="Y2880" s="36"/>
      <c r="Z2880" s="36"/>
      <c r="AA2880" s="36"/>
      <c r="AB2880" s="36"/>
      <c r="AC2880" s="36"/>
      <c r="AD2880" s="36"/>
      <c r="AE2880" s="36"/>
      <c r="AR2880" s="186" t="s">
        <v>592</v>
      </c>
      <c r="AT2880" s="186" t="s">
        <v>757</v>
      </c>
      <c r="AU2880" s="186" t="s">
        <v>86</v>
      </c>
      <c r="AY2880" s="19" t="s">
        <v>177</v>
      </c>
      <c r="BE2880" s="187">
        <f>IF(N2880="základní",J2880,0)</f>
        <v>0</v>
      </c>
      <c r="BF2880" s="187">
        <f>IF(N2880="snížená",J2880,0)</f>
        <v>0</v>
      </c>
      <c r="BG2880" s="187">
        <f>IF(N2880="zákl. přenesená",J2880,0)</f>
        <v>0</v>
      </c>
      <c r="BH2880" s="187">
        <f>IF(N2880="sníž. přenesená",J2880,0)</f>
        <v>0</v>
      </c>
      <c r="BI2880" s="187">
        <f>IF(N2880="nulová",J2880,0)</f>
        <v>0</v>
      </c>
      <c r="BJ2880" s="19" t="s">
        <v>84</v>
      </c>
      <c r="BK2880" s="187">
        <f>ROUND(I2880*H2880,2)</f>
        <v>0</v>
      </c>
      <c r="BL2880" s="19" t="s">
        <v>301</v>
      </c>
      <c r="BM2880" s="186" t="s">
        <v>2360</v>
      </c>
    </row>
    <row r="2881" spans="1:65" s="2" customFormat="1" ht="24.2" customHeight="1">
      <c r="A2881" s="36"/>
      <c r="B2881" s="37"/>
      <c r="C2881" s="175" t="s">
        <v>2361</v>
      </c>
      <c r="D2881" s="175" t="s">
        <v>179</v>
      </c>
      <c r="E2881" s="176" t="s">
        <v>2362</v>
      </c>
      <c r="F2881" s="177" t="s">
        <v>2363</v>
      </c>
      <c r="G2881" s="178" t="s">
        <v>595</v>
      </c>
      <c r="H2881" s="179">
        <v>17.3</v>
      </c>
      <c r="I2881" s="180"/>
      <c r="J2881" s="181">
        <f>ROUND(I2881*H2881,2)</f>
        <v>0</v>
      </c>
      <c r="K2881" s="177" t="s">
        <v>183</v>
      </c>
      <c r="L2881" s="41"/>
      <c r="M2881" s="182" t="s">
        <v>19</v>
      </c>
      <c r="N2881" s="183" t="s">
        <v>47</v>
      </c>
      <c r="O2881" s="66"/>
      <c r="P2881" s="184">
        <f>O2881*H2881</f>
        <v>0</v>
      </c>
      <c r="Q2881" s="184">
        <v>4.0000000000000002E-4</v>
      </c>
      <c r="R2881" s="184">
        <f>Q2881*H2881</f>
        <v>6.9200000000000008E-3</v>
      </c>
      <c r="S2881" s="184">
        <v>0</v>
      </c>
      <c r="T2881" s="185">
        <f>S2881*H2881</f>
        <v>0</v>
      </c>
      <c r="U2881" s="36"/>
      <c r="V2881" s="36"/>
      <c r="W2881" s="36"/>
      <c r="X2881" s="36"/>
      <c r="Y2881" s="36"/>
      <c r="Z2881" s="36"/>
      <c r="AA2881" s="36"/>
      <c r="AB2881" s="36"/>
      <c r="AC2881" s="36"/>
      <c r="AD2881" s="36"/>
      <c r="AE2881" s="36"/>
      <c r="AR2881" s="186" t="s">
        <v>301</v>
      </c>
      <c r="AT2881" s="186" t="s">
        <v>179</v>
      </c>
      <c r="AU2881" s="186" t="s">
        <v>86</v>
      </c>
      <c r="AY2881" s="19" t="s">
        <v>177</v>
      </c>
      <c r="BE2881" s="187">
        <f>IF(N2881="základní",J2881,0)</f>
        <v>0</v>
      </c>
      <c r="BF2881" s="187">
        <f>IF(N2881="snížená",J2881,0)</f>
        <v>0</v>
      </c>
      <c r="BG2881" s="187">
        <f>IF(N2881="zákl. přenesená",J2881,0)</f>
        <v>0</v>
      </c>
      <c r="BH2881" s="187">
        <f>IF(N2881="sníž. přenesená",J2881,0)</f>
        <v>0</v>
      </c>
      <c r="BI2881" s="187">
        <f>IF(N2881="nulová",J2881,0)</f>
        <v>0</v>
      </c>
      <c r="BJ2881" s="19" t="s">
        <v>84</v>
      </c>
      <c r="BK2881" s="187">
        <f>ROUND(I2881*H2881,2)</f>
        <v>0</v>
      </c>
      <c r="BL2881" s="19" t="s">
        <v>301</v>
      </c>
      <c r="BM2881" s="186" t="s">
        <v>2364</v>
      </c>
    </row>
    <row r="2882" spans="1:65" s="2" customFormat="1" ht="11.25">
      <c r="A2882" s="36"/>
      <c r="B2882" s="37"/>
      <c r="C2882" s="38"/>
      <c r="D2882" s="188" t="s">
        <v>186</v>
      </c>
      <c r="E2882" s="38"/>
      <c r="F2882" s="189" t="s">
        <v>2365</v>
      </c>
      <c r="G2882" s="38"/>
      <c r="H2882" s="38"/>
      <c r="I2882" s="190"/>
      <c r="J2882" s="38"/>
      <c r="K2882" s="38"/>
      <c r="L2882" s="41"/>
      <c r="M2882" s="191"/>
      <c r="N2882" s="192"/>
      <c r="O2882" s="66"/>
      <c r="P2882" s="66"/>
      <c r="Q2882" s="66"/>
      <c r="R2882" s="66"/>
      <c r="S2882" s="66"/>
      <c r="T2882" s="67"/>
      <c r="U2882" s="36"/>
      <c r="V2882" s="36"/>
      <c r="W2882" s="36"/>
      <c r="X2882" s="36"/>
      <c r="Y2882" s="36"/>
      <c r="Z2882" s="36"/>
      <c r="AA2882" s="36"/>
      <c r="AB2882" s="36"/>
      <c r="AC2882" s="36"/>
      <c r="AD2882" s="36"/>
      <c r="AE2882" s="36"/>
      <c r="AT2882" s="19" t="s">
        <v>186</v>
      </c>
      <c r="AU2882" s="19" t="s">
        <v>86</v>
      </c>
    </row>
    <row r="2883" spans="1:65" s="13" customFormat="1" ht="11.25">
      <c r="B2883" s="193"/>
      <c r="C2883" s="194"/>
      <c r="D2883" s="195" t="s">
        <v>188</v>
      </c>
      <c r="E2883" s="196" t="s">
        <v>19</v>
      </c>
      <c r="F2883" s="197" t="s">
        <v>2366</v>
      </c>
      <c r="G2883" s="194"/>
      <c r="H2883" s="198">
        <v>17.3</v>
      </c>
      <c r="I2883" s="199"/>
      <c r="J2883" s="194"/>
      <c r="K2883" s="194"/>
      <c r="L2883" s="200"/>
      <c r="M2883" s="201"/>
      <c r="N2883" s="202"/>
      <c r="O2883" s="202"/>
      <c r="P2883" s="202"/>
      <c r="Q2883" s="202"/>
      <c r="R2883" s="202"/>
      <c r="S2883" s="202"/>
      <c r="T2883" s="203"/>
      <c r="AT2883" s="204" t="s">
        <v>188</v>
      </c>
      <c r="AU2883" s="204" t="s">
        <v>86</v>
      </c>
      <c r="AV2883" s="13" t="s">
        <v>86</v>
      </c>
      <c r="AW2883" s="13" t="s">
        <v>35</v>
      </c>
      <c r="AX2883" s="13" t="s">
        <v>84</v>
      </c>
      <c r="AY2883" s="204" t="s">
        <v>177</v>
      </c>
    </row>
    <row r="2884" spans="1:65" s="2" customFormat="1" ht="21.75" customHeight="1">
      <c r="A2884" s="36"/>
      <c r="B2884" s="37"/>
      <c r="C2884" s="237" t="s">
        <v>2367</v>
      </c>
      <c r="D2884" s="237" t="s">
        <v>757</v>
      </c>
      <c r="E2884" s="238" t="s">
        <v>2368</v>
      </c>
      <c r="F2884" s="239" t="s">
        <v>2369</v>
      </c>
      <c r="G2884" s="240" t="s">
        <v>595</v>
      </c>
      <c r="H2884" s="241">
        <v>17.3</v>
      </c>
      <c r="I2884" s="242"/>
      <c r="J2884" s="243">
        <f>ROUND(I2884*H2884,2)</f>
        <v>0</v>
      </c>
      <c r="K2884" s="239" t="s">
        <v>19</v>
      </c>
      <c r="L2884" s="244"/>
      <c r="M2884" s="245" t="s">
        <v>19</v>
      </c>
      <c r="N2884" s="246" t="s">
        <v>47</v>
      </c>
      <c r="O2884" s="66"/>
      <c r="P2884" s="184">
        <f>O2884*H2884</f>
        <v>0</v>
      </c>
      <c r="Q2884" s="184">
        <v>0</v>
      </c>
      <c r="R2884" s="184">
        <f>Q2884*H2884</f>
        <v>0</v>
      </c>
      <c r="S2884" s="184">
        <v>0</v>
      </c>
      <c r="T2884" s="185">
        <f>S2884*H2884</f>
        <v>0</v>
      </c>
      <c r="U2884" s="36"/>
      <c r="V2884" s="36"/>
      <c r="W2884" s="36"/>
      <c r="X2884" s="36"/>
      <c r="Y2884" s="36"/>
      <c r="Z2884" s="36"/>
      <c r="AA2884" s="36"/>
      <c r="AB2884" s="36"/>
      <c r="AC2884" s="36"/>
      <c r="AD2884" s="36"/>
      <c r="AE2884" s="36"/>
      <c r="AR2884" s="186" t="s">
        <v>592</v>
      </c>
      <c r="AT2884" s="186" t="s">
        <v>757</v>
      </c>
      <c r="AU2884" s="186" t="s">
        <v>86</v>
      </c>
      <c r="AY2884" s="19" t="s">
        <v>177</v>
      </c>
      <c r="BE2884" s="187">
        <f>IF(N2884="základní",J2884,0)</f>
        <v>0</v>
      </c>
      <c r="BF2884" s="187">
        <f>IF(N2884="snížená",J2884,0)</f>
        <v>0</v>
      </c>
      <c r="BG2884" s="187">
        <f>IF(N2884="zákl. přenesená",J2884,0)</f>
        <v>0</v>
      </c>
      <c r="BH2884" s="187">
        <f>IF(N2884="sníž. přenesená",J2884,0)</f>
        <v>0</v>
      </c>
      <c r="BI2884" s="187">
        <f>IF(N2884="nulová",J2884,0)</f>
        <v>0</v>
      </c>
      <c r="BJ2884" s="19" t="s">
        <v>84</v>
      </c>
      <c r="BK2884" s="187">
        <f>ROUND(I2884*H2884,2)</f>
        <v>0</v>
      </c>
      <c r="BL2884" s="19" t="s">
        <v>301</v>
      </c>
      <c r="BM2884" s="186" t="s">
        <v>2370</v>
      </c>
    </row>
    <row r="2885" spans="1:65" s="2" customFormat="1" ht="16.5" customHeight="1">
      <c r="A2885" s="36"/>
      <c r="B2885" s="37"/>
      <c r="C2885" s="175" t="s">
        <v>2371</v>
      </c>
      <c r="D2885" s="175" t="s">
        <v>179</v>
      </c>
      <c r="E2885" s="176" t="s">
        <v>2372</v>
      </c>
      <c r="F2885" s="177" t="s">
        <v>2373</v>
      </c>
      <c r="G2885" s="178" t="s">
        <v>595</v>
      </c>
      <c r="H2885" s="179">
        <v>17.3</v>
      </c>
      <c r="I2885" s="180"/>
      <c r="J2885" s="181">
        <f>ROUND(I2885*H2885,2)</f>
        <v>0</v>
      </c>
      <c r="K2885" s="177" t="s">
        <v>183</v>
      </c>
      <c r="L2885" s="41"/>
      <c r="M2885" s="182" t="s">
        <v>19</v>
      </c>
      <c r="N2885" s="183" t="s">
        <v>47</v>
      </c>
      <c r="O2885" s="66"/>
      <c r="P2885" s="184">
        <f>O2885*H2885</f>
        <v>0</v>
      </c>
      <c r="Q2885" s="184">
        <v>0</v>
      </c>
      <c r="R2885" s="184">
        <f>Q2885*H2885</f>
        <v>0</v>
      </c>
      <c r="S2885" s="184">
        <v>0</v>
      </c>
      <c r="T2885" s="185">
        <f>S2885*H2885</f>
        <v>0</v>
      </c>
      <c r="U2885" s="36"/>
      <c r="V2885" s="36"/>
      <c r="W2885" s="36"/>
      <c r="X2885" s="36"/>
      <c r="Y2885" s="36"/>
      <c r="Z2885" s="36"/>
      <c r="AA2885" s="36"/>
      <c r="AB2885" s="36"/>
      <c r="AC2885" s="36"/>
      <c r="AD2885" s="36"/>
      <c r="AE2885" s="36"/>
      <c r="AR2885" s="186" t="s">
        <v>301</v>
      </c>
      <c r="AT2885" s="186" t="s">
        <v>179</v>
      </c>
      <c r="AU2885" s="186" t="s">
        <v>86</v>
      </c>
      <c r="AY2885" s="19" t="s">
        <v>177</v>
      </c>
      <c r="BE2885" s="187">
        <f>IF(N2885="základní",J2885,0)</f>
        <v>0</v>
      </c>
      <c r="BF2885" s="187">
        <f>IF(N2885="snížená",J2885,0)</f>
        <v>0</v>
      </c>
      <c r="BG2885" s="187">
        <f>IF(N2885="zákl. přenesená",J2885,0)</f>
        <v>0</v>
      </c>
      <c r="BH2885" s="187">
        <f>IF(N2885="sníž. přenesená",J2885,0)</f>
        <v>0</v>
      </c>
      <c r="BI2885" s="187">
        <f>IF(N2885="nulová",J2885,0)</f>
        <v>0</v>
      </c>
      <c r="BJ2885" s="19" t="s">
        <v>84</v>
      </c>
      <c r="BK2885" s="187">
        <f>ROUND(I2885*H2885,2)</f>
        <v>0</v>
      </c>
      <c r="BL2885" s="19" t="s">
        <v>301</v>
      </c>
      <c r="BM2885" s="186" t="s">
        <v>2374</v>
      </c>
    </row>
    <row r="2886" spans="1:65" s="2" customFormat="1" ht="11.25">
      <c r="A2886" s="36"/>
      <c r="B2886" s="37"/>
      <c r="C2886" s="38"/>
      <c r="D2886" s="188" t="s">
        <v>186</v>
      </c>
      <c r="E2886" s="38"/>
      <c r="F2886" s="189" t="s">
        <v>2375</v>
      </c>
      <c r="G2886" s="38"/>
      <c r="H2886" s="38"/>
      <c r="I2886" s="190"/>
      <c r="J2886" s="38"/>
      <c r="K2886" s="38"/>
      <c r="L2886" s="41"/>
      <c r="M2886" s="191"/>
      <c r="N2886" s="192"/>
      <c r="O2886" s="66"/>
      <c r="P2886" s="66"/>
      <c r="Q2886" s="66"/>
      <c r="R2886" s="66"/>
      <c r="S2886" s="66"/>
      <c r="T2886" s="67"/>
      <c r="U2886" s="36"/>
      <c r="V2886" s="36"/>
      <c r="W2886" s="36"/>
      <c r="X2886" s="36"/>
      <c r="Y2886" s="36"/>
      <c r="Z2886" s="36"/>
      <c r="AA2886" s="36"/>
      <c r="AB2886" s="36"/>
      <c r="AC2886" s="36"/>
      <c r="AD2886" s="36"/>
      <c r="AE2886" s="36"/>
      <c r="AT2886" s="19" t="s">
        <v>186</v>
      </c>
      <c r="AU2886" s="19" t="s">
        <v>86</v>
      </c>
    </row>
    <row r="2887" spans="1:65" s="13" customFormat="1" ht="11.25">
      <c r="B2887" s="193"/>
      <c r="C2887" s="194"/>
      <c r="D2887" s="195" t="s">
        <v>188</v>
      </c>
      <c r="E2887" s="196" t="s">
        <v>19</v>
      </c>
      <c r="F2887" s="197" t="s">
        <v>2376</v>
      </c>
      <c r="G2887" s="194"/>
      <c r="H2887" s="198">
        <v>17.3</v>
      </c>
      <c r="I2887" s="199"/>
      <c r="J2887" s="194"/>
      <c r="K2887" s="194"/>
      <c r="L2887" s="200"/>
      <c r="M2887" s="201"/>
      <c r="N2887" s="202"/>
      <c r="O2887" s="202"/>
      <c r="P2887" s="202"/>
      <c r="Q2887" s="202"/>
      <c r="R2887" s="202"/>
      <c r="S2887" s="202"/>
      <c r="T2887" s="203"/>
      <c r="AT2887" s="204" t="s">
        <v>188</v>
      </c>
      <c r="AU2887" s="204" t="s">
        <v>86</v>
      </c>
      <c r="AV2887" s="13" t="s">
        <v>86</v>
      </c>
      <c r="AW2887" s="13" t="s">
        <v>35</v>
      </c>
      <c r="AX2887" s="13" t="s">
        <v>84</v>
      </c>
      <c r="AY2887" s="204" t="s">
        <v>177</v>
      </c>
    </row>
    <row r="2888" spans="1:65" s="2" customFormat="1" ht="16.5" customHeight="1">
      <c r="A2888" s="36"/>
      <c r="B2888" s="37"/>
      <c r="C2888" s="237" t="s">
        <v>2377</v>
      </c>
      <c r="D2888" s="237" t="s">
        <v>757</v>
      </c>
      <c r="E2888" s="238" t="s">
        <v>2378</v>
      </c>
      <c r="F2888" s="239" t="s">
        <v>2379</v>
      </c>
      <c r="G2888" s="240" t="s">
        <v>595</v>
      </c>
      <c r="H2888" s="241">
        <v>17.3</v>
      </c>
      <c r="I2888" s="242"/>
      <c r="J2888" s="243">
        <f>ROUND(I2888*H2888,2)</f>
        <v>0</v>
      </c>
      <c r="K2888" s="239" t="s">
        <v>183</v>
      </c>
      <c r="L2888" s="244"/>
      <c r="M2888" s="245" t="s">
        <v>19</v>
      </c>
      <c r="N2888" s="246" t="s">
        <v>47</v>
      </c>
      <c r="O2888" s="66"/>
      <c r="P2888" s="184">
        <f>O2888*H2888</f>
        <v>0</v>
      </c>
      <c r="Q2888" s="184">
        <v>3.7000000000000002E-3</v>
      </c>
      <c r="R2888" s="184">
        <f>Q2888*H2888</f>
        <v>6.4010000000000011E-2</v>
      </c>
      <c r="S2888" s="184">
        <v>0</v>
      </c>
      <c r="T2888" s="185">
        <f>S2888*H2888</f>
        <v>0</v>
      </c>
      <c r="U2888" s="36"/>
      <c r="V2888" s="36"/>
      <c r="W2888" s="36"/>
      <c r="X2888" s="36"/>
      <c r="Y2888" s="36"/>
      <c r="Z2888" s="36"/>
      <c r="AA2888" s="36"/>
      <c r="AB2888" s="36"/>
      <c r="AC2888" s="36"/>
      <c r="AD2888" s="36"/>
      <c r="AE2888" s="36"/>
      <c r="AR2888" s="186" t="s">
        <v>592</v>
      </c>
      <c r="AT2888" s="186" t="s">
        <v>757</v>
      </c>
      <c r="AU2888" s="186" t="s">
        <v>86</v>
      </c>
      <c r="AY2888" s="19" t="s">
        <v>177</v>
      </c>
      <c r="BE2888" s="187">
        <f>IF(N2888="základní",J2888,0)</f>
        <v>0</v>
      </c>
      <c r="BF2888" s="187">
        <f>IF(N2888="snížená",J2888,0)</f>
        <v>0</v>
      </c>
      <c r="BG2888" s="187">
        <f>IF(N2888="zákl. přenesená",J2888,0)</f>
        <v>0</v>
      </c>
      <c r="BH2888" s="187">
        <f>IF(N2888="sníž. přenesená",J2888,0)</f>
        <v>0</v>
      </c>
      <c r="BI2888" s="187">
        <f>IF(N2888="nulová",J2888,0)</f>
        <v>0</v>
      </c>
      <c r="BJ2888" s="19" t="s">
        <v>84</v>
      </c>
      <c r="BK2888" s="187">
        <f>ROUND(I2888*H2888,2)</f>
        <v>0</v>
      </c>
      <c r="BL2888" s="19" t="s">
        <v>301</v>
      </c>
      <c r="BM2888" s="186" t="s">
        <v>2380</v>
      </c>
    </row>
    <row r="2889" spans="1:65" s="2" customFormat="1" ht="16.5" customHeight="1">
      <c r="A2889" s="36"/>
      <c r="B2889" s="37"/>
      <c r="C2889" s="237" t="s">
        <v>2381</v>
      </c>
      <c r="D2889" s="237" t="s">
        <v>757</v>
      </c>
      <c r="E2889" s="238" t="s">
        <v>2382</v>
      </c>
      <c r="F2889" s="239" t="s">
        <v>2383</v>
      </c>
      <c r="G2889" s="240" t="s">
        <v>272</v>
      </c>
      <c r="H2889" s="241">
        <v>2</v>
      </c>
      <c r="I2889" s="242"/>
      <c r="J2889" s="243">
        <f>ROUND(I2889*H2889,2)</f>
        <v>0</v>
      </c>
      <c r="K2889" s="239" t="s">
        <v>183</v>
      </c>
      <c r="L2889" s="244"/>
      <c r="M2889" s="245" t="s">
        <v>19</v>
      </c>
      <c r="N2889" s="246" t="s">
        <v>47</v>
      </c>
      <c r="O2889" s="66"/>
      <c r="P2889" s="184">
        <f>O2889*H2889</f>
        <v>0</v>
      </c>
      <c r="Q2889" s="184">
        <v>1E-4</v>
      </c>
      <c r="R2889" s="184">
        <f>Q2889*H2889</f>
        <v>2.0000000000000001E-4</v>
      </c>
      <c r="S2889" s="184">
        <v>0</v>
      </c>
      <c r="T2889" s="185">
        <f>S2889*H2889</f>
        <v>0</v>
      </c>
      <c r="U2889" s="36"/>
      <c r="V2889" s="36"/>
      <c r="W2889" s="36"/>
      <c r="X2889" s="36"/>
      <c r="Y2889" s="36"/>
      <c r="Z2889" s="36"/>
      <c r="AA2889" s="36"/>
      <c r="AB2889" s="36"/>
      <c r="AC2889" s="36"/>
      <c r="AD2889" s="36"/>
      <c r="AE2889" s="36"/>
      <c r="AR2889" s="186" t="s">
        <v>592</v>
      </c>
      <c r="AT2889" s="186" t="s">
        <v>757</v>
      </c>
      <c r="AU2889" s="186" t="s">
        <v>86</v>
      </c>
      <c r="AY2889" s="19" t="s">
        <v>177</v>
      </c>
      <c r="BE2889" s="187">
        <f>IF(N2889="základní",J2889,0)</f>
        <v>0</v>
      </c>
      <c r="BF2889" s="187">
        <f>IF(N2889="snížená",J2889,0)</f>
        <v>0</v>
      </c>
      <c r="BG2889" s="187">
        <f>IF(N2889="zákl. přenesená",J2889,0)</f>
        <v>0</v>
      </c>
      <c r="BH2889" s="187">
        <f>IF(N2889="sníž. přenesená",J2889,0)</f>
        <v>0</v>
      </c>
      <c r="BI2889" s="187">
        <f>IF(N2889="nulová",J2889,0)</f>
        <v>0</v>
      </c>
      <c r="BJ2889" s="19" t="s">
        <v>84</v>
      </c>
      <c r="BK2889" s="187">
        <f>ROUND(I2889*H2889,2)</f>
        <v>0</v>
      </c>
      <c r="BL2889" s="19" t="s">
        <v>301</v>
      </c>
      <c r="BM2889" s="186" t="s">
        <v>2384</v>
      </c>
    </row>
    <row r="2890" spans="1:65" s="2" customFormat="1" ht="24.2" customHeight="1">
      <c r="A2890" s="36"/>
      <c r="B2890" s="37"/>
      <c r="C2890" s="175" t="s">
        <v>2385</v>
      </c>
      <c r="D2890" s="175" t="s">
        <v>179</v>
      </c>
      <c r="E2890" s="176" t="s">
        <v>2386</v>
      </c>
      <c r="F2890" s="177" t="s">
        <v>2387</v>
      </c>
      <c r="G2890" s="178" t="s">
        <v>595</v>
      </c>
      <c r="H2890" s="179">
        <v>14.6</v>
      </c>
      <c r="I2890" s="180"/>
      <c r="J2890" s="181">
        <f>ROUND(I2890*H2890,2)</f>
        <v>0</v>
      </c>
      <c r="K2890" s="177" t="s">
        <v>183</v>
      </c>
      <c r="L2890" s="41"/>
      <c r="M2890" s="182" t="s">
        <v>19</v>
      </c>
      <c r="N2890" s="183" t="s">
        <v>47</v>
      </c>
      <c r="O2890" s="66"/>
      <c r="P2890" s="184">
        <f>O2890*H2890</f>
        <v>0</v>
      </c>
      <c r="Q2890" s="184">
        <v>0</v>
      </c>
      <c r="R2890" s="184">
        <f>Q2890*H2890</f>
        <v>0</v>
      </c>
      <c r="S2890" s="184">
        <v>0</v>
      </c>
      <c r="T2890" s="185">
        <f>S2890*H2890</f>
        <v>0</v>
      </c>
      <c r="U2890" s="36"/>
      <c r="V2890" s="36"/>
      <c r="W2890" s="36"/>
      <c r="X2890" s="36"/>
      <c r="Y2890" s="36"/>
      <c r="Z2890" s="36"/>
      <c r="AA2890" s="36"/>
      <c r="AB2890" s="36"/>
      <c r="AC2890" s="36"/>
      <c r="AD2890" s="36"/>
      <c r="AE2890" s="36"/>
      <c r="AR2890" s="186" t="s">
        <v>301</v>
      </c>
      <c r="AT2890" s="186" t="s">
        <v>179</v>
      </c>
      <c r="AU2890" s="186" t="s">
        <v>86</v>
      </c>
      <c r="AY2890" s="19" t="s">
        <v>177</v>
      </c>
      <c r="BE2890" s="187">
        <f>IF(N2890="základní",J2890,0)</f>
        <v>0</v>
      </c>
      <c r="BF2890" s="187">
        <f>IF(N2890="snížená",J2890,0)</f>
        <v>0</v>
      </c>
      <c r="BG2890" s="187">
        <f>IF(N2890="zákl. přenesená",J2890,0)</f>
        <v>0</v>
      </c>
      <c r="BH2890" s="187">
        <f>IF(N2890="sníž. přenesená",J2890,0)</f>
        <v>0</v>
      </c>
      <c r="BI2890" s="187">
        <f>IF(N2890="nulová",J2890,0)</f>
        <v>0</v>
      </c>
      <c r="BJ2890" s="19" t="s">
        <v>84</v>
      </c>
      <c r="BK2890" s="187">
        <f>ROUND(I2890*H2890,2)</f>
        <v>0</v>
      </c>
      <c r="BL2890" s="19" t="s">
        <v>301</v>
      </c>
      <c r="BM2890" s="186" t="s">
        <v>2388</v>
      </c>
    </row>
    <row r="2891" spans="1:65" s="2" customFormat="1" ht="11.25">
      <c r="A2891" s="36"/>
      <c r="B2891" s="37"/>
      <c r="C2891" s="38"/>
      <c r="D2891" s="188" t="s">
        <v>186</v>
      </c>
      <c r="E2891" s="38"/>
      <c r="F2891" s="189" t="s">
        <v>2389</v>
      </c>
      <c r="G2891" s="38"/>
      <c r="H2891" s="38"/>
      <c r="I2891" s="190"/>
      <c r="J2891" s="38"/>
      <c r="K2891" s="38"/>
      <c r="L2891" s="41"/>
      <c r="M2891" s="191"/>
      <c r="N2891" s="192"/>
      <c r="O2891" s="66"/>
      <c r="P2891" s="66"/>
      <c r="Q2891" s="66"/>
      <c r="R2891" s="66"/>
      <c r="S2891" s="66"/>
      <c r="T2891" s="67"/>
      <c r="U2891" s="36"/>
      <c r="V2891" s="36"/>
      <c r="W2891" s="36"/>
      <c r="X2891" s="36"/>
      <c r="Y2891" s="36"/>
      <c r="Z2891" s="36"/>
      <c r="AA2891" s="36"/>
      <c r="AB2891" s="36"/>
      <c r="AC2891" s="36"/>
      <c r="AD2891" s="36"/>
      <c r="AE2891" s="36"/>
      <c r="AT2891" s="19" t="s">
        <v>186</v>
      </c>
      <c r="AU2891" s="19" t="s">
        <v>86</v>
      </c>
    </row>
    <row r="2892" spans="1:65" s="13" customFormat="1" ht="11.25">
      <c r="B2892" s="193"/>
      <c r="C2892" s="194"/>
      <c r="D2892" s="195" t="s">
        <v>188</v>
      </c>
      <c r="E2892" s="196" t="s">
        <v>19</v>
      </c>
      <c r="F2892" s="197" t="s">
        <v>2390</v>
      </c>
      <c r="G2892" s="194"/>
      <c r="H2892" s="198">
        <v>14.6</v>
      </c>
      <c r="I2892" s="199"/>
      <c r="J2892" s="194"/>
      <c r="K2892" s="194"/>
      <c r="L2892" s="200"/>
      <c r="M2892" s="201"/>
      <c r="N2892" s="202"/>
      <c r="O2892" s="202"/>
      <c r="P2892" s="202"/>
      <c r="Q2892" s="202"/>
      <c r="R2892" s="202"/>
      <c r="S2892" s="202"/>
      <c r="T2892" s="203"/>
      <c r="AT2892" s="204" t="s">
        <v>188</v>
      </c>
      <c r="AU2892" s="204" t="s">
        <v>86</v>
      </c>
      <c r="AV2892" s="13" t="s">
        <v>86</v>
      </c>
      <c r="AW2892" s="13" t="s">
        <v>35</v>
      </c>
      <c r="AX2892" s="13" t="s">
        <v>84</v>
      </c>
      <c r="AY2892" s="204" t="s">
        <v>177</v>
      </c>
    </row>
    <row r="2893" spans="1:65" s="2" customFormat="1" ht="16.5" customHeight="1">
      <c r="A2893" s="36"/>
      <c r="B2893" s="37"/>
      <c r="C2893" s="237" t="s">
        <v>2391</v>
      </c>
      <c r="D2893" s="237" t="s">
        <v>757</v>
      </c>
      <c r="E2893" s="238" t="s">
        <v>2392</v>
      </c>
      <c r="F2893" s="239" t="s">
        <v>2393</v>
      </c>
      <c r="G2893" s="240" t="s">
        <v>595</v>
      </c>
      <c r="H2893" s="241">
        <v>14.6</v>
      </c>
      <c r="I2893" s="242"/>
      <c r="J2893" s="243">
        <f>ROUND(I2893*H2893,2)</f>
        <v>0</v>
      </c>
      <c r="K2893" s="239" t="s">
        <v>19</v>
      </c>
      <c r="L2893" s="244"/>
      <c r="M2893" s="245" t="s">
        <v>19</v>
      </c>
      <c r="N2893" s="246" t="s">
        <v>47</v>
      </c>
      <c r="O2893" s="66"/>
      <c r="P2893" s="184">
        <f>O2893*H2893</f>
        <v>0</v>
      </c>
      <c r="Q2893" s="184">
        <v>6.96E-3</v>
      </c>
      <c r="R2893" s="184">
        <f>Q2893*H2893</f>
        <v>0.101616</v>
      </c>
      <c r="S2893" s="184">
        <v>0</v>
      </c>
      <c r="T2893" s="185">
        <f>S2893*H2893</f>
        <v>0</v>
      </c>
      <c r="U2893" s="36"/>
      <c r="V2893" s="36"/>
      <c r="W2893" s="36"/>
      <c r="X2893" s="36"/>
      <c r="Y2893" s="36"/>
      <c r="Z2893" s="36"/>
      <c r="AA2893" s="36"/>
      <c r="AB2893" s="36"/>
      <c r="AC2893" s="36"/>
      <c r="AD2893" s="36"/>
      <c r="AE2893" s="36"/>
      <c r="AR2893" s="186" t="s">
        <v>592</v>
      </c>
      <c r="AT2893" s="186" t="s">
        <v>757</v>
      </c>
      <c r="AU2893" s="186" t="s">
        <v>86</v>
      </c>
      <c r="AY2893" s="19" t="s">
        <v>177</v>
      </c>
      <c r="BE2893" s="187">
        <f>IF(N2893="základní",J2893,0)</f>
        <v>0</v>
      </c>
      <c r="BF2893" s="187">
        <f>IF(N2893="snížená",J2893,0)</f>
        <v>0</v>
      </c>
      <c r="BG2893" s="187">
        <f>IF(N2893="zákl. přenesená",J2893,0)</f>
        <v>0</v>
      </c>
      <c r="BH2893" s="187">
        <f>IF(N2893="sníž. přenesená",J2893,0)</f>
        <v>0</v>
      </c>
      <c r="BI2893" s="187">
        <f>IF(N2893="nulová",J2893,0)</f>
        <v>0</v>
      </c>
      <c r="BJ2893" s="19" t="s">
        <v>84</v>
      </c>
      <c r="BK2893" s="187">
        <f>ROUND(I2893*H2893,2)</f>
        <v>0</v>
      </c>
      <c r="BL2893" s="19" t="s">
        <v>301</v>
      </c>
      <c r="BM2893" s="186" t="s">
        <v>2394</v>
      </c>
    </row>
    <row r="2894" spans="1:65" s="2" customFormat="1" ht="16.5" customHeight="1">
      <c r="A2894" s="36"/>
      <c r="B2894" s="37"/>
      <c r="C2894" s="175" t="s">
        <v>2395</v>
      </c>
      <c r="D2894" s="175" t="s">
        <v>179</v>
      </c>
      <c r="E2894" s="176" t="s">
        <v>2396</v>
      </c>
      <c r="F2894" s="177" t="s">
        <v>2397</v>
      </c>
      <c r="G2894" s="178" t="s">
        <v>199</v>
      </c>
      <c r="H2894" s="179">
        <v>80.73</v>
      </c>
      <c r="I2894" s="180"/>
      <c r="J2894" s="181">
        <f>ROUND(I2894*H2894,2)</f>
        <v>0</v>
      </c>
      <c r="K2894" s="177" t="s">
        <v>183</v>
      </c>
      <c r="L2894" s="41"/>
      <c r="M2894" s="182" t="s">
        <v>19</v>
      </c>
      <c r="N2894" s="183" t="s">
        <v>47</v>
      </c>
      <c r="O2894" s="66"/>
      <c r="P2894" s="184">
        <f>O2894*H2894</f>
        <v>0</v>
      </c>
      <c r="Q2894" s="184">
        <v>2.7999999999999998E-4</v>
      </c>
      <c r="R2894" s="184">
        <f>Q2894*H2894</f>
        <v>2.26044E-2</v>
      </c>
      <c r="S2894" s="184">
        <v>0</v>
      </c>
      <c r="T2894" s="185">
        <f>S2894*H2894</f>
        <v>0</v>
      </c>
      <c r="U2894" s="36"/>
      <c r="V2894" s="36"/>
      <c r="W2894" s="36"/>
      <c r="X2894" s="36"/>
      <c r="Y2894" s="36"/>
      <c r="Z2894" s="36"/>
      <c r="AA2894" s="36"/>
      <c r="AB2894" s="36"/>
      <c r="AC2894" s="36"/>
      <c r="AD2894" s="36"/>
      <c r="AE2894" s="36"/>
      <c r="AR2894" s="186" t="s">
        <v>301</v>
      </c>
      <c r="AT2894" s="186" t="s">
        <v>179</v>
      </c>
      <c r="AU2894" s="186" t="s">
        <v>86</v>
      </c>
      <c r="AY2894" s="19" t="s">
        <v>177</v>
      </c>
      <c r="BE2894" s="187">
        <f>IF(N2894="základní",J2894,0)</f>
        <v>0</v>
      </c>
      <c r="BF2894" s="187">
        <f>IF(N2894="snížená",J2894,0)</f>
        <v>0</v>
      </c>
      <c r="BG2894" s="187">
        <f>IF(N2894="zákl. přenesená",J2894,0)</f>
        <v>0</v>
      </c>
      <c r="BH2894" s="187">
        <f>IF(N2894="sníž. přenesená",J2894,0)</f>
        <v>0</v>
      </c>
      <c r="BI2894" s="187">
        <f>IF(N2894="nulová",J2894,0)</f>
        <v>0</v>
      </c>
      <c r="BJ2894" s="19" t="s">
        <v>84</v>
      </c>
      <c r="BK2894" s="187">
        <f>ROUND(I2894*H2894,2)</f>
        <v>0</v>
      </c>
      <c r="BL2894" s="19" t="s">
        <v>301</v>
      </c>
      <c r="BM2894" s="186" t="s">
        <v>2398</v>
      </c>
    </row>
    <row r="2895" spans="1:65" s="2" customFormat="1" ht="11.25">
      <c r="A2895" s="36"/>
      <c r="B2895" s="37"/>
      <c r="C2895" s="38"/>
      <c r="D2895" s="188" t="s">
        <v>186</v>
      </c>
      <c r="E2895" s="38"/>
      <c r="F2895" s="189" t="s">
        <v>2399</v>
      </c>
      <c r="G2895" s="38"/>
      <c r="H2895" s="38"/>
      <c r="I2895" s="190"/>
      <c r="J2895" s="38"/>
      <c r="K2895" s="38"/>
      <c r="L2895" s="41"/>
      <c r="M2895" s="191"/>
      <c r="N2895" s="192"/>
      <c r="O2895" s="66"/>
      <c r="P2895" s="66"/>
      <c r="Q2895" s="66"/>
      <c r="R2895" s="66"/>
      <c r="S2895" s="66"/>
      <c r="T2895" s="67"/>
      <c r="U2895" s="36"/>
      <c r="V2895" s="36"/>
      <c r="W2895" s="36"/>
      <c r="X2895" s="36"/>
      <c r="Y2895" s="36"/>
      <c r="Z2895" s="36"/>
      <c r="AA2895" s="36"/>
      <c r="AB2895" s="36"/>
      <c r="AC2895" s="36"/>
      <c r="AD2895" s="36"/>
      <c r="AE2895" s="36"/>
      <c r="AT2895" s="19" t="s">
        <v>186</v>
      </c>
      <c r="AU2895" s="19" t="s">
        <v>86</v>
      </c>
    </row>
    <row r="2896" spans="1:65" s="13" customFormat="1" ht="11.25">
      <c r="B2896" s="193"/>
      <c r="C2896" s="194"/>
      <c r="D2896" s="195" t="s">
        <v>188</v>
      </c>
      <c r="E2896" s="196" t="s">
        <v>19</v>
      </c>
      <c r="F2896" s="197" t="s">
        <v>2400</v>
      </c>
      <c r="G2896" s="194"/>
      <c r="H2896" s="198">
        <v>80.73</v>
      </c>
      <c r="I2896" s="199"/>
      <c r="J2896" s="194"/>
      <c r="K2896" s="194"/>
      <c r="L2896" s="200"/>
      <c r="M2896" s="201"/>
      <c r="N2896" s="202"/>
      <c r="O2896" s="202"/>
      <c r="P2896" s="202"/>
      <c r="Q2896" s="202"/>
      <c r="R2896" s="202"/>
      <c r="S2896" s="202"/>
      <c r="T2896" s="203"/>
      <c r="AT2896" s="204" t="s">
        <v>188</v>
      </c>
      <c r="AU2896" s="204" t="s">
        <v>86</v>
      </c>
      <c r="AV2896" s="13" t="s">
        <v>86</v>
      </c>
      <c r="AW2896" s="13" t="s">
        <v>35</v>
      </c>
      <c r="AX2896" s="13" t="s">
        <v>76</v>
      </c>
      <c r="AY2896" s="204" t="s">
        <v>177</v>
      </c>
    </row>
    <row r="2897" spans="1:65" s="14" customFormat="1" ht="11.25">
      <c r="B2897" s="205"/>
      <c r="C2897" s="206"/>
      <c r="D2897" s="195" t="s">
        <v>188</v>
      </c>
      <c r="E2897" s="207" t="s">
        <v>19</v>
      </c>
      <c r="F2897" s="208" t="s">
        <v>190</v>
      </c>
      <c r="G2897" s="206"/>
      <c r="H2897" s="209">
        <v>80.73</v>
      </c>
      <c r="I2897" s="210"/>
      <c r="J2897" s="206"/>
      <c r="K2897" s="206"/>
      <c r="L2897" s="211"/>
      <c r="M2897" s="212"/>
      <c r="N2897" s="213"/>
      <c r="O2897" s="213"/>
      <c r="P2897" s="213"/>
      <c r="Q2897" s="213"/>
      <c r="R2897" s="213"/>
      <c r="S2897" s="213"/>
      <c r="T2897" s="214"/>
      <c r="AT2897" s="215" t="s">
        <v>188</v>
      </c>
      <c r="AU2897" s="215" t="s">
        <v>86</v>
      </c>
      <c r="AV2897" s="14" t="s">
        <v>184</v>
      </c>
      <c r="AW2897" s="14" t="s">
        <v>35</v>
      </c>
      <c r="AX2897" s="14" t="s">
        <v>84</v>
      </c>
      <c r="AY2897" s="215" t="s">
        <v>177</v>
      </c>
    </row>
    <row r="2898" spans="1:65" s="2" customFormat="1" ht="16.5" customHeight="1">
      <c r="A2898" s="36"/>
      <c r="B2898" s="37"/>
      <c r="C2898" s="237" t="s">
        <v>2401</v>
      </c>
      <c r="D2898" s="237" t="s">
        <v>757</v>
      </c>
      <c r="E2898" s="238" t="s">
        <v>2402</v>
      </c>
      <c r="F2898" s="239" t="s">
        <v>2403</v>
      </c>
      <c r="G2898" s="240" t="s">
        <v>199</v>
      </c>
      <c r="H2898" s="241">
        <v>92.84</v>
      </c>
      <c r="I2898" s="242"/>
      <c r="J2898" s="243">
        <f>ROUND(I2898*H2898,2)</f>
        <v>0</v>
      </c>
      <c r="K2898" s="239" t="s">
        <v>183</v>
      </c>
      <c r="L2898" s="244"/>
      <c r="M2898" s="245" t="s">
        <v>19</v>
      </c>
      <c r="N2898" s="246" t="s">
        <v>47</v>
      </c>
      <c r="O2898" s="66"/>
      <c r="P2898" s="184">
        <f>O2898*H2898</f>
        <v>0</v>
      </c>
      <c r="Q2898" s="184">
        <v>9.1999999999999998E-3</v>
      </c>
      <c r="R2898" s="184">
        <f>Q2898*H2898</f>
        <v>0.854128</v>
      </c>
      <c r="S2898" s="184">
        <v>0</v>
      </c>
      <c r="T2898" s="185">
        <f>S2898*H2898</f>
        <v>0</v>
      </c>
      <c r="U2898" s="36"/>
      <c r="V2898" s="36"/>
      <c r="W2898" s="36"/>
      <c r="X2898" s="36"/>
      <c r="Y2898" s="36"/>
      <c r="Z2898" s="36"/>
      <c r="AA2898" s="36"/>
      <c r="AB2898" s="36"/>
      <c r="AC2898" s="36"/>
      <c r="AD2898" s="36"/>
      <c r="AE2898" s="36"/>
      <c r="AR2898" s="186" t="s">
        <v>592</v>
      </c>
      <c r="AT2898" s="186" t="s">
        <v>757</v>
      </c>
      <c r="AU2898" s="186" t="s">
        <v>86</v>
      </c>
      <c r="AY2898" s="19" t="s">
        <v>177</v>
      </c>
      <c r="BE2898" s="187">
        <f>IF(N2898="základní",J2898,0)</f>
        <v>0</v>
      </c>
      <c r="BF2898" s="187">
        <f>IF(N2898="snížená",J2898,0)</f>
        <v>0</v>
      </c>
      <c r="BG2898" s="187">
        <f>IF(N2898="zákl. přenesená",J2898,0)</f>
        <v>0</v>
      </c>
      <c r="BH2898" s="187">
        <f>IF(N2898="sníž. přenesená",J2898,0)</f>
        <v>0</v>
      </c>
      <c r="BI2898" s="187">
        <f>IF(N2898="nulová",J2898,0)</f>
        <v>0</v>
      </c>
      <c r="BJ2898" s="19" t="s">
        <v>84</v>
      </c>
      <c r="BK2898" s="187">
        <f>ROUND(I2898*H2898,2)</f>
        <v>0</v>
      </c>
      <c r="BL2898" s="19" t="s">
        <v>301</v>
      </c>
      <c r="BM2898" s="186" t="s">
        <v>2404</v>
      </c>
    </row>
    <row r="2899" spans="1:65" s="13" customFormat="1" ht="11.25">
      <c r="B2899" s="193"/>
      <c r="C2899" s="194"/>
      <c r="D2899" s="195" t="s">
        <v>188</v>
      </c>
      <c r="E2899" s="196" t="s">
        <v>19</v>
      </c>
      <c r="F2899" s="197" t="s">
        <v>2405</v>
      </c>
      <c r="G2899" s="194"/>
      <c r="H2899" s="198">
        <v>92.84</v>
      </c>
      <c r="I2899" s="199"/>
      <c r="J2899" s="194"/>
      <c r="K2899" s="194"/>
      <c r="L2899" s="200"/>
      <c r="M2899" s="201"/>
      <c r="N2899" s="202"/>
      <c r="O2899" s="202"/>
      <c r="P2899" s="202"/>
      <c r="Q2899" s="202"/>
      <c r="R2899" s="202"/>
      <c r="S2899" s="202"/>
      <c r="T2899" s="203"/>
      <c r="AT2899" s="204" t="s">
        <v>188</v>
      </c>
      <c r="AU2899" s="204" t="s">
        <v>86</v>
      </c>
      <c r="AV2899" s="13" t="s">
        <v>86</v>
      </c>
      <c r="AW2899" s="13" t="s">
        <v>35</v>
      </c>
      <c r="AX2899" s="13" t="s">
        <v>84</v>
      </c>
      <c r="AY2899" s="204" t="s">
        <v>177</v>
      </c>
    </row>
    <row r="2900" spans="1:65" s="2" customFormat="1" ht="16.5" customHeight="1">
      <c r="A2900" s="36"/>
      <c r="B2900" s="37"/>
      <c r="C2900" s="175" t="s">
        <v>2406</v>
      </c>
      <c r="D2900" s="175" t="s">
        <v>179</v>
      </c>
      <c r="E2900" s="176" t="s">
        <v>2407</v>
      </c>
      <c r="F2900" s="177" t="s">
        <v>2408</v>
      </c>
      <c r="G2900" s="178" t="s">
        <v>1252</v>
      </c>
      <c r="H2900" s="179">
        <v>1</v>
      </c>
      <c r="I2900" s="180"/>
      <c r="J2900" s="181">
        <f>ROUND(I2900*H2900,2)</f>
        <v>0</v>
      </c>
      <c r="K2900" s="177" t="s">
        <v>19</v>
      </c>
      <c r="L2900" s="41"/>
      <c r="M2900" s="182" t="s">
        <v>19</v>
      </c>
      <c r="N2900" s="183" t="s">
        <v>47</v>
      </c>
      <c r="O2900" s="66"/>
      <c r="P2900" s="184">
        <f>O2900*H2900</f>
        <v>0</v>
      </c>
      <c r="Q2900" s="184">
        <v>2.7999999999999998E-4</v>
      </c>
      <c r="R2900" s="184">
        <f>Q2900*H2900</f>
        <v>2.7999999999999998E-4</v>
      </c>
      <c r="S2900" s="184">
        <v>0</v>
      </c>
      <c r="T2900" s="185">
        <f>S2900*H2900</f>
        <v>0</v>
      </c>
      <c r="U2900" s="36"/>
      <c r="V2900" s="36"/>
      <c r="W2900" s="36"/>
      <c r="X2900" s="36"/>
      <c r="Y2900" s="36"/>
      <c r="Z2900" s="36"/>
      <c r="AA2900" s="36"/>
      <c r="AB2900" s="36"/>
      <c r="AC2900" s="36"/>
      <c r="AD2900" s="36"/>
      <c r="AE2900" s="36"/>
      <c r="AR2900" s="186" t="s">
        <v>301</v>
      </c>
      <c r="AT2900" s="186" t="s">
        <v>179</v>
      </c>
      <c r="AU2900" s="186" t="s">
        <v>86</v>
      </c>
      <c r="AY2900" s="19" t="s">
        <v>177</v>
      </c>
      <c r="BE2900" s="187">
        <f>IF(N2900="základní",J2900,0)</f>
        <v>0</v>
      </c>
      <c r="BF2900" s="187">
        <f>IF(N2900="snížená",J2900,0)</f>
        <v>0</v>
      </c>
      <c r="BG2900" s="187">
        <f>IF(N2900="zákl. přenesená",J2900,0)</f>
        <v>0</v>
      </c>
      <c r="BH2900" s="187">
        <f>IF(N2900="sníž. přenesená",J2900,0)</f>
        <v>0</v>
      </c>
      <c r="BI2900" s="187">
        <f>IF(N2900="nulová",J2900,0)</f>
        <v>0</v>
      </c>
      <c r="BJ2900" s="19" t="s">
        <v>84</v>
      </c>
      <c r="BK2900" s="187">
        <f>ROUND(I2900*H2900,2)</f>
        <v>0</v>
      </c>
      <c r="BL2900" s="19" t="s">
        <v>301</v>
      </c>
      <c r="BM2900" s="186" t="s">
        <v>2409</v>
      </c>
    </row>
    <row r="2901" spans="1:65" s="15" customFormat="1" ht="11.25">
      <c r="B2901" s="216"/>
      <c r="C2901" s="217"/>
      <c r="D2901" s="195" t="s">
        <v>188</v>
      </c>
      <c r="E2901" s="218" t="s">
        <v>19</v>
      </c>
      <c r="F2901" s="219" t="s">
        <v>2410</v>
      </c>
      <c r="G2901" s="217"/>
      <c r="H2901" s="218" t="s">
        <v>19</v>
      </c>
      <c r="I2901" s="220"/>
      <c r="J2901" s="217"/>
      <c r="K2901" s="217"/>
      <c r="L2901" s="221"/>
      <c r="M2901" s="222"/>
      <c r="N2901" s="223"/>
      <c r="O2901" s="223"/>
      <c r="P2901" s="223"/>
      <c r="Q2901" s="223"/>
      <c r="R2901" s="223"/>
      <c r="S2901" s="223"/>
      <c r="T2901" s="224"/>
      <c r="AT2901" s="225" t="s">
        <v>188</v>
      </c>
      <c r="AU2901" s="225" t="s">
        <v>86</v>
      </c>
      <c r="AV2901" s="15" t="s">
        <v>84</v>
      </c>
      <c r="AW2901" s="15" t="s">
        <v>35</v>
      </c>
      <c r="AX2901" s="15" t="s">
        <v>76</v>
      </c>
      <c r="AY2901" s="225" t="s">
        <v>177</v>
      </c>
    </row>
    <row r="2902" spans="1:65" s="13" customFormat="1" ht="11.25">
      <c r="B2902" s="193"/>
      <c r="C2902" s="194"/>
      <c r="D2902" s="195" t="s">
        <v>188</v>
      </c>
      <c r="E2902" s="196" t="s">
        <v>19</v>
      </c>
      <c r="F2902" s="197" t="s">
        <v>84</v>
      </c>
      <c r="G2902" s="194"/>
      <c r="H2902" s="198">
        <v>1</v>
      </c>
      <c r="I2902" s="199"/>
      <c r="J2902" s="194"/>
      <c r="K2902" s="194"/>
      <c r="L2902" s="200"/>
      <c r="M2902" s="201"/>
      <c r="N2902" s="202"/>
      <c r="O2902" s="202"/>
      <c r="P2902" s="202"/>
      <c r="Q2902" s="202"/>
      <c r="R2902" s="202"/>
      <c r="S2902" s="202"/>
      <c r="T2902" s="203"/>
      <c r="AT2902" s="204" t="s">
        <v>188</v>
      </c>
      <c r="AU2902" s="204" t="s">
        <v>86</v>
      </c>
      <c r="AV2902" s="13" t="s">
        <v>86</v>
      </c>
      <c r="AW2902" s="13" t="s">
        <v>35</v>
      </c>
      <c r="AX2902" s="13" t="s">
        <v>76</v>
      </c>
      <c r="AY2902" s="204" t="s">
        <v>177</v>
      </c>
    </row>
    <row r="2903" spans="1:65" s="14" customFormat="1" ht="11.25">
      <c r="B2903" s="205"/>
      <c r="C2903" s="206"/>
      <c r="D2903" s="195" t="s">
        <v>188</v>
      </c>
      <c r="E2903" s="207" t="s">
        <v>19</v>
      </c>
      <c r="F2903" s="208" t="s">
        <v>190</v>
      </c>
      <c r="G2903" s="206"/>
      <c r="H2903" s="209">
        <v>1</v>
      </c>
      <c r="I2903" s="210"/>
      <c r="J2903" s="206"/>
      <c r="K2903" s="206"/>
      <c r="L2903" s="211"/>
      <c r="M2903" s="212"/>
      <c r="N2903" s="213"/>
      <c r="O2903" s="213"/>
      <c r="P2903" s="213"/>
      <c r="Q2903" s="213"/>
      <c r="R2903" s="213"/>
      <c r="S2903" s="213"/>
      <c r="T2903" s="214"/>
      <c r="AT2903" s="215" t="s">
        <v>188</v>
      </c>
      <c r="AU2903" s="215" t="s">
        <v>86</v>
      </c>
      <c r="AV2903" s="14" t="s">
        <v>184</v>
      </c>
      <c r="AW2903" s="14" t="s">
        <v>35</v>
      </c>
      <c r="AX2903" s="14" t="s">
        <v>84</v>
      </c>
      <c r="AY2903" s="215" t="s">
        <v>177</v>
      </c>
    </row>
    <row r="2904" spans="1:65" s="2" customFormat="1" ht="16.5" customHeight="1">
      <c r="A2904" s="36"/>
      <c r="B2904" s="37"/>
      <c r="C2904" s="175" t="s">
        <v>2411</v>
      </c>
      <c r="D2904" s="175" t="s">
        <v>179</v>
      </c>
      <c r="E2904" s="176" t="s">
        <v>2412</v>
      </c>
      <c r="F2904" s="177" t="s">
        <v>2413</v>
      </c>
      <c r="G2904" s="178" t="s">
        <v>199</v>
      </c>
      <c r="H2904" s="179">
        <v>6.28</v>
      </c>
      <c r="I2904" s="180"/>
      <c r="J2904" s="181">
        <f>ROUND(I2904*H2904,2)</f>
        <v>0</v>
      </c>
      <c r="K2904" s="177" t="s">
        <v>183</v>
      </c>
      <c r="L2904" s="41"/>
      <c r="M2904" s="182" t="s">
        <v>19</v>
      </c>
      <c r="N2904" s="183" t="s">
        <v>47</v>
      </c>
      <c r="O2904" s="66"/>
      <c r="P2904" s="184">
        <f>O2904*H2904</f>
        <v>0</v>
      </c>
      <c r="Q2904" s="184">
        <v>0</v>
      </c>
      <c r="R2904" s="184">
        <f>Q2904*H2904</f>
        <v>0</v>
      </c>
      <c r="S2904" s="184">
        <v>0</v>
      </c>
      <c r="T2904" s="185">
        <f>S2904*H2904</f>
        <v>0</v>
      </c>
      <c r="U2904" s="36"/>
      <c r="V2904" s="36"/>
      <c r="W2904" s="36"/>
      <c r="X2904" s="36"/>
      <c r="Y2904" s="36"/>
      <c r="Z2904" s="36"/>
      <c r="AA2904" s="36"/>
      <c r="AB2904" s="36"/>
      <c r="AC2904" s="36"/>
      <c r="AD2904" s="36"/>
      <c r="AE2904" s="36"/>
      <c r="AR2904" s="186" t="s">
        <v>301</v>
      </c>
      <c r="AT2904" s="186" t="s">
        <v>179</v>
      </c>
      <c r="AU2904" s="186" t="s">
        <v>86</v>
      </c>
      <c r="AY2904" s="19" t="s">
        <v>177</v>
      </c>
      <c r="BE2904" s="187">
        <f>IF(N2904="základní",J2904,0)</f>
        <v>0</v>
      </c>
      <c r="BF2904" s="187">
        <f>IF(N2904="snížená",J2904,0)</f>
        <v>0</v>
      </c>
      <c r="BG2904" s="187">
        <f>IF(N2904="zákl. přenesená",J2904,0)</f>
        <v>0</v>
      </c>
      <c r="BH2904" s="187">
        <f>IF(N2904="sníž. přenesená",J2904,0)</f>
        <v>0</v>
      </c>
      <c r="BI2904" s="187">
        <f>IF(N2904="nulová",J2904,0)</f>
        <v>0</v>
      </c>
      <c r="BJ2904" s="19" t="s">
        <v>84</v>
      </c>
      <c r="BK2904" s="187">
        <f>ROUND(I2904*H2904,2)</f>
        <v>0</v>
      </c>
      <c r="BL2904" s="19" t="s">
        <v>301</v>
      </c>
      <c r="BM2904" s="186" t="s">
        <v>2414</v>
      </c>
    </row>
    <row r="2905" spans="1:65" s="2" customFormat="1" ht="11.25">
      <c r="A2905" s="36"/>
      <c r="B2905" s="37"/>
      <c r="C2905" s="38"/>
      <c r="D2905" s="188" t="s">
        <v>186</v>
      </c>
      <c r="E2905" s="38"/>
      <c r="F2905" s="189" t="s">
        <v>2415</v>
      </c>
      <c r="G2905" s="38"/>
      <c r="H2905" s="38"/>
      <c r="I2905" s="190"/>
      <c r="J2905" s="38"/>
      <c r="K2905" s="38"/>
      <c r="L2905" s="41"/>
      <c r="M2905" s="191"/>
      <c r="N2905" s="192"/>
      <c r="O2905" s="66"/>
      <c r="P2905" s="66"/>
      <c r="Q2905" s="66"/>
      <c r="R2905" s="66"/>
      <c r="S2905" s="66"/>
      <c r="T2905" s="67"/>
      <c r="U2905" s="36"/>
      <c r="V2905" s="36"/>
      <c r="W2905" s="36"/>
      <c r="X2905" s="36"/>
      <c r="Y2905" s="36"/>
      <c r="Z2905" s="36"/>
      <c r="AA2905" s="36"/>
      <c r="AB2905" s="36"/>
      <c r="AC2905" s="36"/>
      <c r="AD2905" s="36"/>
      <c r="AE2905" s="36"/>
      <c r="AT2905" s="19" t="s">
        <v>186</v>
      </c>
      <c r="AU2905" s="19" t="s">
        <v>86</v>
      </c>
    </row>
    <row r="2906" spans="1:65" s="13" customFormat="1" ht="11.25">
      <c r="B2906" s="193"/>
      <c r="C2906" s="194"/>
      <c r="D2906" s="195" t="s">
        <v>188</v>
      </c>
      <c r="E2906" s="196" t="s">
        <v>19</v>
      </c>
      <c r="F2906" s="197" t="s">
        <v>2416</v>
      </c>
      <c r="G2906" s="194"/>
      <c r="H2906" s="198">
        <v>1.44</v>
      </c>
      <c r="I2906" s="199"/>
      <c r="J2906" s="194"/>
      <c r="K2906" s="194"/>
      <c r="L2906" s="200"/>
      <c r="M2906" s="201"/>
      <c r="N2906" s="202"/>
      <c r="O2906" s="202"/>
      <c r="P2906" s="202"/>
      <c r="Q2906" s="202"/>
      <c r="R2906" s="202"/>
      <c r="S2906" s="202"/>
      <c r="T2906" s="203"/>
      <c r="AT2906" s="204" t="s">
        <v>188</v>
      </c>
      <c r="AU2906" s="204" t="s">
        <v>86</v>
      </c>
      <c r="AV2906" s="13" t="s">
        <v>86</v>
      </c>
      <c r="AW2906" s="13" t="s">
        <v>35</v>
      </c>
      <c r="AX2906" s="13" t="s">
        <v>76</v>
      </c>
      <c r="AY2906" s="204" t="s">
        <v>177</v>
      </c>
    </row>
    <row r="2907" spans="1:65" s="13" customFormat="1" ht="11.25">
      <c r="B2907" s="193"/>
      <c r="C2907" s="194"/>
      <c r="D2907" s="195" t="s">
        <v>188</v>
      </c>
      <c r="E2907" s="196" t="s">
        <v>19</v>
      </c>
      <c r="F2907" s="197" t="s">
        <v>2417</v>
      </c>
      <c r="G2907" s="194"/>
      <c r="H2907" s="198">
        <v>4.84</v>
      </c>
      <c r="I2907" s="199"/>
      <c r="J2907" s="194"/>
      <c r="K2907" s="194"/>
      <c r="L2907" s="200"/>
      <c r="M2907" s="201"/>
      <c r="N2907" s="202"/>
      <c r="O2907" s="202"/>
      <c r="P2907" s="202"/>
      <c r="Q2907" s="202"/>
      <c r="R2907" s="202"/>
      <c r="S2907" s="202"/>
      <c r="T2907" s="203"/>
      <c r="AT2907" s="204" t="s">
        <v>188</v>
      </c>
      <c r="AU2907" s="204" t="s">
        <v>86</v>
      </c>
      <c r="AV2907" s="13" t="s">
        <v>86</v>
      </c>
      <c r="AW2907" s="13" t="s">
        <v>35</v>
      </c>
      <c r="AX2907" s="13" t="s">
        <v>76</v>
      </c>
      <c r="AY2907" s="204" t="s">
        <v>177</v>
      </c>
    </row>
    <row r="2908" spans="1:65" s="14" customFormat="1" ht="11.25">
      <c r="B2908" s="205"/>
      <c r="C2908" s="206"/>
      <c r="D2908" s="195" t="s">
        <v>188</v>
      </c>
      <c r="E2908" s="207" t="s">
        <v>19</v>
      </c>
      <c r="F2908" s="208" t="s">
        <v>190</v>
      </c>
      <c r="G2908" s="206"/>
      <c r="H2908" s="209">
        <v>6.2799999999999994</v>
      </c>
      <c r="I2908" s="210"/>
      <c r="J2908" s="206"/>
      <c r="K2908" s="206"/>
      <c r="L2908" s="211"/>
      <c r="M2908" s="212"/>
      <c r="N2908" s="213"/>
      <c r="O2908" s="213"/>
      <c r="P2908" s="213"/>
      <c r="Q2908" s="213"/>
      <c r="R2908" s="213"/>
      <c r="S2908" s="213"/>
      <c r="T2908" s="214"/>
      <c r="AT2908" s="215" t="s">
        <v>188</v>
      </c>
      <c r="AU2908" s="215" t="s">
        <v>86</v>
      </c>
      <c r="AV2908" s="14" t="s">
        <v>184</v>
      </c>
      <c r="AW2908" s="14" t="s">
        <v>35</v>
      </c>
      <c r="AX2908" s="14" t="s">
        <v>84</v>
      </c>
      <c r="AY2908" s="215" t="s">
        <v>177</v>
      </c>
    </row>
    <row r="2909" spans="1:65" s="2" customFormat="1" ht="16.5" customHeight="1">
      <c r="A2909" s="36"/>
      <c r="B2909" s="37"/>
      <c r="C2909" s="237" t="s">
        <v>2418</v>
      </c>
      <c r="D2909" s="237" t="s">
        <v>757</v>
      </c>
      <c r="E2909" s="238" t="s">
        <v>2419</v>
      </c>
      <c r="F2909" s="239" t="s">
        <v>2420</v>
      </c>
      <c r="G2909" s="240" t="s">
        <v>199</v>
      </c>
      <c r="H2909" s="241">
        <v>1.44</v>
      </c>
      <c r="I2909" s="242"/>
      <c r="J2909" s="243">
        <f>ROUND(I2909*H2909,2)</f>
        <v>0</v>
      </c>
      <c r="K2909" s="239" t="s">
        <v>183</v>
      </c>
      <c r="L2909" s="244"/>
      <c r="M2909" s="245" t="s">
        <v>19</v>
      </c>
      <c r="N2909" s="246" t="s">
        <v>47</v>
      </c>
      <c r="O2909" s="66"/>
      <c r="P2909" s="184">
        <f>O2909*H2909</f>
        <v>0</v>
      </c>
      <c r="Q2909" s="184">
        <v>0.01</v>
      </c>
      <c r="R2909" s="184">
        <f>Q2909*H2909</f>
        <v>1.44E-2</v>
      </c>
      <c r="S2909" s="184">
        <v>0</v>
      </c>
      <c r="T2909" s="185">
        <f>S2909*H2909</f>
        <v>0</v>
      </c>
      <c r="U2909" s="36"/>
      <c r="V2909" s="36"/>
      <c r="W2909" s="36"/>
      <c r="X2909" s="36"/>
      <c r="Y2909" s="36"/>
      <c r="Z2909" s="36"/>
      <c r="AA2909" s="36"/>
      <c r="AB2909" s="36"/>
      <c r="AC2909" s="36"/>
      <c r="AD2909" s="36"/>
      <c r="AE2909" s="36"/>
      <c r="AR2909" s="186" t="s">
        <v>592</v>
      </c>
      <c r="AT2909" s="186" t="s">
        <v>757</v>
      </c>
      <c r="AU2909" s="186" t="s">
        <v>86</v>
      </c>
      <c r="AY2909" s="19" t="s">
        <v>177</v>
      </c>
      <c r="BE2909" s="187">
        <f>IF(N2909="základní",J2909,0)</f>
        <v>0</v>
      </c>
      <c r="BF2909" s="187">
        <f>IF(N2909="snížená",J2909,0)</f>
        <v>0</v>
      </c>
      <c r="BG2909" s="187">
        <f>IF(N2909="zákl. přenesená",J2909,0)</f>
        <v>0</v>
      </c>
      <c r="BH2909" s="187">
        <f>IF(N2909="sníž. přenesená",J2909,0)</f>
        <v>0</v>
      </c>
      <c r="BI2909" s="187">
        <f>IF(N2909="nulová",J2909,0)</f>
        <v>0</v>
      </c>
      <c r="BJ2909" s="19" t="s">
        <v>84</v>
      </c>
      <c r="BK2909" s="187">
        <f>ROUND(I2909*H2909,2)</f>
        <v>0</v>
      </c>
      <c r="BL2909" s="19" t="s">
        <v>301</v>
      </c>
      <c r="BM2909" s="186" t="s">
        <v>2421</v>
      </c>
    </row>
    <row r="2910" spans="1:65" s="2" customFormat="1" ht="16.5" customHeight="1">
      <c r="A2910" s="36"/>
      <c r="B2910" s="37"/>
      <c r="C2910" s="237" t="s">
        <v>2422</v>
      </c>
      <c r="D2910" s="237" t="s">
        <v>757</v>
      </c>
      <c r="E2910" s="238" t="s">
        <v>2423</v>
      </c>
      <c r="F2910" s="239" t="s">
        <v>2424</v>
      </c>
      <c r="G2910" s="240" t="s">
        <v>199</v>
      </c>
      <c r="H2910" s="241">
        <v>4.84</v>
      </c>
      <c r="I2910" s="242"/>
      <c r="J2910" s="243">
        <f>ROUND(I2910*H2910,2)</f>
        <v>0</v>
      </c>
      <c r="K2910" s="239" t="s">
        <v>19</v>
      </c>
      <c r="L2910" s="244"/>
      <c r="M2910" s="245" t="s">
        <v>19</v>
      </c>
      <c r="N2910" s="246" t="s">
        <v>47</v>
      </c>
      <c r="O2910" s="66"/>
      <c r="P2910" s="184">
        <f>O2910*H2910</f>
        <v>0</v>
      </c>
      <c r="Q2910" s="184">
        <v>0.01</v>
      </c>
      <c r="R2910" s="184">
        <f>Q2910*H2910</f>
        <v>4.8399999999999999E-2</v>
      </c>
      <c r="S2910" s="184">
        <v>0</v>
      </c>
      <c r="T2910" s="185">
        <f>S2910*H2910</f>
        <v>0</v>
      </c>
      <c r="U2910" s="36"/>
      <c r="V2910" s="36"/>
      <c r="W2910" s="36"/>
      <c r="X2910" s="36"/>
      <c r="Y2910" s="36"/>
      <c r="Z2910" s="36"/>
      <c r="AA2910" s="36"/>
      <c r="AB2910" s="36"/>
      <c r="AC2910" s="36"/>
      <c r="AD2910" s="36"/>
      <c r="AE2910" s="36"/>
      <c r="AR2910" s="186" t="s">
        <v>592</v>
      </c>
      <c r="AT2910" s="186" t="s">
        <v>757</v>
      </c>
      <c r="AU2910" s="186" t="s">
        <v>86</v>
      </c>
      <c r="AY2910" s="19" t="s">
        <v>177</v>
      </c>
      <c r="BE2910" s="187">
        <f>IF(N2910="základní",J2910,0)</f>
        <v>0</v>
      </c>
      <c r="BF2910" s="187">
        <f>IF(N2910="snížená",J2910,0)</f>
        <v>0</v>
      </c>
      <c r="BG2910" s="187">
        <f>IF(N2910="zákl. přenesená",J2910,0)</f>
        <v>0</v>
      </c>
      <c r="BH2910" s="187">
        <f>IF(N2910="sníž. přenesená",J2910,0)</f>
        <v>0</v>
      </c>
      <c r="BI2910" s="187">
        <f>IF(N2910="nulová",J2910,0)</f>
        <v>0</v>
      </c>
      <c r="BJ2910" s="19" t="s">
        <v>84</v>
      </c>
      <c r="BK2910" s="187">
        <f>ROUND(I2910*H2910,2)</f>
        <v>0</v>
      </c>
      <c r="BL2910" s="19" t="s">
        <v>301</v>
      </c>
      <c r="BM2910" s="186" t="s">
        <v>2425</v>
      </c>
    </row>
    <row r="2911" spans="1:65" s="2" customFormat="1" ht="21.75" customHeight="1">
      <c r="A2911" s="36"/>
      <c r="B2911" s="37"/>
      <c r="C2911" s="175" t="s">
        <v>2426</v>
      </c>
      <c r="D2911" s="175" t="s">
        <v>179</v>
      </c>
      <c r="E2911" s="176" t="s">
        <v>2427</v>
      </c>
      <c r="F2911" s="177" t="s">
        <v>2428</v>
      </c>
      <c r="G2911" s="178" t="s">
        <v>595</v>
      </c>
      <c r="H2911" s="179">
        <v>27.2</v>
      </c>
      <c r="I2911" s="180"/>
      <c r="J2911" s="181">
        <f>ROUND(I2911*H2911,2)</f>
        <v>0</v>
      </c>
      <c r="K2911" s="177" t="s">
        <v>183</v>
      </c>
      <c r="L2911" s="41"/>
      <c r="M2911" s="182" t="s">
        <v>19</v>
      </c>
      <c r="N2911" s="183" t="s">
        <v>47</v>
      </c>
      <c r="O2911" s="66"/>
      <c r="P2911" s="184">
        <f>O2911*H2911</f>
        <v>0</v>
      </c>
      <c r="Q2911" s="184">
        <v>0</v>
      </c>
      <c r="R2911" s="184">
        <f>Q2911*H2911</f>
        <v>0</v>
      </c>
      <c r="S2911" s="184">
        <v>0</v>
      </c>
      <c r="T2911" s="185">
        <f>S2911*H2911</f>
        <v>0</v>
      </c>
      <c r="U2911" s="36"/>
      <c r="V2911" s="36"/>
      <c r="W2911" s="36"/>
      <c r="X2911" s="36"/>
      <c r="Y2911" s="36"/>
      <c r="Z2911" s="36"/>
      <c r="AA2911" s="36"/>
      <c r="AB2911" s="36"/>
      <c r="AC2911" s="36"/>
      <c r="AD2911" s="36"/>
      <c r="AE2911" s="36"/>
      <c r="AR2911" s="186" t="s">
        <v>301</v>
      </c>
      <c r="AT2911" s="186" t="s">
        <v>179</v>
      </c>
      <c r="AU2911" s="186" t="s">
        <v>86</v>
      </c>
      <c r="AY2911" s="19" t="s">
        <v>177</v>
      </c>
      <c r="BE2911" s="187">
        <f>IF(N2911="základní",J2911,0)</f>
        <v>0</v>
      </c>
      <c r="BF2911" s="187">
        <f>IF(N2911="snížená",J2911,0)</f>
        <v>0</v>
      </c>
      <c r="BG2911" s="187">
        <f>IF(N2911="zákl. přenesená",J2911,0)</f>
        <v>0</v>
      </c>
      <c r="BH2911" s="187">
        <f>IF(N2911="sníž. přenesená",J2911,0)</f>
        <v>0</v>
      </c>
      <c r="BI2911" s="187">
        <f>IF(N2911="nulová",J2911,0)</f>
        <v>0</v>
      </c>
      <c r="BJ2911" s="19" t="s">
        <v>84</v>
      </c>
      <c r="BK2911" s="187">
        <f>ROUND(I2911*H2911,2)</f>
        <v>0</v>
      </c>
      <c r="BL2911" s="19" t="s">
        <v>301</v>
      </c>
      <c r="BM2911" s="186" t="s">
        <v>2429</v>
      </c>
    </row>
    <row r="2912" spans="1:65" s="2" customFormat="1" ht="11.25">
      <c r="A2912" s="36"/>
      <c r="B2912" s="37"/>
      <c r="C2912" s="38"/>
      <c r="D2912" s="188" t="s">
        <v>186</v>
      </c>
      <c r="E2912" s="38"/>
      <c r="F2912" s="189" t="s">
        <v>2430</v>
      </c>
      <c r="G2912" s="38"/>
      <c r="H2912" s="38"/>
      <c r="I2912" s="190"/>
      <c r="J2912" s="38"/>
      <c r="K2912" s="38"/>
      <c r="L2912" s="41"/>
      <c r="M2912" s="191"/>
      <c r="N2912" s="192"/>
      <c r="O2912" s="66"/>
      <c r="P2912" s="66"/>
      <c r="Q2912" s="66"/>
      <c r="R2912" s="66"/>
      <c r="S2912" s="66"/>
      <c r="T2912" s="67"/>
      <c r="U2912" s="36"/>
      <c r="V2912" s="36"/>
      <c r="W2912" s="36"/>
      <c r="X2912" s="36"/>
      <c r="Y2912" s="36"/>
      <c r="Z2912" s="36"/>
      <c r="AA2912" s="36"/>
      <c r="AB2912" s="36"/>
      <c r="AC2912" s="36"/>
      <c r="AD2912" s="36"/>
      <c r="AE2912" s="36"/>
      <c r="AT2912" s="19" t="s">
        <v>186</v>
      </c>
      <c r="AU2912" s="19" t="s">
        <v>86</v>
      </c>
    </row>
    <row r="2913" spans="1:65" s="13" customFormat="1" ht="11.25">
      <c r="B2913" s="193"/>
      <c r="C2913" s="194"/>
      <c r="D2913" s="195" t="s">
        <v>188</v>
      </c>
      <c r="E2913" s="196" t="s">
        <v>19</v>
      </c>
      <c r="F2913" s="197" t="s">
        <v>2431</v>
      </c>
      <c r="G2913" s="194"/>
      <c r="H2913" s="198">
        <v>9.6</v>
      </c>
      <c r="I2913" s="199"/>
      <c r="J2913" s="194"/>
      <c r="K2913" s="194"/>
      <c r="L2913" s="200"/>
      <c r="M2913" s="201"/>
      <c r="N2913" s="202"/>
      <c r="O2913" s="202"/>
      <c r="P2913" s="202"/>
      <c r="Q2913" s="202"/>
      <c r="R2913" s="202"/>
      <c r="S2913" s="202"/>
      <c r="T2913" s="203"/>
      <c r="AT2913" s="204" t="s">
        <v>188</v>
      </c>
      <c r="AU2913" s="204" t="s">
        <v>86</v>
      </c>
      <c r="AV2913" s="13" t="s">
        <v>86</v>
      </c>
      <c r="AW2913" s="13" t="s">
        <v>35</v>
      </c>
      <c r="AX2913" s="13" t="s">
        <v>76</v>
      </c>
      <c r="AY2913" s="204" t="s">
        <v>177</v>
      </c>
    </row>
    <row r="2914" spans="1:65" s="13" customFormat="1" ht="11.25">
      <c r="B2914" s="193"/>
      <c r="C2914" s="194"/>
      <c r="D2914" s="195" t="s">
        <v>188</v>
      </c>
      <c r="E2914" s="196" t="s">
        <v>19</v>
      </c>
      <c r="F2914" s="197" t="s">
        <v>2432</v>
      </c>
      <c r="G2914" s="194"/>
      <c r="H2914" s="198">
        <v>17.600000000000001</v>
      </c>
      <c r="I2914" s="199"/>
      <c r="J2914" s="194"/>
      <c r="K2914" s="194"/>
      <c r="L2914" s="200"/>
      <c r="M2914" s="201"/>
      <c r="N2914" s="202"/>
      <c r="O2914" s="202"/>
      <c r="P2914" s="202"/>
      <c r="Q2914" s="202"/>
      <c r="R2914" s="202"/>
      <c r="S2914" s="202"/>
      <c r="T2914" s="203"/>
      <c r="AT2914" s="204" t="s">
        <v>188</v>
      </c>
      <c r="AU2914" s="204" t="s">
        <v>86</v>
      </c>
      <c r="AV2914" s="13" t="s">
        <v>86</v>
      </c>
      <c r="AW2914" s="13" t="s">
        <v>35</v>
      </c>
      <c r="AX2914" s="13" t="s">
        <v>76</v>
      </c>
      <c r="AY2914" s="204" t="s">
        <v>177</v>
      </c>
    </row>
    <row r="2915" spans="1:65" s="14" customFormat="1" ht="11.25">
      <c r="B2915" s="205"/>
      <c r="C2915" s="206"/>
      <c r="D2915" s="195" t="s">
        <v>188</v>
      </c>
      <c r="E2915" s="207" t="s">
        <v>19</v>
      </c>
      <c r="F2915" s="208" t="s">
        <v>190</v>
      </c>
      <c r="G2915" s="206"/>
      <c r="H2915" s="209">
        <v>27.200000000000003</v>
      </c>
      <c r="I2915" s="210"/>
      <c r="J2915" s="206"/>
      <c r="K2915" s="206"/>
      <c r="L2915" s="211"/>
      <c r="M2915" s="212"/>
      <c r="N2915" s="213"/>
      <c r="O2915" s="213"/>
      <c r="P2915" s="213"/>
      <c r="Q2915" s="213"/>
      <c r="R2915" s="213"/>
      <c r="S2915" s="213"/>
      <c r="T2915" s="214"/>
      <c r="AT2915" s="215" t="s">
        <v>188</v>
      </c>
      <c r="AU2915" s="215" t="s">
        <v>86</v>
      </c>
      <c r="AV2915" s="14" t="s">
        <v>184</v>
      </c>
      <c r="AW2915" s="14" t="s">
        <v>35</v>
      </c>
      <c r="AX2915" s="14" t="s">
        <v>84</v>
      </c>
      <c r="AY2915" s="215" t="s">
        <v>177</v>
      </c>
    </row>
    <row r="2916" spans="1:65" s="2" customFormat="1" ht="16.5" customHeight="1">
      <c r="A2916" s="36"/>
      <c r="B2916" s="37"/>
      <c r="C2916" s="237" t="s">
        <v>2433</v>
      </c>
      <c r="D2916" s="237" t="s">
        <v>757</v>
      </c>
      <c r="E2916" s="238" t="s">
        <v>2434</v>
      </c>
      <c r="F2916" s="239" t="s">
        <v>2435</v>
      </c>
      <c r="G2916" s="240" t="s">
        <v>595</v>
      </c>
      <c r="H2916" s="241">
        <v>27.2</v>
      </c>
      <c r="I2916" s="242"/>
      <c r="J2916" s="243">
        <f>ROUND(I2916*H2916,2)</f>
        <v>0</v>
      </c>
      <c r="K2916" s="239" t="s">
        <v>183</v>
      </c>
      <c r="L2916" s="244"/>
      <c r="M2916" s="245" t="s">
        <v>19</v>
      </c>
      <c r="N2916" s="246" t="s">
        <v>47</v>
      </c>
      <c r="O2916" s="66"/>
      <c r="P2916" s="184">
        <f>O2916*H2916</f>
        <v>0</v>
      </c>
      <c r="Q2916" s="184">
        <v>2.0000000000000001E-4</v>
      </c>
      <c r="R2916" s="184">
        <f>Q2916*H2916</f>
        <v>5.4400000000000004E-3</v>
      </c>
      <c r="S2916" s="184">
        <v>0</v>
      </c>
      <c r="T2916" s="185">
        <f>S2916*H2916</f>
        <v>0</v>
      </c>
      <c r="U2916" s="36"/>
      <c r="V2916" s="36"/>
      <c r="W2916" s="36"/>
      <c r="X2916" s="36"/>
      <c r="Y2916" s="36"/>
      <c r="Z2916" s="36"/>
      <c r="AA2916" s="36"/>
      <c r="AB2916" s="36"/>
      <c r="AC2916" s="36"/>
      <c r="AD2916" s="36"/>
      <c r="AE2916" s="36"/>
      <c r="AR2916" s="186" t="s">
        <v>592</v>
      </c>
      <c r="AT2916" s="186" t="s">
        <v>757</v>
      </c>
      <c r="AU2916" s="186" t="s">
        <v>86</v>
      </c>
      <c r="AY2916" s="19" t="s">
        <v>177</v>
      </c>
      <c r="BE2916" s="187">
        <f>IF(N2916="základní",J2916,0)</f>
        <v>0</v>
      </c>
      <c r="BF2916" s="187">
        <f>IF(N2916="snížená",J2916,0)</f>
        <v>0</v>
      </c>
      <c r="BG2916" s="187">
        <f>IF(N2916="zákl. přenesená",J2916,0)</f>
        <v>0</v>
      </c>
      <c r="BH2916" s="187">
        <f>IF(N2916="sníž. přenesená",J2916,0)</f>
        <v>0</v>
      </c>
      <c r="BI2916" s="187">
        <f>IF(N2916="nulová",J2916,0)</f>
        <v>0</v>
      </c>
      <c r="BJ2916" s="19" t="s">
        <v>84</v>
      </c>
      <c r="BK2916" s="187">
        <f>ROUND(I2916*H2916,2)</f>
        <v>0</v>
      </c>
      <c r="BL2916" s="19" t="s">
        <v>301</v>
      </c>
      <c r="BM2916" s="186" t="s">
        <v>2436</v>
      </c>
    </row>
    <row r="2917" spans="1:65" s="2" customFormat="1" ht="24.2" customHeight="1">
      <c r="A2917" s="36"/>
      <c r="B2917" s="37"/>
      <c r="C2917" s="175" t="s">
        <v>2437</v>
      </c>
      <c r="D2917" s="175" t="s">
        <v>179</v>
      </c>
      <c r="E2917" s="176" t="s">
        <v>2438</v>
      </c>
      <c r="F2917" s="177" t="s">
        <v>2439</v>
      </c>
      <c r="G2917" s="178" t="s">
        <v>199</v>
      </c>
      <c r="H2917" s="179">
        <v>1.4</v>
      </c>
      <c r="I2917" s="180"/>
      <c r="J2917" s="181">
        <f>ROUND(I2917*H2917,2)</f>
        <v>0</v>
      </c>
      <c r="K2917" s="177" t="s">
        <v>183</v>
      </c>
      <c r="L2917" s="41"/>
      <c r="M2917" s="182" t="s">
        <v>19</v>
      </c>
      <c r="N2917" s="183" t="s">
        <v>47</v>
      </c>
      <c r="O2917" s="66"/>
      <c r="P2917" s="184">
        <f>O2917*H2917</f>
        <v>0</v>
      </c>
      <c r="Q2917" s="184">
        <v>3.6999999999999999E-4</v>
      </c>
      <c r="R2917" s="184">
        <f>Q2917*H2917</f>
        <v>5.1799999999999991E-4</v>
      </c>
      <c r="S2917" s="184">
        <v>0</v>
      </c>
      <c r="T2917" s="185">
        <f>S2917*H2917</f>
        <v>0</v>
      </c>
      <c r="U2917" s="36"/>
      <c r="V2917" s="36"/>
      <c r="W2917" s="36"/>
      <c r="X2917" s="36"/>
      <c r="Y2917" s="36"/>
      <c r="Z2917" s="36"/>
      <c r="AA2917" s="36"/>
      <c r="AB2917" s="36"/>
      <c r="AC2917" s="36"/>
      <c r="AD2917" s="36"/>
      <c r="AE2917" s="36"/>
      <c r="AR2917" s="186" t="s">
        <v>301</v>
      </c>
      <c r="AT2917" s="186" t="s">
        <v>179</v>
      </c>
      <c r="AU2917" s="186" t="s">
        <v>86</v>
      </c>
      <c r="AY2917" s="19" t="s">
        <v>177</v>
      </c>
      <c r="BE2917" s="187">
        <f>IF(N2917="základní",J2917,0)</f>
        <v>0</v>
      </c>
      <c r="BF2917" s="187">
        <f>IF(N2917="snížená",J2917,0)</f>
        <v>0</v>
      </c>
      <c r="BG2917" s="187">
        <f>IF(N2917="zákl. přenesená",J2917,0)</f>
        <v>0</v>
      </c>
      <c r="BH2917" s="187">
        <f>IF(N2917="sníž. přenesená",J2917,0)</f>
        <v>0</v>
      </c>
      <c r="BI2917" s="187">
        <f>IF(N2917="nulová",J2917,0)</f>
        <v>0</v>
      </c>
      <c r="BJ2917" s="19" t="s">
        <v>84</v>
      </c>
      <c r="BK2917" s="187">
        <f>ROUND(I2917*H2917,2)</f>
        <v>0</v>
      </c>
      <c r="BL2917" s="19" t="s">
        <v>301</v>
      </c>
      <c r="BM2917" s="186" t="s">
        <v>2440</v>
      </c>
    </row>
    <row r="2918" spans="1:65" s="2" customFormat="1" ht="11.25">
      <c r="A2918" s="36"/>
      <c r="B2918" s="37"/>
      <c r="C2918" s="38"/>
      <c r="D2918" s="188" t="s">
        <v>186</v>
      </c>
      <c r="E2918" s="38"/>
      <c r="F2918" s="189" t="s">
        <v>2441</v>
      </c>
      <c r="G2918" s="38"/>
      <c r="H2918" s="38"/>
      <c r="I2918" s="190"/>
      <c r="J2918" s="38"/>
      <c r="K2918" s="38"/>
      <c r="L2918" s="41"/>
      <c r="M2918" s="191"/>
      <c r="N2918" s="192"/>
      <c r="O2918" s="66"/>
      <c r="P2918" s="66"/>
      <c r="Q2918" s="66"/>
      <c r="R2918" s="66"/>
      <c r="S2918" s="66"/>
      <c r="T2918" s="67"/>
      <c r="U2918" s="36"/>
      <c r="V2918" s="36"/>
      <c r="W2918" s="36"/>
      <c r="X2918" s="36"/>
      <c r="Y2918" s="36"/>
      <c r="Z2918" s="36"/>
      <c r="AA2918" s="36"/>
      <c r="AB2918" s="36"/>
      <c r="AC2918" s="36"/>
      <c r="AD2918" s="36"/>
      <c r="AE2918" s="36"/>
      <c r="AT2918" s="19" t="s">
        <v>186</v>
      </c>
      <c r="AU2918" s="19" t="s">
        <v>86</v>
      </c>
    </row>
    <row r="2919" spans="1:65" s="13" customFormat="1" ht="11.25">
      <c r="B2919" s="193"/>
      <c r="C2919" s="194"/>
      <c r="D2919" s="195" t="s">
        <v>188</v>
      </c>
      <c r="E2919" s="196" t="s">
        <v>19</v>
      </c>
      <c r="F2919" s="197" t="s">
        <v>2442</v>
      </c>
      <c r="G2919" s="194"/>
      <c r="H2919" s="198">
        <v>1.4</v>
      </c>
      <c r="I2919" s="199"/>
      <c r="J2919" s="194"/>
      <c r="K2919" s="194"/>
      <c r="L2919" s="200"/>
      <c r="M2919" s="201"/>
      <c r="N2919" s="202"/>
      <c r="O2919" s="202"/>
      <c r="P2919" s="202"/>
      <c r="Q2919" s="202"/>
      <c r="R2919" s="202"/>
      <c r="S2919" s="202"/>
      <c r="T2919" s="203"/>
      <c r="AT2919" s="204" t="s">
        <v>188</v>
      </c>
      <c r="AU2919" s="204" t="s">
        <v>86</v>
      </c>
      <c r="AV2919" s="13" t="s">
        <v>86</v>
      </c>
      <c r="AW2919" s="13" t="s">
        <v>35</v>
      </c>
      <c r="AX2919" s="13" t="s">
        <v>84</v>
      </c>
      <c r="AY2919" s="204" t="s">
        <v>177</v>
      </c>
    </row>
    <row r="2920" spans="1:65" s="2" customFormat="1" ht="16.5" customHeight="1">
      <c r="A2920" s="36"/>
      <c r="B2920" s="37"/>
      <c r="C2920" s="237" t="s">
        <v>2443</v>
      </c>
      <c r="D2920" s="237" t="s">
        <v>757</v>
      </c>
      <c r="E2920" s="238" t="s">
        <v>2444</v>
      </c>
      <c r="F2920" s="239" t="s">
        <v>2445</v>
      </c>
      <c r="G2920" s="240" t="s">
        <v>199</v>
      </c>
      <c r="H2920" s="241">
        <v>1.4</v>
      </c>
      <c r="I2920" s="242"/>
      <c r="J2920" s="243">
        <f>ROUND(I2920*H2920,2)</f>
        <v>0</v>
      </c>
      <c r="K2920" s="239" t="s">
        <v>19</v>
      </c>
      <c r="L2920" s="244"/>
      <c r="M2920" s="245" t="s">
        <v>19</v>
      </c>
      <c r="N2920" s="246" t="s">
        <v>47</v>
      </c>
      <c r="O2920" s="66"/>
      <c r="P2920" s="184">
        <f>O2920*H2920</f>
        <v>0</v>
      </c>
      <c r="Q2920" s="184">
        <v>2.5999999999999999E-2</v>
      </c>
      <c r="R2920" s="184">
        <f>Q2920*H2920</f>
        <v>3.6399999999999995E-2</v>
      </c>
      <c r="S2920" s="184">
        <v>0</v>
      </c>
      <c r="T2920" s="185">
        <f>S2920*H2920</f>
        <v>0</v>
      </c>
      <c r="U2920" s="36"/>
      <c r="V2920" s="36"/>
      <c r="W2920" s="36"/>
      <c r="X2920" s="36"/>
      <c r="Y2920" s="36"/>
      <c r="Z2920" s="36"/>
      <c r="AA2920" s="36"/>
      <c r="AB2920" s="36"/>
      <c r="AC2920" s="36"/>
      <c r="AD2920" s="36"/>
      <c r="AE2920" s="36"/>
      <c r="AR2920" s="186" t="s">
        <v>592</v>
      </c>
      <c r="AT2920" s="186" t="s">
        <v>757</v>
      </c>
      <c r="AU2920" s="186" t="s">
        <v>86</v>
      </c>
      <c r="AY2920" s="19" t="s">
        <v>177</v>
      </c>
      <c r="BE2920" s="187">
        <f>IF(N2920="základní",J2920,0)</f>
        <v>0</v>
      </c>
      <c r="BF2920" s="187">
        <f>IF(N2920="snížená",J2920,0)</f>
        <v>0</v>
      </c>
      <c r="BG2920" s="187">
        <f>IF(N2920="zákl. přenesená",J2920,0)</f>
        <v>0</v>
      </c>
      <c r="BH2920" s="187">
        <f>IF(N2920="sníž. přenesená",J2920,0)</f>
        <v>0</v>
      </c>
      <c r="BI2920" s="187">
        <f>IF(N2920="nulová",J2920,0)</f>
        <v>0</v>
      </c>
      <c r="BJ2920" s="19" t="s">
        <v>84</v>
      </c>
      <c r="BK2920" s="187">
        <f>ROUND(I2920*H2920,2)</f>
        <v>0</v>
      </c>
      <c r="BL2920" s="19" t="s">
        <v>301</v>
      </c>
      <c r="BM2920" s="186" t="s">
        <v>2446</v>
      </c>
    </row>
    <row r="2921" spans="1:65" s="2" customFormat="1" ht="24.2" customHeight="1">
      <c r="A2921" s="36"/>
      <c r="B2921" s="37"/>
      <c r="C2921" s="175" t="s">
        <v>2447</v>
      </c>
      <c r="D2921" s="175" t="s">
        <v>179</v>
      </c>
      <c r="E2921" s="176" t="s">
        <v>2448</v>
      </c>
      <c r="F2921" s="177" t="s">
        <v>2449</v>
      </c>
      <c r="G2921" s="178" t="s">
        <v>199</v>
      </c>
      <c r="H2921" s="179">
        <v>1.56</v>
      </c>
      <c r="I2921" s="180"/>
      <c r="J2921" s="181">
        <f>ROUND(I2921*H2921,2)</f>
        <v>0</v>
      </c>
      <c r="K2921" s="177" t="s">
        <v>183</v>
      </c>
      <c r="L2921" s="41"/>
      <c r="M2921" s="182" t="s">
        <v>19</v>
      </c>
      <c r="N2921" s="183" t="s">
        <v>47</v>
      </c>
      <c r="O2921" s="66"/>
      <c r="P2921" s="184">
        <f>O2921*H2921</f>
        <v>0</v>
      </c>
      <c r="Q2921" s="184">
        <v>2.5999999999999998E-4</v>
      </c>
      <c r="R2921" s="184">
        <f>Q2921*H2921</f>
        <v>4.0559999999999999E-4</v>
      </c>
      <c r="S2921" s="184">
        <v>0</v>
      </c>
      <c r="T2921" s="185">
        <f>S2921*H2921</f>
        <v>0</v>
      </c>
      <c r="U2921" s="36"/>
      <c r="V2921" s="36"/>
      <c r="W2921" s="36"/>
      <c r="X2921" s="36"/>
      <c r="Y2921" s="36"/>
      <c r="Z2921" s="36"/>
      <c r="AA2921" s="36"/>
      <c r="AB2921" s="36"/>
      <c r="AC2921" s="36"/>
      <c r="AD2921" s="36"/>
      <c r="AE2921" s="36"/>
      <c r="AR2921" s="186" t="s">
        <v>301</v>
      </c>
      <c r="AT2921" s="186" t="s">
        <v>179</v>
      </c>
      <c r="AU2921" s="186" t="s">
        <v>86</v>
      </c>
      <c r="AY2921" s="19" t="s">
        <v>177</v>
      </c>
      <c r="BE2921" s="187">
        <f>IF(N2921="základní",J2921,0)</f>
        <v>0</v>
      </c>
      <c r="BF2921" s="187">
        <f>IF(N2921="snížená",J2921,0)</f>
        <v>0</v>
      </c>
      <c r="BG2921" s="187">
        <f>IF(N2921="zákl. přenesená",J2921,0)</f>
        <v>0</v>
      </c>
      <c r="BH2921" s="187">
        <f>IF(N2921="sníž. přenesená",J2921,0)</f>
        <v>0</v>
      </c>
      <c r="BI2921" s="187">
        <f>IF(N2921="nulová",J2921,0)</f>
        <v>0</v>
      </c>
      <c r="BJ2921" s="19" t="s">
        <v>84</v>
      </c>
      <c r="BK2921" s="187">
        <f>ROUND(I2921*H2921,2)</f>
        <v>0</v>
      </c>
      <c r="BL2921" s="19" t="s">
        <v>301</v>
      </c>
      <c r="BM2921" s="186" t="s">
        <v>2450</v>
      </c>
    </row>
    <row r="2922" spans="1:65" s="2" customFormat="1" ht="11.25">
      <c r="A2922" s="36"/>
      <c r="B2922" s="37"/>
      <c r="C2922" s="38"/>
      <c r="D2922" s="188" t="s">
        <v>186</v>
      </c>
      <c r="E2922" s="38"/>
      <c r="F2922" s="189" t="s">
        <v>2451</v>
      </c>
      <c r="G2922" s="38"/>
      <c r="H2922" s="38"/>
      <c r="I2922" s="190"/>
      <c r="J2922" s="38"/>
      <c r="K2922" s="38"/>
      <c r="L2922" s="41"/>
      <c r="M2922" s="191"/>
      <c r="N2922" s="192"/>
      <c r="O2922" s="66"/>
      <c r="P2922" s="66"/>
      <c r="Q2922" s="66"/>
      <c r="R2922" s="66"/>
      <c r="S2922" s="66"/>
      <c r="T2922" s="67"/>
      <c r="U2922" s="36"/>
      <c r="V2922" s="36"/>
      <c r="W2922" s="36"/>
      <c r="X2922" s="36"/>
      <c r="Y2922" s="36"/>
      <c r="Z2922" s="36"/>
      <c r="AA2922" s="36"/>
      <c r="AB2922" s="36"/>
      <c r="AC2922" s="36"/>
      <c r="AD2922" s="36"/>
      <c r="AE2922" s="36"/>
      <c r="AT2922" s="19" t="s">
        <v>186</v>
      </c>
      <c r="AU2922" s="19" t="s">
        <v>86</v>
      </c>
    </row>
    <row r="2923" spans="1:65" s="13" customFormat="1" ht="11.25">
      <c r="B2923" s="193"/>
      <c r="C2923" s="194"/>
      <c r="D2923" s="195" t="s">
        <v>188</v>
      </c>
      <c r="E2923" s="196" t="s">
        <v>19</v>
      </c>
      <c r="F2923" s="197" t="s">
        <v>2452</v>
      </c>
      <c r="G2923" s="194"/>
      <c r="H2923" s="198">
        <v>1.56</v>
      </c>
      <c r="I2923" s="199"/>
      <c r="J2923" s="194"/>
      <c r="K2923" s="194"/>
      <c r="L2923" s="200"/>
      <c r="M2923" s="201"/>
      <c r="N2923" s="202"/>
      <c r="O2923" s="202"/>
      <c r="P2923" s="202"/>
      <c r="Q2923" s="202"/>
      <c r="R2923" s="202"/>
      <c r="S2923" s="202"/>
      <c r="T2923" s="203"/>
      <c r="AT2923" s="204" t="s">
        <v>188</v>
      </c>
      <c r="AU2923" s="204" t="s">
        <v>86</v>
      </c>
      <c r="AV2923" s="13" t="s">
        <v>86</v>
      </c>
      <c r="AW2923" s="13" t="s">
        <v>35</v>
      </c>
      <c r="AX2923" s="13" t="s">
        <v>84</v>
      </c>
      <c r="AY2923" s="204" t="s">
        <v>177</v>
      </c>
    </row>
    <row r="2924" spans="1:65" s="2" customFormat="1" ht="16.5" customHeight="1">
      <c r="A2924" s="36"/>
      <c r="B2924" s="37"/>
      <c r="C2924" s="237" t="s">
        <v>2453</v>
      </c>
      <c r="D2924" s="237" t="s">
        <v>757</v>
      </c>
      <c r="E2924" s="238" t="s">
        <v>2454</v>
      </c>
      <c r="F2924" s="239" t="s">
        <v>2455</v>
      </c>
      <c r="G2924" s="240" t="s">
        <v>199</v>
      </c>
      <c r="H2924" s="241">
        <v>1.56</v>
      </c>
      <c r="I2924" s="242"/>
      <c r="J2924" s="243">
        <f>ROUND(I2924*H2924,2)</f>
        <v>0</v>
      </c>
      <c r="K2924" s="239" t="s">
        <v>19</v>
      </c>
      <c r="L2924" s="244"/>
      <c r="M2924" s="245" t="s">
        <v>19</v>
      </c>
      <c r="N2924" s="246" t="s">
        <v>47</v>
      </c>
      <c r="O2924" s="66"/>
      <c r="P2924" s="184">
        <f>O2924*H2924</f>
        <v>0</v>
      </c>
      <c r="Q2924" s="184">
        <v>2.7E-2</v>
      </c>
      <c r="R2924" s="184">
        <f>Q2924*H2924</f>
        <v>4.2119999999999998E-2</v>
      </c>
      <c r="S2924" s="184">
        <v>0</v>
      </c>
      <c r="T2924" s="185">
        <f>S2924*H2924</f>
        <v>0</v>
      </c>
      <c r="U2924" s="36"/>
      <c r="V2924" s="36"/>
      <c r="W2924" s="36"/>
      <c r="X2924" s="36"/>
      <c r="Y2924" s="36"/>
      <c r="Z2924" s="36"/>
      <c r="AA2924" s="36"/>
      <c r="AB2924" s="36"/>
      <c r="AC2924" s="36"/>
      <c r="AD2924" s="36"/>
      <c r="AE2924" s="36"/>
      <c r="AR2924" s="186" t="s">
        <v>592</v>
      </c>
      <c r="AT2924" s="186" t="s">
        <v>757</v>
      </c>
      <c r="AU2924" s="186" t="s">
        <v>86</v>
      </c>
      <c r="AY2924" s="19" t="s">
        <v>177</v>
      </c>
      <c r="BE2924" s="187">
        <f>IF(N2924="základní",J2924,0)</f>
        <v>0</v>
      </c>
      <c r="BF2924" s="187">
        <f>IF(N2924="snížená",J2924,0)</f>
        <v>0</v>
      </c>
      <c r="BG2924" s="187">
        <f>IF(N2924="zákl. přenesená",J2924,0)</f>
        <v>0</v>
      </c>
      <c r="BH2924" s="187">
        <f>IF(N2924="sníž. přenesená",J2924,0)</f>
        <v>0</v>
      </c>
      <c r="BI2924" s="187">
        <f>IF(N2924="nulová",J2924,0)</f>
        <v>0</v>
      </c>
      <c r="BJ2924" s="19" t="s">
        <v>84</v>
      </c>
      <c r="BK2924" s="187">
        <f>ROUND(I2924*H2924,2)</f>
        <v>0</v>
      </c>
      <c r="BL2924" s="19" t="s">
        <v>301</v>
      </c>
      <c r="BM2924" s="186" t="s">
        <v>2456</v>
      </c>
    </row>
    <row r="2925" spans="1:65" s="2" customFormat="1" ht="16.5" customHeight="1">
      <c r="A2925" s="36"/>
      <c r="B2925" s="37"/>
      <c r="C2925" s="175" t="s">
        <v>2457</v>
      </c>
      <c r="D2925" s="175" t="s">
        <v>179</v>
      </c>
      <c r="E2925" s="176" t="s">
        <v>2458</v>
      </c>
      <c r="F2925" s="177" t="s">
        <v>2459</v>
      </c>
      <c r="G2925" s="178" t="s">
        <v>272</v>
      </c>
      <c r="H2925" s="179">
        <v>2</v>
      </c>
      <c r="I2925" s="180"/>
      <c r="J2925" s="181">
        <f>ROUND(I2925*H2925,2)</f>
        <v>0</v>
      </c>
      <c r="K2925" s="177" t="s">
        <v>183</v>
      </c>
      <c r="L2925" s="41"/>
      <c r="M2925" s="182" t="s">
        <v>19</v>
      </c>
      <c r="N2925" s="183" t="s">
        <v>47</v>
      </c>
      <c r="O2925" s="66"/>
      <c r="P2925" s="184">
        <f>O2925*H2925</f>
        <v>0</v>
      </c>
      <c r="Q2925" s="184">
        <v>0</v>
      </c>
      <c r="R2925" s="184">
        <f>Q2925*H2925</f>
        <v>0</v>
      </c>
      <c r="S2925" s="184">
        <v>0</v>
      </c>
      <c r="T2925" s="185">
        <f>S2925*H2925</f>
        <v>0</v>
      </c>
      <c r="U2925" s="36"/>
      <c r="V2925" s="36"/>
      <c r="W2925" s="36"/>
      <c r="X2925" s="36"/>
      <c r="Y2925" s="36"/>
      <c r="Z2925" s="36"/>
      <c r="AA2925" s="36"/>
      <c r="AB2925" s="36"/>
      <c r="AC2925" s="36"/>
      <c r="AD2925" s="36"/>
      <c r="AE2925" s="36"/>
      <c r="AR2925" s="186" t="s">
        <v>301</v>
      </c>
      <c r="AT2925" s="186" t="s">
        <v>179</v>
      </c>
      <c r="AU2925" s="186" t="s">
        <v>86</v>
      </c>
      <c r="AY2925" s="19" t="s">
        <v>177</v>
      </c>
      <c r="BE2925" s="187">
        <f>IF(N2925="základní",J2925,0)</f>
        <v>0</v>
      </c>
      <c r="BF2925" s="187">
        <f>IF(N2925="snížená",J2925,0)</f>
        <v>0</v>
      </c>
      <c r="BG2925" s="187">
        <f>IF(N2925="zákl. přenesená",J2925,0)</f>
        <v>0</v>
      </c>
      <c r="BH2925" s="187">
        <f>IF(N2925="sníž. přenesená",J2925,0)</f>
        <v>0</v>
      </c>
      <c r="BI2925" s="187">
        <f>IF(N2925="nulová",J2925,0)</f>
        <v>0</v>
      </c>
      <c r="BJ2925" s="19" t="s">
        <v>84</v>
      </c>
      <c r="BK2925" s="187">
        <f>ROUND(I2925*H2925,2)</f>
        <v>0</v>
      </c>
      <c r="BL2925" s="19" t="s">
        <v>301</v>
      </c>
      <c r="BM2925" s="186" t="s">
        <v>2460</v>
      </c>
    </row>
    <row r="2926" spans="1:65" s="2" customFormat="1" ht="11.25">
      <c r="A2926" s="36"/>
      <c r="B2926" s="37"/>
      <c r="C2926" s="38"/>
      <c r="D2926" s="188" t="s">
        <v>186</v>
      </c>
      <c r="E2926" s="38"/>
      <c r="F2926" s="189" t="s">
        <v>2461</v>
      </c>
      <c r="G2926" s="38"/>
      <c r="H2926" s="38"/>
      <c r="I2926" s="190"/>
      <c r="J2926" s="38"/>
      <c r="K2926" s="38"/>
      <c r="L2926" s="41"/>
      <c r="M2926" s="191"/>
      <c r="N2926" s="192"/>
      <c r="O2926" s="66"/>
      <c r="P2926" s="66"/>
      <c r="Q2926" s="66"/>
      <c r="R2926" s="66"/>
      <c r="S2926" s="66"/>
      <c r="T2926" s="67"/>
      <c r="U2926" s="36"/>
      <c r="V2926" s="36"/>
      <c r="W2926" s="36"/>
      <c r="X2926" s="36"/>
      <c r="Y2926" s="36"/>
      <c r="Z2926" s="36"/>
      <c r="AA2926" s="36"/>
      <c r="AB2926" s="36"/>
      <c r="AC2926" s="36"/>
      <c r="AD2926" s="36"/>
      <c r="AE2926" s="36"/>
      <c r="AT2926" s="19" t="s">
        <v>186</v>
      </c>
      <c r="AU2926" s="19" t="s">
        <v>86</v>
      </c>
    </row>
    <row r="2927" spans="1:65" s="13" customFormat="1" ht="11.25">
      <c r="B2927" s="193"/>
      <c r="C2927" s="194"/>
      <c r="D2927" s="195" t="s">
        <v>188</v>
      </c>
      <c r="E2927" s="196" t="s">
        <v>19</v>
      </c>
      <c r="F2927" s="197" t="s">
        <v>2462</v>
      </c>
      <c r="G2927" s="194"/>
      <c r="H2927" s="198">
        <v>2</v>
      </c>
      <c r="I2927" s="199"/>
      <c r="J2927" s="194"/>
      <c r="K2927" s="194"/>
      <c r="L2927" s="200"/>
      <c r="M2927" s="201"/>
      <c r="N2927" s="202"/>
      <c r="O2927" s="202"/>
      <c r="P2927" s="202"/>
      <c r="Q2927" s="202"/>
      <c r="R2927" s="202"/>
      <c r="S2927" s="202"/>
      <c r="T2927" s="203"/>
      <c r="AT2927" s="204" t="s">
        <v>188</v>
      </c>
      <c r="AU2927" s="204" t="s">
        <v>86</v>
      </c>
      <c r="AV2927" s="13" t="s">
        <v>86</v>
      </c>
      <c r="AW2927" s="13" t="s">
        <v>35</v>
      </c>
      <c r="AX2927" s="13" t="s">
        <v>84</v>
      </c>
      <c r="AY2927" s="204" t="s">
        <v>177</v>
      </c>
    </row>
    <row r="2928" spans="1:65" s="2" customFormat="1" ht="16.5" customHeight="1">
      <c r="A2928" s="36"/>
      <c r="B2928" s="37"/>
      <c r="C2928" s="237" t="s">
        <v>2463</v>
      </c>
      <c r="D2928" s="237" t="s">
        <v>757</v>
      </c>
      <c r="E2928" s="238" t="s">
        <v>2464</v>
      </c>
      <c r="F2928" s="239" t="s">
        <v>2465</v>
      </c>
      <c r="G2928" s="240" t="s">
        <v>272</v>
      </c>
      <c r="H2928" s="241">
        <v>2</v>
      </c>
      <c r="I2928" s="242"/>
      <c r="J2928" s="243">
        <f>ROUND(I2928*H2928,2)</f>
        <v>0</v>
      </c>
      <c r="K2928" s="239" t="s">
        <v>183</v>
      </c>
      <c r="L2928" s="244"/>
      <c r="M2928" s="245" t="s">
        <v>19</v>
      </c>
      <c r="N2928" s="246" t="s">
        <v>47</v>
      </c>
      <c r="O2928" s="66"/>
      <c r="P2928" s="184">
        <f>O2928*H2928</f>
        <v>0</v>
      </c>
      <c r="Q2928" s="184">
        <v>1E-3</v>
      </c>
      <c r="R2928" s="184">
        <f>Q2928*H2928</f>
        <v>2E-3</v>
      </c>
      <c r="S2928" s="184">
        <v>0</v>
      </c>
      <c r="T2928" s="185">
        <f>S2928*H2928</f>
        <v>0</v>
      </c>
      <c r="U2928" s="36"/>
      <c r="V2928" s="36"/>
      <c r="W2928" s="36"/>
      <c r="X2928" s="36"/>
      <c r="Y2928" s="36"/>
      <c r="Z2928" s="36"/>
      <c r="AA2928" s="36"/>
      <c r="AB2928" s="36"/>
      <c r="AC2928" s="36"/>
      <c r="AD2928" s="36"/>
      <c r="AE2928" s="36"/>
      <c r="AR2928" s="186" t="s">
        <v>592</v>
      </c>
      <c r="AT2928" s="186" t="s">
        <v>757</v>
      </c>
      <c r="AU2928" s="186" t="s">
        <v>86</v>
      </c>
      <c r="AY2928" s="19" t="s">
        <v>177</v>
      </c>
      <c r="BE2928" s="187">
        <f>IF(N2928="základní",J2928,0)</f>
        <v>0</v>
      </c>
      <c r="BF2928" s="187">
        <f>IF(N2928="snížená",J2928,0)</f>
        <v>0</v>
      </c>
      <c r="BG2928" s="187">
        <f>IF(N2928="zákl. přenesená",J2928,0)</f>
        <v>0</v>
      </c>
      <c r="BH2928" s="187">
        <f>IF(N2928="sníž. přenesená",J2928,0)</f>
        <v>0</v>
      </c>
      <c r="BI2928" s="187">
        <f>IF(N2928="nulová",J2928,0)</f>
        <v>0</v>
      </c>
      <c r="BJ2928" s="19" t="s">
        <v>84</v>
      </c>
      <c r="BK2928" s="187">
        <f>ROUND(I2928*H2928,2)</f>
        <v>0</v>
      </c>
      <c r="BL2928" s="19" t="s">
        <v>301</v>
      </c>
      <c r="BM2928" s="186" t="s">
        <v>2466</v>
      </c>
    </row>
    <row r="2929" spans="1:65" s="2" customFormat="1" ht="24.2" customHeight="1">
      <c r="A2929" s="36"/>
      <c r="B2929" s="37"/>
      <c r="C2929" s="175" t="s">
        <v>2467</v>
      </c>
      <c r="D2929" s="175" t="s">
        <v>179</v>
      </c>
      <c r="E2929" s="176" t="s">
        <v>2468</v>
      </c>
      <c r="F2929" s="177" t="s">
        <v>2469</v>
      </c>
      <c r="G2929" s="178" t="s">
        <v>595</v>
      </c>
      <c r="H2929" s="179">
        <v>63.2</v>
      </c>
      <c r="I2929" s="180"/>
      <c r="J2929" s="181">
        <f>ROUND(I2929*H2929,2)</f>
        <v>0</v>
      </c>
      <c r="K2929" s="177" t="s">
        <v>183</v>
      </c>
      <c r="L2929" s="41"/>
      <c r="M2929" s="182" t="s">
        <v>19</v>
      </c>
      <c r="N2929" s="183" t="s">
        <v>47</v>
      </c>
      <c r="O2929" s="66"/>
      <c r="P2929" s="184">
        <f>O2929*H2929</f>
        <v>0</v>
      </c>
      <c r="Q2929" s="184">
        <v>6.0000000000000002E-5</v>
      </c>
      <c r="R2929" s="184">
        <f>Q2929*H2929</f>
        <v>3.7920000000000002E-3</v>
      </c>
      <c r="S2929" s="184">
        <v>0</v>
      </c>
      <c r="T2929" s="185">
        <f>S2929*H2929</f>
        <v>0</v>
      </c>
      <c r="U2929" s="36"/>
      <c r="V2929" s="36"/>
      <c r="W2929" s="36"/>
      <c r="X2929" s="36"/>
      <c r="Y2929" s="36"/>
      <c r="Z2929" s="36"/>
      <c r="AA2929" s="36"/>
      <c r="AB2929" s="36"/>
      <c r="AC2929" s="36"/>
      <c r="AD2929" s="36"/>
      <c r="AE2929" s="36"/>
      <c r="AR2929" s="186" t="s">
        <v>301</v>
      </c>
      <c r="AT2929" s="186" t="s">
        <v>179</v>
      </c>
      <c r="AU2929" s="186" t="s">
        <v>86</v>
      </c>
      <c r="AY2929" s="19" t="s">
        <v>177</v>
      </c>
      <c r="BE2929" s="187">
        <f>IF(N2929="základní",J2929,0)</f>
        <v>0</v>
      </c>
      <c r="BF2929" s="187">
        <f>IF(N2929="snížená",J2929,0)</f>
        <v>0</v>
      </c>
      <c r="BG2929" s="187">
        <f>IF(N2929="zákl. přenesená",J2929,0)</f>
        <v>0</v>
      </c>
      <c r="BH2929" s="187">
        <f>IF(N2929="sníž. přenesená",J2929,0)</f>
        <v>0</v>
      </c>
      <c r="BI2929" s="187">
        <f>IF(N2929="nulová",J2929,0)</f>
        <v>0</v>
      </c>
      <c r="BJ2929" s="19" t="s">
        <v>84</v>
      </c>
      <c r="BK2929" s="187">
        <f>ROUND(I2929*H2929,2)</f>
        <v>0</v>
      </c>
      <c r="BL2929" s="19" t="s">
        <v>301</v>
      </c>
      <c r="BM2929" s="186" t="s">
        <v>2470</v>
      </c>
    </row>
    <row r="2930" spans="1:65" s="2" customFormat="1" ht="11.25">
      <c r="A2930" s="36"/>
      <c r="B2930" s="37"/>
      <c r="C2930" s="38"/>
      <c r="D2930" s="188" t="s">
        <v>186</v>
      </c>
      <c r="E2930" s="38"/>
      <c r="F2930" s="189" t="s">
        <v>2471</v>
      </c>
      <c r="G2930" s="38"/>
      <c r="H2930" s="38"/>
      <c r="I2930" s="190"/>
      <c r="J2930" s="38"/>
      <c r="K2930" s="38"/>
      <c r="L2930" s="41"/>
      <c r="M2930" s="191"/>
      <c r="N2930" s="192"/>
      <c r="O2930" s="66"/>
      <c r="P2930" s="66"/>
      <c r="Q2930" s="66"/>
      <c r="R2930" s="66"/>
      <c r="S2930" s="66"/>
      <c r="T2930" s="67"/>
      <c r="U2930" s="36"/>
      <c r="V2930" s="36"/>
      <c r="W2930" s="36"/>
      <c r="X2930" s="36"/>
      <c r="Y2930" s="36"/>
      <c r="Z2930" s="36"/>
      <c r="AA2930" s="36"/>
      <c r="AB2930" s="36"/>
      <c r="AC2930" s="36"/>
      <c r="AD2930" s="36"/>
      <c r="AE2930" s="36"/>
      <c r="AT2930" s="19" t="s">
        <v>186</v>
      </c>
      <c r="AU2930" s="19" t="s">
        <v>86</v>
      </c>
    </row>
    <row r="2931" spans="1:65" s="13" customFormat="1" ht="11.25">
      <c r="B2931" s="193"/>
      <c r="C2931" s="194"/>
      <c r="D2931" s="195" t="s">
        <v>188</v>
      </c>
      <c r="E2931" s="196" t="s">
        <v>19</v>
      </c>
      <c r="F2931" s="197" t="s">
        <v>611</v>
      </c>
      <c r="G2931" s="194"/>
      <c r="H2931" s="198">
        <v>4.8</v>
      </c>
      <c r="I2931" s="199"/>
      <c r="J2931" s="194"/>
      <c r="K2931" s="194"/>
      <c r="L2931" s="200"/>
      <c r="M2931" s="201"/>
      <c r="N2931" s="202"/>
      <c r="O2931" s="202"/>
      <c r="P2931" s="202"/>
      <c r="Q2931" s="202"/>
      <c r="R2931" s="202"/>
      <c r="S2931" s="202"/>
      <c r="T2931" s="203"/>
      <c r="AT2931" s="204" t="s">
        <v>188</v>
      </c>
      <c r="AU2931" s="204" t="s">
        <v>86</v>
      </c>
      <c r="AV2931" s="13" t="s">
        <v>86</v>
      </c>
      <c r="AW2931" s="13" t="s">
        <v>35</v>
      </c>
      <c r="AX2931" s="13" t="s">
        <v>76</v>
      </c>
      <c r="AY2931" s="204" t="s">
        <v>177</v>
      </c>
    </row>
    <row r="2932" spans="1:65" s="13" customFormat="1" ht="11.25">
      <c r="B2932" s="193"/>
      <c r="C2932" s="194"/>
      <c r="D2932" s="195" t="s">
        <v>188</v>
      </c>
      <c r="E2932" s="196" t="s">
        <v>19</v>
      </c>
      <c r="F2932" s="197" t="s">
        <v>612</v>
      </c>
      <c r="G2932" s="194"/>
      <c r="H2932" s="198">
        <v>5</v>
      </c>
      <c r="I2932" s="199"/>
      <c r="J2932" s="194"/>
      <c r="K2932" s="194"/>
      <c r="L2932" s="200"/>
      <c r="M2932" s="201"/>
      <c r="N2932" s="202"/>
      <c r="O2932" s="202"/>
      <c r="P2932" s="202"/>
      <c r="Q2932" s="202"/>
      <c r="R2932" s="202"/>
      <c r="S2932" s="202"/>
      <c r="T2932" s="203"/>
      <c r="AT2932" s="204" t="s">
        <v>188</v>
      </c>
      <c r="AU2932" s="204" t="s">
        <v>86</v>
      </c>
      <c r="AV2932" s="13" t="s">
        <v>86</v>
      </c>
      <c r="AW2932" s="13" t="s">
        <v>35</v>
      </c>
      <c r="AX2932" s="13" t="s">
        <v>76</v>
      </c>
      <c r="AY2932" s="204" t="s">
        <v>177</v>
      </c>
    </row>
    <row r="2933" spans="1:65" s="13" customFormat="1" ht="11.25">
      <c r="B2933" s="193"/>
      <c r="C2933" s="194"/>
      <c r="D2933" s="195" t="s">
        <v>188</v>
      </c>
      <c r="E2933" s="196" t="s">
        <v>19</v>
      </c>
      <c r="F2933" s="197" t="s">
        <v>613</v>
      </c>
      <c r="G2933" s="194"/>
      <c r="H2933" s="198">
        <v>9</v>
      </c>
      <c r="I2933" s="199"/>
      <c r="J2933" s="194"/>
      <c r="K2933" s="194"/>
      <c r="L2933" s="200"/>
      <c r="M2933" s="201"/>
      <c r="N2933" s="202"/>
      <c r="O2933" s="202"/>
      <c r="P2933" s="202"/>
      <c r="Q2933" s="202"/>
      <c r="R2933" s="202"/>
      <c r="S2933" s="202"/>
      <c r="T2933" s="203"/>
      <c r="AT2933" s="204" t="s">
        <v>188</v>
      </c>
      <c r="AU2933" s="204" t="s">
        <v>86</v>
      </c>
      <c r="AV2933" s="13" t="s">
        <v>86</v>
      </c>
      <c r="AW2933" s="13" t="s">
        <v>35</v>
      </c>
      <c r="AX2933" s="13" t="s">
        <v>76</v>
      </c>
      <c r="AY2933" s="204" t="s">
        <v>177</v>
      </c>
    </row>
    <row r="2934" spans="1:65" s="13" customFormat="1" ht="11.25">
      <c r="B2934" s="193"/>
      <c r="C2934" s="194"/>
      <c r="D2934" s="195" t="s">
        <v>188</v>
      </c>
      <c r="E2934" s="196" t="s">
        <v>19</v>
      </c>
      <c r="F2934" s="197" t="s">
        <v>614</v>
      </c>
      <c r="G2934" s="194"/>
      <c r="H2934" s="198">
        <v>9.5</v>
      </c>
      <c r="I2934" s="199"/>
      <c r="J2934" s="194"/>
      <c r="K2934" s="194"/>
      <c r="L2934" s="200"/>
      <c r="M2934" s="201"/>
      <c r="N2934" s="202"/>
      <c r="O2934" s="202"/>
      <c r="P2934" s="202"/>
      <c r="Q2934" s="202"/>
      <c r="R2934" s="202"/>
      <c r="S2934" s="202"/>
      <c r="T2934" s="203"/>
      <c r="AT2934" s="204" t="s">
        <v>188</v>
      </c>
      <c r="AU2934" s="204" t="s">
        <v>86</v>
      </c>
      <c r="AV2934" s="13" t="s">
        <v>86</v>
      </c>
      <c r="AW2934" s="13" t="s">
        <v>35</v>
      </c>
      <c r="AX2934" s="13" t="s">
        <v>76</v>
      </c>
      <c r="AY2934" s="204" t="s">
        <v>177</v>
      </c>
    </row>
    <row r="2935" spans="1:65" s="13" customFormat="1" ht="11.25">
      <c r="B2935" s="193"/>
      <c r="C2935" s="194"/>
      <c r="D2935" s="195" t="s">
        <v>188</v>
      </c>
      <c r="E2935" s="196" t="s">
        <v>19</v>
      </c>
      <c r="F2935" s="197" t="s">
        <v>615</v>
      </c>
      <c r="G2935" s="194"/>
      <c r="H2935" s="198">
        <v>9.1999999999999993</v>
      </c>
      <c r="I2935" s="199"/>
      <c r="J2935" s="194"/>
      <c r="K2935" s="194"/>
      <c r="L2935" s="200"/>
      <c r="M2935" s="201"/>
      <c r="N2935" s="202"/>
      <c r="O2935" s="202"/>
      <c r="P2935" s="202"/>
      <c r="Q2935" s="202"/>
      <c r="R2935" s="202"/>
      <c r="S2935" s="202"/>
      <c r="T2935" s="203"/>
      <c r="AT2935" s="204" t="s">
        <v>188</v>
      </c>
      <c r="AU2935" s="204" t="s">
        <v>86</v>
      </c>
      <c r="AV2935" s="13" t="s">
        <v>86</v>
      </c>
      <c r="AW2935" s="13" t="s">
        <v>35</v>
      </c>
      <c r="AX2935" s="13" t="s">
        <v>76</v>
      </c>
      <c r="AY2935" s="204" t="s">
        <v>177</v>
      </c>
    </row>
    <row r="2936" spans="1:65" s="13" customFormat="1" ht="11.25">
      <c r="B2936" s="193"/>
      <c r="C2936" s="194"/>
      <c r="D2936" s="195" t="s">
        <v>188</v>
      </c>
      <c r="E2936" s="196" t="s">
        <v>19</v>
      </c>
      <c r="F2936" s="197" t="s">
        <v>616</v>
      </c>
      <c r="G2936" s="194"/>
      <c r="H2936" s="198">
        <v>18.2</v>
      </c>
      <c r="I2936" s="199"/>
      <c r="J2936" s="194"/>
      <c r="K2936" s="194"/>
      <c r="L2936" s="200"/>
      <c r="M2936" s="201"/>
      <c r="N2936" s="202"/>
      <c r="O2936" s="202"/>
      <c r="P2936" s="202"/>
      <c r="Q2936" s="202"/>
      <c r="R2936" s="202"/>
      <c r="S2936" s="202"/>
      <c r="T2936" s="203"/>
      <c r="AT2936" s="204" t="s">
        <v>188</v>
      </c>
      <c r="AU2936" s="204" t="s">
        <v>86</v>
      </c>
      <c r="AV2936" s="13" t="s">
        <v>86</v>
      </c>
      <c r="AW2936" s="13" t="s">
        <v>35</v>
      </c>
      <c r="AX2936" s="13" t="s">
        <v>76</v>
      </c>
      <c r="AY2936" s="204" t="s">
        <v>177</v>
      </c>
    </row>
    <row r="2937" spans="1:65" s="13" customFormat="1" ht="11.25">
      <c r="B2937" s="193"/>
      <c r="C2937" s="194"/>
      <c r="D2937" s="195" t="s">
        <v>188</v>
      </c>
      <c r="E2937" s="196" t="s">
        <v>19</v>
      </c>
      <c r="F2937" s="197" t="s">
        <v>617</v>
      </c>
      <c r="G2937" s="194"/>
      <c r="H2937" s="198">
        <v>7.5</v>
      </c>
      <c r="I2937" s="199"/>
      <c r="J2937" s="194"/>
      <c r="K2937" s="194"/>
      <c r="L2937" s="200"/>
      <c r="M2937" s="201"/>
      <c r="N2937" s="202"/>
      <c r="O2937" s="202"/>
      <c r="P2937" s="202"/>
      <c r="Q2937" s="202"/>
      <c r="R2937" s="202"/>
      <c r="S2937" s="202"/>
      <c r="T2937" s="203"/>
      <c r="AT2937" s="204" t="s">
        <v>188</v>
      </c>
      <c r="AU2937" s="204" t="s">
        <v>86</v>
      </c>
      <c r="AV2937" s="13" t="s">
        <v>86</v>
      </c>
      <c r="AW2937" s="13" t="s">
        <v>35</v>
      </c>
      <c r="AX2937" s="13" t="s">
        <v>76</v>
      </c>
      <c r="AY2937" s="204" t="s">
        <v>177</v>
      </c>
    </row>
    <row r="2938" spans="1:65" s="14" customFormat="1" ht="11.25">
      <c r="B2938" s="205"/>
      <c r="C2938" s="206"/>
      <c r="D2938" s="195" t="s">
        <v>188</v>
      </c>
      <c r="E2938" s="207" t="s">
        <v>19</v>
      </c>
      <c r="F2938" s="208" t="s">
        <v>190</v>
      </c>
      <c r="G2938" s="206"/>
      <c r="H2938" s="209">
        <v>63.2</v>
      </c>
      <c r="I2938" s="210"/>
      <c r="J2938" s="206"/>
      <c r="K2938" s="206"/>
      <c r="L2938" s="211"/>
      <c r="M2938" s="212"/>
      <c r="N2938" s="213"/>
      <c r="O2938" s="213"/>
      <c r="P2938" s="213"/>
      <c r="Q2938" s="213"/>
      <c r="R2938" s="213"/>
      <c r="S2938" s="213"/>
      <c r="T2938" s="214"/>
      <c r="AT2938" s="215" t="s">
        <v>188</v>
      </c>
      <c r="AU2938" s="215" t="s">
        <v>86</v>
      </c>
      <c r="AV2938" s="14" t="s">
        <v>184</v>
      </c>
      <c r="AW2938" s="14" t="s">
        <v>35</v>
      </c>
      <c r="AX2938" s="14" t="s">
        <v>84</v>
      </c>
      <c r="AY2938" s="215" t="s">
        <v>177</v>
      </c>
    </row>
    <row r="2939" spans="1:65" s="2" customFormat="1" ht="24.2" customHeight="1">
      <c r="A2939" s="36"/>
      <c r="B2939" s="37"/>
      <c r="C2939" s="175" t="s">
        <v>2472</v>
      </c>
      <c r="D2939" s="175" t="s">
        <v>179</v>
      </c>
      <c r="E2939" s="176" t="s">
        <v>2473</v>
      </c>
      <c r="F2939" s="177" t="s">
        <v>2474</v>
      </c>
      <c r="G2939" s="178" t="s">
        <v>595</v>
      </c>
      <c r="H2939" s="179">
        <v>63.2</v>
      </c>
      <c r="I2939" s="180"/>
      <c r="J2939" s="181">
        <f>ROUND(I2939*H2939,2)</f>
        <v>0</v>
      </c>
      <c r="K2939" s="177" t="s">
        <v>183</v>
      </c>
      <c r="L2939" s="41"/>
      <c r="M2939" s="182" t="s">
        <v>19</v>
      </c>
      <c r="N2939" s="183" t="s">
        <v>47</v>
      </c>
      <c r="O2939" s="66"/>
      <c r="P2939" s="184">
        <f>O2939*H2939</f>
        <v>0</v>
      </c>
      <c r="Q2939" s="184">
        <v>6.9999999999999994E-5</v>
      </c>
      <c r="R2939" s="184">
        <f>Q2939*H2939</f>
        <v>4.424E-3</v>
      </c>
      <c r="S2939" s="184">
        <v>0</v>
      </c>
      <c r="T2939" s="185">
        <f>S2939*H2939</f>
        <v>0</v>
      </c>
      <c r="U2939" s="36"/>
      <c r="V2939" s="36"/>
      <c r="W2939" s="36"/>
      <c r="X2939" s="36"/>
      <c r="Y2939" s="36"/>
      <c r="Z2939" s="36"/>
      <c r="AA2939" s="36"/>
      <c r="AB2939" s="36"/>
      <c r="AC2939" s="36"/>
      <c r="AD2939" s="36"/>
      <c r="AE2939" s="36"/>
      <c r="AR2939" s="186" t="s">
        <v>301</v>
      </c>
      <c r="AT2939" s="186" t="s">
        <v>179</v>
      </c>
      <c r="AU2939" s="186" t="s">
        <v>86</v>
      </c>
      <c r="AY2939" s="19" t="s">
        <v>177</v>
      </c>
      <c r="BE2939" s="187">
        <f>IF(N2939="základní",J2939,0)</f>
        <v>0</v>
      </c>
      <c r="BF2939" s="187">
        <f>IF(N2939="snížená",J2939,0)</f>
        <v>0</v>
      </c>
      <c r="BG2939" s="187">
        <f>IF(N2939="zákl. přenesená",J2939,0)</f>
        <v>0</v>
      </c>
      <c r="BH2939" s="187">
        <f>IF(N2939="sníž. přenesená",J2939,0)</f>
        <v>0</v>
      </c>
      <c r="BI2939" s="187">
        <f>IF(N2939="nulová",J2939,0)</f>
        <v>0</v>
      </c>
      <c r="BJ2939" s="19" t="s">
        <v>84</v>
      </c>
      <c r="BK2939" s="187">
        <f>ROUND(I2939*H2939,2)</f>
        <v>0</v>
      </c>
      <c r="BL2939" s="19" t="s">
        <v>301</v>
      </c>
      <c r="BM2939" s="186" t="s">
        <v>2475</v>
      </c>
    </row>
    <row r="2940" spans="1:65" s="2" customFormat="1" ht="11.25">
      <c r="A2940" s="36"/>
      <c r="B2940" s="37"/>
      <c r="C2940" s="38"/>
      <c r="D2940" s="188" t="s">
        <v>186</v>
      </c>
      <c r="E2940" s="38"/>
      <c r="F2940" s="189" t="s">
        <v>2476</v>
      </c>
      <c r="G2940" s="38"/>
      <c r="H2940" s="38"/>
      <c r="I2940" s="190"/>
      <c r="J2940" s="38"/>
      <c r="K2940" s="38"/>
      <c r="L2940" s="41"/>
      <c r="M2940" s="191"/>
      <c r="N2940" s="192"/>
      <c r="O2940" s="66"/>
      <c r="P2940" s="66"/>
      <c r="Q2940" s="66"/>
      <c r="R2940" s="66"/>
      <c r="S2940" s="66"/>
      <c r="T2940" s="67"/>
      <c r="U2940" s="36"/>
      <c r="V2940" s="36"/>
      <c r="W2940" s="36"/>
      <c r="X2940" s="36"/>
      <c r="Y2940" s="36"/>
      <c r="Z2940" s="36"/>
      <c r="AA2940" s="36"/>
      <c r="AB2940" s="36"/>
      <c r="AC2940" s="36"/>
      <c r="AD2940" s="36"/>
      <c r="AE2940" s="36"/>
      <c r="AT2940" s="19" t="s">
        <v>186</v>
      </c>
      <c r="AU2940" s="19" t="s">
        <v>86</v>
      </c>
    </row>
    <row r="2941" spans="1:65" s="13" customFormat="1" ht="11.25">
      <c r="B2941" s="193"/>
      <c r="C2941" s="194"/>
      <c r="D2941" s="195" t="s">
        <v>188</v>
      </c>
      <c r="E2941" s="196" t="s">
        <v>19</v>
      </c>
      <c r="F2941" s="197" t="s">
        <v>611</v>
      </c>
      <c r="G2941" s="194"/>
      <c r="H2941" s="198">
        <v>4.8</v>
      </c>
      <c r="I2941" s="199"/>
      <c r="J2941" s="194"/>
      <c r="K2941" s="194"/>
      <c r="L2941" s="200"/>
      <c r="M2941" s="201"/>
      <c r="N2941" s="202"/>
      <c r="O2941" s="202"/>
      <c r="P2941" s="202"/>
      <c r="Q2941" s="202"/>
      <c r="R2941" s="202"/>
      <c r="S2941" s="202"/>
      <c r="T2941" s="203"/>
      <c r="AT2941" s="204" t="s">
        <v>188</v>
      </c>
      <c r="AU2941" s="204" t="s">
        <v>86</v>
      </c>
      <c r="AV2941" s="13" t="s">
        <v>86</v>
      </c>
      <c r="AW2941" s="13" t="s">
        <v>35</v>
      </c>
      <c r="AX2941" s="13" t="s">
        <v>76</v>
      </c>
      <c r="AY2941" s="204" t="s">
        <v>177</v>
      </c>
    </row>
    <row r="2942" spans="1:65" s="13" customFormat="1" ht="11.25">
      <c r="B2942" s="193"/>
      <c r="C2942" s="194"/>
      <c r="D2942" s="195" t="s">
        <v>188</v>
      </c>
      <c r="E2942" s="196" t="s">
        <v>19</v>
      </c>
      <c r="F2942" s="197" t="s">
        <v>612</v>
      </c>
      <c r="G2942" s="194"/>
      <c r="H2942" s="198">
        <v>5</v>
      </c>
      <c r="I2942" s="199"/>
      <c r="J2942" s="194"/>
      <c r="K2942" s="194"/>
      <c r="L2942" s="200"/>
      <c r="M2942" s="201"/>
      <c r="N2942" s="202"/>
      <c r="O2942" s="202"/>
      <c r="P2942" s="202"/>
      <c r="Q2942" s="202"/>
      <c r="R2942" s="202"/>
      <c r="S2942" s="202"/>
      <c r="T2942" s="203"/>
      <c r="AT2942" s="204" t="s">
        <v>188</v>
      </c>
      <c r="AU2942" s="204" t="s">
        <v>86</v>
      </c>
      <c r="AV2942" s="13" t="s">
        <v>86</v>
      </c>
      <c r="AW2942" s="13" t="s">
        <v>35</v>
      </c>
      <c r="AX2942" s="13" t="s">
        <v>76</v>
      </c>
      <c r="AY2942" s="204" t="s">
        <v>177</v>
      </c>
    </row>
    <row r="2943" spans="1:65" s="13" customFormat="1" ht="11.25">
      <c r="B2943" s="193"/>
      <c r="C2943" s="194"/>
      <c r="D2943" s="195" t="s">
        <v>188</v>
      </c>
      <c r="E2943" s="196" t="s">
        <v>19</v>
      </c>
      <c r="F2943" s="197" t="s">
        <v>613</v>
      </c>
      <c r="G2943" s="194"/>
      <c r="H2943" s="198">
        <v>9</v>
      </c>
      <c r="I2943" s="199"/>
      <c r="J2943" s="194"/>
      <c r="K2943" s="194"/>
      <c r="L2943" s="200"/>
      <c r="M2943" s="201"/>
      <c r="N2943" s="202"/>
      <c r="O2943" s="202"/>
      <c r="P2943" s="202"/>
      <c r="Q2943" s="202"/>
      <c r="R2943" s="202"/>
      <c r="S2943" s="202"/>
      <c r="T2943" s="203"/>
      <c r="AT2943" s="204" t="s">
        <v>188</v>
      </c>
      <c r="AU2943" s="204" t="s">
        <v>86</v>
      </c>
      <c r="AV2943" s="13" t="s">
        <v>86</v>
      </c>
      <c r="AW2943" s="13" t="s">
        <v>35</v>
      </c>
      <c r="AX2943" s="13" t="s">
        <v>76</v>
      </c>
      <c r="AY2943" s="204" t="s">
        <v>177</v>
      </c>
    </row>
    <row r="2944" spans="1:65" s="13" customFormat="1" ht="11.25">
      <c r="B2944" s="193"/>
      <c r="C2944" s="194"/>
      <c r="D2944" s="195" t="s">
        <v>188</v>
      </c>
      <c r="E2944" s="196" t="s">
        <v>19</v>
      </c>
      <c r="F2944" s="197" t="s">
        <v>614</v>
      </c>
      <c r="G2944" s="194"/>
      <c r="H2944" s="198">
        <v>9.5</v>
      </c>
      <c r="I2944" s="199"/>
      <c r="J2944" s="194"/>
      <c r="K2944" s="194"/>
      <c r="L2944" s="200"/>
      <c r="M2944" s="201"/>
      <c r="N2944" s="202"/>
      <c r="O2944" s="202"/>
      <c r="P2944" s="202"/>
      <c r="Q2944" s="202"/>
      <c r="R2944" s="202"/>
      <c r="S2944" s="202"/>
      <c r="T2944" s="203"/>
      <c r="AT2944" s="204" t="s">
        <v>188</v>
      </c>
      <c r="AU2944" s="204" t="s">
        <v>86</v>
      </c>
      <c r="AV2944" s="13" t="s">
        <v>86</v>
      </c>
      <c r="AW2944" s="13" t="s">
        <v>35</v>
      </c>
      <c r="AX2944" s="13" t="s">
        <v>76</v>
      </c>
      <c r="AY2944" s="204" t="s">
        <v>177</v>
      </c>
    </row>
    <row r="2945" spans="1:65" s="13" customFormat="1" ht="11.25">
      <c r="B2945" s="193"/>
      <c r="C2945" s="194"/>
      <c r="D2945" s="195" t="s">
        <v>188</v>
      </c>
      <c r="E2945" s="196" t="s">
        <v>19</v>
      </c>
      <c r="F2945" s="197" t="s">
        <v>615</v>
      </c>
      <c r="G2945" s="194"/>
      <c r="H2945" s="198">
        <v>9.1999999999999993</v>
      </c>
      <c r="I2945" s="199"/>
      <c r="J2945" s="194"/>
      <c r="K2945" s="194"/>
      <c r="L2945" s="200"/>
      <c r="M2945" s="201"/>
      <c r="N2945" s="202"/>
      <c r="O2945" s="202"/>
      <c r="P2945" s="202"/>
      <c r="Q2945" s="202"/>
      <c r="R2945" s="202"/>
      <c r="S2945" s="202"/>
      <c r="T2945" s="203"/>
      <c r="AT2945" s="204" t="s">
        <v>188</v>
      </c>
      <c r="AU2945" s="204" t="s">
        <v>86</v>
      </c>
      <c r="AV2945" s="13" t="s">
        <v>86</v>
      </c>
      <c r="AW2945" s="13" t="s">
        <v>35</v>
      </c>
      <c r="AX2945" s="13" t="s">
        <v>76</v>
      </c>
      <c r="AY2945" s="204" t="s">
        <v>177</v>
      </c>
    </row>
    <row r="2946" spans="1:65" s="13" customFormat="1" ht="11.25">
      <c r="B2946" s="193"/>
      <c r="C2946" s="194"/>
      <c r="D2946" s="195" t="s">
        <v>188</v>
      </c>
      <c r="E2946" s="196" t="s">
        <v>19</v>
      </c>
      <c r="F2946" s="197" t="s">
        <v>616</v>
      </c>
      <c r="G2946" s="194"/>
      <c r="H2946" s="198">
        <v>18.2</v>
      </c>
      <c r="I2946" s="199"/>
      <c r="J2946" s="194"/>
      <c r="K2946" s="194"/>
      <c r="L2946" s="200"/>
      <c r="M2946" s="201"/>
      <c r="N2946" s="202"/>
      <c r="O2946" s="202"/>
      <c r="P2946" s="202"/>
      <c r="Q2946" s="202"/>
      <c r="R2946" s="202"/>
      <c r="S2946" s="202"/>
      <c r="T2946" s="203"/>
      <c r="AT2946" s="204" t="s">
        <v>188</v>
      </c>
      <c r="AU2946" s="204" t="s">
        <v>86</v>
      </c>
      <c r="AV2946" s="13" t="s">
        <v>86</v>
      </c>
      <c r="AW2946" s="13" t="s">
        <v>35</v>
      </c>
      <c r="AX2946" s="13" t="s">
        <v>76</v>
      </c>
      <c r="AY2946" s="204" t="s">
        <v>177</v>
      </c>
    </row>
    <row r="2947" spans="1:65" s="13" customFormat="1" ht="11.25">
      <c r="B2947" s="193"/>
      <c r="C2947" s="194"/>
      <c r="D2947" s="195" t="s">
        <v>188</v>
      </c>
      <c r="E2947" s="196" t="s">
        <v>19</v>
      </c>
      <c r="F2947" s="197" t="s">
        <v>617</v>
      </c>
      <c r="G2947" s="194"/>
      <c r="H2947" s="198">
        <v>7.5</v>
      </c>
      <c r="I2947" s="199"/>
      <c r="J2947" s="194"/>
      <c r="K2947" s="194"/>
      <c r="L2947" s="200"/>
      <c r="M2947" s="201"/>
      <c r="N2947" s="202"/>
      <c r="O2947" s="202"/>
      <c r="P2947" s="202"/>
      <c r="Q2947" s="202"/>
      <c r="R2947" s="202"/>
      <c r="S2947" s="202"/>
      <c r="T2947" s="203"/>
      <c r="AT2947" s="204" t="s">
        <v>188</v>
      </c>
      <c r="AU2947" s="204" t="s">
        <v>86</v>
      </c>
      <c r="AV2947" s="13" t="s">
        <v>86</v>
      </c>
      <c r="AW2947" s="13" t="s">
        <v>35</v>
      </c>
      <c r="AX2947" s="13" t="s">
        <v>76</v>
      </c>
      <c r="AY2947" s="204" t="s">
        <v>177</v>
      </c>
    </row>
    <row r="2948" spans="1:65" s="14" customFormat="1" ht="11.25">
      <c r="B2948" s="205"/>
      <c r="C2948" s="206"/>
      <c r="D2948" s="195" t="s">
        <v>188</v>
      </c>
      <c r="E2948" s="207" t="s">
        <v>19</v>
      </c>
      <c r="F2948" s="208" t="s">
        <v>190</v>
      </c>
      <c r="G2948" s="206"/>
      <c r="H2948" s="209">
        <v>63.2</v>
      </c>
      <c r="I2948" s="210"/>
      <c r="J2948" s="206"/>
      <c r="K2948" s="206"/>
      <c r="L2948" s="211"/>
      <c r="M2948" s="212"/>
      <c r="N2948" s="213"/>
      <c r="O2948" s="213"/>
      <c r="P2948" s="213"/>
      <c r="Q2948" s="213"/>
      <c r="R2948" s="213"/>
      <c r="S2948" s="213"/>
      <c r="T2948" s="214"/>
      <c r="AT2948" s="215" t="s">
        <v>188</v>
      </c>
      <c r="AU2948" s="215" t="s">
        <v>86</v>
      </c>
      <c r="AV2948" s="14" t="s">
        <v>184</v>
      </c>
      <c r="AW2948" s="14" t="s">
        <v>35</v>
      </c>
      <c r="AX2948" s="14" t="s">
        <v>84</v>
      </c>
      <c r="AY2948" s="215" t="s">
        <v>177</v>
      </c>
    </row>
    <row r="2949" spans="1:65" s="2" customFormat="1" ht="16.5" customHeight="1">
      <c r="A2949" s="36"/>
      <c r="B2949" s="37"/>
      <c r="C2949" s="175" t="s">
        <v>2477</v>
      </c>
      <c r="D2949" s="175" t="s">
        <v>179</v>
      </c>
      <c r="E2949" s="176" t="s">
        <v>2478</v>
      </c>
      <c r="F2949" s="177" t="s">
        <v>2479</v>
      </c>
      <c r="G2949" s="178" t="s">
        <v>272</v>
      </c>
      <c r="H2949" s="179">
        <v>1</v>
      </c>
      <c r="I2949" s="180"/>
      <c r="J2949" s="181">
        <f>ROUND(I2949*H2949,2)</f>
        <v>0</v>
      </c>
      <c r="K2949" s="177" t="s">
        <v>183</v>
      </c>
      <c r="L2949" s="41"/>
      <c r="M2949" s="182" t="s">
        <v>19</v>
      </c>
      <c r="N2949" s="183" t="s">
        <v>47</v>
      </c>
      <c r="O2949" s="66"/>
      <c r="P2949" s="184">
        <f>O2949*H2949</f>
        <v>0</v>
      </c>
      <c r="Q2949" s="184">
        <v>0</v>
      </c>
      <c r="R2949" s="184">
        <f>Q2949*H2949</f>
        <v>0</v>
      </c>
      <c r="S2949" s="184">
        <v>0</v>
      </c>
      <c r="T2949" s="185">
        <f>S2949*H2949</f>
        <v>0</v>
      </c>
      <c r="U2949" s="36"/>
      <c r="V2949" s="36"/>
      <c r="W2949" s="36"/>
      <c r="X2949" s="36"/>
      <c r="Y2949" s="36"/>
      <c r="Z2949" s="36"/>
      <c r="AA2949" s="36"/>
      <c r="AB2949" s="36"/>
      <c r="AC2949" s="36"/>
      <c r="AD2949" s="36"/>
      <c r="AE2949" s="36"/>
      <c r="AR2949" s="186" t="s">
        <v>301</v>
      </c>
      <c r="AT2949" s="186" t="s">
        <v>179</v>
      </c>
      <c r="AU2949" s="186" t="s">
        <v>86</v>
      </c>
      <c r="AY2949" s="19" t="s">
        <v>177</v>
      </c>
      <c r="BE2949" s="187">
        <f>IF(N2949="základní",J2949,0)</f>
        <v>0</v>
      </c>
      <c r="BF2949" s="187">
        <f>IF(N2949="snížená",J2949,0)</f>
        <v>0</v>
      </c>
      <c r="BG2949" s="187">
        <f>IF(N2949="zákl. přenesená",J2949,0)</f>
        <v>0</v>
      </c>
      <c r="BH2949" s="187">
        <f>IF(N2949="sníž. přenesená",J2949,0)</f>
        <v>0</v>
      </c>
      <c r="BI2949" s="187">
        <f>IF(N2949="nulová",J2949,0)</f>
        <v>0</v>
      </c>
      <c r="BJ2949" s="19" t="s">
        <v>84</v>
      </c>
      <c r="BK2949" s="187">
        <f>ROUND(I2949*H2949,2)</f>
        <v>0</v>
      </c>
      <c r="BL2949" s="19" t="s">
        <v>301</v>
      </c>
      <c r="BM2949" s="186" t="s">
        <v>2480</v>
      </c>
    </row>
    <row r="2950" spans="1:65" s="2" customFormat="1" ht="11.25">
      <c r="A2950" s="36"/>
      <c r="B2950" s="37"/>
      <c r="C2950" s="38"/>
      <c r="D2950" s="188" t="s">
        <v>186</v>
      </c>
      <c r="E2950" s="38"/>
      <c r="F2950" s="189" t="s">
        <v>2481</v>
      </c>
      <c r="G2950" s="38"/>
      <c r="H2950" s="38"/>
      <c r="I2950" s="190"/>
      <c r="J2950" s="38"/>
      <c r="K2950" s="38"/>
      <c r="L2950" s="41"/>
      <c r="M2950" s="191"/>
      <c r="N2950" s="192"/>
      <c r="O2950" s="66"/>
      <c r="P2950" s="66"/>
      <c r="Q2950" s="66"/>
      <c r="R2950" s="66"/>
      <c r="S2950" s="66"/>
      <c r="T2950" s="67"/>
      <c r="U2950" s="36"/>
      <c r="V2950" s="36"/>
      <c r="W2950" s="36"/>
      <c r="X2950" s="36"/>
      <c r="Y2950" s="36"/>
      <c r="Z2950" s="36"/>
      <c r="AA2950" s="36"/>
      <c r="AB2950" s="36"/>
      <c r="AC2950" s="36"/>
      <c r="AD2950" s="36"/>
      <c r="AE2950" s="36"/>
      <c r="AT2950" s="19" t="s">
        <v>186</v>
      </c>
      <c r="AU2950" s="19" t="s">
        <v>86</v>
      </c>
    </row>
    <row r="2951" spans="1:65" s="13" customFormat="1" ht="11.25">
      <c r="B2951" s="193"/>
      <c r="C2951" s="194"/>
      <c r="D2951" s="195" t="s">
        <v>188</v>
      </c>
      <c r="E2951" s="196" t="s">
        <v>19</v>
      </c>
      <c r="F2951" s="197" t="s">
        <v>2482</v>
      </c>
      <c r="G2951" s="194"/>
      <c r="H2951" s="198">
        <v>1</v>
      </c>
      <c r="I2951" s="199"/>
      <c r="J2951" s="194"/>
      <c r="K2951" s="194"/>
      <c r="L2951" s="200"/>
      <c r="M2951" s="201"/>
      <c r="N2951" s="202"/>
      <c r="O2951" s="202"/>
      <c r="P2951" s="202"/>
      <c r="Q2951" s="202"/>
      <c r="R2951" s="202"/>
      <c r="S2951" s="202"/>
      <c r="T2951" s="203"/>
      <c r="AT2951" s="204" t="s">
        <v>188</v>
      </c>
      <c r="AU2951" s="204" t="s">
        <v>86</v>
      </c>
      <c r="AV2951" s="13" t="s">
        <v>86</v>
      </c>
      <c r="AW2951" s="13" t="s">
        <v>35</v>
      </c>
      <c r="AX2951" s="13" t="s">
        <v>84</v>
      </c>
      <c r="AY2951" s="204" t="s">
        <v>177</v>
      </c>
    </row>
    <row r="2952" spans="1:65" s="2" customFormat="1" ht="16.5" customHeight="1">
      <c r="A2952" s="36"/>
      <c r="B2952" s="37"/>
      <c r="C2952" s="237" t="s">
        <v>2483</v>
      </c>
      <c r="D2952" s="237" t="s">
        <v>757</v>
      </c>
      <c r="E2952" s="238" t="s">
        <v>2484</v>
      </c>
      <c r="F2952" s="239" t="s">
        <v>2485</v>
      </c>
      <c r="G2952" s="240" t="s">
        <v>272</v>
      </c>
      <c r="H2952" s="241">
        <v>1</v>
      </c>
      <c r="I2952" s="242"/>
      <c r="J2952" s="243">
        <f>ROUND(I2952*H2952,2)</f>
        <v>0</v>
      </c>
      <c r="K2952" s="239" t="s">
        <v>19</v>
      </c>
      <c r="L2952" s="244"/>
      <c r="M2952" s="245" t="s">
        <v>19</v>
      </c>
      <c r="N2952" s="246" t="s">
        <v>47</v>
      </c>
      <c r="O2952" s="66"/>
      <c r="P2952" s="184">
        <f>O2952*H2952</f>
        <v>0</v>
      </c>
      <c r="Q2952" s="184">
        <v>7.5999999999999998E-2</v>
      </c>
      <c r="R2952" s="184">
        <f>Q2952*H2952</f>
        <v>7.5999999999999998E-2</v>
      </c>
      <c r="S2952" s="184">
        <v>0</v>
      </c>
      <c r="T2952" s="185">
        <f>S2952*H2952</f>
        <v>0</v>
      </c>
      <c r="U2952" s="36"/>
      <c r="V2952" s="36"/>
      <c r="W2952" s="36"/>
      <c r="X2952" s="36"/>
      <c r="Y2952" s="36"/>
      <c r="Z2952" s="36"/>
      <c r="AA2952" s="36"/>
      <c r="AB2952" s="36"/>
      <c r="AC2952" s="36"/>
      <c r="AD2952" s="36"/>
      <c r="AE2952" s="36"/>
      <c r="AR2952" s="186" t="s">
        <v>592</v>
      </c>
      <c r="AT2952" s="186" t="s">
        <v>757</v>
      </c>
      <c r="AU2952" s="186" t="s">
        <v>86</v>
      </c>
      <c r="AY2952" s="19" t="s">
        <v>177</v>
      </c>
      <c r="BE2952" s="187">
        <f>IF(N2952="základní",J2952,0)</f>
        <v>0</v>
      </c>
      <c r="BF2952" s="187">
        <f>IF(N2952="snížená",J2952,0)</f>
        <v>0</v>
      </c>
      <c r="BG2952" s="187">
        <f>IF(N2952="zákl. přenesená",J2952,0)</f>
        <v>0</v>
      </c>
      <c r="BH2952" s="187">
        <f>IF(N2952="sníž. přenesená",J2952,0)</f>
        <v>0</v>
      </c>
      <c r="BI2952" s="187">
        <f>IF(N2952="nulová",J2952,0)</f>
        <v>0</v>
      </c>
      <c r="BJ2952" s="19" t="s">
        <v>84</v>
      </c>
      <c r="BK2952" s="187">
        <f>ROUND(I2952*H2952,2)</f>
        <v>0</v>
      </c>
      <c r="BL2952" s="19" t="s">
        <v>301</v>
      </c>
      <c r="BM2952" s="186" t="s">
        <v>2486</v>
      </c>
    </row>
    <row r="2953" spans="1:65" s="2" customFormat="1" ht="16.5" customHeight="1">
      <c r="A2953" s="36"/>
      <c r="B2953" s="37"/>
      <c r="C2953" s="237" t="s">
        <v>2487</v>
      </c>
      <c r="D2953" s="237" t="s">
        <v>757</v>
      </c>
      <c r="E2953" s="238" t="s">
        <v>2135</v>
      </c>
      <c r="F2953" s="239" t="s">
        <v>2136</v>
      </c>
      <c r="G2953" s="240" t="s">
        <v>595</v>
      </c>
      <c r="H2953" s="241">
        <v>1.6</v>
      </c>
      <c r="I2953" s="242"/>
      <c r="J2953" s="243">
        <f>ROUND(I2953*H2953,2)</f>
        <v>0</v>
      </c>
      <c r="K2953" s="239" t="s">
        <v>183</v>
      </c>
      <c r="L2953" s="244"/>
      <c r="M2953" s="245" t="s">
        <v>19</v>
      </c>
      <c r="N2953" s="246" t="s">
        <v>47</v>
      </c>
      <c r="O2953" s="66"/>
      <c r="P2953" s="184">
        <f>O2953*H2953</f>
        <v>0</v>
      </c>
      <c r="Q2953" s="184">
        <v>1.4400000000000001E-3</v>
      </c>
      <c r="R2953" s="184">
        <f>Q2953*H2953</f>
        <v>2.3040000000000001E-3</v>
      </c>
      <c r="S2953" s="184">
        <v>0</v>
      </c>
      <c r="T2953" s="185">
        <f>S2953*H2953</f>
        <v>0</v>
      </c>
      <c r="U2953" s="36"/>
      <c r="V2953" s="36"/>
      <c r="W2953" s="36"/>
      <c r="X2953" s="36"/>
      <c r="Y2953" s="36"/>
      <c r="Z2953" s="36"/>
      <c r="AA2953" s="36"/>
      <c r="AB2953" s="36"/>
      <c r="AC2953" s="36"/>
      <c r="AD2953" s="36"/>
      <c r="AE2953" s="36"/>
      <c r="AR2953" s="186" t="s">
        <v>592</v>
      </c>
      <c r="AT2953" s="186" t="s">
        <v>757</v>
      </c>
      <c r="AU2953" s="186" t="s">
        <v>86</v>
      </c>
      <c r="AY2953" s="19" t="s">
        <v>177</v>
      </c>
      <c r="BE2953" s="187">
        <f>IF(N2953="základní",J2953,0)</f>
        <v>0</v>
      </c>
      <c r="BF2953" s="187">
        <f>IF(N2953="snížená",J2953,0)</f>
        <v>0</v>
      </c>
      <c r="BG2953" s="187">
        <f>IF(N2953="zákl. přenesená",J2953,0)</f>
        <v>0</v>
      </c>
      <c r="BH2953" s="187">
        <f>IF(N2953="sníž. přenesená",J2953,0)</f>
        <v>0</v>
      </c>
      <c r="BI2953" s="187">
        <f>IF(N2953="nulová",J2953,0)</f>
        <v>0</v>
      </c>
      <c r="BJ2953" s="19" t="s">
        <v>84</v>
      </c>
      <c r="BK2953" s="187">
        <f>ROUND(I2953*H2953,2)</f>
        <v>0</v>
      </c>
      <c r="BL2953" s="19" t="s">
        <v>301</v>
      </c>
      <c r="BM2953" s="186" t="s">
        <v>2488</v>
      </c>
    </row>
    <row r="2954" spans="1:65" s="2" customFormat="1" ht="16.5" customHeight="1">
      <c r="A2954" s="36"/>
      <c r="B2954" s="37"/>
      <c r="C2954" s="175" t="s">
        <v>2489</v>
      </c>
      <c r="D2954" s="175" t="s">
        <v>179</v>
      </c>
      <c r="E2954" s="176" t="s">
        <v>2490</v>
      </c>
      <c r="F2954" s="177" t="s">
        <v>2491</v>
      </c>
      <c r="G2954" s="178" t="s">
        <v>272</v>
      </c>
      <c r="H2954" s="179">
        <v>2</v>
      </c>
      <c r="I2954" s="180"/>
      <c r="J2954" s="181">
        <f>ROUND(I2954*H2954,2)</f>
        <v>0</v>
      </c>
      <c r="K2954" s="177" t="s">
        <v>183</v>
      </c>
      <c r="L2954" s="41"/>
      <c r="M2954" s="182" t="s">
        <v>19</v>
      </c>
      <c r="N2954" s="183" t="s">
        <v>47</v>
      </c>
      <c r="O2954" s="66"/>
      <c r="P2954" s="184">
        <f>O2954*H2954</f>
        <v>0</v>
      </c>
      <c r="Q2954" s="184">
        <v>0</v>
      </c>
      <c r="R2954" s="184">
        <f>Q2954*H2954</f>
        <v>0</v>
      </c>
      <c r="S2954" s="184">
        <v>0</v>
      </c>
      <c r="T2954" s="185">
        <f>S2954*H2954</f>
        <v>0</v>
      </c>
      <c r="U2954" s="36"/>
      <c r="V2954" s="36"/>
      <c r="W2954" s="36"/>
      <c r="X2954" s="36"/>
      <c r="Y2954" s="36"/>
      <c r="Z2954" s="36"/>
      <c r="AA2954" s="36"/>
      <c r="AB2954" s="36"/>
      <c r="AC2954" s="36"/>
      <c r="AD2954" s="36"/>
      <c r="AE2954" s="36"/>
      <c r="AR2954" s="186" t="s">
        <v>301</v>
      </c>
      <c r="AT2954" s="186" t="s">
        <v>179</v>
      </c>
      <c r="AU2954" s="186" t="s">
        <v>86</v>
      </c>
      <c r="AY2954" s="19" t="s">
        <v>177</v>
      </c>
      <c r="BE2954" s="187">
        <f>IF(N2954="základní",J2954,0)</f>
        <v>0</v>
      </c>
      <c r="BF2954" s="187">
        <f>IF(N2954="snížená",J2954,0)</f>
        <v>0</v>
      </c>
      <c r="BG2954" s="187">
        <f>IF(N2954="zákl. přenesená",J2954,0)</f>
        <v>0</v>
      </c>
      <c r="BH2954" s="187">
        <f>IF(N2954="sníž. přenesená",J2954,0)</f>
        <v>0</v>
      </c>
      <c r="BI2954" s="187">
        <f>IF(N2954="nulová",J2954,0)</f>
        <v>0</v>
      </c>
      <c r="BJ2954" s="19" t="s">
        <v>84</v>
      </c>
      <c r="BK2954" s="187">
        <f>ROUND(I2954*H2954,2)</f>
        <v>0</v>
      </c>
      <c r="BL2954" s="19" t="s">
        <v>301</v>
      </c>
      <c r="BM2954" s="186" t="s">
        <v>2492</v>
      </c>
    </row>
    <row r="2955" spans="1:65" s="2" customFormat="1" ht="11.25">
      <c r="A2955" s="36"/>
      <c r="B2955" s="37"/>
      <c r="C2955" s="38"/>
      <c r="D2955" s="188" t="s">
        <v>186</v>
      </c>
      <c r="E2955" s="38"/>
      <c r="F2955" s="189" t="s">
        <v>2493</v>
      </c>
      <c r="G2955" s="38"/>
      <c r="H2955" s="38"/>
      <c r="I2955" s="190"/>
      <c r="J2955" s="38"/>
      <c r="K2955" s="38"/>
      <c r="L2955" s="41"/>
      <c r="M2955" s="191"/>
      <c r="N2955" s="192"/>
      <c r="O2955" s="66"/>
      <c r="P2955" s="66"/>
      <c r="Q2955" s="66"/>
      <c r="R2955" s="66"/>
      <c r="S2955" s="66"/>
      <c r="T2955" s="67"/>
      <c r="U2955" s="36"/>
      <c r="V2955" s="36"/>
      <c r="W2955" s="36"/>
      <c r="X2955" s="36"/>
      <c r="Y2955" s="36"/>
      <c r="Z2955" s="36"/>
      <c r="AA2955" s="36"/>
      <c r="AB2955" s="36"/>
      <c r="AC2955" s="36"/>
      <c r="AD2955" s="36"/>
      <c r="AE2955" s="36"/>
      <c r="AT2955" s="19" t="s">
        <v>186</v>
      </c>
      <c r="AU2955" s="19" t="s">
        <v>86</v>
      </c>
    </row>
    <row r="2956" spans="1:65" s="13" customFormat="1" ht="11.25">
      <c r="B2956" s="193"/>
      <c r="C2956" s="194"/>
      <c r="D2956" s="195" t="s">
        <v>188</v>
      </c>
      <c r="E2956" s="196" t="s">
        <v>19</v>
      </c>
      <c r="F2956" s="197" t="s">
        <v>2494</v>
      </c>
      <c r="G2956" s="194"/>
      <c r="H2956" s="198">
        <v>1</v>
      </c>
      <c r="I2956" s="199"/>
      <c r="J2956" s="194"/>
      <c r="K2956" s="194"/>
      <c r="L2956" s="200"/>
      <c r="M2956" s="201"/>
      <c r="N2956" s="202"/>
      <c r="O2956" s="202"/>
      <c r="P2956" s="202"/>
      <c r="Q2956" s="202"/>
      <c r="R2956" s="202"/>
      <c r="S2956" s="202"/>
      <c r="T2956" s="203"/>
      <c r="AT2956" s="204" t="s">
        <v>188</v>
      </c>
      <c r="AU2956" s="204" t="s">
        <v>86</v>
      </c>
      <c r="AV2956" s="13" t="s">
        <v>86</v>
      </c>
      <c r="AW2956" s="13" t="s">
        <v>35</v>
      </c>
      <c r="AX2956" s="13" t="s">
        <v>76</v>
      </c>
      <c r="AY2956" s="204" t="s">
        <v>177</v>
      </c>
    </row>
    <row r="2957" spans="1:65" s="13" customFormat="1" ht="11.25">
      <c r="B2957" s="193"/>
      <c r="C2957" s="194"/>
      <c r="D2957" s="195" t="s">
        <v>188</v>
      </c>
      <c r="E2957" s="196" t="s">
        <v>19</v>
      </c>
      <c r="F2957" s="197" t="s">
        <v>2495</v>
      </c>
      <c r="G2957" s="194"/>
      <c r="H2957" s="198">
        <v>1</v>
      </c>
      <c r="I2957" s="199"/>
      <c r="J2957" s="194"/>
      <c r="K2957" s="194"/>
      <c r="L2957" s="200"/>
      <c r="M2957" s="201"/>
      <c r="N2957" s="202"/>
      <c r="O2957" s="202"/>
      <c r="P2957" s="202"/>
      <c r="Q2957" s="202"/>
      <c r="R2957" s="202"/>
      <c r="S2957" s="202"/>
      <c r="T2957" s="203"/>
      <c r="AT2957" s="204" t="s">
        <v>188</v>
      </c>
      <c r="AU2957" s="204" t="s">
        <v>86</v>
      </c>
      <c r="AV2957" s="13" t="s">
        <v>86</v>
      </c>
      <c r="AW2957" s="13" t="s">
        <v>35</v>
      </c>
      <c r="AX2957" s="13" t="s">
        <v>76</v>
      </c>
      <c r="AY2957" s="204" t="s">
        <v>177</v>
      </c>
    </row>
    <row r="2958" spans="1:65" s="14" customFormat="1" ht="11.25">
      <c r="B2958" s="205"/>
      <c r="C2958" s="206"/>
      <c r="D2958" s="195" t="s">
        <v>188</v>
      </c>
      <c r="E2958" s="207" t="s">
        <v>19</v>
      </c>
      <c r="F2958" s="208" t="s">
        <v>190</v>
      </c>
      <c r="G2958" s="206"/>
      <c r="H2958" s="209">
        <v>2</v>
      </c>
      <c r="I2958" s="210"/>
      <c r="J2958" s="206"/>
      <c r="K2958" s="206"/>
      <c r="L2958" s="211"/>
      <c r="M2958" s="212"/>
      <c r="N2958" s="213"/>
      <c r="O2958" s="213"/>
      <c r="P2958" s="213"/>
      <c r="Q2958" s="213"/>
      <c r="R2958" s="213"/>
      <c r="S2958" s="213"/>
      <c r="T2958" s="214"/>
      <c r="AT2958" s="215" t="s">
        <v>188</v>
      </c>
      <c r="AU2958" s="215" t="s">
        <v>86</v>
      </c>
      <c r="AV2958" s="14" t="s">
        <v>184</v>
      </c>
      <c r="AW2958" s="14" t="s">
        <v>35</v>
      </c>
      <c r="AX2958" s="14" t="s">
        <v>84</v>
      </c>
      <c r="AY2958" s="215" t="s">
        <v>177</v>
      </c>
    </row>
    <row r="2959" spans="1:65" s="2" customFormat="1" ht="16.5" customHeight="1">
      <c r="A2959" s="36"/>
      <c r="B2959" s="37"/>
      <c r="C2959" s="237" t="s">
        <v>2496</v>
      </c>
      <c r="D2959" s="237" t="s">
        <v>757</v>
      </c>
      <c r="E2959" s="238" t="s">
        <v>2497</v>
      </c>
      <c r="F2959" s="239" t="s">
        <v>2498</v>
      </c>
      <c r="G2959" s="240" t="s">
        <v>199</v>
      </c>
      <c r="H2959" s="241">
        <v>4.9880000000000004</v>
      </c>
      <c r="I2959" s="242"/>
      <c r="J2959" s="243">
        <f>ROUND(I2959*H2959,2)</f>
        <v>0</v>
      </c>
      <c r="K2959" s="239" t="s">
        <v>183</v>
      </c>
      <c r="L2959" s="244"/>
      <c r="M2959" s="245" t="s">
        <v>19</v>
      </c>
      <c r="N2959" s="246" t="s">
        <v>47</v>
      </c>
      <c r="O2959" s="66"/>
      <c r="P2959" s="184">
        <f>O2959*H2959</f>
        <v>0</v>
      </c>
      <c r="Q2959" s="184">
        <v>2.997E-2</v>
      </c>
      <c r="R2959" s="184">
        <f>Q2959*H2959</f>
        <v>0.14949036000000002</v>
      </c>
      <c r="S2959" s="184">
        <v>0</v>
      </c>
      <c r="T2959" s="185">
        <f>S2959*H2959</f>
        <v>0</v>
      </c>
      <c r="U2959" s="36"/>
      <c r="V2959" s="36"/>
      <c r="W2959" s="36"/>
      <c r="X2959" s="36"/>
      <c r="Y2959" s="36"/>
      <c r="Z2959" s="36"/>
      <c r="AA2959" s="36"/>
      <c r="AB2959" s="36"/>
      <c r="AC2959" s="36"/>
      <c r="AD2959" s="36"/>
      <c r="AE2959" s="36"/>
      <c r="AR2959" s="186" t="s">
        <v>592</v>
      </c>
      <c r="AT2959" s="186" t="s">
        <v>757</v>
      </c>
      <c r="AU2959" s="186" t="s">
        <v>86</v>
      </c>
      <c r="AY2959" s="19" t="s">
        <v>177</v>
      </c>
      <c r="BE2959" s="187">
        <f>IF(N2959="základní",J2959,0)</f>
        <v>0</v>
      </c>
      <c r="BF2959" s="187">
        <f>IF(N2959="snížená",J2959,0)</f>
        <v>0</v>
      </c>
      <c r="BG2959" s="187">
        <f>IF(N2959="zákl. přenesená",J2959,0)</f>
        <v>0</v>
      </c>
      <c r="BH2959" s="187">
        <f>IF(N2959="sníž. přenesená",J2959,0)</f>
        <v>0</v>
      </c>
      <c r="BI2959" s="187">
        <f>IF(N2959="nulová",J2959,0)</f>
        <v>0</v>
      </c>
      <c r="BJ2959" s="19" t="s">
        <v>84</v>
      </c>
      <c r="BK2959" s="187">
        <f>ROUND(I2959*H2959,2)</f>
        <v>0</v>
      </c>
      <c r="BL2959" s="19" t="s">
        <v>301</v>
      </c>
      <c r="BM2959" s="186" t="s">
        <v>2499</v>
      </c>
    </row>
    <row r="2960" spans="1:65" s="13" customFormat="1" ht="11.25">
      <c r="B2960" s="193"/>
      <c r="C2960" s="194"/>
      <c r="D2960" s="195" t="s">
        <v>188</v>
      </c>
      <c r="E2960" s="196" t="s">
        <v>19</v>
      </c>
      <c r="F2960" s="197" t="s">
        <v>2500</v>
      </c>
      <c r="G2960" s="194"/>
      <c r="H2960" s="198">
        <v>5.25</v>
      </c>
      <c r="I2960" s="199"/>
      <c r="J2960" s="194"/>
      <c r="K2960" s="194"/>
      <c r="L2960" s="200"/>
      <c r="M2960" s="201"/>
      <c r="N2960" s="202"/>
      <c r="O2960" s="202"/>
      <c r="P2960" s="202"/>
      <c r="Q2960" s="202"/>
      <c r="R2960" s="202"/>
      <c r="S2960" s="202"/>
      <c r="T2960" s="203"/>
      <c r="AT2960" s="204" t="s">
        <v>188</v>
      </c>
      <c r="AU2960" s="204" t="s">
        <v>86</v>
      </c>
      <c r="AV2960" s="13" t="s">
        <v>86</v>
      </c>
      <c r="AW2960" s="13" t="s">
        <v>35</v>
      </c>
      <c r="AX2960" s="13" t="s">
        <v>76</v>
      </c>
      <c r="AY2960" s="204" t="s">
        <v>177</v>
      </c>
    </row>
    <row r="2961" spans="1:65" s="13" customFormat="1" ht="11.25">
      <c r="B2961" s="193"/>
      <c r="C2961" s="194"/>
      <c r="D2961" s="195" t="s">
        <v>188</v>
      </c>
      <c r="E2961" s="196" t="s">
        <v>19</v>
      </c>
      <c r="F2961" s="197" t="s">
        <v>2501</v>
      </c>
      <c r="G2961" s="194"/>
      <c r="H2961" s="198">
        <v>4.9880000000000004</v>
      </c>
      <c r="I2961" s="199"/>
      <c r="J2961" s="194"/>
      <c r="K2961" s="194"/>
      <c r="L2961" s="200"/>
      <c r="M2961" s="201"/>
      <c r="N2961" s="202"/>
      <c r="O2961" s="202"/>
      <c r="P2961" s="202"/>
      <c r="Q2961" s="202"/>
      <c r="R2961" s="202"/>
      <c r="S2961" s="202"/>
      <c r="T2961" s="203"/>
      <c r="AT2961" s="204" t="s">
        <v>188</v>
      </c>
      <c r="AU2961" s="204" t="s">
        <v>86</v>
      </c>
      <c r="AV2961" s="13" t="s">
        <v>86</v>
      </c>
      <c r="AW2961" s="13" t="s">
        <v>35</v>
      </c>
      <c r="AX2961" s="13" t="s">
        <v>84</v>
      </c>
      <c r="AY2961" s="204" t="s">
        <v>177</v>
      </c>
    </row>
    <row r="2962" spans="1:65" s="14" customFormat="1" ht="11.25">
      <c r="B2962" s="205"/>
      <c r="C2962" s="206"/>
      <c r="D2962" s="195" t="s">
        <v>188</v>
      </c>
      <c r="E2962" s="207" t="s">
        <v>19</v>
      </c>
      <c r="F2962" s="208" t="s">
        <v>190</v>
      </c>
      <c r="G2962" s="206"/>
      <c r="H2962" s="209">
        <v>10.238</v>
      </c>
      <c r="I2962" s="210"/>
      <c r="J2962" s="206"/>
      <c r="K2962" s="206"/>
      <c r="L2962" s="211"/>
      <c r="M2962" s="212"/>
      <c r="N2962" s="213"/>
      <c r="O2962" s="213"/>
      <c r="P2962" s="213"/>
      <c r="Q2962" s="213"/>
      <c r="R2962" s="213"/>
      <c r="S2962" s="213"/>
      <c r="T2962" s="214"/>
      <c r="AT2962" s="215" t="s">
        <v>188</v>
      </c>
      <c r="AU2962" s="215" t="s">
        <v>86</v>
      </c>
      <c r="AV2962" s="14" t="s">
        <v>184</v>
      </c>
      <c r="AW2962" s="14" t="s">
        <v>35</v>
      </c>
      <c r="AX2962" s="14" t="s">
        <v>76</v>
      </c>
      <c r="AY2962" s="215" t="s">
        <v>177</v>
      </c>
    </row>
    <row r="2963" spans="1:65" s="2" customFormat="1" ht="16.5" customHeight="1">
      <c r="A2963" s="36"/>
      <c r="B2963" s="37"/>
      <c r="C2963" s="175" t="s">
        <v>2502</v>
      </c>
      <c r="D2963" s="175" t="s">
        <v>179</v>
      </c>
      <c r="E2963" s="176" t="s">
        <v>2503</v>
      </c>
      <c r="F2963" s="177" t="s">
        <v>2504</v>
      </c>
      <c r="G2963" s="178" t="s">
        <v>272</v>
      </c>
      <c r="H2963" s="179">
        <v>3</v>
      </c>
      <c r="I2963" s="180"/>
      <c r="J2963" s="181">
        <f>ROUND(I2963*H2963,2)</f>
        <v>0</v>
      </c>
      <c r="K2963" s="177" t="s">
        <v>183</v>
      </c>
      <c r="L2963" s="41"/>
      <c r="M2963" s="182" t="s">
        <v>19</v>
      </c>
      <c r="N2963" s="183" t="s">
        <v>47</v>
      </c>
      <c r="O2963" s="66"/>
      <c r="P2963" s="184">
        <f>O2963*H2963</f>
        <v>0</v>
      </c>
      <c r="Q2963" s="184">
        <v>0</v>
      </c>
      <c r="R2963" s="184">
        <f>Q2963*H2963</f>
        <v>0</v>
      </c>
      <c r="S2963" s="184">
        <v>0</v>
      </c>
      <c r="T2963" s="185">
        <f>S2963*H2963</f>
        <v>0</v>
      </c>
      <c r="U2963" s="36"/>
      <c r="V2963" s="36"/>
      <c r="W2963" s="36"/>
      <c r="X2963" s="36"/>
      <c r="Y2963" s="36"/>
      <c r="Z2963" s="36"/>
      <c r="AA2963" s="36"/>
      <c r="AB2963" s="36"/>
      <c r="AC2963" s="36"/>
      <c r="AD2963" s="36"/>
      <c r="AE2963" s="36"/>
      <c r="AR2963" s="186" t="s">
        <v>301</v>
      </c>
      <c r="AT2963" s="186" t="s">
        <v>179</v>
      </c>
      <c r="AU2963" s="186" t="s">
        <v>86</v>
      </c>
      <c r="AY2963" s="19" t="s">
        <v>177</v>
      </c>
      <c r="BE2963" s="187">
        <f>IF(N2963="základní",J2963,0)</f>
        <v>0</v>
      </c>
      <c r="BF2963" s="187">
        <f>IF(N2963="snížená",J2963,0)</f>
        <v>0</v>
      </c>
      <c r="BG2963" s="187">
        <f>IF(N2963="zákl. přenesená",J2963,0)</f>
        <v>0</v>
      </c>
      <c r="BH2963" s="187">
        <f>IF(N2963="sníž. přenesená",J2963,0)</f>
        <v>0</v>
      </c>
      <c r="BI2963" s="187">
        <f>IF(N2963="nulová",J2963,0)</f>
        <v>0</v>
      </c>
      <c r="BJ2963" s="19" t="s">
        <v>84</v>
      </c>
      <c r="BK2963" s="187">
        <f>ROUND(I2963*H2963,2)</f>
        <v>0</v>
      </c>
      <c r="BL2963" s="19" t="s">
        <v>301</v>
      </c>
      <c r="BM2963" s="186" t="s">
        <v>2505</v>
      </c>
    </row>
    <row r="2964" spans="1:65" s="2" customFormat="1" ht="11.25">
      <c r="A2964" s="36"/>
      <c r="B2964" s="37"/>
      <c r="C2964" s="38"/>
      <c r="D2964" s="188" t="s">
        <v>186</v>
      </c>
      <c r="E2964" s="38"/>
      <c r="F2964" s="189" t="s">
        <v>2506</v>
      </c>
      <c r="G2964" s="38"/>
      <c r="H2964" s="38"/>
      <c r="I2964" s="190"/>
      <c r="J2964" s="38"/>
      <c r="K2964" s="38"/>
      <c r="L2964" s="41"/>
      <c r="M2964" s="191"/>
      <c r="N2964" s="192"/>
      <c r="O2964" s="66"/>
      <c r="P2964" s="66"/>
      <c r="Q2964" s="66"/>
      <c r="R2964" s="66"/>
      <c r="S2964" s="66"/>
      <c r="T2964" s="67"/>
      <c r="U2964" s="36"/>
      <c r="V2964" s="36"/>
      <c r="W2964" s="36"/>
      <c r="X2964" s="36"/>
      <c r="Y2964" s="36"/>
      <c r="Z2964" s="36"/>
      <c r="AA2964" s="36"/>
      <c r="AB2964" s="36"/>
      <c r="AC2964" s="36"/>
      <c r="AD2964" s="36"/>
      <c r="AE2964" s="36"/>
      <c r="AT2964" s="19" t="s">
        <v>186</v>
      </c>
      <c r="AU2964" s="19" t="s">
        <v>86</v>
      </c>
    </row>
    <row r="2965" spans="1:65" s="13" customFormat="1" ht="11.25">
      <c r="B2965" s="193"/>
      <c r="C2965" s="194"/>
      <c r="D2965" s="195" t="s">
        <v>188</v>
      </c>
      <c r="E2965" s="196" t="s">
        <v>19</v>
      </c>
      <c r="F2965" s="197" t="s">
        <v>2507</v>
      </c>
      <c r="G2965" s="194"/>
      <c r="H2965" s="198">
        <v>2</v>
      </c>
      <c r="I2965" s="199"/>
      <c r="J2965" s="194"/>
      <c r="K2965" s="194"/>
      <c r="L2965" s="200"/>
      <c r="M2965" s="201"/>
      <c r="N2965" s="202"/>
      <c r="O2965" s="202"/>
      <c r="P2965" s="202"/>
      <c r="Q2965" s="202"/>
      <c r="R2965" s="202"/>
      <c r="S2965" s="202"/>
      <c r="T2965" s="203"/>
      <c r="AT2965" s="204" t="s">
        <v>188</v>
      </c>
      <c r="AU2965" s="204" t="s">
        <v>86</v>
      </c>
      <c r="AV2965" s="13" t="s">
        <v>86</v>
      </c>
      <c r="AW2965" s="13" t="s">
        <v>35</v>
      </c>
      <c r="AX2965" s="13" t="s">
        <v>76</v>
      </c>
      <c r="AY2965" s="204" t="s">
        <v>177</v>
      </c>
    </row>
    <row r="2966" spans="1:65" s="13" customFormat="1" ht="11.25">
      <c r="B2966" s="193"/>
      <c r="C2966" s="194"/>
      <c r="D2966" s="195" t="s">
        <v>188</v>
      </c>
      <c r="E2966" s="196" t="s">
        <v>19</v>
      </c>
      <c r="F2966" s="197" t="s">
        <v>2508</v>
      </c>
      <c r="G2966" s="194"/>
      <c r="H2966" s="198">
        <v>1</v>
      </c>
      <c r="I2966" s="199"/>
      <c r="J2966" s="194"/>
      <c r="K2966" s="194"/>
      <c r="L2966" s="200"/>
      <c r="M2966" s="201"/>
      <c r="N2966" s="202"/>
      <c r="O2966" s="202"/>
      <c r="P2966" s="202"/>
      <c r="Q2966" s="202"/>
      <c r="R2966" s="202"/>
      <c r="S2966" s="202"/>
      <c r="T2966" s="203"/>
      <c r="AT2966" s="204" t="s">
        <v>188</v>
      </c>
      <c r="AU2966" s="204" t="s">
        <v>86</v>
      </c>
      <c r="AV2966" s="13" t="s">
        <v>86</v>
      </c>
      <c r="AW2966" s="13" t="s">
        <v>35</v>
      </c>
      <c r="AX2966" s="13" t="s">
        <v>76</v>
      </c>
      <c r="AY2966" s="204" t="s">
        <v>177</v>
      </c>
    </row>
    <row r="2967" spans="1:65" s="14" customFormat="1" ht="11.25">
      <c r="B2967" s="205"/>
      <c r="C2967" s="206"/>
      <c r="D2967" s="195" t="s">
        <v>188</v>
      </c>
      <c r="E2967" s="207" t="s">
        <v>19</v>
      </c>
      <c r="F2967" s="208" t="s">
        <v>190</v>
      </c>
      <c r="G2967" s="206"/>
      <c r="H2967" s="209">
        <v>3</v>
      </c>
      <c r="I2967" s="210"/>
      <c r="J2967" s="206"/>
      <c r="K2967" s="206"/>
      <c r="L2967" s="211"/>
      <c r="M2967" s="212"/>
      <c r="N2967" s="213"/>
      <c r="O2967" s="213"/>
      <c r="P2967" s="213"/>
      <c r="Q2967" s="213"/>
      <c r="R2967" s="213"/>
      <c r="S2967" s="213"/>
      <c r="T2967" s="214"/>
      <c r="AT2967" s="215" t="s">
        <v>188</v>
      </c>
      <c r="AU2967" s="215" t="s">
        <v>86</v>
      </c>
      <c r="AV2967" s="14" t="s">
        <v>184</v>
      </c>
      <c r="AW2967" s="14" t="s">
        <v>35</v>
      </c>
      <c r="AX2967" s="14" t="s">
        <v>84</v>
      </c>
      <c r="AY2967" s="215" t="s">
        <v>177</v>
      </c>
    </row>
    <row r="2968" spans="1:65" s="2" customFormat="1" ht="16.5" customHeight="1">
      <c r="A2968" s="36"/>
      <c r="B2968" s="37"/>
      <c r="C2968" s="237" t="s">
        <v>2509</v>
      </c>
      <c r="D2968" s="237" t="s">
        <v>757</v>
      </c>
      <c r="E2968" s="238" t="s">
        <v>2510</v>
      </c>
      <c r="F2968" s="239" t="s">
        <v>2511</v>
      </c>
      <c r="G2968" s="240" t="s">
        <v>199</v>
      </c>
      <c r="H2968" s="241">
        <v>12.675000000000001</v>
      </c>
      <c r="I2968" s="242"/>
      <c r="J2968" s="243">
        <f>ROUND(I2968*H2968,2)</f>
        <v>0</v>
      </c>
      <c r="K2968" s="239" t="s">
        <v>183</v>
      </c>
      <c r="L2968" s="244"/>
      <c r="M2968" s="245" t="s">
        <v>19</v>
      </c>
      <c r="N2968" s="246" t="s">
        <v>47</v>
      </c>
      <c r="O2968" s="66"/>
      <c r="P2968" s="184">
        <f>O2968*H2968</f>
        <v>0</v>
      </c>
      <c r="Q2968" s="184">
        <v>3.8289999999999998E-2</v>
      </c>
      <c r="R2968" s="184">
        <f>Q2968*H2968</f>
        <v>0.48532575</v>
      </c>
      <c r="S2968" s="184">
        <v>0</v>
      </c>
      <c r="T2968" s="185">
        <f>S2968*H2968</f>
        <v>0</v>
      </c>
      <c r="U2968" s="36"/>
      <c r="V2968" s="36"/>
      <c r="W2968" s="36"/>
      <c r="X2968" s="36"/>
      <c r="Y2968" s="36"/>
      <c r="Z2968" s="36"/>
      <c r="AA2968" s="36"/>
      <c r="AB2968" s="36"/>
      <c r="AC2968" s="36"/>
      <c r="AD2968" s="36"/>
      <c r="AE2968" s="36"/>
      <c r="AR2968" s="186" t="s">
        <v>592</v>
      </c>
      <c r="AT2968" s="186" t="s">
        <v>757</v>
      </c>
      <c r="AU2968" s="186" t="s">
        <v>86</v>
      </c>
      <c r="AY2968" s="19" t="s">
        <v>177</v>
      </c>
      <c r="BE2968" s="187">
        <f>IF(N2968="základní",J2968,0)</f>
        <v>0</v>
      </c>
      <c r="BF2968" s="187">
        <f>IF(N2968="snížená",J2968,0)</f>
        <v>0</v>
      </c>
      <c r="BG2968" s="187">
        <f>IF(N2968="zákl. přenesená",J2968,0)</f>
        <v>0</v>
      </c>
      <c r="BH2968" s="187">
        <f>IF(N2968="sníž. přenesená",J2968,0)</f>
        <v>0</v>
      </c>
      <c r="BI2968" s="187">
        <f>IF(N2968="nulová",J2968,0)</f>
        <v>0</v>
      </c>
      <c r="BJ2968" s="19" t="s">
        <v>84</v>
      </c>
      <c r="BK2968" s="187">
        <f>ROUND(I2968*H2968,2)</f>
        <v>0</v>
      </c>
      <c r="BL2968" s="19" t="s">
        <v>301</v>
      </c>
      <c r="BM2968" s="186" t="s">
        <v>2512</v>
      </c>
    </row>
    <row r="2969" spans="1:65" s="13" customFormat="1" ht="11.25">
      <c r="B2969" s="193"/>
      <c r="C2969" s="194"/>
      <c r="D2969" s="195" t="s">
        <v>188</v>
      </c>
      <c r="E2969" s="196" t="s">
        <v>19</v>
      </c>
      <c r="F2969" s="197" t="s">
        <v>2513</v>
      </c>
      <c r="G2969" s="194"/>
      <c r="H2969" s="198">
        <v>9.3000000000000007</v>
      </c>
      <c r="I2969" s="199"/>
      <c r="J2969" s="194"/>
      <c r="K2969" s="194"/>
      <c r="L2969" s="200"/>
      <c r="M2969" s="201"/>
      <c r="N2969" s="202"/>
      <c r="O2969" s="202"/>
      <c r="P2969" s="202"/>
      <c r="Q2969" s="202"/>
      <c r="R2969" s="202"/>
      <c r="S2969" s="202"/>
      <c r="T2969" s="203"/>
      <c r="AT2969" s="204" t="s">
        <v>188</v>
      </c>
      <c r="AU2969" s="204" t="s">
        <v>86</v>
      </c>
      <c r="AV2969" s="13" t="s">
        <v>86</v>
      </c>
      <c r="AW2969" s="13" t="s">
        <v>35</v>
      </c>
      <c r="AX2969" s="13" t="s">
        <v>76</v>
      </c>
      <c r="AY2969" s="204" t="s">
        <v>177</v>
      </c>
    </row>
    <row r="2970" spans="1:65" s="13" customFormat="1" ht="11.25">
      <c r="B2970" s="193"/>
      <c r="C2970" s="194"/>
      <c r="D2970" s="195" t="s">
        <v>188</v>
      </c>
      <c r="E2970" s="196" t="s">
        <v>19</v>
      </c>
      <c r="F2970" s="197" t="s">
        <v>2514</v>
      </c>
      <c r="G2970" s="194"/>
      <c r="H2970" s="198">
        <v>3.375</v>
      </c>
      <c r="I2970" s="199"/>
      <c r="J2970" s="194"/>
      <c r="K2970" s="194"/>
      <c r="L2970" s="200"/>
      <c r="M2970" s="201"/>
      <c r="N2970" s="202"/>
      <c r="O2970" s="202"/>
      <c r="P2970" s="202"/>
      <c r="Q2970" s="202"/>
      <c r="R2970" s="202"/>
      <c r="S2970" s="202"/>
      <c r="T2970" s="203"/>
      <c r="AT2970" s="204" t="s">
        <v>188</v>
      </c>
      <c r="AU2970" s="204" t="s">
        <v>86</v>
      </c>
      <c r="AV2970" s="13" t="s">
        <v>86</v>
      </c>
      <c r="AW2970" s="13" t="s">
        <v>35</v>
      </c>
      <c r="AX2970" s="13" t="s">
        <v>76</v>
      </c>
      <c r="AY2970" s="204" t="s">
        <v>177</v>
      </c>
    </row>
    <row r="2971" spans="1:65" s="14" customFormat="1" ht="11.25">
      <c r="B2971" s="205"/>
      <c r="C2971" s="206"/>
      <c r="D2971" s="195" t="s">
        <v>188</v>
      </c>
      <c r="E2971" s="207" t="s">
        <v>19</v>
      </c>
      <c r="F2971" s="208" t="s">
        <v>190</v>
      </c>
      <c r="G2971" s="206"/>
      <c r="H2971" s="209">
        <v>12.675000000000001</v>
      </c>
      <c r="I2971" s="210"/>
      <c r="J2971" s="206"/>
      <c r="K2971" s="206"/>
      <c r="L2971" s="211"/>
      <c r="M2971" s="212"/>
      <c r="N2971" s="213"/>
      <c r="O2971" s="213"/>
      <c r="P2971" s="213"/>
      <c r="Q2971" s="213"/>
      <c r="R2971" s="213"/>
      <c r="S2971" s="213"/>
      <c r="T2971" s="214"/>
      <c r="AT2971" s="215" t="s">
        <v>188</v>
      </c>
      <c r="AU2971" s="215" t="s">
        <v>86</v>
      </c>
      <c r="AV2971" s="14" t="s">
        <v>184</v>
      </c>
      <c r="AW2971" s="14" t="s">
        <v>35</v>
      </c>
      <c r="AX2971" s="14" t="s">
        <v>84</v>
      </c>
      <c r="AY2971" s="215" t="s">
        <v>177</v>
      </c>
    </row>
    <row r="2972" spans="1:65" s="2" customFormat="1" ht="16.5" customHeight="1">
      <c r="A2972" s="36"/>
      <c r="B2972" s="37"/>
      <c r="C2972" s="237" t="s">
        <v>2515</v>
      </c>
      <c r="D2972" s="237" t="s">
        <v>757</v>
      </c>
      <c r="E2972" s="238" t="s">
        <v>2135</v>
      </c>
      <c r="F2972" s="239" t="s">
        <v>2136</v>
      </c>
      <c r="G2972" s="240" t="s">
        <v>595</v>
      </c>
      <c r="H2972" s="241">
        <v>4.5999999999999996</v>
      </c>
      <c r="I2972" s="242"/>
      <c r="J2972" s="243">
        <f>ROUND(I2972*H2972,2)</f>
        <v>0</v>
      </c>
      <c r="K2972" s="239" t="s">
        <v>183</v>
      </c>
      <c r="L2972" s="244"/>
      <c r="M2972" s="245" t="s">
        <v>19</v>
      </c>
      <c r="N2972" s="246" t="s">
        <v>47</v>
      </c>
      <c r="O2972" s="66"/>
      <c r="P2972" s="184">
        <f>O2972*H2972</f>
        <v>0</v>
      </c>
      <c r="Q2972" s="184">
        <v>1.4400000000000001E-3</v>
      </c>
      <c r="R2972" s="184">
        <f>Q2972*H2972</f>
        <v>6.6239999999999997E-3</v>
      </c>
      <c r="S2972" s="184">
        <v>0</v>
      </c>
      <c r="T2972" s="185">
        <f>S2972*H2972</f>
        <v>0</v>
      </c>
      <c r="U2972" s="36"/>
      <c r="V2972" s="36"/>
      <c r="W2972" s="36"/>
      <c r="X2972" s="36"/>
      <c r="Y2972" s="36"/>
      <c r="Z2972" s="36"/>
      <c r="AA2972" s="36"/>
      <c r="AB2972" s="36"/>
      <c r="AC2972" s="36"/>
      <c r="AD2972" s="36"/>
      <c r="AE2972" s="36"/>
      <c r="AR2972" s="186" t="s">
        <v>592</v>
      </c>
      <c r="AT2972" s="186" t="s">
        <v>757</v>
      </c>
      <c r="AU2972" s="186" t="s">
        <v>86</v>
      </c>
      <c r="AY2972" s="19" t="s">
        <v>177</v>
      </c>
      <c r="BE2972" s="187">
        <f>IF(N2972="základní",J2972,0)</f>
        <v>0</v>
      </c>
      <c r="BF2972" s="187">
        <f>IF(N2972="snížená",J2972,0)</f>
        <v>0</v>
      </c>
      <c r="BG2972" s="187">
        <f>IF(N2972="zákl. přenesená",J2972,0)</f>
        <v>0</v>
      </c>
      <c r="BH2972" s="187">
        <f>IF(N2972="sníž. přenesená",J2972,0)</f>
        <v>0</v>
      </c>
      <c r="BI2972" s="187">
        <f>IF(N2972="nulová",J2972,0)</f>
        <v>0</v>
      </c>
      <c r="BJ2972" s="19" t="s">
        <v>84</v>
      </c>
      <c r="BK2972" s="187">
        <f>ROUND(I2972*H2972,2)</f>
        <v>0</v>
      </c>
      <c r="BL2972" s="19" t="s">
        <v>301</v>
      </c>
      <c r="BM2972" s="186" t="s">
        <v>2516</v>
      </c>
    </row>
    <row r="2973" spans="1:65" s="13" customFormat="1" ht="11.25">
      <c r="B2973" s="193"/>
      <c r="C2973" s="194"/>
      <c r="D2973" s="195" t="s">
        <v>188</v>
      </c>
      <c r="E2973" s="196" t="s">
        <v>19</v>
      </c>
      <c r="F2973" s="197" t="s">
        <v>2517</v>
      </c>
      <c r="G2973" s="194"/>
      <c r="H2973" s="198">
        <v>3.1</v>
      </c>
      <c r="I2973" s="199"/>
      <c r="J2973" s="194"/>
      <c r="K2973" s="194"/>
      <c r="L2973" s="200"/>
      <c r="M2973" s="201"/>
      <c r="N2973" s="202"/>
      <c r="O2973" s="202"/>
      <c r="P2973" s="202"/>
      <c r="Q2973" s="202"/>
      <c r="R2973" s="202"/>
      <c r="S2973" s="202"/>
      <c r="T2973" s="203"/>
      <c r="AT2973" s="204" t="s">
        <v>188</v>
      </c>
      <c r="AU2973" s="204" t="s">
        <v>86</v>
      </c>
      <c r="AV2973" s="13" t="s">
        <v>86</v>
      </c>
      <c r="AW2973" s="13" t="s">
        <v>35</v>
      </c>
      <c r="AX2973" s="13" t="s">
        <v>76</v>
      </c>
      <c r="AY2973" s="204" t="s">
        <v>177</v>
      </c>
    </row>
    <row r="2974" spans="1:65" s="13" customFormat="1" ht="11.25">
      <c r="B2974" s="193"/>
      <c r="C2974" s="194"/>
      <c r="D2974" s="195" t="s">
        <v>188</v>
      </c>
      <c r="E2974" s="196" t="s">
        <v>19</v>
      </c>
      <c r="F2974" s="197" t="s">
        <v>2518</v>
      </c>
      <c r="G2974" s="194"/>
      <c r="H2974" s="198">
        <v>1.5</v>
      </c>
      <c r="I2974" s="199"/>
      <c r="J2974" s="194"/>
      <c r="K2974" s="194"/>
      <c r="L2974" s="200"/>
      <c r="M2974" s="201"/>
      <c r="N2974" s="202"/>
      <c r="O2974" s="202"/>
      <c r="P2974" s="202"/>
      <c r="Q2974" s="202"/>
      <c r="R2974" s="202"/>
      <c r="S2974" s="202"/>
      <c r="T2974" s="203"/>
      <c r="AT2974" s="204" t="s">
        <v>188</v>
      </c>
      <c r="AU2974" s="204" t="s">
        <v>86</v>
      </c>
      <c r="AV2974" s="13" t="s">
        <v>86</v>
      </c>
      <c r="AW2974" s="13" t="s">
        <v>35</v>
      </c>
      <c r="AX2974" s="13" t="s">
        <v>76</v>
      </c>
      <c r="AY2974" s="204" t="s">
        <v>177</v>
      </c>
    </row>
    <row r="2975" spans="1:65" s="14" customFormat="1" ht="11.25">
      <c r="B2975" s="205"/>
      <c r="C2975" s="206"/>
      <c r="D2975" s="195" t="s">
        <v>188</v>
      </c>
      <c r="E2975" s="207" t="s">
        <v>19</v>
      </c>
      <c r="F2975" s="208" t="s">
        <v>190</v>
      </c>
      <c r="G2975" s="206"/>
      <c r="H2975" s="209">
        <v>4.5999999999999996</v>
      </c>
      <c r="I2975" s="210"/>
      <c r="J2975" s="206"/>
      <c r="K2975" s="206"/>
      <c r="L2975" s="211"/>
      <c r="M2975" s="212"/>
      <c r="N2975" s="213"/>
      <c r="O2975" s="213"/>
      <c r="P2975" s="213"/>
      <c r="Q2975" s="213"/>
      <c r="R2975" s="213"/>
      <c r="S2975" s="213"/>
      <c r="T2975" s="214"/>
      <c r="AT2975" s="215" t="s">
        <v>188</v>
      </c>
      <c r="AU2975" s="215" t="s">
        <v>86</v>
      </c>
      <c r="AV2975" s="14" t="s">
        <v>184</v>
      </c>
      <c r="AW2975" s="14" t="s">
        <v>35</v>
      </c>
      <c r="AX2975" s="14" t="s">
        <v>84</v>
      </c>
      <c r="AY2975" s="215" t="s">
        <v>177</v>
      </c>
    </row>
    <row r="2976" spans="1:65" s="2" customFormat="1" ht="16.5" customHeight="1">
      <c r="A2976" s="36"/>
      <c r="B2976" s="37"/>
      <c r="C2976" s="175" t="s">
        <v>2519</v>
      </c>
      <c r="D2976" s="175" t="s">
        <v>179</v>
      </c>
      <c r="E2976" s="176" t="s">
        <v>2520</v>
      </c>
      <c r="F2976" s="177" t="s">
        <v>2521</v>
      </c>
      <c r="G2976" s="178" t="s">
        <v>272</v>
      </c>
      <c r="H2976" s="179">
        <v>40</v>
      </c>
      <c r="I2976" s="180"/>
      <c r="J2976" s="181">
        <f>ROUND(I2976*H2976,2)</f>
        <v>0</v>
      </c>
      <c r="K2976" s="177" t="s">
        <v>183</v>
      </c>
      <c r="L2976" s="41"/>
      <c r="M2976" s="182" t="s">
        <v>19</v>
      </c>
      <c r="N2976" s="183" t="s">
        <v>47</v>
      </c>
      <c r="O2976" s="66"/>
      <c r="P2976" s="184">
        <f>O2976*H2976</f>
        <v>0</v>
      </c>
      <c r="Q2976" s="184">
        <v>0</v>
      </c>
      <c r="R2976" s="184">
        <f>Q2976*H2976</f>
        <v>0</v>
      </c>
      <c r="S2976" s="184">
        <v>0</v>
      </c>
      <c r="T2976" s="185">
        <f>S2976*H2976</f>
        <v>0</v>
      </c>
      <c r="U2976" s="36"/>
      <c r="V2976" s="36"/>
      <c r="W2976" s="36"/>
      <c r="X2976" s="36"/>
      <c r="Y2976" s="36"/>
      <c r="Z2976" s="36"/>
      <c r="AA2976" s="36"/>
      <c r="AB2976" s="36"/>
      <c r="AC2976" s="36"/>
      <c r="AD2976" s="36"/>
      <c r="AE2976" s="36"/>
      <c r="AR2976" s="186" t="s">
        <v>301</v>
      </c>
      <c r="AT2976" s="186" t="s">
        <v>179</v>
      </c>
      <c r="AU2976" s="186" t="s">
        <v>86</v>
      </c>
      <c r="AY2976" s="19" t="s">
        <v>177</v>
      </c>
      <c r="BE2976" s="187">
        <f>IF(N2976="základní",J2976,0)</f>
        <v>0</v>
      </c>
      <c r="BF2976" s="187">
        <f>IF(N2976="snížená",J2976,0)</f>
        <v>0</v>
      </c>
      <c r="BG2976" s="187">
        <f>IF(N2976="zákl. přenesená",J2976,0)</f>
        <v>0</v>
      </c>
      <c r="BH2976" s="187">
        <f>IF(N2976="sníž. přenesená",J2976,0)</f>
        <v>0</v>
      </c>
      <c r="BI2976" s="187">
        <f>IF(N2976="nulová",J2976,0)</f>
        <v>0</v>
      </c>
      <c r="BJ2976" s="19" t="s">
        <v>84</v>
      </c>
      <c r="BK2976" s="187">
        <f>ROUND(I2976*H2976,2)</f>
        <v>0</v>
      </c>
      <c r="BL2976" s="19" t="s">
        <v>301</v>
      </c>
      <c r="BM2976" s="186" t="s">
        <v>2522</v>
      </c>
    </row>
    <row r="2977" spans="1:65" s="2" customFormat="1" ht="11.25">
      <c r="A2977" s="36"/>
      <c r="B2977" s="37"/>
      <c r="C2977" s="38"/>
      <c r="D2977" s="188" t="s">
        <v>186</v>
      </c>
      <c r="E2977" s="38"/>
      <c r="F2977" s="189" t="s">
        <v>2523</v>
      </c>
      <c r="G2977" s="38"/>
      <c r="H2977" s="38"/>
      <c r="I2977" s="190"/>
      <c r="J2977" s="38"/>
      <c r="K2977" s="38"/>
      <c r="L2977" s="41"/>
      <c r="M2977" s="191"/>
      <c r="N2977" s="192"/>
      <c r="O2977" s="66"/>
      <c r="P2977" s="66"/>
      <c r="Q2977" s="66"/>
      <c r="R2977" s="66"/>
      <c r="S2977" s="66"/>
      <c r="T2977" s="67"/>
      <c r="U2977" s="36"/>
      <c r="V2977" s="36"/>
      <c r="W2977" s="36"/>
      <c r="X2977" s="36"/>
      <c r="Y2977" s="36"/>
      <c r="Z2977" s="36"/>
      <c r="AA2977" s="36"/>
      <c r="AB2977" s="36"/>
      <c r="AC2977" s="36"/>
      <c r="AD2977" s="36"/>
      <c r="AE2977" s="36"/>
      <c r="AT2977" s="19" t="s">
        <v>186</v>
      </c>
      <c r="AU2977" s="19" t="s">
        <v>86</v>
      </c>
    </row>
    <row r="2978" spans="1:65" s="13" customFormat="1" ht="11.25">
      <c r="B2978" s="193"/>
      <c r="C2978" s="194"/>
      <c r="D2978" s="195" t="s">
        <v>188</v>
      </c>
      <c r="E2978" s="196" t="s">
        <v>19</v>
      </c>
      <c r="F2978" s="197" t="s">
        <v>2183</v>
      </c>
      <c r="G2978" s="194"/>
      <c r="H2978" s="198">
        <v>3</v>
      </c>
      <c r="I2978" s="199"/>
      <c r="J2978" s="194"/>
      <c r="K2978" s="194"/>
      <c r="L2978" s="200"/>
      <c r="M2978" s="201"/>
      <c r="N2978" s="202"/>
      <c r="O2978" s="202"/>
      <c r="P2978" s="202"/>
      <c r="Q2978" s="202"/>
      <c r="R2978" s="202"/>
      <c r="S2978" s="202"/>
      <c r="T2978" s="203"/>
      <c r="AT2978" s="204" t="s">
        <v>188</v>
      </c>
      <c r="AU2978" s="204" t="s">
        <v>86</v>
      </c>
      <c r="AV2978" s="13" t="s">
        <v>86</v>
      </c>
      <c r="AW2978" s="13" t="s">
        <v>35</v>
      </c>
      <c r="AX2978" s="13" t="s">
        <v>76</v>
      </c>
      <c r="AY2978" s="204" t="s">
        <v>177</v>
      </c>
    </row>
    <row r="2979" spans="1:65" s="13" customFormat="1" ht="11.25">
      <c r="B2979" s="193"/>
      <c r="C2979" s="194"/>
      <c r="D2979" s="195" t="s">
        <v>188</v>
      </c>
      <c r="E2979" s="196" t="s">
        <v>19</v>
      </c>
      <c r="F2979" s="197" t="s">
        <v>2196</v>
      </c>
      <c r="G2979" s="194"/>
      <c r="H2979" s="198">
        <v>12</v>
      </c>
      <c r="I2979" s="199"/>
      <c r="J2979" s="194"/>
      <c r="K2979" s="194"/>
      <c r="L2979" s="200"/>
      <c r="M2979" s="201"/>
      <c r="N2979" s="202"/>
      <c r="O2979" s="202"/>
      <c r="P2979" s="202"/>
      <c r="Q2979" s="202"/>
      <c r="R2979" s="202"/>
      <c r="S2979" s="202"/>
      <c r="T2979" s="203"/>
      <c r="AT2979" s="204" t="s">
        <v>188</v>
      </c>
      <c r="AU2979" s="204" t="s">
        <v>86</v>
      </c>
      <c r="AV2979" s="13" t="s">
        <v>86</v>
      </c>
      <c r="AW2979" s="13" t="s">
        <v>35</v>
      </c>
      <c r="AX2979" s="13" t="s">
        <v>76</v>
      </c>
      <c r="AY2979" s="204" t="s">
        <v>177</v>
      </c>
    </row>
    <row r="2980" spans="1:65" s="13" customFormat="1" ht="11.25">
      <c r="B2980" s="193"/>
      <c r="C2980" s="194"/>
      <c r="D2980" s="195" t="s">
        <v>188</v>
      </c>
      <c r="E2980" s="196" t="s">
        <v>19</v>
      </c>
      <c r="F2980" s="197" t="s">
        <v>2197</v>
      </c>
      <c r="G2980" s="194"/>
      <c r="H2980" s="198">
        <v>4</v>
      </c>
      <c r="I2980" s="199"/>
      <c r="J2980" s="194"/>
      <c r="K2980" s="194"/>
      <c r="L2980" s="200"/>
      <c r="M2980" s="201"/>
      <c r="N2980" s="202"/>
      <c r="O2980" s="202"/>
      <c r="P2980" s="202"/>
      <c r="Q2980" s="202"/>
      <c r="R2980" s="202"/>
      <c r="S2980" s="202"/>
      <c r="T2980" s="203"/>
      <c r="AT2980" s="204" t="s">
        <v>188</v>
      </c>
      <c r="AU2980" s="204" t="s">
        <v>86</v>
      </c>
      <c r="AV2980" s="13" t="s">
        <v>86</v>
      </c>
      <c r="AW2980" s="13" t="s">
        <v>35</v>
      </c>
      <c r="AX2980" s="13" t="s">
        <v>76</v>
      </c>
      <c r="AY2980" s="204" t="s">
        <v>177</v>
      </c>
    </row>
    <row r="2981" spans="1:65" s="13" customFormat="1" ht="11.25">
      <c r="B2981" s="193"/>
      <c r="C2981" s="194"/>
      <c r="D2981" s="195" t="s">
        <v>188</v>
      </c>
      <c r="E2981" s="196" t="s">
        <v>19</v>
      </c>
      <c r="F2981" s="197" t="s">
        <v>1081</v>
      </c>
      <c r="G2981" s="194"/>
      <c r="H2981" s="198">
        <v>2</v>
      </c>
      <c r="I2981" s="199"/>
      <c r="J2981" s="194"/>
      <c r="K2981" s="194"/>
      <c r="L2981" s="200"/>
      <c r="M2981" s="201"/>
      <c r="N2981" s="202"/>
      <c r="O2981" s="202"/>
      <c r="P2981" s="202"/>
      <c r="Q2981" s="202"/>
      <c r="R2981" s="202"/>
      <c r="S2981" s="202"/>
      <c r="T2981" s="203"/>
      <c r="AT2981" s="204" t="s">
        <v>188</v>
      </c>
      <c r="AU2981" s="204" t="s">
        <v>86</v>
      </c>
      <c r="AV2981" s="13" t="s">
        <v>86</v>
      </c>
      <c r="AW2981" s="13" t="s">
        <v>35</v>
      </c>
      <c r="AX2981" s="13" t="s">
        <v>76</v>
      </c>
      <c r="AY2981" s="204" t="s">
        <v>177</v>
      </c>
    </row>
    <row r="2982" spans="1:65" s="13" customFormat="1" ht="11.25">
      <c r="B2982" s="193"/>
      <c r="C2982" s="194"/>
      <c r="D2982" s="195" t="s">
        <v>188</v>
      </c>
      <c r="E2982" s="196" t="s">
        <v>19</v>
      </c>
      <c r="F2982" s="197" t="s">
        <v>1083</v>
      </c>
      <c r="G2982" s="194"/>
      <c r="H2982" s="198">
        <v>1</v>
      </c>
      <c r="I2982" s="199"/>
      <c r="J2982" s="194"/>
      <c r="K2982" s="194"/>
      <c r="L2982" s="200"/>
      <c r="M2982" s="201"/>
      <c r="N2982" s="202"/>
      <c r="O2982" s="202"/>
      <c r="P2982" s="202"/>
      <c r="Q2982" s="202"/>
      <c r="R2982" s="202"/>
      <c r="S2982" s="202"/>
      <c r="T2982" s="203"/>
      <c r="AT2982" s="204" t="s">
        <v>188</v>
      </c>
      <c r="AU2982" s="204" t="s">
        <v>86</v>
      </c>
      <c r="AV2982" s="13" t="s">
        <v>86</v>
      </c>
      <c r="AW2982" s="13" t="s">
        <v>35</v>
      </c>
      <c r="AX2982" s="13" t="s">
        <v>76</v>
      </c>
      <c r="AY2982" s="204" t="s">
        <v>177</v>
      </c>
    </row>
    <row r="2983" spans="1:65" s="13" customFormat="1" ht="11.25">
      <c r="B2983" s="193"/>
      <c r="C2983" s="194"/>
      <c r="D2983" s="195" t="s">
        <v>188</v>
      </c>
      <c r="E2983" s="196" t="s">
        <v>19</v>
      </c>
      <c r="F2983" s="197" t="s">
        <v>2101</v>
      </c>
      <c r="G2983" s="194"/>
      <c r="H2983" s="198">
        <v>3</v>
      </c>
      <c r="I2983" s="199"/>
      <c r="J2983" s="194"/>
      <c r="K2983" s="194"/>
      <c r="L2983" s="200"/>
      <c r="M2983" s="201"/>
      <c r="N2983" s="202"/>
      <c r="O2983" s="202"/>
      <c r="P2983" s="202"/>
      <c r="Q2983" s="202"/>
      <c r="R2983" s="202"/>
      <c r="S2983" s="202"/>
      <c r="T2983" s="203"/>
      <c r="AT2983" s="204" t="s">
        <v>188</v>
      </c>
      <c r="AU2983" s="204" t="s">
        <v>86</v>
      </c>
      <c r="AV2983" s="13" t="s">
        <v>86</v>
      </c>
      <c r="AW2983" s="13" t="s">
        <v>35</v>
      </c>
      <c r="AX2983" s="13" t="s">
        <v>76</v>
      </c>
      <c r="AY2983" s="204" t="s">
        <v>177</v>
      </c>
    </row>
    <row r="2984" spans="1:65" s="13" customFormat="1" ht="11.25">
      <c r="B2984" s="193"/>
      <c r="C2984" s="194"/>
      <c r="D2984" s="195" t="s">
        <v>188</v>
      </c>
      <c r="E2984" s="196" t="s">
        <v>19</v>
      </c>
      <c r="F2984" s="197" t="s">
        <v>2200</v>
      </c>
      <c r="G2984" s="194"/>
      <c r="H2984" s="198">
        <v>15</v>
      </c>
      <c r="I2984" s="199"/>
      <c r="J2984" s="194"/>
      <c r="K2984" s="194"/>
      <c r="L2984" s="200"/>
      <c r="M2984" s="201"/>
      <c r="N2984" s="202"/>
      <c r="O2984" s="202"/>
      <c r="P2984" s="202"/>
      <c r="Q2984" s="202"/>
      <c r="R2984" s="202"/>
      <c r="S2984" s="202"/>
      <c r="T2984" s="203"/>
      <c r="AT2984" s="204" t="s">
        <v>188</v>
      </c>
      <c r="AU2984" s="204" t="s">
        <v>86</v>
      </c>
      <c r="AV2984" s="13" t="s">
        <v>86</v>
      </c>
      <c r="AW2984" s="13" t="s">
        <v>35</v>
      </c>
      <c r="AX2984" s="13" t="s">
        <v>76</v>
      </c>
      <c r="AY2984" s="204" t="s">
        <v>177</v>
      </c>
    </row>
    <row r="2985" spans="1:65" s="14" customFormat="1" ht="11.25">
      <c r="B2985" s="205"/>
      <c r="C2985" s="206"/>
      <c r="D2985" s="195" t="s">
        <v>188</v>
      </c>
      <c r="E2985" s="207" t="s">
        <v>19</v>
      </c>
      <c r="F2985" s="208" t="s">
        <v>190</v>
      </c>
      <c r="G2985" s="206"/>
      <c r="H2985" s="209">
        <v>40</v>
      </c>
      <c r="I2985" s="210"/>
      <c r="J2985" s="206"/>
      <c r="K2985" s="206"/>
      <c r="L2985" s="211"/>
      <c r="M2985" s="212"/>
      <c r="N2985" s="213"/>
      <c r="O2985" s="213"/>
      <c r="P2985" s="213"/>
      <c r="Q2985" s="213"/>
      <c r="R2985" s="213"/>
      <c r="S2985" s="213"/>
      <c r="T2985" s="214"/>
      <c r="AT2985" s="215" t="s">
        <v>188</v>
      </c>
      <c r="AU2985" s="215" t="s">
        <v>86</v>
      </c>
      <c r="AV2985" s="14" t="s">
        <v>184</v>
      </c>
      <c r="AW2985" s="14" t="s">
        <v>35</v>
      </c>
      <c r="AX2985" s="14" t="s">
        <v>84</v>
      </c>
      <c r="AY2985" s="215" t="s">
        <v>177</v>
      </c>
    </row>
    <row r="2986" spans="1:65" s="2" customFormat="1" ht="16.5" customHeight="1">
      <c r="A2986" s="36"/>
      <c r="B2986" s="37"/>
      <c r="C2986" s="237" t="s">
        <v>2524</v>
      </c>
      <c r="D2986" s="237" t="s">
        <v>757</v>
      </c>
      <c r="E2986" s="238" t="s">
        <v>2525</v>
      </c>
      <c r="F2986" s="239" t="s">
        <v>2526</v>
      </c>
      <c r="G2986" s="240" t="s">
        <v>595</v>
      </c>
      <c r="H2986" s="241">
        <v>32.1</v>
      </c>
      <c r="I2986" s="242"/>
      <c r="J2986" s="243">
        <f>ROUND(I2986*H2986,2)</f>
        <v>0</v>
      </c>
      <c r="K2986" s="239" t="s">
        <v>183</v>
      </c>
      <c r="L2986" s="244"/>
      <c r="M2986" s="245" t="s">
        <v>19</v>
      </c>
      <c r="N2986" s="246" t="s">
        <v>47</v>
      </c>
      <c r="O2986" s="66"/>
      <c r="P2986" s="184">
        <f>O2986*H2986</f>
        <v>0</v>
      </c>
      <c r="Q2986" s="184">
        <v>2.1000000000000001E-4</v>
      </c>
      <c r="R2986" s="184">
        <f>Q2986*H2986</f>
        <v>6.7410000000000005E-3</v>
      </c>
      <c r="S2986" s="184">
        <v>0</v>
      </c>
      <c r="T2986" s="185">
        <f>S2986*H2986</f>
        <v>0</v>
      </c>
      <c r="U2986" s="36"/>
      <c r="V2986" s="36"/>
      <c r="W2986" s="36"/>
      <c r="X2986" s="36"/>
      <c r="Y2986" s="36"/>
      <c r="Z2986" s="36"/>
      <c r="AA2986" s="36"/>
      <c r="AB2986" s="36"/>
      <c r="AC2986" s="36"/>
      <c r="AD2986" s="36"/>
      <c r="AE2986" s="36"/>
      <c r="AR2986" s="186" t="s">
        <v>592</v>
      </c>
      <c r="AT2986" s="186" t="s">
        <v>757</v>
      </c>
      <c r="AU2986" s="186" t="s">
        <v>86</v>
      </c>
      <c r="AY2986" s="19" t="s">
        <v>177</v>
      </c>
      <c r="BE2986" s="187">
        <f>IF(N2986="základní",J2986,0)</f>
        <v>0</v>
      </c>
      <c r="BF2986" s="187">
        <f>IF(N2986="snížená",J2986,0)</f>
        <v>0</v>
      </c>
      <c r="BG2986" s="187">
        <f>IF(N2986="zákl. přenesená",J2986,0)</f>
        <v>0</v>
      </c>
      <c r="BH2986" s="187">
        <f>IF(N2986="sníž. přenesená",J2986,0)</f>
        <v>0</v>
      </c>
      <c r="BI2986" s="187">
        <f>IF(N2986="nulová",J2986,0)</f>
        <v>0</v>
      </c>
      <c r="BJ2986" s="19" t="s">
        <v>84</v>
      </c>
      <c r="BK2986" s="187">
        <f>ROUND(I2986*H2986,2)</f>
        <v>0</v>
      </c>
      <c r="BL2986" s="19" t="s">
        <v>301</v>
      </c>
      <c r="BM2986" s="186" t="s">
        <v>2527</v>
      </c>
    </row>
    <row r="2987" spans="1:65" s="13" customFormat="1" ht="11.25">
      <c r="B2987" s="193"/>
      <c r="C2987" s="194"/>
      <c r="D2987" s="195" t="s">
        <v>188</v>
      </c>
      <c r="E2987" s="196" t="s">
        <v>19</v>
      </c>
      <c r="F2987" s="197" t="s">
        <v>2528</v>
      </c>
      <c r="G2987" s="194"/>
      <c r="H2987" s="198">
        <v>2.1</v>
      </c>
      <c r="I2987" s="199"/>
      <c r="J2987" s="194"/>
      <c r="K2987" s="194"/>
      <c r="L2987" s="200"/>
      <c r="M2987" s="201"/>
      <c r="N2987" s="202"/>
      <c r="O2987" s="202"/>
      <c r="P2987" s="202"/>
      <c r="Q2987" s="202"/>
      <c r="R2987" s="202"/>
      <c r="S2987" s="202"/>
      <c r="T2987" s="203"/>
      <c r="AT2987" s="204" t="s">
        <v>188</v>
      </c>
      <c r="AU2987" s="204" t="s">
        <v>86</v>
      </c>
      <c r="AV2987" s="13" t="s">
        <v>86</v>
      </c>
      <c r="AW2987" s="13" t="s">
        <v>35</v>
      </c>
      <c r="AX2987" s="13" t="s">
        <v>76</v>
      </c>
      <c r="AY2987" s="204" t="s">
        <v>177</v>
      </c>
    </row>
    <row r="2988" spans="1:65" s="13" customFormat="1" ht="11.25">
      <c r="B2988" s="193"/>
      <c r="C2988" s="194"/>
      <c r="D2988" s="195" t="s">
        <v>188</v>
      </c>
      <c r="E2988" s="196" t="s">
        <v>19</v>
      </c>
      <c r="F2988" s="197" t="s">
        <v>2529</v>
      </c>
      <c r="G2988" s="194"/>
      <c r="H2988" s="198">
        <v>9.6</v>
      </c>
      <c r="I2988" s="199"/>
      <c r="J2988" s="194"/>
      <c r="K2988" s="194"/>
      <c r="L2988" s="200"/>
      <c r="M2988" s="201"/>
      <c r="N2988" s="202"/>
      <c r="O2988" s="202"/>
      <c r="P2988" s="202"/>
      <c r="Q2988" s="202"/>
      <c r="R2988" s="202"/>
      <c r="S2988" s="202"/>
      <c r="T2988" s="203"/>
      <c r="AT2988" s="204" t="s">
        <v>188</v>
      </c>
      <c r="AU2988" s="204" t="s">
        <v>86</v>
      </c>
      <c r="AV2988" s="13" t="s">
        <v>86</v>
      </c>
      <c r="AW2988" s="13" t="s">
        <v>35</v>
      </c>
      <c r="AX2988" s="13" t="s">
        <v>76</v>
      </c>
      <c r="AY2988" s="204" t="s">
        <v>177</v>
      </c>
    </row>
    <row r="2989" spans="1:65" s="13" customFormat="1" ht="11.25">
      <c r="B2989" s="193"/>
      <c r="C2989" s="194"/>
      <c r="D2989" s="195" t="s">
        <v>188</v>
      </c>
      <c r="E2989" s="196" t="s">
        <v>19</v>
      </c>
      <c r="F2989" s="197" t="s">
        <v>2530</v>
      </c>
      <c r="G2989" s="194"/>
      <c r="H2989" s="198">
        <v>3.2</v>
      </c>
      <c r="I2989" s="199"/>
      <c r="J2989" s="194"/>
      <c r="K2989" s="194"/>
      <c r="L2989" s="200"/>
      <c r="M2989" s="201"/>
      <c r="N2989" s="202"/>
      <c r="O2989" s="202"/>
      <c r="P2989" s="202"/>
      <c r="Q2989" s="202"/>
      <c r="R2989" s="202"/>
      <c r="S2989" s="202"/>
      <c r="T2989" s="203"/>
      <c r="AT2989" s="204" t="s">
        <v>188</v>
      </c>
      <c r="AU2989" s="204" t="s">
        <v>86</v>
      </c>
      <c r="AV2989" s="13" t="s">
        <v>86</v>
      </c>
      <c r="AW2989" s="13" t="s">
        <v>35</v>
      </c>
      <c r="AX2989" s="13" t="s">
        <v>76</v>
      </c>
      <c r="AY2989" s="204" t="s">
        <v>177</v>
      </c>
    </row>
    <row r="2990" spans="1:65" s="13" customFormat="1" ht="11.25">
      <c r="B2990" s="193"/>
      <c r="C2990" s="194"/>
      <c r="D2990" s="195" t="s">
        <v>188</v>
      </c>
      <c r="E2990" s="196" t="s">
        <v>19</v>
      </c>
      <c r="F2990" s="197" t="s">
        <v>2531</v>
      </c>
      <c r="G2990" s="194"/>
      <c r="H2990" s="198">
        <v>1.6</v>
      </c>
      <c r="I2990" s="199"/>
      <c r="J2990" s="194"/>
      <c r="K2990" s="194"/>
      <c r="L2990" s="200"/>
      <c r="M2990" s="201"/>
      <c r="N2990" s="202"/>
      <c r="O2990" s="202"/>
      <c r="P2990" s="202"/>
      <c r="Q2990" s="202"/>
      <c r="R2990" s="202"/>
      <c r="S2990" s="202"/>
      <c r="T2990" s="203"/>
      <c r="AT2990" s="204" t="s">
        <v>188</v>
      </c>
      <c r="AU2990" s="204" t="s">
        <v>86</v>
      </c>
      <c r="AV2990" s="13" t="s">
        <v>86</v>
      </c>
      <c r="AW2990" s="13" t="s">
        <v>35</v>
      </c>
      <c r="AX2990" s="13" t="s">
        <v>76</v>
      </c>
      <c r="AY2990" s="204" t="s">
        <v>177</v>
      </c>
    </row>
    <row r="2991" spans="1:65" s="13" customFormat="1" ht="11.25">
      <c r="B2991" s="193"/>
      <c r="C2991" s="194"/>
      <c r="D2991" s="195" t="s">
        <v>188</v>
      </c>
      <c r="E2991" s="196" t="s">
        <v>19</v>
      </c>
      <c r="F2991" s="197" t="s">
        <v>2532</v>
      </c>
      <c r="G2991" s="194"/>
      <c r="H2991" s="198">
        <v>0.9</v>
      </c>
      <c r="I2991" s="199"/>
      <c r="J2991" s="194"/>
      <c r="K2991" s="194"/>
      <c r="L2991" s="200"/>
      <c r="M2991" s="201"/>
      <c r="N2991" s="202"/>
      <c r="O2991" s="202"/>
      <c r="P2991" s="202"/>
      <c r="Q2991" s="202"/>
      <c r="R2991" s="202"/>
      <c r="S2991" s="202"/>
      <c r="T2991" s="203"/>
      <c r="AT2991" s="204" t="s">
        <v>188</v>
      </c>
      <c r="AU2991" s="204" t="s">
        <v>86</v>
      </c>
      <c r="AV2991" s="13" t="s">
        <v>86</v>
      </c>
      <c r="AW2991" s="13" t="s">
        <v>35</v>
      </c>
      <c r="AX2991" s="13" t="s">
        <v>76</v>
      </c>
      <c r="AY2991" s="204" t="s">
        <v>177</v>
      </c>
    </row>
    <row r="2992" spans="1:65" s="13" customFormat="1" ht="11.25">
      <c r="B2992" s="193"/>
      <c r="C2992" s="194"/>
      <c r="D2992" s="195" t="s">
        <v>188</v>
      </c>
      <c r="E2992" s="196" t="s">
        <v>19</v>
      </c>
      <c r="F2992" s="197" t="s">
        <v>2533</v>
      </c>
      <c r="G2992" s="194"/>
      <c r="H2992" s="198">
        <v>2.7</v>
      </c>
      <c r="I2992" s="199"/>
      <c r="J2992" s="194"/>
      <c r="K2992" s="194"/>
      <c r="L2992" s="200"/>
      <c r="M2992" s="201"/>
      <c r="N2992" s="202"/>
      <c r="O2992" s="202"/>
      <c r="P2992" s="202"/>
      <c r="Q2992" s="202"/>
      <c r="R2992" s="202"/>
      <c r="S2992" s="202"/>
      <c r="T2992" s="203"/>
      <c r="AT2992" s="204" t="s">
        <v>188</v>
      </c>
      <c r="AU2992" s="204" t="s">
        <v>86</v>
      </c>
      <c r="AV2992" s="13" t="s">
        <v>86</v>
      </c>
      <c r="AW2992" s="13" t="s">
        <v>35</v>
      </c>
      <c r="AX2992" s="13" t="s">
        <v>76</v>
      </c>
      <c r="AY2992" s="204" t="s">
        <v>177</v>
      </c>
    </row>
    <row r="2993" spans="1:65" s="13" customFormat="1" ht="11.25">
      <c r="B2993" s="193"/>
      <c r="C2993" s="194"/>
      <c r="D2993" s="195" t="s">
        <v>188</v>
      </c>
      <c r="E2993" s="196" t="s">
        <v>19</v>
      </c>
      <c r="F2993" s="197" t="s">
        <v>2534</v>
      </c>
      <c r="G2993" s="194"/>
      <c r="H2993" s="198">
        <v>12</v>
      </c>
      <c r="I2993" s="199"/>
      <c r="J2993" s="194"/>
      <c r="K2993" s="194"/>
      <c r="L2993" s="200"/>
      <c r="M2993" s="201"/>
      <c r="N2993" s="202"/>
      <c r="O2993" s="202"/>
      <c r="P2993" s="202"/>
      <c r="Q2993" s="202"/>
      <c r="R2993" s="202"/>
      <c r="S2993" s="202"/>
      <c r="T2993" s="203"/>
      <c r="AT2993" s="204" t="s">
        <v>188</v>
      </c>
      <c r="AU2993" s="204" t="s">
        <v>86</v>
      </c>
      <c r="AV2993" s="13" t="s">
        <v>86</v>
      </c>
      <c r="AW2993" s="13" t="s">
        <v>35</v>
      </c>
      <c r="AX2993" s="13" t="s">
        <v>76</v>
      </c>
      <c r="AY2993" s="204" t="s">
        <v>177</v>
      </c>
    </row>
    <row r="2994" spans="1:65" s="14" customFormat="1" ht="11.25">
      <c r="B2994" s="205"/>
      <c r="C2994" s="206"/>
      <c r="D2994" s="195" t="s">
        <v>188</v>
      </c>
      <c r="E2994" s="207" t="s">
        <v>19</v>
      </c>
      <c r="F2994" s="208" t="s">
        <v>190</v>
      </c>
      <c r="G2994" s="206"/>
      <c r="H2994" s="209">
        <v>32.099999999999994</v>
      </c>
      <c r="I2994" s="210"/>
      <c r="J2994" s="206"/>
      <c r="K2994" s="206"/>
      <c r="L2994" s="211"/>
      <c r="M2994" s="212"/>
      <c r="N2994" s="213"/>
      <c r="O2994" s="213"/>
      <c r="P2994" s="213"/>
      <c r="Q2994" s="213"/>
      <c r="R2994" s="213"/>
      <c r="S2994" s="213"/>
      <c r="T2994" s="214"/>
      <c r="AT2994" s="215" t="s">
        <v>188</v>
      </c>
      <c r="AU2994" s="215" t="s">
        <v>86</v>
      </c>
      <c r="AV2994" s="14" t="s">
        <v>184</v>
      </c>
      <c r="AW2994" s="14" t="s">
        <v>35</v>
      </c>
      <c r="AX2994" s="14" t="s">
        <v>84</v>
      </c>
      <c r="AY2994" s="215" t="s">
        <v>177</v>
      </c>
    </row>
    <row r="2995" spans="1:65" s="2" customFormat="1" ht="16.5" customHeight="1">
      <c r="A2995" s="36"/>
      <c r="B2995" s="37"/>
      <c r="C2995" s="175" t="s">
        <v>2535</v>
      </c>
      <c r="D2995" s="175" t="s">
        <v>179</v>
      </c>
      <c r="E2995" s="176" t="s">
        <v>2536</v>
      </c>
      <c r="F2995" s="177" t="s">
        <v>2537</v>
      </c>
      <c r="G2995" s="178" t="s">
        <v>272</v>
      </c>
      <c r="H2995" s="179">
        <v>1</v>
      </c>
      <c r="I2995" s="180"/>
      <c r="J2995" s="181">
        <f>ROUND(I2995*H2995,2)</f>
        <v>0</v>
      </c>
      <c r="K2995" s="177" t="s">
        <v>183</v>
      </c>
      <c r="L2995" s="41"/>
      <c r="M2995" s="182" t="s">
        <v>19</v>
      </c>
      <c r="N2995" s="183" t="s">
        <v>47</v>
      </c>
      <c r="O2995" s="66"/>
      <c r="P2995" s="184">
        <f>O2995*H2995</f>
        <v>0</v>
      </c>
      <c r="Q2995" s="184">
        <v>0</v>
      </c>
      <c r="R2995" s="184">
        <f>Q2995*H2995</f>
        <v>0</v>
      </c>
      <c r="S2995" s="184">
        <v>0</v>
      </c>
      <c r="T2995" s="185">
        <f>S2995*H2995</f>
        <v>0</v>
      </c>
      <c r="U2995" s="36"/>
      <c r="V2995" s="36"/>
      <c r="W2995" s="36"/>
      <c r="X2995" s="36"/>
      <c r="Y2995" s="36"/>
      <c r="Z2995" s="36"/>
      <c r="AA2995" s="36"/>
      <c r="AB2995" s="36"/>
      <c r="AC2995" s="36"/>
      <c r="AD2995" s="36"/>
      <c r="AE2995" s="36"/>
      <c r="AR2995" s="186" t="s">
        <v>301</v>
      </c>
      <c r="AT2995" s="186" t="s">
        <v>179</v>
      </c>
      <c r="AU2995" s="186" t="s">
        <v>86</v>
      </c>
      <c r="AY2995" s="19" t="s">
        <v>177</v>
      </c>
      <c r="BE2995" s="187">
        <f>IF(N2995="základní",J2995,0)</f>
        <v>0</v>
      </c>
      <c r="BF2995" s="187">
        <f>IF(N2995="snížená",J2995,0)</f>
        <v>0</v>
      </c>
      <c r="BG2995" s="187">
        <f>IF(N2995="zákl. přenesená",J2995,0)</f>
        <v>0</v>
      </c>
      <c r="BH2995" s="187">
        <f>IF(N2995="sníž. přenesená",J2995,0)</f>
        <v>0</v>
      </c>
      <c r="BI2995" s="187">
        <f>IF(N2995="nulová",J2995,0)</f>
        <v>0</v>
      </c>
      <c r="BJ2995" s="19" t="s">
        <v>84</v>
      </c>
      <c r="BK2995" s="187">
        <f>ROUND(I2995*H2995,2)</f>
        <v>0</v>
      </c>
      <c r="BL2995" s="19" t="s">
        <v>301</v>
      </c>
      <c r="BM2995" s="186" t="s">
        <v>2538</v>
      </c>
    </row>
    <row r="2996" spans="1:65" s="2" customFormat="1" ht="11.25">
      <c r="A2996" s="36"/>
      <c r="B2996" s="37"/>
      <c r="C2996" s="38"/>
      <c r="D2996" s="188" t="s">
        <v>186</v>
      </c>
      <c r="E2996" s="38"/>
      <c r="F2996" s="189" t="s">
        <v>2539</v>
      </c>
      <c r="G2996" s="38"/>
      <c r="H2996" s="38"/>
      <c r="I2996" s="190"/>
      <c r="J2996" s="38"/>
      <c r="K2996" s="38"/>
      <c r="L2996" s="41"/>
      <c r="M2996" s="191"/>
      <c r="N2996" s="192"/>
      <c r="O2996" s="66"/>
      <c r="P2996" s="66"/>
      <c r="Q2996" s="66"/>
      <c r="R2996" s="66"/>
      <c r="S2996" s="66"/>
      <c r="T2996" s="67"/>
      <c r="U2996" s="36"/>
      <c r="V2996" s="36"/>
      <c r="W2996" s="36"/>
      <c r="X2996" s="36"/>
      <c r="Y2996" s="36"/>
      <c r="Z2996" s="36"/>
      <c r="AA2996" s="36"/>
      <c r="AB2996" s="36"/>
      <c r="AC2996" s="36"/>
      <c r="AD2996" s="36"/>
      <c r="AE2996" s="36"/>
      <c r="AT2996" s="19" t="s">
        <v>186</v>
      </c>
      <c r="AU2996" s="19" t="s">
        <v>86</v>
      </c>
    </row>
    <row r="2997" spans="1:65" s="13" customFormat="1" ht="11.25">
      <c r="B2997" s="193"/>
      <c r="C2997" s="194"/>
      <c r="D2997" s="195" t="s">
        <v>188</v>
      </c>
      <c r="E2997" s="196" t="s">
        <v>19</v>
      </c>
      <c r="F2997" s="197" t="s">
        <v>1083</v>
      </c>
      <c r="G2997" s="194"/>
      <c r="H2997" s="198">
        <v>1</v>
      </c>
      <c r="I2997" s="199"/>
      <c r="J2997" s="194"/>
      <c r="K2997" s="194"/>
      <c r="L2997" s="200"/>
      <c r="M2997" s="201"/>
      <c r="N2997" s="202"/>
      <c r="O2997" s="202"/>
      <c r="P2997" s="202"/>
      <c r="Q2997" s="202"/>
      <c r="R2997" s="202"/>
      <c r="S2997" s="202"/>
      <c r="T2997" s="203"/>
      <c r="AT2997" s="204" t="s">
        <v>188</v>
      </c>
      <c r="AU2997" s="204" t="s">
        <v>86</v>
      </c>
      <c r="AV2997" s="13" t="s">
        <v>86</v>
      </c>
      <c r="AW2997" s="13" t="s">
        <v>35</v>
      </c>
      <c r="AX2997" s="13" t="s">
        <v>84</v>
      </c>
      <c r="AY2997" s="204" t="s">
        <v>177</v>
      </c>
    </row>
    <row r="2998" spans="1:65" s="2" customFormat="1" ht="16.5" customHeight="1">
      <c r="A2998" s="36"/>
      <c r="B2998" s="37"/>
      <c r="C2998" s="237" t="s">
        <v>2540</v>
      </c>
      <c r="D2998" s="237" t="s">
        <v>757</v>
      </c>
      <c r="E2998" s="238" t="s">
        <v>2242</v>
      </c>
      <c r="F2998" s="239" t="s">
        <v>2243</v>
      </c>
      <c r="G2998" s="240" t="s">
        <v>272</v>
      </c>
      <c r="H2998" s="241">
        <v>1</v>
      </c>
      <c r="I2998" s="242"/>
      <c r="J2998" s="243">
        <f>ROUND(I2998*H2998,2)</f>
        <v>0</v>
      </c>
      <c r="K2998" s="239" t="s">
        <v>183</v>
      </c>
      <c r="L2998" s="244"/>
      <c r="M2998" s="245" t="s">
        <v>19</v>
      </c>
      <c r="N2998" s="246" t="s">
        <v>47</v>
      </c>
      <c r="O2998" s="66"/>
      <c r="P2998" s="184">
        <f>O2998*H2998</f>
        <v>0</v>
      </c>
      <c r="Q2998" s="184">
        <v>2.2000000000000001E-3</v>
      </c>
      <c r="R2998" s="184">
        <f>Q2998*H2998</f>
        <v>2.2000000000000001E-3</v>
      </c>
      <c r="S2998" s="184">
        <v>0</v>
      </c>
      <c r="T2998" s="185">
        <f>S2998*H2998</f>
        <v>0</v>
      </c>
      <c r="U2998" s="36"/>
      <c r="V2998" s="36"/>
      <c r="W2998" s="36"/>
      <c r="X2998" s="36"/>
      <c r="Y2998" s="36"/>
      <c r="Z2998" s="36"/>
      <c r="AA2998" s="36"/>
      <c r="AB2998" s="36"/>
      <c r="AC2998" s="36"/>
      <c r="AD2998" s="36"/>
      <c r="AE2998" s="36"/>
      <c r="AR2998" s="186" t="s">
        <v>592</v>
      </c>
      <c r="AT2998" s="186" t="s">
        <v>757</v>
      </c>
      <c r="AU2998" s="186" t="s">
        <v>86</v>
      </c>
      <c r="AY2998" s="19" t="s">
        <v>177</v>
      </c>
      <c r="BE2998" s="187">
        <f>IF(N2998="základní",J2998,0)</f>
        <v>0</v>
      </c>
      <c r="BF2998" s="187">
        <f>IF(N2998="snížená",J2998,0)</f>
        <v>0</v>
      </c>
      <c r="BG2998" s="187">
        <f>IF(N2998="zákl. přenesená",J2998,0)</f>
        <v>0</v>
      </c>
      <c r="BH2998" s="187">
        <f>IF(N2998="sníž. přenesená",J2998,0)</f>
        <v>0</v>
      </c>
      <c r="BI2998" s="187">
        <f>IF(N2998="nulová",J2998,0)</f>
        <v>0</v>
      </c>
      <c r="BJ2998" s="19" t="s">
        <v>84</v>
      </c>
      <c r="BK2998" s="187">
        <f>ROUND(I2998*H2998,2)</f>
        <v>0</v>
      </c>
      <c r="BL2998" s="19" t="s">
        <v>301</v>
      </c>
      <c r="BM2998" s="186" t="s">
        <v>2541</v>
      </c>
    </row>
    <row r="2999" spans="1:65" s="13" customFormat="1" ht="11.25">
      <c r="B2999" s="193"/>
      <c r="C2999" s="194"/>
      <c r="D2999" s="195" t="s">
        <v>188</v>
      </c>
      <c r="E2999" s="196" t="s">
        <v>19</v>
      </c>
      <c r="F2999" s="197" t="s">
        <v>1083</v>
      </c>
      <c r="G2999" s="194"/>
      <c r="H2999" s="198">
        <v>1</v>
      </c>
      <c r="I2999" s="199"/>
      <c r="J2999" s="194"/>
      <c r="K2999" s="194"/>
      <c r="L2999" s="200"/>
      <c r="M2999" s="201"/>
      <c r="N2999" s="202"/>
      <c r="O2999" s="202"/>
      <c r="P2999" s="202"/>
      <c r="Q2999" s="202"/>
      <c r="R2999" s="202"/>
      <c r="S2999" s="202"/>
      <c r="T2999" s="203"/>
      <c r="AT2999" s="204" t="s">
        <v>188</v>
      </c>
      <c r="AU2999" s="204" t="s">
        <v>86</v>
      </c>
      <c r="AV2999" s="13" t="s">
        <v>86</v>
      </c>
      <c r="AW2999" s="13" t="s">
        <v>35</v>
      </c>
      <c r="AX2999" s="13" t="s">
        <v>84</v>
      </c>
      <c r="AY2999" s="204" t="s">
        <v>177</v>
      </c>
    </row>
    <row r="3000" spans="1:65" s="2" customFormat="1" ht="16.5" customHeight="1">
      <c r="A3000" s="36"/>
      <c r="B3000" s="37"/>
      <c r="C3000" s="175" t="s">
        <v>2542</v>
      </c>
      <c r="D3000" s="175" t="s">
        <v>179</v>
      </c>
      <c r="E3000" s="176" t="s">
        <v>2543</v>
      </c>
      <c r="F3000" s="177" t="s">
        <v>2544</v>
      </c>
      <c r="G3000" s="178" t="s">
        <v>595</v>
      </c>
      <c r="H3000" s="179">
        <v>7.92</v>
      </c>
      <c r="I3000" s="180"/>
      <c r="J3000" s="181">
        <f>ROUND(I3000*H3000,2)</f>
        <v>0</v>
      </c>
      <c r="K3000" s="177" t="s">
        <v>183</v>
      </c>
      <c r="L3000" s="41"/>
      <c r="M3000" s="182" t="s">
        <v>19</v>
      </c>
      <c r="N3000" s="183" t="s">
        <v>47</v>
      </c>
      <c r="O3000" s="66"/>
      <c r="P3000" s="184">
        <f>O3000*H3000</f>
        <v>0</v>
      </c>
      <c r="Q3000" s="184">
        <v>0</v>
      </c>
      <c r="R3000" s="184">
        <f>Q3000*H3000</f>
        <v>0</v>
      </c>
      <c r="S3000" s="184">
        <v>0</v>
      </c>
      <c r="T3000" s="185">
        <f>S3000*H3000</f>
        <v>0</v>
      </c>
      <c r="U3000" s="36"/>
      <c r="V3000" s="36"/>
      <c r="W3000" s="36"/>
      <c r="X3000" s="36"/>
      <c r="Y3000" s="36"/>
      <c r="Z3000" s="36"/>
      <c r="AA3000" s="36"/>
      <c r="AB3000" s="36"/>
      <c r="AC3000" s="36"/>
      <c r="AD3000" s="36"/>
      <c r="AE3000" s="36"/>
      <c r="AR3000" s="186" t="s">
        <v>301</v>
      </c>
      <c r="AT3000" s="186" t="s">
        <v>179</v>
      </c>
      <c r="AU3000" s="186" t="s">
        <v>86</v>
      </c>
      <c r="AY3000" s="19" t="s">
        <v>177</v>
      </c>
      <c r="BE3000" s="187">
        <f>IF(N3000="základní",J3000,0)</f>
        <v>0</v>
      </c>
      <c r="BF3000" s="187">
        <f>IF(N3000="snížená",J3000,0)</f>
        <v>0</v>
      </c>
      <c r="BG3000" s="187">
        <f>IF(N3000="zákl. přenesená",J3000,0)</f>
        <v>0</v>
      </c>
      <c r="BH3000" s="187">
        <f>IF(N3000="sníž. přenesená",J3000,0)</f>
        <v>0</v>
      </c>
      <c r="BI3000" s="187">
        <f>IF(N3000="nulová",J3000,0)</f>
        <v>0</v>
      </c>
      <c r="BJ3000" s="19" t="s">
        <v>84</v>
      </c>
      <c r="BK3000" s="187">
        <f>ROUND(I3000*H3000,2)</f>
        <v>0</v>
      </c>
      <c r="BL3000" s="19" t="s">
        <v>301</v>
      </c>
      <c r="BM3000" s="186" t="s">
        <v>2545</v>
      </c>
    </row>
    <row r="3001" spans="1:65" s="2" customFormat="1" ht="11.25">
      <c r="A3001" s="36"/>
      <c r="B3001" s="37"/>
      <c r="C3001" s="38"/>
      <c r="D3001" s="188" t="s">
        <v>186</v>
      </c>
      <c r="E3001" s="38"/>
      <c r="F3001" s="189" t="s">
        <v>2546</v>
      </c>
      <c r="G3001" s="38"/>
      <c r="H3001" s="38"/>
      <c r="I3001" s="190"/>
      <c r="J3001" s="38"/>
      <c r="K3001" s="38"/>
      <c r="L3001" s="41"/>
      <c r="M3001" s="191"/>
      <c r="N3001" s="192"/>
      <c r="O3001" s="66"/>
      <c r="P3001" s="66"/>
      <c r="Q3001" s="66"/>
      <c r="R3001" s="66"/>
      <c r="S3001" s="66"/>
      <c r="T3001" s="67"/>
      <c r="U3001" s="36"/>
      <c r="V3001" s="36"/>
      <c r="W3001" s="36"/>
      <c r="X3001" s="36"/>
      <c r="Y3001" s="36"/>
      <c r="Z3001" s="36"/>
      <c r="AA3001" s="36"/>
      <c r="AB3001" s="36"/>
      <c r="AC3001" s="36"/>
      <c r="AD3001" s="36"/>
      <c r="AE3001" s="36"/>
      <c r="AT3001" s="19" t="s">
        <v>186</v>
      </c>
      <c r="AU3001" s="19" t="s">
        <v>86</v>
      </c>
    </row>
    <row r="3002" spans="1:65" s="13" customFormat="1" ht="11.25">
      <c r="B3002" s="193"/>
      <c r="C3002" s="194"/>
      <c r="D3002" s="195" t="s">
        <v>188</v>
      </c>
      <c r="E3002" s="196" t="s">
        <v>19</v>
      </c>
      <c r="F3002" s="197" t="s">
        <v>2547</v>
      </c>
      <c r="G3002" s="194"/>
      <c r="H3002" s="198">
        <v>3.85</v>
      </c>
      <c r="I3002" s="199"/>
      <c r="J3002" s="194"/>
      <c r="K3002" s="194"/>
      <c r="L3002" s="200"/>
      <c r="M3002" s="201"/>
      <c r="N3002" s="202"/>
      <c r="O3002" s="202"/>
      <c r="P3002" s="202"/>
      <c r="Q3002" s="202"/>
      <c r="R3002" s="202"/>
      <c r="S3002" s="202"/>
      <c r="T3002" s="203"/>
      <c r="AT3002" s="204" t="s">
        <v>188</v>
      </c>
      <c r="AU3002" s="204" t="s">
        <v>86</v>
      </c>
      <c r="AV3002" s="13" t="s">
        <v>86</v>
      </c>
      <c r="AW3002" s="13" t="s">
        <v>35</v>
      </c>
      <c r="AX3002" s="13" t="s">
        <v>76</v>
      </c>
      <c r="AY3002" s="204" t="s">
        <v>177</v>
      </c>
    </row>
    <row r="3003" spans="1:65" s="13" customFormat="1" ht="11.25">
      <c r="B3003" s="193"/>
      <c r="C3003" s="194"/>
      <c r="D3003" s="195" t="s">
        <v>188</v>
      </c>
      <c r="E3003" s="196" t="s">
        <v>19</v>
      </c>
      <c r="F3003" s="197" t="s">
        <v>2548</v>
      </c>
      <c r="G3003" s="194"/>
      <c r="H3003" s="198">
        <v>4.07</v>
      </c>
      <c r="I3003" s="199"/>
      <c r="J3003" s="194"/>
      <c r="K3003" s="194"/>
      <c r="L3003" s="200"/>
      <c r="M3003" s="201"/>
      <c r="N3003" s="202"/>
      <c r="O3003" s="202"/>
      <c r="P3003" s="202"/>
      <c r="Q3003" s="202"/>
      <c r="R3003" s="202"/>
      <c r="S3003" s="202"/>
      <c r="T3003" s="203"/>
      <c r="AT3003" s="204" t="s">
        <v>188</v>
      </c>
      <c r="AU3003" s="204" t="s">
        <v>86</v>
      </c>
      <c r="AV3003" s="13" t="s">
        <v>86</v>
      </c>
      <c r="AW3003" s="13" t="s">
        <v>35</v>
      </c>
      <c r="AX3003" s="13" t="s">
        <v>76</v>
      </c>
      <c r="AY3003" s="204" t="s">
        <v>177</v>
      </c>
    </row>
    <row r="3004" spans="1:65" s="14" customFormat="1" ht="11.25">
      <c r="B3004" s="205"/>
      <c r="C3004" s="206"/>
      <c r="D3004" s="195" t="s">
        <v>188</v>
      </c>
      <c r="E3004" s="207" t="s">
        <v>19</v>
      </c>
      <c r="F3004" s="208" t="s">
        <v>190</v>
      </c>
      <c r="G3004" s="206"/>
      <c r="H3004" s="209">
        <v>7.92</v>
      </c>
      <c r="I3004" s="210"/>
      <c r="J3004" s="206"/>
      <c r="K3004" s="206"/>
      <c r="L3004" s="211"/>
      <c r="M3004" s="212"/>
      <c r="N3004" s="213"/>
      <c r="O3004" s="213"/>
      <c r="P3004" s="213"/>
      <c r="Q3004" s="213"/>
      <c r="R3004" s="213"/>
      <c r="S3004" s="213"/>
      <c r="T3004" s="214"/>
      <c r="AT3004" s="215" t="s">
        <v>188</v>
      </c>
      <c r="AU3004" s="215" t="s">
        <v>86</v>
      </c>
      <c r="AV3004" s="14" t="s">
        <v>184</v>
      </c>
      <c r="AW3004" s="14" t="s">
        <v>35</v>
      </c>
      <c r="AX3004" s="14" t="s">
        <v>84</v>
      </c>
      <c r="AY3004" s="215" t="s">
        <v>177</v>
      </c>
    </row>
    <row r="3005" spans="1:65" s="2" customFormat="1" ht="16.5" customHeight="1">
      <c r="A3005" s="36"/>
      <c r="B3005" s="37"/>
      <c r="C3005" s="237" t="s">
        <v>2549</v>
      </c>
      <c r="D3005" s="237" t="s">
        <v>757</v>
      </c>
      <c r="E3005" s="238" t="s">
        <v>2550</v>
      </c>
      <c r="F3005" s="239" t="s">
        <v>2551</v>
      </c>
      <c r="G3005" s="240" t="s">
        <v>595</v>
      </c>
      <c r="H3005" s="241">
        <v>7.92</v>
      </c>
      <c r="I3005" s="242"/>
      <c r="J3005" s="243">
        <f>ROUND(I3005*H3005,2)</f>
        <v>0</v>
      </c>
      <c r="K3005" s="239" t="s">
        <v>183</v>
      </c>
      <c r="L3005" s="244"/>
      <c r="M3005" s="245" t="s">
        <v>19</v>
      </c>
      <c r="N3005" s="246" t="s">
        <v>47</v>
      </c>
      <c r="O3005" s="66"/>
      <c r="P3005" s="184">
        <f>O3005*H3005</f>
        <v>0</v>
      </c>
      <c r="Q3005" s="184">
        <v>3.5000000000000001E-3</v>
      </c>
      <c r="R3005" s="184">
        <f>Q3005*H3005</f>
        <v>2.7720000000000002E-2</v>
      </c>
      <c r="S3005" s="184">
        <v>0</v>
      </c>
      <c r="T3005" s="185">
        <f>S3005*H3005</f>
        <v>0</v>
      </c>
      <c r="U3005" s="36"/>
      <c r="V3005" s="36"/>
      <c r="W3005" s="36"/>
      <c r="X3005" s="36"/>
      <c r="Y3005" s="36"/>
      <c r="Z3005" s="36"/>
      <c r="AA3005" s="36"/>
      <c r="AB3005" s="36"/>
      <c r="AC3005" s="36"/>
      <c r="AD3005" s="36"/>
      <c r="AE3005" s="36"/>
      <c r="AR3005" s="186" t="s">
        <v>592</v>
      </c>
      <c r="AT3005" s="186" t="s">
        <v>757</v>
      </c>
      <c r="AU3005" s="186" t="s">
        <v>86</v>
      </c>
      <c r="AY3005" s="19" t="s">
        <v>177</v>
      </c>
      <c r="BE3005" s="187">
        <f>IF(N3005="základní",J3005,0)</f>
        <v>0</v>
      </c>
      <c r="BF3005" s="187">
        <f>IF(N3005="snížená",J3005,0)</f>
        <v>0</v>
      </c>
      <c r="BG3005" s="187">
        <f>IF(N3005="zákl. přenesená",J3005,0)</f>
        <v>0</v>
      </c>
      <c r="BH3005" s="187">
        <f>IF(N3005="sníž. přenesená",J3005,0)</f>
        <v>0</v>
      </c>
      <c r="BI3005" s="187">
        <f>IF(N3005="nulová",J3005,0)</f>
        <v>0</v>
      </c>
      <c r="BJ3005" s="19" t="s">
        <v>84</v>
      </c>
      <c r="BK3005" s="187">
        <f>ROUND(I3005*H3005,2)</f>
        <v>0</v>
      </c>
      <c r="BL3005" s="19" t="s">
        <v>301</v>
      </c>
      <c r="BM3005" s="186" t="s">
        <v>2552</v>
      </c>
    </row>
    <row r="3006" spans="1:65" s="2" customFormat="1" ht="24.2" customHeight="1">
      <c r="A3006" s="36"/>
      <c r="B3006" s="37"/>
      <c r="C3006" s="175" t="s">
        <v>2553</v>
      </c>
      <c r="D3006" s="175" t="s">
        <v>179</v>
      </c>
      <c r="E3006" s="176" t="s">
        <v>2554</v>
      </c>
      <c r="F3006" s="177" t="s">
        <v>2555</v>
      </c>
      <c r="G3006" s="178" t="s">
        <v>595</v>
      </c>
      <c r="H3006" s="179">
        <v>7.92</v>
      </c>
      <c r="I3006" s="180"/>
      <c r="J3006" s="181">
        <f>ROUND(I3006*H3006,2)</f>
        <v>0</v>
      </c>
      <c r="K3006" s="177" t="s">
        <v>183</v>
      </c>
      <c r="L3006" s="41"/>
      <c r="M3006" s="182" t="s">
        <v>19</v>
      </c>
      <c r="N3006" s="183" t="s">
        <v>47</v>
      </c>
      <c r="O3006" s="66"/>
      <c r="P3006" s="184">
        <f>O3006*H3006</f>
        <v>0</v>
      </c>
      <c r="Q3006" s="184">
        <v>0</v>
      </c>
      <c r="R3006" s="184">
        <f>Q3006*H3006</f>
        <v>0</v>
      </c>
      <c r="S3006" s="184">
        <v>0</v>
      </c>
      <c r="T3006" s="185">
        <f>S3006*H3006</f>
        <v>0</v>
      </c>
      <c r="U3006" s="36"/>
      <c r="V3006" s="36"/>
      <c r="W3006" s="36"/>
      <c r="X3006" s="36"/>
      <c r="Y3006" s="36"/>
      <c r="Z3006" s="36"/>
      <c r="AA3006" s="36"/>
      <c r="AB3006" s="36"/>
      <c r="AC3006" s="36"/>
      <c r="AD3006" s="36"/>
      <c r="AE3006" s="36"/>
      <c r="AR3006" s="186" t="s">
        <v>301</v>
      </c>
      <c r="AT3006" s="186" t="s">
        <v>179</v>
      </c>
      <c r="AU3006" s="186" t="s">
        <v>86</v>
      </c>
      <c r="AY3006" s="19" t="s">
        <v>177</v>
      </c>
      <c r="BE3006" s="187">
        <f>IF(N3006="základní",J3006,0)</f>
        <v>0</v>
      </c>
      <c r="BF3006" s="187">
        <f>IF(N3006="snížená",J3006,0)</f>
        <v>0</v>
      </c>
      <c r="BG3006" s="187">
        <f>IF(N3006="zákl. přenesená",J3006,0)</f>
        <v>0</v>
      </c>
      <c r="BH3006" s="187">
        <f>IF(N3006="sníž. přenesená",J3006,0)</f>
        <v>0</v>
      </c>
      <c r="BI3006" s="187">
        <f>IF(N3006="nulová",J3006,0)</f>
        <v>0</v>
      </c>
      <c r="BJ3006" s="19" t="s">
        <v>84</v>
      </c>
      <c r="BK3006" s="187">
        <f>ROUND(I3006*H3006,2)</f>
        <v>0</v>
      </c>
      <c r="BL3006" s="19" t="s">
        <v>301</v>
      </c>
      <c r="BM3006" s="186" t="s">
        <v>2556</v>
      </c>
    </row>
    <row r="3007" spans="1:65" s="2" customFormat="1" ht="11.25">
      <c r="A3007" s="36"/>
      <c r="B3007" s="37"/>
      <c r="C3007" s="38"/>
      <c r="D3007" s="188" t="s">
        <v>186</v>
      </c>
      <c r="E3007" s="38"/>
      <c r="F3007" s="189" t="s">
        <v>2557</v>
      </c>
      <c r="G3007" s="38"/>
      <c r="H3007" s="38"/>
      <c r="I3007" s="190"/>
      <c r="J3007" s="38"/>
      <c r="K3007" s="38"/>
      <c r="L3007" s="41"/>
      <c r="M3007" s="191"/>
      <c r="N3007" s="192"/>
      <c r="O3007" s="66"/>
      <c r="P3007" s="66"/>
      <c r="Q3007" s="66"/>
      <c r="R3007" s="66"/>
      <c r="S3007" s="66"/>
      <c r="T3007" s="67"/>
      <c r="U3007" s="36"/>
      <c r="V3007" s="36"/>
      <c r="W3007" s="36"/>
      <c r="X3007" s="36"/>
      <c r="Y3007" s="36"/>
      <c r="Z3007" s="36"/>
      <c r="AA3007" s="36"/>
      <c r="AB3007" s="36"/>
      <c r="AC3007" s="36"/>
      <c r="AD3007" s="36"/>
      <c r="AE3007" s="36"/>
      <c r="AT3007" s="19" t="s">
        <v>186</v>
      </c>
      <c r="AU3007" s="19" t="s">
        <v>86</v>
      </c>
    </row>
    <row r="3008" spans="1:65" s="13" customFormat="1" ht="11.25">
      <c r="B3008" s="193"/>
      <c r="C3008" s="194"/>
      <c r="D3008" s="195" t="s">
        <v>188</v>
      </c>
      <c r="E3008" s="196" t="s">
        <v>19</v>
      </c>
      <c r="F3008" s="197" t="s">
        <v>2547</v>
      </c>
      <c r="G3008" s="194"/>
      <c r="H3008" s="198">
        <v>3.85</v>
      </c>
      <c r="I3008" s="199"/>
      <c r="J3008" s="194"/>
      <c r="K3008" s="194"/>
      <c r="L3008" s="200"/>
      <c r="M3008" s="201"/>
      <c r="N3008" s="202"/>
      <c r="O3008" s="202"/>
      <c r="P3008" s="202"/>
      <c r="Q3008" s="202"/>
      <c r="R3008" s="202"/>
      <c r="S3008" s="202"/>
      <c r="T3008" s="203"/>
      <c r="AT3008" s="204" t="s">
        <v>188</v>
      </c>
      <c r="AU3008" s="204" t="s">
        <v>86</v>
      </c>
      <c r="AV3008" s="13" t="s">
        <v>86</v>
      </c>
      <c r="AW3008" s="13" t="s">
        <v>35</v>
      </c>
      <c r="AX3008" s="13" t="s">
        <v>76</v>
      </c>
      <c r="AY3008" s="204" t="s">
        <v>177</v>
      </c>
    </row>
    <row r="3009" spans="1:65" s="13" customFormat="1" ht="11.25">
      <c r="B3009" s="193"/>
      <c r="C3009" s="194"/>
      <c r="D3009" s="195" t="s">
        <v>188</v>
      </c>
      <c r="E3009" s="196" t="s">
        <v>19</v>
      </c>
      <c r="F3009" s="197" t="s">
        <v>2548</v>
      </c>
      <c r="G3009" s="194"/>
      <c r="H3009" s="198">
        <v>4.07</v>
      </c>
      <c r="I3009" s="199"/>
      <c r="J3009" s="194"/>
      <c r="K3009" s="194"/>
      <c r="L3009" s="200"/>
      <c r="M3009" s="201"/>
      <c r="N3009" s="202"/>
      <c r="O3009" s="202"/>
      <c r="P3009" s="202"/>
      <c r="Q3009" s="202"/>
      <c r="R3009" s="202"/>
      <c r="S3009" s="202"/>
      <c r="T3009" s="203"/>
      <c r="AT3009" s="204" t="s">
        <v>188</v>
      </c>
      <c r="AU3009" s="204" t="s">
        <v>86</v>
      </c>
      <c r="AV3009" s="13" t="s">
        <v>86</v>
      </c>
      <c r="AW3009" s="13" t="s">
        <v>35</v>
      </c>
      <c r="AX3009" s="13" t="s">
        <v>76</v>
      </c>
      <c r="AY3009" s="204" t="s">
        <v>177</v>
      </c>
    </row>
    <row r="3010" spans="1:65" s="14" customFormat="1" ht="11.25">
      <c r="B3010" s="205"/>
      <c r="C3010" s="206"/>
      <c r="D3010" s="195" t="s">
        <v>188</v>
      </c>
      <c r="E3010" s="207" t="s">
        <v>19</v>
      </c>
      <c r="F3010" s="208" t="s">
        <v>190</v>
      </c>
      <c r="G3010" s="206"/>
      <c r="H3010" s="209">
        <v>7.92</v>
      </c>
      <c r="I3010" s="210"/>
      <c r="J3010" s="206"/>
      <c r="K3010" s="206"/>
      <c r="L3010" s="211"/>
      <c r="M3010" s="212"/>
      <c r="N3010" s="213"/>
      <c r="O3010" s="213"/>
      <c r="P3010" s="213"/>
      <c r="Q3010" s="213"/>
      <c r="R3010" s="213"/>
      <c r="S3010" s="213"/>
      <c r="T3010" s="214"/>
      <c r="AT3010" s="215" t="s">
        <v>188</v>
      </c>
      <c r="AU3010" s="215" t="s">
        <v>86</v>
      </c>
      <c r="AV3010" s="14" t="s">
        <v>184</v>
      </c>
      <c r="AW3010" s="14" t="s">
        <v>35</v>
      </c>
      <c r="AX3010" s="14" t="s">
        <v>84</v>
      </c>
      <c r="AY3010" s="215" t="s">
        <v>177</v>
      </c>
    </row>
    <row r="3011" spans="1:65" s="2" customFormat="1" ht="24.2" customHeight="1">
      <c r="A3011" s="36"/>
      <c r="B3011" s="37"/>
      <c r="C3011" s="175" t="s">
        <v>2558</v>
      </c>
      <c r="D3011" s="175" t="s">
        <v>179</v>
      </c>
      <c r="E3011" s="176" t="s">
        <v>2559</v>
      </c>
      <c r="F3011" s="177" t="s">
        <v>2560</v>
      </c>
      <c r="G3011" s="178" t="s">
        <v>272</v>
      </c>
      <c r="H3011" s="179">
        <v>4</v>
      </c>
      <c r="I3011" s="180"/>
      <c r="J3011" s="181">
        <f>ROUND(I3011*H3011,2)</f>
        <v>0</v>
      </c>
      <c r="K3011" s="177" t="s">
        <v>183</v>
      </c>
      <c r="L3011" s="41"/>
      <c r="M3011" s="182" t="s">
        <v>19</v>
      </c>
      <c r="N3011" s="183" t="s">
        <v>47</v>
      </c>
      <c r="O3011" s="66"/>
      <c r="P3011" s="184">
        <f>O3011*H3011</f>
        <v>0</v>
      </c>
      <c r="Q3011" s="184">
        <v>5.0000000000000002E-5</v>
      </c>
      <c r="R3011" s="184">
        <f>Q3011*H3011</f>
        <v>2.0000000000000001E-4</v>
      </c>
      <c r="S3011" s="184">
        <v>0</v>
      </c>
      <c r="T3011" s="185">
        <f>S3011*H3011</f>
        <v>0</v>
      </c>
      <c r="U3011" s="36"/>
      <c r="V3011" s="36"/>
      <c r="W3011" s="36"/>
      <c r="X3011" s="36"/>
      <c r="Y3011" s="36"/>
      <c r="Z3011" s="36"/>
      <c r="AA3011" s="36"/>
      <c r="AB3011" s="36"/>
      <c r="AC3011" s="36"/>
      <c r="AD3011" s="36"/>
      <c r="AE3011" s="36"/>
      <c r="AR3011" s="186" t="s">
        <v>301</v>
      </c>
      <c r="AT3011" s="186" t="s">
        <v>179</v>
      </c>
      <c r="AU3011" s="186" t="s">
        <v>86</v>
      </c>
      <c r="AY3011" s="19" t="s">
        <v>177</v>
      </c>
      <c r="BE3011" s="187">
        <f>IF(N3011="základní",J3011,0)</f>
        <v>0</v>
      </c>
      <c r="BF3011" s="187">
        <f>IF(N3011="snížená",J3011,0)</f>
        <v>0</v>
      </c>
      <c r="BG3011" s="187">
        <f>IF(N3011="zákl. přenesená",J3011,0)</f>
        <v>0</v>
      </c>
      <c r="BH3011" s="187">
        <f>IF(N3011="sníž. přenesená",J3011,0)</f>
        <v>0</v>
      </c>
      <c r="BI3011" s="187">
        <f>IF(N3011="nulová",J3011,0)</f>
        <v>0</v>
      </c>
      <c r="BJ3011" s="19" t="s">
        <v>84</v>
      </c>
      <c r="BK3011" s="187">
        <f>ROUND(I3011*H3011,2)</f>
        <v>0</v>
      </c>
      <c r="BL3011" s="19" t="s">
        <v>301</v>
      </c>
      <c r="BM3011" s="186" t="s">
        <v>2561</v>
      </c>
    </row>
    <row r="3012" spans="1:65" s="2" customFormat="1" ht="11.25">
      <c r="A3012" s="36"/>
      <c r="B3012" s="37"/>
      <c r="C3012" s="38"/>
      <c r="D3012" s="188" t="s">
        <v>186</v>
      </c>
      <c r="E3012" s="38"/>
      <c r="F3012" s="189" t="s">
        <v>2562</v>
      </c>
      <c r="G3012" s="38"/>
      <c r="H3012" s="38"/>
      <c r="I3012" s="190"/>
      <c r="J3012" s="38"/>
      <c r="K3012" s="38"/>
      <c r="L3012" s="41"/>
      <c r="M3012" s="191"/>
      <c r="N3012" s="192"/>
      <c r="O3012" s="66"/>
      <c r="P3012" s="66"/>
      <c r="Q3012" s="66"/>
      <c r="R3012" s="66"/>
      <c r="S3012" s="66"/>
      <c r="T3012" s="67"/>
      <c r="U3012" s="36"/>
      <c r="V3012" s="36"/>
      <c r="W3012" s="36"/>
      <c r="X3012" s="36"/>
      <c r="Y3012" s="36"/>
      <c r="Z3012" s="36"/>
      <c r="AA3012" s="36"/>
      <c r="AB3012" s="36"/>
      <c r="AC3012" s="36"/>
      <c r="AD3012" s="36"/>
      <c r="AE3012" s="36"/>
      <c r="AT3012" s="19" t="s">
        <v>186</v>
      </c>
      <c r="AU3012" s="19" t="s">
        <v>86</v>
      </c>
    </row>
    <row r="3013" spans="1:65" s="13" customFormat="1" ht="11.25">
      <c r="B3013" s="193"/>
      <c r="C3013" s="194"/>
      <c r="D3013" s="195" t="s">
        <v>188</v>
      </c>
      <c r="E3013" s="196" t="s">
        <v>19</v>
      </c>
      <c r="F3013" s="197" t="s">
        <v>2563</v>
      </c>
      <c r="G3013" s="194"/>
      <c r="H3013" s="198">
        <v>3</v>
      </c>
      <c r="I3013" s="199"/>
      <c r="J3013" s="194"/>
      <c r="K3013" s="194"/>
      <c r="L3013" s="200"/>
      <c r="M3013" s="201"/>
      <c r="N3013" s="202"/>
      <c r="O3013" s="202"/>
      <c r="P3013" s="202"/>
      <c r="Q3013" s="202"/>
      <c r="R3013" s="202"/>
      <c r="S3013" s="202"/>
      <c r="T3013" s="203"/>
      <c r="AT3013" s="204" t="s">
        <v>188</v>
      </c>
      <c r="AU3013" s="204" t="s">
        <v>86</v>
      </c>
      <c r="AV3013" s="13" t="s">
        <v>86</v>
      </c>
      <c r="AW3013" s="13" t="s">
        <v>35</v>
      </c>
      <c r="AX3013" s="13" t="s">
        <v>76</v>
      </c>
      <c r="AY3013" s="204" t="s">
        <v>177</v>
      </c>
    </row>
    <row r="3014" spans="1:65" s="13" customFormat="1" ht="11.25">
      <c r="B3014" s="193"/>
      <c r="C3014" s="194"/>
      <c r="D3014" s="195" t="s">
        <v>188</v>
      </c>
      <c r="E3014" s="196" t="s">
        <v>19</v>
      </c>
      <c r="F3014" s="197" t="s">
        <v>2564</v>
      </c>
      <c r="G3014" s="194"/>
      <c r="H3014" s="198">
        <v>1</v>
      </c>
      <c r="I3014" s="199"/>
      <c r="J3014" s="194"/>
      <c r="K3014" s="194"/>
      <c r="L3014" s="200"/>
      <c r="M3014" s="201"/>
      <c r="N3014" s="202"/>
      <c r="O3014" s="202"/>
      <c r="P3014" s="202"/>
      <c r="Q3014" s="202"/>
      <c r="R3014" s="202"/>
      <c r="S3014" s="202"/>
      <c r="T3014" s="203"/>
      <c r="AT3014" s="204" t="s">
        <v>188</v>
      </c>
      <c r="AU3014" s="204" t="s">
        <v>86</v>
      </c>
      <c r="AV3014" s="13" t="s">
        <v>86</v>
      </c>
      <c r="AW3014" s="13" t="s">
        <v>35</v>
      </c>
      <c r="AX3014" s="13" t="s">
        <v>76</v>
      </c>
      <c r="AY3014" s="204" t="s">
        <v>177</v>
      </c>
    </row>
    <row r="3015" spans="1:65" s="14" customFormat="1" ht="11.25">
      <c r="B3015" s="205"/>
      <c r="C3015" s="206"/>
      <c r="D3015" s="195" t="s">
        <v>188</v>
      </c>
      <c r="E3015" s="207" t="s">
        <v>19</v>
      </c>
      <c r="F3015" s="208" t="s">
        <v>190</v>
      </c>
      <c r="G3015" s="206"/>
      <c r="H3015" s="209">
        <v>4</v>
      </c>
      <c r="I3015" s="210"/>
      <c r="J3015" s="206"/>
      <c r="K3015" s="206"/>
      <c r="L3015" s="211"/>
      <c r="M3015" s="212"/>
      <c r="N3015" s="213"/>
      <c r="O3015" s="213"/>
      <c r="P3015" s="213"/>
      <c r="Q3015" s="213"/>
      <c r="R3015" s="213"/>
      <c r="S3015" s="213"/>
      <c r="T3015" s="214"/>
      <c r="AT3015" s="215" t="s">
        <v>188</v>
      </c>
      <c r="AU3015" s="215" t="s">
        <v>86</v>
      </c>
      <c r="AV3015" s="14" t="s">
        <v>184</v>
      </c>
      <c r="AW3015" s="14" t="s">
        <v>35</v>
      </c>
      <c r="AX3015" s="14" t="s">
        <v>84</v>
      </c>
      <c r="AY3015" s="215" t="s">
        <v>177</v>
      </c>
    </row>
    <row r="3016" spans="1:65" s="2" customFormat="1" ht="16.5" customHeight="1">
      <c r="A3016" s="36"/>
      <c r="B3016" s="37"/>
      <c r="C3016" s="237" t="s">
        <v>2565</v>
      </c>
      <c r="D3016" s="237" t="s">
        <v>757</v>
      </c>
      <c r="E3016" s="238" t="s">
        <v>2566</v>
      </c>
      <c r="F3016" s="239" t="s">
        <v>2567</v>
      </c>
      <c r="G3016" s="240" t="s">
        <v>272</v>
      </c>
      <c r="H3016" s="241">
        <v>3</v>
      </c>
      <c r="I3016" s="242"/>
      <c r="J3016" s="243">
        <f>ROUND(I3016*H3016,2)</f>
        <v>0</v>
      </c>
      <c r="K3016" s="239" t="s">
        <v>19</v>
      </c>
      <c r="L3016" s="244"/>
      <c r="M3016" s="245" t="s">
        <v>19</v>
      </c>
      <c r="N3016" s="246" t="s">
        <v>47</v>
      </c>
      <c r="O3016" s="66"/>
      <c r="P3016" s="184">
        <f>O3016*H3016</f>
        <v>0</v>
      </c>
      <c r="Q3016" s="184">
        <v>2.4E-2</v>
      </c>
      <c r="R3016" s="184">
        <f>Q3016*H3016</f>
        <v>7.2000000000000008E-2</v>
      </c>
      <c r="S3016" s="184">
        <v>0</v>
      </c>
      <c r="T3016" s="185">
        <f>S3016*H3016</f>
        <v>0</v>
      </c>
      <c r="U3016" s="36"/>
      <c r="V3016" s="36"/>
      <c r="W3016" s="36"/>
      <c r="X3016" s="36"/>
      <c r="Y3016" s="36"/>
      <c r="Z3016" s="36"/>
      <c r="AA3016" s="36"/>
      <c r="AB3016" s="36"/>
      <c r="AC3016" s="36"/>
      <c r="AD3016" s="36"/>
      <c r="AE3016" s="36"/>
      <c r="AR3016" s="186" t="s">
        <v>592</v>
      </c>
      <c r="AT3016" s="186" t="s">
        <v>757</v>
      </c>
      <c r="AU3016" s="186" t="s">
        <v>86</v>
      </c>
      <c r="AY3016" s="19" t="s">
        <v>177</v>
      </c>
      <c r="BE3016" s="187">
        <f>IF(N3016="základní",J3016,0)</f>
        <v>0</v>
      </c>
      <c r="BF3016" s="187">
        <f>IF(N3016="snížená",J3016,0)</f>
        <v>0</v>
      </c>
      <c r="BG3016" s="187">
        <f>IF(N3016="zákl. přenesená",J3016,0)</f>
        <v>0</v>
      </c>
      <c r="BH3016" s="187">
        <f>IF(N3016="sníž. přenesená",J3016,0)</f>
        <v>0</v>
      </c>
      <c r="BI3016" s="187">
        <f>IF(N3016="nulová",J3016,0)</f>
        <v>0</v>
      </c>
      <c r="BJ3016" s="19" t="s">
        <v>84</v>
      </c>
      <c r="BK3016" s="187">
        <f>ROUND(I3016*H3016,2)</f>
        <v>0</v>
      </c>
      <c r="BL3016" s="19" t="s">
        <v>301</v>
      </c>
      <c r="BM3016" s="186" t="s">
        <v>2568</v>
      </c>
    </row>
    <row r="3017" spans="1:65" s="2" customFormat="1" ht="16.5" customHeight="1">
      <c r="A3017" s="36"/>
      <c r="B3017" s="37"/>
      <c r="C3017" s="237" t="s">
        <v>2569</v>
      </c>
      <c r="D3017" s="237" t="s">
        <v>757</v>
      </c>
      <c r="E3017" s="238" t="s">
        <v>2570</v>
      </c>
      <c r="F3017" s="239" t="s">
        <v>2571</v>
      </c>
      <c r="G3017" s="240" t="s">
        <v>272</v>
      </c>
      <c r="H3017" s="241">
        <v>1</v>
      </c>
      <c r="I3017" s="242"/>
      <c r="J3017" s="243">
        <f>ROUND(I3017*H3017,2)</f>
        <v>0</v>
      </c>
      <c r="K3017" s="239" t="s">
        <v>19</v>
      </c>
      <c r="L3017" s="244"/>
      <c r="M3017" s="245" t="s">
        <v>19</v>
      </c>
      <c r="N3017" s="246" t="s">
        <v>47</v>
      </c>
      <c r="O3017" s="66"/>
      <c r="P3017" s="184">
        <f>O3017*H3017</f>
        <v>0</v>
      </c>
      <c r="Q3017" s="184">
        <v>1.4999999999999999E-2</v>
      </c>
      <c r="R3017" s="184">
        <f>Q3017*H3017</f>
        <v>1.4999999999999999E-2</v>
      </c>
      <c r="S3017" s="184">
        <v>0</v>
      </c>
      <c r="T3017" s="185">
        <f>S3017*H3017</f>
        <v>0</v>
      </c>
      <c r="U3017" s="36"/>
      <c r="V3017" s="36"/>
      <c r="W3017" s="36"/>
      <c r="X3017" s="36"/>
      <c r="Y3017" s="36"/>
      <c r="Z3017" s="36"/>
      <c r="AA3017" s="36"/>
      <c r="AB3017" s="36"/>
      <c r="AC3017" s="36"/>
      <c r="AD3017" s="36"/>
      <c r="AE3017" s="36"/>
      <c r="AR3017" s="186" t="s">
        <v>592</v>
      </c>
      <c r="AT3017" s="186" t="s">
        <v>757</v>
      </c>
      <c r="AU3017" s="186" t="s">
        <v>86</v>
      </c>
      <c r="AY3017" s="19" t="s">
        <v>177</v>
      </c>
      <c r="BE3017" s="187">
        <f>IF(N3017="základní",J3017,0)</f>
        <v>0</v>
      </c>
      <c r="BF3017" s="187">
        <f>IF(N3017="snížená",J3017,0)</f>
        <v>0</v>
      </c>
      <c r="BG3017" s="187">
        <f>IF(N3017="zákl. přenesená",J3017,0)</f>
        <v>0</v>
      </c>
      <c r="BH3017" s="187">
        <f>IF(N3017="sníž. přenesená",J3017,0)</f>
        <v>0</v>
      </c>
      <c r="BI3017" s="187">
        <f>IF(N3017="nulová",J3017,0)</f>
        <v>0</v>
      </c>
      <c r="BJ3017" s="19" t="s">
        <v>84</v>
      </c>
      <c r="BK3017" s="187">
        <f>ROUND(I3017*H3017,2)</f>
        <v>0</v>
      </c>
      <c r="BL3017" s="19" t="s">
        <v>301</v>
      </c>
      <c r="BM3017" s="186" t="s">
        <v>2572</v>
      </c>
    </row>
    <row r="3018" spans="1:65" s="13" customFormat="1" ht="11.25">
      <c r="B3018" s="193"/>
      <c r="C3018" s="194"/>
      <c r="D3018" s="195" t="s">
        <v>188</v>
      </c>
      <c r="E3018" s="196" t="s">
        <v>19</v>
      </c>
      <c r="F3018" s="197" t="s">
        <v>2573</v>
      </c>
      <c r="G3018" s="194"/>
      <c r="H3018" s="198">
        <v>1</v>
      </c>
      <c r="I3018" s="199"/>
      <c r="J3018" s="194"/>
      <c r="K3018" s="194"/>
      <c r="L3018" s="200"/>
      <c r="M3018" s="201"/>
      <c r="N3018" s="202"/>
      <c r="O3018" s="202"/>
      <c r="P3018" s="202"/>
      <c r="Q3018" s="202"/>
      <c r="R3018" s="202"/>
      <c r="S3018" s="202"/>
      <c r="T3018" s="203"/>
      <c r="AT3018" s="204" t="s">
        <v>188</v>
      </c>
      <c r="AU3018" s="204" t="s">
        <v>86</v>
      </c>
      <c r="AV3018" s="13" t="s">
        <v>86</v>
      </c>
      <c r="AW3018" s="13" t="s">
        <v>35</v>
      </c>
      <c r="AX3018" s="13" t="s">
        <v>84</v>
      </c>
      <c r="AY3018" s="204" t="s">
        <v>177</v>
      </c>
    </row>
    <row r="3019" spans="1:65" s="2" customFormat="1" ht="21.75" customHeight="1">
      <c r="A3019" s="36"/>
      <c r="B3019" s="37"/>
      <c r="C3019" s="175" t="s">
        <v>2574</v>
      </c>
      <c r="D3019" s="175" t="s">
        <v>179</v>
      </c>
      <c r="E3019" s="176" t="s">
        <v>2575</v>
      </c>
      <c r="F3019" s="177" t="s">
        <v>2576</v>
      </c>
      <c r="G3019" s="178" t="s">
        <v>595</v>
      </c>
      <c r="H3019" s="179">
        <v>1.2</v>
      </c>
      <c r="I3019" s="180"/>
      <c r="J3019" s="181">
        <f>ROUND(I3019*H3019,2)</f>
        <v>0</v>
      </c>
      <c r="K3019" s="177" t="s">
        <v>183</v>
      </c>
      <c r="L3019" s="41"/>
      <c r="M3019" s="182" t="s">
        <v>19</v>
      </c>
      <c r="N3019" s="183" t="s">
        <v>47</v>
      </c>
      <c r="O3019" s="66"/>
      <c r="P3019" s="184">
        <f>O3019*H3019</f>
        <v>0</v>
      </c>
      <c r="Q3019" s="184">
        <v>2.0000000000000002E-5</v>
      </c>
      <c r="R3019" s="184">
        <f>Q3019*H3019</f>
        <v>2.4000000000000001E-5</v>
      </c>
      <c r="S3019" s="184">
        <v>0</v>
      </c>
      <c r="T3019" s="185">
        <f>S3019*H3019</f>
        <v>0</v>
      </c>
      <c r="U3019" s="36"/>
      <c r="V3019" s="36"/>
      <c r="W3019" s="36"/>
      <c r="X3019" s="36"/>
      <c r="Y3019" s="36"/>
      <c r="Z3019" s="36"/>
      <c r="AA3019" s="36"/>
      <c r="AB3019" s="36"/>
      <c r="AC3019" s="36"/>
      <c r="AD3019" s="36"/>
      <c r="AE3019" s="36"/>
      <c r="AR3019" s="186" t="s">
        <v>301</v>
      </c>
      <c r="AT3019" s="186" t="s">
        <v>179</v>
      </c>
      <c r="AU3019" s="186" t="s">
        <v>86</v>
      </c>
      <c r="AY3019" s="19" t="s">
        <v>177</v>
      </c>
      <c r="BE3019" s="187">
        <f>IF(N3019="základní",J3019,0)</f>
        <v>0</v>
      </c>
      <c r="BF3019" s="187">
        <f>IF(N3019="snížená",J3019,0)</f>
        <v>0</v>
      </c>
      <c r="BG3019" s="187">
        <f>IF(N3019="zákl. přenesená",J3019,0)</f>
        <v>0</v>
      </c>
      <c r="BH3019" s="187">
        <f>IF(N3019="sníž. přenesená",J3019,0)</f>
        <v>0</v>
      </c>
      <c r="BI3019" s="187">
        <f>IF(N3019="nulová",J3019,0)</f>
        <v>0</v>
      </c>
      <c r="BJ3019" s="19" t="s">
        <v>84</v>
      </c>
      <c r="BK3019" s="187">
        <f>ROUND(I3019*H3019,2)</f>
        <v>0</v>
      </c>
      <c r="BL3019" s="19" t="s">
        <v>301</v>
      </c>
      <c r="BM3019" s="186" t="s">
        <v>2577</v>
      </c>
    </row>
    <row r="3020" spans="1:65" s="2" customFormat="1" ht="11.25">
      <c r="A3020" s="36"/>
      <c r="B3020" s="37"/>
      <c r="C3020" s="38"/>
      <c r="D3020" s="188" t="s">
        <v>186</v>
      </c>
      <c r="E3020" s="38"/>
      <c r="F3020" s="189" t="s">
        <v>2578</v>
      </c>
      <c r="G3020" s="38"/>
      <c r="H3020" s="38"/>
      <c r="I3020" s="190"/>
      <c r="J3020" s="38"/>
      <c r="K3020" s="38"/>
      <c r="L3020" s="41"/>
      <c r="M3020" s="191"/>
      <c r="N3020" s="192"/>
      <c r="O3020" s="66"/>
      <c r="P3020" s="66"/>
      <c r="Q3020" s="66"/>
      <c r="R3020" s="66"/>
      <c r="S3020" s="66"/>
      <c r="T3020" s="67"/>
      <c r="U3020" s="36"/>
      <c r="V3020" s="36"/>
      <c r="W3020" s="36"/>
      <c r="X3020" s="36"/>
      <c r="Y3020" s="36"/>
      <c r="Z3020" s="36"/>
      <c r="AA3020" s="36"/>
      <c r="AB3020" s="36"/>
      <c r="AC3020" s="36"/>
      <c r="AD3020" s="36"/>
      <c r="AE3020" s="36"/>
      <c r="AT3020" s="19" t="s">
        <v>186</v>
      </c>
      <c r="AU3020" s="19" t="s">
        <v>86</v>
      </c>
    </row>
    <row r="3021" spans="1:65" s="13" customFormat="1" ht="11.25">
      <c r="B3021" s="193"/>
      <c r="C3021" s="194"/>
      <c r="D3021" s="195" t="s">
        <v>188</v>
      </c>
      <c r="E3021" s="196" t="s">
        <v>19</v>
      </c>
      <c r="F3021" s="197" t="s">
        <v>2579</v>
      </c>
      <c r="G3021" s="194"/>
      <c r="H3021" s="198">
        <v>1.2</v>
      </c>
      <c r="I3021" s="199"/>
      <c r="J3021" s="194"/>
      <c r="K3021" s="194"/>
      <c r="L3021" s="200"/>
      <c r="M3021" s="201"/>
      <c r="N3021" s="202"/>
      <c r="O3021" s="202"/>
      <c r="P3021" s="202"/>
      <c r="Q3021" s="202"/>
      <c r="R3021" s="202"/>
      <c r="S3021" s="202"/>
      <c r="T3021" s="203"/>
      <c r="AT3021" s="204" t="s">
        <v>188</v>
      </c>
      <c r="AU3021" s="204" t="s">
        <v>86</v>
      </c>
      <c r="AV3021" s="13" t="s">
        <v>86</v>
      </c>
      <c r="AW3021" s="13" t="s">
        <v>35</v>
      </c>
      <c r="AX3021" s="13" t="s">
        <v>84</v>
      </c>
      <c r="AY3021" s="204" t="s">
        <v>177</v>
      </c>
    </row>
    <row r="3022" spans="1:65" s="2" customFormat="1" ht="16.5" customHeight="1">
      <c r="A3022" s="36"/>
      <c r="B3022" s="37"/>
      <c r="C3022" s="175" t="s">
        <v>2580</v>
      </c>
      <c r="D3022" s="175" t="s">
        <v>179</v>
      </c>
      <c r="E3022" s="176" t="s">
        <v>2581</v>
      </c>
      <c r="F3022" s="177" t="s">
        <v>2582</v>
      </c>
      <c r="G3022" s="178" t="s">
        <v>2583</v>
      </c>
      <c r="H3022" s="179">
        <v>2034.4349999999999</v>
      </c>
      <c r="I3022" s="180"/>
      <c r="J3022" s="181">
        <f>ROUND(I3022*H3022,2)</f>
        <v>0</v>
      </c>
      <c r="K3022" s="177" t="s">
        <v>183</v>
      </c>
      <c r="L3022" s="41"/>
      <c r="M3022" s="182" t="s">
        <v>19</v>
      </c>
      <c r="N3022" s="183" t="s">
        <v>47</v>
      </c>
      <c r="O3022" s="66"/>
      <c r="P3022" s="184">
        <f>O3022*H3022</f>
        <v>0</v>
      </c>
      <c r="Q3022" s="184">
        <v>5.0000000000000002E-5</v>
      </c>
      <c r="R3022" s="184">
        <f>Q3022*H3022</f>
        <v>0.10172175</v>
      </c>
      <c r="S3022" s="184">
        <v>0</v>
      </c>
      <c r="T3022" s="185">
        <f>S3022*H3022</f>
        <v>0</v>
      </c>
      <c r="U3022" s="36"/>
      <c r="V3022" s="36"/>
      <c r="W3022" s="36"/>
      <c r="X3022" s="36"/>
      <c r="Y3022" s="36"/>
      <c r="Z3022" s="36"/>
      <c r="AA3022" s="36"/>
      <c r="AB3022" s="36"/>
      <c r="AC3022" s="36"/>
      <c r="AD3022" s="36"/>
      <c r="AE3022" s="36"/>
      <c r="AR3022" s="186" t="s">
        <v>301</v>
      </c>
      <c r="AT3022" s="186" t="s">
        <v>179</v>
      </c>
      <c r="AU3022" s="186" t="s">
        <v>86</v>
      </c>
      <c r="AY3022" s="19" t="s">
        <v>177</v>
      </c>
      <c r="BE3022" s="187">
        <f>IF(N3022="základní",J3022,0)</f>
        <v>0</v>
      </c>
      <c r="BF3022" s="187">
        <f>IF(N3022="snížená",J3022,0)</f>
        <v>0</v>
      </c>
      <c r="BG3022" s="187">
        <f>IF(N3022="zákl. přenesená",J3022,0)</f>
        <v>0</v>
      </c>
      <c r="BH3022" s="187">
        <f>IF(N3022="sníž. přenesená",J3022,0)</f>
        <v>0</v>
      </c>
      <c r="BI3022" s="187">
        <f>IF(N3022="nulová",J3022,0)</f>
        <v>0</v>
      </c>
      <c r="BJ3022" s="19" t="s">
        <v>84</v>
      </c>
      <c r="BK3022" s="187">
        <f>ROUND(I3022*H3022,2)</f>
        <v>0</v>
      </c>
      <c r="BL3022" s="19" t="s">
        <v>301</v>
      </c>
      <c r="BM3022" s="186" t="s">
        <v>2584</v>
      </c>
    </row>
    <row r="3023" spans="1:65" s="2" customFormat="1" ht="11.25">
      <c r="A3023" s="36"/>
      <c r="B3023" s="37"/>
      <c r="C3023" s="38"/>
      <c r="D3023" s="188" t="s">
        <v>186</v>
      </c>
      <c r="E3023" s="38"/>
      <c r="F3023" s="189" t="s">
        <v>2585</v>
      </c>
      <c r="G3023" s="38"/>
      <c r="H3023" s="38"/>
      <c r="I3023" s="190"/>
      <c r="J3023" s="38"/>
      <c r="K3023" s="38"/>
      <c r="L3023" s="41"/>
      <c r="M3023" s="191"/>
      <c r="N3023" s="192"/>
      <c r="O3023" s="66"/>
      <c r="P3023" s="66"/>
      <c r="Q3023" s="66"/>
      <c r="R3023" s="66"/>
      <c r="S3023" s="66"/>
      <c r="T3023" s="67"/>
      <c r="U3023" s="36"/>
      <c r="V3023" s="36"/>
      <c r="W3023" s="36"/>
      <c r="X3023" s="36"/>
      <c r="Y3023" s="36"/>
      <c r="Z3023" s="36"/>
      <c r="AA3023" s="36"/>
      <c r="AB3023" s="36"/>
      <c r="AC3023" s="36"/>
      <c r="AD3023" s="36"/>
      <c r="AE3023" s="36"/>
      <c r="AT3023" s="19" t="s">
        <v>186</v>
      </c>
      <c r="AU3023" s="19" t="s">
        <v>86</v>
      </c>
    </row>
    <row r="3024" spans="1:65" s="15" customFormat="1" ht="11.25">
      <c r="B3024" s="216"/>
      <c r="C3024" s="217"/>
      <c r="D3024" s="195" t="s">
        <v>188</v>
      </c>
      <c r="E3024" s="218" t="s">
        <v>19</v>
      </c>
      <c r="F3024" s="219" t="s">
        <v>2586</v>
      </c>
      <c r="G3024" s="217"/>
      <c r="H3024" s="218" t="s">
        <v>19</v>
      </c>
      <c r="I3024" s="220"/>
      <c r="J3024" s="217"/>
      <c r="K3024" s="217"/>
      <c r="L3024" s="221"/>
      <c r="M3024" s="222"/>
      <c r="N3024" s="223"/>
      <c r="O3024" s="223"/>
      <c r="P3024" s="223"/>
      <c r="Q3024" s="223"/>
      <c r="R3024" s="223"/>
      <c r="S3024" s="223"/>
      <c r="T3024" s="224"/>
      <c r="AT3024" s="225" t="s">
        <v>188</v>
      </c>
      <c r="AU3024" s="225" t="s">
        <v>86</v>
      </c>
      <c r="AV3024" s="15" t="s">
        <v>84</v>
      </c>
      <c r="AW3024" s="15" t="s">
        <v>35</v>
      </c>
      <c r="AX3024" s="15" t="s">
        <v>76</v>
      </c>
      <c r="AY3024" s="225" t="s">
        <v>177</v>
      </c>
    </row>
    <row r="3025" spans="1:65" s="13" customFormat="1" ht="11.25">
      <c r="B3025" s="193"/>
      <c r="C3025" s="194"/>
      <c r="D3025" s="195" t="s">
        <v>188</v>
      </c>
      <c r="E3025" s="196" t="s">
        <v>19</v>
      </c>
      <c r="F3025" s="197" t="s">
        <v>2587</v>
      </c>
      <c r="G3025" s="194"/>
      <c r="H3025" s="198">
        <v>393.19499999999999</v>
      </c>
      <c r="I3025" s="199"/>
      <c r="J3025" s="194"/>
      <c r="K3025" s="194"/>
      <c r="L3025" s="200"/>
      <c r="M3025" s="201"/>
      <c r="N3025" s="202"/>
      <c r="O3025" s="202"/>
      <c r="P3025" s="202"/>
      <c r="Q3025" s="202"/>
      <c r="R3025" s="202"/>
      <c r="S3025" s="202"/>
      <c r="T3025" s="203"/>
      <c r="AT3025" s="204" t="s">
        <v>188</v>
      </c>
      <c r="AU3025" s="204" t="s">
        <v>86</v>
      </c>
      <c r="AV3025" s="13" t="s">
        <v>86</v>
      </c>
      <c r="AW3025" s="13" t="s">
        <v>35</v>
      </c>
      <c r="AX3025" s="13" t="s">
        <v>76</v>
      </c>
      <c r="AY3025" s="204" t="s">
        <v>177</v>
      </c>
    </row>
    <row r="3026" spans="1:65" s="15" customFormat="1" ht="11.25">
      <c r="B3026" s="216"/>
      <c r="C3026" s="217"/>
      <c r="D3026" s="195" t="s">
        <v>188</v>
      </c>
      <c r="E3026" s="218" t="s">
        <v>19</v>
      </c>
      <c r="F3026" s="219" t="s">
        <v>2588</v>
      </c>
      <c r="G3026" s="217"/>
      <c r="H3026" s="218" t="s">
        <v>19</v>
      </c>
      <c r="I3026" s="220"/>
      <c r="J3026" s="217"/>
      <c r="K3026" s="217"/>
      <c r="L3026" s="221"/>
      <c r="M3026" s="222"/>
      <c r="N3026" s="223"/>
      <c r="O3026" s="223"/>
      <c r="P3026" s="223"/>
      <c r="Q3026" s="223"/>
      <c r="R3026" s="223"/>
      <c r="S3026" s="223"/>
      <c r="T3026" s="224"/>
      <c r="AT3026" s="225" t="s">
        <v>188</v>
      </c>
      <c r="AU3026" s="225" t="s">
        <v>86</v>
      </c>
      <c r="AV3026" s="15" t="s">
        <v>84</v>
      </c>
      <c r="AW3026" s="15" t="s">
        <v>35</v>
      </c>
      <c r="AX3026" s="15" t="s">
        <v>76</v>
      </c>
      <c r="AY3026" s="225" t="s">
        <v>177</v>
      </c>
    </row>
    <row r="3027" spans="1:65" s="13" customFormat="1" ht="11.25">
      <c r="B3027" s="193"/>
      <c r="C3027" s="194"/>
      <c r="D3027" s="195" t="s">
        <v>188</v>
      </c>
      <c r="E3027" s="196" t="s">
        <v>19</v>
      </c>
      <c r="F3027" s="197" t="s">
        <v>2589</v>
      </c>
      <c r="G3027" s="194"/>
      <c r="H3027" s="198">
        <v>333</v>
      </c>
      <c r="I3027" s="199"/>
      <c r="J3027" s="194"/>
      <c r="K3027" s="194"/>
      <c r="L3027" s="200"/>
      <c r="M3027" s="201"/>
      <c r="N3027" s="202"/>
      <c r="O3027" s="202"/>
      <c r="P3027" s="202"/>
      <c r="Q3027" s="202"/>
      <c r="R3027" s="202"/>
      <c r="S3027" s="202"/>
      <c r="T3027" s="203"/>
      <c r="AT3027" s="204" t="s">
        <v>188</v>
      </c>
      <c r="AU3027" s="204" t="s">
        <v>86</v>
      </c>
      <c r="AV3027" s="13" t="s">
        <v>86</v>
      </c>
      <c r="AW3027" s="13" t="s">
        <v>35</v>
      </c>
      <c r="AX3027" s="13" t="s">
        <v>76</v>
      </c>
      <c r="AY3027" s="204" t="s">
        <v>177</v>
      </c>
    </row>
    <row r="3028" spans="1:65" s="15" customFormat="1" ht="11.25">
      <c r="B3028" s="216"/>
      <c r="C3028" s="217"/>
      <c r="D3028" s="195" t="s">
        <v>188</v>
      </c>
      <c r="E3028" s="218" t="s">
        <v>19</v>
      </c>
      <c r="F3028" s="219" t="s">
        <v>2590</v>
      </c>
      <c r="G3028" s="217"/>
      <c r="H3028" s="218" t="s">
        <v>19</v>
      </c>
      <c r="I3028" s="220"/>
      <c r="J3028" s="217"/>
      <c r="K3028" s="217"/>
      <c r="L3028" s="221"/>
      <c r="M3028" s="222"/>
      <c r="N3028" s="223"/>
      <c r="O3028" s="223"/>
      <c r="P3028" s="223"/>
      <c r="Q3028" s="223"/>
      <c r="R3028" s="223"/>
      <c r="S3028" s="223"/>
      <c r="T3028" s="224"/>
      <c r="AT3028" s="225" t="s">
        <v>188</v>
      </c>
      <c r="AU3028" s="225" t="s">
        <v>86</v>
      </c>
      <c r="AV3028" s="15" t="s">
        <v>84</v>
      </c>
      <c r="AW3028" s="15" t="s">
        <v>35</v>
      </c>
      <c r="AX3028" s="15" t="s">
        <v>76</v>
      </c>
      <c r="AY3028" s="225" t="s">
        <v>177</v>
      </c>
    </row>
    <row r="3029" spans="1:65" s="13" customFormat="1" ht="11.25">
      <c r="B3029" s="193"/>
      <c r="C3029" s="194"/>
      <c r="D3029" s="195" t="s">
        <v>188</v>
      </c>
      <c r="E3029" s="196" t="s">
        <v>19</v>
      </c>
      <c r="F3029" s="197" t="s">
        <v>2591</v>
      </c>
      <c r="G3029" s="194"/>
      <c r="H3029" s="198">
        <v>1308.24</v>
      </c>
      <c r="I3029" s="199"/>
      <c r="J3029" s="194"/>
      <c r="K3029" s="194"/>
      <c r="L3029" s="200"/>
      <c r="M3029" s="201"/>
      <c r="N3029" s="202"/>
      <c r="O3029" s="202"/>
      <c r="P3029" s="202"/>
      <c r="Q3029" s="202"/>
      <c r="R3029" s="202"/>
      <c r="S3029" s="202"/>
      <c r="T3029" s="203"/>
      <c r="AT3029" s="204" t="s">
        <v>188</v>
      </c>
      <c r="AU3029" s="204" t="s">
        <v>86</v>
      </c>
      <c r="AV3029" s="13" t="s">
        <v>86</v>
      </c>
      <c r="AW3029" s="13" t="s">
        <v>35</v>
      </c>
      <c r="AX3029" s="13" t="s">
        <v>76</v>
      </c>
      <c r="AY3029" s="204" t="s">
        <v>177</v>
      </c>
    </row>
    <row r="3030" spans="1:65" s="14" customFormat="1" ht="11.25">
      <c r="B3030" s="205"/>
      <c r="C3030" s="206"/>
      <c r="D3030" s="195" t="s">
        <v>188</v>
      </c>
      <c r="E3030" s="207" t="s">
        <v>19</v>
      </c>
      <c r="F3030" s="208" t="s">
        <v>190</v>
      </c>
      <c r="G3030" s="206"/>
      <c r="H3030" s="209">
        <v>2034.4349999999999</v>
      </c>
      <c r="I3030" s="210"/>
      <c r="J3030" s="206"/>
      <c r="K3030" s="206"/>
      <c r="L3030" s="211"/>
      <c r="M3030" s="212"/>
      <c r="N3030" s="213"/>
      <c r="O3030" s="213"/>
      <c r="P3030" s="213"/>
      <c r="Q3030" s="213"/>
      <c r="R3030" s="213"/>
      <c r="S3030" s="213"/>
      <c r="T3030" s="214"/>
      <c r="AT3030" s="215" t="s">
        <v>188</v>
      </c>
      <c r="AU3030" s="215" t="s">
        <v>86</v>
      </c>
      <c r="AV3030" s="14" t="s">
        <v>184</v>
      </c>
      <c r="AW3030" s="14" t="s">
        <v>35</v>
      </c>
      <c r="AX3030" s="14" t="s">
        <v>84</v>
      </c>
      <c r="AY3030" s="215" t="s">
        <v>177</v>
      </c>
    </row>
    <row r="3031" spans="1:65" s="2" customFormat="1" ht="16.5" customHeight="1">
      <c r="A3031" s="36"/>
      <c r="B3031" s="37"/>
      <c r="C3031" s="237" t="s">
        <v>2592</v>
      </c>
      <c r="D3031" s="237" t="s">
        <v>757</v>
      </c>
      <c r="E3031" s="238" t="s">
        <v>2593</v>
      </c>
      <c r="F3031" s="239" t="s">
        <v>2594</v>
      </c>
      <c r="G3031" s="240" t="s">
        <v>304</v>
      </c>
      <c r="H3031" s="241">
        <v>0.433</v>
      </c>
      <c r="I3031" s="242"/>
      <c r="J3031" s="243">
        <f>ROUND(I3031*H3031,2)</f>
        <v>0</v>
      </c>
      <c r="K3031" s="239" t="s">
        <v>19</v>
      </c>
      <c r="L3031" s="244"/>
      <c r="M3031" s="245" t="s">
        <v>19</v>
      </c>
      <c r="N3031" s="246" t="s">
        <v>47</v>
      </c>
      <c r="O3031" s="66"/>
      <c r="P3031" s="184">
        <f>O3031*H3031</f>
        <v>0</v>
      </c>
      <c r="Q3031" s="184">
        <v>1</v>
      </c>
      <c r="R3031" s="184">
        <f>Q3031*H3031</f>
        <v>0.433</v>
      </c>
      <c r="S3031" s="184">
        <v>0</v>
      </c>
      <c r="T3031" s="185">
        <f>S3031*H3031</f>
        <v>0</v>
      </c>
      <c r="U3031" s="36"/>
      <c r="V3031" s="36"/>
      <c r="W3031" s="36"/>
      <c r="X3031" s="36"/>
      <c r="Y3031" s="36"/>
      <c r="Z3031" s="36"/>
      <c r="AA3031" s="36"/>
      <c r="AB3031" s="36"/>
      <c r="AC3031" s="36"/>
      <c r="AD3031" s="36"/>
      <c r="AE3031" s="36"/>
      <c r="AR3031" s="186" t="s">
        <v>592</v>
      </c>
      <c r="AT3031" s="186" t="s">
        <v>757</v>
      </c>
      <c r="AU3031" s="186" t="s">
        <v>86</v>
      </c>
      <c r="AY3031" s="19" t="s">
        <v>177</v>
      </c>
      <c r="BE3031" s="187">
        <f>IF(N3031="základní",J3031,0)</f>
        <v>0</v>
      </c>
      <c r="BF3031" s="187">
        <f>IF(N3031="snížená",J3031,0)</f>
        <v>0</v>
      </c>
      <c r="BG3031" s="187">
        <f>IF(N3031="zákl. přenesená",J3031,0)</f>
        <v>0</v>
      </c>
      <c r="BH3031" s="187">
        <f>IF(N3031="sníž. přenesená",J3031,0)</f>
        <v>0</v>
      </c>
      <c r="BI3031" s="187">
        <f>IF(N3031="nulová",J3031,0)</f>
        <v>0</v>
      </c>
      <c r="BJ3031" s="19" t="s">
        <v>84</v>
      </c>
      <c r="BK3031" s="187">
        <f>ROUND(I3031*H3031,2)</f>
        <v>0</v>
      </c>
      <c r="BL3031" s="19" t="s">
        <v>301</v>
      </c>
      <c r="BM3031" s="186" t="s">
        <v>2595</v>
      </c>
    </row>
    <row r="3032" spans="1:65" s="15" customFormat="1" ht="11.25">
      <c r="B3032" s="216"/>
      <c r="C3032" s="217"/>
      <c r="D3032" s="195" t="s">
        <v>188</v>
      </c>
      <c r="E3032" s="218" t="s">
        <v>19</v>
      </c>
      <c r="F3032" s="219" t="s">
        <v>2586</v>
      </c>
      <c r="G3032" s="217"/>
      <c r="H3032" s="218" t="s">
        <v>19</v>
      </c>
      <c r="I3032" s="220"/>
      <c r="J3032" s="217"/>
      <c r="K3032" s="217"/>
      <c r="L3032" s="221"/>
      <c r="M3032" s="222"/>
      <c r="N3032" s="223"/>
      <c r="O3032" s="223"/>
      <c r="P3032" s="223"/>
      <c r="Q3032" s="223"/>
      <c r="R3032" s="223"/>
      <c r="S3032" s="223"/>
      <c r="T3032" s="224"/>
      <c r="AT3032" s="225" t="s">
        <v>188</v>
      </c>
      <c r="AU3032" s="225" t="s">
        <v>86</v>
      </c>
      <c r="AV3032" s="15" t="s">
        <v>84</v>
      </c>
      <c r="AW3032" s="15" t="s">
        <v>35</v>
      </c>
      <c r="AX3032" s="15" t="s">
        <v>76</v>
      </c>
      <c r="AY3032" s="225" t="s">
        <v>177</v>
      </c>
    </row>
    <row r="3033" spans="1:65" s="13" customFormat="1" ht="11.25">
      <c r="B3033" s="193"/>
      <c r="C3033" s="194"/>
      <c r="D3033" s="195" t="s">
        <v>188</v>
      </c>
      <c r="E3033" s="196" t="s">
        <v>19</v>
      </c>
      <c r="F3033" s="197" t="s">
        <v>2596</v>
      </c>
      <c r="G3033" s="194"/>
      <c r="H3033" s="198">
        <v>0.433</v>
      </c>
      <c r="I3033" s="199"/>
      <c r="J3033" s="194"/>
      <c r="K3033" s="194"/>
      <c r="L3033" s="200"/>
      <c r="M3033" s="201"/>
      <c r="N3033" s="202"/>
      <c r="O3033" s="202"/>
      <c r="P3033" s="202"/>
      <c r="Q3033" s="202"/>
      <c r="R3033" s="202"/>
      <c r="S3033" s="202"/>
      <c r="T3033" s="203"/>
      <c r="AT3033" s="204" t="s">
        <v>188</v>
      </c>
      <c r="AU3033" s="204" t="s">
        <v>86</v>
      </c>
      <c r="AV3033" s="13" t="s">
        <v>86</v>
      </c>
      <c r="AW3033" s="13" t="s">
        <v>35</v>
      </c>
      <c r="AX3033" s="13" t="s">
        <v>84</v>
      </c>
      <c r="AY3033" s="204" t="s">
        <v>177</v>
      </c>
    </row>
    <row r="3034" spans="1:65" s="2" customFormat="1" ht="16.5" customHeight="1">
      <c r="A3034" s="36"/>
      <c r="B3034" s="37"/>
      <c r="C3034" s="237" t="s">
        <v>2597</v>
      </c>
      <c r="D3034" s="237" t="s">
        <v>757</v>
      </c>
      <c r="E3034" s="238" t="s">
        <v>2598</v>
      </c>
      <c r="F3034" s="239" t="s">
        <v>2599</v>
      </c>
      <c r="G3034" s="240" t="s">
        <v>304</v>
      </c>
      <c r="H3034" s="241">
        <v>0.36599999999999999</v>
      </c>
      <c r="I3034" s="242"/>
      <c r="J3034" s="243">
        <f>ROUND(I3034*H3034,2)</f>
        <v>0</v>
      </c>
      <c r="K3034" s="239" t="s">
        <v>183</v>
      </c>
      <c r="L3034" s="244"/>
      <c r="M3034" s="245" t="s">
        <v>19</v>
      </c>
      <c r="N3034" s="246" t="s">
        <v>47</v>
      </c>
      <c r="O3034" s="66"/>
      <c r="P3034" s="184">
        <f>O3034*H3034</f>
        <v>0</v>
      </c>
      <c r="Q3034" s="184">
        <v>1</v>
      </c>
      <c r="R3034" s="184">
        <f>Q3034*H3034</f>
        <v>0.36599999999999999</v>
      </c>
      <c r="S3034" s="184">
        <v>0</v>
      </c>
      <c r="T3034" s="185">
        <f>S3034*H3034</f>
        <v>0</v>
      </c>
      <c r="U3034" s="36"/>
      <c r="V3034" s="36"/>
      <c r="W3034" s="36"/>
      <c r="X3034" s="36"/>
      <c r="Y3034" s="36"/>
      <c r="Z3034" s="36"/>
      <c r="AA3034" s="36"/>
      <c r="AB3034" s="36"/>
      <c r="AC3034" s="36"/>
      <c r="AD3034" s="36"/>
      <c r="AE3034" s="36"/>
      <c r="AR3034" s="186" t="s">
        <v>592</v>
      </c>
      <c r="AT3034" s="186" t="s">
        <v>757</v>
      </c>
      <c r="AU3034" s="186" t="s">
        <v>86</v>
      </c>
      <c r="AY3034" s="19" t="s">
        <v>177</v>
      </c>
      <c r="BE3034" s="187">
        <f>IF(N3034="základní",J3034,0)</f>
        <v>0</v>
      </c>
      <c r="BF3034" s="187">
        <f>IF(N3034="snížená",J3034,0)</f>
        <v>0</v>
      </c>
      <c r="BG3034" s="187">
        <f>IF(N3034="zákl. přenesená",J3034,0)</f>
        <v>0</v>
      </c>
      <c r="BH3034" s="187">
        <f>IF(N3034="sníž. přenesená",J3034,0)</f>
        <v>0</v>
      </c>
      <c r="BI3034" s="187">
        <f>IF(N3034="nulová",J3034,0)</f>
        <v>0</v>
      </c>
      <c r="BJ3034" s="19" t="s">
        <v>84</v>
      </c>
      <c r="BK3034" s="187">
        <f>ROUND(I3034*H3034,2)</f>
        <v>0</v>
      </c>
      <c r="BL3034" s="19" t="s">
        <v>301</v>
      </c>
      <c r="BM3034" s="186" t="s">
        <v>2600</v>
      </c>
    </row>
    <row r="3035" spans="1:65" s="15" customFormat="1" ht="11.25">
      <c r="B3035" s="216"/>
      <c r="C3035" s="217"/>
      <c r="D3035" s="195" t="s">
        <v>188</v>
      </c>
      <c r="E3035" s="218" t="s">
        <v>19</v>
      </c>
      <c r="F3035" s="219" t="s">
        <v>2588</v>
      </c>
      <c r="G3035" s="217"/>
      <c r="H3035" s="218" t="s">
        <v>19</v>
      </c>
      <c r="I3035" s="220"/>
      <c r="J3035" s="217"/>
      <c r="K3035" s="217"/>
      <c r="L3035" s="221"/>
      <c r="M3035" s="222"/>
      <c r="N3035" s="223"/>
      <c r="O3035" s="223"/>
      <c r="P3035" s="223"/>
      <c r="Q3035" s="223"/>
      <c r="R3035" s="223"/>
      <c r="S3035" s="223"/>
      <c r="T3035" s="224"/>
      <c r="AT3035" s="225" t="s">
        <v>188</v>
      </c>
      <c r="AU3035" s="225" t="s">
        <v>86</v>
      </c>
      <c r="AV3035" s="15" t="s">
        <v>84</v>
      </c>
      <c r="AW3035" s="15" t="s">
        <v>35</v>
      </c>
      <c r="AX3035" s="15" t="s">
        <v>76</v>
      </c>
      <c r="AY3035" s="225" t="s">
        <v>177</v>
      </c>
    </row>
    <row r="3036" spans="1:65" s="13" customFormat="1" ht="11.25">
      <c r="B3036" s="193"/>
      <c r="C3036" s="194"/>
      <c r="D3036" s="195" t="s">
        <v>188</v>
      </c>
      <c r="E3036" s="196" t="s">
        <v>19</v>
      </c>
      <c r="F3036" s="197" t="s">
        <v>2601</v>
      </c>
      <c r="G3036" s="194"/>
      <c r="H3036" s="198">
        <v>0.36599999999999999</v>
      </c>
      <c r="I3036" s="199"/>
      <c r="J3036" s="194"/>
      <c r="K3036" s="194"/>
      <c r="L3036" s="200"/>
      <c r="M3036" s="201"/>
      <c r="N3036" s="202"/>
      <c r="O3036" s="202"/>
      <c r="P3036" s="202"/>
      <c r="Q3036" s="202"/>
      <c r="R3036" s="202"/>
      <c r="S3036" s="202"/>
      <c r="T3036" s="203"/>
      <c r="AT3036" s="204" t="s">
        <v>188</v>
      </c>
      <c r="AU3036" s="204" t="s">
        <v>86</v>
      </c>
      <c r="AV3036" s="13" t="s">
        <v>86</v>
      </c>
      <c r="AW3036" s="13" t="s">
        <v>35</v>
      </c>
      <c r="AX3036" s="13" t="s">
        <v>84</v>
      </c>
      <c r="AY3036" s="204" t="s">
        <v>177</v>
      </c>
    </row>
    <row r="3037" spans="1:65" s="2" customFormat="1" ht="16.5" customHeight="1">
      <c r="A3037" s="36"/>
      <c r="B3037" s="37"/>
      <c r="C3037" s="237" t="s">
        <v>2602</v>
      </c>
      <c r="D3037" s="237" t="s">
        <v>757</v>
      </c>
      <c r="E3037" s="238" t="s">
        <v>2603</v>
      </c>
      <c r="F3037" s="239" t="s">
        <v>2604</v>
      </c>
      <c r="G3037" s="240" t="s">
        <v>304</v>
      </c>
      <c r="H3037" s="241">
        <v>1.4390000000000001</v>
      </c>
      <c r="I3037" s="242"/>
      <c r="J3037" s="243">
        <f>ROUND(I3037*H3037,2)</f>
        <v>0</v>
      </c>
      <c r="K3037" s="239" t="s">
        <v>19</v>
      </c>
      <c r="L3037" s="244"/>
      <c r="M3037" s="245" t="s">
        <v>19</v>
      </c>
      <c r="N3037" s="246" t="s">
        <v>47</v>
      </c>
      <c r="O3037" s="66"/>
      <c r="P3037" s="184">
        <f>O3037*H3037</f>
        <v>0</v>
      </c>
      <c r="Q3037" s="184">
        <v>1</v>
      </c>
      <c r="R3037" s="184">
        <f>Q3037*H3037</f>
        <v>1.4390000000000001</v>
      </c>
      <c r="S3037" s="184">
        <v>0</v>
      </c>
      <c r="T3037" s="185">
        <f>S3037*H3037</f>
        <v>0</v>
      </c>
      <c r="U3037" s="36"/>
      <c r="V3037" s="36"/>
      <c r="W3037" s="36"/>
      <c r="X3037" s="36"/>
      <c r="Y3037" s="36"/>
      <c r="Z3037" s="36"/>
      <c r="AA3037" s="36"/>
      <c r="AB3037" s="36"/>
      <c r="AC3037" s="36"/>
      <c r="AD3037" s="36"/>
      <c r="AE3037" s="36"/>
      <c r="AR3037" s="186" t="s">
        <v>592</v>
      </c>
      <c r="AT3037" s="186" t="s">
        <v>757</v>
      </c>
      <c r="AU3037" s="186" t="s">
        <v>86</v>
      </c>
      <c r="AY3037" s="19" t="s">
        <v>177</v>
      </c>
      <c r="BE3037" s="187">
        <f>IF(N3037="základní",J3037,0)</f>
        <v>0</v>
      </c>
      <c r="BF3037" s="187">
        <f>IF(N3037="snížená",J3037,0)</f>
        <v>0</v>
      </c>
      <c r="BG3037" s="187">
        <f>IF(N3037="zákl. přenesená",J3037,0)</f>
        <v>0</v>
      </c>
      <c r="BH3037" s="187">
        <f>IF(N3037="sníž. přenesená",J3037,0)</f>
        <v>0</v>
      </c>
      <c r="BI3037" s="187">
        <f>IF(N3037="nulová",J3037,0)</f>
        <v>0</v>
      </c>
      <c r="BJ3037" s="19" t="s">
        <v>84</v>
      </c>
      <c r="BK3037" s="187">
        <f>ROUND(I3037*H3037,2)</f>
        <v>0</v>
      </c>
      <c r="BL3037" s="19" t="s">
        <v>301</v>
      </c>
      <c r="BM3037" s="186" t="s">
        <v>2605</v>
      </c>
    </row>
    <row r="3038" spans="1:65" s="15" customFormat="1" ht="11.25">
      <c r="B3038" s="216"/>
      <c r="C3038" s="217"/>
      <c r="D3038" s="195" t="s">
        <v>188</v>
      </c>
      <c r="E3038" s="218" t="s">
        <v>19</v>
      </c>
      <c r="F3038" s="219" t="s">
        <v>2590</v>
      </c>
      <c r="G3038" s="217"/>
      <c r="H3038" s="218" t="s">
        <v>19</v>
      </c>
      <c r="I3038" s="220"/>
      <c r="J3038" s="217"/>
      <c r="K3038" s="217"/>
      <c r="L3038" s="221"/>
      <c r="M3038" s="222"/>
      <c r="N3038" s="223"/>
      <c r="O3038" s="223"/>
      <c r="P3038" s="223"/>
      <c r="Q3038" s="223"/>
      <c r="R3038" s="223"/>
      <c r="S3038" s="223"/>
      <c r="T3038" s="224"/>
      <c r="AT3038" s="225" t="s">
        <v>188</v>
      </c>
      <c r="AU3038" s="225" t="s">
        <v>86</v>
      </c>
      <c r="AV3038" s="15" t="s">
        <v>84</v>
      </c>
      <c r="AW3038" s="15" t="s">
        <v>35</v>
      </c>
      <c r="AX3038" s="15" t="s">
        <v>76</v>
      </c>
      <c r="AY3038" s="225" t="s">
        <v>177</v>
      </c>
    </row>
    <row r="3039" spans="1:65" s="13" customFormat="1" ht="11.25">
      <c r="B3039" s="193"/>
      <c r="C3039" s="194"/>
      <c r="D3039" s="195" t="s">
        <v>188</v>
      </c>
      <c r="E3039" s="196" t="s">
        <v>19</v>
      </c>
      <c r="F3039" s="197" t="s">
        <v>2606</v>
      </c>
      <c r="G3039" s="194"/>
      <c r="H3039" s="198">
        <v>1.4390000000000001</v>
      </c>
      <c r="I3039" s="199"/>
      <c r="J3039" s="194"/>
      <c r="K3039" s="194"/>
      <c r="L3039" s="200"/>
      <c r="M3039" s="201"/>
      <c r="N3039" s="202"/>
      <c r="O3039" s="202"/>
      <c r="P3039" s="202"/>
      <c r="Q3039" s="202"/>
      <c r="R3039" s="202"/>
      <c r="S3039" s="202"/>
      <c r="T3039" s="203"/>
      <c r="AT3039" s="204" t="s">
        <v>188</v>
      </c>
      <c r="AU3039" s="204" t="s">
        <v>86</v>
      </c>
      <c r="AV3039" s="13" t="s">
        <v>86</v>
      </c>
      <c r="AW3039" s="13" t="s">
        <v>35</v>
      </c>
      <c r="AX3039" s="13" t="s">
        <v>84</v>
      </c>
      <c r="AY3039" s="204" t="s">
        <v>177</v>
      </c>
    </row>
    <row r="3040" spans="1:65" s="2" customFormat="1" ht="24.2" customHeight="1">
      <c r="A3040" s="36"/>
      <c r="B3040" s="37"/>
      <c r="C3040" s="175" t="s">
        <v>2607</v>
      </c>
      <c r="D3040" s="175" t="s">
        <v>179</v>
      </c>
      <c r="E3040" s="176" t="s">
        <v>2608</v>
      </c>
      <c r="F3040" s="177" t="s">
        <v>2609</v>
      </c>
      <c r="G3040" s="178" t="s">
        <v>1359</v>
      </c>
      <c r="H3040" s="249"/>
      <c r="I3040" s="180"/>
      <c r="J3040" s="181">
        <f>ROUND(I3040*H3040,2)</f>
        <v>0</v>
      </c>
      <c r="K3040" s="177" t="s">
        <v>183</v>
      </c>
      <c r="L3040" s="41"/>
      <c r="M3040" s="182" t="s">
        <v>19</v>
      </c>
      <c r="N3040" s="183" t="s">
        <v>47</v>
      </c>
      <c r="O3040" s="66"/>
      <c r="P3040" s="184">
        <f>O3040*H3040</f>
        <v>0</v>
      </c>
      <c r="Q3040" s="184">
        <v>0</v>
      </c>
      <c r="R3040" s="184">
        <f>Q3040*H3040</f>
        <v>0</v>
      </c>
      <c r="S3040" s="184">
        <v>0</v>
      </c>
      <c r="T3040" s="185">
        <f>S3040*H3040</f>
        <v>0</v>
      </c>
      <c r="U3040" s="36"/>
      <c r="V3040" s="36"/>
      <c r="W3040" s="36"/>
      <c r="X3040" s="36"/>
      <c r="Y3040" s="36"/>
      <c r="Z3040" s="36"/>
      <c r="AA3040" s="36"/>
      <c r="AB3040" s="36"/>
      <c r="AC3040" s="36"/>
      <c r="AD3040" s="36"/>
      <c r="AE3040" s="36"/>
      <c r="AR3040" s="186" t="s">
        <v>301</v>
      </c>
      <c r="AT3040" s="186" t="s">
        <v>179</v>
      </c>
      <c r="AU3040" s="186" t="s">
        <v>86</v>
      </c>
      <c r="AY3040" s="19" t="s">
        <v>177</v>
      </c>
      <c r="BE3040" s="187">
        <f>IF(N3040="základní",J3040,0)</f>
        <v>0</v>
      </c>
      <c r="BF3040" s="187">
        <f>IF(N3040="snížená",J3040,0)</f>
        <v>0</v>
      </c>
      <c r="BG3040" s="187">
        <f>IF(N3040="zákl. přenesená",J3040,0)</f>
        <v>0</v>
      </c>
      <c r="BH3040" s="187">
        <f>IF(N3040="sníž. přenesená",J3040,0)</f>
        <v>0</v>
      </c>
      <c r="BI3040" s="187">
        <f>IF(N3040="nulová",J3040,0)</f>
        <v>0</v>
      </c>
      <c r="BJ3040" s="19" t="s">
        <v>84</v>
      </c>
      <c r="BK3040" s="187">
        <f>ROUND(I3040*H3040,2)</f>
        <v>0</v>
      </c>
      <c r="BL3040" s="19" t="s">
        <v>301</v>
      </c>
      <c r="BM3040" s="186" t="s">
        <v>2610</v>
      </c>
    </row>
    <row r="3041" spans="1:65" s="2" customFormat="1" ht="11.25">
      <c r="A3041" s="36"/>
      <c r="B3041" s="37"/>
      <c r="C3041" s="38"/>
      <c r="D3041" s="188" t="s">
        <v>186</v>
      </c>
      <c r="E3041" s="38"/>
      <c r="F3041" s="189" t="s">
        <v>2611</v>
      </c>
      <c r="G3041" s="38"/>
      <c r="H3041" s="38"/>
      <c r="I3041" s="190"/>
      <c r="J3041" s="38"/>
      <c r="K3041" s="38"/>
      <c r="L3041" s="41"/>
      <c r="M3041" s="191"/>
      <c r="N3041" s="192"/>
      <c r="O3041" s="66"/>
      <c r="P3041" s="66"/>
      <c r="Q3041" s="66"/>
      <c r="R3041" s="66"/>
      <c r="S3041" s="66"/>
      <c r="T3041" s="67"/>
      <c r="U3041" s="36"/>
      <c r="V3041" s="36"/>
      <c r="W3041" s="36"/>
      <c r="X3041" s="36"/>
      <c r="Y3041" s="36"/>
      <c r="Z3041" s="36"/>
      <c r="AA3041" s="36"/>
      <c r="AB3041" s="36"/>
      <c r="AC3041" s="36"/>
      <c r="AD3041" s="36"/>
      <c r="AE3041" s="36"/>
      <c r="AT3041" s="19" t="s">
        <v>186</v>
      </c>
      <c r="AU3041" s="19" t="s">
        <v>86</v>
      </c>
    </row>
    <row r="3042" spans="1:65" s="12" customFormat="1" ht="22.9" customHeight="1">
      <c r="B3042" s="159"/>
      <c r="C3042" s="160"/>
      <c r="D3042" s="161" t="s">
        <v>75</v>
      </c>
      <c r="E3042" s="173" t="s">
        <v>2612</v>
      </c>
      <c r="F3042" s="173" t="s">
        <v>2613</v>
      </c>
      <c r="G3042" s="160"/>
      <c r="H3042" s="160"/>
      <c r="I3042" s="163"/>
      <c r="J3042" s="174">
        <f>BK3042</f>
        <v>0</v>
      </c>
      <c r="K3042" s="160"/>
      <c r="L3042" s="165"/>
      <c r="M3042" s="166"/>
      <c r="N3042" s="167"/>
      <c r="O3042" s="167"/>
      <c r="P3042" s="168">
        <f>SUM(P3043:P3304)</f>
        <v>0</v>
      </c>
      <c r="Q3042" s="167"/>
      <c r="R3042" s="168">
        <f>SUM(R3043:R3304)</f>
        <v>31.238402219999998</v>
      </c>
      <c r="S3042" s="167"/>
      <c r="T3042" s="169">
        <f>SUM(T3043:T3304)</f>
        <v>0</v>
      </c>
      <c r="AR3042" s="170" t="s">
        <v>86</v>
      </c>
      <c r="AT3042" s="171" t="s">
        <v>75</v>
      </c>
      <c r="AU3042" s="171" t="s">
        <v>84</v>
      </c>
      <c r="AY3042" s="170" t="s">
        <v>177</v>
      </c>
      <c r="BK3042" s="172">
        <f>SUM(BK3043:BK3304)</f>
        <v>0</v>
      </c>
    </row>
    <row r="3043" spans="1:65" s="2" customFormat="1" ht="16.5" customHeight="1">
      <c r="A3043" s="36"/>
      <c r="B3043" s="37"/>
      <c r="C3043" s="175" t="s">
        <v>2614</v>
      </c>
      <c r="D3043" s="175" t="s">
        <v>179</v>
      </c>
      <c r="E3043" s="176" t="s">
        <v>2615</v>
      </c>
      <c r="F3043" s="177" t="s">
        <v>2616</v>
      </c>
      <c r="G3043" s="178" t="s">
        <v>199</v>
      </c>
      <c r="H3043" s="179">
        <v>596.36</v>
      </c>
      <c r="I3043" s="180"/>
      <c r="J3043" s="181">
        <f>ROUND(I3043*H3043,2)</f>
        <v>0</v>
      </c>
      <c r="K3043" s="177" t="s">
        <v>183</v>
      </c>
      <c r="L3043" s="41"/>
      <c r="M3043" s="182" t="s">
        <v>19</v>
      </c>
      <c r="N3043" s="183" t="s">
        <v>47</v>
      </c>
      <c r="O3043" s="66"/>
      <c r="P3043" s="184">
        <f>O3043*H3043</f>
        <v>0</v>
      </c>
      <c r="Q3043" s="184">
        <v>2.9999999999999997E-4</v>
      </c>
      <c r="R3043" s="184">
        <f>Q3043*H3043</f>
        <v>0.17890799999999998</v>
      </c>
      <c r="S3043" s="184">
        <v>0</v>
      </c>
      <c r="T3043" s="185">
        <f>S3043*H3043</f>
        <v>0</v>
      </c>
      <c r="U3043" s="36"/>
      <c r="V3043" s="36"/>
      <c r="W3043" s="36"/>
      <c r="X3043" s="36"/>
      <c r="Y3043" s="36"/>
      <c r="Z3043" s="36"/>
      <c r="AA3043" s="36"/>
      <c r="AB3043" s="36"/>
      <c r="AC3043" s="36"/>
      <c r="AD3043" s="36"/>
      <c r="AE3043" s="36"/>
      <c r="AR3043" s="186" t="s">
        <v>301</v>
      </c>
      <c r="AT3043" s="186" t="s">
        <v>179</v>
      </c>
      <c r="AU3043" s="186" t="s">
        <v>86</v>
      </c>
      <c r="AY3043" s="19" t="s">
        <v>177</v>
      </c>
      <c r="BE3043" s="187">
        <f>IF(N3043="základní",J3043,0)</f>
        <v>0</v>
      </c>
      <c r="BF3043" s="187">
        <f>IF(N3043="snížená",J3043,0)</f>
        <v>0</v>
      </c>
      <c r="BG3043" s="187">
        <f>IF(N3043="zákl. přenesená",J3043,0)</f>
        <v>0</v>
      </c>
      <c r="BH3043" s="187">
        <f>IF(N3043="sníž. přenesená",J3043,0)</f>
        <v>0</v>
      </c>
      <c r="BI3043" s="187">
        <f>IF(N3043="nulová",J3043,0)</f>
        <v>0</v>
      </c>
      <c r="BJ3043" s="19" t="s">
        <v>84</v>
      </c>
      <c r="BK3043" s="187">
        <f>ROUND(I3043*H3043,2)</f>
        <v>0</v>
      </c>
      <c r="BL3043" s="19" t="s">
        <v>301</v>
      </c>
      <c r="BM3043" s="186" t="s">
        <v>2617</v>
      </c>
    </row>
    <row r="3044" spans="1:65" s="2" customFormat="1" ht="11.25">
      <c r="A3044" s="36"/>
      <c r="B3044" s="37"/>
      <c r="C3044" s="38"/>
      <c r="D3044" s="188" t="s">
        <v>186</v>
      </c>
      <c r="E3044" s="38"/>
      <c r="F3044" s="189" t="s">
        <v>2618</v>
      </c>
      <c r="G3044" s="38"/>
      <c r="H3044" s="38"/>
      <c r="I3044" s="190"/>
      <c r="J3044" s="38"/>
      <c r="K3044" s="38"/>
      <c r="L3044" s="41"/>
      <c r="M3044" s="191"/>
      <c r="N3044" s="192"/>
      <c r="O3044" s="66"/>
      <c r="P3044" s="66"/>
      <c r="Q3044" s="66"/>
      <c r="R3044" s="66"/>
      <c r="S3044" s="66"/>
      <c r="T3044" s="67"/>
      <c r="U3044" s="36"/>
      <c r="V3044" s="36"/>
      <c r="W3044" s="36"/>
      <c r="X3044" s="36"/>
      <c r="Y3044" s="36"/>
      <c r="Z3044" s="36"/>
      <c r="AA3044" s="36"/>
      <c r="AB3044" s="36"/>
      <c r="AC3044" s="36"/>
      <c r="AD3044" s="36"/>
      <c r="AE3044" s="36"/>
      <c r="AT3044" s="19" t="s">
        <v>186</v>
      </c>
      <c r="AU3044" s="19" t="s">
        <v>86</v>
      </c>
    </row>
    <row r="3045" spans="1:65" s="15" customFormat="1" ht="11.25">
      <c r="B3045" s="216"/>
      <c r="C3045" s="217"/>
      <c r="D3045" s="195" t="s">
        <v>188</v>
      </c>
      <c r="E3045" s="218" t="s">
        <v>19</v>
      </c>
      <c r="F3045" s="219" t="s">
        <v>950</v>
      </c>
      <c r="G3045" s="217"/>
      <c r="H3045" s="218" t="s">
        <v>19</v>
      </c>
      <c r="I3045" s="220"/>
      <c r="J3045" s="217"/>
      <c r="K3045" s="217"/>
      <c r="L3045" s="221"/>
      <c r="M3045" s="222"/>
      <c r="N3045" s="223"/>
      <c r="O3045" s="223"/>
      <c r="P3045" s="223"/>
      <c r="Q3045" s="223"/>
      <c r="R3045" s="223"/>
      <c r="S3045" s="223"/>
      <c r="T3045" s="224"/>
      <c r="AT3045" s="225" t="s">
        <v>188</v>
      </c>
      <c r="AU3045" s="225" t="s">
        <v>86</v>
      </c>
      <c r="AV3045" s="15" t="s">
        <v>84</v>
      </c>
      <c r="AW3045" s="15" t="s">
        <v>35</v>
      </c>
      <c r="AX3045" s="15" t="s">
        <v>76</v>
      </c>
      <c r="AY3045" s="225" t="s">
        <v>177</v>
      </c>
    </row>
    <row r="3046" spans="1:65" s="13" customFormat="1" ht="11.25">
      <c r="B3046" s="193"/>
      <c r="C3046" s="194"/>
      <c r="D3046" s="195" t="s">
        <v>188</v>
      </c>
      <c r="E3046" s="196" t="s">
        <v>19</v>
      </c>
      <c r="F3046" s="197" t="s">
        <v>2619</v>
      </c>
      <c r="G3046" s="194"/>
      <c r="H3046" s="198">
        <v>-0.14000000000000001</v>
      </c>
      <c r="I3046" s="199"/>
      <c r="J3046" s="194"/>
      <c r="K3046" s="194"/>
      <c r="L3046" s="200"/>
      <c r="M3046" s="201"/>
      <c r="N3046" s="202"/>
      <c r="O3046" s="202"/>
      <c r="P3046" s="202"/>
      <c r="Q3046" s="202"/>
      <c r="R3046" s="202"/>
      <c r="S3046" s="202"/>
      <c r="T3046" s="203"/>
      <c r="AT3046" s="204" t="s">
        <v>188</v>
      </c>
      <c r="AU3046" s="204" t="s">
        <v>86</v>
      </c>
      <c r="AV3046" s="13" t="s">
        <v>86</v>
      </c>
      <c r="AW3046" s="13" t="s">
        <v>35</v>
      </c>
      <c r="AX3046" s="13" t="s">
        <v>76</v>
      </c>
      <c r="AY3046" s="204" t="s">
        <v>177</v>
      </c>
    </row>
    <row r="3047" spans="1:65" s="13" customFormat="1" ht="11.25">
      <c r="B3047" s="193"/>
      <c r="C3047" s="194"/>
      <c r="D3047" s="195" t="s">
        <v>188</v>
      </c>
      <c r="E3047" s="196" t="s">
        <v>19</v>
      </c>
      <c r="F3047" s="197" t="s">
        <v>1003</v>
      </c>
      <c r="G3047" s="194"/>
      <c r="H3047" s="198">
        <v>11.5</v>
      </c>
      <c r="I3047" s="199"/>
      <c r="J3047" s="194"/>
      <c r="K3047" s="194"/>
      <c r="L3047" s="200"/>
      <c r="M3047" s="201"/>
      <c r="N3047" s="202"/>
      <c r="O3047" s="202"/>
      <c r="P3047" s="202"/>
      <c r="Q3047" s="202"/>
      <c r="R3047" s="202"/>
      <c r="S3047" s="202"/>
      <c r="T3047" s="203"/>
      <c r="AT3047" s="204" t="s">
        <v>188</v>
      </c>
      <c r="AU3047" s="204" t="s">
        <v>86</v>
      </c>
      <c r="AV3047" s="13" t="s">
        <v>86</v>
      </c>
      <c r="AW3047" s="13" t="s">
        <v>35</v>
      </c>
      <c r="AX3047" s="13" t="s">
        <v>76</v>
      </c>
      <c r="AY3047" s="204" t="s">
        <v>177</v>
      </c>
    </row>
    <row r="3048" spans="1:65" s="13" customFormat="1" ht="11.25">
      <c r="B3048" s="193"/>
      <c r="C3048" s="194"/>
      <c r="D3048" s="195" t="s">
        <v>188</v>
      </c>
      <c r="E3048" s="196" t="s">
        <v>19</v>
      </c>
      <c r="F3048" s="197" t="s">
        <v>1004</v>
      </c>
      <c r="G3048" s="194"/>
      <c r="H3048" s="198">
        <v>13.6</v>
      </c>
      <c r="I3048" s="199"/>
      <c r="J3048" s="194"/>
      <c r="K3048" s="194"/>
      <c r="L3048" s="200"/>
      <c r="M3048" s="201"/>
      <c r="N3048" s="202"/>
      <c r="O3048" s="202"/>
      <c r="P3048" s="202"/>
      <c r="Q3048" s="202"/>
      <c r="R3048" s="202"/>
      <c r="S3048" s="202"/>
      <c r="T3048" s="203"/>
      <c r="AT3048" s="204" t="s">
        <v>188</v>
      </c>
      <c r="AU3048" s="204" t="s">
        <v>86</v>
      </c>
      <c r="AV3048" s="13" t="s">
        <v>86</v>
      </c>
      <c r="AW3048" s="13" t="s">
        <v>35</v>
      </c>
      <c r="AX3048" s="13" t="s">
        <v>76</v>
      </c>
      <c r="AY3048" s="204" t="s">
        <v>177</v>
      </c>
    </row>
    <row r="3049" spans="1:65" s="13" customFormat="1" ht="11.25">
      <c r="B3049" s="193"/>
      <c r="C3049" s="194"/>
      <c r="D3049" s="195" t="s">
        <v>188</v>
      </c>
      <c r="E3049" s="196" t="s">
        <v>19</v>
      </c>
      <c r="F3049" s="197" t="s">
        <v>1005</v>
      </c>
      <c r="G3049" s="194"/>
      <c r="H3049" s="198">
        <v>19.100000000000001</v>
      </c>
      <c r="I3049" s="199"/>
      <c r="J3049" s="194"/>
      <c r="K3049" s="194"/>
      <c r="L3049" s="200"/>
      <c r="M3049" s="201"/>
      <c r="N3049" s="202"/>
      <c r="O3049" s="202"/>
      <c r="P3049" s="202"/>
      <c r="Q3049" s="202"/>
      <c r="R3049" s="202"/>
      <c r="S3049" s="202"/>
      <c r="T3049" s="203"/>
      <c r="AT3049" s="204" t="s">
        <v>188</v>
      </c>
      <c r="AU3049" s="204" t="s">
        <v>86</v>
      </c>
      <c r="AV3049" s="13" t="s">
        <v>86</v>
      </c>
      <c r="AW3049" s="13" t="s">
        <v>35</v>
      </c>
      <c r="AX3049" s="13" t="s">
        <v>76</v>
      </c>
      <c r="AY3049" s="204" t="s">
        <v>177</v>
      </c>
    </row>
    <row r="3050" spans="1:65" s="13" customFormat="1" ht="11.25">
      <c r="B3050" s="193"/>
      <c r="C3050" s="194"/>
      <c r="D3050" s="195" t="s">
        <v>188</v>
      </c>
      <c r="E3050" s="196" t="s">
        <v>19</v>
      </c>
      <c r="F3050" s="197" t="s">
        <v>252</v>
      </c>
      <c r="G3050" s="194"/>
      <c r="H3050" s="198">
        <v>8</v>
      </c>
      <c r="I3050" s="199"/>
      <c r="J3050" s="194"/>
      <c r="K3050" s="194"/>
      <c r="L3050" s="200"/>
      <c r="M3050" s="201"/>
      <c r="N3050" s="202"/>
      <c r="O3050" s="202"/>
      <c r="P3050" s="202"/>
      <c r="Q3050" s="202"/>
      <c r="R3050" s="202"/>
      <c r="S3050" s="202"/>
      <c r="T3050" s="203"/>
      <c r="AT3050" s="204" t="s">
        <v>188</v>
      </c>
      <c r="AU3050" s="204" t="s">
        <v>86</v>
      </c>
      <c r="AV3050" s="13" t="s">
        <v>86</v>
      </c>
      <c r="AW3050" s="13" t="s">
        <v>35</v>
      </c>
      <c r="AX3050" s="13" t="s">
        <v>76</v>
      </c>
      <c r="AY3050" s="204" t="s">
        <v>177</v>
      </c>
    </row>
    <row r="3051" spans="1:65" s="13" customFormat="1" ht="11.25">
      <c r="B3051" s="193"/>
      <c r="C3051" s="194"/>
      <c r="D3051" s="195" t="s">
        <v>188</v>
      </c>
      <c r="E3051" s="196" t="s">
        <v>19</v>
      </c>
      <c r="F3051" s="197" t="s">
        <v>1006</v>
      </c>
      <c r="G3051" s="194"/>
      <c r="H3051" s="198">
        <v>6.6</v>
      </c>
      <c r="I3051" s="199"/>
      <c r="J3051" s="194"/>
      <c r="K3051" s="194"/>
      <c r="L3051" s="200"/>
      <c r="M3051" s="201"/>
      <c r="N3051" s="202"/>
      <c r="O3051" s="202"/>
      <c r="P3051" s="202"/>
      <c r="Q3051" s="202"/>
      <c r="R3051" s="202"/>
      <c r="S3051" s="202"/>
      <c r="T3051" s="203"/>
      <c r="AT3051" s="204" t="s">
        <v>188</v>
      </c>
      <c r="AU3051" s="204" t="s">
        <v>86</v>
      </c>
      <c r="AV3051" s="13" t="s">
        <v>86</v>
      </c>
      <c r="AW3051" s="13" t="s">
        <v>35</v>
      </c>
      <c r="AX3051" s="13" t="s">
        <v>76</v>
      </c>
      <c r="AY3051" s="204" t="s">
        <v>177</v>
      </c>
    </row>
    <row r="3052" spans="1:65" s="13" customFormat="1" ht="11.25">
      <c r="B3052" s="193"/>
      <c r="C3052" s="194"/>
      <c r="D3052" s="195" t="s">
        <v>188</v>
      </c>
      <c r="E3052" s="196" t="s">
        <v>19</v>
      </c>
      <c r="F3052" s="197" t="s">
        <v>1387</v>
      </c>
      <c r="G3052" s="194"/>
      <c r="H3052" s="198">
        <v>113</v>
      </c>
      <c r="I3052" s="199"/>
      <c r="J3052" s="194"/>
      <c r="K3052" s="194"/>
      <c r="L3052" s="200"/>
      <c r="M3052" s="201"/>
      <c r="N3052" s="202"/>
      <c r="O3052" s="202"/>
      <c r="P3052" s="202"/>
      <c r="Q3052" s="202"/>
      <c r="R3052" s="202"/>
      <c r="S3052" s="202"/>
      <c r="T3052" s="203"/>
      <c r="AT3052" s="204" t="s">
        <v>188</v>
      </c>
      <c r="AU3052" s="204" t="s">
        <v>86</v>
      </c>
      <c r="AV3052" s="13" t="s">
        <v>86</v>
      </c>
      <c r="AW3052" s="13" t="s">
        <v>35</v>
      </c>
      <c r="AX3052" s="13" t="s">
        <v>76</v>
      </c>
      <c r="AY3052" s="204" t="s">
        <v>177</v>
      </c>
    </row>
    <row r="3053" spans="1:65" s="13" customFormat="1" ht="11.25">
      <c r="B3053" s="193"/>
      <c r="C3053" s="194"/>
      <c r="D3053" s="195" t="s">
        <v>188</v>
      </c>
      <c r="E3053" s="196" t="s">
        <v>19</v>
      </c>
      <c r="F3053" s="197" t="s">
        <v>1007</v>
      </c>
      <c r="G3053" s="194"/>
      <c r="H3053" s="198">
        <v>3.4</v>
      </c>
      <c r="I3053" s="199"/>
      <c r="J3053" s="194"/>
      <c r="K3053" s="194"/>
      <c r="L3053" s="200"/>
      <c r="M3053" s="201"/>
      <c r="N3053" s="202"/>
      <c r="O3053" s="202"/>
      <c r="P3053" s="202"/>
      <c r="Q3053" s="202"/>
      <c r="R3053" s="202"/>
      <c r="S3053" s="202"/>
      <c r="T3053" s="203"/>
      <c r="AT3053" s="204" t="s">
        <v>188</v>
      </c>
      <c r="AU3053" s="204" t="s">
        <v>86</v>
      </c>
      <c r="AV3053" s="13" t="s">
        <v>86</v>
      </c>
      <c r="AW3053" s="13" t="s">
        <v>35</v>
      </c>
      <c r="AX3053" s="13" t="s">
        <v>76</v>
      </c>
      <c r="AY3053" s="204" t="s">
        <v>177</v>
      </c>
    </row>
    <row r="3054" spans="1:65" s="13" customFormat="1" ht="11.25">
      <c r="B3054" s="193"/>
      <c r="C3054" s="194"/>
      <c r="D3054" s="195" t="s">
        <v>188</v>
      </c>
      <c r="E3054" s="196" t="s">
        <v>19</v>
      </c>
      <c r="F3054" s="197" t="s">
        <v>1015</v>
      </c>
      <c r="G3054" s="194"/>
      <c r="H3054" s="198">
        <v>29.9</v>
      </c>
      <c r="I3054" s="199"/>
      <c r="J3054" s="194"/>
      <c r="K3054" s="194"/>
      <c r="L3054" s="200"/>
      <c r="M3054" s="201"/>
      <c r="N3054" s="202"/>
      <c r="O3054" s="202"/>
      <c r="P3054" s="202"/>
      <c r="Q3054" s="202"/>
      <c r="R3054" s="202"/>
      <c r="S3054" s="202"/>
      <c r="T3054" s="203"/>
      <c r="AT3054" s="204" t="s">
        <v>188</v>
      </c>
      <c r="AU3054" s="204" t="s">
        <v>86</v>
      </c>
      <c r="AV3054" s="13" t="s">
        <v>86</v>
      </c>
      <c r="AW3054" s="13" t="s">
        <v>35</v>
      </c>
      <c r="AX3054" s="13" t="s">
        <v>76</v>
      </c>
      <c r="AY3054" s="204" t="s">
        <v>177</v>
      </c>
    </row>
    <row r="3055" spans="1:65" s="13" customFormat="1" ht="11.25">
      <c r="B3055" s="193"/>
      <c r="C3055" s="194"/>
      <c r="D3055" s="195" t="s">
        <v>188</v>
      </c>
      <c r="E3055" s="196" t="s">
        <v>19</v>
      </c>
      <c r="F3055" s="197" t="s">
        <v>1008</v>
      </c>
      <c r="G3055" s="194"/>
      <c r="H3055" s="198">
        <v>8.6</v>
      </c>
      <c r="I3055" s="199"/>
      <c r="J3055" s="194"/>
      <c r="K3055" s="194"/>
      <c r="L3055" s="200"/>
      <c r="M3055" s="201"/>
      <c r="N3055" s="202"/>
      <c r="O3055" s="202"/>
      <c r="P3055" s="202"/>
      <c r="Q3055" s="202"/>
      <c r="R3055" s="202"/>
      <c r="S3055" s="202"/>
      <c r="T3055" s="203"/>
      <c r="AT3055" s="204" t="s">
        <v>188</v>
      </c>
      <c r="AU3055" s="204" t="s">
        <v>86</v>
      </c>
      <c r="AV3055" s="13" t="s">
        <v>86</v>
      </c>
      <c r="AW3055" s="13" t="s">
        <v>35</v>
      </c>
      <c r="AX3055" s="13" t="s">
        <v>76</v>
      </c>
      <c r="AY3055" s="204" t="s">
        <v>177</v>
      </c>
    </row>
    <row r="3056" spans="1:65" s="13" customFormat="1" ht="11.25">
      <c r="B3056" s="193"/>
      <c r="C3056" s="194"/>
      <c r="D3056" s="195" t="s">
        <v>188</v>
      </c>
      <c r="E3056" s="196" t="s">
        <v>19</v>
      </c>
      <c r="F3056" s="197" t="s">
        <v>1009</v>
      </c>
      <c r="G3056" s="194"/>
      <c r="H3056" s="198">
        <v>1.4</v>
      </c>
      <c r="I3056" s="199"/>
      <c r="J3056" s="194"/>
      <c r="K3056" s="194"/>
      <c r="L3056" s="200"/>
      <c r="M3056" s="201"/>
      <c r="N3056" s="202"/>
      <c r="O3056" s="202"/>
      <c r="P3056" s="202"/>
      <c r="Q3056" s="202"/>
      <c r="R3056" s="202"/>
      <c r="S3056" s="202"/>
      <c r="T3056" s="203"/>
      <c r="AT3056" s="204" t="s">
        <v>188</v>
      </c>
      <c r="AU3056" s="204" t="s">
        <v>86</v>
      </c>
      <c r="AV3056" s="13" t="s">
        <v>86</v>
      </c>
      <c r="AW3056" s="13" t="s">
        <v>35</v>
      </c>
      <c r="AX3056" s="13" t="s">
        <v>76</v>
      </c>
      <c r="AY3056" s="204" t="s">
        <v>177</v>
      </c>
    </row>
    <row r="3057" spans="2:51" s="13" customFormat="1" ht="11.25">
      <c r="B3057" s="193"/>
      <c r="C3057" s="194"/>
      <c r="D3057" s="195" t="s">
        <v>188</v>
      </c>
      <c r="E3057" s="196" t="s">
        <v>19</v>
      </c>
      <c r="F3057" s="197" t="s">
        <v>1010</v>
      </c>
      <c r="G3057" s="194"/>
      <c r="H3057" s="198">
        <v>2.2999999999999998</v>
      </c>
      <c r="I3057" s="199"/>
      <c r="J3057" s="194"/>
      <c r="K3057" s="194"/>
      <c r="L3057" s="200"/>
      <c r="M3057" s="201"/>
      <c r="N3057" s="202"/>
      <c r="O3057" s="202"/>
      <c r="P3057" s="202"/>
      <c r="Q3057" s="202"/>
      <c r="R3057" s="202"/>
      <c r="S3057" s="202"/>
      <c r="T3057" s="203"/>
      <c r="AT3057" s="204" t="s">
        <v>188</v>
      </c>
      <c r="AU3057" s="204" t="s">
        <v>86</v>
      </c>
      <c r="AV3057" s="13" t="s">
        <v>86</v>
      </c>
      <c r="AW3057" s="13" t="s">
        <v>35</v>
      </c>
      <c r="AX3057" s="13" t="s">
        <v>76</v>
      </c>
      <c r="AY3057" s="204" t="s">
        <v>177</v>
      </c>
    </row>
    <row r="3058" spans="2:51" s="13" customFormat="1" ht="11.25">
      <c r="B3058" s="193"/>
      <c r="C3058" s="194"/>
      <c r="D3058" s="195" t="s">
        <v>188</v>
      </c>
      <c r="E3058" s="196" t="s">
        <v>19</v>
      </c>
      <c r="F3058" s="197" t="s">
        <v>1011</v>
      </c>
      <c r="G3058" s="194"/>
      <c r="H3058" s="198">
        <v>10.3</v>
      </c>
      <c r="I3058" s="199"/>
      <c r="J3058" s="194"/>
      <c r="K3058" s="194"/>
      <c r="L3058" s="200"/>
      <c r="M3058" s="201"/>
      <c r="N3058" s="202"/>
      <c r="O3058" s="202"/>
      <c r="P3058" s="202"/>
      <c r="Q3058" s="202"/>
      <c r="R3058" s="202"/>
      <c r="S3058" s="202"/>
      <c r="T3058" s="203"/>
      <c r="AT3058" s="204" t="s">
        <v>188</v>
      </c>
      <c r="AU3058" s="204" t="s">
        <v>86</v>
      </c>
      <c r="AV3058" s="13" t="s">
        <v>86</v>
      </c>
      <c r="AW3058" s="13" t="s">
        <v>35</v>
      </c>
      <c r="AX3058" s="13" t="s">
        <v>76</v>
      </c>
      <c r="AY3058" s="204" t="s">
        <v>177</v>
      </c>
    </row>
    <row r="3059" spans="2:51" s="13" customFormat="1" ht="11.25">
      <c r="B3059" s="193"/>
      <c r="C3059" s="194"/>
      <c r="D3059" s="195" t="s">
        <v>188</v>
      </c>
      <c r="E3059" s="196" t="s">
        <v>19</v>
      </c>
      <c r="F3059" s="197" t="s">
        <v>1012</v>
      </c>
      <c r="G3059" s="194"/>
      <c r="H3059" s="198">
        <v>1.7</v>
      </c>
      <c r="I3059" s="199"/>
      <c r="J3059" s="194"/>
      <c r="K3059" s="194"/>
      <c r="L3059" s="200"/>
      <c r="M3059" s="201"/>
      <c r="N3059" s="202"/>
      <c r="O3059" s="202"/>
      <c r="P3059" s="202"/>
      <c r="Q3059" s="202"/>
      <c r="R3059" s="202"/>
      <c r="S3059" s="202"/>
      <c r="T3059" s="203"/>
      <c r="AT3059" s="204" t="s">
        <v>188</v>
      </c>
      <c r="AU3059" s="204" t="s">
        <v>86</v>
      </c>
      <c r="AV3059" s="13" t="s">
        <v>86</v>
      </c>
      <c r="AW3059" s="13" t="s">
        <v>35</v>
      </c>
      <c r="AX3059" s="13" t="s">
        <v>76</v>
      </c>
      <c r="AY3059" s="204" t="s">
        <v>177</v>
      </c>
    </row>
    <row r="3060" spans="2:51" s="13" customFormat="1" ht="11.25">
      <c r="B3060" s="193"/>
      <c r="C3060" s="194"/>
      <c r="D3060" s="195" t="s">
        <v>188</v>
      </c>
      <c r="E3060" s="196" t="s">
        <v>19</v>
      </c>
      <c r="F3060" s="197" t="s">
        <v>1013</v>
      </c>
      <c r="G3060" s="194"/>
      <c r="H3060" s="198">
        <v>39.6</v>
      </c>
      <c r="I3060" s="199"/>
      <c r="J3060" s="194"/>
      <c r="K3060" s="194"/>
      <c r="L3060" s="200"/>
      <c r="M3060" s="201"/>
      <c r="N3060" s="202"/>
      <c r="O3060" s="202"/>
      <c r="P3060" s="202"/>
      <c r="Q3060" s="202"/>
      <c r="R3060" s="202"/>
      <c r="S3060" s="202"/>
      <c r="T3060" s="203"/>
      <c r="AT3060" s="204" t="s">
        <v>188</v>
      </c>
      <c r="AU3060" s="204" t="s">
        <v>86</v>
      </c>
      <c r="AV3060" s="13" t="s">
        <v>86</v>
      </c>
      <c r="AW3060" s="13" t="s">
        <v>35</v>
      </c>
      <c r="AX3060" s="13" t="s">
        <v>76</v>
      </c>
      <c r="AY3060" s="204" t="s">
        <v>177</v>
      </c>
    </row>
    <row r="3061" spans="2:51" s="13" customFormat="1" ht="11.25">
      <c r="B3061" s="193"/>
      <c r="C3061" s="194"/>
      <c r="D3061" s="195" t="s">
        <v>188</v>
      </c>
      <c r="E3061" s="196" t="s">
        <v>19</v>
      </c>
      <c r="F3061" s="197" t="s">
        <v>1006</v>
      </c>
      <c r="G3061" s="194"/>
      <c r="H3061" s="198">
        <v>6.6</v>
      </c>
      <c r="I3061" s="199"/>
      <c r="J3061" s="194"/>
      <c r="K3061" s="194"/>
      <c r="L3061" s="200"/>
      <c r="M3061" s="201"/>
      <c r="N3061" s="202"/>
      <c r="O3061" s="202"/>
      <c r="P3061" s="202"/>
      <c r="Q3061" s="202"/>
      <c r="R3061" s="202"/>
      <c r="S3061" s="202"/>
      <c r="T3061" s="203"/>
      <c r="AT3061" s="204" t="s">
        <v>188</v>
      </c>
      <c r="AU3061" s="204" t="s">
        <v>86</v>
      </c>
      <c r="AV3061" s="13" t="s">
        <v>86</v>
      </c>
      <c r="AW3061" s="13" t="s">
        <v>35</v>
      </c>
      <c r="AX3061" s="13" t="s">
        <v>76</v>
      </c>
      <c r="AY3061" s="204" t="s">
        <v>177</v>
      </c>
    </row>
    <row r="3062" spans="2:51" s="15" customFormat="1" ht="11.25">
      <c r="B3062" s="216"/>
      <c r="C3062" s="217"/>
      <c r="D3062" s="195" t="s">
        <v>188</v>
      </c>
      <c r="E3062" s="218" t="s">
        <v>19</v>
      </c>
      <c r="F3062" s="219" t="s">
        <v>1016</v>
      </c>
      <c r="G3062" s="217"/>
      <c r="H3062" s="218" t="s">
        <v>19</v>
      </c>
      <c r="I3062" s="220"/>
      <c r="J3062" s="217"/>
      <c r="K3062" s="217"/>
      <c r="L3062" s="221"/>
      <c r="M3062" s="222"/>
      <c r="N3062" s="223"/>
      <c r="O3062" s="223"/>
      <c r="P3062" s="223"/>
      <c r="Q3062" s="223"/>
      <c r="R3062" s="223"/>
      <c r="S3062" s="223"/>
      <c r="T3062" s="224"/>
      <c r="AT3062" s="225" t="s">
        <v>188</v>
      </c>
      <c r="AU3062" s="225" t="s">
        <v>86</v>
      </c>
      <c r="AV3062" s="15" t="s">
        <v>84</v>
      </c>
      <c r="AW3062" s="15" t="s">
        <v>35</v>
      </c>
      <c r="AX3062" s="15" t="s">
        <v>76</v>
      </c>
      <c r="AY3062" s="225" t="s">
        <v>177</v>
      </c>
    </row>
    <row r="3063" spans="2:51" s="15" customFormat="1" ht="11.25">
      <c r="B3063" s="216"/>
      <c r="C3063" s="217"/>
      <c r="D3063" s="195" t="s">
        <v>188</v>
      </c>
      <c r="E3063" s="218" t="s">
        <v>19</v>
      </c>
      <c r="F3063" s="219" t="s">
        <v>965</v>
      </c>
      <c r="G3063" s="217"/>
      <c r="H3063" s="218" t="s">
        <v>19</v>
      </c>
      <c r="I3063" s="220"/>
      <c r="J3063" s="217"/>
      <c r="K3063" s="217"/>
      <c r="L3063" s="221"/>
      <c r="M3063" s="222"/>
      <c r="N3063" s="223"/>
      <c r="O3063" s="223"/>
      <c r="P3063" s="223"/>
      <c r="Q3063" s="223"/>
      <c r="R3063" s="223"/>
      <c r="S3063" s="223"/>
      <c r="T3063" s="224"/>
      <c r="AT3063" s="225" t="s">
        <v>188</v>
      </c>
      <c r="AU3063" s="225" t="s">
        <v>86</v>
      </c>
      <c r="AV3063" s="15" t="s">
        <v>84</v>
      </c>
      <c r="AW3063" s="15" t="s">
        <v>35</v>
      </c>
      <c r="AX3063" s="15" t="s">
        <v>76</v>
      </c>
      <c r="AY3063" s="225" t="s">
        <v>177</v>
      </c>
    </row>
    <row r="3064" spans="2:51" s="13" customFormat="1" ht="11.25">
      <c r="B3064" s="193"/>
      <c r="C3064" s="194"/>
      <c r="D3064" s="195" t="s">
        <v>188</v>
      </c>
      <c r="E3064" s="196" t="s">
        <v>19</v>
      </c>
      <c r="F3064" s="197" t="s">
        <v>1017</v>
      </c>
      <c r="G3064" s="194"/>
      <c r="H3064" s="198">
        <v>16.7</v>
      </c>
      <c r="I3064" s="199"/>
      <c r="J3064" s="194"/>
      <c r="K3064" s="194"/>
      <c r="L3064" s="200"/>
      <c r="M3064" s="201"/>
      <c r="N3064" s="202"/>
      <c r="O3064" s="202"/>
      <c r="P3064" s="202"/>
      <c r="Q3064" s="202"/>
      <c r="R3064" s="202"/>
      <c r="S3064" s="202"/>
      <c r="T3064" s="203"/>
      <c r="AT3064" s="204" t="s">
        <v>188</v>
      </c>
      <c r="AU3064" s="204" t="s">
        <v>86</v>
      </c>
      <c r="AV3064" s="13" t="s">
        <v>86</v>
      </c>
      <c r="AW3064" s="13" t="s">
        <v>35</v>
      </c>
      <c r="AX3064" s="13" t="s">
        <v>76</v>
      </c>
      <c r="AY3064" s="204" t="s">
        <v>177</v>
      </c>
    </row>
    <row r="3065" spans="2:51" s="13" customFormat="1" ht="11.25">
      <c r="B3065" s="193"/>
      <c r="C3065" s="194"/>
      <c r="D3065" s="195" t="s">
        <v>188</v>
      </c>
      <c r="E3065" s="196" t="s">
        <v>19</v>
      </c>
      <c r="F3065" s="197" t="s">
        <v>206</v>
      </c>
      <c r="G3065" s="194"/>
      <c r="H3065" s="198">
        <v>5</v>
      </c>
      <c r="I3065" s="199"/>
      <c r="J3065" s="194"/>
      <c r="K3065" s="194"/>
      <c r="L3065" s="200"/>
      <c r="M3065" s="201"/>
      <c r="N3065" s="202"/>
      <c r="O3065" s="202"/>
      <c r="P3065" s="202"/>
      <c r="Q3065" s="202"/>
      <c r="R3065" s="202"/>
      <c r="S3065" s="202"/>
      <c r="T3065" s="203"/>
      <c r="AT3065" s="204" t="s">
        <v>188</v>
      </c>
      <c r="AU3065" s="204" t="s">
        <v>86</v>
      </c>
      <c r="AV3065" s="13" t="s">
        <v>86</v>
      </c>
      <c r="AW3065" s="13" t="s">
        <v>35</v>
      </c>
      <c r="AX3065" s="13" t="s">
        <v>76</v>
      </c>
      <c r="AY3065" s="204" t="s">
        <v>177</v>
      </c>
    </row>
    <row r="3066" spans="2:51" s="13" customFormat="1" ht="11.25">
      <c r="B3066" s="193"/>
      <c r="C3066" s="194"/>
      <c r="D3066" s="195" t="s">
        <v>188</v>
      </c>
      <c r="E3066" s="196" t="s">
        <v>19</v>
      </c>
      <c r="F3066" s="197" t="s">
        <v>1018</v>
      </c>
      <c r="G3066" s="194"/>
      <c r="H3066" s="198">
        <v>1.5</v>
      </c>
      <c r="I3066" s="199"/>
      <c r="J3066" s="194"/>
      <c r="K3066" s="194"/>
      <c r="L3066" s="200"/>
      <c r="M3066" s="201"/>
      <c r="N3066" s="202"/>
      <c r="O3066" s="202"/>
      <c r="P3066" s="202"/>
      <c r="Q3066" s="202"/>
      <c r="R3066" s="202"/>
      <c r="S3066" s="202"/>
      <c r="T3066" s="203"/>
      <c r="AT3066" s="204" t="s">
        <v>188</v>
      </c>
      <c r="AU3066" s="204" t="s">
        <v>86</v>
      </c>
      <c r="AV3066" s="13" t="s">
        <v>86</v>
      </c>
      <c r="AW3066" s="13" t="s">
        <v>35</v>
      </c>
      <c r="AX3066" s="13" t="s">
        <v>76</v>
      </c>
      <c r="AY3066" s="204" t="s">
        <v>177</v>
      </c>
    </row>
    <row r="3067" spans="2:51" s="13" customFormat="1" ht="11.25">
      <c r="B3067" s="193"/>
      <c r="C3067" s="194"/>
      <c r="D3067" s="195" t="s">
        <v>188</v>
      </c>
      <c r="E3067" s="196" t="s">
        <v>19</v>
      </c>
      <c r="F3067" s="197" t="s">
        <v>1018</v>
      </c>
      <c r="G3067" s="194"/>
      <c r="H3067" s="198">
        <v>1.5</v>
      </c>
      <c r="I3067" s="199"/>
      <c r="J3067" s="194"/>
      <c r="K3067" s="194"/>
      <c r="L3067" s="200"/>
      <c r="M3067" s="201"/>
      <c r="N3067" s="202"/>
      <c r="O3067" s="202"/>
      <c r="P3067" s="202"/>
      <c r="Q3067" s="202"/>
      <c r="R3067" s="202"/>
      <c r="S3067" s="202"/>
      <c r="T3067" s="203"/>
      <c r="AT3067" s="204" t="s">
        <v>188</v>
      </c>
      <c r="AU3067" s="204" t="s">
        <v>86</v>
      </c>
      <c r="AV3067" s="13" t="s">
        <v>86</v>
      </c>
      <c r="AW3067" s="13" t="s">
        <v>35</v>
      </c>
      <c r="AX3067" s="13" t="s">
        <v>76</v>
      </c>
      <c r="AY3067" s="204" t="s">
        <v>177</v>
      </c>
    </row>
    <row r="3068" spans="2:51" s="13" customFormat="1" ht="11.25">
      <c r="B3068" s="193"/>
      <c r="C3068" s="194"/>
      <c r="D3068" s="195" t="s">
        <v>188</v>
      </c>
      <c r="E3068" s="196" t="s">
        <v>19</v>
      </c>
      <c r="F3068" s="197" t="s">
        <v>1019</v>
      </c>
      <c r="G3068" s="194"/>
      <c r="H3068" s="198">
        <v>2.9</v>
      </c>
      <c r="I3068" s="199"/>
      <c r="J3068" s="194"/>
      <c r="K3068" s="194"/>
      <c r="L3068" s="200"/>
      <c r="M3068" s="201"/>
      <c r="N3068" s="202"/>
      <c r="O3068" s="202"/>
      <c r="P3068" s="202"/>
      <c r="Q3068" s="202"/>
      <c r="R3068" s="202"/>
      <c r="S3068" s="202"/>
      <c r="T3068" s="203"/>
      <c r="AT3068" s="204" t="s">
        <v>188</v>
      </c>
      <c r="AU3068" s="204" t="s">
        <v>86</v>
      </c>
      <c r="AV3068" s="13" t="s">
        <v>86</v>
      </c>
      <c r="AW3068" s="13" t="s">
        <v>35</v>
      </c>
      <c r="AX3068" s="13" t="s">
        <v>76</v>
      </c>
      <c r="AY3068" s="204" t="s">
        <v>177</v>
      </c>
    </row>
    <row r="3069" spans="2:51" s="13" customFormat="1" ht="11.25">
      <c r="B3069" s="193"/>
      <c r="C3069" s="194"/>
      <c r="D3069" s="195" t="s">
        <v>188</v>
      </c>
      <c r="E3069" s="196" t="s">
        <v>19</v>
      </c>
      <c r="F3069" s="197" t="s">
        <v>196</v>
      </c>
      <c r="G3069" s="194"/>
      <c r="H3069" s="198">
        <v>3</v>
      </c>
      <c r="I3069" s="199"/>
      <c r="J3069" s="194"/>
      <c r="K3069" s="194"/>
      <c r="L3069" s="200"/>
      <c r="M3069" s="201"/>
      <c r="N3069" s="202"/>
      <c r="O3069" s="202"/>
      <c r="P3069" s="202"/>
      <c r="Q3069" s="202"/>
      <c r="R3069" s="202"/>
      <c r="S3069" s="202"/>
      <c r="T3069" s="203"/>
      <c r="AT3069" s="204" t="s">
        <v>188</v>
      </c>
      <c r="AU3069" s="204" t="s">
        <v>86</v>
      </c>
      <c r="AV3069" s="13" t="s">
        <v>86</v>
      </c>
      <c r="AW3069" s="13" t="s">
        <v>35</v>
      </c>
      <c r="AX3069" s="13" t="s">
        <v>76</v>
      </c>
      <c r="AY3069" s="204" t="s">
        <v>177</v>
      </c>
    </row>
    <row r="3070" spans="2:51" s="13" customFormat="1" ht="11.25">
      <c r="B3070" s="193"/>
      <c r="C3070" s="194"/>
      <c r="D3070" s="195" t="s">
        <v>188</v>
      </c>
      <c r="E3070" s="196" t="s">
        <v>19</v>
      </c>
      <c r="F3070" s="197" t="s">
        <v>1018</v>
      </c>
      <c r="G3070" s="194"/>
      <c r="H3070" s="198">
        <v>1.5</v>
      </c>
      <c r="I3070" s="199"/>
      <c r="J3070" s="194"/>
      <c r="K3070" s="194"/>
      <c r="L3070" s="200"/>
      <c r="M3070" s="201"/>
      <c r="N3070" s="202"/>
      <c r="O3070" s="202"/>
      <c r="P3070" s="202"/>
      <c r="Q3070" s="202"/>
      <c r="R3070" s="202"/>
      <c r="S3070" s="202"/>
      <c r="T3070" s="203"/>
      <c r="AT3070" s="204" t="s">
        <v>188</v>
      </c>
      <c r="AU3070" s="204" t="s">
        <v>86</v>
      </c>
      <c r="AV3070" s="13" t="s">
        <v>86</v>
      </c>
      <c r="AW3070" s="13" t="s">
        <v>35</v>
      </c>
      <c r="AX3070" s="13" t="s">
        <v>76</v>
      </c>
      <c r="AY3070" s="204" t="s">
        <v>177</v>
      </c>
    </row>
    <row r="3071" spans="2:51" s="13" customFormat="1" ht="11.25">
      <c r="B3071" s="193"/>
      <c r="C3071" s="194"/>
      <c r="D3071" s="195" t="s">
        <v>188</v>
      </c>
      <c r="E3071" s="196" t="s">
        <v>19</v>
      </c>
      <c r="F3071" s="197" t="s">
        <v>1006</v>
      </c>
      <c r="G3071" s="194"/>
      <c r="H3071" s="198">
        <v>6.6</v>
      </c>
      <c r="I3071" s="199"/>
      <c r="J3071" s="194"/>
      <c r="K3071" s="194"/>
      <c r="L3071" s="200"/>
      <c r="M3071" s="201"/>
      <c r="N3071" s="202"/>
      <c r="O3071" s="202"/>
      <c r="P3071" s="202"/>
      <c r="Q3071" s="202"/>
      <c r="R3071" s="202"/>
      <c r="S3071" s="202"/>
      <c r="T3071" s="203"/>
      <c r="AT3071" s="204" t="s">
        <v>188</v>
      </c>
      <c r="AU3071" s="204" t="s">
        <v>86</v>
      </c>
      <c r="AV3071" s="13" t="s">
        <v>86</v>
      </c>
      <c r="AW3071" s="13" t="s">
        <v>35</v>
      </c>
      <c r="AX3071" s="13" t="s">
        <v>76</v>
      </c>
      <c r="AY3071" s="204" t="s">
        <v>177</v>
      </c>
    </row>
    <row r="3072" spans="2:51" s="13" customFormat="1" ht="11.25">
      <c r="B3072" s="193"/>
      <c r="C3072" s="194"/>
      <c r="D3072" s="195" t="s">
        <v>188</v>
      </c>
      <c r="E3072" s="196" t="s">
        <v>19</v>
      </c>
      <c r="F3072" s="197" t="s">
        <v>1020</v>
      </c>
      <c r="G3072" s="194"/>
      <c r="H3072" s="198">
        <v>46.8</v>
      </c>
      <c r="I3072" s="199"/>
      <c r="J3072" s="194"/>
      <c r="K3072" s="194"/>
      <c r="L3072" s="200"/>
      <c r="M3072" s="201"/>
      <c r="N3072" s="202"/>
      <c r="O3072" s="202"/>
      <c r="P3072" s="202"/>
      <c r="Q3072" s="202"/>
      <c r="R3072" s="202"/>
      <c r="S3072" s="202"/>
      <c r="T3072" s="203"/>
      <c r="AT3072" s="204" t="s">
        <v>188</v>
      </c>
      <c r="AU3072" s="204" t="s">
        <v>86</v>
      </c>
      <c r="AV3072" s="13" t="s">
        <v>86</v>
      </c>
      <c r="AW3072" s="13" t="s">
        <v>35</v>
      </c>
      <c r="AX3072" s="13" t="s">
        <v>76</v>
      </c>
      <c r="AY3072" s="204" t="s">
        <v>177</v>
      </c>
    </row>
    <row r="3073" spans="2:51" s="13" customFormat="1" ht="11.25">
      <c r="B3073" s="193"/>
      <c r="C3073" s="194"/>
      <c r="D3073" s="195" t="s">
        <v>188</v>
      </c>
      <c r="E3073" s="196" t="s">
        <v>19</v>
      </c>
      <c r="F3073" s="197" t="s">
        <v>1021</v>
      </c>
      <c r="G3073" s="194"/>
      <c r="H3073" s="198">
        <v>16.2</v>
      </c>
      <c r="I3073" s="199"/>
      <c r="J3073" s="194"/>
      <c r="K3073" s="194"/>
      <c r="L3073" s="200"/>
      <c r="M3073" s="201"/>
      <c r="N3073" s="202"/>
      <c r="O3073" s="202"/>
      <c r="P3073" s="202"/>
      <c r="Q3073" s="202"/>
      <c r="R3073" s="202"/>
      <c r="S3073" s="202"/>
      <c r="T3073" s="203"/>
      <c r="AT3073" s="204" t="s">
        <v>188</v>
      </c>
      <c r="AU3073" s="204" t="s">
        <v>86</v>
      </c>
      <c r="AV3073" s="13" t="s">
        <v>86</v>
      </c>
      <c r="AW3073" s="13" t="s">
        <v>35</v>
      </c>
      <c r="AX3073" s="13" t="s">
        <v>76</v>
      </c>
      <c r="AY3073" s="204" t="s">
        <v>177</v>
      </c>
    </row>
    <row r="3074" spans="2:51" s="13" customFormat="1" ht="11.25">
      <c r="B3074" s="193"/>
      <c r="C3074" s="194"/>
      <c r="D3074" s="195" t="s">
        <v>188</v>
      </c>
      <c r="E3074" s="196" t="s">
        <v>19</v>
      </c>
      <c r="F3074" s="197" t="s">
        <v>649</v>
      </c>
      <c r="G3074" s="194"/>
      <c r="H3074" s="198">
        <v>3.5</v>
      </c>
      <c r="I3074" s="199"/>
      <c r="J3074" s="194"/>
      <c r="K3074" s="194"/>
      <c r="L3074" s="200"/>
      <c r="M3074" s="201"/>
      <c r="N3074" s="202"/>
      <c r="O3074" s="202"/>
      <c r="P3074" s="202"/>
      <c r="Q3074" s="202"/>
      <c r="R3074" s="202"/>
      <c r="S3074" s="202"/>
      <c r="T3074" s="203"/>
      <c r="AT3074" s="204" t="s">
        <v>188</v>
      </c>
      <c r="AU3074" s="204" t="s">
        <v>86</v>
      </c>
      <c r="AV3074" s="13" t="s">
        <v>86</v>
      </c>
      <c r="AW3074" s="13" t="s">
        <v>35</v>
      </c>
      <c r="AX3074" s="13" t="s">
        <v>76</v>
      </c>
      <c r="AY3074" s="204" t="s">
        <v>177</v>
      </c>
    </row>
    <row r="3075" spans="2:51" s="13" customFormat="1" ht="11.25">
      <c r="B3075" s="193"/>
      <c r="C3075" s="194"/>
      <c r="D3075" s="195" t="s">
        <v>188</v>
      </c>
      <c r="E3075" s="196" t="s">
        <v>19</v>
      </c>
      <c r="F3075" s="197" t="s">
        <v>1018</v>
      </c>
      <c r="G3075" s="194"/>
      <c r="H3075" s="198">
        <v>1.5</v>
      </c>
      <c r="I3075" s="199"/>
      <c r="J3075" s="194"/>
      <c r="K3075" s="194"/>
      <c r="L3075" s="200"/>
      <c r="M3075" s="201"/>
      <c r="N3075" s="202"/>
      <c r="O3075" s="202"/>
      <c r="P3075" s="202"/>
      <c r="Q3075" s="202"/>
      <c r="R3075" s="202"/>
      <c r="S3075" s="202"/>
      <c r="T3075" s="203"/>
      <c r="AT3075" s="204" t="s">
        <v>188</v>
      </c>
      <c r="AU3075" s="204" t="s">
        <v>86</v>
      </c>
      <c r="AV3075" s="13" t="s">
        <v>86</v>
      </c>
      <c r="AW3075" s="13" t="s">
        <v>35</v>
      </c>
      <c r="AX3075" s="13" t="s">
        <v>76</v>
      </c>
      <c r="AY3075" s="204" t="s">
        <v>177</v>
      </c>
    </row>
    <row r="3076" spans="2:51" s="13" customFormat="1" ht="11.25">
      <c r="B3076" s="193"/>
      <c r="C3076" s="194"/>
      <c r="D3076" s="195" t="s">
        <v>188</v>
      </c>
      <c r="E3076" s="196" t="s">
        <v>19</v>
      </c>
      <c r="F3076" s="197" t="s">
        <v>86</v>
      </c>
      <c r="G3076" s="194"/>
      <c r="H3076" s="198">
        <v>2</v>
      </c>
      <c r="I3076" s="199"/>
      <c r="J3076" s="194"/>
      <c r="K3076" s="194"/>
      <c r="L3076" s="200"/>
      <c r="M3076" s="201"/>
      <c r="N3076" s="202"/>
      <c r="O3076" s="202"/>
      <c r="P3076" s="202"/>
      <c r="Q3076" s="202"/>
      <c r="R3076" s="202"/>
      <c r="S3076" s="202"/>
      <c r="T3076" s="203"/>
      <c r="AT3076" s="204" t="s">
        <v>188</v>
      </c>
      <c r="AU3076" s="204" t="s">
        <v>86</v>
      </c>
      <c r="AV3076" s="13" t="s">
        <v>86</v>
      </c>
      <c r="AW3076" s="13" t="s">
        <v>35</v>
      </c>
      <c r="AX3076" s="13" t="s">
        <v>76</v>
      </c>
      <c r="AY3076" s="204" t="s">
        <v>177</v>
      </c>
    </row>
    <row r="3077" spans="2:51" s="13" customFormat="1" ht="11.25">
      <c r="B3077" s="193"/>
      <c r="C3077" s="194"/>
      <c r="D3077" s="195" t="s">
        <v>188</v>
      </c>
      <c r="E3077" s="196" t="s">
        <v>19</v>
      </c>
      <c r="F3077" s="197" t="s">
        <v>1022</v>
      </c>
      <c r="G3077" s="194"/>
      <c r="H3077" s="198">
        <v>58.3</v>
      </c>
      <c r="I3077" s="199"/>
      <c r="J3077" s="194"/>
      <c r="K3077" s="194"/>
      <c r="L3077" s="200"/>
      <c r="M3077" s="201"/>
      <c r="N3077" s="202"/>
      <c r="O3077" s="202"/>
      <c r="P3077" s="202"/>
      <c r="Q3077" s="202"/>
      <c r="R3077" s="202"/>
      <c r="S3077" s="202"/>
      <c r="T3077" s="203"/>
      <c r="AT3077" s="204" t="s">
        <v>188</v>
      </c>
      <c r="AU3077" s="204" t="s">
        <v>86</v>
      </c>
      <c r="AV3077" s="13" t="s">
        <v>86</v>
      </c>
      <c r="AW3077" s="13" t="s">
        <v>35</v>
      </c>
      <c r="AX3077" s="13" t="s">
        <v>76</v>
      </c>
      <c r="AY3077" s="204" t="s">
        <v>177</v>
      </c>
    </row>
    <row r="3078" spans="2:51" s="13" customFormat="1" ht="11.25">
      <c r="B3078" s="193"/>
      <c r="C3078" s="194"/>
      <c r="D3078" s="195" t="s">
        <v>188</v>
      </c>
      <c r="E3078" s="196" t="s">
        <v>19</v>
      </c>
      <c r="F3078" s="197" t="s">
        <v>557</v>
      </c>
      <c r="G3078" s="194"/>
      <c r="H3078" s="198">
        <v>29</v>
      </c>
      <c r="I3078" s="199"/>
      <c r="J3078" s="194"/>
      <c r="K3078" s="194"/>
      <c r="L3078" s="200"/>
      <c r="M3078" s="201"/>
      <c r="N3078" s="202"/>
      <c r="O3078" s="202"/>
      <c r="P3078" s="202"/>
      <c r="Q3078" s="202"/>
      <c r="R3078" s="202"/>
      <c r="S3078" s="202"/>
      <c r="T3078" s="203"/>
      <c r="AT3078" s="204" t="s">
        <v>188</v>
      </c>
      <c r="AU3078" s="204" t="s">
        <v>86</v>
      </c>
      <c r="AV3078" s="13" t="s">
        <v>86</v>
      </c>
      <c r="AW3078" s="13" t="s">
        <v>35</v>
      </c>
      <c r="AX3078" s="13" t="s">
        <v>76</v>
      </c>
      <c r="AY3078" s="204" t="s">
        <v>177</v>
      </c>
    </row>
    <row r="3079" spans="2:51" s="13" customFormat="1" ht="11.25">
      <c r="B3079" s="193"/>
      <c r="C3079" s="194"/>
      <c r="D3079" s="195" t="s">
        <v>188</v>
      </c>
      <c r="E3079" s="196" t="s">
        <v>19</v>
      </c>
      <c r="F3079" s="197" t="s">
        <v>1007</v>
      </c>
      <c r="G3079" s="194"/>
      <c r="H3079" s="198">
        <v>3.4</v>
      </c>
      <c r="I3079" s="199"/>
      <c r="J3079" s="194"/>
      <c r="K3079" s="194"/>
      <c r="L3079" s="200"/>
      <c r="M3079" s="201"/>
      <c r="N3079" s="202"/>
      <c r="O3079" s="202"/>
      <c r="P3079" s="202"/>
      <c r="Q3079" s="202"/>
      <c r="R3079" s="202"/>
      <c r="S3079" s="202"/>
      <c r="T3079" s="203"/>
      <c r="AT3079" s="204" t="s">
        <v>188</v>
      </c>
      <c r="AU3079" s="204" t="s">
        <v>86</v>
      </c>
      <c r="AV3079" s="13" t="s">
        <v>86</v>
      </c>
      <c r="AW3079" s="13" t="s">
        <v>35</v>
      </c>
      <c r="AX3079" s="13" t="s">
        <v>76</v>
      </c>
      <c r="AY3079" s="204" t="s">
        <v>177</v>
      </c>
    </row>
    <row r="3080" spans="2:51" s="13" customFormat="1" ht="11.25">
      <c r="B3080" s="193"/>
      <c r="C3080" s="194"/>
      <c r="D3080" s="195" t="s">
        <v>188</v>
      </c>
      <c r="E3080" s="196" t="s">
        <v>19</v>
      </c>
      <c r="F3080" s="197" t="s">
        <v>1012</v>
      </c>
      <c r="G3080" s="194"/>
      <c r="H3080" s="198">
        <v>1.7</v>
      </c>
      <c r="I3080" s="199"/>
      <c r="J3080" s="194"/>
      <c r="K3080" s="194"/>
      <c r="L3080" s="200"/>
      <c r="M3080" s="201"/>
      <c r="N3080" s="202"/>
      <c r="O3080" s="202"/>
      <c r="P3080" s="202"/>
      <c r="Q3080" s="202"/>
      <c r="R3080" s="202"/>
      <c r="S3080" s="202"/>
      <c r="T3080" s="203"/>
      <c r="AT3080" s="204" t="s">
        <v>188</v>
      </c>
      <c r="AU3080" s="204" t="s">
        <v>86</v>
      </c>
      <c r="AV3080" s="13" t="s">
        <v>86</v>
      </c>
      <c r="AW3080" s="13" t="s">
        <v>35</v>
      </c>
      <c r="AX3080" s="13" t="s">
        <v>76</v>
      </c>
      <c r="AY3080" s="204" t="s">
        <v>177</v>
      </c>
    </row>
    <row r="3081" spans="2:51" s="13" customFormat="1" ht="11.25">
      <c r="B3081" s="193"/>
      <c r="C3081" s="194"/>
      <c r="D3081" s="195" t="s">
        <v>188</v>
      </c>
      <c r="E3081" s="196" t="s">
        <v>19</v>
      </c>
      <c r="F3081" s="197" t="s">
        <v>1061</v>
      </c>
      <c r="G3081" s="194"/>
      <c r="H3081" s="198">
        <v>22.5</v>
      </c>
      <c r="I3081" s="199"/>
      <c r="J3081" s="194"/>
      <c r="K3081" s="194"/>
      <c r="L3081" s="200"/>
      <c r="M3081" s="201"/>
      <c r="N3081" s="202"/>
      <c r="O3081" s="202"/>
      <c r="P3081" s="202"/>
      <c r="Q3081" s="202"/>
      <c r="R3081" s="202"/>
      <c r="S3081" s="202"/>
      <c r="T3081" s="203"/>
      <c r="AT3081" s="204" t="s">
        <v>188</v>
      </c>
      <c r="AU3081" s="204" t="s">
        <v>86</v>
      </c>
      <c r="AV3081" s="13" t="s">
        <v>86</v>
      </c>
      <c r="AW3081" s="13" t="s">
        <v>35</v>
      </c>
      <c r="AX3081" s="13" t="s">
        <v>76</v>
      </c>
      <c r="AY3081" s="204" t="s">
        <v>177</v>
      </c>
    </row>
    <row r="3082" spans="2:51" s="13" customFormat="1" ht="11.25">
      <c r="B3082" s="193"/>
      <c r="C3082" s="194"/>
      <c r="D3082" s="195" t="s">
        <v>188</v>
      </c>
      <c r="E3082" s="196" t="s">
        <v>19</v>
      </c>
      <c r="F3082" s="197" t="s">
        <v>1025</v>
      </c>
      <c r="G3082" s="194"/>
      <c r="H3082" s="198">
        <v>60.5</v>
      </c>
      <c r="I3082" s="199"/>
      <c r="J3082" s="194"/>
      <c r="K3082" s="194"/>
      <c r="L3082" s="200"/>
      <c r="M3082" s="201"/>
      <c r="N3082" s="202"/>
      <c r="O3082" s="202"/>
      <c r="P3082" s="202"/>
      <c r="Q3082" s="202"/>
      <c r="R3082" s="202"/>
      <c r="S3082" s="202"/>
      <c r="T3082" s="203"/>
      <c r="AT3082" s="204" t="s">
        <v>188</v>
      </c>
      <c r="AU3082" s="204" t="s">
        <v>86</v>
      </c>
      <c r="AV3082" s="13" t="s">
        <v>86</v>
      </c>
      <c r="AW3082" s="13" t="s">
        <v>35</v>
      </c>
      <c r="AX3082" s="13" t="s">
        <v>76</v>
      </c>
      <c r="AY3082" s="204" t="s">
        <v>177</v>
      </c>
    </row>
    <row r="3083" spans="2:51" s="15" customFormat="1" ht="11.25">
      <c r="B3083" s="216"/>
      <c r="C3083" s="217"/>
      <c r="D3083" s="195" t="s">
        <v>188</v>
      </c>
      <c r="E3083" s="218" t="s">
        <v>19</v>
      </c>
      <c r="F3083" s="219" t="s">
        <v>1023</v>
      </c>
      <c r="G3083" s="217"/>
      <c r="H3083" s="218" t="s">
        <v>19</v>
      </c>
      <c r="I3083" s="220"/>
      <c r="J3083" s="217"/>
      <c r="K3083" s="217"/>
      <c r="L3083" s="221"/>
      <c r="M3083" s="222"/>
      <c r="N3083" s="223"/>
      <c r="O3083" s="223"/>
      <c r="P3083" s="223"/>
      <c r="Q3083" s="223"/>
      <c r="R3083" s="223"/>
      <c r="S3083" s="223"/>
      <c r="T3083" s="224"/>
      <c r="AT3083" s="225" t="s">
        <v>188</v>
      </c>
      <c r="AU3083" s="225" t="s">
        <v>86</v>
      </c>
      <c r="AV3083" s="15" t="s">
        <v>84</v>
      </c>
      <c r="AW3083" s="15" t="s">
        <v>35</v>
      </c>
      <c r="AX3083" s="15" t="s">
        <v>76</v>
      </c>
      <c r="AY3083" s="225" t="s">
        <v>177</v>
      </c>
    </row>
    <row r="3084" spans="2:51" s="15" customFormat="1" ht="11.25">
      <c r="B3084" s="216"/>
      <c r="C3084" s="217"/>
      <c r="D3084" s="195" t="s">
        <v>188</v>
      </c>
      <c r="E3084" s="218" t="s">
        <v>19</v>
      </c>
      <c r="F3084" s="219" t="s">
        <v>2620</v>
      </c>
      <c r="G3084" s="217"/>
      <c r="H3084" s="218" t="s">
        <v>19</v>
      </c>
      <c r="I3084" s="220"/>
      <c r="J3084" s="217"/>
      <c r="K3084" s="217"/>
      <c r="L3084" s="221"/>
      <c r="M3084" s="222"/>
      <c r="N3084" s="223"/>
      <c r="O3084" s="223"/>
      <c r="P3084" s="223"/>
      <c r="Q3084" s="223"/>
      <c r="R3084" s="223"/>
      <c r="S3084" s="223"/>
      <c r="T3084" s="224"/>
      <c r="AT3084" s="225" t="s">
        <v>188</v>
      </c>
      <c r="AU3084" s="225" t="s">
        <v>86</v>
      </c>
      <c r="AV3084" s="15" t="s">
        <v>84</v>
      </c>
      <c r="AW3084" s="15" t="s">
        <v>35</v>
      </c>
      <c r="AX3084" s="15" t="s">
        <v>76</v>
      </c>
      <c r="AY3084" s="225" t="s">
        <v>177</v>
      </c>
    </row>
    <row r="3085" spans="2:51" s="13" customFormat="1" ht="11.25">
      <c r="B3085" s="193"/>
      <c r="C3085" s="194"/>
      <c r="D3085" s="195" t="s">
        <v>188</v>
      </c>
      <c r="E3085" s="196" t="s">
        <v>19</v>
      </c>
      <c r="F3085" s="197" t="s">
        <v>1028</v>
      </c>
      <c r="G3085" s="194"/>
      <c r="H3085" s="198">
        <v>1.2</v>
      </c>
      <c r="I3085" s="199"/>
      <c r="J3085" s="194"/>
      <c r="K3085" s="194"/>
      <c r="L3085" s="200"/>
      <c r="M3085" s="201"/>
      <c r="N3085" s="202"/>
      <c r="O3085" s="202"/>
      <c r="P3085" s="202"/>
      <c r="Q3085" s="202"/>
      <c r="R3085" s="202"/>
      <c r="S3085" s="202"/>
      <c r="T3085" s="203"/>
      <c r="AT3085" s="204" t="s">
        <v>188</v>
      </c>
      <c r="AU3085" s="204" t="s">
        <v>86</v>
      </c>
      <c r="AV3085" s="13" t="s">
        <v>86</v>
      </c>
      <c r="AW3085" s="13" t="s">
        <v>35</v>
      </c>
      <c r="AX3085" s="13" t="s">
        <v>76</v>
      </c>
      <c r="AY3085" s="204" t="s">
        <v>177</v>
      </c>
    </row>
    <row r="3086" spans="2:51" s="13" customFormat="1" ht="11.25">
      <c r="B3086" s="193"/>
      <c r="C3086" s="194"/>
      <c r="D3086" s="195" t="s">
        <v>188</v>
      </c>
      <c r="E3086" s="196" t="s">
        <v>19</v>
      </c>
      <c r="F3086" s="197" t="s">
        <v>1012</v>
      </c>
      <c r="G3086" s="194"/>
      <c r="H3086" s="198">
        <v>1.7</v>
      </c>
      <c r="I3086" s="199"/>
      <c r="J3086" s="194"/>
      <c r="K3086" s="194"/>
      <c r="L3086" s="200"/>
      <c r="M3086" s="201"/>
      <c r="N3086" s="202"/>
      <c r="O3086" s="202"/>
      <c r="P3086" s="202"/>
      <c r="Q3086" s="202"/>
      <c r="R3086" s="202"/>
      <c r="S3086" s="202"/>
      <c r="T3086" s="203"/>
      <c r="AT3086" s="204" t="s">
        <v>188</v>
      </c>
      <c r="AU3086" s="204" t="s">
        <v>86</v>
      </c>
      <c r="AV3086" s="13" t="s">
        <v>86</v>
      </c>
      <c r="AW3086" s="13" t="s">
        <v>35</v>
      </c>
      <c r="AX3086" s="13" t="s">
        <v>76</v>
      </c>
      <c r="AY3086" s="204" t="s">
        <v>177</v>
      </c>
    </row>
    <row r="3087" spans="2:51" s="13" customFormat="1" ht="11.25">
      <c r="B3087" s="193"/>
      <c r="C3087" s="194"/>
      <c r="D3087" s="195" t="s">
        <v>188</v>
      </c>
      <c r="E3087" s="196" t="s">
        <v>19</v>
      </c>
      <c r="F3087" s="197" t="s">
        <v>1019</v>
      </c>
      <c r="G3087" s="194"/>
      <c r="H3087" s="198">
        <v>2.9</v>
      </c>
      <c r="I3087" s="199"/>
      <c r="J3087" s="194"/>
      <c r="K3087" s="194"/>
      <c r="L3087" s="200"/>
      <c r="M3087" s="201"/>
      <c r="N3087" s="202"/>
      <c r="O3087" s="202"/>
      <c r="P3087" s="202"/>
      <c r="Q3087" s="202"/>
      <c r="R3087" s="202"/>
      <c r="S3087" s="202"/>
      <c r="T3087" s="203"/>
      <c r="AT3087" s="204" t="s">
        <v>188</v>
      </c>
      <c r="AU3087" s="204" t="s">
        <v>86</v>
      </c>
      <c r="AV3087" s="13" t="s">
        <v>86</v>
      </c>
      <c r="AW3087" s="13" t="s">
        <v>35</v>
      </c>
      <c r="AX3087" s="13" t="s">
        <v>76</v>
      </c>
      <c r="AY3087" s="204" t="s">
        <v>177</v>
      </c>
    </row>
    <row r="3088" spans="2:51" s="13" customFormat="1" ht="11.25">
      <c r="B3088" s="193"/>
      <c r="C3088" s="194"/>
      <c r="D3088" s="195" t="s">
        <v>188</v>
      </c>
      <c r="E3088" s="196" t="s">
        <v>19</v>
      </c>
      <c r="F3088" s="197" t="s">
        <v>84</v>
      </c>
      <c r="G3088" s="194"/>
      <c r="H3088" s="198">
        <v>1</v>
      </c>
      <c r="I3088" s="199"/>
      <c r="J3088" s="194"/>
      <c r="K3088" s="194"/>
      <c r="L3088" s="200"/>
      <c r="M3088" s="201"/>
      <c r="N3088" s="202"/>
      <c r="O3088" s="202"/>
      <c r="P3088" s="202"/>
      <c r="Q3088" s="202"/>
      <c r="R3088" s="202"/>
      <c r="S3088" s="202"/>
      <c r="T3088" s="203"/>
      <c r="AT3088" s="204" t="s">
        <v>188</v>
      </c>
      <c r="AU3088" s="204" t="s">
        <v>86</v>
      </c>
      <c r="AV3088" s="13" t="s">
        <v>86</v>
      </c>
      <c r="AW3088" s="13" t="s">
        <v>35</v>
      </c>
      <c r="AX3088" s="13" t="s">
        <v>76</v>
      </c>
      <c r="AY3088" s="204" t="s">
        <v>177</v>
      </c>
    </row>
    <row r="3089" spans="1:65" s="15" customFormat="1" ht="11.25">
      <c r="B3089" s="216"/>
      <c r="C3089" s="217"/>
      <c r="D3089" s="195" t="s">
        <v>188</v>
      </c>
      <c r="E3089" s="218" t="s">
        <v>19</v>
      </c>
      <c r="F3089" s="219" t="s">
        <v>379</v>
      </c>
      <c r="G3089" s="217"/>
      <c r="H3089" s="218" t="s">
        <v>19</v>
      </c>
      <c r="I3089" s="220"/>
      <c r="J3089" s="217"/>
      <c r="K3089" s="217"/>
      <c r="L3089" s="221"/>
      <c r="M3089" s="222"/>
      <c r="N3089" s="223"/>
      <c r="O3089" s="223"/>
      <c r="P3089" s="223"/>
      <c r="Q3089" s="223"/>
      <c r="R3089" s="223"/>
      <c r="S3089" s="223"/>
      <c r="T3089" s="224"/>
      <c r="AT3089" s="225" t="s">
        <v>188</v>
      </c>
      <c r="AU3089" s="225" t="s">
        <v>86</v>
      </c>
      <c r="AV3089" s="15" t="s">
        <v>84</v>
      </c>
      <c r="AW3089" s="15" t="s">
        <v>35</v>
      </c>
      <c r="AX3089" s="15" t="s">
        <v>76</v>
      </c>
      <c r="AY3089" s="225" t="s">
        <v>177</v>
      </c>
    </row>
    <row r="3090" spans="1:65" s="13" customFormat="1" ht="11.25">
      <c r="B3090" s="193"/>
      <c r="C3090" s="194"/>
      <c r="D3090" s="195" t="s">
        <v>188</v>
      </c>
      <c r="E3090" s="196" t="s">
        <v>19</v>
      </c>
      <c r="F3090" s="197" t="s">
        <v>2621</v>
      </c>
      <c r="G3090" s="194"/>
      <c r="H3090" s="198">
        <v>14.2</v>
      </c>
      <c r="I3090" s="199"/>
      <c r="J3090" s="194"/>
      <c r="K3090" s="194"/>
      <c r="L3090" s="200"/>
      <c r="M3090" s="201"/>
      <c r="N3090" s="202"/>
      <c r="O3090" s="202"/>
      <c r="P3090" s="202"/>
      <c r="Q3090" s="202"/>
      <c r="R3090" s="202"/>
      <c r="S3090" s="202"/>
      <c r="T3090" s="203"/>
      <c r="AT3090" s="204" t="s">
        <v>188</v>
      </c>
      <c r="AU3090" s="204" t="s">
        <v>86</v>
      </c>
      <c r="AV3090" s="13" t="s">
        <v>86</v>
      </c>
      <c r="AW3090" s="13" t="s">
        <v>35</v>
      </c>
      <c r="AX3090" s="13" t="s">
        <v>76</v>
      </c>
      <c r="AY3090" s="204" t="s">
        <v>177</v>
      </c>
    </row>
    <row r="3091" spans="1:65" s="13" customFormat="1" ht="11.25">
      <c r="B3091" s="193"/>
      <c r="C3091" s="194"/>
      <c r="D3091" s="195" t="s">
        <v>188</v>
      </c>
      <c r="E3091" s="196" t="s">
        <v>19</v>
      </c>
      <c r="F3091" s="197" t="s">
        <v>1821</v>
      </c>
      <c r="G3091" s="194"/>
      <c r="H3091" s="198">
        <v>4.5999999999999996</v>
      </c>
      <c r="I3091" s="199"/>
      <c r="J3091" s="194"/>
      <c r="K3091" s="194"/>
      <c r="L3091" s="200"/>
      <c r="M3091" s="201"/>
      <c r="N3091" s="202"/>
      <c r="O3091" s="202"/>
      <c r="P3091" s="202"/>
      <c r="Q3091" s="202"/>
      <c r="R3091" s="202"/>
      <c r="S3091" s="202"/>
      <c r="T3091" s="203"/>
      <c r="AT3091" s="204" t="s">
        <v>188</v>
      </c>
      <c r="AU3091" s="204" t="s">
        <v>86</v>
      </c>
      <c r="AV3091" s="13" t="s">
        <v>86</v>
      </c>
      <c r="AW3091" s="13" t="s">
        <v>35</v>
      </c>
      <c r="AX3091" s="13" t="s">
        <v>76</v>
      </c>
      <c r="AY3091" s="204" t="s">
        <v>177</v>
      </c>
    </row>
    <row r="3092" spans="1:65" s="13" customFormat="1" ht="11.25">
      <c r="B3092" s="193"/>
      <c r="C3092" s="194"/>
      <c r="D3092" s="195" t="s">
        <v>188</v>
      </c>
      <c r="E3092" s="196" t="s">
        <v>19</v>
      </c>
      <c r="F3092" s="197" t="s">
        <v>1822</v>
      </c>
      <c r="G3092" s="194"/>
      <c r="H3092" s="198">
        <v>1.3</v>
      </c>
      <c r="I3092" s="199"/>
      <c r="J3092" s="194"/>
      <c r="K3092" s="194"/>
      <c r="L3092" s="200"/>
      <c r="M3092" s="201"/>
      <c r="N3092" s="202"/>
      <c r="O3092" s="202"/>
      <c r="P3092" s="202"/>
      <c r="Q3092" s="202"/>
      <c r="R3092" s="202"/>
      <c r="S3092" s="202"/>
      <c r="T3092" s="203"/>
      <c r="AT3092" s="204" t="s">
        <v>188</v>
      </c>
      <c r="AU3092" s="204" t="s">
        <v>86</v>
      </c>
      <c r="AV3092" s="13" t="s">
        <v>86</v>
      </c>
      <c r="AW3092" s="13" t="s">
        <v>35</v>
      </c>
      <c r="AX3092" s="13" t="s">
        <v>76</v>
      </c>
      <c r="AY3092" s="204" t="s">
        <v>177</v>
      </c>
    </row>
    <row r="3093" spans="1:65" s="13" customFormat="1" ht="11.25">
      <c r="B3093" s="193"/>
      <c r="C3093" s="194"/>
      <c r="D3093" s="195" t="s">
        <v>188</v>
      </c>
      <c r="E3093" s="196" t="s">
        <v>19</v>
      </c>
      <c r="F3093" s="197" t="s">
        <v>1822</v>
      </c>
      <c r="G3093" s="194"/>
      <c r="H3093" s="198">
        <v>1.3</v>
      </c>
      <c r="I3093" s="199"/>
      <c r="J3093" s="194"/>
      <c r="K3093" s="194"/>
      <c r="L3093" s="200"/>
      <c r="M3093" s="201"/>
      <c r="N3093" s="202"/>
      <c r="O3093" s="202"/>
      <c r="P3093" s="202"/>
      <c r="Q3093" s="202"/>
      <c r="R3093" s="202"/>
      <c r="S3093" s="202"/>
      <c r="T3093" s="203"/>
      <c r="AT3093" s="204" t="s">
        <v>188</v>
      </c>
      <c r="AU3093" s="204" t="s">
        <v>86</v>
      </c>
      <c r="AV3093" s="13" t="s">
        <v>86</v>
      </c>
      <c r="AW3093" s="13" t="s">
        <v>35</v>
      </c>
      <c r="AX3093" s="13" t="s">
        <v>76</v>
      </c>
      <c r="AY3093" s="204" t="s">
        <v>177</v>
      </c>
    </row>
    <row r="3094" spans="1:65" s="13" customFormat="1" ht="11.25">
      <c r="B3094" s="193"/>
      <c r="C3094" s="194"/>
      <c r="D3094" s="195" t="s">
        <v>188</v>
      </c>
      <c r="E3094" s="196" t="s">
        <v>19</v>
      </c>
      <c r="F3094" s="197" t="s">
        <v>1830</v>
      </c>
      <c r="G3094" s="194"/>
      <c r="H3094" s="198">
        <v>6.3</v>
      </c>
      <c r="I3094" s="199"/>
      <c r="J3094" s="194"/>
      <c r="K3094" s="194"/>
      <c r="L3094" s="200"/>
      <c r="M3094" s="201"/>
      <c r="N3094" s="202"/>
      <c r="O3094" s="202"/>
      <c r="P3094" s="202"/>
      <c r="Q3094" s="202"/>
      <c r="R3094" s="202"/>
      <c r="S3094" s="202"/>
      <c r="T3094" s="203"/>
      <c r="AT3094" s="204" t="s">
        <v>188</v>
      </c>
      <c r="AU3094" s="204" t="s">
        <v>86</v>
      </c>
      <c r="AV3094" s="13" t="s">
        <v>86</v>
      </c>
      <c r="AW3094" s="13" t="s">
        <v>35</v>
      </c>
      <c r="AX3094" s="13" t="s">
        <v>76</v>
      </c>
      <c r="AY3094" s="204" t="s">
        <v>177</v>
      </c>
    </row>
    <row r="3095" spans="1:65" s="13" customFormat="1" ht="11.25">
      <c r="B3095" s="193"/>
      <c r="C3095" s="194"/>
      <c r="D3095" s="195" t="s">
        <v>188</v>
      </c>
      <c r="E3095" s="196" t="s">
        <v>19</v>
      </c>
      <c r="F3095" s="197" t="s">
        <v>1010</v>
      </c>
      <c r="G3095" s="194"/>
      <c r="H3095" s="198">
        <v>2.2999999999999998</v>
      </c>
      <c r="I3095" s="199"/>
      <c r="J3095" s="194"/>
      <c r="K3095" s="194"/>
      <c r="L3095" s="200"/>
      <c r="M3095" s="201"/>
      <c r="N3095" s="202"/>
      <c r="O3095" s="202"/>
      <c r="P3095" s="202"/>
      <c r="Q3095" s="202"/>
      <c r="R3095" s="202"/>
      <c r="S3095" s="202"/>
      <c r="T3095" s="203"/>
      <c r="AT3095" s="204" t="s">
        <v>188</v>
      </c>
      <c r="AU3095" s="204" t="s">
        <v>86</v>
      </c>
      <c r="AV3095" s="13" t="s">
        <v>86</v>
      </c>
      <c r="AW3095" s="13" t="s">
        <v>35</v>
      </c>
      <c r="AX3095" s="13" t="s">
        <v>76</v>
      </c>
      <c r="AY3095" s="204" t="s">
        <v>177</v>
      </c>
    </row>
    <row r="3096" spans="1:65" s="14" customFormat="1" ht="11.25">
      <c r="B3096" s="205"/>
      <c r="C3096" s="206"/>
      <c r="D3096" s="195" t="s">
        <v>188</v>
      </c>
      <c r="E3096" s="207" t="s">
        <v>19</v>
      </c>
      <c r="F3096" s="208" t="s">
        <v>190</v>
      </c>
      <c r="G3096" s="206"/>
      <c r="H3096" s="209">
        <v>596.3599999999999</v>
      </c>
      <c r="I3096" s="210"/>
      <c r="J3096" s="206"/>
      <c r="K3096" s="206"/>
      <c r="L3096" s="211"/>
      <c r="M3096" s="212"/>
      <c r="N3096" s="213"/>
      <c r="O3096" s="213"/>
      <c r="P3096" s="213"/>
      <c r="Q3096" s="213"/>
      <c r="R3096" s="213"/>
      <c r="S3096" s="213"/>
      <c r="T3096" s="214"/>
      <c r="AT3096" s="215" t="s">
        <v>188</v>
      </c>
      <c r="AU3096" s="215" t="s">
        <v>86</v>
      </c>
      <c r="AV3096" s="14" t="s">
        <v>184</v>
      </c>
      <c r="AW3096" s="14" t="s">
        <v>35</v>
      </c>
      <c r="AX3096" s="14" t="s">
        <v>84</v>
      </c>
      <c r="AY3096" s="215" t="s">
        <v>177</v>
      </c>
    </row>
    <row r="3097" spans="1:65" s="2" customFormat="1" ht="21.75" customHeight="1">
      <c r="A3097" s="36"/>
      <c r="B3097" s="37"/>
      <c r="C3097" s="175" t="s">
        <v>2622</v>
      </c>
      <c r="D3097" s="175" t="s">
        <v>179</v>
      </c>
      <c r="E3097" s="176" t="s">
        <v>2623</v>
      </c>
      <c r="F3097" s="177" t="s">
        <v>2624</v>
      </c>
      <c r="G3097" s="178" t="s">
        <v>199</v>
      </c>
      <c r="H3097" s="179">
        <v>596.36</v>
      </c>
      <c r="I3097" s="180"/>
      <c r="J3097" s="181">
        <f>ROUND(I3097*H3097,2)</f>
        <v>0</v>
      </c>
      <c r="K3097" s="177" t="s">
        <v>183</v>
      </c>
      <c r="L3097" s="41"/>
      <c r="M3097" s="182" t="s">
        <v>19</v>
      </c>
      <c r="N3097" s="183" t="s">
        <v>47</v>
      </c>
      <c r="O3097" s="66"/>
      <c r="P3097" s="184">
        <f>O3097*H3097</f>
        <v>0</v>
      </c>
      <c r="Q3097" s="184">
        <v>4.5500000000000002E-3</v>
      </c>
      <c r="R3097" s="184">
        <f>Q3097*H3097</f>
        <v>2.713438</v>
      </c>
      <c r="S3097" s="184">
        <v>0</v>
      </c>
      <c r="T3097" s="185">
        <f>S3097*H3097</f>
        <v>0</v>
      </c>
      <c r="U3097" s="36"/>
      <c r="V3097" s="36"/>
      <c r="W3097" s="36"/>
      <c r="X3097" s="36"/>
      <c r="Y3097" s="36"/>
      <c r="Z3097" s="36"/>
      <c r="AA3097" s="36"/>
      <c r="AB3097" s="36"/>
      <c r="AC3097" s="36"/>
      <c r="AD3097" s="36"/>
      <c r="AE3097" s="36"/>
      <c r="AR3097" s="186" t="s">
        <v>301</v>
      </c>
      <c r="AT3097" s="186" t="s">
        <v>179</v>
      </c>
      <c r="AU3097" s="186" t="s">
        <v>86</v>
      </c>
      <c r="AY3097" s="19" t="s">
        <v>177</v>
      </c>
      <c r="BE3097" s="187">
        <f>IF(N3097="základní",J3097,0)</f>
        <v>0</v>
      </c>
      <c r="BF3097" s="187">
        <f>IF(N3097="snížená",J3097,0)</f>
        <v>0</v>
      </c>
      <c r="BG3097" s="187">
        <f>IF(N3097="zákl. přenesená",J3097,0)</f>
        <v>0</v>
      </c>
      <c r="BH3097" s="187">
        <f>IF(N3097="sníž. přenesená",J3097,0)</f>
        <v>0</v>
      </c>
      <c r="BI3097" s="187">
        <f>IF(N3097="nulová",J3097,0)</f>
        <v>0</v>
      </c>
      <c r="BJ3097" s="19" t="s">
        <v>84</v>
      </c>
      <c r="BK3097" s="187">
        <f>ROUND(I3097*H3097,2)</f>
        <v>0</v>
      </c>
      <c r="BL3097" s="19" t="s">
        <v>301</v>
      </c>
      <c r="BM3097" s="186" t="s">
        <v>2625</v>
      </c>
    </row>
    <row r="3098" spans="1:65" s="2" customFormat="1" ht="11.25">
      <c r="A3098" s="36"/>
      <c r="B3098" s="37"/>
      <c r="C3098" s="38"/>
      <c r="D3098" s="188" t="s">
        <v>186</v>
      </c>
      <c r="E3098" s="38"/>
      <c r="F3098" s="189" t="s">
        <v>2626</v>
      </c>
      <c r="G3098" s="38"/>
      <c r="H3098" s="38"/>
      <c r="I3098" s="190"/>
      <c r="J3098" s="38"/>
      <c r="K3098" s="38"/>
      <c r="L3098" s="41"/>
      <c r="M3098" s="191"/>
      <c r="N3098" s="192"/>
      <c r="O3098" s="66"/>
      <c r="P3098" s="66"/>
      <c r="Q3098" s="66"/>
      <c r="R3098" s="66"/>
      <c r="S3098" s="66"/>
      <c r="T3098" s="67"/>
      <c r="U3098" s="36"/>
      <c r="V3098" s="36"/>
      <c r="W3098" s="36"/>
      <c r="X3098" s="36"/>
      <c r="Y3098" s="36"/>
      <c r="Z3098" s="36"/>
      <c r="AA3098" s="36"/>
      <c r="AB3098" s="36"/>
      <c r="AC3098" s="36"/>
      <c r="AD3098" s="36"/>
      <c r="AE3098" s="36"/>
      <c r="AT3098" s="19" t="s">
        <v>186</v>
      </c>
      <c r="AU3098" s="19" t="s">
        <v>86</v>
      </c>
    </row>
    <row r="3099" spans="1:65" s="15" customFormat="1" ht="11.25">
      <c r="B3099" s="216"/>
      <c r="C3099" s="217"/>
      <c r="D3099" s="195" t="s">
        <v>188</v>
      </c>
      <c r="E3099" s="218" t="s">
        <v>19</v>
      </c>
      <c r="F3099" s="219" t="s">
        <v>950</v>
      </c>
      <c r="G3099" s="217"/>
      <c r="H3099" s="218" t="s">
        <v>19</v>
      </c>
      <c r="I3099" s="220"/>
      <c r="J3099" s="217"/>
      <c r="K3099" s="217"/>
      <c r="L3099" s="221"/>
      <c r="M3099" s="222"/>
      <c r="N3099" s="223"/>
      <c r="O3099" s="223"/>
      <c r="P3099" s="223"/>
      <c r="Q3099" s="223"/>
      <c r="R3099" s="223"/>
      <c r="S3099" s="223"/>
      <c r="T3099" s="224"/>
      <c r="AT3099" s="225" t="s">
        <v>188</v>
      </c>
      <c r="AU3099" s="225" t="s">
        <v>86</v>
      </c>
      <c r="AV3099" s="15" t="s">
        <v>84</v>
      </c>
      <c r="AW3099" s="15" t="s">
        <v>35</v>
      </c>
      <c r="AX3099" s="15" t="s">
        <v>76</v>
      </c>
      <c r="AY3099" s="225" t="s">
        <v>177</v>
      </c>
    </row>
    <row r="3100" spans="1:65" s="13" customFormat="1" ht="11.25">
      <c r="B3100" s="193"/>
      <c r="C3100" s="194"/>
      <c r="D3100" s="195" t="s">
        <v>188</v>
      </c>
      <c r="E3100" s="196" t="s">
        <v>19</v>
      </c>
      <c r="F3100" s="197" t="s">
        <v>2619</v>
      </c>
      <c r="G3100" s="194"/>
      <c r="H3100" s="198">
        <v>-0.14000000000000001</v>
      </c>
      <c r="I3100" s="199"/>
      <c r="J3100" s="194"/>
      <c r="K3100" s="194"/>
      <c r="L3100" s="200"/>
      <c r="M3100" s="201"/>
      <c r="N3100" s="202"/>
      <c r="O3100" s="202"/>
      <c r="P3100" s="202"/>
      <c r="Q3100" s="202"/>
      <c r="R3100" s="202"/>
      <c r="S3100" s="202"/>
      <c r="T3100" s="203"/>
      <c r="AT3100" s="204" t="s">
        <v>188</v>
      </c>
      <c r="AU3100" s="204" t="s">
        <v>86</v>
      </c>
      <c r="AV3100" s="13" t="s">
        <v>86</v>
      </c>
      <c r="AW3100" s="13" t="s">
        <v>35</v>
      </c>
      <c r="AX3100" s="13" t="s">
        <v>76</v>
      </c>
      <c r="AY3100" s="204" t="s">
        <v>177</v>
      </c>
    </row>
    <row r="3101" spans="1:65" s="13" customFormat="1" ht="11.25">
      <c r="B3101" s="193"/>
      <c r="C3101" s="194"/>
      <c r="D3101" s="195" t="s">
        <v>188</v>
      </c>
      <c r="E3101" s="196" t="s">
        <v>19</v>
      </c>
      <c r="F3101" s="197" t="s">
        <v>1003</v>
      </c>
      <c r="G3101" s="194"/>
      <c r="H3101" s="198">
        <v>11.5</v>
      </c>
      <c r="I3101" s="199"/>
      <c r="J3101" s="194"/>
      <c r="K3101" s="194"/>
      <c r="L3101" s="200"/>
      <c r="M3101" s="201"/>
      <c r="N3101" s="202"/>
      <c r="O3101" s="202"/>
      <c r="P3101" s="202"/>
      <c r="Q3101" s="202"/>
      <c r="R3101" s="202"/>
      <c r="S3101" s="202"/>
      <c r="T3101" s="203"/>
      <c r="AT3101" s="204" t="s">
        <v>188</v>
      </c>
      <c r="AU3101" s="204" t="s">
        <v>86</v>
      </c>
      <c r="AV3101" s="13" t="s">
        <v>86</v>
      </c>
      <c r="AW3101" s="13" t="s">
        <v>35</v>
      </c>
      <c r="AX3101" s="13" t="s">
        <v>76</v>
      </c>
      <c r="AY3101" s="204" t="s">
        <v>177</v>
      </c>
    </row>
    <row r="3102" spans="1:65" s="13" customFormat="1" ht="11.25">
      <c r="B3102" s="193"/>
      <c r="C3102" s="194"/>
      <c r="D3102" s="195" t="s">
        <v>188</v>
      </c>
      <c r="E3102" s="196" t="s">
        <v>19</v>
      </c>
      <c r="F3102" s="197" t="s">
        <v>1004</v>
      </c>
      <c r="G3102" s="194"/>
      <c r="H3102" s="198">
        <v>13.6</v>
      </c>
      <c r="I3102" s="199"/>
      <c r="J3102" s="194"/>
      <c r="K3102" s="194"/>
      <c r="L3102" s="200"/>
      <c r="M3102" s="201"/>
      <c r="N3102" s="202"/>
      <c r="O3102" s="202"/>
      <c r="P3102" s="202"/>
      <c r="Q3102" s="202"/>
      <c r="R3102" s="202"/>
      <c r="S3102" s="202"/>
      <c r="T3102" s="203"/>
      <c r="AT3102" s="204" t="s">
        <v>188</v>
      </c>
      <c r="AU3102" s="204" t="s">
        <v>86</v>
      </c>
      <c r="AV3102" s="13" t="s">
        <v>86</v>
      </c>
      <c r="AW3102" s="13" t="s">
        <v>35</v>
      </c>
      <c r="AX3102" s="13" t="s">
        <v>76</v>
      </c>
      <c r="AY3102" s="204" t="s">
        <v>177</v>
      </c>
    </row>
    <row r="3103" spans="1:65" s="13" customFormat="1" ht="11.25">
      <c r="B3103" s="193"/>
      <c r="C3103" s="194"/>
      <c r="D3103" s="195" t="s">
        <v>188</v>
      </c>
      <c r="E3103" s="196" t="s">
        <v>19</v>
      </c>
      <c r="F3103" s="197" t="s">
        <v>1005</v>
      </c>
      <c r="G3103" s="194"/>
      <c r="H3103" s="198">
        <v>19.100000000000001</v>
      </c>
      <c r="I3103" s="199"/>
      <c r="J3103" s="194"/>
      <c r="K3103" s="194"/>
      <c r="L3103" s="200"/>
      <c r="M3103" s="201"/>
      <c r="N3103" s="202"/>
      <c r="O3103" s="202"/>
      <c r="P3103" s="202"/>
      <c r="Q3103" s="202"/>
      <c r="R3103" s="202"/>
      <c r="S3103" s="202"/>
      <c r="T3103" s="203"/>
      <c r="AT3103" s="204" t="s">
        <v>188</v>
      </c>
      <c r="AU3103" s="204" t="s">
        <v>86</v>
      </c>
      <c r="AV3103" s="13" t="s">
        <v>86</v>
      </c>
      <c r="AW3103" s="13" t="s">
        <v>35</v>
      </c>
      <c r="AX3103" s="13" t="s">
        <v>76</v>
      </c>
      <c r="AY3103" s="204" t="s">
        <v>177</v>
      </c>
    </row>
    <row r="3104" spans="1:65" s="13" customFormat="1" ht="11.25">
      <c r="B3104" s="193"/>
      <c r="C3104" s="194"/>
      <c r="D3104" s="195" t="s">
        <v>188</v>
      </c>
      <c r="E3104" s="196" t="s">
        <v>19</v>
      </c>
      <c r="F3104" s="197" t="s">
        <v>252</v>
      </c>
      <c r="G3104" s="194"/>
      <c r="H3104" s="198">
        <v>8</v>
      </c>
      <c r="I3104" s="199"/>
      <c r="J3104" s="194"/>
      <c r="K3104" s="194"/>
      <c r="L3104" s="200"/>
      <c r="M3104" s="201"/>
      <c r="N3104" s="202"/>
      <c r="O3104" s="202"/>
      <c r="P3104" s="202"/>
      <c r="Q3104" s="202"/>
      <c r="R3104" s="202"/>
      <c r="S3104" s="202"/>
      <c r="T3104" s="203"/>
      <c r="AT3104" s="204" t="s">
        <v>188</v>
      </c>
      <c r="AU3104" s="204" t="s">
        <v>86</v>
      </c>
      <c r="AV3104" s="13" t="s">
        <v>86</v>
      </c>
      <c r="AW3104" s="13" t="s">
        <v>35</v>
      </c>
      <c r="AX3104" s="13" t="s">
        <v>76</v>
      </c>
      <c r="AY3104" s="204" t="s">
        <v>177</v>
      </c>
    </row>
    <row r="3105" spans="2:51" s="13" customFormat="1" ht="11.25">
      <c r="B3105" s="193"/>
      <c r="C3105" s="194"/>
      <c r="D3105" s="195" t="s">
        <v>188</v>
      </c>
      <c r="E3105" s="196" t="s">
        <v>19</v>
      </c>
      <c r="F3105" s="197" t="s">
        <v>1006</v>
      </c>
      <c r="G3105" s="194"/>
      <c r="H3105" s="198">
        <v>6.6</v>
      </c>
      <c r="I3105" s="199"/>
      <c r="J3105" s="194"/>
      <c r="K3105" s="194"/>
      <c r="L3105" s="200"/>
      <c r="M3105" s="201"/>
      <c r="N3105" s="202"/>
      <c r="O3105" s="202"/>
      <c r="P3105" s="202"/>
      <c r="Q3105" s="202"/>
      <c r="R3105" s="202"/>
      <c r="S3105" s="202"/>
      <c r="T3105" s="203"/>
      <c r="AT3105" s="204" t="s">
        <v>188</v>
      </c>
      <c r="AU3105" s="204" t="s">
        <v>86</v>
      </c>
      <c r="AV3105" s="13" t="s">
        <v>86</v>
      </c>
      <c r="AW3105" s="13" t="s">
        <v>35</v>
      </c>
      <c r="AX3105" s="13" t="s">
        <v>76</v>
      </c>
      <c r="AY3105" s="204" t="s">
        <v>177</v>
      </c>
    </row>
    <row r="3106" spans="2:51" s="13" customFormat="1" ht="11.25">
      <c r="B3106" s="193"/>
      <c r="C3106" s="194"/>
      <c r="D3106" s="195" t="s">
        <v>188</v>
      </c>
      <c r="E3106" s="196" t="s">
        <v>19</v>
      </c>
      <c r="F3106" s="197" t="s">
        <v>1387</v>
      </c>
      <c r="G3106" s="194"/>
      <c r="H3106" s="198">
        <v>113</v>
      </c>
      <c r="I3106" s="199"/>
      <c r="J3106" s="194"/>
      <c r="K3106" s="194"/>
      <c r="L3106" s="200"/>
      <c r="M3106" s="201"/>
      <c r="N3106" s="202"/>
      <c r="O3106" s="202"/>
      <c r="P3106" s="202"/>
      <c r="Q3106" s="202"/>
      <c r="R3106" s="202"/>
      <c r="S3106" s="202"/>
      <c r="T3106" s="203"/>
      <c r="AT3106" s="204" t="s">
        <v>188</v>
      </c>
      <c r="AU3106" s="204" t="s">
        <v>86</v>
      </c>
      <c r="AV3106" s="13" t="s">
        <v>86</v>
      </c>
      <c r="AW3106" s="13" t="s">
        <v>35</v>
      </c>
      <c r="AX3106" s="13" t="s">
        <v>76</v>
      </c>
      <c r="AY3106" s="204" t="s">
        <v>177</v>
      </c>
    </row>
    <row r="3107" spans="2:51" s="13" customFormat="1" ht="11.25">
      <c r="B3107" s="193"/>
      <c r="C3107" s="194"/>
      <c r="D3107" s="195" t="s">
        <v>188</v>
      </c>
      <c r="E3107" s="196" t="s">
        <v>19</v>
      </c>
      <c r="F3107" s="197" t="s">
        <v>1007</v>
      </c>
      <c r="G3107" s="194"/>
      <c r="H3107" s="198">
        <v>3.4</v>
      </c>
      <c r="I3107" s="199"/>
      <c r="J3107" s="194"/>
      <c r="K3107" s="194"/>
      <c r="L3107" s="200"/>
      <c r="M3107" s="201"/>
      <c r="N3107" s="202"/>
      <c r="O3107" s="202"/>
      <c r="P3107" s="202"/>
      <c r="Q3107" s="202"/>
      <c r="R3107" s="202"/>
      <c r="S3107" s="202"/>
      <c r="T3107" s="203"/>
      <c r="AT3107" s="204" t="s">
        <v>188</v>
      </c>
      <c r="AU3107" s="204" t="s">
        <v>86</v>
      </c>
      <c r="AV3107" s="13" t="s">
        <v>86</v>
      </c>
      <c r="AW3107" s="13" t="s">
        <v>35</v>
      </c>
      <c r="AX3107" s="13" t="s">
        <v>76</v>
      </c>
      <c r="AY3107" s="204" t="s">
        <v>177</v>
      </c>
    </row>
    <row r="3108" spans="2:51" s="13" customFormat="1" ht="11.25">
      <c r="B3108" s="193"/>
      <c r="C3108" s="194"/>
      <c r="D3108" s="195" t="s">
        <v>188</v>
      </c>
      <c r="E3108" s="196" t="s">
        <v>19</v>
      </c>
      <c r="F3108" s="197" t="s">
        <v>1015</v>
      </c>
      <c r="G3108" s="194"/>
      <c r="H3108" s="198">
        <v>29.9</v>
      </c>
      <c r="I3108" s="199"/>
      <c r="J3108" s="194"/>
      <c r="K3108" s="194"/>
      <c r="L3108" s="200"/>
      <c r="M3108" s="201"/>
      <c r="N3108" s="202"/>
      <c r="O3108" s="202"/>
      <c r="P3108" s="202"/>
      <c r="Q3108" s="202"/>
      <c r="R3108" s="202"/>
      <c r="S3108" s="202"/>
      <c r="T3108" s="203"/>
      <c r="AT3108" s="204" t="s">
        <v>188</v>
      </c>
      <c r="AU3108" s="204" t="s">
        <v>86</v>
      </c>
      <c r="AV3108" s="13" t="s">
        <v>86</v>
      </c>
      <c r="AW3108" s="13" t="s">
        <v>35</v>
      </c>
      <c r="AX3108" s="13" t="s">
        <v>76</v>
      </c>
      <c r="AY3108" s="204" t="s">
        <v>177</v>
      </c>
    </row>
    <row r="3109" spans="2:51" s="13" customFormat="1" ht="11.25">
      <c r="B3109" s="193"/>
      <c r="C3109" s="194"/>
      <c r="D3109" s="195" t="s">
        <v>188</v>
      </c>
      <c r="E3109" s="196" t="s">
        <v>19</v>
      </c>
      <c r="F3109" s="197" t="s">
        <v>1008</v>
      </c>
      <c r="G3109" s="194"/>
      <c r="H3109" s="198">
        <v>8.6</v>
      </c>
      <c r="I3109" s="199"/>
      <c r="J3109" s="194"/>
      <c r="K3109" s="194"/>
      <c r="L3109" s="200"/>
      <c r="M3109" s="201"/>
      <c r="N3109" s="202"/>
      <c r="O3109" s="202"/>
      <c r="P3109" s="202"/>
      <c r="Q3109" s="202"/>
      <c r="R3109" s="202"/>
      <c r="S3109" s="202"/>
      <c r="T3109" s="203"/>
      <c r="AT3109" s="204" t="s">
        <v>188</v>
      </c>
      <c r="AU3109" s="204" t="s">
        <v>86</v>
      </c>
      <c r="AV3109" s="13" t="s">
        <v>86</v>
      </c>
      <c r="AW3109" s="13" t="s">
        <v>35</v>
      </c>
      <c r="AX3109" s="13" t="s">
        <v>76</v>
      </c>
      <c r="AY3109" s="204" t="s">
        <v>177</v>
      </c>
    </row>
    <row r="3110" spans="2:51" s="13" customFormat="1" ht="11.25">
      <c r="B3110" s="193"/>
      <c r="C3110" s="194"/>
      <c r="D3110" s="195" t="s">
        <v>188</v>
      </c>
      <c r="E3110" s="196" t="s">
        <v>19</v>
      </c>
      <c r="F3110" s="197" t="s">
        <v>1009</v>
      </c>
      <c r="G3110" s="194"/>
      <c r="H3110" s="198">
        <v>1.4</v>
      </c>
      <c r="I3110" s="199"/>
      <c r="J3110" s="194"/>
      <c r="K3110" s="194"/>
      <c r="L3110" s="200"/>
      <c r="M3110" s="201"/>
      <c r="N3110" s="202"/>
      <c r="O3110" s="202"/>
      <c r="P3110" s="202"/>
      <c r="Q3110" s="202"/>
      <c r="R3110" s="202"/>
      <c r="S3110" s="202"/>
      <c r="T3110" s="203"/>
      <c r="AT3110" s="204" t="s">
        <v>188</v>
      </c>
      <c r="AU3110" s="204" t="s">
        <v>86</v>
      </c>
      <c r="AV3110" s="13" t="s">
        <v>86</v>
      </c>
      <c r="AW3110" s="13" t="s">
        <v>35</v>
      </c>
      <c r="AX3110" s="13" t="s">
        <v>76</v>
      </c>
      <c r="AY3110" s="204" t="s">
        <v>177</v>
      </c>
    </row>
    <row r="3111" spans="2:51" s="13" customFormat="1" ht="11.25">
      <c r="B3111" s="193"/>
      <c r="C3111" s="194"/>
      <c r="D3111" s="195" t="s">
        <v>188</v>
      </c>
      <c r="E3111" s="196" t="s">
        <v>19</v>
      </c>
      <c r="F3111" s="197" t="s">
        <v>1010</v>
      </c>
      <c r="G3111" s="194"/>
      <c r="H3111" s="198">
        <v>2.2999999999999998</v>
      </c>
      <c r="I3111" s="199"/>
      <c r="J3111" s="194"/>
      <c r="K3111" s="194"/>
      <c r="L3111" s="200"/>
      <c r="M3111" s="201"/>
      <c r="N3111" s="202"/>
      <c r="O3111" s="202"/>
      <c r="P3111" s="202"/>
      <c r="Q3111" s="202"/>
      <c r="R3111" s="202"/>
      <c r="S3111" s="202"/>
      <c r="T3111" s="203"/>
      <c r="AT3111" s="204" t="s">
        <v>188</v>
      </c>
      <c r="AU3111" s="204" t="s">
        <v>86</v>
      </c>
      <c r="AV3111" s="13" t="s">
        <v>86</v>
      </c>
      <c r="AW3111" s="13" t="s">
        <v>35</v>
      </c>
      <c r="AX3111" s="13" t="s">
        <v>76</v>
      </c>
      <c r="AY3111" s="204" t="s">
        <v>177</v>
      </c>
    </row>
    <row r="3112" spans="2:51" s="13" customFormat="1" ht="11.25">
      <c r="B3112" s="193"/>
      <c r="C3112" s="194"/>
      <c r="D3112" s="195" t="s">
        <v>188</v>
      </c>
      <c r="E3112" s="196" t="s">
        <v>19</v>
      </c>
      <c r="F3112" s="197" t="s">
        <v>1011</v>
      </c>
      <c r="G3112" s="194"/>
      <c r="H3112" s="198">
        <v>10.3</v>
      </c>
      <c r="I3112" s="199"/>
      <c r="J3112" s="194"/>
      <c r="K3112" s="194"/>
      <c r="L3112" s="200"/>
      <c r="M3112" s="201"/>
      <c r="N3112" s="202"/>
      <c r="O3112" s="202"/>
      <c r="P3112" s="202"/>
      <c r="Q3112" s="202"/>
      <c r="R3112" s="202"/>
      <c r="S3112" s="202"/>
      <c r="T3112" s="203"/>
      <c r="AT3112" s="204" t="s">
        <v>188</v>
      </c>
      <c r="AU3112" s="204" t="s">
        <v>86</v>
      </c>
      <c r="AV3112" s="13" t="s">
        <v>86</v>
      </c>
      <c r="AW3112" s="13" t="s">
        <v>35</v>
      </c>
      <c r="AX3112" s="13" t="s">
        <v>76</v>
      </c>
      <c r="AY3112" s="204" t="s">
        <v>177</v>
      </c>
    </row>
    <row r="3113" spans="2:51" s="13" customFormat="1" ht="11.25">
      <c r="B3113" s="193"/>
      <c r="C3113" s="194"/>
      <c r="D3113" s="195" t="s">
        <v>188</v>
      </c>
      <c r="E3113" s="196" t="s">
        <v>19</v>
      </c>
      <c r="F3113" s="197" t="s">
        <v>1012</v>
      </c>
      <c r="G3113" s="194"/>
      <c r="H3113" s="198">
        <v>1.7</v>
      </c>
      <c r="I3113" s="199"/>
      <c r="J3113" s="194"/>
      <c r="K3113" s="194"/>
      <c r="L3113" s="200"/>
      <c r="M3113" s="201"/>
      <c r="N3113" s="202"/>
      <c r="O3113" s="202"/>
      <c r="P3113" s="202"/>
      <c r="Q3113" s="202"/>
      <c r="R3113" s="202"/>
      <c r="S3113" s="202"/>
      <c r="T3113" s="203"/>
      <c r="AT3113" s="204" t="s">
        <v>188</v>
      </c>
      <c r="AU3113" s="204" t="s">
        <v>86</v>
      </c>
      <c r="AV3113" s="13" t="s">
        <v>86</v>
      </c>
      <c r="AW3113" s="13" t="s">
        <v>35</v>
      </c>
      <c r="AX3113" s="13" t="s">
        <v>76</v>
      </c>
      <c r="AY3113" s="204" t="s">
        <v>177</v>
      </c>
    </row>
    <row r="3114" spans="2:51" s="13" customFormat="1" ht="11.25">
      <c r="B3114" s="193"/>
      <c r="C3114" s="194"/>
      <c r="D3114" s="195" t="s">
        <v>188</v>
      </c>
      <c r="E3114" s="196" t="s">
        <v>19</v>
      </c>
      <c r="F3114" s="197" t="s">
        <v>1013</v>
      </c>
      <c r="G3114" s="194"/>
      <c r="H3114" s="198">
        <v>39.6</v>
      </c>
      <c r="I3114" s="199"/>
      <c r="J3114" s="194"/>
      <c r="K3114" s="194"/>
      <c r="L3114" s="200"/>
      <c r="M3114" s="201"/>
      <c r="N3114" s="202"/>
      <c r="O3114" s="202"/>
      <c r="P3114" s="202"/>
      <c r="Q3114" s="202"/>
      <c r="R3114" s="202"/>
      <c r="S3114" s="202"/>
      <c r="T3114" s="203"/>
      <c r="AT3114" s="204" t="s">
        <v>188</v>
      </c>
      <c r="AU3114" s="204" t="s">
        <v>86</v>
      </c>
      <c r="AV3114" s="13" t="s">
        <v>86</v>
      </c>
      <c r="AW3114" s="13" t="s">
        <v>35</v>
      </c>
      <c r="AX3114" s="13" t="s">
        <v>76</v>
      </c>
      <c r="AY3114" s="204" t="s">
        <v>177</v>
      </c>
    </row>
    <row r="3115" spans="2:51" s="13" customFormat="1" ht="11.25">
      <c r="B3115" s="193"/>
      <c r="C3115" s="194"/>
      <c r="D3115" s="195" t="s">
        <v>188</v>
      </c>
      <c r="E3115" s="196" t="s">
        <v>19</v>
      </c>
      <c r="F3115" s="197" t="s">
        <v>1006</v>
      </c>
      <c r="G3115" s="194"/>
      <c r="H3115" s="198">
        <v>6.6</v>
      </c>
      <c r="I3115" s="199"/>
      <c r="J3115" s="194"/>
      <c r="K3115" s="194"/>
      <c r="L3115" s="200"/>
      <c r="M3115" s="201"/>
      <c r="N3115" s="202"/>
      <c r="O3115" s="202"/>
      <c r="P3115" s="202"/>
      <c r="Q3115" s="202"/>
      <c r="R3115" s="202"/>
      <c r="S3115" s="202"/>
      <c r="T3115" s="203"/>
      <c r="AT3115" s="204" t="s">
        <v>188</v>
      </c>
      <c r="AU3115" s="204" t="s">
        <v>86</v>
      </c>
      <c r="AV3115" s="13" t="s">
        <v>86</v>
      </c>
      <c r="AW3115" s="13" t="s">
        <v>35</v>
      </c>
      <c r="AX3115" s="13" t="s">
        <v>76</v>
      </c>
      <c r="AY3115" s="204" t="s">
        <v>177</v>
      </c>
    </row>
    <row r="3116" spans="2:51" s="15" customFormat="1" ht="11.25">
      <c r="B3116" s="216"/>
      <c r="C3116" s="217"/>
      <c r="D3116" s="195" t="s">
        <v>188</v>
      </c>
      <c r="E3116" s="218" t="s">
        <v>19</v>
      </c>
      <c r="F3116" s="219" t="s">
        <v>1016</v>
      </c>
      <c r="G3116" s="217"/>
      <c r="H3116" s="218" t="s">
        <v>19</v>
      </c>
      <c r="I3116" s="220"/>
      <c r="J3116" s="217"/>
      <c r="K3116" s="217"/>
      <c r="L3116" s="221"/>
      <c r="M3116" s="222"/>
      <c r="N3116" s="223"/>
      <c r="O3116" s="223"/>
      <c r="P3116" s="223"/>
      <c r="Q3116" s="223"/>
      <c r="R3116" s="223"/>
      <c r="S3116" s="223"/>
      <c r="T3116" s="224"/>
      <c r="AT3116" s="225" t="s">
        <v>188</v>
      </c>
      <c r="AU3116" s="225" t="s">
        <v>86</v>
      </c>
      <c r="AV3116" s="15" t="s">
        <v>84</v>
      </c>
      <c r="AW3116" s="15" t="s">
        <v>35</v>
      </c>
      <c r="AX3116" s="15" t="s">
        <v>76</v>
      </c>
      <c r="AY3116" s="225" t="s">
        <v>177</v>
      </c>
    </row>
    <row r="3117" spans="2:51" s="15" customFormat="1" ht="11.25">
      <c r="B3117" s="216"/>
      <c r="C3117" s="217"/>
      <c r="D3117" s="195" t="s">
        <v>188</v>
      </c>
      <c r="E3117" s="218" t="s">
        <v>19</v>
      </c>
      <c r="F3117" s="219" t="s">
        <v>965</v>
      </c>
      <c r="G3117" s="217"/>
      <c r="H3117" s="218" t="s">
        <v>19</v>
      </c>
      <c r="I3117" s="220"/>
      <c r="J3117" s="217"/>
      <c r="K3117" s="217"/>
      <c r="L3117" s="221"/>
      <c r="M3117" s="222"/>
      <c r="N3117" s="223"/>
      <c r="O3117" s="223"/>
      <c r="P3117" s="223"/>
      <c r="Q3117" s="223"/>
      <c r="R3117" s="223"/>
      <c r="S3117" s="223"/>
      <c r="T3117" s="224"/>
      <c r="AT3117" s="225" t="s">
        <v>188</v>
      </c>
      <c r="AU3117" s="225" t="s">
        <v>86</v>
      </c>
      <c r="AV3117" s="15" t="s">
        <v>84</v>
      </c>
      <c r="AW3117" s="15" t="s">
        <v>35</v>
      </c>
      <c r="AX3117" s="15" t="s">
        <v>76</v>
      </c>
      <c r="AY3117" s="225" t="s">
        <v>177</v>
      </c>
    </row>
    <row r="3118" spans="2:51" s="13" customFormat="1" ht="11.25">
      <c r="B3118" s="193"/>
      <c r="C3118" s="194"/>
      <c r="D3118" s="195" t="s">
        <v>188</v>
      </c>
      <c r="E3118" s="196" t="s">
        <v>19</v>
      </c>
      <c r="F3118" s="197" t="s">
        <v>1017</v>
      </c>
      <c r="G3118" s="194"/>
      <c r="H3118" s="198">
        <v>16.7</v>
      </c>
      <c r="I3118" s="199"/>
      <c r="J3118" s="194"/>
      <c r="K3118" s="194"/>
      <c r="L3118" s="200"/>
      <c r="M3118" s="201"/>
      <c r="N3118" s="202"/>
      <c r="O3118" s="202"/>
      <c r="P3118" s="202"/>
      <c r="Q3118" s="202"/>
      <c r="R3118" s="202"/>
      <c r="S3118" s="202"/>
      <c r="T3118" s="203"/>
      <c r="AT3118" s="204" t="s">
        <v>188</v>
      </c>
      <c r="AU3118" s="204" t="s">
        <v>86</v>
      </c>
      <c r="AV3118" s="13" t="s">
        <v>86</v>
      </c>
      <c r="AW3118" s="13" t="s">
        <v>35</v>
      </c>
      <c r="AX3118" s="13" t="s">
        <v>76</v>
      </c>
      <c r="AY3118" s="204" t="s">
        <v>177</v>
      </c>
    </row>
    <row r="3119" spans="2:51" s="13" customFormat="1" ht="11.25">
      <c r="B3119" s="193"/>
      <c r="C3119" s="194"/>
      <c r="D3119" s="195" t="s">
        <v>188</v>
      </c>
      <c r="E3119" s="196" t="s">
        <v>19</v>
      </c>
      <c r="F3119" s="197" t="s">
        <v>206</v>
      </c>
      <c r="G3119" s="194"/>
      <c r="H3119" s="198">
        <v>5</v>
      </c>
      <c r="I3119" s="199"/>
      <c r="J3119" s="194"/>
      <c r="K3119" s="194"/>
      <c r="L3119" s="200"/>
      <c r="M3119" s="201"/>
      <c r="N3119" s="202"/>
      <c r="O3119" s="202"/>
      <c r="P3119" s="202"/>
      <c r="Q3119" s="202"/>
      <c r="R3119" s="202"/>
      <c r="S3119" s="202"/>
      <c r="T3119" s="203"/>
      <c r="AT3119" s="204" t="s">
        <v>188</v>
      </c>
      <c r="AU3119" s="204" t="s">
        <v>86</v>
      </c>
      <c r="AV3119" s="13" t="s">
        <v>86</v>
      </c>
      <c r="AW3119" s="13" t="s">
        <v>35</v>
      </c>
      <c r="AX3119" s="13" t="s">
        <v>76</v>
      </c>
      <c r="AY3119" s="204" t="s">
        <v>177</v>
      </c>
    </row>
    <row r="3120" spans="2:51" s="13" customFormat="1" ht="11.25">
      <c r="B3120" s="193"/>
      <c r="C3120" s="194"/>
      <c r="D3120" s="195" t="s">
        <v>188</v>
      </c>
      <c r="E3120" s="196" t="s">
        <v>19</v>
      </c>
      <c r="F3120" s="197" t="s">
        <v>1018</v>
      </c>
      <c r="G3120" s="194"/>
      <c r="H3120" s="198">
        <v>1.5</v>
      </c>
      <c r="I3120" s="199"/>
      <c r="J3120" s="194"/>
      <c r="K3120" s="194"/>
      <c r="L3120" s="200"/>
      <c r="M3120" s="201"/>
      <c r="N3120" s="202"/>
      <c r="O3120" s="202"/>
      <c r="P3120" s="202"/>
      <c r="Q3120" s="202"/>
      <c r="R3120" s="202"/>
      <c r="S3120" s="202"/>
      <c r="T3120" s="203"/>
      <c r="AT3120" s="204" t="s">
        <v>188</v>
      </c>
      <c r="AU3120" s="204" t="s">
        <v>86</v>
      </c>
      <c r="AV3120" s="13" t="s">
        <v>86</v>
      </c>
      <c r="AW3120" s="13" t="s">
        <v>35</v>
      </c>
      <c r="AX3120" s="13" t="s">
        <v>76</v>
      </c>
      <c r="AY3120" s="204" t="s">
        <v>177</v>
      </c>
    </row>
    <row r="3121" spans="2:51" s="13" customFormat="1" ht="11.25">
      <c r="B3121" s="193"/>
      <c r="C3121" s="194"/>
      <c r="D3121" s="195" t="s">
        <v>188</v>
      </c>
      <c r="E3121" s="196" t="s">
        <v>19</v>
      </c>
      <c r="F3121" s="197" t="s">
        <v>1018</v>
      </c>
      <c r="G3121" s="194"/>
      <c r="H3121" s="198">
        <v>1.5</v>
      </c>
      <c r="I3121" s="199"/>
      <c r="J3121" s="194"/>
      <c r="K3121" s="194"/>
      <c r="L3121" s="200"/>
      <c r="M3121" s="201"/>
      <c r="N3121" s="202"/>
      <c r="O3121" s="202"/>
      <c r="P3121" s="202"/>
      <c r="Q3121" s="202"/>
      <c r="R3121" s="202"/>
      <c r="S3121" s="202"/>
      <c r="T3121" s="203"/>
      <c r="AT3121" s="204" t="s">
        <v>188</v>
      </c>
      <c r="AU3121" s="204" t="s">
        <v>86</v>
      </c>
      <c r="AV3121" s="13" t="s">
        <v>86</v>
      </c>
      <c r="AW3121" s="13" t="s">
        <v>35</v>
      </c>
      <c r="AX3121" s="13" t="s">
        <v>76</v>
      </c>
      <c r="AY3121" s="204" t="s">
        <v>177</v>
      </c>
    </row>
    <row r="3122" spans="2:51" s="13" customFormat="1" ht="11.25">
      <c r="B3122" s="193"/>
      <c r="C3122" s="194"/>
      <c r="D3122" s="195" t="s">
        <v>188</v>
      </c>
      <c r="E3122" s="196" t="s">
        <v>19</v>
      </c>
      <c r="F3122" s="197" t="s">
        <v>1019</v>
      </c>
      <c r="G3122" s="194"/>
      <c r="H3122" s="198">
        <v>2.9</v>
      </c>
      <c r="I3122" s="199"/>
      <c r="J3122" s="194"/>
      <c r="K3122" s="194"/>
      <c r="L3122" s="200"/>
      <c r="M3122" s="201"/>
      <c r="N3122" s="202"/>
      <c r="O3122" s="202"/>
      <c r="P3122" s="202"/>
      <c r="Q3122" s="202"/>
      <c r="R3122" s="202"/>
      <c r="S3122" s="202"/>
      <c r="T3122" s="203"/>
      <c r="AT3122" s="204" t="s">
        <v>188</v>
      </c>
      <c r="AU3122" s="204" t="s">
        <v>86</v>
      </c>
      <c r="AV3122" s="13" t="s">
        <v>86</v>
      </c>
      <c r="AW3122" s="13" t="s">
        <v>35</v>
      </c>
      <c r="AX3122" s="13" t="s">
        <v>76</v>
      </c>
      <c r="AY3122" s="204" t="s">
        <v>177</v>
      </c>
    </row>
    <row r="3123" spans="2:51" s="13" customFormat="1" ht="11.25">
      <c r="B3123" s="193"/>
      <c r="C3123" s="194"/>
      <c r="D3123" s="195" t="s">
        <v>188</v>
      </c>
      <c r="E3123" s="196" t="s">
        <v>19</v>
      </c>
      <c r="F3123" s="197" t="s">
        <v>196</v>
      </c>
      <c r="G3123" s="194"/>
      <c r="H3123" s="198">
        <v>3</v>
      </c>
      <c r="I3123" s="199"/>
      <c r="J3123" s="194"/>
      <c r="K3123" s="194"/>
      <c r="L3123" s="200"/>
      <c r="M3123" s="201"/>
      <c r="N3123" s="202"/>
      <c r="O3123" s="202"/>
      <c r="P3123" s="202"/>
      <c r="Q3123" s="202"/>
      <c r="R3123" s="202"/>
      <c r="S3123" s="202"/>
      <c r="T3123" s="203"/>
      <c r="AT3123" s="204" t="s">
        <v>188</v>
      </c>
      <c r="AU3123" s="204" t="s">
        <v>86</v>
      </c>
      <c r="AV3123" s="13" t="s">
        <v>86</v>
      </c>
      <c r="AW3123" s="13" t="s">
        <v>35</v>
      </c>
      <c r="AX3123" s="13" t="s">
        <v>76</v>
      </c>
      <c r="AY3123" s="204" t="s">
        <v>177</v>
      </c>
    </row>
    <row r="3124" spans="2:51" s="13" customFormat="1" ht="11.25">
      <c r="B3124" s="193"/>
      <c r="C3124" s="194"/>
      <c r="D3124" s="195" t="s">
        <v>188</v>
      </c>
      <c r="E3124" s="196" t="s">
        <v>19</v>
      </c>
      <c r="F3124" s="197" t="s">
        <v>1018</v>
      </c>
      <c r="G3124" s="194"/>
      <c r="H3124" s="198">
        <v>1.5</v>
      </c>
      <c r="I3124" s="199"/>
      <c r="J3124" s="194"/>
      <c r="K3124" s="194"/>
      <c r="L3124" s="200"/>
      <c r="M3124" s="201"/>
      <c r="N3124" s="202"/>
      <c r="O3124" s="202"/>
      <c r="P3124" s="202"/>
      <c r="Q3124" s="202"/>
      <c r="R3124" s="202"/>
      <c r="S3124" s="202"/>
      <c r="T3124" s="203"/>
      <c r="AT3124" s="204" t="s">
        <v>188</v>
      </c>
      <c r="AU3124" s="204" t="s">
        <v>86</v>
      </c>
      <c r="AV3124" s="13" t="s">
        <v>86</v>
      </c>
      <c r="AW3124" s="13" t="s">
        <v>35</v>
      </c>
      <c r="AX3124" s="13" t="s">
        <v>76</v>
      </c>
      <c r="AY3124" s="204" t="s">
        <v>177</v>
      </c>
    </row>
    <row r="3125" spans="2:51" s="13" customFormat="1" ht="11.25">
      <c r="B3125" s="193"/>
      <c r="C3125" s="194"/>
      <c r="D3125" s="195" t="s">
        <v>188</v>
      </c>
      <c r="E3125" s="196" t="s">
        <v>19</v>
      </c>
      <c r="F3125" s="197" t="s">
        <v>1006</v>
      </c>
      <c r="G3125" s="194"/>
      <c r="H3125" s="198">
        <v>6.6</v>
      </c>
      <c r="I3125" s="199"/>
      <c r="J3125" s="194"/>
      <c r="K3125" s="194"/>
      <c r="L3125" s="200"/>
      <c r="M3125" s="201"/>
      <c r="N3125" s="202"/>
      <c r="O3125" s="202"/>
      <c r="P3125" s="202"/>
      <c r="Q3125" s="202"/>
      <c r="R3125" s="202"/>
      <c r="S3125" s="202"/>
      <c r="T3125" s="203"/>
      <c r="AT3125" s="204" t="s">
        <v>188</v>
      </c>
      <c r="AU3125" s="204" t="s">
        <v>86</v>
      </c>
      <c r="AV3125" s="13" t="s">
        <v>86</v>
      </c>
      <c r="AW3125" s="13" t="s">
        <v>35</v>
      </c>
      <c r="AX3125" s="13" t="s">
        <v>76</v>
      </c>
      <c r="AY3125" s="204" t="s">
        <v>177</v>
      </c>
    </row>
    <row r="3126" spans="2:51" s="13" customFormat="1" ht="11.25">
      <c r="B3126" s="193"/>
      <c r="C3126" s="194"/>
      <c r="D3126" s="195" t="s">
        <v>188</v>
      </c>
      <c r="E3126" s="196" t="s">
        <v>19</v>
      </c>
      <c r="F3126" s="197" t="s">
        <v>1020</v>
      </c>
      <c r="G3126" s="194"/>
      <c r="H3126" s="198">
        <v>46.8</v>
      </c>
      <c r="I3126" s="199"/>
      <c r="J3126" s="194"/>
      <c r="K3126" s="194"/>
      <c r="L3126" s="200"/>
      <c r="M3126" s="201"/>
      <c r="N3126" s="202"/>
      <c r="O3126" s="202"/>
      <c r="P3126" s="202"/>
      <c r="Q3126" s="202"/>
      <c r="R3126" s="202"/>
      <c r="S3126" s="202"/>
      <c r="T3126" s="203"/>
      <c r="AT3126" s="204" t="s">
        <v>188</v>
      </c>
      <c r="AU3126" s="204" t="s">
        <v>86</v>
      </c>
      <c r="AV3126" s="13" t="s">
        <v>86</v>
      </c>
      <c r="AW3126" s="13" t="s">
        <v>35</v>
      </c>
      <c r="AX3126" s="13" t="s">
        <v>76</v>
      </c>
      <c r="AY3126" s="204" t="s">
        <v>177</v>
      </c>
    </row>
    <row r="3127" spans="2:51" s="13" customFormat="1" ht="11.25">
      <c r="B3127" s="193"/>
      <c r="C3127" s="194"/>
      <c r="D3127" s="195" t="s">
        <v>188</v>
      </c>
      <c r="E3127" s="196" t="s">
        <v>19</v>
      </c>
      <c r="F3127" s="197" t="s">
        <v>1021</v>
      </c>
      <c r="G3127" s="194"/>
      <c r="H3127" s="198">
        <v>16.2</v>
      </c>
      <c r="I3127" s="199"/>
      <c r="J3127" s="194"/>
      <c r="K3127" s="194"/>
      <c r="L3127" s="200"/>
      <c r="M3127" s="201"/>
      <c r="N3127" s="202"/>
      <c r="O3127" s="202"/>
      <c r="P3127" s="202"/>
      <c r="Q3127" s="202"/>
      <c r="R3127" s="202"/>
      <c r="S3127" s="202"/>
      <c r="T3127" s="203"/>
      <c r="AT3127" s="204" t="s">
        <v>188</v>
      </c>
      <c r="AU3127" s="204" t="s">
        <v>86</v>
      </c>
      <c r="AV3127" s="13" t="s">
        <v>86</v>
      </c>
      <c r="AW3127" s="13" t="s">
        <v>35</v>
      </c>
      <c r="AX3127" s="13" t="s">
        <v>76</v>
      </c>
      <c r="AY3127" s="204" t="s">
        <v>177</v>
      </c>
    </row>
    <row r="3128" spans="2:51" s="13" customFormat="1" ht="11.25">
      <c r="B3128" s="193"/>
      <c r="C3128" s="194"/>
      <c r="D3128" s="195" t="s">
        <v>188</v>
      </c>
      <c r="E3128" s="196" t="s">
        <v>19</v>
      </c>
      <c r="F3128" s="197" t="s">
        <v>649</v>
      </c>
      <c r="G3128" s="194"/>
      <c r="H3128" s="198">
        <v>3.5</v>
      </c>
      <c r="I3128" s="199"/>
      <c r="J3128" s="194"/>
      <c r="K3128" s="194"/>
      <c r="L3128" s="200"/>
      <c r="M3128" s="201"/>
      <c r="N3128" s="202"/>
      <c r="O3128" s="202"/>
      <c r="P3128" s="202"/>
      <c r="Q3128" s="202"/>
      <c r="R3128" s="202"/>
      <c r="S3128" s="202"/>
      <c r="T3128" s="203"/>
      <c r="AT3128" s="204" t="s">
        <v>188</v>
      </c>
      <c r="AU3128" s="204" t="s">
        <v>86</v>
      </c>
      <c r="AV3128" s="13" t="s">
        <v>86</v>
      </c>
      <c r="AW3128" s="13" t="s">
        <v>35</v>
      </c>
      <c r="AX3128" s="13" t="s">
        <v>76</v>
      </c>
      <c r="AY3128" s="204" t="s">
        <v>177</v>
      </c>
    </row>
    <row r="3129" spans="2:51" s="13" customFormat="1" ht="11.25">
      <c r="B3129" s="193"/>
      <c r="C3129" s="194"/>
      <c r="D3129" s="195" t="s">
        <v>188</v>
      </c>
      <c r="E3129" s="196" t="s">
        <v>19</v>
      </c>
      <c r="F3129" s="197" t="s">
        <v>1018</v>
      </c>
      <c r="G3129" s="194"/>
      <c r="H3129" s="198">
        <v>1.5</v>
      </c>
      <c r="I3129" s="199"/>
      <c r="J3129" s="194"/>
      <c r="K3129" s="194"/>
      <c r="L3129" s="200"/>
      <c r="M3129" s="201"/>
      <c r="N3129" s="202"/>
      <c r="O3129" s="202"/>
      <c r="P3129" s="202"/>
      <c r="Q3129" s="202"/>
      <c r="R3129" s="202"/>
      <c r="S3129" s="202"/>
      <c r="T3129" s="203"/>
      <c r="AT3129" s="204" t="s">
        <v>188</v>
      </c>
      <c r="AU3129" s="204" t="s">
        <v>86</v>
      </c>
      <c r="AV3129" s="13" t="s">
        <v>86</v>
      </c>
      <c r="AW3129" s="13" t="s">
        <v>35</v>
      </c>
      <c r="AX3129" s="13" t="s">
        <v>76</v>
      </c>
      <c r="AY3129" s="204" t="s">
        <v>177</v>
      </c>
    </row>
    <row r="3130" spans="2:51" s="13" customFormat="1" ht="11.25">
      <c r="B3130" s="193"/>
      <c r="C3130" s="194"/>
      <c r="D3130" s="195" t="s">
        <v>188</v>
      </c>
      <c r="E3130" s="196" t="s">
        <v>19</v>
      </c>
      <c r="F3130" s="197" t="s">
        <v>86</v>
      </c>
      <c r="G3130" s="194"/>
      <c r="H3130" s="198">
        <v>2</v>
      </c>
      <c r="I3130" s="199"/>
      <c r="J3130" s="194"/>
      <c r="K3130" s="194"/>
      <c r="L3130" s="200"/>
      <c r="M3130" s="201"/>
      <c r="N3130" s="202"/>
      <c r="O3130" s="202"/>
      <c r="P3130" s="202"/>
      <c r="Q3130" s="202"/>
      <c r="R3130" s="202"/>
      <c r="S3130" s="202"/>
      <c r="T3130" s="203"/>
      <c r="AT3130" s="204" t="s">
        <v>188</v>
      </c>
      <c r="AU3130" s="204" t="s">
        <v>86</v>
      </c>
      <c r="AV3130" s="13" t="s">
        <v>86</v>
      </c>
      <c r="AW3130" s="13" t="s">
        <v>35</v>
      </c>
      <c r="AX3130" s="13" t="s">
        <v>76</v>
      </c>
      <c r="AY3130" s="204" t="s">
        <v>177</v>
      </c>
    </row>
    <row r="3131" spans="2:51" s="13" customFormat="1" ht="11.25">
      <c r="B3131" s="193"/>
      <c r="C3131" s="194"/>
      <c r="D3131" s="195" t="s">
        <v>188</v>
      </c>
      <c r="E3131" s="196" t="s">
        <v>19</v>
      </c>
      <c r="F3131" s="197" t="s">
        <v>1022</v>
      </c>
      <c r="G3131" s="194"/>
      <c r="H3131" s="198">
        <v>58.3</v>
      </c>
      <c r="I3131" s="199"/>
      <c r="J3131" s="194"/>
      <c r="K3131" s="194"/>
      <c r="L3131" s="200"/>
      <c r="M3131" s="201"/>
      <c r="N3131" s="202"/>
      <c r="O3131" s="202"/>
      <c r="P3131" s="202"/>
      <c r="Q3131" s="202"/>
      <c r="R3131" s="202"/>
      <c r="S3131" s="202"/>
      <c r="T3131" s="203"/>
      <c r="AT3131" s="204" t="s">
        <v>188</v>
      </c>
      <c r="AU3131" s="204" t="s">
        <v>86</v>
      </c>
      <c r="AV3131" s="13" t="s">
        <v>86</v>
      </c>
      <c r="AW3131" s="13" t="s">
        <v>35</v>
      </c>
      <c r="AX3131" s="13" t="s">
        <v>76</v>
      </c>
      <c r="AY3131" s="204" t="s">
        <v>177</v>
      </c>
    </row>
    <row r="3132" spans="2:51" s="13" customFormat="1" ht="11.25">
      <c r="B3132" s="193"/>
      <c r="C3132" s="194"/>
      <c r="D3132" s="195" t="s">
        <v>188</v>
      </c>
      <c r="E3132" s="196" t="s">
        <v>19</v>
      </c>
      <c r="F3132" s="197" t="s">
        <v>557</v>
      </c>
      <c r="G3132" s="194"/>
      <c r="H3132" s="198">
        <v>29</v>
      </c>
      <c r="I3132" s="199"/>
      <c r="J3132" s="194"/>
      <c r="K3132" s="194"/>
      <c r="L3132" s="200"/>
      <c r="M3132" s="201"/>
      <c r="N3132" s="202"/>
      <c r="O3132" s="202"/>
      <c r="P3132" s="202"/>
      <c r="Q3132" s="202"/>
      <c r="R3132" s="202"/>
      <c r="S3132" s="202"/>
      <c r="T3132" s="203"/>
      <c r="AT3132" s="204" t="s">
        <v>188</v>
      </c>
      <c r="AU3132" s="204" t="s">
        <v>86</v>
      </c>
      <c r="AV3132" s="13" t="s">
        <v>86</v>
      </c>
      <c r="AW3132" s="13" t="s">
        <v>35</v>
      </c>
      <c r="AX3132" s="13" t="s">
        <v>76</v>
      </c>
      <c r="AY3132" s="204" t="s">
        <v>177</v>
      </c>
    </row>
    <row r="3133" spans="2:51" s="13" customFormat="1" ht="11.25">
      <c r="B3133" s="193"/>
      <c r="C3133" s="194"/>
      <c r="D3133" s="195" t="s">
        <v>188</v>
      </c>
      <c r="E3133" s="196" t="s">
        <v>19</v>
      </c>
      <c r="F3133" s="197" t="s">
        <v>1007</v>
      </c>
      <c r="G3133" s="194"/>
      <c r="H3133" s="198">
        <v>3.4</v>
      </c>
      <c r="I3133" s="199"/>
      <c r="J3133" s="194"/>
      <c r="K3133" s="194"/>
      <c r="L3133" s="200"/>
      <c r="M3133" s="201"/>
      <c r="N3133" s="202"/>
      <c r="O3133" s="202"/>
      <c r="P3133" s="202"/>
      <c r="Q3133" s="202"/>
      <c r="R3133" s="202"/>
      <c r="S3133" s="202"/>
      <c r="T3133" s="203"/>
      <c r="AT3133" s="204" t="s">
        <v>188</v>
      </c>
      <c r="AU3133" s="204" t="s">
        <v>86</v>
      </c>
      <c r="AV3133" s="13" t="s">
        <v>86</v>
      </c>
      <c r="AW3133" s="13" t="s">
        <v>35</v>
      </c>
      <c r="AX3133" s="13" t="s">
        <v>76</v>
      </c>
      <c r="AY3133" s="204" t="s">
        <v>177</v>
      </c>
    </row>
    <row r="3134" spans="2:51" s="13" customFormat="1" ht="11.25">
      <c r="B3134" s="193"/>
      <c r="C3134" s="194"/>
      <c r="D3134" s="195" t="s">
        <v>188</v>
      </c>
      <c r="E3134" s="196" t="s">
        <v>19</v>
      </c>
      <c r="F3134" s="197" t="s">
        <v>1012</v>
      </c>
      <c r="G3134" s="194"/>
      <c r="H3134" s="198">
        <v>1.7</v>
      </c>
      <c r="I3134" s="199"/>
      <c r="J3134" s="194"/>
      <c r="K3134" s="194"/>
      <c r="L3134" s="200"/>
      <c r="M3134" s="201"/>
      <c r="N3134" s="202"/>
      <c r="O3134" s="202"/>
      <c r="P3134" s="202"/>
      <c r="Q3134" s="202"/>
      <c r="R3134" s="202"/>
      <c r="S3134" s="202"/>
      <c r="T3134" s="203"/>
      <c r="AT3134" s="204" t="s">
        <v>188</v>
      </c>
      <c r="AU3134" s="204" t="s">
        <v>86</v>
      </c>
      <c r="AV3134" s="13" t="s">
        <v>86</v>
      </c>
      <c r="AW3134" s="13" t="s">
        <v>35</v>
      </c>
      <c r="AX3134" s="13" t="s">
        <v>76</v>
      </c>
      <c r="AY3134" s="204" t="s">
        <v>177</v>
      </c>
    </row>
    <row r="3135" spans="2:51" s="13" customFormat="1" ht="11.25">
      <c r="B3135" s="193"/>
      <c r="C3135" s="194"/>
      <c r="D3135" s="195" t="s">
        <v>188</v>
      </c>
      <c r="E3135" s="196" t="s">
        <v>19</v>
      </c>
      <c r="F3135" s="197" t="s">
        <v>1061</v>
      </c>
      <c r="G3135" s="194"/>
      <c r="H3135" s="198">
        <v>22.5</v>
      </c>
      <c r="I3135" s="199"/>
      <c r="J3135" s="194"/>
      <c r="K3135" s="194"/>
      <c r="L3135" s="200"/>
      <c r="M3135" s="201"/>
      <c r="N3135" s="202"/>
      <c r="O3135" s="202"/>
      <c r="P3135" s="202"/>
      <c r="Q3135" s="202"/>
      <c r="R3135" s="202"/>
      <c r="S3135" s="202"/>
      <c r="T3135" s="203"/>
      <c r="AT3135" s="204" t="s">
        <v>188</v>
      </c>
      <c r="AU3135" s="204" t="s">
        <v>86</v>
      </c>
      <c r="AV3135" s="13" t="s">
        <v>86</v>
      </c>
      <c r="AW3135" s="13" t="s">
        <v>35</v>
      </c>
      <c r="AX3135" s="13" t="s">
        <v>76</v>
      </c>
      <c r="AY3135" s="204" t="s">
        <v>177</v>
      </c>
    </row>
    <row r="3136" spans="2:51" s="13" customFormat="1" ht="11.25">
      <c r="B3136" s="193"/>
      <c r="C3136" s="194"/>
      <c r="D3136" s="195" t="s">
        <v>188</v>
      </c>
      <c r="E3136" s="196" t="s">
        <v>19</v>
      </c>
      <c r="F3136" s="197" t="s">
        <v>1025</v>
      </c>
      <c r="G3136" s="194"/>
      <c r="H3136" s="198">
        <v>60.5</v>
      </c>
      <c r="I3136" s="199"/>
      <c r="J3136" s="194"/>
      <c r="K3136" s="194"/>
      <c r="L3136" s="200"/>
      <c r="M3136" s="201"/>
      <c r="N3136" s="202"/>
      <c r="O3136" s="202"/>
      <c r="P3136" s="202"/>
      <c r="Q3136" s="202"/>
      <c r="R3136" s="202"/>
      <c r="S3136" s="202"/>
      <c r="T3136" s="203"/>
      <c r="AT3136" s="204" t="s">
        <v>188</v>
      </c>
      <c r="AU3136" s="204" t="s">
        <v>86</v>
      </c>
      <c r="AV3136" s="13" t="s">
        <v>86</v>
      </c>
      <c r="AW3136" s="13" t="s">
        <v>35</v>
      </c>
      <c r="AX3136" s="13" t="s">
        <v>76</v>
      </c>
      <c r="AY3136" s="204" t="s">
        <v>177</v>
      </c>
    </row>
    <row r="3137" spans="1:65" s="15" customFormat="1" ht="11.25">
      <c r="B3137" s="216"/>
      <c r="C3137" s="217"/>
      <c r="D3137" s="195" t="s">
        <v>188</v>
      </c>
      <c r="E3137" s="218" t="s">
        <v>19</v>
      </c>
      <c r="F3137" s="219" t="s">
        <v>1023</v>
      </c>
      <c r="G3137" s="217"/>
      <c r="H3137" s="218" t="s">
        <v>19</v>
      </c>
      <c r="I3137" s="220"/>
      <c r="J3137" s="217"/>
      <c r="K3137" s="217"/>
      <c r="L3137" s="221"/>
      <c r="M3137" s="222"/>
      <c r="N3137" s="223"/>
      <c r="O3137" s="223"/>
      <c r="P3137" s="223"/>
      <c r="Q3137" s="223"/>
      <c r="R3137" s="223"/>
      <c r="S3137" s="223"/>
      <c r="T3137" s="224"/>
      <c r="AT3137" s="225" t="s">
        <v>188</v>
      </c>
      <c r="AU3137" s="225" t="s">
        <v>86</v>
      </c>
      <c r="AV3137" s="15" t="s">
        <v>84</v>
      </c>
      <c r="AW3137" s="15" t="s">
        <v>35</v>
      </c>
      <c r="AX3137" s="15" t="s">
        <v>76</v>
      </c>
      <c r="AY3137" s="225" t="s">
        <v>177</v>
      </c>
    </row>
    <row r="3138" spans="1:65" s="15" customFormat="1" ht="11.25">
      <c r="B3138" s="216"/>
      <c r="C3138" s="217"/>
      <c r="D3138" s="195" t="s">
        <v>188</v>
      </c>
      <c r="E3138" s="218" t="s">
        <v>19</v>
      </c>
      <c r="F3138" s="219" t="s">
        <v>2620</v>
      </c>
      <c r="G3138" s="217"/>
      <c r="H3138" s="218" t="s">
        <v>19</v>
      </c>
      <c r="I3138" s="220"/>
      <c r="J3138" s="217"/>
      <c r="K3138" s="217"/>
      <c r="L3138" s="221"/>
      <c r="M3138" s="222"/>
      <c r="N3138" s="223"/>
      <c r="O3138" s="223"/>
      <c r="P3138" s="223"/>
      <c r="Q3138" s="223"/>
      <c r="R3138" s="223"/>
      <c r="S3138" s="223"/>
      <c r="T3138" s="224"/>
      <c r="AT3138" s="225" t="s">
        <v>188</v>
      </c>
      <c r="AU3138" s="225" t="s">
        <v>86</v>
      </c>
      <c r="AV3138" s="15" t="s">
        <v>84</v>
      </c>
      <c r="AW3138" s="15" t="s">
        <v>35</v>
      </c>
      <c r="AX3138" s="15" t="s">
        <v>76</v>
      </c>
      <c r="AY3138" s="225" t="s">
        <v>177</v>
      </c>
    </row>
    <row r="3139" spans="1:65" s="13" customFormat="1" ht="11.25">
      <c r="B3139" s="193"/>
      <c r="C3139" s="194"/>
      <c r="D3139" s="195" t="s">
        <v>188</v>
      </c>
      <c r="E3139" s="196" t="s">
        <v>19</v>
      </c>
      <c r="F3139" s="197" t="s">
        <v>1028</v>
      </c>
      <c r="G3139" s="194"/>
      <c r="H3139" s="198">
        <v>1.2</v>
      </c>
      <c r="I3139" s="199"/>
      <c r="J3139" s="194"/>
      <c r="K3139" s="194"/>
      <c r="L3139" s="200"/>
      <c r="M3139" s="201"/>
      <c r="N3139" s="202"/>
      <c r="O3139" s="202"/>
      <c r="P3139" s="202"/>
      <c r="Q3139" s="202"/>
      <c r="R3139" s="202"/>
      <c r="S3139" s="202"/>
      <c r="T3139" s="203"/>
      <c r="AT3139" s="204" t="s">
        <v>188</v>
      </c>
      <c r="AU3139" s="204" t="s">
        <v>86</v>
      </c>
      <c r="AV3139" s="13" t="s">
        <v>86</v>
      </c>
      <c r="AW3139" s="13" t="s">
        <v>35</v>
      </c>
      <c r="AX3139" s="13" t="s">
        <v>76</v>
      </c>
      <c r="AY3139" s="204" t="s">
        <v>177</v>
      </c>
    </row>
    <row r="3140" spans="1:65" s="13" customFormat="1" ht="11.25">
      <c r="B3140" s="193"/>
      <c r="C3140" s="194"/>
      <c r="D3140" s="195" t="s">
        <v>188</v>
      </c>
      <c r="E3140" s="196" t="s">
        <v>19</v>
      </c>
      <c r="F3140" s="197" t="s">
        <v>1012</v>
      </c>
      <c r="G3140" s="194"/>
      <c r="H3140" s="198">
        <v>1.7</v>
      </c>
      <c r="I3140" s="199"/>
      <c r="J3140" s="194"/>
      <c r="K3140" s="194"/>
      <c r="L3140" s="200"/>
      <c r="M3140" s="201"/>
      <c r="N3140" s="202"/>
      <c r="O3140" s="202"/>
      <c r="P3140" s="202"/>
      <c r="Q3140" s="202"/>
      <c r="R3140" s="202"/>
      <c r="S3140" s="202"/>
      <c r="T3140" s="203"/>
      <c r="AT3140" s="204" t="s">
        <v>188</v>
      </c>
      <c r="AU3140" s="204" t="s">
        <v>86</v>
      </c>
      <c r="AV3140" s="13" t="s">
        <v>86</v>
      </c>
      <c r="AW3140" s="13" t="s">
        <v>35</v>
      </c>
      <c r="AX3140" s="13" t="s">
        <v>76</v>
      </c>
      <c r="AY3140" s="204" t="s">
        <v>177</v>
      </c>
    </row>
    <row r="3141" spans="1:65" s="13" customFormat="1" ht="11.25">
      <c r="B3141" s="193"/>
      <c r="C3141" s="194"/>
      <c r="D3141" s="195" t="s">
        <v>188</v>
      </c>
      <c r="E3141" s="196" t="s">
        <v>19</v>
      </c>
      <c r="F3141" s="197" t="s">
        <v>1019</v>
      </c>
      <c r="G3141" s="194"/>
      <c r="H3141" s="198">
        <v>2.9</v>
      </c>
      <c r="I3141" s="199"/>
      <c r="J3141" s="194"/>
      <c r="K3141" s="194"/>
      <c r="L3141" s="200"/>
      <c r="M3141" s="201"/>
      <c r="N3141" s="202"/>
      <c r="O3141" s="202"/>
      <c r="P3141" s="202"/>
      <c r="Q3141" s="202"/>
      <c r="R3141" s="202"/>
      <c r="S3141" s="202"/>
      <c r="T3141" s="203"/>
      <c r="AT3141" s="204" t="s">
        <v>188</v>
      </c>
      <c r="AU3141" s="204" t="s">
        <v>86</v>
      </c>
      <c r="AV3141" s="13" t="s">
        <v>86</v>
      </c>
      <c r="AW3141" s="13" t="s">
        <v>35</v>
      </c>
      <c r="AX3141" s="13" t="s">
        <v>76</v>
      </c>
      <c r="AY3141" s="204" t="s">
        <v>177</v>
      </c>
    </row>
    <row r="3142" spans="1:65" s="13" customFormat="1" ht="11.25">
      <c r="B3142" s="193"/>
      <c r="C3142" s="194"/>
      <c r="D3142" s="195" t="s">
        <v>188</v>
      </c>
      <c r="E3142" s="196" t="s">
        <v>19</v>
      </c>
      <c r="F3142" s="197" t="s">
        <v>84</v>
      </c>
      <c r="G3142" s="194"/>
      <c r="H3142" s="198">
        <v>1</v>
      </c>
      <c r="I3142" s="199"/>
      <c r="J3142" s="194"/>
      <c r="K3142" s="194"/>
      <c r="L3142" s="200"/>
      <c r="M3142" s="201"/>
      <c r="N3142" s="202"/>
      <c r="O3142" s="202"/>
      <c r="P3142" s="202"/>
      <c r="Q3142" s="202"/>
      <c r="R3142" s="202"/>
      <c r="S3142" s="202"/>
      <c r="T3142" s="203"/>
      <c r="AT3142" s="204" t="s">
        <v>188</v>
      </c>
      <c r="AU3142" s="204" t="s">
        <v>86</v>
      </c>
      <c r="AV3142" s="13" t="s">
        <v>86</v>
      </c>
      <c r="AW3142" s="13" t="s">
        <v>35</v>
      </c>
      <c r="AX3142" s="13" t="s">
        <v>76</v>
      </c>
      <c r="AY3142" s="204" t="s">
        <v>177</v>
      </c>
    </row>
    <row r="3143" spans="1:65" s="15" customFormat="1" ht="11.25">
      <c r="B3143" s="216"/>
      <c r="C3143" s="217"/>
      <c r="D3143" s="195" t="s">
        <v>188</v>
      </c>
      <c r="E3143" s="218" t="s">
        <v>19</v>
      </c>
      <c r="F3143" s="219" t="s">
        <v>379</v>
      </c>
      <c r="G3143" s="217"/>
      <c r="H3143" s="218" t="s">
        <v>19</v>
      </c>
      <c r="I3143" s="220"/>
      <c r="J3143" s="217"/>
      <c r="K3143" s="217"/>
      <c r="L3143" s="221"/>
      <c r="M3143" s="222"/>
      <c r="N3143" s="223"/>
      <c r="O3143" s="223"/>
      <c r="P3143" s="223"/>
      <c r="Q3143" s="223"/>
      <c r="R3143" s="223"/>
      <c r="S3143" s="223"/>
      <c r="T3143" s="224"/>
      <c r="AT3143" s="225" t="s">
        <v>188</v>
      </c>
      <c r="AU3143" s="225" t="s">
        <v>86</v>
      </c>
      <c r="AV3143" s="15" t="s">
        <v>84</v>
      </c>
      <c r="AW3143" s="15" t="s">
        <v>35</v>
      </c>
      <c r="AX3143" s="15" t="s">
        <v>76</v>
      </c>
      <c r="AY3143" s="225" t="s">
        <v>177</v>
      </c>
    </row>
    <row r="3144" spans="1:65" s="13" customFormat="1" ht="11.25">
      <c r="B3144" s="193"/>
      <c r="C3144" s="194"/>
      <c r="D3144" s="195" t="s">
        <v>188</v>
      </c>
      <c r="E3144" s="196" t="s">
        <v>19</v>
      </c>
      <c r="F3144" s="197" t="s">
        <v>2621</v>
      </c>
      <c r="G3144" s="194"/>
      <c r="H3144" s="198">
        <v>14.2</v>
      </c>
      <c r="I3144" s="199"/>
      <c r="J3144" s="194"/>
      <c r="K3144" s="194"/>
      <c r="L3144" s="200"/>
      <c r="M3144" s="201"/>
      <c r="N3144" s="202"/>
      <c r="O3144" s="202"/>
      <c r="P3144" s="202"/>
      <c r="Q3144" s="202"/>
      <c r="R3144" s="202"/>
      <c r="S3144" s="202"/>
      <c r="T3144" s="203"/>
      <c r="AT3144" s="204" t="s">
        <v>188</v>
      </c>
      <c r="AU3144" s="204" t="s">
        <v>86</v>
      </c>
      <c r="AV3144" s="13" t="s">
        <v>86</v>
      </c>
      <c r="AW3144" s="13" t="s">
        <v>35</v>
      </c>
      <c r="AX3144" s="13" t="s">
        <v>76</v>
      </c>
      <c r="AY3144" s="204" t="s">
        <v>177</v>
      </c>
    </row>
    <row r="3145" spans="1:65" s="13" customFormat="1" ht="11.25">
      <c r="B3145" s="193"/>
      <c r="C3145" s="194"/>
      <c r="D3145" s="195" t="s">
        <v>188</v>
      </c>
      <c r="E3145" s="196" t="s">
        <v>19</v>
      </c>
      <c r="F3145" s="197" t="s">
        <v>1821</v>
      </c>
      <c r="G3145" s="194"/>
      <c r="H3145" s="198">
        <v>4.5999999999999996</v>
      </c>
      <c r="I3145" s="199"/>
      <c r="J3145" s="194"/>
      <c r="K3145" s="194"/>
      <c r="L3145" s="200"/>
      <c r="M3145" s="201"/>
      <c r="N3145" s="202"/>
      <c r="O3145" s="202"/>
      <c r="P3145" s="202"/>
      <c r="Q3145" s="202"/>
      <c r="R3145" s="202"/>
      <c r="S3145" s="202"/>
      <c r="T3145" s="203"/>
      <c r="AT3145" s="204" t="s">
        <v>188</v>
      </c>
      <c r="AU3145" s="204" t="s">
        <v>86</v>
      </c>
      <c r="AV3145" s="13" t="s">
        <v>86</v>
      </c>
      <c r="AW3145" s="13" t="s">
        <v>35</v>
      </c>
      <c r="AX3145" s="13" t="s">
        <v>76</v>
      </c>
      <c r="AY3145" s="204" t="s">
        <v>177</v>
      </c>
    </row>
    <row r="3146" spans="1:65" s="13" customFormat="1" ht="11.25">
      <c r="B3146" s="193"/>
      <c r="C3146" s="194"/>
      <c r="D3146" s="195" t="s">
        <v>188</v>
      </c>
      <c r="E3146" s="196" t="s">
        <v>19</v>
      </c>
      <c r="F3146" s="197" t="s">
        <v>1822</v>
      </c>
      <c r="G3146" s="194"/>
      <c r="H3146" s="198">
        <v>1.3</v>
      </c>
      <c r="I3146" s="199"/>
      <c r="J3146" s="194"/>
      <c r="K3146" s="194"/>
      <c r="L3146" s="200"/>
      <c r="M3146" s="201"/>
      <c r="N3146" s="202"/>
      <c r="O3146" s="202"/>
      <c r="P3146" s="202"/>
      <c r="Q3146" s="202"/>
      <c r="R3146" s="202"/>
      <c r="S3146" s="202"/>
      <c r="T3146" s="203"/>
      <c r="AT3146" s="204" t="s">
        <v>188</v>
      </c>
      <c r="AU3146" s="204" t="s">
        <v>86</v>
      </c>
      <c r="AV3146" s="13" t="s">
        <v>86</v>
      </c>
      <c r="AW3146" s="13" t="s">
        <v>35</v>
      </c>
      <c r="AX3146" s="13" t="s">
        <v>76</v>
      </c>
      <c r="AY3146" s="204" t="s">
        <v>177</v>
      </c>
    </row>
    <row r="3147" spans="1:65" s="13" customFormat="1" ht="11.25">
      <c r="B3147" s="193"/>
      <c r="C3147" s="194"/>
      <c r="D3147" s="195" t="s">
        <v>188</v>
      </c>
      <c r="E3147" s="196" t="s">
        <v>19</v>
      </c>
      <c r="F3147" s="197" t="s">
        <v>1822</v>
      </c>
      <c r="G3147" s="194"/>
      <c r="H3147" s="198">
        <v>1.3</v>
      </c>
      <c r="I3147" s="199"/>
      <c r="J3147" s="194"/>
      <c r="K3147" s="194"/>
      <c r="L3147" s="200"/>
      <c r="M3147" s="201"/>
      <c r="N3147" s="202"/>
      <c r="O3147" s="202"/>
      <c r="P3147" s="202"/>
      <c r="Q3147" s="202"/>
      <c r="R3147" s="202"/>
      <c r="S3147" s="202"/>
      <c r="T3147" s="203"/>
      <c r="AT3147" s="204" t="s">
        <v>188</v>
      </c>
      <c r="AU3147" s="204" t="s">
        <v>86</v>
      </c>
      <c r="AV3147" s="13" t="s">
        <v>86</v>
      </c>
      <c r="AW3147" s="13" t="s">
        <v>35</v>
      </c>
      <c r="AX3147" s="13" t="s">
        <v>76</v>
      </c>
      <c r="AY3147" s="204" t="s">
        <v>177</v>
      </c>
    </row>
    <row r="3148" spans="1:65" s="13" customFormat="1" ht="11.25">
      <c r="B3148" s="193"/>
      <c r="C3148" s="194"/>
      <c r="D3148" s="195" t="s">
        <v>188</v>
      </c>
      <c r="E3148" s="196" t="s">
        <v>19</v>
      </c>
      <c r="F3148" s="197" t="s">
        <v>1830</v>
      </c>
      <c r="G3148" s="194"/>
      <c r="H3148" s="198">
        <v>6.3</v>
      </c>
      <c r="I3148" s="199"/>
      <c r="J3148" s="194"/>
      <c r="K3148" s="194"/>
      <c r="L3148" s="200"/>
      <c r="M3148" s="201"/>
      <c r="N3148" s="202"/>
      <c r="O3148" s="202"/>
      <c r="P3148" s="202"/>
      <c r="Q3148" s="202"/>
      <c r="R3148" s="202"/>
      <c r="S3148" s="202"/>
      <c r="T3148" s="203"/>
      <c r="AT3148" s="204" t="s">
        <v>188</v>
      </c>
      <c r="AU3148" s="204" t="s">
        <v>86</v>
      </c>
      <c r="AV3148" s="13" t="s">
        <v>86</v>
      </c>
      <c r="AW3148" s="13" t="s">
        <v>35</v>
      </c>
      <c r="AX3148" s="13" t="s">
        <v>76</v>
      </c>
      <c r="AY3148" s="204" t="s">
        <v>177</v>
      </c>
    </row>
    <row r="3149" spans="1:65" s="13" customFormat="1" ht="11.25">
      <c r="B3149" s="193"/>
      <c r="C3149" s="194"/>
      <c r="D3149" s="195" t="s">
        <v>188</v>
      </c>
      <c r="E3149" s="196" t="s">
        <v>19</v>
      </c>
      <c r="F3149" s="197" t="s">
        <v>1010</v>
      </c>
      <c r="G3149" s="194"/>
      <c r="H3149" s="198">
        <v>2.2999999999999998</v>
      </c>
      <c r="I3149" s="199"/>
      <c r="J3149" s="194"/>
      <c r="K3149" s="194"/>
      <c r="L3149" s="200"/>
      <c r="M3149" s="201"/>
      <c r="N3149" s="202"/>
      <c r="O3149" s="202"/>
      <c r="P3149" s="202"/>
      <c r="Q3149" s="202"/>
      <c r="R3149" s="202"/>
      <c r="S3149" s="202"/>
      <c r="T3149" s="203"/>
      <c r="AT3149" s="204" t="s">
        <v>188</v>
      </c>
      <c r="AU3149" s="204" t="s">
        <v>86</v>
      </c>
      <c r="AV3149" s="13" t="s">
        <v>86</v>
      </c>
      <c r="AW3149" s="13" t="s">
        <v>35</v>
      </c>
      <c r="AX3149" s="13" t="s">
        <v>76</v>
      </c>
      <c r="AY3149" s="204" t="s">
        <v>177</v>
      </c>
    </row>
    <row r="3150" spans="1:65" s="14" customFormat="1" ht="11.25">
      <c r="B3150" s="205"/>
      <c r="C3150" s="206"/>
      <c r="D3150" s="195" t="s">
        <v>188</v>
      </c>
      <c r="E3150" s="207" t="s">
        <v>19</v>
      </c>
      <c r="F3150" s="208" t="s">
        <v>190</v>
      </c>
      <c r="G3150" s="206"/>
      <c r="H3150" s="209">
        <v>596.3599999999999</v>
      </c>
      <c r="I3150" s="210"/>
      <c r="J3150" s="206"/>
      <c r="K3150" s="206"/>
      <c r="L3150" s="211"/>
      <c r="M3150" s="212"/>
      <c r="N3150" s="213"/>
      <c r="O3150" s="213"/>
      <c r="P3150" s="213"/>
      <c r="Q3150" s="213"/>
      <c r="R3150" s="213"/>
      <c r="S3150" s="213"/>
      <c r="T3150" s="214"/>
      <c r="AT3150" s="215" t="s">
        <v>188</v>
      </c>
      <c r="AU3150" s="215" t="s">
        <v>86</v>
      </c>
      <c r="AV3150" s="14" t="s">
        <v>184</v>
      </c>
      <c r="AW3150" s="14" t="s">
        <v>35</v>
      </c>
      <c r="AX3150" s="14" t="s">
        <v>84</v>
      </c>
      <c r="AY3150" s="215" t="s">
        <v>177</v>
      </c>
    </row>
    <row r="3151" spans="1:65" s="2" customFormat="1" ht="21.75" customHeight="1">
      <c r="A3151" s="36"/>
      <c r="B3151" s="37"/>
      <c r="C3151" s="175" t="s">
        <v>2627</v>
      </c>
      <c r="D3151" s="175" t="s">
        <v>179</v>
      </c>
      <c r="E3151" s="176" t="s">
        <v>2628</v>
      </c>
      <c r="F3151" s="177" t="s">
        <v>2629</v>
      </c>
      <c r="G3151" s="178" t="s">
        <v>595</v>
      </c>
      <c r="H3151" s="179">
        <v>11.6</v>
      </c>
      <c r="I3151" s="180"/>
      <c r="J3151" s="181">
        <f>ROUND(I3151*H3151,2)</f>
        <v>0</v>
      </c>
      <c r="K3151" s="177" t="s">
        <v>183</v>
      </c>
      <c r="L3151" s="41"/>
      <c r="M3151" s="182" t="s">
        <v>19</v>
      </c>
      <c r="N3151" s="183" t="s">
        <v>47</v>
      </c>
      <c r="O3151" s="66"/>
      <c r="P3151" s="184">
        <f>O3151*H3151</f>
        <v>0</v>
      </c>
      <c r="Q3151" s="184">
        <v>3.4000000000000002E-4</v>
      </c>
      <c r="R3151" s="184">
        <f>Q3151*H3151</f>
        <v>3.9440000000000005E-3</v>
      </c>
      <c r="S3151" s="184">
        <v>0</v>
      </c>
      <c r="T3151" s="185">
        <f>S3151*H3151</f>
        <v>0</v>
      </c>
      <c r="U3151" s="36"/>
      <c r="V3151" s="36"/>
      <c r="W3151" s="36"/>
      <c r="X3151" s="36"/>
      <c r="Y3151" s="36"/>
      <c r="Z3151" s="36"/>
      <c r="AA3151" s="36"/>
      <c r="AB3151" s="36"/>
      <c r="AC3151" s="36"/>
      <c r="AD3151" s="36"/>
      <c r="AE3151" s="36"/>
      <c r="AR3151" s="186" t="s">
        <v>301</v>
      </c>
      <c r="AT3151" s="186" t="s">
        <v>179</v>
      </c>
      <c r="AU3151" s="186" t="s">
        <v>86</v>
      </c>
      <c r="AY3151" s="19" t="s">
        <v>177</v>
      </c>
      <c r="BE3151" s="187">
        <f>IF(N3151="základní",J3151,0)</f>
        <v>0</v>
      </c>
      <c r="BF3151" s="187">
        <f>IF(N3151="snížená",J3151,0)</f>
        <v>0</v>
      </c>
      <c r="BG3151" s="187">
        <f>IF(N3151="zákl. přenesená",J3151,0)</f>
        <v>0</v>
      </c>
      <c r="BH3151" s="187">
        <f>IF(N3151="sníž. přenesená",J3151,0)</f>
        <v>0</v>
      </c>
      <c r="BI3151" s="187">
        <f>IF(N3151="nulová",J3151,0)</f>
        <v>0</v>
      </c>
      <c r="BJ3151" s="19" t="s">
        <v>84</v>
      </c>
      <c r="BK3151" s="187">
        <f>ROUND(I3151*H3151,2)</f>
        <v>0</v>
      </c>
      <c r="BL3151" s="19" t="s">
        <v>301</v>
      </c>
      <c r="BM3151" s="186" t="s">
        <v>2630</v>
      </c>
    </row>
    <row r="3152" spans="1:65" s="2" customFormat="1" ht="11.25">
      <c r="A3152" s="36"/>
      <c r="B3152" s="37"/>
      <c r="C3152" s="38"/>
      <c r="D3152" s="188" t="s">
        <v>186</v>
      </c>
      <c r="E3152" s="38"/>
      <c r="F3152" s="189" t="s">
        <v>2631</v>
      </c>
      <c r="G3152" s="38"/>
      <c r="H3152" s="38"/>
      <c r="I3152" s="190"/>
      <c r="J3152" s="38"/>
      <c r="K3152" s="38"/>
      <c r="L3152" s="41"/>
      <c r="M3152" s="191"/>
      <c r="N3152" s="192"/>
      <c r="O3152" s="66"/>
      <c r="P3152" s="66"/>
      <c r="Q3152" s="66"/>
      <c r="R3152" s="66"/>
      <c r="S3152" s="66"/>
      <c r="T3152" s="67"/>
      <c r="U3152" s="36"/>
      <c r="V3152" s="36"/>
      <c r="W3152" s="36"/>
      <c r="X3152" s="36"/>
      <c r="Y3152" s="36"/>
      <c r="Z3152" s="36"/>
      <c r="AA3152" s="36"/>
      <c r="AB3152" s="36"/>
      <c r="AC3152" s="36"/>
      <c r="AD3152" s="36"/>
      <c r="AE3152" s="36"/>
      <c r="AT3152" s="19" t="s">
        <v>186</v>
      </c>
      <c r="AU3152" s="19" t="s">
        <v>86</v>
      </c>
    </row>
    <row r="3153" spans="1:65" s="13" customFormat="1" ht="11.25">
      <c r="B3153" s="193"/>
      <c r="C3153" s="194"/>
      <c r="D3153" s="195" t="s">
        <v>188</v>
      </c>
      <c r="E3153" s="196" t="s">
        <v>19</v>
      </c>
      <c r="F3153" s="197" t="s">
        <v>1392</v>
      </c>
      <c r="G3153" s="194"/>
      <c r="H3153" s="198">
        <v>11.6</v>
      </c>
      <c r="I3153" s="199"/>
      <c r="J3153" s="194"/>
      <c r="K3153" s="194"/>
      <c r="L3153" s="200"/>
      <c r="M3153" s="201"/>
      <c r="N3153" s="202"/>
      <c r="O3153" s="202"/>
      <c r="P3153" s="202"/>
      <c r="Q3153" s="202"/>
      <c r="R3153" s="202"/>
      <c r="S3153" s="202"/>
      <c r="T3153" s="203"/>
      <c r="AT3153" s="204" t="s">
        <v>188</v>
      </c>
      <c r="AU3153" s="204" t="s">
        <v>86</v>
      </c>
      <c r="AV3153" s="13" t="s">
        <v>86</v>
      </c>
      <c r="AW3153" s="13" t="s">
        <v>35</v>
      </c>
      <c r="AX3153" s="13" t="s">
        <v>84</v>
      </c>
      <c r="AY3153" s="204" t="s">
        <v>177</v>
      </c>
    </row>
    <row r="3154" spans="1:65" s="2" customFormat="1" ht="16.5" customHeight="1">
      <c r="A3154" s="36"/>
      <c r="B3154" s="37"/>
      <c r="C3154" s="237" t="s">
        <v>2632</v>
      </c>
      <c r="D3154" s="237" t="s">
        <v>757</v>
      </c>
      <c r="E3154" s="238" t="s">
        <v>2633</v>
      </c>
      <c r="F3154" s="239" t="s">
        <v>2634</v>
      </c>
      <c r="G3154" s="240" t="s">
        <v>595</v>
      </c>
      <c r="H3154" s="241">
        <v>12.76</v>
      </c>
      <c r="I3154" s="242"/>
      <c r="J3154" s="243">
        <f>ROUND(I3154*H3154,2)</f>
        <v>0</v>
      </c>
      <c r="K3154" s="239" t="s">
        <v>183</v>
      </c>
      <c r="L3154" s="244"/>
      <c r="M3154" s="245" t="s">
        <v>19</v>
      </c>
      <c r="N3154" s="246" t="s">
        <v>47</v>
      </c>
      <c r="O3154" s="66"/>
      <c r="P3154" s="184">
        <f>O3154*H3154</f>
        <v>0</v>
      </c>
      <c r="Q3154" s="184">
        <v>1.1199999999999999E-3</v>
      </c>
      <c r="R3154" s="184">
        <f>Q3154*H3154</f>
        <v>1.4291199999999999E-2</v>
      </c>
      <c r="S3154" s="184">
        <v>0</v>
      </c>
      <c r="T3154" s="185">
        <f>S3154*H3154</f>
        <v>0</v>
      </c>
      <c r="U3154" s="36"/>
      <c r="V3154" s="36"/>
      <c r="W3154" s="36"/>
      <c r="X3154" s="36"/>
      <c r="Y3154" s="36"/>
      <c r="Z3154" s="36"/>
      <c r="AA3154" s="36"/>
      <c r="AB3154" s="36"/>
      <c r="AC3154" s="36"/>
      <c r="AD3154" s="36"/>
      <c r="AE3154" s="36"/>
      <c r="AR3154" s="186" t="s">
        <v>592</v>
      </c>
      <c r="AT3154" s="186" t="s">
        <v>757</v>
      </c>
      <c r="AU3154" s="186" t="s">
        <v>86</v>
      </c>
      <c r="AY3154" s="19" t="s">
        <v>177</v>
      </c>
      <c r="BE3154" s="187">
        <f>IF(N3154="základní",J3154,0)</f>
        <v>0</v>
      </c>
      <c r="BF3154" s="187">
        <f>IF(N3154="snížená",J3154,0)</f>
        <v>0</v>
      </c>
      <c r="BG3154" s="187">
        <f>IF(N3154="zákl. přenesená",J3154,0)</f>
        <v>0</v>
      </c>
      <c r="BH3154" s="187">
        <f>IF(N3154="sníž. přenesená",J3154,0)</f>
        <v>0</v>
      </c>
      <c r="BI3154" s="187">
        <f>IF(N3154="nulová",J3154,0)</f>
        <v>0</v>
      </c>
      <c r="BJ3154" s="19" t="s">
        <v>84</v>
      </c>
      <c r="BK3154" s="187">
        <f>ROUND(I3154*H3154,2)</f>
        <v>0</v>
      </c>
      <c r="BL3154" s="19" t="s">
        <v>301</v>
      </c>
      <c r="BM3154" s="186" t="s">
        <v>2635</v>
      </c>
    </row>
    <row r="3155" spans="1:65" s="13" customFormat="1" ht="11.25">
      <c r="B3155" s="193"/>
      <c r="C3155" s="194"/>
      <c r="D3155" s="195" t="s">
        <v>188</v>
      </c>
      <c r="E3155" s="196" t="s">
        <v>19</v>
      </c>
      <c r="F3155" s="197" t="s">
        <v>2636</v>
      </c>
      <c r="G3155" s="194"/>
      <c r="H3155" s="198">
        <v>12.76</v>
      </c>
      <c r="I3155" s="199"/>
      <c r="J3155" s="194"/>
      <c r="K3155" s="194"/>
      <c r="L3155" s="200"/>
      <c r="M3155" s="201"/>
      <c r="N3155" s="202"/>
      <c r="O3155" s="202"/>
      <c r="P3155" s="202"/>
      <c r="Q3155" s="202"/>
      <c r="R3155" s="202"/>
      <c r="S3155" s="202"/>
      <c r="T3155" s="203"/>
      <c r="AT3155" s="204" t="s">
        <v>188</v>
      </c>
      <c r="AU3155" s="204" t="s">
        <v>86</v>
      </c>
      <c r="AV3155" s="13" t="s">
        <v>86</v>
      </c>
      <c r="AW3155" s="13" t="s">
        <v>35</v>
      </c>
      <c r="AX3155" s="13" t="s">
        <v>84</v>
      </c>
      <c r="AY3155" s="204" t="s">
        <v>177</v>
      </c>
    </row>
    <row r="3156" spans="1:65" s="2" customFormat="1" ht="21.75" customHeight="1">
      <c r="A3156" s="36"/>
      <c r="B3156" s="37"/>
      <c r="C3156" s="175" t="s">
        <v>2637</v>
      </c>
      <c r="D3156" s="175" t="s">
        <v>179</v>
      </c>
      <c r="E3156" s="176" t="s">
        <v>2638</v>
      </c>
      <c r="F3156" s="177" t="s">
        <v>2639</v>
      </c>
      <c r="G3156" s="178" t="s">
        <v>595</v>
      </c>
      <c r="H3156" s="179">
        <v>306.58</v>
      </c>
      <c r="I3156" s="180"/>
      <c r="J3156" s="181">
        <f>ROUND(I3156*H3156,2)</f>
        <v>0</v>
      </c>
      <c r="K3156" s="177" t="s">
        <v>183</v>
      </c>
      <c r="L3156" s="41"/>
      <c r="M3156" s="182" t="s">
        <v>19</v>
      </c>
      <c r="N3156" s="183" t="s">
        <v>47</v>
      </c>
      <c r="O3156" s="66"/>
      <c r="P3156" s="184">
        <f>O3156*H3156</f>
        <v>0</v>
      </c>
      <c r="Q3156" s="184">
        <v>5.8E-4</v>
      </c>
      <c r="R3156" s="184">
        <f>Q3156*H3156</f>
        <v>0.17781639999999999</v>
      </c>
      <c r="S3156" s="184">
        <v>0</v>
      </c>
      <c r="T3156" s="185">
        <f>S3156*H3156</f>
        <v>0</v>
      </c>
      <c r="U3156" s="36"/>
      <c r="V3156" s="36"/>
      <c r="W3156" s="36"/>
      <c r="X3156" s="36"/>
      <c r="Y3156" s="36"/>
      <c r="Z3156" s="36"/>
      <c r="AA3156" s="36"/>
      <c r="AB3156" s="36"/>
      <c r="AC3156" s="36"/>
      <c r="AD3156" s="36"/>
      <c r="AE3156" s="36"/>
      <c r="AR3156" s="186" t="s">
        <v>301</v>
      </c>
      <c r="AT3156" s="186" t="s">
        <v>179</v>
      </c>
      <c r="AU3156" s="186" t="s">
        <v>86</v>
      </c>
      <c r="AY3156" s="19" t="s">
        <v>177</v>
      </c>
      <c r="BE3156" s="187">
        <f>IF(N3156="základní",J3156,0)</f>
        <v>0</v>
      </c>
      <c r="BF3156" s="187">
        <f>IF(N3156="snížená",J3156,0)</f>
        <v>0</v>
      </c>
      <c r="BG3156" s="187">
        <f>IF(N3156="zákl. přenesená",J3156,0)</f>
        <v>0</v>
      </c>
      <c r="BH3156" s="187">
        <f>IF(N3156="sníž. přenesená",J3156,0)</f>
        <v>0</v>
      </c>
      <c r="BI3156" s="187">
        <f>IF(N3156="nulová",J3156,0)</f>
        <v>0</v>
      </c>
      <c r="BJ3156" s="19" t="s">
        <v>84</v>
      </c>
      <c r="BK3156" s="187">
        <f>ROUND(I3156*H3156,2)</f>
        <v>0</v>
      </c>
      <c r="BL3156" s="19" t="s">
        <v>301</v>
      </c>
      <c r="BM3156" s="186" t="s">
        <v>2640</v>
      </c>
    </row>
    <row r="3157" spans="1:65" s="2" customFormat="1" ht="11.25">
      <c r="A3157" s="36"/>
      <c r="B3157" s="37"/>
      <c r="C3157" s="38"/>
      <c r="D3157" s="188" t="s">
        <v>186</v>
      </c>
      <c r="E3157" s="38"/>
      <c r="F3157" s="189" t="s">
        <v>2641</v>
      </c>
      <c r="G3157" s="38"/>
      <c r="H3157" s="38"/>
      <c r="I3157" s="190"/>
      <c r="J3157" s="38"/>
      <c r="K3157" s="38"/>
      <c r="L3157" s="41"/>
      <c r="M3157" s="191"/>
      <c r="N3157" s="192"/>
      <c r="O3157" s="66"/>
      <c r="P3157" s="66"/>
      <c r="Q3157" s="66"/>
      <c r="R3157" s="66"/>
      <c r="S3157" s="66"/>
      <c r="T3157" s="67"/>
      <c r="U3157" s="36"/>
      <c r="V3157" s="36"/>
      <c r="W3157" s="36"/>
      <c r="X3157" s="36"/>
      <c r="Y3157" s="36"/>
      <c r="Z3157" s="36"/>
      <c r="AA3157" s="36"/>
      <c r="AB3157" s="36"/>
      <c r="AC3157" s="36"/>
      <c r="AD3157" s="36"/>
      <c r="AE3157" s="36"/>
      <c r="AT3157" s="19" t="s">
        <v>186</v>
      </c>
      <c r="AU3157" s="19" t="s">
        <v>86</v>
      </c>
    </row>
    <row r="3158" spans="1:65" s="15" customFormat="1" ht="11.25">
      <c r="B3158" s="216"/>
      <c r="C3158" s="217"/>
      <c r="D3158" s="195" t="s">
        <v>188</v>
      </c>
      <c r="E3158" s="218" t="s">
        <v>19</v>
      </c>
      <c r="F3158" s="219" t="s">
        <v>407</v>
      </c>
      <c r="G3158" s="217"/>
      <c r="H3158" s="218" t="s">
        <v>19</v>
      </c>
      <c r="I3158" s="220"/>
      <c r="J3158" s="217"/>
      <c r="K3158" s="217"/>
      <c r="L3158" s="221"/>
      <c r="M3158" s="222"/>
      <c r="N3158" s="223"/>
      <c r="O3158" s="223"/>
      <c r="P3158" s="223"/>
      <c r="Q3158" s="223"/>
      <c r="R3158" s="223"/>
      <c r="S3158" s="223"/>
      <c r="T3158" s="224"/>
      <c r="AT3158" s="225" t="s">
        <v>188</v>
      </c>
      <c r="AU3158" s="225" t="s">
        <v>86</v>
      </c>
      <c r="AV3158" s="15" t="s">
        <v>84</v>
      </c>
      <c r="AW3158" s="15" t="s">
        <v>35</v>
      </c>
      <c r="AX3158" s="15" t="s">
        <v>76</v>
      </c>
      <c r="AY3158" s="225" t="s">
        <v>177</v>
      </c>
    </row>
    <row r="3159" spans="1:65" s="13" customFormat="1" ht="11.25">
      <c r="B3159" s="193"/>
      <c r="C3159" s="194"/>
      <c r="D3159" s="195" t="s">
        <v>188</v>
      </c>
      <c r="E3159" s="196" t="s">
        <v>19</v>
      </c>
      <c r="F3159" s="197" t="s">
        <v>2642</v>
      </c>
      <c r="G3159" s="194"/>
      <c r="H3159" s="198">
        <v>17.36</v>
      </c>
      <c r="I3159" s="199"/>
      <c r="J3159" s="194"/>
      <c r="K3159" s="194"/>
      <c r="L3159" s="200"/>
      <c r="M3159" s="201"/>
      <c r="N3159" s="202"/>
      <c r="O3159" s="202"/>
      <c r="P3159" s="202"/>
      <c r="Q3159" s="202"/>
      <c r="R3159" s="202"/>
      <c r="S3159" s="202"/>
      <c r="T3159" s="203"/>
      <c r="AT3159" s="204" t="s">
        <v>188</v>
      </c>
      <c r="AU3159" s="204" t="s">
        <v>86</v>
      </c>
      <c r="AV3159" s="13" t="s">
        <v>86</v>
      </c>
      <c r="AW3159" s="13" t="s">
        <v>35</v>
      </c>
      <c r="AX3159" s="13" t="s">
        <v>76</v>
      </c>
      <c r="AY3159" s="204" t="s">
        <v>177</v>
      </c>
    </row>
    <row r="3160" spans="1:65" s="15" customFormat="1" ht="11.25">
      <c r="B3160" s="216"/>
      <c r="C3160" s="217"/>
      <c r="D3160" s="195" t="s">
        <v>188</v>
      </c>
      <c r="E3160" s="218" t="s">
        <v>19</v>
      </c>
      <c r="F3160" s="219" t="s">
        <v>409</v>
      </c>
      <c r="G3160" s="217"/>
      <c r="H3160" s="218" t="s">
        <v>19</v>
      </c>
      <c r="I3160" s="220"/>
      <c r="J3160" s="217"/>
      <c r="K3160" s="217"/>
      <c r="L3160" s="221"/>
      <c r="M3160" s="222"/>
      <c r="N3160" s="223"/>
      <c r="O3160" s="223"/>
      <c r="P3160" s="223"/>
      <c r="Q3160" s="223"/>
      <c r="R3160" s="223"/>
      <c r="S3160" s="223"/>
      <c r="T3160" s="224"/>
      <c r="AT3160" s="225" t="s">
        <v>188</v>
      </c>
      <c r="AU3160" s="225" t="s">
        <v>86</v>
      </c>
      <c r="AV3160" s="15" t="s">
        <v>84</v>
      </c>
      <c r="AW3160" s="15" t="s">
        <v>35</v>
      </c>
      <c r="AX3160" s="15" t="s">
        <v>76</v>
      </c>
      <c r="AY3160" s="225" t="s">
        <v>177</v>
      </c>
    </row>
    <row r="3161" spans="1:65" s="13" customFormat="1" ht="11.25">
      <c r="B3161" s="193"/>
      <c r="C3161" s="194"/>
      <c r="D3161" s="195" t="s">
        <v>188</v>
      </c>
      <c r="E3161" s="196" t="s">
        <v>19</v>
      </c>
      <c r="F3161" s="197" t="s">
        <v>2643</v>
      </c>
      <c r="G3161" s="194"/>
      <c r="H3161" s="198">
        <v>15</v>
      </c>
      <c r="I3161" s="199"/>
      <c r="J3161" s="194"/>
      <c r="K3161" s="194"/>
      <c r="L3161" s="200"/>
      <c r="M3161" s="201"/>
      <c r="N3161" s="202"/>
      <c r="O3161" s="202"/>
      <c r="P3161" s="202"/>
      <c r="Q3161" s="202"/>
      <c r="R3161" s="202"/>
      <c r="S3161" s="202"/>
      <c r="T3161" s="203"/>
      <c r="AT3161" s="204" t="s">
        <v>188</v>
      </c>
      <c r="AU3161" s="204" t="s">
        <v>86</v>
      </c>
      <c r="AV3161" s="13" t="s">
        <v>86</v>
      </c>
      <c r="AW3161" s="13" t="s">
        <v>35</v>
      </c>
      <c r="AX3161" s="13" t="s">
        <v>76</v>
      </c>
      <c r="AY3161" s="204" t="s">
        <v>177</v>
      </c>
    </row>
    <row r="3162" spans="1:65" s="15" customFormat="1" ht="11.25">
      <c r="B3162" s="216"/>
      <c r="C3162" s="217"/>
      <c r="D3162" s="195" t="s">
        <v>188</v>
      </c>
      <c r="E3162" s="218" t="s">
        <v>19</v>
      </c>
      <c r="F3162" s="219" t="s">
        <v>411</v>
      </c>
      <c r="G3162" s="217"/>
      <c r="H3162" s="218" t="s">
        <v>19</v>
      </c>
      <c r="I3162" s="220"/>
      <c r="J3162" s="217"/>
      <c r="K3162" s="217"/>
      <c r="L3162" s="221"/>
      <c r="M3162" s="222"/>
      <c r="N3162" s="223"/>
      <c r="O3162" s="223"/>
      <c r="P3162" s="223"/>
      <c r="Q3162" s="223"/>
      <c r="R3162" s="223"/>
      <c r="S3162" s="223"/>
      <c r="T3162" s="224"/>
      <c r="AT3162" s="225" t="s">
        <v>188</v>
      </c>
      <c r="AU3162" s="225" t="s">
        <v>86</v>
      </c>
      <c r="AV3162" s="15" t="s">
        <v>84</v>
      </c>
      <c r="AW3162" s="15" t="s">
        <v>35</v>
      </c>
      <c r="AX3162" s="15" t="s">
        <v>76</v>
      </c>
      <c r="AY3162" s="225" t="s">
        <v>177</v>
      </c>
    </row>
    <row r="3163" spans="1:65" s="13" customFormat="1" ht="11.25">
      <c r="B3163" s="193"/>
      <c r="C3163" s="194"/>
      <c r="D3163" s="195" t="s">
        <v>188</v>
      </c>
      <c r="E3163" s="196" t="s">
        <v>19</v>
      </c>
      <c r="F3163" s="197" t="s">
        <v>2644</v>
      </c>
      <c r="G3163" s="194"/>
      <c r="H3163" s="198">
        <v>17.5</v>
      </c>
      <c r="I3163" s="199"/>
      <c r="J3163" s="194"/>
      <c r="K3163" s="194"/>
      <c r="L3163" s="200"/>
      <c r="M3163" s="201"/>
      <c r="N3163" s="202"/>
      <c r="O3163" s="202"/>
      <c r="P3163" s="202"/>
      <c r="Q3163" s="202"/>
      <c r="R3163" s="202"/>
      <c r="S3163" s="202"/>
      <c r="T3163" s="203"/>
      <c r="AT3163" s="204" t="s">
        <v>188</v>
      </c>
      <c r="AU3163" s="204" t="s">
        <v>86</v>
      </c>
      <c r="AV3163" s="13" t="s">
        <v>86</v>
      </c>
      <c r="AW3163" s="13" t="s">
        <v>35</v>
      </c>
      <c r="AX3163" s="13" t="s">
        <v>76</v>
      </c>
      <c r="AY3163" s="204" t="s">
        <v>177</v>
      </c>
    </row>
    <row r="3164" spans="1:65" s="15" customFormat="1" ht="11.25">
      <c r="B3164" s="216"/>
      <c r="C3164" s="217"/>
      <c r="D3164" s="195" t="s">
        <v>188</v>
      </c>
      <c r="E3164" s="218" t="s">
        <v>19</v>
      </c>
      <c r="F3164" s="219" t="s">
        <v>413</v>
      </c>
      <c r="G3164" s="217"/>
      <c r="H3164" s="218" t="s">
        <v>19</v>
      </c>
      <c r="I3164" s="220"/>
      <c r="J3164" s="217"/>
      <c r="K3164" s="217"/>
      <c r="L3164" s="221"/>
      <c r="M3164" s="222"/>
      <c r="N3164" s="223"/>
      <c r="O3164" s="223"/>
      <c r="P3164" s="223"/>
      <c r="Q3164" s="223"/>
      <c r="R3164" s="223"/>
      <c r="S3164" s="223"/>
      <c r="T3164" s="224"/>
      <c r="AT3164" s="225" t="s">
        <v>188</v>
      </c>
      <c r="AU3164" s="225" t="s">
        <v>86</v>
      </c>
      <c r="AV3164" s="15" t="s">
        <v>84</v>
      </c>
      <c r="AW3164" s="15" t="s">
        <v>35</v>
      </c>
      <c r="AX3164" s="15" t="s">
        <v>76</v>
      </c>
      <c r="AY3164" s="225" t="s">
        <v>177</v>
      </c>
    </row>
    <row r="3165" spans="1:65" s="13" customFormat="1" ht="11.25">
      <c r="B3165" s="193"/>
      <c r="C3165" s="194"/>
      <c r="D3165" s="195" t="s">
        <v>188</v>
      </c>
      <c r="E3165" s="196" t="s">
        <v>19</v>
      </c>
      <c r="F3165" s="197" t="s">
        <v>2645</v>
      </c>
      <c r="G3165" s="194"/>
      <c r="H3165" s="198">
        <v>11.4</v>
      </c>
      <c r="I3165" s="199"/>
      <c r="J3165" s="194"/>
      <c r="K3165" s="194"/>
      <c r="L3165" s="200"/>
      <c r="M3165" s="201"/>
      <c r="N3165" s="202"/>
      <c r="O3165" s="202"/>
      <c r="P3165" s="202"/>
      <c r="Q3165" s="202"/>
      <c r="R3165" s="202"/>
      <c r="S3165" s="202"/>
      <c r="T3165" s="203"/>
      <c r="AT3165" s="204" t="s">
        <v>188</v>
      </c>
      <c r="AU3165" s="204" t="s">
        <v>86</v>
      </c>
      <c r="AV3165" s="13" t="s">
        <v>86</v>
      </c>
      <c r="AW3165" s="13" t="s">
        <v>35</v>
      </c>
      <c r="AX3165" s="13" t="s">
        <v>76</v>
      </c>
      <c r="AY3165" s="204" t="s">
        <v>177</v>
      </c>
    </row>
    <row r="3166" spans="1:65" s="15" customFormat="1" ht="11.25">
      <c r="B3166" s="216"/>
      <c r="C3166" s="217"/>
      <c r="D3166" s="195" t="s">
        <v>188</v>
      </c>
      <c r="E3166" s="218" t="s">
        <v>19</v>
      </c>
      <c r="F3166" s="219" t="s">
        <v>336</v>
      </c>
      <c r="G3166" s="217"/>
      <c r="H3166" s="218" t="s">
        <v>19</v>
      </c>
      <c r="I3166" s="220"/>
      <c r="J3166" s="217"/>
      <c r="K3166" s="217"/>
      <c r="L3166" s="221"/>
      <c r="M3166" s="222"/>
      <c r="N3166" s="223"/>
      <c r="O3166" s="223"/>
      <c r="P3166" s="223"/>
      <c r="Q3166" s="223"/>
      <c r="R3166" s="223"/>
      <c r="S3166" s="223"/>
      <c r="T3166" s="224"/>
      <c r="AT3166" s="225" t="s">
        <v>188</v>
      </c>
      <c r="AU3166" s="225" t="s">
        <v>86</v>
      </c>
      <c r="AV3166" s="15" t="s">
        <v>84</v>
      </c>
      <c r="AW3166" s="15" t="s">
        <v>35</v>
      </c>
      <c r="AX3166" s="15" t="s">
        <v>76</v>
      </c>
      <c r="AY3166" s="225" t="s">
        <v>177</v>
      </c>
    </row>
    <row r="3167" spans="1:65" s="13" customFormat="1" ht="11.25">
      <c r="B3167" s="193"/>
      <c r="C3167" s="194"/>
      <c r="D3167" s="195" t="s">
        <v>188</v>
      </c>
      <c r="E3167" s="196" t="s">
        <v>19</v>
      </c>
      <c r="F3167" s="197" t="s">
        <v>2646</v>
      </c>
      <c r="G3167" s="194"/>
      <c r="H3167" s="198">
        <v>11.04</v>
      </c>
      <c r="I3167" s="199"/>
      <c r="J3167" s="194"/>
      <c r="K3167" s="194"/>
      <c r="L3167" s="200"/>
      <c r="M3167" s="201"/>
      <c r="N3167" s="202"/>
      <c r="O3167" s="202"/>
      <c r="P3167" s="202"/>
      <c r="Q3167" s="202"/>
      <c r="R3167" s="202"/>
      <c r="S3167" s="202"/>
      <c r="T3167" s="203"/>
      <c r="AT3167" s="204" t="s">
        <v>188</v>
      </c>
      <c r="AU3167" s="204" t="s">
        <v>86</v>
      </c>
      <c r="AV3167" s="13" t="s">
        <v>86</v>
      </c>
      <c r="AW3167" s="13" t="s">
        <v>35</v>
      </c>
      <c r="AX3167" s="13" t="s">
        <v>76</v>
      </c>
      <c r="AY3167" s="204" t="s">
        <v>177</v>
      </c>
    </row>
    <row r="3168" spans="1:65" s="15" customFormat="1" ht="11.25">
      <c r="B3168" s="216"/>
      <c r="C3168" s="217"/>
      <c r="D3168" s="195" t="s">
        <v>188</v>
      </c>
      <c r="E3168" s="218" t="s">
        <v>19</v>
      </c>
      <c r="F3168" s="219" t="s">
        <v>416</v>
      </c>
      <c r="G3168" s="217"/>
      <c r="H3168" s="218" t="s">
        <v>19</v>
      </c>
      <c r="I3168" s="220"/>
      <c r="J3168" s="217"/>
      <c r="K3168" s="217"/>
      <c r="L3168" s="221"/>
      <c r="M3168" s="222"/>
      <c r="N3168" s="223"/>
      <c r="O3168" s="223"/>
      <c r="P3168" s="223"/>
      <c r="Q3168" s="223"/>
      <c r="R3168" s="223"/>
      <c r="S3168" s="223"/>
      <c r="T3168" s="224"/>
      <c r="AT3168" s="225" t="s">
        <v>188</v>
      </c>
      <c r="AU3168" s="225" t="s">
        <v>86</v>
      </c>
      <c r="AV3168" s="15" t="s">
        <v>84</v>
      </c>
      <c r="AW3168" s="15" t="s">
        <v>35</v>
      </c>
      <c r="AX3168" s="15" t="s">
        <v>76</v>
      </c>
      <c r="AY3168" s="225" t="s">
        <v>177</v>
      </c>
    </row>
    <row r="3169" spans="2:51" s="13" customFormat="1" ht="11.25">
      <c r="B3169" s="193"/>
      <c r="C3169" s="194"/>
      <c r="D3169" s="195" t="s">
        <v>188</v>
      </c>
      <c r="E3169" s="196" t="s">
        <v>19</v>
      </c>
      <c r="F3169" s="197" t="s">
        <v>2647</v>
      </c>
      <c r="G3169" s="194"/>
      <c r="H3169" s="198">
        <v>23.57</v>
      </c>
      <c r="I3169" s="199"/>
      <c r="J3169" s="194"/>
      <c r="K3169" s="194"/>
      <c r="L3169" s="200"/>
      <c r="M3169" s="201"/>
      <c r="N3169" s="202"/>
      <c r="O3169" s="202"/>
      <c r="P3169" s="202"/>
      <c r="Q3169" s="202"/>
      <c r="R3169" s="202"/>
      <c r="S3169" s="202"/>
      <c r="T3169" s="203"/>
      <c r="AT3169" s="204" t="s">
        <v>188</v>
      </c>
      <c r="AU3169" s="204" t="s">
        <v>86</v>
      </c>
      <c r="AV3169" s="13" t="s">
        <v>86</v>
      </c>
      <c r="AW3169" s="13" t="s">
        <v>35</v>
      </c>
      <c r="AX3169" s="13" t="s">
        <v>76</v>
      </c>
      <c r="AY3169" s="204" t="s">
        <v>177</v>
      </c>
    </row>
    <row r="3170" spans="2:51" s="15" customFormat="1" ht="11.25">
      <c r="B3170" s="216"/>
      <c r="C3170" s="217"/>
      <c r="D3170" s="195" t="s">
        <v>188</v>
      </c>
      <c r="E3170" s="218" t="s">
        <v>19</v>
      </c>
      <c r="F3170" s="219" t="s">
        <v>418</v>
      </c>
      <c r="G3170" s="217"/>
      <c r="H3170" s="218" t="s">
        <v>19</v>
      </c>
      <c r="I3170" s="220"/>
      <c r="J3170" s="217"/>
      <c r="K3170" s="217"/>
      <c r="L3170" s="221"/>
      <c r="M3170" s="222"/>
      <c r="N3170" s="223"/>
      <c r="O3170" s="223"/>
      <c r="P3170" s="223"/>
      <c r="Q3170" s="223"/>
      <c r="R3170" s="223"/>
      <c r="S3170" s="223"/>
      <c r="T3170" s="224"/>
      <c r="AT3170" s="225" t="s">
        <v>188</v>
      </c>
      <c r="AU3170" s="225" t="s">
        <v>86</v>
      </c>
      <c r="AV3170" s="15" t="s">
        <v>84</v>
      </c>
      <c r="AW3170" s="15" t="s">
        <v>35</v>
      </c>
      <c r="AX3170" s="15" t="s">
        <v>76</v>
      </c>
      <c r="AY3170" s="225" t="s">
        <v>177</v>
      </c>
    </row>
    <row r="3171" spans="2:51" s="13" customFormat="1" ht="11.25">
      <c r="B3171" s="193"/>
      <c r="C3171" s="194"/>
      <c r="D3171" s="195" t="s">
        <v>188</v>
      </c>
      <c r="E3171" s="196" t="s">
        <v>19</v>
      </c>
      <c r="F3171" s="197" t="s">
        <v>2648</v>
      </c>
      <c r="G3171" s="194"/>
      <c r="H3171" s="198">
        <v>7.5</v>
      </c>
      <c r="I3171" s="199"/>
      <c r="J3171" s="194"/>
      <c r="K3171" s="194"/>
      <c r="L3171" s="200"/>
      <c r="M3171" s="201"/>
      <c r="N3171" s="202"/>
      <c r="O3171" s="202"/>
      <c r="P3171" s="202"/>
      <c r="Q3171" s="202"/>
      <c r="R3171" s="202"/>
      <c r="S3171" s="202"/>
      <c r="T3171" s="203"/>
      <c r="AT3171" s="204" t="s">
        <v>188</v>
      </c>
      <c r="AU3171" s="204" t="s">
        <v>86</v>
      </c>
      <c r="AV3171" s="13" t="s">
        <v>86</v>
      </c>
      <c r="AW3171" s="13" t="s">
        <v>35</v>
      </c>
      <c r="AX3171" s="13" t="s">
        <v>76</v>
      </c>
      <c r="AY3171" s="204" t="s">
        <v>177</v>
      </c>
    </row>
    <row r="3172" spans="2:51" s="15" customFormat="1" ht="11.25">
      <c r="B3172" s="216"/>
      <c r="C3172" s="217"/>
      <c r="D3172" s="195" t="s">
        <v>188</v>
      </c>
      <c r="E3172" s="218" t="s">
        <v>19</v>
      </c>
      <c r="F3172" s="219" t="s">
        <v>420</v>
      </c>
      <c r="G3172" s="217"/>
      <c r="H3172" s="218" t="s">
        <v>19</v>
      </c>
      <c r="I3172" s="220"/>
      <c r="J3172" s="217"/>
      <c r="K3172" s="217"/>
      <c r="L3172" s="221"/>
      <c r="M3172" s="222"/>
      <c r="N3172" s="223"/>
      <c r="O3172" s="223"/>
      <c r="P3172" s="223"/>
      <c r="Q3172" s="223"/>
      <c r="R3172" s="223"/>
      <c r="S3172" s="223"/>
      <c r="T3172" s="224"/>
      <c r="AT3172" s="225" t="s">
        <v>188</v>
      </c>
      <c r="AU3172" s="225" t="s">
        <v>86</v>
      </c>
      <c r="AV3172" s="15" t="s">
        <v>84</v>
      </c>
      <c r="AW3172" s="15" t="s">
        <v>35</v>
      </c>
      <c r="AX3172" s="15" t="s">
        <v>76</v>
      </c>
      <c r="AY3172" s="225" t="s">
        <v>177</v>
      </c>
    </row>
    <row r="3173" spans="2:51" s="13" customFormat="1" ht="11.25">
      <c r="B3173" s="193"/>
      <c r="C3173" s="194"/>
      <c r="D3173" s="195" t="s">
        <v>188</v>
      </c>
      <c r="E3173" s="196" t="s">
        <v>19</v>
      </c>
      <c r="F3173" s="197" t="s">
        <v>2649</v>
      </c>
      <c r="G3173" s="194"/>
      <c r="H3173" s="198">
        <v>22.02</v>
      </c>
      <c r="I3173" s="199"/>
      <c r="J3173" s="194"/>
      <c r="K3173" s="194"/>
      <c r="L3173" s="200"/>
      <c r="M3173" s="201"/>
      <c r="N3173" s="202"/>
      <c r="O3173" s="202"/>
      <c r="P3173" s="202"/>
      <c r="Q3173" s="202"/>
      <c r="R3173" s="202"/>
      <c r="S3173" s="202"/>
      <c r="T3173" s="203"/>
      <c r="AT3173" s="204" t="s">
        <v>188</v>
      </c>
      <c r="AU3173" s="204" t="s">
        <v>86</v>
      </c>
      <c r="AV3173" s="13" t="s">
        <v>86</v>
      </c>
      <c r="AW3173" s="13" t="s">
        <v>35</v>
      </c>
      <c r="AX3173" s="13" t="s">
        <v>76</v>
      </c>
      <c r="AY3173" s="204" t="s">
        <v>177</v>
      </c>
    </row>
    <row r="3174" spans="2:51" s="15" customFormat="1" ht="11.25">
      <c r="B3174" s="216"/>
      <c r="C3174" s="217"/>
      <c r="D3174" s="195" t="s">
        <v>188</v>
      </c>
      <c r="E3174" s="218" t="s">
        <v>19</v>
      </c>
      <c r="F3174" s="219" t="s">
        <v>432</v>
      </c>
      <c r="G3174" s="217"/>
      <c r="H3174" s="218" t="s">
        <v>19</v>
      </c>
      <c r="I3174" s="220"/>
      <c r="J3174" s="217"/>
      <c r="K3174" s="217"/>
      <c r="L3174" s="221"/>
      <c r="M3174" s="222"/>
      <c r="N3174" s="223"/>
      <c r="O3174" s="223"/>
      <c r="P3174" s="223"/>
      <c r="Q3174" s="223"/>
      <c r="R3174" s="223"/>
      <c r="S3174" s="223"/>
      <c r="T3174" s="224"/>
      <c r="AT3174" s="225" t="s">
        <v>188</v>
      </c>
      <c r="AU3174" s="225" t="s">
        <v>86</v>
      </c>
      <c r="AV3174" s="15" t="s">
        <v>84</v>
      </c>
      <c r="AW3174" s="15" t="s">
        <v>35</v>
      </c>
      <c r="AX3174" s="15" t="s">
        <v>76</v>
      </c>
      <c r="AY3174" s="225" t="s">
        <v>177</v>
      </c>
    </row>
    <row r="3175" spans="2:51" s="13" customFormat="1" ht="11.25">
      <c r="B3175" s="193"/>
      <c r="C3175" s="194"/>
      <c r="D3175" s="195" t="s">
        <v>188</v>
      </c>
      <c r="E3175" s="196" t="s">
        <v>19</v>
      </c>
      <c r="F3175" s="197" t="s">
        <v>2650</v>
      </c>
      <c r="G3175" s="194"/>
      <c r="H3175" s="198">
        <v>35.54</v>
      </c>
      <c r="I3175" s="199"/>
      <c r="J3175" s="194"/>
      <c r="K3175" s="194"/>
      <c r="L3175" s="200"/>
      <c r="M3175" s="201"/>
      <c r="N3175" s="202"/>
      <c r="O3175" s="202"/>
      <c r="P3175" s="202"/>
      <c r="Q3175" s="202"/>
      <c r="R3175" s="202"/>
      <c r="S3175" s="202"/>
      <c r="T3175" s="203"/>
      <c r="AT3175" s="204" t="s">
        <v>188</v>
      </c>
      <c r="AU3175" s="204" t="s">
        <v>86</v>
      </c>
      <c r="AV3175" s="13" t="s">
        <v>86</v>
      </c>
      <c r="AW3175" s="13" t="s">
        <v>35</v>
      </c>
      <c r="AX3175" s="13" t="s">
        <v>76</v>
      </c>
      <c r="AY3175" s="204" t="s">
        <v>177</v>
      </c>
    </row>
    <row r="3176" spans="2:51" s="15" customFormat="1" ht="11.25">
      <c r="B3176" s="216"/>
      <c r="C3176" s="217"/>
      <c r="D3176" s="195" t="s">
        <v>188</v>
      </c>
      <c r="E3176" s="218" t="s">
        <v>19</v>
      </c>
      <c r="F3176" s="219" t="s">
        <v>435</v>
      </c>
      <c r="G3176" s="217"/>
      <c r="H3176" s="218" t="s">
        <v>19</v>
      </c>
      <c r="I3176" s="220"/>
      <c r="J3176" s="217"/>
      <c r="K3176" s="217"/>
      <c r="L3176" s="221"/>
      <c r="M3176" s="222"/>
      <c r="N3176" s="223"/>
      <c r="O3176" s="223"/>
      <c r="P3176" s="223"/>
      <c r="Q3176" s="223"/>
      <c r="R3176" s="223"/>
      <c r="S3176" s="223"/>
      <c r="T3176" s="224"/>
      <c r="AT3176" s="225" t="s">
        <v>188</v>
      </c>
      <c r="AU3176" s="225" t="s">
        <v>86</v>
      </c>
      <c r="AV3176" s="15" t="s">
        <v>84</v>
      </c>
      <c r="AW3176" s="15" t="s">
        <v>35</v>
      </c>
      <c r="AX3176" s="15" t="s">
        <v>76</v>
      </c>
      <c r="AY3176" s="225" t="s">
        <v>177</v>
      </c>
    </row>
    <row r="3177" spans="2:51" s="13" customFormat="1" ht="11.25">
      <c r="B3177" s="193"/>
      <c r="C3177" s="194"/>
      <c r="D3177" s="195" t="s">
        <v>188</v>
      </c>
      <c r="E3177" s="196" t="s">
        <v>19</v>
      </c>
      <c r="F3177" s="197" t="s">
        <v>2651</v>
      </c>
      <c r="G3177" s="194"/>
      <c r="H3177" s="198">
        <v>23.75</v>
      </c>
      <c r="I3177" s="199"/>
      <c r="J3177" s="194"/>
      <c r="K3177" s="194"/>
      <c r="L3177" s="200"/>
      <c r="M3177" s="201"/>
      <c r="N3177" s="202"/>
      <c r="O3177" s="202"/>
      <c r="P3177" s="202"/>
      <c r="Q3177" s="202"/>
      <c r="R3177" s="202"/>
      <c r="S3177" s="202"/>
      <c r="T3177" s="203"/>
      <c r="AT3177" s="204" t="s">
        <v>188</v>
      </c>
      <c r="AU3177" s="204" t="s">
        <v>86</v>
      </c>
      <c r="AV3177" s="13" t="s">
        <v>86</v>
      </c>
      <c r="AW3177" s="13" t="s">
        <v>35</v>
      </c>
      <c r="AX3177" s="13" t="s">
        <v>76</v>
      </c>
      <c r="AY3177" s="204" t="s">
        <v>177</v>
      </c>
    </row>
    <row r="3178" spans="2:51" s="15" customFormat="1" ht="11.25">
      <c r="B3178" s="216"/>
      <c r="C3178" s="217"/>
      <c r="D3178" s="195" t="s">
        <v>188</v>
      </c>
      <c r="E3178" s="218" t="s">
        <v>19</v>
      </c>
      <c r="F3178" s="219" t="s">
        <v>447</v>
      </c>
      <c r="G3178" s="217"/>
      <c r="H3178" s="218" t="s">
        <v>19</v>
      </c>
      <c r="I3178" s="220"/>
      <c r="J3178" s="217"/>
      <c r="K3178" s="217"/>
      <c r="L3178" s="221"/>
      <c r="M3178" s="222"/>
      <c r="N3178" s="223"/>
      <c r="O3178" s="223"/>
      <c r="P3178" s="223"/>
      <c r="Q3178" s="223"/>
      <c r="R3178" s="223"/>
      <c r="S3178" s="223"/>
      <c r="T3178" s="224"/>
      <c r="AT3178" s="225" t="s">
        <v>188</v>
      </c>
      <c r="AU3178" s="225" t="s">
        <v>86</v>
      </c>
      <c r="AV3178" s="15" t="s">
        <v>84</v>
      </c>
      <c r="AW3178" s="15" t="s">
        <v>35</v>
      </c>
      <c r="AX3178" s="15" t="s">
        <v>76</v>
      </c>
      <c r="AY3178" s="225" t="s">
        <v>177</v>
      </c>
    </row>
    <row r="3179" spans="2:51" s="13" customFormat="1" ht="11.25">
      <c r="B3179" s="193"/>
      <c r="C3179" s="194"/>
      <c r="D3179" s="195" t="s">
        <v>188</v>
      </c>
      <c r="E3179" s="196" t="s">
        <v>19</v>
      </c>
      <c r="F3179" s="197" t="s">
        <v>1323</v>
      </c>
      <c r="G3179" s="194"/>
      <c r="H3179" s="198">
        <v>11.8</v>
      </c>
      <c r="I3179" s="199"/>
      <c r="J3179" s="194"/>
      <c r="K3179" s="194"/>
      <c r="L3179" s="200"/>
      <c r="M3179" s="201"/>
      <c r="N3179" s="202"/>
      <c r="O3179" s="202"/>
      <c r="P3179" s="202"/>
      <c r="Q3179" s="202"/>
      <c r="R3179" s="202"/>
      <c r="S3179" s="202"/>
      <c r="T3179" s="203"/>
      <c r="AT3179" s="204" t="s">
        <v>188</v>
      </c>
      <c r="AU3179" s="204" t="s">
        <v>86</v>
      </c>
      <c r="AV3179" s="13" t="s">
        <v>86</v>
      </c>
      <c r="AW3179" s="13" t="s">
        <v>35</v>
      </c>
      <c r="AX3179" s="13" t="s">
        <v>76</v>
      </c>
      <c r="AY3179" s="204" t="s">
        <v>177</v>
      </c>
    </row>
    <row r="3180" spans="2:51" s="15" customFormat="1" ht="11.25">
      <c r="B3180" s="216"/>
      <c r="C3180" s="217"/>
      <c r="D3180" s="195" t="s">
        <v>188</v>
      </c>
      <c r="E3180" s="218" t="s">
        <v>19</v>
      </c>
      <c r="F3180" s="219" t="s">
        <v>449</v>
      </c>
      <c r="G3180" s="217"/>
      <c r="H3180" s="218" t="s">
        <v>19</v>
      </c>
      <c r="I3180" s="220"/>
      <c r="J3180" s="217"/>
      <c r="K3180" s="217"/>
      <c r="L3180" s="221"/>
      <c r="M3180" s="222"/>
      <c r="N3180" s="223"/>
      <c r="O3180" s="223"/>
      <c r="P3180" s="223"/>
      <c r="Q3180" s="223"/>
      <c r="R3180" s="223"/>
      <c r="S3180" s="223"/>
      <c r="T3180" s="224"/>
      <c r="AT3180" s="225" t="s">
        <v>188</v>
      </c>
      <c r="AU3180" s="225" t="s">
        <v>86</v>
      </c>
      <c r="AV3180" s="15" t="s">
        <v>84</v>
      </c>
      <c r="AW3180" s="15" t="s">
        <v>35</v>
      </c>
      <c r="AX3180" s="15" t="s">
        <v>76</v>
      </c>
      <c r="AY3180" s="225" t="s">
        <v>177</v>
      </c>
    </row>
    <row r="3181" spans="2:51" s="13" customFormat="1" ht="11.25">
      <c r="B3181" s="193"/>
      <c r="C3181" s="194"/>
      <c r="D3181" s="195" t="s">
        <v>188</v>
      </c>
      <c r="E3181" s="196" t="s">
        <v>19</v>
      </c>
      <c r="F3181" s="197" t="s">
        <v>2652</v>
      </c>
      <c r="G3181" s="194"/>
      <c r="H3181" s="198">
        <v>27.6</v>
      </c>
      <c r="I3181" s="199"/>
      <c r="J3181" s="194"/>
      <c r="K3181" s="194"/>
      <c r="L3181" s="200"/>
      <c r="M3181" s="201"/>
      <c r="N3181" s="202"/>
      <c r="O3181" s="202"/>
      <c r="P3181" s="202"/>
      <c r="Q3181" s="202"/>
      <c r="R3181" s="202"/>
      <c r="S3181" s="202"/>
      <c r="T3181" s="203"/>
      <c r="AT3181" s="204" t="s">
        <v>188</v>
      </c>
      <c r="AU3181" s="204" t="s">
        <v>86</v>
      </c>
      <c r="AV3181" s="13" t="s">
        <v>86</v>
      </c>
      <c r="AW3181" s="13" t="s">
        <v>35</v>
      </c>
      <c r="AX3181" s="13" t="s">
        <v>76</v>
      </c>
      <c r="AY3181" s="204" t="s">
        <v>177</v>
      </c>
    </row>
    <row r="3182" spans="2:51" s="15" customFormat="1" ht="11.25">
      <c r="B3182" s="216"/>
      <c r="C3182" s="217"/>
      <c r="D3182" s="195" t="s">
        <v>188</v>
      </c>
      <c r="E3182" s="218" t="s">
        <v>19</v>
      </c>
      <c r="F3182" s="219" t="s">
        <v>458</v>
      </c>
      <c r="G3182" s="217"/>
      <c r="H3182" s="218" t="s">
        <v>19</v>
      </c>
      <c r="I3182" s="220"/>
      <c r="J3182" s="217"/>
      <c r="K3182" s="217"/>
      <c r="L3182" s="221"/>
      <c r="M3182" s="222"/>
      <c r="N3182" s="223"/>
      <c r="O3182" s="223"/>
      <c r="P3182" s="223"/>
      <c r="Q3182" s="223"/>
      <c r="R3182" s="223"/>
      <c r="S3182" s="223"/>
      <c r="T3182" s="224"/>
      <c r="AT3182" s="225" t="s">
        <v>188</v>
      </c>
      <c r="AU3182" s="225" t="s">
        <v>86</v>
      </c>
      <c r="AV3182" s="15" t="s">
        <v>84</v>
      </c>
      <c r="AW3182" s="15" t="s">
        <v>35</v>
      </c>
      <c r="AX3182" s="15" t="s">
        <v>76</v>
      </c>
      <c r="AY3182" s="225" t="s">
        <v>177</v>
      </c>
    </row>
    <row r="3183" spans="2:51" s="13" customFormat="1" ht="11.25">
      <c r="B3183" s="193"/>
      <c r="C3183" s="194"/>
      <c r="D3183" s="195" t="s">
        <v>188</v>
      </c>
      <c r="E3183" s="196" t="s">
        <v>19</v>
      </c>
      <c r="F3183" s="197" t="s">
        <v>2653</v>
      </c>
      <c r="G3183" s="194"/>
      <c r="H3183" s="198">
        <v>31.36</v>
      </c>
      <c r="I3183" s="199"/>
      <c r="J3183" s="194"/>
      <c r="K3183" s="194"/>
      <c r="L3183" s="200"/>
      <c r="M3183" s="201"/>
      <c r="N3183" s="202"/>
      <c r="O3183" s="202"/>
      <c r="P3183" s="202"/>
      <c r="Q3183" s="202"/>
      <c r="R3183" s="202"/>
      <c r="S3183" s="202"/>
      <c r="T3183" s="203"/>
      <c r="AT3183" s="204" t="s">
        <v>188</v>
      </c>
      <c r="AU3183" s="204" t="s">
        <v>86</v>
      </c>
      <c r="AV3183" s="13" t="s">
        <v>86</v>
      </c>
      <c r="AW3183" s="13" t="s">
        <v>35</v>
      </c>
      <c r="AX3183" s="13" t="s">
        <v>76</v>
      </c>
      <c r="AY3183" s="204" t="s">
        <v>177</v>
      </c>
    </row>
    <row r="3184" spans="2:51" s="15" customFormat="1" ht="11.25">
      <c r="B3184" s="216"/>
      <c r="C3184" s="217"/>
      <c r="D3184" s="195" t="s">
        <v>188</v>
      </c>
      <c r="E3184" s="218" t="s">
        <v>19</v>
      </c>
      <c r="F3184" s="219" t="s">
        <v>466</v>
      </c>
      <c r="G3184" s="217"/>
      <c r="H3184" s="218" t="s">
        <v>19</v>
      </c>
      <c r="I3184" s="220"/>
      <c r="J3184" s="217"/>
      <c r="K3184" s="217"/>
      <c r="L3184" s="221"/>
      <c r="M3184" s="222"/>
      <c r="N3184" s="223"/>
      <c r="O3184" s="223"/>
      <c r="P3184" s="223"/>
      <c r="Q3184" s="223"/>
      <c r="R3184" s="223"/>
      <c r="S3184" s="223"/>
      <c r="T3184" s="224"/>
      <c r="AT3184" s="225" t="s">
        <v>188</v>
      </c>
      <c r="AU3184" s="225" t="s">
        <v>86</v>
      </c>
      <c r="AV3184" s="15" t="s">
        <v>84</v>
      </c>
      <c r="AW3184" s="15" t="s">
        <v>35</v>
      </c>
      <c r="AX3184" s="15" t="s">
        <v>76</v>
      </c>
      <c r="AY3184" s="225" t="s">
        <v>177</v>
      </c>
    </row>
    <row r="3185" spans="1:65" s="13" customFormat="1" ht="11.25">
      <c r="B3185" s="193"/>
      <c r="C3185" s="194"/>
      <c r="D3185" s="195" t="s">
        <v>188</v>
      </c>
      <c r="E3185" s="196" t="s">
        <v>19</v>
      </c>
      <c r="F3185" s="197" t="s">
        <v>2654</v>
      </c>
      <c r="G3185" s="194"/>
      <c r="H3185" s="198">
        <v>19.54</v>
      </c>
      <c r="I3185" s="199"/>
      <c r="J3185" s="194"/>
      <c r="K3185" s="194"/>
      <c r="L3185" s="200"/>
      <c r="M3185" s="201"/>
      <c r="N3185" s="202"/>
      <c r="O3185" s="202"/>
      <c r="P3185" s="202"/>
      <c r="Q3185" s="202"/>
      <c r="R3185" s="202"/>
      <c r="S3185" s="202"/>
      <c r="T3185" s="203"/>
      <c r="AT3185" s="204" t="s">
        <v>188</v>
      </c>
      <c r="AU3185" s="204" t="s">
        <v>86</v>
      </c>
      <c r="AV3185" s="13" t="s">
        <v>86</v>
      </c>
      <c r="AW3185" s="13" t="s">
        <v>35</v>
      </c>
      <c r="AX3185" s="13" t="s">
        <v>76</v>
      </c>
      <c r="AY3185" s="204" t="s">
        <v>177</v>
      </c>
    </row>
    <row r="3186" spans="1:65" s="15" customFormat="1" ht="11.25">
      <c r="B3186" s="216"/>
      <c r="C3186" s="217"/>
      <c r="D3186" s="195" t="s">
        <v>188</v>
      </c>
      <c r="E3186" s="218" t="s">
        <v>19</v>
      </c>
      <c r="F3186" s="219" t="s">
        <v>468</v>
      </c>
      <c r="G3186" s="217"/>
      <c r="H3186" s="218" t="s">
        <v>19</v>
      </c>
      <c r="I3186" s="220"/>
      <c r="J3186" s="217"/>
      <c r="K3186" s="217"/>
      <c r="L3186" s="221"/>
      <c r="M3186" s="222"/>
      <c r="N3186" s="223"/>
      <c r="O3186" s="223"/>
      <c r="P3186" s="223"/>
      <c r="Q3186" s="223"/>
      <c r="R3186" s="223"/>
      <c r="S3186" s="223"/>
      <c r="T3186" s="224"/>
      <c r="AT3186" s="225" t="s">
        <v>188</v>
      </c>
      <c r="AU3186" s="225" t="s">
        <v>86</v>
      </c>
      <c r="AV3186" s="15" t="s">
        <v>84</v>
      </c>
      <c r="AW3186" s="15" t="s">
        <v>35</v>
      </c>
      <c r="AX3186" s="15" t="s">
        <v>76</v>
      </c>
      <c r="AY3186" s="225" t="s">
        <v>177</v>
      </c>
    </row>
    <row r="3187" spans="1:65" s="13" customFormat="1" ht="11.25">
      <c r="B3187" s="193"/>
      <c r="C3187" s="194"/>
      <c r="D3187" s="195" t="s">
        <v>188</v>
      </c>
      <c r="E3187" s="196" t="s">
        <v>19</v>
      </c>
      <c r="F3187" s="197" t="s">
        <v>2655</v>
      </c>
      <c r="G3187" s="194"/>
      <c r="H3187" s="198">
        <v>31.6</v>
      </c>
      <c r="I3187" s="199"/>
      <c r="J3187" s="194"/>
      <c r="K3187" s="194"/>
      <c r="L3187" s="200"/>
      <c r="M3187" s="201"/>
      <c r="N3187" s="202"/>
      <c r="O3187" s="202"/>
      <c r="P3187" s="202"/>
      <c r="Q3187" s="202"/>
      <c r="R3187" s="202"/>
      <c r="S3187" s="202"/>
      <c r="T3187" s="203"/>
      <c r="AT3187" s="204" t="s">
        <v>188</v>
      </c>
      <c r="AU3187" s="204" t="s">
        <v>86</v>
      </c>
      <c r="AV3187" s="13" t="s">
        <v>86</v>
      </c>
      <c r="AW3187" s="13" t="s">
        <v>35</v>
      </c>
      <c r="AX3187" s="13" t="s">
        <v>76</v>
      </c>
      <c r="AY3187" s="204" t="s">
        <v>177</v>
      </c>
    </row>
    <row r="3188" spans="1:65" s="14" customFormat="1" ht="11.25">
      <c r="B3188" s="205"/>
      <c r="C3188" s="206"/>
      <c r="D3188" s="195" t="s">
        <v>188</v>
      </c>
      <c r="E3188" s="207" t="s">
        <v>19</v>
      </c>
      <c r="F3188" s="208" t="s">
        <v>190</v>
      </c>
      <c r="G3188" s="206"/>
      <c r="H3188" s="209">
        <v>306.58000000000004</v>
      </c>
      <c r="I3188" s="210"/>
      <c r="J3188" s="206"/>
      <c r="K3188" s="206"/>
      <c r="L3188" s="211"/>
      <c r="M3188" s="212"/>
      <c r="N3188" s="213"/>
      <c r="O3188" s="213"/>
      <c r="P3188" s="213"/>
      <c r="Q3188" s="213"/>
      <c r="R3188" s="213"/>
      <c r="S3188" s="213"/>
      <c r="T3188" s="214"/>
      <c r="AT3188" s="215" t="s">
        <v>188</v>
      </c>
      <c r="AU3188" s="215" t="s">
        <v>86</v>
      </c>
      <c r="AV3188" s="14" t="s">
        <v>184</v>
      </c>
      <c r="AW3188" s="14" t="s">
        <v>35</v>
      </c>
      <c r="AX3188" s="14" t="s">
        <v>84</v>
      </c>
      <c r="AY3188" s="215" t="s">
        <v>177</v>
      </c>
    </row>
    <row r="3189" spans="1:65" s="2" customFormat="1" ht="16.5" customHeight="1">
      <c r="A3189" s="36"/>
      <c r="B3189" s="37"/>
      <c r="C3189" s="237" t="s">
        <v>2656</v>
      </c>
      <c r="D3189" s="237" t="s">
        <v>757</v>
      </c>
      <c r="E3189" s="238" t="s">
        <v>2657</v>
      </c>
      <c r="F3189" s="239" t="s">
        <v>2658</v>
      </c>
      <c r="G3189" s="240" t="s">
        <v>272</v>
      </c>
      <c r="H3189" s="241">
        <v>1124.126</v>
      </c>
      <c r="I3189" s="242"/>
      <c r="J3189" s="243">
        <f>ROUND(I3189*H3189,2)</f>
        <v>0</v>
      </c>
      <c r="K3189" s="239" t="s">
        <v>183</v>
      </c>
      <c r="L3189" s="244"/>
      <c r="M3189" s="245" t="s">
        <v>19</v>
      </c>
      <c r="N3189" s="246" t="s">
        <v>47</v>
      </c>
      <c r="O3189" s="66"/>
      <c r="P3189" s="184">
        <f>O3189*H3189</f>
        <v>0</v>
      </c>
      <c r="Q3189" s="184">
        <v>4.4999999999999999E-4</v>
      </c>
      <c r="R3189" s="184">
        <f>Q3189*H3189</f>
        <v>0.50585669999999994</v>
      </c>
      <c r="S3189" s="184">
        <v>0</v>
      </c>
      <c r="T3189" s="185">
        <f>S3189*H3189</f>
        <v>0</v>
      </c>
      <c r="U3189" s="36"/>
      <c r="V3189" s="36"/>
      <c r="W3189" s="36"/>
      <c r="X3189" s="36"/>
      <c r="Y3189" s="36"/>
      <c r="Z3189" s="36"/>
      <c r="AA3189" s="36"/>
      <c r="AB3189" s="36"/>
      <c r="AC3189" s="36"/>
      <c r="AD3189" s="36"/>
      <c r="AE3189" s="36"/>
      <c r="AR3189" s="186" t="s">
        <v>592</v>
      </c>
      <c r="AT3189" s="186" t="s">
        <v>757</v>
      </c>
      <c r="AU3189" s="186" t="s">
        <v>86</v>
      </c>
      <c r="AY3189" s="19" t="s">
        <v>177</v>
      </c>
      <c r="BE3189" s="187">
        <f>IF(N3189="základní",J3189,0)</f>
        <v>0</v>
      </c>
      <c r="BF3189" s="187">
        <f>IF(N3189="snížená",J3189,0)</f>
        <v>0</v>
      </c>
      <c r="BG3189" s="187">
        <f>IF(N3189="zákl. přenesená",J3189,0)</f>
        <v>0</v>
      </c>
      <c r="BH3189" s="187">
        <f>IF(N3189="sníž. přenesená",J3189,0)</f>
        <v>0</v>
      </c>
      <c r="BI3189" s="187">
        <f>IF(N3189="nulová",J3189,0)</f>
        <v>0</v>
      </c>
      <c r="BJ3189" s="19" t="s">
        <v>84</v>
      </c>
      <c r="BK3189" s="187">
        <f>ROUND(I3189*H3189,2)</f>
        <v>0</v>
      </c>
      <c r="BL3189" s="19" t="s">
        <v>301</v>
      </c>
      <c r="BM3189" s="186" t="s">
        <v>2659</v>
      </c>
    </row>
    <row r="3190" spans="1:65" s="13" customFormat="1" ht="11.25">
      <c r="B3190" s="193"/>
      <c r="C3190" s="194"/>
      <c r="D3190" s="195" t="s">
        <v>188</v>
      </c>
      <c r="E3190" s="196" t="s">
        <v>19</v>
      </c>
      <c r="F3190" s="197" t="s">
        <v>2660</v>
      </c>
      <c r="G3190" s="194"/>
      <c r="H3190" s="198">
        <v>1124.126</v>
      </c>
      <c r="I3190" s="199"/>
      <c r="J3190" s="194"/>
      <c r="K3190" s="194"/>
      <c r="L3190" s="200"/>
      <c r="M3190" s="201"/>
      <c r="N3190" s="202"/>
      <c r="O3190" s="202"/>
      <c r="P3190" s="202"/>
      <c r="Q3190" s="202"/>
      <c r="R3190" s="202"/>
      <c r="S3190" s="202"/>
      <c r="T3190" s="203"/>
      <c r="AT3190" s="204" t="s">
        <v>188</v>
      </c>
      <c r="AU3190" s="204" t="s">
        <v>86</v>
      </c>
      <c r="AV3190" s="13" t="s">
        <v>86</v>
      </c>
      <c r="AW3190" s="13" t="s">
        <v>35</v>
      </c>
      <c r="AX3190" s="13" t="s">
        <v>84</v>
      </c>
      <c r="AY3190" s="204" t="s">
        <v>177</v>
      </c>
    </row>
    <row r="3191" spans="1:65" s="2" customFormat="1" ht="24.2" customHeight="1">
      <c r="A3191" s="36"/>
      <c r="B3191" s="37"/>
      <c r="C3191" s="175" t="s">
        <v>2661</v>
      </c>
      <c r="D3191" s="175" t="s">
        <v>179</v>
      </c>
      <c r="E3191" s="176" t="s">
        <v>2662</v>
      </c>
      <c r="F3191" s="177" t="s">
        <v>2663</v>
      </c>
      <c r="G3191" s="178" t="s">
        <v>199</v>
      </c>
      <c r="H3191" s="179">
        <v>596.36</v>
      </c>
      <c r="I3191" s="180"/>
      <c r="J3191" s="181">
        <f>ROUND(I3191*H3191,2)</f>
        <v>0</v>
      </c>
      <c r="K3191" s="177" t="s">
        <v>183</v>
      </c>
      <c r="L3191" s="41"/>
      <c r="M3191" s="182" t="s">
        <v>19</v>
      </c>
      <c r="N3191" s="183" t="s">
        <v>47</v>
      </c>
      <c r="O3191" s="66"/>
      <c r="P3191" s="184">
        <f>O3191*H3191</f>
        <v>0</v>
      </c>
      <c r="Q3191" s="184">
        <v>6.3499999999999997E-3</v>
      </c>
      <c r="R3191" s="184">
        <f>Q3191*H3191</f>
        <v>3.786886</v>
      </c>
      <c r="S3191" s="184">
        <v>0</v>
      </c>
      <c r="T3191" s="185">
        <f>S3191*H3191</f>
        <v>0</v>
      </c>
      <c r="U3191" s="36"/>
      <c r="V3191" s="36"/>
      <c r="W3191" s="36"/>
      <c r="X3191" s="36"/>
      <c r="Y3191" s="36"/>
      <c r="Z3191" s="36"/>
      <c r="AA3191" s="36"/>
      <c r="AB3191" s="36"/>
      <c r="AC3191" s="36"/>
      <c r="AD3191" s="36"/>
      <c r="AE3191" s="36"/>
      <c r="AR3191" s="186" t="s">
        <v>301</v>
      </c>
      <c r="AT3191" s="186" t="s">
        <v>179</v>
      </c>
      <c r="AU3191" s="186" t="s">
        <v>86</v>
      </c>
      <c r="AY3191" s="19" t="s">
        <v>177</v>
      </c>
      <c r="BE3191" s="187">
        <f>IF(N3191="základní",J3191,0)</f>
        <v>0</v>
      </c>
      <c r="BF3191" s="187">
        <f>IF(N3191="snížená",J3191,0)</f>
        <v>0</v>
      </c>
      <c r="BG3191" s="187">
        <f>IF(N3191="zákl. přenesená",J3191,0)</f>
        <v>0</v>
      </c>
      <c r="BH3191" s="187">
        <f>IF(N3191="sníž. přenesená",J3191,0)</f>
        <v>0</v>
      </c>
      <c r="BI3191" s="187">
        <f>IF(N3191="nulová",J3191,0)</f>
        <v>0</v>
      </c>
      <c r="BJ3191" s="19" t="s">
        <v>84</v>
      </c>
      <c r="BK3191" s="187">
        <f>ROUND(I3191*H3191,2)</f>
        <v>0</v>
      </c>
      <c r="BL3191" s="19" t="s">
        <v>301</v>
      </c>
      <c r="BM3191" s="186" t="s">
        <v>2664</v>
      </c>
    </row>
    <row r="3192" spans="1:65" s="2" customFormat="1" ht="11.25">
      <c r="A3192" s="36"/>
      <c r="B3192" s="37"/>
      <c r="C3192" s="38"/>
      <c r="D3192" s="188" t="s">
        <v>186</v>
      </c>
      <c r="E3192" s="38"/>
      <c r="F3192" s="189" t="s">
        <v>2665</v>
      </c>
      <c r="G3192" s="38"/>
      <c r="H3192" s="38"/>
      <c r="I3192" s="190"/>
      <c r="J3192" s="38"/>
      <c r="K3192" s="38"/>
      <c r="L3192" s="41"/>
      <c r="M3192" s="191"/>
      <c r="N3192" s="192"/>
      <c r="O3192" s="66"/>
      <c r="P3192" s="66"/>
      <c r="Q3192" s="66"/>
      <c r="R3192" s="66"/>
      <c r="S3192" s="66"/>
      <c r="T3192" s="67"/>
      <c r="U3192" s="36"/>
      <c r="V3192" s="36"/>
      <c r="W3192" s="36"/>
      <c r="X3192" s="36"/>
      <c r="Y3192" s="36"/>
      <c r="Z3192" s="36"/>
      <c r="AA3192" s="36"/>
      <c r="AB3192" s="36"/>
      <c r="AC3192" s="36"/>
      <c r="AD3192" s="36"/>
      <c r="AE3192" s="36"/>
      <c r="AT3192" s="19" t="s">
        <v>186</v>
      </c>
      <c r="AU3192" s="19" t="s">
        <v>86</v>
      </c>
    </row>
    <row r="3193" spans="1:65" s="2" customFormat="1" ht="24.2" customHeight="1">
      <c r="A3193" s="36"/>
      <c r="B3193" s="37"/>
      <c r="C3193" s="237" t="s">
        <v>2666</v>
      </c>
      <c r="D3193" s="237" t="s">
        <v>757</v>
      </c>
      <c r="E3193" s="238" t="s">
        <v>2667</v>
      </c>
      <c r="F3193" s="239" t="s">
        <v>2668</v>
      </c>
      <c r="G3193" s="240" t="s">
        <v>199</v>
      </c>
      <c r="H3193" s="241">
        <v>685.81399999999996</v>
      </c>
      <c r="I3193" s="242"/>
      <c r="J3193" s="243">
        <f>ROUND(I3193*H3193,2)</f>
        <v>0</v>
      </c>
      <c r="K3193" s="239" t="s">
        <v>183</v>
      </c>
      <c r="L3193" s="244"/>
      <c r="M3193" s="245" t="s">
        <v>19</v>
      </c>
      <c r="N3193" s="246" t="s">
        <v>47</v>
      </c>
      <c r="O3193" s="66"/>
      <c r="P3193" s="184">
        <f>O3193*H3193</f>
        <v>0</v>
      </c>
      <c r="Q3193" s="184">
        <v>3.3000000000000002E-2</v>
      </c>
      <c r="R3193" s="184">
        <f>Q3193*H3193</f>
        <v>22.631861999999998</v>
      </c>
      <c r="S3193" s="184">
        <v>0</v>
      </c>
      <c r="T3193" s="185">
        <f>S3193*H3193</f>
        <v>0</v>
      </c>
      <c r="U3193" s="36"/>
      <c r="V3193" s="36"/>
      <c r="W3193" s="36"/>
      <c r="X3193" s="36"/>
      <c r="Y3193" s="36"/>
      <c r="Z3193" s="36"/>
      <c r="AA3193" s="36"/>
      <c r="AB3193" s="36"/>
      <c r="AC3193" s="36"/>
      <c r="AD3193" s="36"/>
      <c r="AE3193" s="36"/>
      <c r="AR3193" s="186" t="s">
        <v>592</v>
      </c>
      <c r="AT3193" s="186" t="s">
        <v>757</v>
      </c>
      <c r="AU3193" s="186" t="s">
        <v>86</v>
      </c>
      <c r="AY3193" s="19" t="s">
        <v>177</v>
      </c>
      <c r="BE3193" s="187">
        <f>IF(N3193="základní",J3193,0)</f>
        <v>0</v>
      </c>
      <c r="BF3193" s="187">
        <f>IF(N3193="snížená",J3193,0)</f>
        <v>0</v>
      </c>
      <c r="BG3193" s="187">
        <f>IF(N3193="zákl. přenesená",J3193,0)</f>
        <v>0</v>
      </c>
      <c r="BH3193" s="187">
        <f>IF(N3193="sníž. přenesená",J3193,0)</f>
        <v>0</v>
      </c>
      <c r="BI3193" s="187">
        <f>IF(N3193="nulová",J3193,0)</f>
        <v>0</v>
      </c>
      <c r="BJ3193" s="19" t="s">
        <v>84</v>
      </c>
      <c r="BK3193" s="187">
        <f>ROUND(I3193*H3193,2)</f>
        <v>0</v>
      </c>
      <c r="BL3193" s="19" t="s">
        <v>301</v>
      </c>
      <c r="BM3193" s="186" t="s">
        <v>2669</v>
      </c>
    </row>
    <row r="3194" spans="1:65" s="13" customFormat="1" ht="11.25">
      <c r="B3194" s="193"/>
      <c r="C3194" s="194"/>
      <c r="D3194" s="195" t="s">
        <v>188</v>
      </c>
      <c r="E3194" s="196" t="s">
        <v>19</v>
      </c>
      <c r="F3194" s="197" t="s">
        <v>2670</v>
      </c>
      <c r="G3194" s="194"/>
      <c r="H3194" s="198">
        <v>685.81399999999996</v>
      </c>
      <c r="I3194" s="199"/>
      <c r="J3194" s="194"/>
      <c r="K3194" s="194"/>
      <c r="L3194" s="200"/>
      <c r="M3194" s="201"/>
      <c r="N3194" s="202"/>
      <c r="O3194" s="202"/>
      <c r="P3194" s="202"/>
      <c r="Q3194" s="202"/>
      <c r="R3194" s="202"/>
      <c r="S3194" s="202"/>
      <c r="T3194" s="203"/>
      <c r="AT3194" s="204" t="s">
        <v>188</v>
      </c>
      <c r="AU3194" s="204" t="s">
        <v>86</v>
      </c>
      <c r="AV3194" s="13" t="s">
        <v>86</v>
      </c>
      <c r="AW3194" s="13" t="s">
        <v>35</v>
      </c>
      <c r="AX3194" s="13" t="s">
        <v>84</v>
      </c>
      <c r="AY3194" s="204" t="s">
        <v>177</v>
      </c>
    </row>
    <row r="3195" spans="1:65" s="2" customFormat="1" ht="24.2" customHeight="1">
      <c r="A3195" s="36"/>
      <c r="B3195" s="37"/>
      <c r="C3195" s="175" t="s">
        <v>2671</v>
      </c>
      <c r="D3195" s="175" t="s">
        <v>179</v>
      </c>
      <c r="E3195" s="176" t="s">
        <v>2672</v>
      </c>
      <c r="F3195" s="177" t="s">
        <v>2673</v>
      </c>
      <c r="G3195" s="178" t="s">
        <v>199</v>
      </c>
      <c r="H3195" s="179">
        <v>596.36</v>
      </c>
      <c r="I3195" s="180"/>
      <c r="J3195" s="181">
        <f>ROUND(I3195*H3195,2)</f>
        <v>0</v>
      </c>
      <c r="K3195" s="177" t="s">
        <v>183</v>
      </c>
      <c r="L3195" s="41"/>
      <c r="M3195" s="182" t="s">
        <v>19</v>
      </c>
      <c r="N3195" s="183" t="s">
        <v>47</v>
      </c>
      <c r="O3195" s="66"/>
      <c r="P3195" s="184">
        <f>O3195*H3195</f>
        <v>0</v>
      </c>
      <c r="Q3195" s="184">
        <v>0</v>
      </c>
      <c r="R3195" s="184">
        <f>Q3195*H3195</f>
        <v>0</v>
      </c>
      <c r="S3195" s="184">
        <v>0</v>
      </c>
      <c r="T3195" s="185">
        <f>S3195*H3195</f>
        <v>0</v>
      </c>
      <c r="U3195" s="36"/>
      <c r="V3195" s="36"/>
      <c r="W3195" s="36"/>
      <c r="X3195" s="36"/>
      <c r="Y3195" s="36"/>
      <c r="Z3195" s="36"/>
      <c r="AA3195" s="36"/>
      <c r="AB3195" s="36"/>
      <c r="AC3195" s="36"/>
      <c r="AD3195" s="36"/>
      <c r="AE3195" s="36"/>
      <c r="AR3195" s="186" t="s">
        <v>301</v>
      </c>
      <c r="AT3195" s="186" t="s">
        <v>179</v>
      </c>
      <c r="AU3195" s="186" t="s">
        <v>86</v>
      </c>
      <c r="AY3195" s="19" t="s">
        <v>177</v>
      </c>
      <c r="BE3195" s="187">
        <f>IF(N3195="základní",J3195,0)</f>
        <v>0</v>
      </c>
      <c r="BF3195" s="187">
        <f>IF(N3195="snížená",J3195,0)</f>
        <v>0</v>
      </c>
      <c r="BG3195" s="187">
        <f>IF(N3195="zákl. přenesená",J3195,0)</f>
        <v>0</v>
      </c>
      <c r="BH3195" s="187">
        <f>IF(N3195="sníž. přenesená",J3195,0)</f>
        <v>0</v>
      </c>
      <c r="BI3195" s="187">
        <f>IF(N3195="nulová",J3195,0)</f>
        <v>0</v>
      </c>
      <c r="BJ3195" s="19" t="s">
        <v>84</v>
      </c>
      <c r="BK3195" s="187">
        <f>ROUND(I3195*H3195,2)</f>
        <v>0</v>
      </c>
      <c r="BL3195" s="19" t="s">
        <v>301</v>
      </c>
      <c r="BM3195" s="186" t="s">
        <v>2674</v>
      </c>
    </row>
    <row r="3196" spans="1:65" s="2" customFormat="1" ht="11.25">
      <c r="A3196" s="36"/>
      <c r="B3196" s="37"/>
      <c r="C3196" s="38"/>
      <c r="D3196" s="188" t="s">
        <v>186</v>
      </c>
      <c r="E3196" s="38"/>
      <c r="F3196" s="189" t="s">
        <v>2675</v>
      </c>
      <c r="G3196" s="38"/>
      <c r="H3196" s="38"/>
      <c r="I3196" s="190"/>
      <c r="J3196" s="38"/>
      <c r="K3196" s="38"/>
      <c r="L3196" s="41"/>
      <c r="M3196" s="191"/>
      <c r="N3196" s="192"/>
      <c r="O3196" s="66"/>
      <c r="P3196" s="66"/>
      <c r="Q3196" s="66"/>
      <c r="R3196" s="66"/>
      <c r="S3196" s="66"/>
      <c r="T3196" s="67"/>
      <c r="U3196" s="36"/>
      <c r="V3196" s="36"/>
      <c r="W3196" s="36"/>
      <c r="X3196" s="36"/>
      <c r="Y3196" s="36"/>
      <c r="Z3196" s="36"/>
      <c r="AA3196" s="36"/>
      <c r="AB3196" s="36"/>
      <c r="AC3196" s="36"/>
      <c r="AD3196" s="36"/>
      <c r="AE3196" s="36"/>
      <c r="AT3196" s="19" t="s">
        <v>186</v>
      </c>
      <c r="AU3196" s="19" t="s">
        <v>86</v>
      </c>
    </row>
    <row r="3197" spans="1:65" s="2" customFormat="1" ht="21.75" customHeight="1">
      <c r="A3197" s="36"/>
      <c r="B3197" s="37"/>
      <c r="C3197" s="175" t="s">
        <v>2676</v>
      </c>
      <c r="D3197" s="175" t="s">
        <v>179</v>
      </c>
      <c r="E3197" s="176" t="s">
        <v>2677</v>
      </c>
      <c r="F3197" s="177" t="s">
        <v>2678</v>
      </c>
      <c r="G3197" s="178" t="s">
        <v>199</v>
      </c>
      <c r="H3197" s="179">
        <v>596.36</v>
      </c>
      <c r="I3197" s="180"/>
      <c r="J3197" s="181">
        <f>ROUND(I3197*H3197,2)</f>
        <v>0</v>
      </c>
      <c r="K3197" s="177" t="s">
        <v>183</v>
      </c>
      <c r="L3197" s="41"/>
      <c r="M3197" s="182" t="s">
        <v>19</v>
      </c>
      <c r="N3197" s="183" t="s">
        <v>47</v>
      </c>
      <c r="O3197" s="66"/>
      <c r="P3197" s="184">
        <f>O3197*H3197</f>
        <v>0</v>
      </c>
      <c r="Q3197" s="184">
        <v>0</v>
      </c>
      <c r="R3197" s="184">
        <f>Q3197*H3197</f>
        <v>0</v>
      </c>
      <c r="S3197" s="184">
        <v>0</v>
      </c>
      <c r="T3197" s="185">
        <f>S3197*H3197</f>
        <v>0</v>
      </c>
      <c r="U3197" s="36"/>
      <c r="V3197" s="36"/>
      <c r="W3197" s="36"/>
      <c r="X3197" s="36"/>
      <c r="Y3197" s="36"/>
      <c r="Z3197" s="36"/>
      <c r="AA3197" s="36"/>
      <c r="AB3197" s="36"/>
      <c r="AC3197" s="36"/>
      <c r="AD3197" s="36"/>
      <c r="AE3197" s="36"/>
      <c r="AR3197" s="186" t="s">
        <v>301</v>
      </c>
      <c r="AT3197" s="186" t="s">
        <v>179</v>
      </c>
      <c r="AU3197" s="186" t="s">
        <v>86</v>
      </c>
      <c r="AY3197" s="19" t="s">
        <v>177</v>
      </c>
      <c r="BE3197" s="187">
        <f>IF(N3197="základní",J3197,0)</f>
        <v>0</v>
      </c>
      <c r="BF3197" s="187">
        <f>IF(N3197="snížená",J3197,0)</f>
        <v>0</v>
      </c>
      <c r="BG3197" s="187">
        <f>IF(N3197="zákl. přenesená",J3197,0)</f>
        <v>0</v>
      </c>
      <c r="BH3197" s="187">
        <f>IF(N3197="sníž. přenesená",J3197,0)</f>
        <v>0</v>
      </c>
      <c r="BI3197" s="187">
        <f>IF(N3197="nulová",J3197,0)</f>
        <v>0</v>
      </c>
      <c r="BJ3197" s="19" t="s">
        <v>84</v>
      </c>
      <c r="BK3197" s="187">
        <f>ROUND(I3197*H3197,2)</f>
        <v>0</v>
      </c>
      <c r="BL3197" s="19" t="s">
        <v>301</v>
      </c>
      <c r="BM3197" s="186" t="s">
        <v>2679</v>
      </c>
    </row>
    <row r="3198" spans="1:65" s="2" customFormat="1" ht="11.25">
      <c r="A3198" s="36"/>
      <c r="B3198" s="37"/>
      <c r="C3198" s="38"/>
      <c r="D3198" s="188" t="s">
        <v>186</v>
      </c>
      <c r="E3198" s="38"/>
      <c r="F3198" s="189" t="s">
        <v>2680</v>
      </c>
      <c r="G3198" s="38"/>
      <c r="H3198" s="38"/>
      <c r="I3198" s="190"/>
      <c r="J3198" s="38"/>
      <c r="K3198" s="38"/>
      <c r="L3198" s="41"/>
      <c r="M3198" s="191"/>
      <c r="N3198" s="192"/>
      <c r="O3198" s="66"/>
      <c r="P3198" s="66"/>
      <c r="Q3198" s="66"/>
      <c r="R3198" s="66"/>
      <c r="S3198" s="66"/>
      <c r="T3198" s="67"/>
      <c r="U3198" s="36"/>
      <c r="V3198" s="36"/>
      <c r="W3198" s="36"/>
      <c r="X3198" s="36"/>
      <c r="Y3198" s="36"/>
      <c r="Z3198" s="36"/>
      <c r="AA3198" s="36"/>
      <c r="AB3198" s="36"/>
      <c r="AC3198" s="36"/>
      <c r="AD3198" s="36"/>
      <c r="AE3198" s="36"/>
      <c r="AT3198" s="19" t="s">
        <v>186</v>
      </c>
      <c r="AU3198" s="19" t="s">
        <v>86</v>
      </c>
    </row>
    <row r="3199" spans="1:65" s="2" customFormat="1" ht="16.5" customHeight="1">
      <c r="A3199" s="36"/>
      <c r="B3199" s="37"/>
      <c r="C3199" s="175" t="s">
        <v>2681</v>
      </c>
      <c r="D3199" s="175" t="s">
        <v>179</v>
      </c>
      <c r="E3199" s="176" t="s">
        <v>2682</v>
      </c>
      <c r="F3199" s="177" t="s">
        <v>2683</v>
      </c>
      <c r="G3199" s="178" t="s">
        <v>199</v>
      </c>
      <c r="H3199" s="179">
        <v>320.89999999999998</v>
      </c>
      <c r="I3199" s="180"/>
      <c r="J3199" s="181">
        <f>ROUND(I3199*H3199,2)</f>
        <v>0</v>
      </c>
      <c r="K3199" s="177" t="s">
        <v>183</v>
      </c>
      <c r="L3199" s="41"/>
      <c r="M3199" s="182" t="s">
        <v>19</v>
      </c>
      <c r="N3199" s="183" t="s">
        <v>47</v>
      </c>
      <c r="O3199" s="66"/>
      <c r="P3199" s="184">
        <f>O3199*H3199</f>
        <v>0</v>
      </c>
      <c r="Q3199" s="184">
        <v>0</v>
      </c>
      <c r="R3199" s="184">
        <f>Q3199*H3199</f>
        <v>0</v>
      </c>
      <c r="S3199" s="184">
        <v>0</v>
      </c>
      <c r="T3199" s="185">
        <f>S3199*H3199</f>
        <v>0</v>
      </c>
      <c r="U3199" s="36"/>
      <c r="V3199" s="36"/>
      <c r="W3199" s="36"/>
      <c r="X3199" s="36"/>
      <c r="Y3199" s="36"/>
      <c r="Z3199" s="36"/>
      <c r="AA3199" s="36"/>
      <c r="AB3199" s="36"/>
      <c r="AC3199" s="36"/>
      <c r="AD3199" s="36"/>
      <c r="AE3199" s="36"/>
      <c r="AR3199" s="186" t="s">
        <v>301</v>
      </c>
      <c r="AT3199" s="186" t="s">
        <v>179</v>
      </c>
      <c r="AU3199" s="186" t="s">
        <v>86</v>
      </c>
      <c r="AY3199" s="19" t="s">
        <v>177</v>
      </c>
      <c r="BE3199" s="187">
        <f>IF(N3199="základní",J3199,0)</f>
        <v>0</v>
      </c>
      <c r="BF3199" s="187">
        <f>IF(N3199="snížená",J3199,0)</f>
        <v>0</v>
      </c>
      <c r="BG3199" s="187">
        <f>IF(N3199="zákl. přenesená",J3199,0)</f>
        <v>0</v>
      </c>
      <c r="BH3199" s="187">
        <f>IF(N3199="sníž. přenesená",J3199,0)</f>
        <v>0</v>
      </c>
      <c r="BI3199" s="187">
        <f>IF(N3199="nulová",J3199,0)</f>
        <v>0</v>
      </c>
      <c r="BJ3199" s="19" t="s">
        <v>84</v>
      </c>
      <c r="BK3199" s="187">
        <f>ROUND(I3199*H3199,2)</f>
        <v>0</v>
      </c>
      <c r="BL3199" s="19" t="s">
        <v>301</v>
      </c>
      <c r="BM3199" s="186" t="s">
        <v>2684</v>
      </c>
    </row>
    <row r="3200" spans="1:65" s="2" customFormat="1" ht="11.25">
      <c r="A3200" s="36"/>
      <c r="B3200" s="37"/>
      <c r="C3200" s="38"/>
      <c r="D3200" s="188" t="s">
        <v>186</v>
      </c>
      <c r="E3200" s="38"/>
      <c r="F3200" s="189" t="s">
        <v>2685</v>
      </c>
      <c r="G3200" s="38"/>
      <c r="H3200" s="38"/>
      <c r="I3200" s="190"/>
      <c r="J3200" s="38"/>
      <c r="K3200" s="38"/>
      <c r="L3200" s="41"/>
      <c r="M3200" s="191"/>
      <c r="N3200" s="192"/>
      <c r="O3200" s="66"/>
      <c r="P3200" s="66"/>
      <c r="Q3200" s="66"/>
      <c r="R3200" s="66"/>
      <c r="S3200" s="66"/>
      <c r="T3200" s="67"/>
      <c r="U3200" s="36"/>
      <c r="V3200" s="36"/>
      <c r="W3200" s="36"/>
      <c r="X3200" s="36"/>
      <c r="Y3200" s="36"/>
      <c r="Z3200" s="36"/>
      <c r="AA3200" s="36"/>
      <c r="AB3200" s="36"/>
      <c r="AC3200" s="36"/>
      <c r="AD3200" s="36"/>
      <c r="AE3200" s="36"/>
      <c r="AT3200" s="19" t="s">
        <v>186</v>
      </c>
      <c r="AU3200" s="19" t="s">
        <v>86</v>
      </c>
    </row>
    <row r="3201" spans="2:51" s="15" customFormat="1" ht="11.25">
      <c r="B3201" s="216"/>
      <c r="C3201" s="217"/>
      <c r="D3201" s="195" t="s">
        <v>188</v>
      </c>
      <c r="E3201" s="218" t="s">
        <v>19</v>
      </c>
      <c r="F3201" s="219" t="s">
        <v>211</v>
      </c>
      <c r="G3201" s="217"/>
      <c r="H3201" s="218" t="s">
        <v>19</v>
      </c>
      <c r="I3201" s="220"/>
      <c r="J3201" s="217"/>
      <c r="K3201" s="217"/>
      <c r="L3201" s="221"/>
      <c r="M3201" s="222"/>
      <c r="N3201" s="223"/>
      <c r="O3201" s="223"/>
      <c r="P3201" s="223"/>
      <c r="Q3201" s="223"/>
      <c r="R3201" s="223"/>
      <c r="S3201" s="223"/>
      <c r="T3201" s="224"/>
      <c r="AT3201" s="225" t="s">
        <v>188</v>
      </c>
      <c r="AU3201" s="225" t="s">
        <v>86</v>
      </c>
      <c r="AV3201" s="15" t="s">
        <v>84</v>
      </c>
      <c r="AW3201" s="15" t="s">
        <v>35</v>
      </c>
      <c r="AX3201" s="15" t="s">
        <v>76</v>
      </c>
      <c r="AY3201" s="225" t="s">
        <v>177</v>
      </c>
    </row>
    <row r="3202" spans="2:51" s="15" customFormat="1" ht="11.25">
      <c r="B3202" s="216"/>
      <c r="C3202" s="217"/>
      <c r="D3202" s="195" t="s">
        <v>188</v>
      </c>
      <c r="E3202" s="218" t="s">
        <v>19</v>
      </c>
      <c r="F3202" s="219" t="s">
        <v>2686</v>
      </c>
      <c r="G3202" s="217"/>
      <c r="H3202" s="218" t="s">
        <v>19</v>
      </c>
      <c r="I3202" s="220"/>
      <c r="J3202" s="217"/>
      <c r="K3202" s="217"/>
      <c r="L3202" s="221"/>
      <c r="M3202" s="222"/>
      <c r="N3202" s="223"/>
      <c r="O3202" s="223"/>
      <c r="P3202" s="223"/>
      <c r="Q3202" s="223"/>
      <c r="R3202" s="223"/>
      <c r="S3202" s="223"/>
      <c r="T3202" s="224"/>
      <c r="AT3202" s="225" t="s">
        <v>188</v>
      </c>
      <c r="AU3202" s="225" t="s">
        <v>86</v>
      </c>
      <c r="AV3202" s="15" t="s">
        <v>84</v>
      </c>
      <c r="AW3202" s="15" t="s">
        <v>35</v>
      </c>
      <c r="AX3202" s="15" t="s">
        <v>76</v>
      </c>
      <c r="AY3202" s="225" t="s">
        <v>177</v>
      </c>
    </row>
    <row r="3203" spans="2:51" s="13" customFormat="1" ht="11.25">
      <c r="B3203" s="193"/>
      <c r="C3203" s="194"/>
      <c r="D3203" s="195" t="s">
        <v>188</v>
      </c>
      <c r="E3203" s="196" t="s">
        <v>19</v>
      </c>
      <c r="F3203" s="197" t="s">
        <v>2687</v>
      </c>
      <c r="G3203" s="194"/>
      <c r="H3203" s="198">
        <v>30.9</v>
      </c>
      <c r="I3203" s="199"/>
      <c r="J3203" s="194"/>
      <c r="K3203" s="194"/>
      <c r="L3203" s="200"/>
      <c r="M3203" s="201"/>
      <c r="N3203" s="202"/>
      <c r="O3203" s="202"/>
      <c r="P3203" s="202"/>
      <c r="Q3203" s="202"/>
      <c r="R3203" s="202"/>
      <c r="S3203" s="202"/>
      <c r="T3203" s="203"/>
      <c r="AT3203" s="204" t="s">
        <v>188</v>
      </c>
      <c r="AU3203" s="204" t="s">
        <v>86</v>
      </c>
      <c r="AV3203" s="13" t="s">
        <v>86</v>
      </c>
      <c r="AW3203" s="13" t="s">
        <v>35</v>
      </c>
      <c r="AX3203" s="13" t="s">
        <v>76</v>
      </c>
      <c r="AY3203" s="204" t="s">
        <v>177</v>
      </c>
    </row>
    <row r="3204" spans="2:51" s="15" customFormat="1" ht="11.25">
      <c r="B3204" s="216"/>
      <c r="C3204" s="217"/>
      <c r="D3204" s="195" t="s">
        <v>188</v>
      </c>
      <c r="E3204" s="218" t="s">
        <v>19</v>
      </c>
      <c r="F3204" s="219" t="s">
        <v>1016</v>
      </c>
      <c r="G3204" s="217"/>
      <c r="H3204" s="218" t="s">
        <v>19</v>
      </c>
      <c r="I3204" s="220"/>
      <c r="J3204" s="217"/>
      <c r="K3204" s="217"/>
      <c r="L3204" s="221"/>
      <c r="M3204" s="222"/>
      <c r="N3204" s="223"/>
      <c r="O3204" s="223"/>
      <c r="P3204" s="223"/>
      <c r="Q3204" s="223"/>
      <c r="R3204" s="223"/>
      <c r="S3204" s="223"/>
      <c r="T3204" s="224"/>
      <c r="AT3204" s="225" t="s">
        <v>188</v>
      </c>
      <c r="AU3204" s="225" t="s">
        <v>86</v>
      </c>
      <c r="AV3204" s="15" t="s">
        <v>84</v>
      </c>
      <c r="AW3204" s="15" t="s">
        <v>35</v>
      </c>
      <c r="AX3204" s="15" t="s">
        <v>76</v>
      </c>
      <c r="AY3204" s="225" t="s">
        <v>177</v>
      </c>
    </row>
    <row r="3205" spans="2:51" s="15" customFormat="1" ht="11.25">
      <c r="B3205" s="216"/>
      <c r="C3205" s="217"/>
      <c r="D3205" s="195" t="s">
        <v>188</v>
      </c>
      <c r="E3205" s="218" t="s">
        <v>19</v>
      </c>
      <c r="F3205" s="219" t="s">
        <v>2688</v>
      </c>
      <c r="G3205" s="217"/>
      <c r="H3205" s="218" t="s">
        <v>19</v>
      </c>
      <c r="I3205" s="220"/>
      <c r="J3205" s="217"/>
      <c r="K3205" s="217"/>
      <c r="L3205" s="221"/>
      <c r="M3205" s="222"/>
      <c r="N3205" s="223"/>
      <c r="O3205" s="223"/>
      <c r="P3205" s="223"/>
      <c r="Q3205" s="223"/>
      <c r="R3205" s="223"/>
      <c r="S3205" s="223"/>
      <c r="T3205" s="224"/>
      <c r="AT3205" s="225" t="s">
        <v>188</v>
      </c>
      <c r="AU3205" s="225" t="s">
        <v>86</v>
      </c>
      <c r="AV3205" s="15" t="s">
        <v>84</v>
      </c>
      <c r="AW3205" s="15" t="s">
        <v>35</v>
      </c>
      <c r="AX3205" s="15" t="s">
        <v>76</v>
      </c>
      <c r="AY3205" s="225" t="s">
        <v>177</v>
      </c>
    </row>
    <row r="3206" spans="2:51" s="13" customFormat="1" ht="11.25">
      <c r="B3206" s="193"/>
      <c r="C3206" s="194"/>
      <c r="D3206" s="195" t="s">
        <v>188</v>
      </c>
      <c r="E3206" s="196" t="s">
        <v>19</v>
      </c>
      <c r="F3206" s="197" t="s">
        <v>206</v>
      </c>
      <c r="G3206" s="194"/>
      <c r="H3206" s="198">
        <v>5</v>
      </c>
      <c r="I3206" s="199"/>
      <c r="J3206" s="194"/>
      <c r="K3206" s="194"/>
      <c r="L3206" s="200"/>
      <c r="M3206" s="201"/>
      <c r="N3206" s="202"/>
      <c r="O3206" s="202"/>
      <c r="P3206" s="202"/>
      <c r="Q3206" s="202"/>
      <c r="R3206" s="202"/>
      <c r="S3206" s="202"/>
      <c r="T3206" s="203"/>
      <c r="AT3206" s="204" t="s">
        <v>188</v>
      </c>
      <c r="AU3206" s="204" t="s">
        <v>86</v>
      </c>
      <c r="AV3206" s="13" t="s">
        <v>86</v>
      </c>
      <c r="AW3206" s="13" t="s">
        <v>35</v>
      </c>
      <c r="AX3206" s="13" t="s">
        <v>76</v>
      </c>
      <c r="AY3206" s="204" t="s">
        <v>177</v>
      </c>
    </row>
    <row r="3207" spans="2:51" s="13" customFormat="1" ht="11.25">
      <c r="B3207" s="193"/>
      <c r="C3207" s="194"/>
      <c r="D3207" s="195" t="s">
        <v>188</v>
      </c>
      <c r="E3207" s="196" t="s">
        <v>19</v>
      </c>
      <c r="F3207" s="197" t="s">
        <v>1018</v>
      </c>
      <c r="G3207" s="194"/>
      <c r="H3207" s="198">
        <v>1.5</v>
      </c>
      <c r="I3207" s="199"/>
      <c r="J3207" s="194"/>
      <c r="K3207" s="194"/>
      <c r="L3207" s="200"/>
      <c r="M3207" s="201"/>
      <c r="N3207" s="202"/>
      <c r="O3207" s="202"/>
      <c r="P3207" s="202"/>
      <c r="Q3207" s="202"/>
      <c r="R3207" s="202"/>
      <c r="S3207" s="202"/>
      <c r="T3207" s="203"/>
      <c r="AT3207" s="204" t="s">
        <v>188</v>
      </c>
      <c r="AU3207" s="204" t="s">
        <v>86</v>
      </c>
      <c r="AV3207" s="13" t="s">
        <v>86</v>
      </c>
      <c r="AW3207" s="13" t="s">
        <v>35</v>
      </c>
      <c r="AX3207" s="13" t="s">
        <v>76</v>
      </c>
      <c r="AY3207" s="204" t="s">
        <v>177</v>
      </c>
    </row>
    <row r="3208" spans="2:51" s="13" customFormat="1" ht="11.25">
      <c r="B3208" s="193"/>
      <c r="C3208" s="194"/>
      <c r="D3208" s="195" t="s">
        <v>188</v>
      </c>
      <c r="E3208" s="196" t="s">
        <v>19</v>
      </c>
      <c r="F3208" s="197" t="s">
        <v>1018</v>
      </c>
      <c r="G3208" s="194"/>
      <c r="H3208" s="198">
        <v>1.5</v>
      </c>
      <c r="I3208" s="199"/>
      <c r="J3208" s="194"/>
      <c r="K3208" s="194"/>
      <c r="L3208" s="200"/>
      <c r="M3208" s="201"/>
      <c r="N3208" s="202"/>
      <c r="O3208" s="202"/>
      <c r="P3208" s="202"/>
      <c r="Q3208" s="202"/>
      <c r="R3208" s="202"/>
      <c r="S3208" s="202"/>
      <c r="T3208" s="203"/>
      <c r="AT3208" s="204" t="s">
        <v>188</v>
      </c>
      <c r="AU3208" s="204" t="s">
        <v>86</v>
      </c>
      <c r="AV3208" s="13" t="s">
        <v>86</v>
      </c>
      <c r="AW3208" s="13" t="s">
        <v>35</v>
      </c>
      <c r="AX3208" s="13" t="s">
        <v>76</v>
      </c>
      <c r="AY3208" s="204" t="s">
        <v>177</v>
      </c>
    </row>
    <row r="3209" spans="2:51" s="13" customFormat="1" ht="11.25">
      <c r="B3209" s="193"/>
      <c r="C3209" s="194"/>
      <c r="D3209" s="195" t="s">
        <v>188</v>
      </c>
      <c r="E3209" s="196" t="s">
        <v>19</v>
      </c>
      <c r="F3209" s="197" t="s">
        <v>1019</v>
      </c>
      <c r="G3209" s="194"/>
      <c r="H3209" s="198">
        <v>2.9</v>
      </c>
      <c r="I3209" s="199"/>
      <c r="J3209" s="194"/>
      <c r="K3209" s="194"/>
      <c r="L3209" s="200"/>
      <c r="M3209" s="201"/>
      <c r="N3209" s="202"/>
      <c r="O3209" s="202"/>
      <c r="P3209" s="202"/>
      <c r="Q3209" s="202"/>
      <c r="R3209" s="202"/>
      <c r="S3209" s="202"/>
      <c r="T3209" s="203"/>
      <c r="AT3209" s="204" t="s">
        <v>188</v>
      </c>
      <c r="AU3209" s="204" t="s">
        <v>86</v>
      </c>
      <c r="AV3209" s="13" t="s">
        <v>86</v>
      </c>
      <c r="AW3209" s="13" t="s">
        <v>35</v>
      </c>
      <c r="AX3209" s="13" t="s">
        <v>76</v>
      </c>
      <c r="AY3209" s="204" t="s">
        <v>177</v>
      </c>
    </row>
    <row r="3210" spans="2:51" s="13" customFormat="1" ht="11.25">
      <c r="B3210" s="193"/>
      <c r="C3210" s="194"/>
      <c r="D3210" s="195" t="s">
        <v>188</v>
      </c>
      <c r="E3210" s="196" t="s">
        <v>19</v>
      </c>
      <c r="F3210" s="197" t="s">
        <v>196</v>
      </c>
      <c r="G3210" s="194"/>
      <c r="H3210" s="198">
        <v>3</v>
      </c>
      <c r="I3210" s="199"/>
      <c r="J3210" s="194"/>
      <c r="K3210" s="194"/>
      <c r="L3210" s="200"/>
      <c r="M3210" s="201"/>
      <c r="N3210" s="202"/>
      <c r="O3210" s="202"/>
      <c r="P3210" s="202"/>
      <c r="Q3210" s="202"/>
      <c r="R3210" s="202"/>
      <c r="S3210" s="202"/>
      <c r="T3210" s="203"/>
      <c r="AT3210" s="204" t="s">
        <v>188</v>
      </c>
      <c r="AU3210" s="204" t="s">
        <v>86</v>
      </c>
      <c r="AV3210" s="13" t="s">
        <v>86</v>
      </c>
      <c r="AW3210" s="13" t="s">
        <v>35</v>
      </c>
      <c r="AX3210" s="13" t="s">
        <v>76</v>
      </c>
      <c r="AY3210" s="204" t="s">
        <v>177</v>
      </c>
    </row>
    <row r="3211" spans="2:51" s="13" customFormat="1" ht="11.25">
      <c r="B3211" s="193"/>
      <c r="C3211" s="194"/>
      <c r="D3211" s="195" t="s">
        <v>188</v>
      </c>
      <c r="E3211" s="196" t="s">
        <v>19</v>
      </c>
      <c r="F3211" s="197" t="s">
        <v>1018</v>
      </c>
      <c r="G3211" s="194"/>
      <c r="H3211" s="198">
        <v>1.5</v>
      </c>
      <c r="I3211" s="199"/>
      <c r="J3211" s="194"/>
      <c r="K3211" s="194"/>
      <c r="L3211" s="200"/>
      <c r="M3211" s="201"/>
      <c r="N3211" s="202"/>
      <c r="O3211" s="202"/>
      <c r="P3211" s="202"/>
      <c r="Q3211" s="202"/>
      <c r="R3211" s="202"/>
      <c r="S3211" s="202"/>
      <c r="T3211" s="203"/>
      <c r="AT3211" s="204" t="s">
        <v>188</v>
      </c>
      <c r="AU3211" s="204" t="s">
        <v>86</v>
      </c>
      <c r="AV3211" s="13" t="s">
        <v>86</v>
      </c>
      <c r="AW3211" s="13" t="s">
        <v>35</v>
      </c>
      <c r="AX3211" s="13" t="s">
        <v>76</v>
      </c>
      <c r="AY3211" s="204" t="s">
        <v>177</v>
      </c>
    </row>
    <row r="3212" spans="2:51" s="13" customFormat="1" ht="11.25">
      <c r="B3212" s="193"/>
      <c r="C3212" s="194"/>
      <c r="D3212" s="195" t="s">
        <v>188</v>
      </c>
      <c r="E3212" s="196" t="s">
        <v>19</v>
      </c>
      <c r="F3212" s="197" t="s">
        <v>1006</v>
      </c>
      <c r="G3212" s="194"/>
      <c r="H3212" s="198">
        <v>6.6</v>
      </c>
      <c r="I3212" s="199"/>
      <c r="J3212" s="194"/>
      <c r="K3212" s="194"/>
      <c r="L3212" s="200"/>
      <c r="M3212" s="201"/>
      <c r="N3212" s="202"/>
      <c r="O3212" s="202"/>
      <c r="P3212" s="202"/>
      <c r="Q3212" s="202"/>
      <c r="R3212" s="202"/>
      <c r="S3212" s="202"/>
      <c r="T3212" s="203"/>
      <c r="AT3212" s="204" t="s">
        <v>188</v>
      </c>
      <c r="AU3212" s="204" t="s">
        <v>86</v>
      </c>
      <c r="AV3212" s="13" t="s">
        <v>86</v>
      </c>
      <c r="AW3212" s="13" t="s">
        <v>35</v>
      </c>
      <c r="AX3212" s="13" t="s">
        <v>76</v>
      </c>
      <c r="AY3212" s="204" t="s">
        <v>177</v>
      </c>
    </row>
    <row r="3213" spans="2:51" s="13" customFormat="1" ht="11.25">
      <c r="B3213" s="193"/>
      <c r="C3213" s="194"/>
      <c r="D3213" s="195" t="s">
        <v>188</v>
      </c>
      <c r="E3213" s="196" t="s">
        <v>19</v>
      </c>
      <c r="F3213" s="197" t="s">
        <v>1020</v>
      </c>
      <c r="G3213" s="194"/>
      <c r="H3213" s="198">
        <v>46.8</v>
      </c>
      <c r="I3213" s="199"/>
      <c r="J3213" s="194"/>
      <c r="K3213" s="194"/>
      <c r="L3213" s="200"/>
      <c r="M3213" s="201"/>
      <c r="N3213" s="202"/>
      <c r="O3213" s="202"/>
      <c r="P3213" s="202"/>
      <c r="Q3213" s="202"/>
      <c r="R3213" s="202"/>
      <c r="S3213" s="202"/>
      <c r="T3213" s="203"/>
      <c r="AT3213" s="204" t="s">
        <v>188</v>
      </c>
      <c r="AU3213" s="204" t="s">
        <v>86</v>
      </c>
      <c r="AV3213" s="13" t="s">
        <v>86</v>
      </c>
      <c r="AW3213" s="13" t="s">
        <v>35</v>
      </c>
      <c r="AX3213" s="13" t="s">
        <v>76</v>
      </c>
      <c r="AY3213" s="204" t="s">
        <v>177</v>
      </c>
    </row>
    <row r="3214" spans="2:51" s="13" customFormat="1" ht="11.25">
      <c r="B3214" s="193"/>
      <c r="C3214" s="194"/>
      <c r="D3214" s="195" t="s">
        <v>188</v>
      </c>
      <c r="E3214" s="196" t="s">
        <v>19</v>
      </c>
      <c r="F3214" s="197" t="s">
        <v>1021</v>
      </c>
      <c r="G3214" s="194"/>
      <c r="H3214" s="198">
        <v>16.2</v>
      </c>
      <c r="I3214" s="199"/>
      <c r="J3214" s="194"/>
      <c r="K3214" s="194"/>
      <c r="L3214" s="200"/>
      <c r="M3214" s="201"/>
      <c r="N3214" s="202"/>
      <c r="O3214" s="202"/>
      <c r="P3214" s="202"/>
      <c r="Q3214" s="202"/>
      <c r="R3214" s="202"/>
      <c r="S3214" s="202"/>
      <c r="T3214" s="203"/>
      <c r="AT3214" s="204" t="s">
        <v>188</v>
      </c>
      <c r="AU3214" s="204" t="s">
        <v>86</v>
      </c>
      <c r="AV3214" s="13" t="s">
        <v>86</v>
      </c>
      <c r="AW3214" s="13" t="s">
        <v>35</v>
      </c>
      <c r="AX3214" s="13" t="s">
        <v>76</v>
      </c>
      <c r="AY3214" s="204" t="s">
        <v>177</v>
      </c>
    </row>
    <row r="3215" spans="2:51" s="13" customFormat="1" ht="11.25">
      <c r="B3215" s="193"/>
      <c r="C3215" s="194"/>
      <c r="D3215" s="195" t="s">
        <v>188</v>
      </c>
      <c r="E3215" s="196" t="s">
        <v>19</v>
      </c>
      <c r="F3215" s="197" t="s">
        <v>649</v>
      </c>
      <c r="G3215" s="194"/>
      <c r="H3215" s="198">
        <v>3.5</v>
      </c>
      <c r="I3215" s="199"/>
      <c r="J3215" s="194"/>
      <c r="K3215" s="194"/>
      <c r="L3215" s="200"/>
      <c r="M3215" s="201"/>
      <c r="N3215" s="202"/>
      <c r="O3215" s="202"/>
      <c r="P3215" s="202"/>
      <c r="Q3215" s="202"/>
      <c r="R3215" s="202"/>
      <c r="S3215" s="202"/>
      <c r="T3215" s="203"/>
      <c r="AT3215" s="204" t="s">
        <v>188</v>
      </c>
      <c r="AU3215" s="204" t="s">
        <v>86</v>
      </c>
      <c r="AV3215" s="13" t="s">
        <v>86</v>
      </c>
      <c r="AW3215" s="13" t="s">
        <v>35</v>
      </c>
      <c r="AX3215" s="13" t="s">
        <v>76</v>
      </c>
      <c r="AY3215" s="204" t="s">
        <v>177</v>
      </c>
    </row>
    <row r="3216" spans="2:51" s="13" customFormat="1" ht="11.25">
      <c r="B3216" s="193"/>
      <c r="C3216" s="194"/>
      <c r="D3216" s="195" t="s">
        <v>188</v>
      </c>
      <c r="E3216" s="196" t="s">
        <v>19</v>
      </c>
      <c r="F3216" s="197" t="s">
        <v>1018</v>
      </c>
      <c r="G3216" s="194"/>
      <c r="H3216" s="198">
        <v>1.5</v>
      </c>
      <c r="I3216" s="199"/>
      <c r="J3216" s="194"/>
      <c r="K3216" s="194"/>
      <c r="L3216" s="200"/>
      <c r="M3216" s="201"/>
      <c r="N3216" s="202"/>
      <c r="O3216" s="202"/>
      <c r="P3216" s="202"/>
      <c r="Q3216" s="202"/>
      <c r="R3216" s="202"/>
      <c r="S3216" s="202"/>
      <c r="T3216" s="203"/>
      <c r="AT3216" s="204" t="s">
        <v>188</v>
      </c>
      <c r="AU3216" s="204" t="s">
        <v>86</v>
      </c>
      <c r="AV3216" s="13" t="s">
        <v>86</v>
      </c>
      <c r="AW3216" s="13" t="s">
        <v>35</v>
      </c>
      <c r="AX3216" s="13" t="s">
        <v>76</v>
      </c>
      <c r="AY3216" s="204" t="s">
        <v>177</v>
      </c>
    </row>
    <row r="3217" spans="2:51" s="13" customFormat="1" ht="11.25">
      <c r="B3217" s="193"/>
      <c r="C3217" s="194"/>
      <c r="D3217" s="195" t="s">
        <v>188</v>
      </c>
      <c r="E3217" s="196" t="s">
        <v>19</v>
      </c>
      <c r="F3217" s="197" t="s">
        <v>86</v>
      </c>
      <c r="G3217" s="194"/>
      <c r="H3217" s="198">
        <v>2</v>
      </c>
      <c r="I3217" s="199"/>
      <c r="J3217" s="194"/>
      <c r="K3217" s="194"/>
      <c r="L3217" s="200"/>
      <c r="M3217" s="201"/>
      <c r="N3217" s="202"/>
      <c r="O3217" s="202"/>
      <c r="P3217" s="202"/>
      <c r="Q3217" s="202"/>
      <c r="R3217" s="202"/>
      <c r="S3217" s="202"/>
      <c r="T3217" s="203"/>
      <c r="AT3217" s="204" t="s">
        <v>188</v>
      </c>
      <c r="AU3217" s="204" t="s">
        <v>86</v>
      </c>
      <c r="AV3217" s="13" t="s">
        <v>86</v>
      </c>
      <c r="AW3217" s="13" t="s">
        <v>35</v>
      </c>
      <c r="AX3217" s="13" t="s">
        <v>76</v>
      </c>
      <c r="AY3217" s="204" t="s">
        <v>177</v>
      </c>
    </row>
    <row r="3218" spans="2:51" s="13" customFormat="1" ht="11.25">
      <c r="B3218" s="193"/>
      <c r="C3218" s="194"/>
      <c r="D3218" s="195" t="s">
        <v>188</v>
      </c>
      <c r="E3218" s="196" t="s">
        <v>19</v>
      </c>
      <c r="F3218" s="197" t="s">
        <v>1022</v>
      </c>
      <c r="G3218" s="194"/>
      <c r="H3218" s="198">
        <v>58.3</v>
      </c>
      <c r="I3218" s="199"/>
      <c r="J3218" s="194"/>
      <c r="K3218" s="194"/>
      <c r="L3218" s="200"/>
      <c r="M3218" s="201"/>
      <c r="N3218" s="202"/>
      <c r="O3218" s="202"/>
      <c r="P3218" s="202"/>
      <c r="Q3218" s="202"/>
      <c r="R3218" s="202"/>
      <c r="S3218" s="202"/>
      <c r="T3218" s="203"/>
      <c r="AT3218" s="204" t="s">
        <v>188</v>
      </c>
      <c r="AU3218" s="204" t="s">
        <v>86</v>
      </c>
      <c r="AV3218" s="13" t="s">
        <v>86</v>
      </c>
      <c r="AW3218" s="13" t="s">
        <v>35</v>
      </c>
      <c r="AX3218" s="13" t="s">
        <v>76</v>
      </c>
      <c r="AY3218" s="204" t="s">
        <v>177</v>
      </c>
    </row>
    <row r="3219" spans="2:51" s="13" customFormat="1" ht="11.25">
      <c r="B3219" s="193"/>
      <c r="C3219" s="194"/>
      <c r="D3219" s="195" t="s">
        <v>188</v>
      </c>
      <c r="E3219" s="196" t="s">
        <v>19</v>
      </c>
      <c r="F3219" s="197" t="s">
        <v>557</v>
      </c>
      <c r="G3219" s="194"/>
      <c r="H3219" s="198">
        <v>29</v>
      </c>
      <c r="I3219" s="199"/>
      <c r="J3219" s="194"/>
      <c r="K3219" s="194"/>
      <c r="L3219" s="200"/>
      <c r="M3219" s="201"/>
      <c r="N3219" s="202"/>
      <c r="O3219" s="202"/>
      <c r="P3219" s="202"/>
      <c r="Q3219" s="202"/>
      <c r="R3219" s="202"/>
      <c r="S3219" s="202"/>
      <c r="T3219" s="203"/>
      <c r="AT3219" s="204" t="s">
        <v>188</v>
      </c>
      <c r="AU3219" s="204" t="s">
        <v>86</v>
      </c>
      <c r="AV3219" s="13" t="s">
        <v>86</v>
      </c>
      <c r="AW3219" s="13" t="s">
        <v>35</v>
      </c>
      <c r="AX3219" s="13" t="s">
        <v>76</v>
      </c>
      <c r="AY3219" s="204" t="s">
        <v>177</v>
      </c>
    </row>
    <row r="3220" spans="2:51" s="13" customFormat="1" ht="11.25">
      <c r="B3220" s="193"/>
      <c r="C3220" s="194"/>
      <c r="D3220" s="195" t="s">
        <v>188</v>
      </c>
      <c r="E3220" s="196" t="s">
        <v>19</v>
      </c>
      <c r="F3220" s="197" t="s">
        <v>1007</v>
      </c>
      <c r="G3220" s="194"/>
      <c r="H3220" s="198">
        <v>3.4</v>
      </c>
      <c r="I3220" s="199"/>
      <c r="J3220" s="194"/>
      <c r="K3220" s="194"/>
      <c r="L3220" s="200"/>
      <c r="M3220" s="201"/>
      <c r="N3220" s="202"/>
      <c r="O3220" s="202"/>
      <c r="P3220" s="202"/>
      <c r="Q3220" s="202"/>
      <c r="R3220" s="202"/>
      <c r="S3220" s="202"/>
      <c r="T3220" s="203"/>
      <c r="AT3220" s="204" t="s">
        <v>188</v>
      </c>
      <c r="AU3220" s="204" t="s">
        <v>86</v>
      </c>
      <c r="AV3220" s="13" t="s">
        <v>86</v>
      </c>
      <c r="AW3220" s="13" t="s">
        <v>35</v>
      </c>
      <c r="AX3220" s="13" t="s">
        <v>76</v>
      </c>
      <c r="AY3220" s="204" t="s">
        <v>177</v>
      </c>
    </row>
    <row r="3221" spans="2:51" s="13" customFormat="1" ht="11.25">
      <c r="B3221" s="193"/>
      <c r="C3221" s="194"/>
      <c r="D3221" s="195" t="s">
        <v>188</v>
      </c>
      <c r="E3221" s="196" t="s">
        <v>19</v>
      </c>
      <c r="F3221" s="197" t="s">
        <v>1012</v>
      </c>
      <c r="G3221" s="194"/>
      <c r="H3221" s="198">
        <v>1.7</v>
      </c>
      <c r="I3221" s="199"/>
      <c r="J3221" s="194"/>
      <c r="K3221" s="194"/>
      <c r="L3221" s="200"/>
      <c r="M3221" s="201"/>
      <c r="N3221" s="202"/>
      <c r="O3221" s="202"/>
      <c r="P3221" s="202"/>
      <c r="Q3221" s="202"/>
      <c r="R3221" s="202"/>
      <c r="S3221" s="202"/>
      <c r="T3221" s="203"/>
      <c r="AT3221" s="204" t="s">
        <v>188</v>
      </c>
      <c r="AU3221" s="204" t="s">
        <v>86</v>
      </c>
      <c r="AV3221" s="13" t="s">
        <v>86</v>
      </c>
      <c r="AW3221" s="13" t="s">
        <v>35</v>
      </c>
      <c r="AX3221" s="13" t="s">
        <v>76</v>
      </c>
      <c r="AY3221" s="204" t="s">
        <v>177</v>
      </c>
    </row>
    <row r="3222" spans="2:51" s="13" customFormat="1" ht="11.25">
      <c r="B3222" s="193"/>
      <c r="C3222" s="194"/>
      <c r="D3222" s="195" t="s">
        <v>188</v>
      </c>
      <c r="E3222" s="196" t="s">
        <v>19</v>
      </c>
      <c r="F3222" s="197" t="s">
        <v>1061</v>
      </c>
      <c r="G3222" s="194"/>
      <c r="H3222" s="198">
        <v>22.5</v>
      </c>
      <c r="I3222" s="199"/>
      <c r="J3222" s="194"/>
      <c r="K3222" s="194"/>
      <c r="L3222" s="200"/>
      <c r="M3222" s="201"/>
      <c r="N3222" s="202"/>
      <c r="O3222" s="202"/>
      <c r="P3222" s="202"/>
      <c r="Q3222" s="202"/>
      <c r="R3222" s="202"/>
      <c r="S3222" s="202"/>
      <c r="T3222" s="203"/>
      <c r="AT3222" s="204" t="s">
        <v>188</v>
      </c>
      <c r="AU3222" s="204" t="s">
        <v>86</v>
      </c>
      <c r="AV3222" s="13" t="s">
        <v>86</v>
      </c>
      <c r="AW3222" s="13" t="s">
        <v>35</v>
      </c>
      <c r="AX3222" s="13" t="s">
        <v>76</v>
      </c>
      <c r="AY3222" s="204" t="s">
        <v>177</v>
      </c>
    </row>
    <row r="3223" spans="2:51" s="13" customFormat="1" ht="11.25">
      <c r="B3223" s="193"/>
      <c r="C3223" s="194"/>
      <c r="D3223" s="195" t="s">
        <v>188</v>
      </c>
      <c r="E3223" s="196" t="s">
        <v>19</v>
      </c>
      <c r="F3223" s="197" t="s">
        <v>1025</v>
      </c>
      <c r="G3223" s="194"/>
      <c r="H3223" s="198">
        <v>60.5</v>
      </c>
      <c r="I3223" s="199"/>
      <c r="J3223" s="194"/>
      <c r="K3223" s="194"/>
      <c r="L3223" s="200"/>
      <c r="M3223" s="201"/>
      <c r="N3223" s="202"/>
      <c r="O3223" s="202"/>
      <c r="P3223" s="202"/>
      <c r="Q3223" s="202"/>
      <c r="R3223" s="202"/>
      <c r="S3223" s="202"/>
      <c r="T3223" s="203"/>
      <c r="AT3223" s="204" t="s">
        <v>188</v>
      </c>
      <c r="AU3223" s="204" t="s">
        <v>86</v>
      </c>
      <c r="AV3223" s="13" t="s">
        <v>86</v>
      </c>
      <c r="AW3223" s="13" t="s">
        <v>35</v>
      </c>
      <c r="AX3223" s="13" t="s">
        <v>76</v>
      </c>
      <c r="AY3223" s="204" t="s">
        <v>177</v>
      </c>
    </row>
    <row r="3224" spans="2:51" s="15" customFormat="1" ht="11.25">
      <c r="B3224" s="216"/>
      <c r="C3224" s="217"/>
      <c r="D3224" s="195" t="s">
        <v>188</v>
      </c>
      <c r="E3224" s="218" t="s">
        <v>19</v>
      </c>
      <c r="F3224" s="219" t="s">
        <v>1023</v>
      </c>
      <c r="G3224" s="217"/>
      <c r="H3224" s="218" t="s">
        <v>19</v>
      </c>
      <c r="I3224" s="220"/>
      <c r="J3224" s="217"/>
      <c r="K3224" s="217"/>
      <c r="L3224" s="221"/>
      <c r="M3224" s="222"/>
      <c r="N3224" s="223"/>
      <c r="O3224" s="223"/>
      <c r="P3224" s="223"/>
      <c r="Q3224" s="223"/>
      <c r="R3224" s="223"/>
      <c r="S3224" s="223"/>
      <c r="T3224" s="224"/>
      <c r="AT3224" s="225" t="s">
        <v>188</v>
      </c>
      <c r="AU3224" s="225" t="s">
        <v>86</v>
      </c>
      <c r="AV3224" s="15" t="s">
        <v>84</v>
      </c>
      <c r="AW3224" s="15" t="s">
        <v>35</v>
      </c>
      <c r="AX3224" s="15" t="s">
        <v>76</v>
      </c>
      <c r="AY3224" s="225" t="s">
        <v>177</v>
      </c>
    </row>
    <row r="3225" spans="2:51" s="15" customFormat="1" ht="11.25">
      <c r="B3225" s="216"/>
      <c r="C3225" s="217"/>
      <c r="D3225" s="195" t="s">
        <v>188</v>
      </c>
      <c r="E3225" s="218" t="s">
        <v>19</v>
      </c>
      <c r="F3225" s="219" t="s">
        <v>2620</v>
      </c>
      <c r="G3225" s="217"/>
      <c r="H3225" s="218" t="s">
        <v>19</v>
      </c>
      <c r="I3225" s="220"/>
      <c r="J3225" s="217"/>
      <c r="K3225" s="217"/>
      <c r="L3225" s="221"/>
      <c r="M3225" s="222"/>
      <c r="N3225" s="223"/>
      <c r="O3225" s="223"/>
      <c r="P3225" s="223"/>
      <c r="Q3225" s="223"/>
      <c r="R3225" s="223"/>
      <c r="S3225" s="223"/>
      <c r="T3225" s="224"/>
      <c r="AT3225" s="225" t="s">
        <v>188</v>
      </c>
      <c r="AU3225" s="225" t="s">
        <v>86</v>
      </c>
      <c r="AV3225" s="15" t="s">
        <v>84</v>
      </c>
      <c r="AW3225" s="15" t="s">
        <v>35</v>
      </c>
      <c r="AX3225" s="15" t="s">
        <v>76</v>
      </c>
      <c r="AY3225" s="225" t="s">
        <v>177</v>
      </c>
    </row>
    <row r="3226" spans="2:51" s="13" customFormat="1" ht="11.25">
      <c r="B3226" s="193"/>
      <c r="C3226" s="194"/>
      <c r="D3226" s="195" t="s">
        <v>188</v>
      </c>
      <c r="E3226" s="196" t="s">
        <v>19</v>
      </c>
      <c r="F3226" s="197" t="s">
        <v>1028</v>
      </c>
      <c r="G3226" s="194"/>
      <c r="H3226" s="198">
        <v>1.2</v>
      </c>
      <c r="I3226" s="199"/>
      <c r="J3226" s="194"/>
      <c r="K3226" s="194"/>
      <c r="L3226" s="200"/>
      <c r="M3226" s="201"/>
      <c r="N3226" s="202"/>
      <c r="O3226" s="202"/>
      <c r="P3226" s="202"/>
      <c r="Q3226" s="202"/>
      <c r="R3226" s="202"/>
      <c r="S3226" s="202"/>
      <c r="T3226" s="203"/>
      <c r="AT3226" s="204" t="s">
        <v>188</v>
      </c>
      <c r="AU3226" s="204" t="s">
        <v>86</v>
      </c>
      <c r="AV3226" s="13" t="s">
        <v>86</v>
      </c>
      <c r="AW3226" s="13" t="s">
        <v>35</v>
      </c>
      <c r="AX3226" s="13" t="s">
        <v>76</v>
      </c>
      <c r="AY3226" s="204" t="s">
        <v>177</v>
      </c>
    </row>
    <row r="3227" spans="2:51" s="13" customFormat="1" ht="11.25">
      <c r="B3227" s="193"/>
      <c r="C3227" s="194"/>
      <c r="D3227" s="195" t="s">
        <v>188</v>
      </c>
      <c r="E3227" s="196" t="s">
        <v>19</v>
      </c>
      <c r="F3227" s="197" t="s">
        <v>1012</v>
      </c>
      <c r="G3227" s="194"/>
      <c r="H3227" s="198">
        <v>1.7</v>
      </c>
      <c r="I3227" s="199"/>
      <c r="J3227" s="194"/>
      <c r="K3227" s="194"/>
      <c r="L3227" s="200"/>
      <c r="M3227" s="201"/>
      <c r="N3227" s="202"/>
      <c r="O3227" s="202"/>
      <c r="P3227" s="202"/>
      <c r="Q3227" s="202"/>
      <c r="R3227" s="202"/>
      <c r="S3227" s="202"/>
      <c r="T3227" s="203"/>
      <c r="AT3227" s="204" t="s">
        <v>188</v>
      </c>
      <c r="AU3227" s="204" t="s">
        <v>86</v>
      </c>
      <c r="AV3227" s="13" t="s">
        <v>86</v>
      </c>
      <c r="AW3227" s="13" t="s">
        <v>35</v>
      </c>
      <c r="AX3227" s="13" t="s">
        <v>76</v>
      </c>
      <c r="AY3227" s="204" t="s">
        <v>177</v>
      </c>
    </row>
    <row r="3228" spans="2:51" s="13" customFormat="1" ht="11.25">
      <c r="B3228" s="193"/>
      <c r="C3228" s="194"/>
      <c r="D3228" s="195" t="s">
        <v>188</v>
      </c>
      <c r="E3228" s="196" t="s">
        <v>19</v>
      </c>
      <c r="F3228" s="197" t="s">
        <v>1019</v>
      </c>
      <c r="G3228" s="194"/>
      <c r="H3228" s="198">
        <v>2.9</v>
      </c>
      <c r="I3228" s="199"/>
      <c r="J3228" s="194"/>
      <c r="K3228" s="194"/>
      <c r="L3228" s="200"/>
      <c r="M3228" s="201"/>
      <c r="N3228" s="202"/>
      <c r="O3228" s="202"/>
      <c r="P3228" s="202"/>
      <c r="Q3228" s="202"/>
      <c r="R3228" s="202"/>
      <c r="S3228" s="202"/>
      <c r="T3228" s="203"/>
      <c r="AT3228" s="204" t="s">
        <v>188</v>
      </c>
      <c r="AU3228" s="204" t="s">
        <v>86</v>
      </c>
      <c r="AV3228" s="13" t="s">
        <v>86</v>
      </c>
      <c r="AW3228" s="13" t="s">
        <v>35</v>
      </c>
      <c r="AX3228" s="13" t="s">
        <v>76</v>
      </c>
      <c r="AY3228" s="204" t="s">
        <v>177</v>
      </c>
    </row>
    <row r="3229" spans="2:51" s="13" customFormat="1" ht="11.25">
      <c r="B3229" s="193"/>
      <c r="C3229" s="194"/>
      <c r="D3229" s="195" t="s">
        <v>188</v>
      </c>
      <c r="E3229" s="196" t="s">
        <v>19</v>
      </c>
      <c r="F3229" s="197" t="s">
        <v>84</v>
      </c>
      <c r="G3229" s="194"/>
      <c r="H3229" s="198">
        <v>1</v>
      </c>
      <c r="I3229" s="199"/>
      <c r="J3229" s="194"/>
      <c r="K3229" s="194"/>
      <c r="L3229" s="200"/>
      <c r="M3229" s="201"/>
      <c r="N3229" s="202"/>
      <c r="O3229" s="202"/>
      <c r="P3229" s="202"/>
      <c r="Q3229" s="202"/>
      <c r="R3229" s="202"/>
      <c r="S3229" s="202"/>
      <c r="T3229" s="203"/>
      <c r="AT3229" s="204" t="s">
        <v>188</v>
      </c>
      <c r="AU3229" s="204" t="s">
        <v>86</v>
      </c>
      <c r="AV3229" s="13" t="s">
        <v>86</v>
      </c>
      <c r="AW3229" s="13" t="s">
        <v>35</v>
      </c>
      <c r="AX3229" s="13" t="s">
        <v>76</v>
      </c>
      <c r="AY3229" s="204" t="s">
        <v>177</v>
      </c>
    </row>
    <row r="3230" spans="2:51" s="15" customFormat="1" ht="11.25">
      <c r="B3230" s="216"/>
      <c r="C3230" s="217"/>
      <c r="D3230" s="195" t="s">
        <v>188</v>
      </c>
      <c r="E3230" s="218" t="s">
        <v>19</v>
      </c>
      <c r="F3230" s="219" t="s">
        <v>540</v>
      </c>
      <c r="G3230" s="217"/>
      <c r="H3230" s="218" t="s">
        <v>19</v>
      </c>
      <c r="I3230" s="220"/>
      <c r="J3230" s="217"/>
      <c r="K3230" s="217"/>
      <c r="L3230" s="221"/>
      <c r="M3230" s="222"/>
      <c r="N3230" s="223"/>
      <c r="O3230" s="223"/>
      <c r="P3230" s="223"/>
      <c r="Q3230" s="223"/>
      <c r="R3230" s="223"/>
      <c r="S3230" s="223"/>
      <c r="T3230" s="224"/>
      <c r="AT3230" s="225" t="s">
        <v>188</v>
      </c>
      <c r="AU3230" s="225" t="s">
        <v>86</v>
      </c>
      <c r="AV3230" s="15" t="s">
        <v>84</v>
      </c>
      <c r="AW3230" s="15" t="s">
        <v>35</v>
      </c>
      <c r="AX3230" s="15" t="s">
        <v>76</v>
      </c>
      <c r="AY3230" s="225" t="s">
        <v>177</v>
      </c>
    </row>
    <row r="3231" spans="2:51" s="13" customFormat="1" ht="11.25">
      <c r="B3231" s="193"/>
      <c r="C3231" s="194"/>
      <c r="D3231" s="195" t="s">
        <v>188</v>
      </c>
      <c r="E3231" s="196" t="s">
        <v>19</v>
      </c>
      <c r="F3231" s="197" t="s">
        <v>2689</v>
      </c>
      <c r="G3231" s="194"/>
      <c r="H3231" s="198">
        <v>7.2</v>
      </c>
      <c r="I3231" s="199"/>
      <c r="J3231" s="194"/>
      <c r="K3231" s="194"/>
      <c r="L3231" s="200"/>
      <c r="M3231" s="201"/>
      <c r="N3231" s="202"/>
      <c r="O3231" s="202"/>
      <c r="P3231" s="202"/>
      <c r="Q3231" s="202"/>
      <c r="R3231" s="202"/>
      <c r="S3231" s="202"/>
      <c r="T3231" s="203"/>
      <c r="AT3231" s="204" t="s">
        <v>188</v>
      </c>
      <c r="AU3231" s="204" t="s">
        <v>86</v>
      </c>
      <c r="AV3231" s="13" t="s">
        <v>86</v>
      </c>
      <c r="AW3231" s="13" t="s">
        <v>35</v>
      </c>
      <c r="AX3231" s="13" t="s">
        <v>76</v>
      </c>
      <c r="AY3231" s="204" t="s">
        <v>177</v>
      </c>
    </row>
    <row r="3232" spans="2:51" s="15" customFormat="1" ht="11.25">
      <c r="B3232" s="216"/>
      <c r="C3232" s="217"/>
      <c r="D3232" s="195" t="s">
        <v>188</v>
      </c>
      <c r="E3232" s="218" t="s">
        <v>19</v>
      </c>
      <c r="F3232" s="219" t="s">
        <v>543</v>
      </c>
      <c r="G3232" s="217"/>
      <c r="H3232" s="218" t="s">
        <v>19</v>
      </c>
      <c r="I3232" s="220"/>
      <c r="J3232" s="217"/>
      <c r="K3232" s="217"/>
      <c r="L3232" s="221"/>
      <c r="M3232" s="222"/>
      <c r="N3232" s="223"/>
      <c r="O3232" s="223"/>
      <c r="P3232" s="223"/>
      <c r="Q3232" s="223"/>
      <c r="R3232" s="223"/>
      <c r="S3232" s="223"/>
      <c r="T3232" s="224"/>
      <c r="AT3232" s="225" t="s">
        <v>188</v>
      </c>
      <c r="AU3232" s="225" t="s">
        <v>86</v>
      </c>
      <c r="AV3232" s="15" t="s">
        <v>84</v>
      </c>
      <c r="AW3232" s="15" t="s">
        <v>35</v>
      </c>
      <c r="AX3232" s="15" t="s">
        <v>76</v>
      </c>
      <c r="AY3232" s="225" t="s">
        <v>177</v>
      </c>
    </row>
    <row r="3233" spans="1:65" s="13" customFormat="1" ht="11.25">
      <c r="B3233" s="193"/>
      <c r="C3233" s="194"/>
      <c r="D3233" s="195" t="s">
        <v>188</v>
      </c>
      <c r="E3233" s="196" t="s">
        <v>19</v>
      </c>
      <c r="F3233" s="197" t="s">
        <v>2690</v>
      </c>
      <c r="G3233" s="194"/>
      <c r="H3233" s="198">
        <v>8.6</v>
      </c>
      <c r="I3233" s="199"/>
      <c r="J3233" s="194"/>
      <c r="K3233" s="194"/>
      <c r="L3233" s="200"/>
      <c r="M3233" s="201"/>
      <c r="N3233" s="202"/>
      <c r="O3233" s="202"/>
      <c r="P3233" s="202"/>
      <c r="Q3233" s="202"/>
      <c r="R3233" s="202"/>
      <c r="S3233" s="202"/>
      <c r="T3233" s="203"/>
      <c r="AT3233" s="204" t="s">
        <v>188</v>
      </c>
      <c r="AU3233" s="204" t="s">
        <v>86</v>
      </c>
      <c r="AV3233" s="13" t="s">
        <v>86</v>
      </c>
      <c r="AW3233" s="13" t="s">
        <v>35</v>
      </c>
      <c r="AX3233" s="13" t="s">
        <v>76</v>
      </c>
      <c r="AY3233" s="204" t="s">
        <v>177</v>
      </c>
    </row>
    <row r="3234" spans="1:65" s="14" customFormat="1" ht="11.25">
      <c r="B3234" s="205"/>
      <c r="C3234" s="206"/>
      <c r="D3234" s="195" t="s">
        <v>188</v>
      </c>
      <c r="E3234" s="207" t="s">
        <v>19</v>
      </c>
      <c r="F3234" s="208" t="s">
        <v>190</v>
      </c>
      <c r="G3234" s="206"/>
      <c r="H3234" s="209">
        <v>320.89999999999992</v>
      </c>
      <c r="I3234" s="210"/>
      <c r="J3234" s="206"/>
      <c r="K3234" s="206"/>
      <c r="L3234" s="211"/>
      <c r="M3234" s="212"/>
      <c r="N3234" s="213"/>
      <c r="O3234" s="213"/>
      <c r="P3234" s="213"/>
      <c r="Q3234" s="213"/>
      <c r="R3234" s="213"/>
      <c r="S3234" s="213"/>
      <c r="T3234" s="214"/>
      <c r="AT3234" s="215" t="s">
        <v>188</v>
      </c>
      <c r="AU3234" s="215" t="s">
        <v>86</v>
      </c>
      <c r="AV3234" s="14" t="s">
        <v>184</v>
      </c>
      <c r="AW3234" s="14" t="s">
        <v>35</v>
      </c>
      <c r="AX3234" s="14" t="s">
        <v>84</v>
      </c>
      <c r="AY3234" s="215" t="s">
        <v>177</v>
      </c>
    </row>
    <row r="3235" spans="1:65" s="2" customFormat="1" ht="16.5" customHeight="1">
      <c r="A3235" s="36"/>
      <c r="B3235" s="37"/>
      <c r="C3235" s="237" t="s">
        <v>2691</v>
      </c>
      <c r="D3235" s="237" t="s">
        <v>757</v>
      </c>
      <c r="E3235" s="238" t="s">
        <v>2692</v>
      </c>
      <c r="F3235" s="239" t="s">
        <v>2693</v>
      </c>
      <c r="G3235" s="240" t="s">
        <v>2583</v>
      </c>
      <c r="H3235" s="241">
        <v>1123.1500000000001</v>
      </c>
      <c r="I3235" s="242"/>
      <c r="J3235" s="243">
        <f>ROUND(I3235*H3235,2)</f>
        <v>0</v>
      </c>
      <c r="K3235" s="239" t="s">
        <v>183</v>
      </c>
      <c r="L3235" s="244"/>
      <c r="M3235" s="245" t="s">
        <v>19</v>
      </c>
      <c r="N3235" s="246" t="s">
        <v>47</v>
      </c>
      <c r="O3235" s="66"/>
      <c r="P3235" s="184">
        <f>O3235*H3235</f>
        <v>0</v>
      </c>
      <c r="Q3235" s="184">
        <v>1E-3</v>
      </c>
      <c r="R3235" s="184">
        <f>Q3235*H3235</f>
        <v>1.1231500000000001</v>
      </c>
      <c r="S3235" s="184">
        <v>0</v>
      </c>
      <c r="T3235" s="185">
        <f>S3235*H3235</f>
        <v>0</v>
      </c>
      <c r="U3235" s="36"/>
      <c r="V3235" s="36"/>
      <c r="W3235" s="36"/>
      <c r="X3235" s="36"/>
      <c r="Y3235" s="36"/>
      <c r="Z3235" s="36"/>
      <c r="AA3235" s="36"/>
      <c r="AB3235" s="36"/>
      <c r="AC3235" s="36"/>
      <c r="AD3235" s="36"/>
      <c r="AE3235" s="36"/>
      <c r="AR3235" s="186" t="s">
        <v>592</v>
      </c>
      <c r="AT3235" s="186" t="s">
        <v>757</v>
      </c>
      <c r="AU3235" s="186" t="s">
        <v>86</v>
      </c>
      <c r="AY3235" s="19" t="s">
        <v>177</v>
      </c>
      <c r="BE3235" s="187">
        <f>IF(N3235="základní",J3235,0)</f>
        <v>0</v>
      </c>
      <c r="BF3235" s="187">
        <f>IF(N3235="snížená",J3235,0)</f>
        <v>0</v>
      </c>
      <c r="BG3235" s="187">
        <f>IF(N3235="zákl. přenesená",J3235,0)</f>
        <v>0</v>
      </c>
      <c r="BH3235" s="187">
        <f>IF(N3235="sníž. přenesená",J3235,0)</f>
        <v>0</v>
      </c>
      <c r="BI3235" s="187">
        <f>IF(N3235="nulová",J3235,0)</f>
        <v>0</v>
      </c>
      <c r="BJ3235" s="19" t="s">
        <v>84</v>
      </c>
      <c r="BK3235" s="187">
        <f>ROUND(I3235*H3235,2)</f>
        <v>0</v>
      </c>
      <c r="BL3235" s="19" t="s">
        <v>301</v>
      </c>
      <c r="BM3235" s="186" t="s">
        <v>2694</v>
      </c>
    </row>
    <row r="3236" spans="1:65" s="13" customFormat="1" ht="11.25">
      <c r="B3236" s="193"/>
      <c r="C3236" s="194"/>
      <c r="D3236" s="195" t="s">
        <v>188</v>
      </c>
      <c r="E3236" s="196" t="s">
        <v>19</v>
      </c>
      <c r="F3236" s="197" t="s">
        <v>2695</v>
      </c>
      <c r="G3236" s="194"/>
      <c r="H3236" s="198">
        <v>1123.1500000000001</v>
      </c>
      <c r="I3236" s="199"/>
      <c r="J3236" s="194"/>
      <c r="K3236" s="194"/>
      <c r="L3236" s="200"/>
      <c r="M3236" s="201"/>
      <c r="N3236" s="202"/>
      <c r="O3236" s="202"/>
      <c r="P3236" s="202"/>
      <c r="Q3236" s="202"/>
      <c r="R3236" s="202"/>
      <c r="S3236" s="202"/>
      <c r="T3236" s="203"/>
      <c r="AT3236" s="204" t="s">
        <v>188</v>
      </c>
      <c r="AU3236" s="204" t="s">
        <v>86</v>
      </c>
      <c r="AV3236" s="13" t="s">
        <v>86</v>
      </c>
      <c r="AW3236" s="13" t="s">
        <v>35</v>
      </c>
      <c r="AX3236" s="13" t="s">
        <v>84</v>
      </c>
      <c r="AY3236" s="204" t="s">
        <v>177</v>
      </c>
    </row>
    <row r="3237" spans="1:65" s="2" customFormat="1" ht="16.5" customHeight="1">
      <c r="A3237" s="36"/>
      <c r="B3237" s="37"/>
      <c r="C3237" s="175" t="s">
        <v>2696</v>
      </c>
      <c r="D3237" s="175" t="s">
        <v>179</v>
      </c>
      <c r="E3237" s="176" t="s">
        <v>2697</v>
      </c>
      <c r="F3237" s="177" t="s">
        <v>2698</v>
      </c>
      <c r="G3237" s="178" t="s">
        <v>595</v>
      </c>
      <c r="H3237" s="179">
        <v>325.536</v>
      </c>
      <c r="I3237" s="180"/>
      <c r="J3237" s="181">
        <f>ROUND(I3237*H3237,2)</f>
        <v>0</v>
      </c>
      <c r="K3237" s="177" t="s">
        <v>183</v>
      </c>
      <c r="L3237" s="41"/>
      <c r="M3237" s="182" t="s">
        <v>19</v>
      </c>
      <c r="N3237" s="183" t="s">
        <v>47</v>
      </c>
      <c r="O3237" s="66"/>
      <c r="P3237" s="184">
        <f>O3237*H3237</f>
        <v>0</v>
      </c>
      <c r="Q3237" s="184">
        <v>1.7000000000000001E-4</v>
      </c>
      <c r="R3237" s="184">
        <f>Q3237*H3237</f>
        <v>5.5341120000000008E-2</v>
      </c>
      <c r="S3237" s="184">
        <v>0</v>
      </c>
      <c r="T3237" s="185">
        <f>S3237*H3237</f>
        <v>0</v>
      </c>
      <c r="U3237" s="36"/>
      <c r="V3237" s="36"/>
      <c r="W3237" s="36"/>
      <c r="X3237" s="36"/>
      <c r="Y3237" s="36"/>
      <c r="Z3237" s="36"/>
      <c r="AA3237" s="36"/>
      <c r="AB3237" s="36"/>
      <c r="AC3237" s="36"/>
      <c r="AD3237" s="36"/>
      <c r="AE3237" s="36"/>
      <c r="AR3237" s="186" t="s">
        <v>301</v>
      </c>
      <c r="AT3237" s="186" t="s">
        <v>179</v>
      </c>
      <c r="AU3237" s="186" t="s">
        <v>86</v>
      </c>
      <c r="AY3237" s="19" t="s">
        <v>177</v>
      </c>
      <c r="BE3237" s="187">
        <f>IF(N3237="základní",J3237,0)</f>
        <v>0</v>
      </c>
      <c r="BF3237" s="187">
        <f>IF(N3237="snížená",J3237,0)</f>
        <v>0</v>
      </c>
      <c r="BG3237" s="187">
        <f>IF(N3237="zákl. přenesená",J3237,0)</f>
        <v>0</v>
      </c>
      <c r="BH3237" s="187">
        <f>IF(N3237="sníž. přenesená",J3237,0)</f>
        <v>0</v>
      </c>
      <c r="BI3237" s="187">
        <f>IF(N3237="nulová",J3237,0)</f>
        <v>0</v>
      </c>
      <c r="BJ3237" s="19" t="s">
        <v>84</v>
      </c>
      <c r="BK3237" s="187">
        <f>ROUND(I3237*H3237,2)</f>
        <v>0</v>
      </c>
      <c r="BL3237" s="19" t="s">
        <v>301</v>
      </c>
      <c r="BM3237" s="186" t="s">
        <v>2699</v>
      </c>
    </row>
    <row r="3238" spans="1:65" s="2" customFormat="1" ht="11.25">
      <c r="A3238" s="36"/>
      <c r="B3238" s="37"/>
      <c r="C3238" s="38"/>
      <c r="D3238" s="188" t="s">
        <v>186</v>
      </c>
      <c r="E3238" s="38"/>
      <c r="F3238" s="189" t="s">
        <v>2700</v>
      </c>
      <c r="G3238" s="38"/>
      <c r="H3238" s="38"/>
      <c r="I3238" s="190"/>
      <c r="J3238" s="38"/>
      <c r="K3238" s="38"/>
      <c r="L3238" s="41"/>
      <c r="M3238" s="191"/>
      <c r="N3238" s="192"/>
      <c r="O3238" s="66"/>
      <c r="P3238" s="66"/>
      <c r="Q3238" s="66"/>
      <c r="R3238" s="66"/>
      <c r="S3238" s="66"/>
      <c r="T3238" s="67"/>
      <c r="U3238" s="36"/>
      <c r="V3238" s="36"/>
      <c r="W3238" s="36"/>
      <c r="X3238" s="36"/>
      <c r="Y3238" s="36"/>
      <c r="Z3238" s="36"/>
      <c r="AA3238" s="36"/>
      <c r="AB3238" s="36"/>
      <c r="AC3238" s="36"/>
      <c r="AD3238" s="36"/>
      <c r="AE3238" s="36"/>
      <c r="AT3238" s="19" t="s">
        <v>186</v>
      </c>
      <c r="AU3238" s="19" t="s">
        <v>86</v>
      </c>
    </row>
    <row r="3239" spans="1:65" s="15" customFormat="1" ht="11.25">
      <c r="B3239" s="216"/>
      <c r="C3239" s="217"/>
      <c r="D3239" s="195" t="s">
        <v>188</v>
      </c>
      <c r="E3239" s="218" t="s">
        <v>19</v>
      </c>
      <c r="F3239" s="219" t="s">
        <v>422</v>
      </c>
      <c r="G3239" s="217"/>
      <c r="H3239" s="218" t="s">
        <v>19</v>
      </c>
      <c r="I3239" s="220"/>
      <c r="J3239" s="217"/>
      <c r="K3239" s="217"/>
      <c r="L3239" s="221"/>
      <c r="M3239" s="222"/>
      <c r="N3239" s="223"/>
      <c r="O3239" s="223"/>
      <c r="P3239" s="223"/>
      <c r="Q3239" s="223"/>
      <c r="R3239" s="223"/>
      <c r="S3239" s="223"/>
      <c r="T3239" s="224"/>
      <c r="AT3239" s="225" t="s">
        <v>188</v>
      </c>
      <c r="AU3239" s="225" t="s">
        <v>86</v>
      </c>
      <c r="AV3239" s="15" t="s">
        <v>84</v>
      </c>
      <c r="AW3239" s="15" t="s">
        <v>35</v>
      </c>
      <c r="AX3239" s="15" t="s">
        <v>76</v>
      </c>
      <c r="AY3239" s="225" t="s">
        <v>177</v>
      </c>
    </row>
    <row r="3240" spans="1:65" s="13" customFormat="1" ht="11.25">
      <c r="B3240" s="193"/>
      <c r="C3240" s="194"/>
      <c r="D3240" s="195" t="s">
        <v>188</v>
      </c>
      <c r="E3240" s="196" t="s">
        <v>19</v>
      </c>
      <c r="F3240" s="197" t="s">
        <v>2701</v>
      </c>
      <c r="G3240" s="194"/>
      <c r="H3240" s="198">
        <v>15.04</v>
      </c>
      <c r="I3240" s="199"/>
      <c r="J3240" s="194"/>
      <c r="K3240" s="194"/>
      <c r="L3240" s="200"/>
      <c r="M3240" s="201"/>
      <c r="N3240" s="202"/>
      <c r="O3240" s="202"/>
      <c r="P3240" s="202"/>
      <c r="Q3240" s="202"/>
      <c r="R3240" s="202"/>
      <c r="S3240" s="202"/>
      <c r="T3240" s="203"/>
      <c r="AT3240" s="204" t="s">
        <v>188</v>
      </c>
      <c r="AU3240" s="204" t="s">
        <v>86</v>
      </c>
      <c r="AV3240" s="13" t="s">
        <v>86</v>
      </c>
      <c r="AW3240" s="13" t="s">
        <v>35</v>
      </c>
      <c r="AX3240" s="13" t="s">
        <v>76</v>
      </c>
      <c r="AY3240" s="204" t="s">
        <v>177</v>
      </c>
    </row>
    <row r="3241" spans="1:65" s="15" customFormat="1" ht="11.25">
      <c r="B3241" s="216"/>
      <c r="C3241" s="217"/>
      <c r="D3241" s="195" t="s">
        <v>188</v>
      </c>
      <c r="E3241" s="218" t="s">
        <v>19</v>
      </c>
      <c r="F3241" s="219" t="s">
        <v>424</v>
      </c>
      <c r="G3241" s="217"/>
      <c r="H3241" s="218" t="s">
        <v>19</v>
      </c>
      <c r="I3241" s="220"/>
      <c r="J3241" s="217"/>
      <c r="K3241" s="217"/>
      <c r="L3241" s="221"/>
      <c r="M3241" s="222"/>
      <c r="N3241" s="223"/>
      <c r="O3241" s="223"/>
      <c r="P3241" s="223"/>
      <c r="Q3241" s="223"/>
      <c r="R3241" s="223"/>
      <c r="S3241" s="223"/>
      <c r="T3241" s="224"/>
      <c r="AT3241" s="225" t="s">
        <v>188</v>
      </c>
      <c r="AU3241" s="225" t="s">
        <v>86</v>
      </c>
      <c r="AV3241" s="15" t="s">
        <v>84</v>
      </c>
      <c r="AW3241" s="15" t="s">
        <v>35</v>
      </c>
      <c r="AX3241" s="15" t="s">
        <v>76</v>
      </c>
      <c r="AY3241" s="225" t="s">
        <v>177</v>
      </c>
    </row>
    <row r="3242" spans="1:65" s="13" customFormat="1" ht="11.25">
      <c r="B3242" s="193"/>
      <c r="C3242" s="194"/>
      <c r="D3242" s="195" t="s">
        <v>188</v>
      </c>
      <c r="E3242" s="196" t="s">
        <v>19</v>
      </c>
      <c r="F3242" s="197" t="s">
        <v>2702</v>
      </c>
      <c r="G3242" s="194"/>
      <c r="H3242" s="198">
        <v>5.2</v>
      </c>
      <c r="I3242" s="199"/>
      <c r="J3242" s="194"/>
      <c r="K3242" s="194"/>
      <c r="L3242" s="200"/>
      <c r="M3242" s="201"/>
      <c r="N3242" s="202"/>
      <c r="O3242" s="202"/>
      <c r="P3242" s="202"/>
      <c r="Q3242" s="202"/>
      <c r="R3242" s="202"/>
      <c r="S3242" s="202"/>
      <c r="T3242" s="203"/>
      <c r="AT3242" s="204" t="s">
        <v>188</v>
      </c>
      <c r="AU3242" s="204" t="s">
        <v>86</v>
      </c>
      <c r="AV3242" s="13" t="s">
        <v>86</v>
      </c>
      <c r="AW3242" s="13" t="s">
        <v>35</v>
      </c>
      <c r="AX3242" s="13" t="s">
        <v>76</v>
      </c>
      <c r="AY3242" s="204" t="s">
        <v>177</v>
      </c>
    </row>
    <row r="3243" spans="1:65" s="15" customFormat="1" ht="11.25">
      <c r="B3243" s="216"/>
      <c r="C3243" s="217"/>
      <c r="D3243" s="195" t="s">
        <v>188</v>
      </c>
      <c r="E3243" s="218" t="s">
        <v>19</v>
      </c>
      <c r="F3243" s="219" t="s">
        <v>426</v>
      </c>
      <c r="G3243" s="217"/>
      <c r="H3243" s="218" t="s">
        <v>19</v>
      </c>
      <c r="I3243" s="220"/>
      <c r="J3243" s="217"/>
      <c r="K3243" s="217"/>
      <c r="L3243" s="221"/>
      <c r="M3243" s="222"/>
      <c r="N3243" s="223"/>
      <c r="O3243" s="223"/>
      <c r="P3243" s="223"/>
      <c r="Q3243" s="223"/>
      <c r="R3243" s="223"/>
      <c r="S3243" s="223"/>
      <c r="T3243" s="224"/>
      <c r="AT3243" s="225" t="s">
        <v>188</v>
      </c>
      <c r="AU3243" s="225" t="s">
        <v>86</v>
      </c>
      <c r="AV3243" s="15" t="s">
        <v>84</v>
      </c>
      <c r="AW3243" s="15" t="s">
        <v>35</v>
      </c>
      <c r="AX3243" s="15" t="s">
        <v>76</v>
      </c>
      <c r="AY3243" s="225" t="s">
        <v>177</v>
      </c>
    </row>
    <row r="3244" spans="1:65" s="13" customFormat="1" ht="11.25">
      <c r="B3244" s="193"/>
      <c r="C3244" s="194"/>
      <c r="D3244" s="195" t="s">
        <v>188</v>
      </c>
      <c r="E3244" s="196" t="s">
        <v>19</v>
      </c>
      <c r="F3244" s="197" t="s">
        <v>2703</v>
      </c>
      <c r="G3244" s="194"/>
      <c r="H3244" s="198">
        <v>6.1559999999999997</v>
      </c>
      <c r="I3244" s="199"/>
      <c r="J3244" s="194"/>
      <c r="K3244" s="194"/>
      <c r="L3244" s="200"/>
      <c r="M3244" s="201"/>
      <c r="N3244" s="202"/>
      <c r="O3244" s="202"/>
      <c r="P3244" s="202"/>
      <c r="Q3244" s="202"/>
      <c r="R3244" s="202"/>
      <c r="S3244" s="202"/>
      <c r="T3244" s="203"/>
      <c r="AT3244" s="204" t="s">
        <v>188</v>
      </c>
      <c r="AU3244" s="204" t="s">
        <v>86</v>
      </c>
      <c r="AV3244" s="13" t="s">
        <v>86</v>
      </c>
      <c r="AW3244" s="13" t="s">
        <v>35</v>
      </c>
      <c r="AX3244" s="13" t="s">
        <v>76</v>
      </c>
      <c r="AY3244" s="204" t="s">
        <v>177</v>
      </c>
    </row>
    <row r="3245" spans="1:65" s="15" customFormat="1" ht="11.25">
      <c r="B3245" s="216"/>
      <c r="C3245" s="217"/>
      <c r="D3245" s="195" t="s">
        <v>188</v>
      </c>
      <c r="E3245" s="218" t="s">
        <v>19</v>
      </c>
      <c r="F3245" s="219" t="s">
        <v>428</v>
      </c>
      <c r="G3245" s="217"/>
      <c r="H3245" s="218" t="s">
        <v>19</v>
      </c>
      <c r="I3245" s="220"/>
      <c r="J3245" s="217"/>
      <c r="K3245" s="217"/>
      <c r="L3245" s="221"/>
      <c r="M3245" s="222"/>
      <c r="N3245" s="223"/>
      <c r="O3245" s="223"/>
      <c r="P3245" s="223"/>
      <c r="Q3245" s="223"/>
      <c r="R3245" s="223"/>
      <c r="S3245" s="223"/>
      <c r="T3245" s="224"/>
      <c r="AT3245" s="225" t="s">
        <v>188</v>
      </c>
      <c r="AU3245" s="225" t="s">
        <v>86</v>
      </c>
      <c r="AV3245" s="15" t="s">
        <v>84</v>
      </c>
      <c r="AW3245" s="15" t="s">
        <v>35</v>
      </c>
      <c r="AX3245" s="15" t="s">
        <v>76</v>
      </c>
      <c r="AY3245" s="225" t="s">
        <v>177</v>
      </c>
    </row>
    <row r="3246" spans="1:65" s="13" customFormat="1" ht="11.25">
      <c r="B3246" s="193"/>
      <c r="C3246" s="194"/>
      <c r="D3246" s="195" t="s">
        <v>188</v>
      </c>
      <c r="E3246" s="196" t="s">
        <v>19</v>
      </c>
      <c r="F3246" s="197" t="s">
        <v>2704</v>
      </c>
      <c r="G3246" s="194"/>
      <c r="H3246" s="198">
        <v>17.2</v>
      </c>
      <c r="I3246" s="199"/>
      <c r="J3246" s="194"/>
      <c r="K3246" s="194"/>
      <c r="L3246" s="200"/>
      <c r="M3246" s="201"/>
      <c r="N3246" s="202"/>
      <c r="O3246" s="202"/>
      <c r="P3246" s="202"/>
      <c r="Q3246" s="202"/>
      <c r="R3246" s="202"/>
      <c r="S3246" s="202"/>
      <c r="T3246" s="203"/>
      <c r="AT3246" s="204" t="s">
        <v>188</v>
      </c>
      <c r="AU3246" s="204" t="s">
        <v>86</v>
      </c>
      <c r="AV3246" s="13" t="s">
        <v>86</v>
      </c>
      <c r="AW3246" s="13" t="s">
        <v>35</v>
      </c>
      <c r="AX3246" s="13" t="s">
        <v>76</v>
      </c>
      <c r="AY3246" s="204" t="s">
        <v>177</v>
      </c>
    </row>
    <row r="3247" spans="1:65" s="15" customFormat="1" ht="11.25">
      <c r="B3247" s="216"/>
      <c r="C3247" s="217"/>
      <c r="D3247" s="195" t="s">
        <v>188</v>
      </c>
      <c r="E3247" s="218" t="s">
        <v>19</v>
      </c>
      <c r="F3247" s="219" t="s">
        <v>430</v>
      </c>
      <c r="G3247" s="217"/>
      <c r="H3247" s="218" t="s">
        <v>19</v>
      </c>
      <c r="I3247" s="220"/>
      <c r="J3247" s="217"/>
      <c r="K3247" s="217"/>
      <c r="L3247" s="221"/>
      <c r="M3247" s="222"/>
      <c r="N3247" s="223"/>
      <c r="O3247" s="223"/>
      <c r="P3247" s="223"/>
      <c r="Q3247" s="223"/>
      <c r="R3247" s="223"/>
      <c r="S3247" s="223"/>
      <c r="T3247" s="224"/>
      <c r="AT3247" s="225" t="s">
        <v>188</v>
      </c>
      <c r="AU3247" s="225" t="s">
        <v>86</v>
      </c>
      <c r="AV3247" s="15" t="s">
        <v>84</v>
      </c>
      <c r="AW3247" s="15" t="s">
        <v>35</v>
      </c>
      <c r="AX3247" s="15" t="s">
        <v>76</v>
      </c>
      <c r="AY3247" s="225" t="s">
        <v>177</v>
      </c>
    </row>
    <row r="3248" spans="1:65" s="13" customFormat="1" ht="11.25">
      <c r="B3248" s="193"/>
      <c r="C3248" s="194"/>
      <c r="D3248" s="195" t="s">
        <v>188</v>
      </c>
      <c r="E3248" s="196" t="s">
        <v>19</v>
      </c>
      <c r="F3248" s="197" t="s">
        <v>2705</v>
      </c>
      <c r="G3248" s="194"/>
      <c r="H3248" s="198">
        <v>5.7</v>
      </c>
      <c r="I3248" s="199"/>
      <c r="J3248" s="194"/>
      <c r="K3248" s="194"/>
      <c r="L3248" s="200"/>
      <c r="M3248" s="201"/>
      <c r="N3248" s="202"/>
      <c r="O3248" s="202"/>
      <c r="P3248" s="202"/>
      <c r="Q3248" s="202"/>
      <c r="R3248" s="202"/>
      <c r="S3248" s="202"/>
      <c r="T3248" s="203"/>
      <c r="AT3248" s="204" t="s">
        <v>188</v>
      </c>
      <c r="AU3248" s="204" t="s">
        <v>86</v>
      </c>
      <c r="AV3248" s="13" t="s">
        <v>86</v>
      </c>
      <c r="AW3248" s="13" t="s">
        <v>35</v>
      </c>
      <c r="AX3248" s="13" t="s">
        <v>76</v>
      </c>
      <c r="AY3248" s="204" t="s">
        <v>177</v>
      </c>
    </row>
    <row r="3249" spans="2:51" s="15" customFormat="1" ht="11.25">
      <c r="B3249" s="216"/>
      <c r="C3249" s="217"/>
      <c r="D3249" s="195" t="s">
        <v>188</v>
      </c>
      <c r="E3249" s="218" t="s">
        <v>19</v>
      </c>
      <c r="F3249" s="219" t="s">
        <v>361</v>
      </c>
      <c r="G3249" s="217"/>
      <c r="H3249" s="218" t="s">
        <v>19</v>
      </c>
      <c r="I3249" s="220"/>
      <c r="J3249" s="217"/>
      <c r="K3249" s="217"/>
      <c r="L3249" s="221"/>
      <c r="M3249" s="222"/>
      <c r="N3249" s="223"/>
      <c r="O3249" s="223"/>
      <c r="P3249" s="223"/>
      <c r="Q3249" s="223"/>
      <c r="R3249" s="223"/>
      <c r="S3249" s="223"/>
      <c r="T3249" s="224"/>
      <c r="AT3249" s="225" t="s">
        <v>188</v>
      </c>
      <c r="AU3249" s="225" t="s">
        <v>86</v>
      </c>
      <c r="AV3249" s="15" t="s">
        <v>84</v>
      </c>
      <c r="AW3249" s="15" t="s">
        <v>35</v>
      </c>
      <c r="AX3249" s="15" t="s">
        <v>76</v>
      </c>
      <c r="AY3249" s="225" t="s">
        <v>177</v>
      </c>
    </row>
    <row r="3250" spans="2:51" s="13" customFormat="1" ht="11.25">
      <c r="B3250" s="193"/>
      <c r="C3250" s="194"/>
      <c r="D3250" s="195" t="s">
        <v>188</v>
      </c>
      <c r="E3250" s="196" t="s">
        <v>19</v>
      </c>
      <c r="F3250" s="197" t="s">
        <v>2706</v>
      </c>
      <c r="G3250" s="194"/>
      <c r="H3250" s="198">
        <v>10.3</v>
      </c>
      <c r="I3250" s="199"/>
      <c r="J3250" s="194"/>
      <c r="K3250" s="194"/>
      <c r="L3250" s="200"/>
      <c r="M3250" s="201"/>
      <c r="N3250" s="202"/>
      <c r="O3250" s="202"/>
      <c r="P3250" s="202"/>
      <c r="Q3250" s="202"/>
      <c r="R3250" s="202"/>
      <c r="S3250" s="202"/>
      <c r="T3250" s="203"/>
      <c r="AT3250" s="204" t="s">
        <v>188</v>
      </c>
      <c r="AU3250" s="204" t="s">
        <v>86</v>
      </c>
      <c r="AV3250" s="13" t="s">
        <v>86</v>
      </c>
      <c r="AW3250" s="13" t="s">
        <v>35</v>
      </c>
      <c r="AX3250" s="13" t="s">
        <v>76</v>
      </c>
      <c r="AY3250" s="204" t="s">
        <v>177</v>
      </c>
    </row>
    <row r="3251" spans="2:51" s="15" customFormat="1" ht="11.25">
      <c r="B3251" s="216"/>
      <c r="C3251" s="217"/>
      <c r="D3251" s="195" t="s">
        <v>188</v>
      </c>
      <c r="E3251" s="218" t="s">
        <v>19</v>
      </c>
      <c r="F3251" s="219" t="s">
        <v>1016</v>
      </c>
      <c r="G3251" s="217"/>
      <c r="H3251" s="218" t="s">
        <v>19</v>
      </c>
      <c r="I3251" s="220"/>
      <c r="J3251" s="217"/>
      <c r="K3251" s="217"/>
      <c r="L3251" s="221"/>
      <c r="M3251" s="222"/>
      <c r="N3251" s="223"/>
      <c r="O3251" s="223"/>
      <c r="P3251" s="223"/>
      <c r="Q3251" s="223"/>
      <c r="R3251" s="223"/>
      <c r="S3251" s="223"/>
      <c r="T3251" s="224"/>
      <c r="AT3251" s="225" t="s">
        <v>188</v>
      </c>
      <c r="AU3251" s="225" t="s">
        <v>86</v>
      </c>
      <c r="AV3251" s="15" t="s">
        <v>84</v>
      </c>
      <c r="AW3251" s="15" t="s">
        <v>35</v>
      </c>
      <c r="AX3251" s="15" t="s">
        <v>76</v>
      </c>
      <c r="AY3251" s="225" t="s">
        <v>177</v>
      </c>
    </row>
    <row r="3252" spans="2:51" s="15" customFormat="1" ht="11.25">
      <c r="B3252" s="216"/>
      <c r="C3252" s="217"/>
      <c r="D3252" s="195" t="s">
        <v>188</v>
      </c>
      <c r="E3252" s="218" t="s">
        <v>19</v>
      </c>
      <c r="F3252" s="219" t="s">
        <v>437</v>
      </c>
      <c r="G3252" s="217"/>
      <c r="H3252" s="218" t="s">
        <v>19</v>
      </c>
      <c r="I3252" s="220"/>
      <c r="J3252" s="217"/>
      <c r="K3252" s="217"/>
      <c r="L3252" s="221"/>
      <c r="M3252" s="222"/>
      <c r="N3252" s="223"/>
      <c r="O3252" s="223"/>
      <c r="P3252" s="223"/>
      <c r="Q3252" s="223"/>
      <c r="R3252" s="223"/>
      <c r="S3252" s="223"/>
      <c r="T3252" s="224"/>
      <c r="AT3252" s="225" t="s">
        <v>188</v>
      </c>
      <c r="AU3252" s="225" t="s">
        <v>86</v>
      </c>
      <c r="AV3252" s="15" t="s">
        <v>84</v>
      </c>
      <c r="AW3252" s="15" t="s">
        <v>35</v>
      </c>
      <c r="AX3252" s="15" t="s">
        <v>76</v>
      </c>
      <c r="AY3252" s="225" t="s">
        <v>177</v>
      </c>
    </row>
    <row r="3253" spans="2:51" s="13" customFormat="1" ht="11.25">
      <c r="B3253" s="193"/>
      <c r="C3253" s="194"/>
      <c r="D3253" s="195" t="s">
        <v>188</v>
      </c>
      <c r="E3253" s="196" t="s">
        <v>19</v>
      </c>
      <c r="F3253" s="197" t="s">
        <v>2707</v>
      </c>
      <c r="G3253" s="194"/>
      <c r="H3253" s="198">
        <v>9</v>
      </c>
      <c r="I3253" s="199"/>
      <c r="J3253" s="194"/>
      <c r="K3253" s="194"/>
      <c r="L3253" s="200"/>
      <c r="M3253" s="201"/>
      <c r="N3253" s="202"/>
      <c r="O3253" s="202"/>
      <c r="P3253" s="202"/>
      <c r="Q3253" s="202"/>
      <c r="R3253" s="202"/>
      <c r="S3253" s="202"/>
      <c r="T3253" s="203"/>
      <c r="AT3253" s="204" t="s">
        <v>188</v>
      </c>
      <c r="AU3253" s="204" t="s">
        <v>86</v>
      </c>
      <c r="AV3253" s="13" t="s">
        <v>86</v>
      </c>
      <c r="AW3253" s="13" t="s">
        <v>35</v>
      </c>
      <c r="AX3253" s="13" t="s">
        <v>76</v>
      </c>
      <c r="AY3253" s="204" t="s">
        <v>177</v>
      </c>
    </row>
    <row r="3254" spans="2:51" s="15" customFormat="1" ht="11.25">
      <c r="B3254" s="216"/>
      <c r="C3254" s="217"/>
      <c r="D3254" s="195" t="s">
        <v>188</v>
      </c>
      <c r="E3254" s="218" t="s">
        <v>19</v>
      </c>
      <c r="F3254" s="219" t="s">
        <v>439</v>
      </c>
      <c r="G3254" s="217"/>
      <c r="H3254" s="218" t="s">
        <v>19</v>
      </c>
      <c r="I3254" s="220"/>
      <c r="J3254" s="217"/>
      <c r="K3254" s="217"/>
      <c r="L3254" s="221"/>
      <c r="M3254" s="222"/>
      <c r="N3254" s="223"/>
      <c r="O3254" s="223"/>
      <c r="P3254" s="223"/>
      <c r="Q3254" s="223"/>
      <c r="R3254" s="223"/>
      <c r="S3254" s="223"/>
      <c r="T3254" s="224"/>
      <c r="AT3254" s="225" t="s">
        <v>188</v>
      </c>
      <c r="AU3254" s="225" t="s">
        <v>86</v>
      </c>
      <c r="AV3254" s="15" t="s">
        <v>84</v>
      </c>
      <c r="AW3254" s="15" t="s">
        <v>35</v>
      </c>
      <c r="AX3254" s="15" t="s">
        <v>76</v>
      </c>
      <c r="AY3254" s="225" t="s">
        <v>177</v>
      </c>
    </row>
    <row r="3255" spans="2:51" s="13" customFormat="1" ht="11.25">
      <c r="B3255" s="193"/>
      <c r="C3255" s="194"/>
      <c r="D3255" s="195" t="s">
        <v>188</v>
      </c>
      <c r="E3255" s="196" t="s">
        <v>19</v>
      </c>
      <c r="F3255" s="197" t="s">
        <v>2708</v>
      </c>
      <c r="G3255" s="194"/>
      <c r="H3255" s="198">
        <v>11</v>
      </c>
      <c r="I3255" s="199"/>
      <c r="J3255" s="194"/>
      <c r="K3255" s="194"/>
      <c r="L3255" s="200"/>
      <c r="M3255" s="201"/>
      <c r="N3255" s="202"/>
      <c r="O3255" s="202"/>
      <c r="P3255" s="202"/>
      <c r="Q3255" s="202"/>
      <c r="R3255" s="202"/>
      <c r="S3255" s="202"/>
      <c r="T3255" s="203"/>
      <c r="AT3255" s="204" t="s">
        <v>188</v>
      </c>
      <c r="AU3255" s="204" t="s">
        <v>86</v>
      </c>
      <c r="AV3255" s="13" t="s">
        <v>86</v>
      </c>
      <c r="AW3255" s="13" t="s">
        <v>35</v>
      </c>
      <c r="AX3255" s="13" t="s">
        <v>76</v>
      </c>
      <c r="AY3255" s="204" t="s">
        <v>177</v>
      </c>
    </row>
    <row r="3256" spans="2:51" s="15" customFormat="1" ht="11.25">
      <c r="B3256" s="216"/>
      <c r="C3256" s="217"/>
      <c r="D3256" s="195" t="s">
        <v>188</v>
      </c>
      <c r="E3256" s="218" t="s">
        <v>19</v>
      </c>
      <c r="F3256" s="219" t="s">
        <v>441</v>
      </c>
      <c r="G3256" s="217"/>
      <c r="H3256" s="218" t="s">
        <v>19</v>
      </c>
      <c r="I3256" s="220"/>
      <c r="J3256" s="217"/>
      <c r="K3256" s="217"/>
      <c r="L3256" s="221"/>
      <c r="M3256" s="222"/>
      <c r="N3256" s="223"/>
      <c r="O3256" s="223"/>
      <c r="P3256" s="223"/>
      <c r="Q3256" s="223"/>
      <c r="R3256" s="223"/>
      <c r="S3256" s="223"/>
      <c r="T3256" s="224"/>
      <c r="AT3256" s="225" t="s">
        <v>188</v>
      </c>
      <c r="AU3256" s="225" t="s">
        <v>86</v>
      </c>
      <c r="AV3256" s="15" t="s">
        <v>84</v>
      </c>
      <c r="AW3256" s="15" t="s">
        <v>35</v>
      </c>
      <c r="AX3256" s="15" t="s">
        <v>76</v>
      </c>
      <c r="AY3256" s="225" t="s">
        <v>177</v>
      </c>
    </row>
    <row r="3257" spans="2:51" s="13" customFormat="1" ht="11.25">
      <c r="B3257" s="193"/>
      <c r="C3257" s="194"/>
      <c r="D3257" s="195" t="s">
        <v>188</v>
      </c>
      <c r="E3257" s="196" t="s">
        <v>19</v>
      </c>
      <c r="F3257" s="197" t="s">
        <v>2709</v>
      </c>
      <c r="G3257" s="194"/>
      <c r="H3257" s="198">
        <v>6.8</v>
      </c>
      <c r="I3257" s="199"/>
      <c r="J3257" s="194"/>
      <c r="K3257" s="194"/>
      <c r="L3257" s="200"/>
      <c r="M3257" s="201"/>
      <c r="N3257" s="202"/>
      <c r="O3257" s="202"/>
      <c r="P3257" s="202"/>
      <c r="Q3257" s="202"/>
      <c r="R3257" s="202"/>
      <c r="S3257" s="202"/>
      <c r="T3257" s="203"/>
      <c r="AT3257" s="204" t="s">
        <v>188</v>
      </c>
      <c r="AU3257" s="204" t="s">
        <v>86</v>
      </c>
      <c r="AV3257" s="13" t="s">
        <v>86</v>
      </c>
      <c r="AW3257" s="13" t="s">
        <v>35</v>
      </c>
      <c r="AX3257" s="13" t="s">
        <v>76</v>
      </c>
      <c r="AY3257" s="204" t="s">
        <v>177</v>
      </c>
    </row>
    <row r="3258" spans="2:51" s="15" customFormat="1" ht="11.25">
      <c r="B3258" s="216"/>
      <c r="C3258" s="217"/>
      <c r="D3258" s="195" t="s">
        <v>188</v>
      </c>
      <c r="E3258" s="218" t="s">
        <v>19</v>
      </c>
      <c r="F3258" s="219" t="s">
        <v>443</v>
      </c>
      <c r="G3258" s="217"/>
      <c r="H3258" s="218" t="s">
        <v>19</v>
      </c>
      <c r="I3258" s="220"/>
      <c r="J3258" s="217"/>
      <c r="K3258" s="217"/>
      <c r="L3258" s="221"/>
      <c r="M3258" s="222"/>
      <c r="N3258" s="223"/>
      <c r="O3258" s="223"/>
      <c r="P3258" s="223"/>
      <c r="Q3258" s="223"/>
      <c r="R3258" s="223"/>
      <c r="S3258" s="223"/>
      <c r="T3258" s="224"/>
      <c r="AT3258" s="225" t="s">
        <v>188</v>
      </c>
      <c r="AU3258" s="225" t="s">
        <v>86</v>
      </c>
      <c r="AV3258" s="15" t="s">
        <v>84</v>
      </c>
      <c r="AW3258" s="15" t="s">
        <v>35</v>
      </c>
      <c r="AX3258" s="15" t="s">
        <v>76</v>
      </c>
      <c r="AY3258" s="225" t="s">
        <v>177</v>
      </c>
    </row>
    <row r="3259" spans="2:51" s="13" customFormat="1" ht="11.25">
      <c r="B3259" s="193"/>
      <c r="C3259" s="194"/>
      <c r="D3259" s="195" t="s">
        <v>188</v>
      </c>
      <c r="E3259" s="196" t="s">
        <v>19</v>
      </c>
      <c r="F3259" s="197" t="s">
        <v>2710</v>
      </c>
      <c r="G3259" s="194"/>
      <c r="H3259" s="198">
        <v>6.9</v>
      </c>
      <c r="I3259" s="199"/>
      <c r="J3259" s="194"/>
      <c r="K3259" s="194"/>
      <c r="L3259" s="200"/>
      <c r="M3259" s="201"/>
      <c r="N3259" s="202"/>
      <c r="O3259" s="202"/>
      <c r="P3259" s="202"/>
      <c r="Q3259" s="202"/>
      <c r="R3259" s="202"/>
      <c r="S3259" s="202"/>
      <c r="T3259" s="203"/>
      <c r="AT3259" s="204" t="s">
        <v>188</v>
      </c>
      <c r="AU3259" s="204" t="s">
        <v>86</v>
      </c>
      <c r="AV3259" s="13" t="s">
        <v>86</v>
      </c>
      <c r="AW3259" s="13" t="s">
        <v>35</v>
      </c>
      <c r="AX3259" s="13" t="s">
        <v>76</v>
      </c>
      <c r="AY3259" s="204" t="s">
        <v>177</v>
      </c>
    </row>
    <row r="3260" spans="2:51" s="15" customFormat="1" ht="11.25">
      <c r="B3260" s="216"/>
      <c r="C3260" s="217"/>
      <c r="D3260" s="195" t="s">
        <v>188</v>
      </c>
      <c r="E3260" s="218" t="s">
        <v>19</v>
      </c>
      <c r="F3260" s="219" t="s">
        <v>445</v>
      </c>
      <c r="G3260" s="217"/>
      <c r="H3260" s="218" t="s">
        <v>19</v>
      </c>
      <c r="I3260" s="220"/>
      <c r="J3260" s="217"/>
      <c r="K3260" s="217"/>
      <c r="L3260" s="221"/>
      <c r="M3260" s="222"/>
      <c r="N3260" s="223"/>
      <c r="O3260" s="223"/>
      <c r="P3260" s="223"/>
      <c r="Q3260" s="223"/>
      <c r="R3260" s="223"/>
      <c r="S3260" s="223"/>
      <c r="T3260" s="224"/>
      <c r="AT3260" s="225" t="s">
        <v>188</v>
      </c>
      <c r="AU3260" s="225" t="s">
        <v>86</v>
      </c>
      <c r="AV3260" s="15" t="s">
        <v>84</v>
      </c>
      <c r="AW3260" s="15" t="s">
        <v>35</v>
      </c>
      <c r="AX3260" s="15" t="s">
        <v>76</v>
      </c>
      <c r="AY3260" s="225" t="s">
        <v>177</v>
      </c>
    </row>
    <row r="3261" spans="2:51" s="13" customFormat="1" ht="11.25">
      <c r="B3261" s="193"/>
      <c r="C3261" s="194"/>
      <c r="D3261" s="195" t="s">
        <v>188</v>
      </c>
      <c r="E3261" s="196" t="s">
        <v>19</v>
      </c>
      <c r="F3261" s="197" t="s">
        <v>2711</v>
      </c>
      <c r="G3261" s="194"/>
      <c r="H3261" s="198">
        <v>5.5</v>
      </c>
      <c r="I3261" s="199"/>
      <c r="J3261" s="194"/>
      <c r="K3261" s="194"/>
      <c r="L3261" s="200"/>
      <c r="M3261" s="201"/>
      <c r="N3261" s="202"/>
      <c r="O3261" s="202"/>
      <c r="P3261" s="202"/>
      <c r="Q3261" s="202"/>
      <c r="R3261" s="202"/>
      <c r="S3261" s="202"/>
      <c r="T3261" s="203"/>
      <c r="AT3261" s="204" t="s">
        <v>188</v>
      </c>
      <c r="AU3261" s="204" t="s">
        <v>86</v>
      </c>
      <c r="AV3261" s="13" t="s">
        <v>86</v>
      </c>
      <c r="AW3261" s="13" t="s">
        <v>35</v>
      </c>
      <c r="AX3261" s="13" t="s">
        <v>76</v>
      </c>
      <c r="AY3261" s="204" t="s">
        <v>177</v>
      </c>
    </row>
    <row r="3262" spans="2:51" s="15" customFormat="1" ht="11.25">
      <c r="B3262" s="216"/>
      <c r="C3262" s="217"/>
      <c r="D3262" s="195" t="s">
        <v>188</v>
      </c>
      <c r="E3262" s="218" t="s">
        <v>19</v>
      </c>
      <c r="F3262" s="219" t="s">
        <v>447</v>
      </c>
      <c r="G3262" s="217"/>
      <c r="H3262" s="218" t="s">
        <v>19</v>
      </c>
      <c r="I3262" s="220"/>
      <c r="J3262" s="217"/>
      <c r="K3262" s="217"/>
      <c r="L3262" s="221"/>
      <c r="M3262" s="222"/>
      <c r="N3262" s="223"/>
      <c r="O3262" s="223"/>
      <c r="P3262" s="223"/>
      <c r="Q3262" s="223"/>
      <c r="R3262" s="223"/>
      <c r="S3262" s="223"/>
      <c r="T3262" s="224"/>
      <c r="AT3262" s="225" t="s">
        <v>188</v>
      </c>
      <c r="AU3262" s="225" t="s">
        <v>86</v>
      </c>
      <c r="AV3262" s="15" t="s">
        <v>84</v>
      </c>
      <c r="AW3262" s="15" t="s">
        <v>35</v>
      </c>
      <c r="AX3262" s="15" t="s">
        <v>76</v>
      </c>
      <c r="AY3262" s="225" t="s">
        <v>177</v>
      </c>
    </row>
    <row r="3263" spans="2:51" s="13" customFormat="1" ht="11.25">
      <c r="B3263" s="193"/>
      <c r="C3263" s="194"/>
      <c r="D3263" s="195" t="s">
        <v>188</v>
      </c>
      <c r="E3263" s="196" t="s">
        <v>19</v>
      </c>
      <c r="F3263" s="197" t="s">
        <v>1323</v>
      </c>
      <c r="G3263" s="194"/>
      <c r="H3263" s="198">
        <v>11.8</v>
      </c>
      <c r="I3263" s="199"/>
      <c r="J3263" s="194"/>
      <c r="K3263" s="194"/>
      <c r="L3263" s="200"/>
      <c r="M3263" s="201"/>
      <c r="N3263" s="202"/>
      <c r="O3263" s="202"/>
      <c r="P3263" s="202"/>
      <c r="Q3263" s="202"/>
      <c r="R3263" s="202"/>
      <c r="S3263" s="202"/>
      <c r="T3263" s="203"/>
      <c r="AT3263" s="204" t="s">
        <v>188</v>
      </c>
      <c r="AU3263" s="204" t="s">
        <v>86</v>
      </c>
      <c r="AV3263" s="13" t="s">
        <v>86</v>
      </c>
      <c r="AW3263" s="13" t="s">
        <v>35</v>
      </c>
      <c r="AX3263" s="13" t="s">
        <v>76</v>
      </c>
      <c r="AY3263" s="204" t="s">
        <v>177</v>
      </c>
    </row>
    <row r="3264" spans="2:51" s="15" customFormat="1" ht="11.25">
      <c r="B3264" s="216"/>
      <c r="C3264" s="217"/>
      <c r="D3264" s="195" t="s">
        <v>188</v>
      </c>
      <c r="E3264" s="218" t="s">
        <v>19</v>
      </c>
      <c r="F3264" s="219" t="s">
        <v>449</v>
      </c>
      <c r="G3264" s="217"/>
      <c r="H3264" s="218" t="s">
        <v>19</v>
      </c>
      <c r="I3264" s="220"/>
      <c r="J3264" s="217"/>
      <c r="K3264" s="217"/>
      <c r="L3264" s="221"/>
      <c r="M3264" s="222"/>
      <c r="N3264" s="223"/>
      <c r="O3264" s="223"/>
      <c r="P3264" s="223"/>
      <c r="Q3264" s="223"/>
      <c r="R3264" s="223"/>
      <c r="S3264" s="223"/>
      <c r="T3264" s="224"/>
      <c r="AT3264" s="225" t="s">
        <v>188</v>
      </c>
      <c r="AU3264" s="225" t="s">
        <v>86</v>
      </c>
      <c r="AV3264" s="15" t="s">
        <v>84</v>
      </c>
      <c r="AW3264" s="15" t="s">
        <v>35</v>
      </c>
      <c r="AX3264" s="15" t="s">
        <v>76</v>
      </c>
      <c r="AY3264" s="225" t="s">
        <v>177</v>
      </c>
    </row>
    <row r="3265" spans="2:51" s="13" customFormat="1" ht="11.25">
      <c r="B3265" s="193"/>
      <c r="C3265" s="194"/>
      <c r="D3265" s="195" t="s">
        <v>188</v>
      </c>
      <c r="E3265" s="196" t="s">
        <v>19</v>
      </c>
      <c r="F3265" s="197" t="s">
        <v>2652</v>
      </c>
      <c r="G3265" s="194"/>
      <c r="H3265" s="198">
        <v>27.6</v>
      </c>
      <c r="I3265" s="199"/>
      <c r="J3265" s="194"/>
      <c r="K3265" s="194"/>
      <c r="L3265" s="200"/>
      <c r="M3265" s="201"/>
      <c r="N3265" s="202"/>
      <c r="O3265" s="202"/>
      <c r="P3265" s="202"/>
      <c r="Q3265" s="202"/>
      <c r="R3265" s="202"/>
      <c r="S3265" s="202"/>
      <c r="T3265" s="203"/>
      <c r="AT3265" s="204" t="s">
        <v>188</v>
      </c>
      <c r="AU3265" s="204" t="s">
        <v>86</v>
      </c>
      <c r="AV3265" s="13" t="s">
        <v>86</v>
      </c>
      <c r="AW3265" s="13" t="s">
        <v>35</v>
      </c>
      <c r="AX3265" s="13" t="s">
        <v>76</v>
      </c>
      <c r="AY3265" s="204" t="s">
        <v>177</v>
      </c>
    </row>
    <row r="3266" spans="2:51" s="15" customFormat="1" ht="11.25">
      <c r="B3266" s="216"/>
      <c r="C3266" s="217"/>
      <c r="D3266" s="195" t="s">
        <v>188</v>
      </c>
      <c r="E3266" s="218" t="s">
        <v>19</v>
      </c>
      <c r="F3266" s="219" t="s">
        <v>451</v>
      </c>
      <c r="G3266" s="217"/>
      <c r="H3266" s="218" t="s">
        <v>19</v>
      </c>
      <c r="I3266" s="220"/>
      <c r="J3266" s="217"/>
      <c r="K3266" s="217"/>
      <c r="L3266" s="221"/>
      <c r="M3266" s="222"/>
      <c r="N3266" s="223"/>
      <c r="O3266" s="223"/>
      <c r="P3266" s="223"/>
      <c r="Q3266" s="223"/>
      <c r="R3266" s="223"/>
      <c r="S3266" s="223"/>
      <c r="T3266" s="224"/>
      <c r="AT3266" s="225" t="s">
        <v>188</v>
      </c>
      <c r="AU3266" s="225" t="s">
        <v>86</v>
      </c>
      <c r="AV3266" s="15" t="s">
        <v>84</v>
      </c>
      <c r="AW3266" s="15" t="s">
        <v>35</v>
      </c>
      <c r="AX3266" s="15" t="s">
        <v>76</v>
      </c>
      <c r="AY3266" s="225" t="s">
        <v>177</v>
      </c>
    </row>
    <row r="3267" spans="2:51" s="13" customFormat="1" ht="11.25">
      <c r="B3267" s="193"/>
      <c r="C3267" s="194"/>
      <c r="D3267" s="195" t="s">
        <v>188</v>
      </c>
      <c r="E3267" s="196" t="s">
        <v>19</v>
      </c>
      <c r="F3267" s="197" t="s">
        <v>2712</v>
      </c>
      <c r="G3267" s="194"/>
      <c r="H3267" s="198">
        <v>20.04</v>
      </c>
      <c r="I3267" s="199"/>
      <c r="J3267" s="194"/>
      <c r="K3267" s="194"/>
      <c r="L3267" s="200"/>
      <c r="M3267" s="201"/>
      <c r="N3267" s="202"/>
      <c r="O3267" s="202"/>
      <c r="P3267" s="202"/>
      <c r="Q3267" s="202"/>
      <c r="R3267" s="202"/>
      <c r="S3267" s="202"/>
      <c r="T3267" s="203"/>
      <c r="AT3267" s="204" t="s">
        <v>188</v>
      </c>
      <c r="AU3267" s="204" t="s">
        <v>86</v>
      </c>
      <c r="AV3267" s="13" t="s">
        <v>86</v>
      </c>
      <c r="AW3267" s="13" t="s">
        <v>35</v>
      </c>
      <c r="AX3267" s="13" t="s">
        <v>76</v>
      </c>
      <c r="AY3267" s="204" t="s">
        <v>177</v>
      </c>
    </row>
    <row r="3268" spans="2:51" s="15" customFormat="1" ht="11.25">
      <c r="B3268" s="216"/>
      <c r="C3268" s="217"/>
      <c r="D3268" s="195" t="s">
        <v>188</v>
      </c>
      <c r="E3268" s="218" t="s">
        <v>19</v>
      </c>
      <c r="F3268" s="219" t="s">
        <v>453</v>
      </c>
      <c r="G3268" s="217"/>
      <c r="H3268" s="218" t="s">
        <v>19</v>
      </c>
      <c r="I3268" s="220"/>
      <c r="J3268" s="217"/>
      <c r="K3268" s="217"/>
      <c r="L3268" s="221"/>
      <c r="M3268" s="222"/>
      <c r="N3268" s="223"/>
      <c r="O3268" s="223"/>
      <c r="P3268" s="223"/>
      <c r="Q3268" s="223"/>
      <c r="R3268" s="223"/>
      <c r="S3268" s="223"/>
      <c r="T3268" s="224"/>
      <c r="AT3268" s="225" t="s">
        <v>188</v>
      </c>
      <c r="AU3268" s="225" t="s">
        <v>86</v>
      </c>
      <c r="AV3268" s="15" t="s">
        <v>84</v>
      </c>
      <c r="AW3268" s="15" t="s">
        <v>35</v>
      </c>
      <c r="AX3268" s="15" t="s">
        <v>76</v>
      </c>
      <c r="AY3268" s="225" t="s">
        <v>177</v>
      </c>
    </row>
    <row r="3269" spans="2:51" s="13" customFormat="1" ht="11.25">
      <c r="B3269" s="193"/>
      <c r="C3269" s="194"/>
      <c r="D3269" s="195" t="s">
        <v>188</v>
      </c>
      <c r="E3269" s="196" t="s">
        <v>19</v>
      </c>
      <c r="F3269" s="197" t="s">
        <v>2713</v>
      </c>
      <c r="G3269" s="194"/>
      <c r="H3269" s="198">
        <v>8.3000000000000007</v>
      </c>
      <c r="I3269" s="199"/>
      <c r="J3269" s="194"/>
      <c r="K3269" s="194"/>
      <c r="L3269" s="200"/>
      <c r="M3269" s="201"/>
      <c r="N3269" s="202"/>
      <c r="O3269" s="202"/>
      <c r="P3269" s="202"/>
      <c r="Q3269" s="202"/>
      <c r="R3269" s="202"/>
      <c r="S3269" s="202"/>
      <c r="T3269" s="203"/>
      <c r="AT3269" s="204" t="s">
        <v>188</v>
      </c>
      <c r="AU3269" s="204" t="s">
        <v>86</v>
      </c>
      <c r="AV3269" s="13" t="s">
        <v>86</v>
      </c>
      <c r="AW3269" s="13" t="s">
        <v>35</v>
      </c>
      <c r="AX3269" s="13" t="s">
        <v>76</v>
      </c>
      <c r="AY3269" s="204" t="s">
        <v>177</v>
      </c>
    </row>
    <row r="3270" spans="2:51" s="15" customFormat="1" ht="11.25">
      <c r="B3270" s="216"/>
      <c r="C3270" s="217"/>
      <c r="D3270" s="195" t="s">
        <v>188</v>
      </c>
      <c r="E3270" s="218" t="s">
        <v>19</v>
      </c>
      <c r="F3270" s="219" t="s">
        <v>455</v>
      </c>
      <c r="G3270" s="217"/>
      <c r="H3270" s="218" t="s">
        <v>19</v>
      </c>
      <c r="I3270" s="220"/>
      <c r="J3270" s="217"/>
      <c r="K3270" s="217"/>
      <c r="L3270" s="221"/>
      <c r="M3270" s="222"/>
      <c r="N3270" s="223"/>
      <c r="O3270" s="223"/>
      <c r="P3270" s="223"/>
      <c r="Q3270" s="223"/>
      <c r="R3270" s="223"/>
      <c r="S3270" s="223"/>
      <c r="T3270" s="224"/>
      <c r="AT3270" s="225" t="s">
        <v>188</v>
      </c>
      <c r="AU3270" s="225" t="s">
        <v>86</v>
      </c>
      <c r="AV3270" s="15" t="s">
        <v>84</v>
      </c>
      <c r="AW3270" s="15" t="s">
        <v>35</v>
      </c>
      <c r="AX3270" s="15" t="s">
        <v>76</v>
      </c>
      <c r="AY3270" s="225" t="s">
        <v>177</v>
      </c>
    </row>
    <row r="3271" spans="2:51" s="13" customFormat="1" ht="11.25">
      <c r="B3271" s="193"/>
      <c r="C3271" s="194"/>
      <c r="D3271" s="195" t="s">
        <v>188</v>
      </c>
      <c r="E3271" s="196" t="s">
        <v>19</v>
      </c>
      <c r="F3271" s="197" t="s">
        <v>2702</v>
      </c>
      <c r="G3271" s="194"/>
      <c r="H3271" s="198">
        <v>5.2</v>
      </c>
      <c r="I3271" s="199"/>
      <c r="J3271" s="194"/>
      <c r="K3271" s="194"/>
      <c r="L3271" s="200"/>
      <c r="M3271" s="201"/>
      <c r="N3271" s="202"/>
      <c r="O3271" s="202"/>
      <c r="P3271" s="202"/>
      <c r="Q3271" s="202"/>
      <c r="R3271" s="202"/>
      <c r="S3271" s="202"/>
      <c r="T3271" s="203"/>
      <c r="AT3271" s="204" t="s">
        <v>188</v>
      </c>
      <c r="AU3271" s="204" t="s">
        <v>86</v>
      </c>
      <c r="AV3271" s="13" t="s">
        <v>86</v>
      </c>
      <c r="AW3271" s="13" t="s">
        <v>35</v>
      </c>
      <c r="AX3271" s="13" t="s">
        <v>76</v>
      </c>
      <c r="AY3271" s="204" t="s">
        <v>177</v>
      </c>
    </row>
    <row r="3272" spans="2:51" s="15" customFormat="1" ht="11.25">
      <c r="B3272" s="216"/>
      <c r="C3272" s="217"/>
      <c r="D3272" s="195" t="s">
        <v>188</v>
      </c>
      <c r="E3272" s="218" t="s">
        <v>19</v>
      </c>
      <c r="F3272" s="219" t="s">
        <v>456</v>
      </c>
      <c r="G3272" s="217"/>
      <c r="H3272" s="218" t="s">
        <v>19</v>
      </c>
      <c r="I3272" s="220"/>
      <c r="J3272" s="217"/>
      <c r="K3272" s="217"/>
      <c r="L3272" s="221"/>
      <c r="M3272" s="222"/>
      <c r="N3272" s="223"/>
      <c r="O3272" s="223"/>
      <c r="P3272" s="223"/>
      <c r="Q3272" s="223"/>
      <c r="R3272" s="223"/>
      <c r="S3272" s="223"/>
      <c r="T3272" s="224"/>
      <c r="AT3272" s="225" t="s">
        <v>188</v>
      </c>
      <c r="AU3272" s="225" t="s">
        <v>86</v>
      </c>
      <c r="AV3272" s="15" t="s">
        <v>84</v>
      </c>
      <c r="AW3272" s="15" t="s">
        <v>35</v>
      </c>
      <c r="AX3272" s="15" t="s">
        <v>76</v>
      </c>
      <c r="AY3272" s="225" t="s">
        <v>177</v>
      </c>
    </row>
    <row r="3273" spans="2:51" s="13" customFormat="1" ht="11.25">
      <c r="B3273" s="193"/>
      <c r="C3273" s="194"/>
      <c r="D3273" s="195" t="s">
        <v>188</v>
      </c>
      <c r="E3273" s="196" t="s">
        <v>19</v>
      </c>
      <c r="F3273" s="197" t="s">
        <v>2714</v>
      </c>
      <c r="G3273" s="194"/>
      <c r="H3273" s="198">
        <v>6.2</v>
      </c>
      <c r="I3273" s="199"/>
      <c r="J3273" s="194"/>
      <c r="K3273" s="194"/>
      <c r="L3273" s="200"/>
      <c r="M3273" s="201"/>
      <c r="N3273" s="202"/>
      <c r="O3273" s="202"/>
      <c r="P3273" s="202"/>
      <c r="Q3273" s="202"/>
      <c r="R3273" s="202"/>
      <c r="S3273" s="202"/>
      <c r="T3273" s="203"/>
      <c r="AT3273" s="204" t="s">
        <v>188</v>
      </c>
      <c r="AU3273" s="204" t="s">
        <v>86</v>
      </c>
      <c r="AV3273" s="13" t="s">
        <v>86</v>
      </c>
      <c r="AW3273" s="13" t="s">
        <v>35</v>
      </c>
      <c r="AX3273" s="13" t="s">
        <v>76</v>
      </c>
      <c r="AY3273" s="204" t="s">
        <v>177</v>
      </c>
    </row>
    <row r="3274" spans="2:51" s="15" customFormat="1" ht="11.25">
      <c r="B3274" s="216"/>
      <c r="C3274" s="217"/>
      <c r="D3274" s="195" t="s">
        <v>188</v>
      </c>
      <c r="E3274" s="218" t="s">
        <v>19</v>
      </c>
      <c r="F3274" s="219" t="s">
        <v>458</v>
      </c>
      <c r="G3274" s="217"/>
      <c r="H3274" s="218" t="s">
        <v>19</v>
      </c>
      <c r="I3274" s="220"/>
      <c r="J3274" s="217"/>
      <c r="K3274" s="217"/>
      <c r="L3274" s="221"/>
      <c r="M3274" s="222"/>
      <c r="N3274" s="223"/>
      <c r="O3274" s="223"/>
      <c r="P3274" s="223"/>
      <c r="Q3274" s="223"/>
      <c r="R3274" s="223"/>
      <c r="S3274" s="223"/>
      <c r="T3274" s="224"/>
      <c r="AT3274" s="225" t="s">
        <v>188</v>
      </c>
      <c r="AU3274" s="225" t="s">
        <v>86</v>
      </c>
      <c r="AV3274" s="15" t="s">
        <v>84</v>
      </c>
      <c r="AW3274" s="15" t="s">
        <v>35</v>
      </c>
      <c r="AX3274" s="15" t="s">
        <v>76</v>
      </c>
      <c r="AY3274" s="225" t="s">
        <v>177</v>
      </c>
    </row>
    <row r="3275" spans="2:51" s="13" customFormat="1" ht="11.25">
      <c r="B3275" s="193"/>
      <c r="C3275" s="194"/>
      <c r="D3275" s="195" t="s">
        <v>188</v>
      </c>
      <c r="E3275" s="196" t="s">
        <v>19</v>
      </c>
      <c r="F3275" s="197" t="s">
        <v>2653</v>
      </c>
      <c r="G3275" s="194"/>
      <c r="H3275" s="198">
        <v>31.36</v>
      </c>
      <c r="I3275" s="199"/>
      <c r="J3275" s="194"/>
      <c r="K3275" s="194"/>
      <c r="L3275" s="200"/>
      <c r="M3275" s="201"/>
      <c r="N3275" s="202"/>
      <c r="O3275" s="202"/>
      <c r="P3275" s="202"/>
      <c r="Q3275" s="202"/>
      <c r="R3275" s="202"/>
      <c r="S3275" s="202"/>
      <c r="T3275" s="203"/>
      <c r="AT3275" s="204" t="s">
        <v>188</v>
      </c>
      <c r="AU3275" s="204" t="s">
        <v>86</v>
      </c>
      <c r="AV3275" s="13" t="s">
        <v>86</v>
      </c>
      <c r="AW3275" s="13" t="s">
        <v>35</v>
      </c>
      <c r="AX3275" s="13" t="s">
        <v>76</v>
      </c>
      <c r="AY3275" s="204" t="s">
        <v>177</v>
      </c>
    </row>
    <row r="3276" spans="2:51" s="15" customFormat="1" ht="11.25">
      <c r="B3276" s="216"/>
      <c r="C3276" s="217"/>
      <c r="D3276" s="195" t="s">
        <v>188</v>
      </c>
      <c r="E3276" s="218" t="s">
        <v>19</v>
      </c>
      <c r="F3276" s="219" t="s">
        <v>460</v>
      </c>
      <c r="G3276" s="217"/>
      <c r="H3276" s="218" t="s">
        <v>19</v>
      </c>
      <c r="I3276" s="220"/>
      <c r="J3276" s="217"/>
      <c r="K3276" s="217"/>
      <c r="L3276" s="221"/>
      <c r="M3276" s="222"/>
      <c r="N3276" s="223"/>
      <c r="O3276" s="223"/>
      <c r="P3276" s="223"/>
      <c r="Q3276" s="223"/>
      <c r="R3276" s="223"/>
      <c r="S3276" s="223"/>
      <c r="T3276" s="224"/>
      <c r="AT3276" s="225" t="s">
        <v>188</v>
      </c>
      <c r="AU3276" s="225" t="s">
        <v>86</v>
      </c>
      <c r="AV3276" s="15" t="s">
        <v>84</v>
      </c>
      <c r="AW3276" s="15" t="s">
        <v>35</v>
      </c>
      <c r="AX3276" s="15" t="s">
        <v>76</v>
      </c>
      <c r="AY3276" s="225" t="s">
        <v>177</v>
      </c>
    </row>
    <row r="3277" spans="2:51" s="13" customFormat="1" ht="11.25">
      <c r="B3277" s="193"/>
      <c r="C3277" s="194"/>
      <c r="D3277" s="195" t="s">
        <v>188</v>
      </c>
      <c r="E3277" s="196" t="s">
        <v>19</v>
      </c>
      <c r="F3277" s="197" t="s">
        <v>2715</v>
      </c>
      <c r="G3277" s="194"/>
      <c r="H3277" s="198">
        <v>30.94</v>
      </c>
      <c r="I3277" s="199"/>
      <c r="J3277" s="194"/>
      <c r="K3277" s="194"/>
      <c r="L3277" s="200"/>
      <c r="M3277" s="201"/>
      <c r="N3277" s="202"/>
      <c r="O3277" s="202"/>
      <c r="P3277" s="202"/>
      <c r="Q3277" s="202"/>
      <c r="R3277" s="202"/>
      <c r="S3277" s="202"/>
      <c r="T3277" s="203"/>
      <c r="AT3277" s="204" t="s">
        <v>188</v>
      </c>
      <c r="AU3277" s="204" t="s">
        <v>86</v>
      </c>
      <c r="AV3277" s="13" t="s">
        <v>86</v>
      </c>
      <c r="AW3277" s="13" t="s">
        <v>35</v>
      </c>
      <c r="AX3277" s="13" t="s">
        <v>76</v>
      </c>
      <c r="AY3277" s="204" t="s">
        <v>177</v>
      </c>
    </row>
    <row r="3278" spans="2:51" s="15" customFormat="1" ht="11.25">
      <c r="B3278" s="216"/>
      <c r="C3278" s="217"/>
      <c r="D3278" s="195" t="s">
        <v>188</v>
      </c>
      <c r="E3278" s="218" t="s">
        <v>19</v>
      </c>
      <c r="F3278" s="219" t="s">
        <v>462</v>
      </c>
      <c r="G3278" s="217"/>
      <c r="H3278" s="218" t="s">
        <v>19</v>
      </c>
      <c r="I3278" s="220"/>
      <c r="J3278" s="217"/>
      <c r="K3278" s="217"/>
      <c r="L3278" s="221"/>
      <c r="M3278" s="222"/>
      <c r="N3278" s="223"/>
      <c r="O3278" s="223"/>
      <c r="P3278" s="223"/>
      <c r="Q3278" s="223"/>
      <c r="R3278" s="223"/>
      <c r="S3278" s="223"/>
      <c r="T3278" s="224"/>
      <c r="AT3278" s="225" t="s">
        <v>188</v>
      </c>
      <c r="AU3278" s="225" t="s">
        <v>86</v>
      </c>
      <c r="AV3278" s="15" t="s">
        <v>84</v>
      </c>
      <c r="AW3278" s="15" t="s">
        <v>35</v>
      </c>
      <c r="AX3278" s="15" t="s">
        <v>76</v>
      </c>
      <c r="AY3278" s="225" t="s">
        <v>177</v>
      </c>
    </row>
    <row r="3279" spans="2:51" s="13" customFormat="1" ht="11.25">
      <c r="B3279" s="193"/>
      <c r="C3279" s="194"/>
      <c r="D3279" s="195" t="s">
        <v>188</v>
      </c>
      <c r="E3279" s="196" t="s">
        <v>19</v>
      </c>
      <c r="F3279" s="197" t="s">
        <v>2716</v>
      </c>
      <c r="G3279" s="194"/>
      <c r="H3279" s="198">
        <v>7.44</v>
      </c>
      <c r="I3279" s="199"/>
      <c r="J3279" s="194"/>
      <c r="K3279" s="194"/>
      <c r="L3279" s="200"/>
      <c r="M3279" s="201"/>
      <c r="N3279" s="202"/>
      <c r="O3279" s="202"/>
      <c r="P3279" s="202"/>
      <c r="Q3279" s="202"/>
      <c r="R3279" s="202"/>
      <c r="S3279" s="202"/>
      <c r="T3279" s="203"/>
      <c r="AT3279" s="204" t="s">
        <v>188</v>
      </c>
      <c r="AU3279" s="204" t="s">
        <v>86</v>
      </c>
      <c r="AV3279" s="13" t="s">
        <v>86</v>
      </c>
      <c r="AW3279" s="13" t="s">
        <v>35</v>
      </c>
      <c r="AX3279" s="13" t="s">
        <v>76</v>
      </c>
      <c r="AY3279" s="204" t="s">
        <v>177</v>
      </c>
    </row>
    <row r="3280" spans="2:51" s="15" customFormat="1" ht="11.25">
      <c r="B3280" s="216"/>
      <c r="C3280" s="217"/>
      <c r="D3280" s="195" t="s">
        <v>188</v>
      </c>
      <c r="E3280" s="218" t="s">
        <v>19</v>
      </c>
      <c r="F3280" s="219" t="s">
        <v>464</v>
      </c>
      <c r="G3280" s="217"/>
      <c r="H3280" s="218" t="s">
        <v>19</v>
      </c>
      <c r="I3280" s="220"/>
      <c r="J3280" s="217"/>
      <c r="K3280" s="217"/>
      <c r="L3280" s="221"/>
      <c r="M3280" s="222"/>
      <c r="N3280" s="223"/>
      <c r="O3280" s="223"/>
      <c r="P3280" s="223"/>
      <c r="Q3280" s="223"/>
      <c r="R3280" s="223"/>
      <c r="S3280" s="223"/>
      <c r="T3280" s="224"/>
      <c r="AT3280" s="225" t="s">
        <v>188</v>
      </c>
      <c r="AU3280" s="225" t="s">
        <v>86</v>
      </c>
      <c r="AV3280" s="15" t="s">
        <v>84</v>
      </c>
      <c r="AW3280" s="15" t="s">
        <v>35</v>
      </c>
      <c r="AX3280" s="15" t="s">
        <v>76</v>
      </c>
      <c r="AY3280" s="225" t="s">
        <v>177</v>
      </c>
    </row>
    <row r="3281" spans="2:51" s="13" customFormat="1" ht="11.25">
      <c r="B3281" s="193"/>
      <c r="C3281" s="194"/>
      <c r="D3281" s="195" t="s">
        <v>188</v>
      </c>
      <c r="E3281" s="196" t="s">
        <v>19</v>
      </c>
      <c r="F3281" s="197" t="s">
        <v>2717</v>
      </c>
      <c r="G3281" s="194"/>
      <c r="H3281" s="198">
        <v>5.54</v>
      </c>
      <c r="I3281" s="199"/>
      <c r="J3281" s="194"/>
      <c r="K3281" s="194"/>
      <c r="L3281" s="200"/>
      <c r="M3281" s="201"/>
      <c r="N3281" s="202"/>
      <c r="O3281" s="202"/>
      <c r="P3281" s="202"/>
      <c r="Q3281" s="202"/>
      <c r="R3281" s="202"/>
      <c r="S3281" s="202"/>
      <c r="T3281" s="203"/>
      <c r="AT3281" s="204" t="s">
        <v>188</v>
      </c>
      <c r="AU3281" s="204" t="s">
        <v>86</v>
      </c>
      <c r="AV3281" s="13" t="s">
        <v>86</v>
      </c>
      <c r="AW3281" s="13" t="s">
        <v>35</v>
      </c>
      <c r="AX3281" s="13" t="s">
        <v>76</v>
      </c>
      <c r="AY3281" s="204" t="s">
        <v>177</v>
      </c>
    </row>
    <row r="3282" spans="2:51" s="15" customFormat="1" ht="11.25">
      <c r="B3282" s="216"/>
      <c r="C3282" s="217"/>
      <c r="D3282" s="195" t="s">
        <v>188</v>
      </c>
      <c r="E3282" s="218" t="s">
        <v>19</v>
      </c>
      <c r="F3282" s="219" t="s">
        <v>466</v>
      </c>
      <c r="G3282" s="217"/>
      <c r="H3282" s="218" t="s">
        <v>19</v>
      </c>
      <c r="I3282" s="220"/>
      <c r="J3282" s="217"/>
      <c r="K3282" s="217"/>
      <c r="L3282" s="221"/>
      <c r="M3282" s="222"/>
      <c r="N3282" s="223"/>
      <c r="O3282" s="223"/>
      <c r="P3282" s="223"/>
      <c r="Q3282" s="223"/>
      <c r="R3282" s="223"/>
      <c r="S3282" s="223"/>
      <c r="T3282" s="224"/>
      <c r="AT3282" s="225" t="s">
        <v>188</v>
      </c>
      <c r="AU3282" s="225" t="s">
        <v>86</v>
      </c>
      <c r="AV3282" s="15" t="s">
        <v>84</v>
      </c>
      <c r="AW3282" s="15" t="s">
        <v>35</v>
      </c>
      <c r="AX3282" s="15" t="s">
        <v>76</v>
      </c>
      <c r="AY3282" s="225" t="s">
        <v>177</v>
      </c>
    </row>
    <row r="3283" spans="2:51" s="13" customFormat="1" ht="11.25">
      <c r="B3283" s="193"/>
      <c r="C3283" s="194"/>
      <c r="D3283" s="195" t="s">
        <v>188</v>
      </c>
      <c r="E3283" s="196" t="s">
        <v>19</v>
      </c>
      <c r="F3283" s="197" t="s">
        <v>2654</v>
      </c>
      <c r="G3283" s="194"/>
      <c r="H3283" s="198">
        <v>19.54</v>
      </c>
      <c r="I3283" s="199"/>
      <c r="J3283" s="194"/>
      <c r="K3283" s="194"/>
      <c r="L3283" s="200"/>
      <c r="M3283" s="201"/>
      <c r="N3283" s="202"/>
      <c r="O3283" s="202"/>
      <c r="P3283" s="202"/>
      <c r="Q3283" s="202"/>
      <c r="R3283" s="202"/>
      <c r="S3283" s="202"/>
      <c r="T3283" s="203"/>
      <c r="AT3283" s="204" t="s">
        <v>188</v>
      </c>
      <c r="AU3283" s="204" t="s">
        <v>86</v>
      </c>
      <c r="AV3283" s="13" t="s">
        <v>86</v>
      </c>
      <c r="AW3283" s="13" t="s">
        <v>35</v>
      </c>
      <c r="AX3283" s="13" t="s">
        <v>76</v>
      </c>
      <c r="AY3283" s="204" t="s">
        <v>177</v>
      </c>
    </row>
    <row r="3284" spans="2:51" s="15" customFormat="1" ht="11.25">
      <c r="B3284" s="216"/>
      <c r="C3284" s="217"/>
      <c r="D3284" s="195" t="s">
        <v>188</v>
      </c>
      <c r="E3284" s="218" t="s">
        <v>19</v>
      </c>
      <c r="F3284" s="219" t="s">
        <v>2718</v>
      </c>
      <c r="G3284" s="217"/>
      <c r="H3284" s="218" t="s">
        <v>19</v>
      </c>
      <c r="I3284" s="220"/>
      <c r="J3284" s="217"/>
      <c r="K3284" s="217"/>
      <c r="L3284" s="221"/>
      <c r="M3284" s="222"/>
      <c r="N3284" s="223"/>
      <c r="O3284" s="223"/>
      <c r="P3284" s="223"/>
      <c r="Q3284" s="223"/>
      <c r="R3284" s="223"/>
      <c r="S3284" s="223"/>
      <c r="T3284" s="224"/>
      <c r="AT3284" s="225" t="s">
        <v>188</v>
      </c>
      <c r="AU3284" s="225" t="s">
        <v>86</v>
      </c>
      <c r="AV3284" s="15" t="s">
        <v>84</v>
      </c>
      <c r="AW3284" s="15" t="s">
        <v>35</v>
      </c>
      <c r="AX3284" s="15" t="s">
        <v>76</v>
      </c>
      <c r="AY3284" s="225" t="s">
        <v>177</v>
      </c>
    </row>
    <row r="3285" spans="2:51" s="15" customFormat="1" ht="11.25">
      <c r="B3285" s="216"/>
      <c r="C3285" s="217"/>
      <c r="D3285" s="195" t="s">
        <v>188</v>
      </c>
      <c r="E3285" s="218" t="s">
        <v>19</v>
      </c>
      <c r="F3285" s="219" t="s">
        <v>476</v>
      </c>
      <c r="G3285" s="217"/>
      <c r="H3285" s="218" t="s">
        <v>19</v>
      </c>
      <c r="I3285" s="220"/>
      <c r="J3285" s="217"/>
      <c r="K3285" s="217"/>
      <c r="L3285" s="221"/>
      <c r="M3285" s="222"/>
      <c r="N3285" s="223"/>
      <c r="O3285" s="223"/>
      <c r="P3285" s="223"/>
      <c r="Q3285" s="223"/>
      <c r="R3285" s="223"/>
      <c r="S3285" s="223"/>
      <c r="T3285" s="224"/>
      <c r="AT3285" s="225" t="s">
        <v>188</v>
      </c>
      <c r="AU3285" s="225" t="s">
        <v>86</v>
      </c>
      <c r="AV3285" s="15" t="s">
        <v>84</v>
      </c>
      <c r="AW3285" s="15" t="s">
        <v>35</v>
      </c>
      <c r="AX3285" s="15" t="s">
        <v>76</v>
      </c>
      <c r="AY3285" s="225" t="s">
        <v>177</v>
      </c>
    </row>
    <row r="3286" spans="2:51" s="13" customFormat="1" ht="11.25">
      <c r="B3286" s="193"/>
      <c r="C3286" s="194"/>
      <c r="D3286" s="195" t="s">
        <v>188</v>
      </c>
      <c r="E3286" s="196" t="s">
        <v>19</v>
      </c>
      <c r="F3286" s="197" t="s">
        <v>2719</v>
      </c>
      <c r="G3286" s="194"/>
      <c r="H3286" s="198">
        <v>4.4000000000000004</v>
      </c>
      <c r="I3286" s="199"/>
      <c r="J3286" s="194"/>
      <c r="K3286" s="194"/>
      <c r="L3286" s="200"/>
      <c r="M3286" s="201"/>
      <c r="N3286" s="202"/>
      <c r="O3286" s="202"/>
      <c r="P3286" s="202"/>
      <c r="Q3286" s="202"/>
      <c r="R3286" s="202"/>
      <c r="S3286" s="202"/>
      <c r="T3286" s="203"/>
      <c r="AT3286" s="204" t="s">
        <v>188</v>
      </c>
      <c r="AU3286" s="204" t="s">
        <v>86</v>
      </c>
      <c r="AV3286" s="13" t="s">
        <v>86</v>
      </c>
      <c r="AW3286" s="13" t="s">
        <v>35</v>
      </c>
      <c r="AX3286" s="13" t="s">
        <v>76</v>
      </c>
      <c r="AY3286" s="204" t="s">
        <v>177</v>
      </c>
    </row>
    <row r="3287" spans="2:51" s="15" customFormat="1" ht="11.25">
      <c r="B3287" s="216"/>
      <c r="C3287" s="217"/>
      <c r="D3287" s="195" t="s">
        <v>188</v>
      </c>
      <c r="E3287" s="218" t="s">
        <v>19</v>
      </c>
      <c r="F3287" s="219" t="s">
        <v>478</v>
      </c>
      <c r="G3287" s="217"/>
      <c r="H3287" s="218" t="s">
        <v>19</v>
      </c>
      <c r="I3287" s="220"/>
      <c r="J3287" s="217"/>
      <c r="K3287" s="217"/>
      <c r="L3287" s="221"/>
      <c r="M3287" s="222"/>
      <c r="N3287" s="223"/>
      <c r="O3287" s="223"/>
      <c r="P3287" s="223"/>
      <c r="Q3287" s="223"/>
      <c r="R3287" s="223"/>
      <c r="S3287" s="223"/>
      <c r="T3287" s="224"/>
      <c r="AT3287" s="225" t="s">
        <v>188</v>
      </c>
      <c r="AU3287" s="225" t="s">
        <v>86</v>
      </c>
      <c r="AV3287" s="15" t="s">
        <v>84</v>
      </c>
      <c r="AW3287" s="15" t="s">
        <v>35</v>
      </c>
      <c r="AX3287" s="15" t="s">
        <v>76</v>
      </c>
      <c r="AY3287" s="225" t="s">
        <v>177</v>
      </c>
    </row>
    <row r="3288" spans="2:51" s="13" customFormat="1" ht="11.25">
      <c r="B3288" s="193"/>
      <c r="C3288" s="194"/>
      <c r="D3288" s="195" t="s">
        <v>188</v>
      </c>
      <c r="E3288" s="196" t="s">
        <v>19</v>
      </c>
      <c r="F3288" s="197" t="s">
        <v>2720</v>
      </c>
      <c r="G3288" s="194"/>
      <c r="H3288" s="198">
        <v>5.9</v>
      </c>
      <c r="I3288" s="199"/>
      <c r="J3288" s="194"/>
      <c r="K3288" s="194"/>
      <c r="L3288" s="200"/>
      <c r="M3288" s="201"/>
      <c r="N3288" s="202"/>
      <c r="O3288" s="202"/>
      <c r="P3288" s="202"/>
      <c r="Q3288" s="202"/>
      <c r="R3288" s="202"/>
      <c r="S3288" s="202"/>
      <c r="T3288" s="203"/>
      <c r="AT3288" s="204" t="s">
        <v>188</v>
      </c>
      <c r="AU3288" s="204" t="s">
        <v>86</v>
      </c>
      <c r="AV3288" s="13" t="s">
        <v>86</v>
      </c>
      <c r="AW3288" s="13" t="s">
        <v>35</v>
      </c>
      <c r="AX3288" s="13" t="s">
        <v>76</v>
      </c>
      <c r="AY3288" s="204" t="s">
        <v>177</v>
      </c>
    </row>
    <row r="3289" spans="2:51" s="15" customFormat="1" ht="11.25">
      <c r="B3289" s="216"/>
      <c r="C3289" s="217"/>
      <c r="D3289" s="195" t="s">
        <v>188</v>
      </c>
      <c r="E3289" s="218" t="s">
        <v>19</v>
      </c>
      <c r="F3289" s="219" t="s">
        <v>480</v>
      </c>
      <c r="G3289" s="217"/>
      <c r="H3289" s="218" t="s">
        <v>19</v>
      </c>
      <c r="I3289" s="220"/>
      <c r="J3289" s="217"/>
      <c r="K3289" s="217"/>
      <c r="L3289" s="221"/>
      <c r="M3289" s="222"/>
      <c r="N3289" s="223"/>
      <c r="O3289" s="223"/>
      <c r="P3289" s="223"/>
      <c r="Q3289" s="223"/>
      <c r="R3289" s="223"/>
      <c r="S3289" s="223"/>
      <c r="T3289" s="224"/>
      <c r="AT3289" s="225" t="s">
        <v>188</v>
      </c>
      <c r="AU3289" s="225" t="s">
        <v>86</v>
      </c>
      <c r="AV3289" s="15" t="s">
        <v>84</v>
      </c>
      <c r="AW3289" s="15" t="s">
        <v>35</v>
      </c>
      <c r="AX3289" s="15" t="s">
        <v>76</v>
      </c>
      <c r="AY3289" s="225" t="s">
        <v>177</v>
      </c>
    </row>
    <row r="3290" spans="2:51" s="13" customFormat="1" ht="11.25">
      <c r="B3290" s="193"/>
      <c r="C3290" s="194"/>
      <c r="D3290" s="195" t="s">
        <v>188</v>
      </c>
      <c r="E3290" s="196" t="s">
        <v>19</v>
      </c>
      <c r="F3290" s="197" t="s">
        <v>2721</v>
      </c>
      <c r="G3290" s="194"/>
      <c r="H3290" s="198">
        <v>6.9</v>
      </c>
      <c r="I3290" s="199"/>
      <c r="J3290" s="194"/>
      <c r="K3290" s="194"/>
      <c r="L3290" s="200"/>
      <c r="M3290" s="201"/>
      <c r="N3290" s="202"/>
      <c r="O3290" s="202"/>
      <c r="P3290" s="202"/>
      <c r="Q3290" s="202"/>
      <c r="R3290" s="202"/>
      <c r="S3290" s="202"/>
      <c r="T3290" s="203"/>
      <c r="AT3290" s="204" t="s">
        <v>188</v>
      </c>
      <c r="AU3290" s="204" t="s">
        <v>86</v>
      </c>
      <c r="AV3290" s="13" t="s">
        <v>86</v>
      </c>
      <c r="AW3290" s="13" t="s">
        <v>35</v>
      </c>
      <c r="AX3290" s="13" t="s">
        <v>76</v>
      </c>
      <c r="AY3290" s="204" t="s">
        <v>177</v>
      </c>
    </row>
    <row r="3291" spans="2:51" s="15" customFormat="1" ht="11.25">
      <c r="B3291" s="216"/>
      <c r="C3291" s="217"/>
      <c r="D3291" s="195" t="s">
        <v>188</v>
      </c>
      <c r="E3291" s="218" t="s">
        <v>19</v>
      </c>
      <c r="F3291" s="219" t="s">
        <v>482</v>
      </c>
      <c r="G3291" s="217"/>
      <c r="H3291" s="218" t="s">
        <v>19</v>
      </c>
      <c r="I3291" s="220"/>
      <c r="J3291" s="217"/>
      <c r="K3291" s="217"/>
      <c r="L3291" s="221"/>
      <c r="M3291" s="222"/>
      <c r="N3291" s="223"/>
      <c r="O3291" s="223"/>
      <c r="P3291" s="223"/>
      <c r="Q3291" s="223"/>
      <c r="R3291" s="223"/>
      <c r="S3291" s="223"/>
      <c r="T3291" s="224"/>
      <c r="AT3291" s="225" t="s">
        <v>188</v>
      </c>
      <c r="AU3291" s="225" t="s">
        <v>86</v>
      </c>
      <c r="AV3291" s="15" t="s">
        <v>84</v>
      </c>
      <c r="AW3291" s="15" t="s">
        <v>35</v>
      </c>
      <c r="AX3291" s="15" t="s">
        <v>76</v>
      </c>
      <c r="AY3291" s="225" t="s">
        <v>177</v>
      </c>
    </row>
    <row r="3292" spans="2:51" s="15" customFormat="1" ht="11.25">
      <c r="B3292" s="216"/>
      <c r="C3292" s="217"/>
      <c r="D3292" s="195" t="s">
        <v>188</v>
      </c>
      <c r="E3292" s="218" t="s">
        <v>19</v>
      </c>
      <c r="F3292" s="219" t="s">
        <v>540</v>
      </c>
      <c r="G3292" s="217"/>
      <c r="H3292" s="218" t="s">
        <v>19</v>
      </c>
      <c r="I3292" s="220"/>
      <c r="J3292" s="217"/>
      <c r="K3292" s="217"/>
      <c r="L3292" s="221"/>
      <c r="M3292" s="222"/>
      <c r="N3292" s="223"/>
      <c r="O3292" s="223"/>
      <c r="P3292" s="223"/>
      <c r="Q3292" s="223"/>
      <c r="R3292" s="223"/>
      <c r="S3292" s="223"/>
      <c r="T3292" s="224"/>
      <c r="AT3292" s="225" t="s">
        <v>188</v>
      </c>
      <c r="AU3292" s="225" t="s">
        <v>86</v>
      </c>
      <c r="AV3292" s="15" t="s">
        <v>84</v>
      </c>
      <c r="AW3292" s="15" t="s">
        <v>35</v>
      </c>
      <c r="AX3292" s="15" t="s">
        <v>76</v>
      </c>
      <c r="AY3292" s="225" t="s">
        <v>177</v>
      </c>
    </row>
    <row r="3293" spans="2:51" s="13" customFormat="1" ht="11.25">
      <c r="B3293" s="193"/>
      <c r="C3293" s="194"/>
      <c r="D3293" s="195" t="s">
        <v>188</v>
      </c>
      <c r="E3293" s="196" t="s">
        <v>19</v>
      </c>
      <c r="F3293" s="197" t="s">
        <v>2722</v>
      </c>
      <c r="G3293" s="194"/>
      <c r="H3293" s="198">
        <v>8.64</v>
      </c>
      <c r="I3293" s="199"/>
      <c r="J3293" s="194"/>
      <c r="K3293" s="194"/>
      <c r="L3293" s="200"/>
      <c r="M3293" s="201"/>
      <c r="N3293" s="202"/>
      <c r="O3293" s="202"/>
      <c r="P3293" s="202"/>
      <c r="Q3293" s="202"/>
      <c r="R3293" s="202"/>
      <c r="S3293" s="202"/>
      <c r="T3293" s="203"/>
      <c r="AT3293" s="204" t="s">
        <v>188</v>
      </c>
      <c r="AU3293" s="204" t="s">
        <v>86</v>
      </c>
      <c r="AV3293" s="13" t="s">
        <v>86</v>
      </c>
      <c r="AW3293" s="13" t="s">
        <v>35</v>
      </c>
      <c r="AX3293" s="13" t="s">
        <v>76</v>
      </c>
      <c r="AY3293" s="204" t="s">
        <v>177</v>
      </c>
    </row>
    <row r="3294" spans="2:51" s="13" customFormat="1" ht="11.25">
      <c r="B3294" s="193"/>
      <c r="C3294" s="194"/>
      <c r="D3294" s="195" t="s">
        <v>188</v>
      </c>
      <c r="E3294" s="196" t="s">
        <v>19</v>
      </c>
      <c r="F3294" s="197" t="s">
        <v>2723</v>
      </c>
      <c r="G3294" s="194"/>
      <c r="H3294" s="198">
        <v>10.039999999999999</v>
      </c>
      <c r="I3294" s="199"/>
      <c r="J3294" s="194"/>
      <c r="K3294" s="194"/>
      <c r="L3294" s="200"/>
      <c r="M3294" s="201"/>
      <c r="N3294" s="202"/>
      <c r="O3294" s="202"/>
      <c r="P3294" s="202"/>
      <c r="Q3294" s="202"/>
      <c r="R3294" s="202"/>
      <c r="S3294" s="202"/>
      <c r="T3294" s="203"/>
      <c r="AT3294" s="204" t="s">
        <v>188</v>
      </c>
      <c r="AU3294" s="204" t="s">
        <v>86</v>
      </c>
      <c r="AV3294" s="13" t="s">
        <v>86</v>
      </c>
      <c r="AW3294" s="13" t="s">
        <v>35</v>
      </c>
      <c r="AX3294" s="13" t="s">
        <v>76</v>
      </c>
      <c r="AY3294" s="204" t="s">
        <v>177</v>
      </c>
    </row>
    <row r="3295" spans="2:51" s="15" customFormat="1" ht="11.25">
      <c r="B3295" s="216"/>
      <c r="C3295" s="217"/>
      <c r="D3295" s="195" t="s">
        <v>188</v>
      </c>
      <c r="E3295" s="218" t="s">
        <v>19</v>
      </c>
      <c r="F3295" s="219" t="s">
        <v>543</v>
      </c>
      <c r="G3295" s="217"/>
      <c r="H3295" s="218" t="s">
        <v>19</v>
      </c>
      <c r="I3295" s="220"/>
      <c r="J3295" s="217"/>
      <c r="K3295" s="217"/>
      <c r="L3295" s="221"/>
      <c r="M3295" s="222"/>
      <c r="N3295" s="223"/>
      <c r="O3295" s="223"/>
      <c r="P3295" s="223"/>
      <c r="Q3295" s="223"/>
      <c r="R3295" s="223"/>
      <c r="S3295" s="223"/>
      <c r="T3295" s="224"/>
      <c r="AT3295" s="225" t="s">
        <v>188</v>
      </c>
      <c r="AU3295" s="225" t="s">
        <v>86</v>
      </c>
      <c r="AV3295" s="15" t="s">
        <v>84</v>
      </c>
      <c r="AW3295" s="15" t="s">
        <v>35</v>
      </c>
      <c r="AX3295" s="15" t="s">
        <v>76</v>
      </c>
      <c r="AY3295" s="225" t="s">
        <v>177</v>
      </c>
    </row>
    <row r="3296" spans="2:51" s="13" customFormat="1" ht="11.25">
      <c r="B3296" s="193"/>
      <c r="C3296" s="194"/>
      <c r="D3296" s="195" t="s">
        <v>188</v>
      </c>
      <c r="E3296" s="196" t="s">
        <v>19</v>
      </c>
      <c r="F3296" s="197" t="s">
        <v>2724</v>
      </c>
      <c r="G3296" s="194"/>
      <c r="H3296" s="198">
        <v>10.4</v>
      </c>
      <c r="I3296" s="199"/>
      <c r="J3296" s="194"/>
      <c r="K3296" s="194"/>
      <c r="L3296" s="200"/>
      <c r="M3296" s="201"/>
      <c r="N3296" s="202"/>
      <c r="O3296" s="202"/>
      <c r="P3296" s="202"/>
      <c r="Q3296" s="202"/>
      <c r="R3296" s="202"/>
      <c r="S3296" s="202"/>
      <c r="T3296" s="203"/>
      <c r="AT3296" s="204" t="s">
        <v>188</v>
      </c>
      <c r="AU3296" s="204" t="s">
        <v>86</v>
      </c>
      <c r="AV3296" s="13" t="s">
        <v>86</v>
      </c>
      <c r="AW3296" s="13" t="s">
        <v>35</v>
      </c>
      <c r="AX3296" s="13" t="s">
        <v>76</v>
      </c>
      <c r="AY3296" s="204" t="s">
        <v>177</v>
      </c>
    </row>
    <row r="3297" spans="1:65" s="13" customFormat="1" ht="11.25">
      <c r="B3297" s="193"/>
      <c r="C3297" s="194"/>
      <c r="D3297" s="195" t="s">
        <v>188</v>
      </c>
      <c r="E3297" s="196" t="s">
        <v>19</v>
      </c>
      <c r="F3297" s="197" t="s">
        <v>2725</v>
      </c>
      <c r="G3297" s="194"/>
      <c r="H3297" s="198">
        <v>6.5</v>
      </c>
      <c r="I3297" s="199"/>
      <c r="J3297" s="194"/>
      <c r="K3297" s="194"/>
      <c r="L3297" s="200"/>
      <c r="M3297" s="201"/>
      <c r="N3297" s="202"/>
      <c r="O3297" s="202"/>
      <c r="P3297" s="202"/>
      <c r="Q3297" s="202"/>
      <c r="R3297" s="202"/>
      <c r="S3297" s="202"/>
      <c r="T3297" s="203"/>
      <c r="AT3297" s="204" t="s">
        <v>188</v>
      </c>
      <c r="AU3297" s="204" t="s">
        <v>86</v>
      </c>
      <c r="AV3297" s="13" t="s">
        <v>86</v>
      </c>
      <c r="AW3297" s="13" t="s">
        <v>35</v>
      </c>
      <c r="AX3297" s="13" t="s">
        <v>76</v>
      </c>
      <c r="AY3297" s="204" t="s">
        <v>177</v>
      </c>
    </row>
    <row r="3298" spans="1:65" s="14" customFormat="1" ht="11.25">
      <c r="B3298" s="205"/>
      <c r="C3298" s="206"/>
      <c r="D3298" s="195" t="s">
        <v>188</v>
      </c>
      <c r="E3298" s="207" t="s">
        <v>19</v>
      </c>
      <c r="F3298" s="208" t="s">
        <v>190</v>
      </c>
      <c r="G3298" s="206"/>
      <c r="H3298" s="209">
        <v>325.53599999999989</v>
      </c>
      <c r="I3298" s="210"/>
      <c r="J3298" s="206"/>
      <c r="K3298" s="206"/>
      <c r="L3298" s="211"/>
      <c r="M3298" s="212"/>
      <c r="N3298" s="213"/>
      <c r="O3298" s="213"/>
      <c r="P3298" s="213"/>
      <c r="Q3298" s="213"/>
      <c r="R3298" s="213"/>
      <c r="S3298" s="213"/>
      <c r="T3298" s="214"/>
      <c r="AT3298" s="215" t="s">
        <v>188</v>
      </c>
      <c r="AU3298" s="215" t="s">
        <v>86</v>
      </c>
      <c r="AV3298" s="14" t="s">
        <v>184</v>
      </c>
      <c r="AW3298" s="14" t="s">
        <v>35</v>
      </c>
      <c r="AX3298" s="14" t="s">
        <v>84</v>
      </c>
      <c r="AY3298" s="215" t="s">
        <v>177</v>
      </c>
    </row>
    <row r="3299" spans="1:65" s="2" customFormat="1" ht="16.5" customHeight="1">
      <c r="A3299" s="36"/>
      <c r="B3299" s="37"/>
      <c r="C3299" s="237" t="s">
        <v>2726</v>
      </c>
      <c r="D3299" s="237" t="s">
        <v>757</v>
      </c>
      <c r="E3299" s="238" t="s">
        <v>2727</v>
      </c>
      <c r="F3299" s="239" t="s">
        <v>2728</v>
      </c>
      <c r="G3299" s="240" t="s">
        <v>595</v>
      </c>
      <c r="H3299" s="241">
        <v>341.81299999999999</v>
      </c>
      <c r="I3299" s="242"/>
      <c r="J3299" s="243">
        <f>ROUND(I3299*H3299,2)</f>
        <v>0</v>
      </c>
      <c r="K3299" s="239" t="s">
        <v>183</v>
      </c>
      <c r="L3299" s="244"/>
      <c r="M3299" s="245" t="s">
        <v>19</v>
      </c>
      <c r="N3299" s="246" t="s">
        <v>47</v>
      </c>
      <c r="O3299" s="66"/>
      <c r="P3299" s="184">
        <f>O3299*H3299</f>
        <v>0</v>
      </c>
      <c r="Q3299" s="184">
        <v>5.0000000000000002E-5</v>
      </c>
      <c r="R3299" s="184">
        <f>Q3299*H3299</f>
        <v>1.7090649999999999E-2</v>
      </c>
      <c r="S3299" s="184">
        <v>0</v>
      </c>
      <c r="T3299" s="185">
        <f>S3299*H3299</f>
        <v>0</v>
      </c>
      <c r="U3299" s="36"/>
      <c r="V3299" s="36"/>
      <c r="W3299" s="36"/>
      <c r="X3299" s="36"/>
      <c r="Y3299" s="36"/>
      <c r="Z3299" s="36"/>
      <c r="AA3299" s="36"/>
      <c r="AB3299" s="36"/>
      <c r="AC3299" s="36"/>
      <c r="AD3299" s="36"/>
      <c r="AE3299" s="36"/>
      <c r="AR3299" s="186" t="s">
        <v>592</v>
      </c>
      <c r="AT3299" s="186" t="s">
        <v>757</v>
      </c>
      <c r="AU3299" s="186" t="s">
        <v>86</v>
      </c>
      <c r="AY3299" s="19" t="s">
        <v>177</v>
      </c>
      <c r="BE3299" s="187">
        <f>IF(N3299="základní",J3299,0)</f>
        <v>0</v>
      </c>
      <c r="BF3299" s="187">
        <f>IF(N3299="snížená",J3299,0)</f>
        <v>0</v>
      </c>
      <c r="BG3299" s="187">
        <f>IF(N3299="zákl. přenesená",J3299,0)</f>
        <v>0</v>
      </c>
      <c r="BH3299" s="187">
        <f>IF(N3299="sníž. přenesená",J3299,0)</f>
        <v>0</v>
      </c>
      <c r="BI3299" s="187">
        <f>IF(N3299="nulová",J3299,0)</f>
        <v>0</v>
      </c>
      <c r="BJ3299" s="19" t="s">
        <v>84</v>
      </c>
      <c r="BK3299" s="187">
        <f>ROUND(I3299*H3299,2)</f>
        <v>0</v>
      </c>
      <c r="BL3299" s="19" t="s">
        <v>301</v>
      </c>
      <c r="BM3299" s="186" t="s">
        <v>2729</v>
      </c>
    </row>
    <row r="3300" spans="1:65" s="13" customFormat="1" ht="11.25">
      <c r="B3300" s="193"/>
      <c r="C3300" s="194"/>
      <c r="D3300" s="195" t="s">
        <v>188</v>
      </c>
      <c r="E3300" s="196" t="s">
        <v>19</v>
      </c>
      <c r="F3300" s="197" t="s">
        <v>2730</v>
      </c>
      <c r="G3300" s="194"/>
      <c r="H3300" s="198">
        <v>341.81299999999999</v>
      </c>
      <c r="I3300" s="199"/>
      <c r="J3300" s="194"/>
      <c r="K3300" s="194"/>
      <c r="L3300" s="200"/>
      <c r="M3300" s="201"/>
      <c r="N3300" s="202"/>
      <c r="O3300" s="202"/>
      <c r="P3300" s="202"/>
      <c r="Q3300" s="202"/>
      <c r="R3300" s="202"/>
      <c r="S3300" s="202"/>
      <c r="T3300" s="203"/>
      <c r="AT3300" s="204" t="s">
        <v>188</v>
      </c>
      <c r="AU3300" s="204" t="s">
        <v>86</v>
      </c>
      <c r="AV3300" s="13" t="s">
        <v>86</v>
      </c>
      <c r="AW3300" s="13" t="s">
        <v>35</v>
      </c>
      <c r="AX3300" s="13" t="s">
        <v>84</v>
      </c>
      <c r="AY3300" s="204" t="s">
        <v>177</v>
      </c>
    </row>
    <row r="3301" spans="1:65" s="2" customFormat="1" ht="16.5" customHeight="1">
      <c r="A3301" s="36"/>
      <c r="B3301" s="37"/>
      <c r="C3301" s="175" t="s">
        <v>2731</v>
      </c>
      <c r="D3301" s="175" t="s">
        <v>179</v>
      </c>
      <c r="E3301" s="176" t="s">
        <v>2732</v>
      </c>
      <c r="F3301" s="177" t="s">
        <v>2733</v>
      </c>
      <c r="G3301" s="178" t="s">
        <v>199</v>
      </c>
      <c r="H3301" s="179">
        <v>596.36300000000006</v>
      </c>
      <c r="I3301" s="180"/>
      <c r="J3301" s="181">
        <f>ROUND(I3301*H3301,2)</f>
        <v>0</v>
      </c>
      <c r="K3301" s="177" t="s">
        <v>183</v>
      </c>
      <c r="L3301" s="41"/>
      <c r="M3301" s="182" t="s">
        <v>19</v>
      </c>
      <c r="N3301" s="183" t="s">
        <v>47</v>
      </c>
      <c r="O3301" s="66"/>
      <c r="P3301" s="184">
        <f>O3301*H3301</f>
        <v>0</v>
      </c>
      <c r="Q3301" s="184">
        <v>5.0000000000000002E-5</v>
      </c>
      <c r="R3301" s="184">
        <f>Q3301*H3301</f>
        <v>2.9818150000000005E-2</v>
      </c>
      <c r="S3301" s="184">
        <v>0</v>
      </c>
      <c r="T3301" s="185">
        <f>S3301*H3301</f>
        <v>0</v>
      </c>
      <c r="U3301" s="36"/>
      <c r="V3301" s="36"/>
      <c r="W3301" s="36"/>
      <c r="X3301" s="36"/>
      <c r="Y3301" s="36"/>
      <c r="Z3301" s="36"/>
      <c r="AA3301" s="36"/>
      <c r="AB3301" s="36"/>
      <c r="AC3301" s="36"/>
      <c r="AD3301" s="36"/>
      <c r="AE3301" s="36"/>
      <c r="AR3301" s="186" t="s">
        <v>301</v>
      </c>
      <c r="AT3301" s="186" t="s">
        <v>179</v>
      </c>
      <c r="AU3301" s="186" t="s">
        <v>86</v>
      </c>
      <c r="AY3301" s="19" t="s">
        <v>177</v>
      </c>
      <c r="BE3301" s="187">
        <f>IF(N3301="základní",J3301,0)</f>
        <v>0</v>
      </c>
      <c r="BF3301" s="187">
        <f>IF(N3301="snížená",J3301,0)</f>
        <v>0</v>
      </c>
      <c r="BG3301" s="187">
        <f>IF(N3301="zákl. přenesená",J3301,0)</f>
        <v>0</v>
      </c>
      <c r="BH3301" s="187">
        <f>IF(N3301="sníž. přenesená",J3301,0)</f>
        <v>0</v>
      </c>
      <c r="BI3301" s="187">
        <f>IF(N3301="nulová",J3301,0)</f>
        <v>0</v>
      </c>
      <c r="BJ3301" s="19" t="s">
        <v>84</v>
      </c>
      <c r="BK3301" s="187">
        <f>ROUND(I3301*H3301,2)</f>
        <v>0</v>
      </c>
      <c r="BL3301" s="19" t="s">
        <v>301</v>
      </c>
      <c r="BM3301" s="186" t="s">
        <v>2734</v>
      </c>
    </row>
    <row r="3302" spans="1:65" s="2" customFormat="1" ht="11.25">
      <c r="A3302" s="36"/>
      <c r="B3302" s="37"/>
      <c r="C3302" s="38"/>
      <c r="D3302" s="188" t="s">
        <v>186</v>
      </c>
      <c r="E3302" s="38"/>
      <c r="F3302" s="189" t="s">
        <v>2735</v>
      </c>
      <c r="G3302" s="38"/>
      <c r="H3302" s="38"/>
      <c r="I3302" s="190"/>
      <c r="J3302" s="38"/>
      <c r="K3302" s="38"/>
      <c r="L3302" s="41"/>
      <c r="M3302" s="191"/>
      <c r="N3302" s="192"/>
      <c r="O3302" s="66"/>
      <c r="P3302" s="66"/>
      <c r="Q3302" s="66"/>
      <c r="R3302" s="66"/>
      <c r="S3302" s="66"/>
      <c r="T3302" s="67"/>
      <c r="U3302" s="36"/>
      <c r="V3302" s="36"/>
      <c r="W3302" s="36"/>
      <c r="X3302" s="36"/>
      <c r="Y3302" s="36"/>
      <c r="Z3302" s="36"/>
      <c r="AA3302" s="36"/>
      <c r="AB3302" s="36"/>
      <c r="AC3302" s="36"/>
      <c r="AD3302" s="36"/>
      <c r="AE3302" s="36"/>
      <c r="AT3302" s="19" t="s">
        <v>186</v>
      </c>
      <c r="AU3302" s="19" t="s">
        <v>86</v>
      </c>
    </row>
    <row r="3303" spans="1:65" s="2" customFormat="1" ht="24.2" customHeight="1">
      <c r="A3303" s="36"/>
      <c r="B3303" s="37"/>
      <c r="C3303" s="175" t="s">
        <v>2736</v>
      </c>
      <c r="D3303" s="175" t="s">
        <v>179</v>
      </c>
      <c r="E3303" s="176" t="s">
        <v>2737</v>
      </c>
      <c r="F3303" s="177" t="s">
        <v>2738</v>
      </c>
      <c r="G3303" s="178" t="s">
        <v>1359</v>
      </c>
      <c r="H3303" s="249"/>
      <c r="I3303" s="180"/>
      <c r="J3303" s="181">
        <f>ROUND(I3303*H3303,2)</f>
        <v>0</v>
      </c>
      <c r="K3303" s="177" t="s">
        <v>183</v>
      </c>
      <c r="L3303" s="41"/>
      <c r="M3303" s="182" t="s">
        <v>19</v>
      </c>
      <c r="N3303" s="183" t="s">
        <v>47</v>
      </c>
      <c r="O3303" s="66"/>
      <c r="P3303" s="184">
        <f>O3303*H3303</f>
        <v>0</v>
      </c>
      <c r="Q3303" s="184">
        <v>0</v>
      </c>
      <c r="R3303" s="184">
        <f>Q3303*H3303</f>
        <v>0</v>
      </c>
      <c r="S3303" s="184">
        <v>0</v>
      </c>
      <c r="T3303" s="185">
        <f>S3303*H3303</f>
        <v>0</v>
      </c>
      <c r="U3303" s="36"/>
      <c r="V3303" s="36"/>
      <c r="W3303" s="36"/>
      <c r="X3303" s="36"/>
      <c r="Y3303" s="36"/>
      <c r="Z3303" s="36"/>
      <c r="AA3303" s="36"/>
      <c r="AB3303" s="36"/>
      <c r="AC3303" s="36"/>
      <c r="AD3303" s="36"/>
      <c r="AE3303" s="36"/>
      <c r="AR3303" s="186" t="s">
        <v>301</v>
      </c>
      <c r="AT3303" s="186" t="s">
        <v>179</v>
      </c>
      <c r="AU3303" s="186" t="s">
        <v>86</v>
      </c>
      <c r="AY3303" s="19" t="s">
        <v>177</v>
      </c>
      <c r="BE3303" s="187">
        <f>IF(N3303="základní",J3303,0)</f>
        <v>0</v>
      </c>
      <c r="BF3303" s="187">
        <f>IF(N3303="snížená",J3303,0)</f>
        <v>0</v>
      </c>
      <c r="BG3303" s="187">
        <f>IF(N3303="zákl. přenesená",J3303,0)</f>
        <v>0</v>
      </c>
      <c r="BH3303" s="187">
        <f>IF(N3303="sníž. přenesená",J3303,0)</f>
        <v>0</v>
      </c>
      <c r="BI3303" s="187">
        <f>IF(N3303="nulová",J3303,0)</f>
        <v>0</v>
      </c>
      <c r="BJ3303" s="19" t="s">
        <v>84</v>
      </c>
      <c r="BK3303" s="187">
        <f>ROUND(I3303*H3303,2)</f>
        <v>0</v>
      </c>
      <c r="BL3303" s="19" t="s">
        <v>301</v>
      </c>
      <c r="BM3303" s="186" t="s">
        <v>2739</v>
      </c>
    </row>
    <row r="3304" spans="1:65" s="2" customFormat="1" ht="11.25">
      <c r="A3304" s="36"/>
      <c r="B3304" s="37"/>
      <c r="C3304" s="38"/>
      <c r="D3304" s="188" t="s">
        <v>186</v>
      </c>
      <c r="E3304" s="38"/>
      <c r="F3304" s="189" t="s">
        <v>2740</v>
      </c>
      <c r="G3304" s="38"/>
      <c r="H3304" s="38"/>
      <c r="I3304" s="190"/>
      <c r="J3304" s="38"/>
      <c r="K3304" s="38"/>
      <c r="L3304" s="41"/>
      <c r="M3304" s="191"/>
      <c r="N3304" s="192"/>
      <c r="O3304" s="66"/>
      <c r="P3304" s="66"/>
      <c r="Q3304" s="66"/>
      <c r="R3304" s="66"/>
      <c r="S3304" s="66"/>
      <c r="T3304" s="67"/>
      <c r="U3304" s="36"/>
      <c r="V3304" s="36"/>
      <c r="W3304" s="36"/>
      <c r="X3304" s="36"/>
      <c r="Y3304" s="36"/>
      <c r="Z3304" s="36"/>
      <c r="AA3304" s="36"/>
      <c r="AB3304" s="36"/>
      <c r="AC3304" s="36"/>
      <c r="AD3304" s="36"/>
      <c r="AE3304" s="36"/>
      <c r="AT3304" s="19" t="s">
        <v>186</v>
      </c>
      <c r="AU3304" s="19" t="s">
        <v>86</v>
      </c>
    </row>
    <row r="3305" spans="1:65" s="12" customFormat="1" ht="22.9" customHeight="1">
      <c r="B3305" s="159"/>
      <c r="C3305" s="160"/>
      <c r="D3305" s="161" t="s">
        <v>75</v>
      </c>
      <c r="E3305" s="173" t="s">
        <v>2741</v>
      </c>
      <c r="F3305" s="173" t="s">
        <v>2742</v>
      </c>
      <c r="G3305" s="160"/>
      <c r="H3305" s="160"/>
      <c r="I3305" s="163"/>
      <c r="J3305" s="174">
        <f>BK3305</f>
        <v>0</v>
      </c>
      <c r="K3305" s="160"/>
      <c r="L3305" s="165"/>
      <c r="M3305" s="166"/>
      <c r="N3305" s="167"/>
      <c r="O3305" s="167"/>
      <c r="P3305" s="168">
        <f>SUM(P3306:P3437)</f>
        <v>0</v>
      </c>
      <c r="Q3305" s="167"/>
      <c r="R3305" s="168">
        <f>SUM(R3306:R3437)</f>
        <v>4.3354225599999996</v>
      </c>
      <c r="S3305" s="167"/>
      <c r="T3305" s="169">
        <f>SUM(T3306:T3437)</f>
        <v>0</v>
      </c>
      <c r="AR3305" s="170" t="s">
        <v>86</v>
      </c>
      <c r="AT3305" s="171" t="s">
        <v>75</v>
      </c>
      <c r="AU3305" s="171" t="s">
        <v>84</v>
      </c>
      <c r="AY3305" s="170" t="s">
        <v>177</v>
      </c>
      <c r="BK3305" s="172">
        <f>SUM(BK3306:BK3437)</f>
        <v>0</v>
      </c>
    </row>
    <row r="3306" spans="1:65" s="2" customFormat="1" ht="21.75" customHeight="1">
      <c r="A3306" s="36"/>
      <c r="B3306" s="37"/>
      <c r="C3306" s="175" t="s">
        <v>2743</v>
      </c>
      <c r="D3306" s="175" t="s">
        <v>179</v>
      </c>
      <c r="E3306" s="176" t="s">
        <v>2744</v>
      </c>
      <c r="F3306" s="177" t="s">
        <v>2745</v>
      </c>
      <c r="G3306" s="178" t="s">
        <v>199</v>
      </c>
      <c r="H3306" s="179">
        <v>366.3</v>
      </c>
      <c r="I3306" s="180"/>
      <c r="J3306" s="181">
        <f>ROUND(I3306*H3306,2)</f>
        <v>0</v>
      </c>
      <c r="K3306" s="177" t="s">
        <v>183</v>
      </c>
      <c r="L3306" s="41"/>
      <c r="M3306" s="182" t="s">
        <v>19</v>
      </c>
      <c r="N3306" s="183" t="s">
        <v>47</v>
      </c>
      <c r="O3306" s="66"/>
      <c r="P3306" s="184">
        <f>O3306*H3306</f>
        <v>0</v>
      </c>
      <c r="Q3306" s="184">
        <v>0</v>
      </c>
      <c r="R3306" s="184">
        <f>Q3306*H3306</f>
        <v>0</v>
      </c>
      <c r="S3306" s="184">
        <v>0</v>
      </c>
      <c r="T3306" s="185">
        <f>S3306*H3306</f>
        <v>0</v>
      </c>
      <c r="U3306" s="36"/>
      <c r="V3306" s="36"/>
      <c r="W3306" s="36"/>
      <c r="X3306" s="36"/>
      <c r="Y3306" s="36"/>
      <c r="Z3306" s="36"/>
      <c r="AA3306" s="36"/>
      <c r="AB3306" s="36"/>
      <c r="AC3306" s="36"/>
      <c r="AD3306" s="36"/>
      <c r="AE3306" s="36"/>
      <c r="AR3306" s="186" t="s">
        <v>301</v>
      </c>
      <c r="AT3306" s="186" t="s">
        <v>179</v>
      </c>
      <c r="AU3306" s="186" t="s">
        <v>86</v>
      </c>
      <c r="AY3306" s="19" t="s">
        <v>177</v>
      </c>
      <c r="BE3306" s="187">
        <f>IF(N3306="základní",J3306,0)</f>
        <v>0</v>
      </c>
      <c r="BF3306" s="187">
        <f>IF(N3306="snížená",J3306,0)</f>
        <v>0</v>
      </c>
      <c r="BG3306" s="187">
        <f>IF(N3306="zákl. přenesená",J3306,0)</f>
        <v>0</v>
      </c>
      <c r="BH3306" s="187">
        <f>IF(N3306="sníž. přenesená",J3306,0)</f>
        <v>0</v>
      </c>
      <c r="BI3306" s="187">
        <f>IF(N3306="nulová",J3306,0)</f>
        <v>0</v>
      </c>
      <c r="BJ3306" s="19" t="s">
        <v>84</v>
      </c>
      <c r="BK3306" s="187">
        <f>ROUND(I3306*H3306,2)</f>
        <v>0</v>
      </c>
      <c r="BL3306" s="19" t="s">
        <v>301</v>
      </c>
      <c r="BM3306" s="186" t="s">
        <v>2746</v>
      </c>
    </row>
    <row r="3307" spans="1:65" s="2" customFormat="1" ht="11.25">
      <c r="A3307" s="36"/>
      <c r="B3307" s="37"/>
      <c r="C3307" s="38"/>
      <c r="D3307" s="188" t="s">
        <v>186</v>
      </c>
      <c r="E3307" s="38"/>
      <c r="F3307" s="189" t="s">
        <v>2747</v>
      </c>
      <c r="G3307" s="38"/>
      <c r="H3307" s="38"/>
      <c r="I3307" s="190"/>
      <c r="J3307" s="38"/>
      <c r="K3307" s="38"/>
      <c r="L3307" s="41"/>
      <c r="M3307" s="191"/>
      <c r="N3307" s="192"/>
      <c r="O3307" s="66"/>
      <c r="P3307" s="66"/>
      <c r="Q3307" s="66"/>
      <c r="R3307" s="66"/>
      <c r="S3307" s="66"/>
      <c r="T3307" s="67"/>
      <c r="U3307" s="36"/>
      <c r="V3307" s="36"/>
      <c r="W3307" s="36"/>
      <c r="X3307" s="36"/>
      <c r="Y3307" s="36"/>
      <c r="Z3307" s="36"/>
      <c r="AA3307" s="36"/>
      <c r="AB3307" s="36"/>
      <c r="AC3307" s="36"/>
      <c r="AD3307" s="36"/>
      <c r="AE3307" s="36"/>
      <c r="AT3307" s="19" t="s">
        <v>186</v>
      </c>
      <c r="AU3307" s="19" t="s">
        <v>86</v>
      </c>
    </row>
    <row r="3308" spans="1:65" s="15" customFormat="1" ht="11.25">
      <c r="B3308" s="216"/>
      <c r="C3308" s="217"/>
      <c r="D3308" s="195" t="s">
        <v>188</v>
      </c>
      <c r="E3308" s="218" t="s">
        <v>19</v>
      </c>
      <c r="F3308" s="219" t="s">
        <v>379</v>
      </c>
      <c r="G3308" s="217"/>
      <c r="H3308" s="218" t="s">
        <v>19</v>
      </c>
      <c r="I3308" s="220"/>
      <c r="J3308" s="217"/>
      <c r="K3308" s="217"/>
      <c r="L3308" s="221"/>
      <c r="M3308" s="222"/>
      <c r="N3308" s="223"/>
      <c r="O3308" s="223"/>
      <c r="P3308" s="223"/>
      <c r="Q3308" s="223"/>
      <c r="R3308" s="223"/>
      <c r="S3308" s="223"/>
      <c r="T3308" s="224"/>
      <c r="AT3308" s="225" t="s">
        <v>188</v>
      </c>
      <c r="AU3308" s="225" t="s">
        <v>86</v>
      </c>
      <c r="AV3308" s="15" t="s">
        <v>84</v>
      </c>
      <c r="AW3308" s="15" t="s">
        <v>35</v>
      </c>
      <c r="AX3308" s="15" t="s">
        <v>76</v>
      </c>
      <c r="AY3308" s="225" t="s">
        <v>177</v>
      </c>
    </row>
    <row r="3309" spans="1:65" s="13" customFormat="1" ht="11.25">
      <c r="B3309" s="193"/>
      <c r="C3309" s="194"/>
      <c r="D3309" s="195" t="s">
        <v>188</v>
      </c>
      <c r="E3309" s="196" t="s">
        <v>19</v>
      </c>
      <c r="F3309" s="197" t="s">
        <v>2748</v>
      </c>
      <c r="G3309" s="194"/>
      <c r="H3309" s="198">
        <v>74.099999999999994</v>
      </c>
      <c r="I3309" s="199"/>
      <c r="J3309" s="194"/>
      <c r="K3309" s="194"/>
      <c r="L3309" s="200"/>
      <c r="M3309" s="201"/>
      <c r="N3309" s="202"/>
      <c r="O3309" s="202"/>
      <c r="P3309" s="202"/>
      <c r="Q3309" s="202"/>
      <c r="R3309" s="202"/>
      <c r="S3309" s="202"/>
      <c r="T3309" s="203"/>
      <c r="AT3309" s="204" t="s">
        <v>188</v>
      </c>
      <c r="AU3309" s="204" t="s">
        <v>86</v>
      </c>
      <c r="AV3309" s="13" t="s">
        <v>86</v>
      </c>
      <c r="AW3309" s="13" t="s">
        <v>35</v>
      </c>
      <c r="AX3309" s="13" t="s">
        <v>76</v>
      </c>
      <c r="AY3309" s="204" t="s">
        <v>177</v>
      </c>
    </row>
    <row r="3310" spans="1:65" s="13" customFormat="1" ht="11.25">
      <c r="B3310" s="193"/>
      <c r="C3310" s="194"/>
      <c r="D3310" s="195" t="s">
        <v>188</v>
      </c>
      <c r="E3310" s="196" t="s">
        <v>19</v>
      </c>
      <c r="F3310" s="197" t="s">
        <v>1823</v>
      </c>
      <c r="G3310" s="194"/>
      <c r="H3310" s="198">
        <v>13.4</v>
      </c>
      <c r="I3310" s="199"/>
      <c r="J3310" s="194"/>
      <c r="K3310" s="194"/>
      <c r="L3310" s="200"/>
      <c r="M3310" s="201"/>
      <c r="N3310" s="202"/>
      <c r="O3310" s="202"/>
      <c r="P3310" s="202"/>
      <c r="Q3310" s="202"/>
      <c r="R3310" s="202"/>
      <c r="S3310" s="202"/>
      <c r="T3310" s="203"/>
      <c r="AT3310" s="204" t="s">
        <v>188</v>
      </c>
      <c r="AU3310" s="204" t="s">
        <v>86</v>
      </c>
      <c r="AV3310" s="13" t="s">
        <v>86</v>
      </c>
      <c r="AW3310" s="13" t="s">
        <v>35</v>
      </c>
      <c r="AX3310" s="13" t="s">
        <v>76</v>
      </c>
      <c r="AY3310" s="204" t="s">
        <v>177</v>
      </c>
    </row>
    <row r="3311" spans="1:65" s="13" customFormat="1" ht="11.25">
      <c r="B3311" s="193"/>
      <c r="C3311" s="194"/>
      <c r="D3311" s="195" t="s">
        <v>188</v>
      </c>
      <c r="E3311" s="196" t="s">
        <v>19</v>
      </c>
      <c r="F3311" s="197" t="s">
        <v>921</v>
      </c>
      <c r="G3311" s="194"/>
      <c r="H3311" s="198">
        <v>56</v>
      </c>
      <c r="I3311" s="199"/>
      <c r="J3311" s="194"/>
      <c r="K3311" s="194"/>
      <c r="L3311" s="200"/>
      <c r="M3311" s="201"/>
      <c r="N3311" s="202"/>
      <c r="O3311" s="202"/>
      <c r="P3311" s="202"/>
      <c r="Q3311" s="202"/>
      <c r="R3311" s="202"/>
      <c r="S3311" s="202"/>
      <c r="T3311" s="203"/>
      <c r="AT3311" s="204" t="s">
        <v>188</v>
      </c>
      <c r="AU3311" s="204" t="s">
        <v>86</v>
      </c>
      <c r="AV3311" s="13" t="s">
        <v>86</v>
      </c>
      <c r="AW3311" s="13" t="s">
        <v>35</v>
      </c>
      <c r="AX3311" s="13" t="s">
        <v>76</v>
      </c>
      <c r="AY3311" s="204" t="s">
        <v>177</v>
      </c>
    </row>
    <row r="3312" spans="1:65" s="13" customFormat="1" ht="11.25">
      <c r="B3312" s="193"/>
      <c r="C3312" s="194"/>
      <c r="D3312" s="195" t="s">
        <v>188</v>
      </c>
      <c r="E3312" s="196" t="s">
        <v>19</v>
      </c>
      <c r="F3312" s="197" t="s">
        <v>1824</v>
      </c>
      <c r="G3312" s="194"/>
      <c r="H3312" s="198">
        <v>35.5</v>
      </c>
      <c r="I3312" s="199"/>
      <c r="J3312" s="194"/>
      <c r="K3312" s="194"/>
      <c r="L3312" s="200"/>
      <c r="M3312" s="201"/>
      <c r="N3312" s="202"/>
      <c r="O3312" s="202"/>
      <c r="P3312" s="202"/>
      <c r="Q3312" s="202"/>
      <c r="R3312" s="202"/>
      <c r="S3312" s="202"/>
      <c r="T3312" s="203"/>
      <c r="AT3312" s="204" t="s">
        <v>188</v>
      </c>
      <c r="AU3312" s="204" t="s">
        <v>86</v>
      </c>
      <c r="AV3312" s="13" t="s">
        <v>86</v>
      </c>
      <c r="AW3312" s="13" t="s">
        <v>35</v>
      </c>
      <c r="AX3312" s="13" t="s">
        <v>76</v>
      </c>
      <c r="AY3312" s="204" t="s">
        <v>177</v>
      </c>
    </row>
    <row r="3313" spans="2:51" s="13" customFormat="1" ht="11.25">
      <c r="B3313" s="193"/>
      <c r="C3313" s="194"/>
      <c r="D3313" s="195" t="s">
        <v>188</v>
      </c>
      <c r="E3313" s="196" t="s">
        <v>19</v>
      </c>
      <c r="F3313" s="197" t="s">
        <v>1818</v>
      </c>
      <c r="G3313" s="194"/>
      <c r="H3313" s="198">
        <v>20.2</v>
      </c>
      <c r="I3313" s="199"/>
      <c r="J3313" s="194"/>
      <c r="K3313" s="194"/>
      <c r="L3313" s="200"/>
      <c r="M3313" s="201"/>
      <c r="N3313" s="202"/>
      <c r="O3313" s="202"/>
      <c r="P3313" s="202"/>
      <c r="Q3313" s="202"/>
      <c r="R3313" s="202"/>
      <c r="S3313" s="202"/>
      <c r="T3313" s="203"/>
      <c r="AT3313" s="204" t="s">
        <v>188</v>
      </c>
      <c r="AU3313" s="204" t="s">
        <v>86</v>
      </c>
      <c r="AV3313" s="13" t="s">
        <v>86</v>
      </c>
      <c r="AW3313" s="13" t="s">
        <v>35</v>
      </c>
      <c r="AX3313" s="13" t="s">
        <v>76</v>
      </c>
      <c r="AY3313" s="204" t="s">
        <v>177</v>
      </c>
    </row>
    <row r="3314" spans="2:51" s="13" customFormat="1" ht="11.25">
      <c r="B3314" s="193"/>
      <c r="C3314" s="194"/>
      <c r="D3314" s="195" t="s">
        <v>188</v>
      </c>
      <c r="E3314" s="196" t="s">
        <v>19</v>
      </c>
      <c r="F3314" s="197" t="s">
        <v>1819</v>
      </c>
      <c r="G3314" s="194"/>
      <c r="H3314" s="198">
        <v>25.9</v>
      </c>
      <c r="I3314" s="199"/>
      <c r="J3314" s="194"/>
      <c r="K3314" s="194"/>
      <c r="L3314" s="200"/>
      <c r="M3314" s="201"/>
      <c r="N3314" s="202"/>
      <c r="O3314" s="202"/>
      <c r="P3314" s="202"/>
      <c r="Q3314" s="202"/>
      <c r="R3314" s="202"/>
      <c r="S3314" s="202"/>
      <c r="T3314" s="203"/>
      <c r="AT3314" s="204" t="s">
        <v>188</v>
      </c>
      <c r="AU3314" s="204" t="s">
        <v>86</v>
      </c>
      <c r="AV3314" s="13" t="s">
        <v>86</v>
      </c>
      <c r="AW3314" s="13" t="s">
        <v>35</v>
      </c>
      <c r="AX3314" s="13" t="s">
        <v>76</v>
      </c>
      <c r="AY3314" s="204" t="s">
        <v>177</v>
      </c>
    </row>
    <row r="3315" spans="2:51" s="13" customFormat="1" ht="11.25">
      <c r="B3315" s="193"/>
      <c r="C3315" s="194"/>
      <c r="D3315" s="195" t="s">
        <v>188</v>
      </c>
      <c r="E3315" s="196" t="s">
        <v>19</v>
      </c>
      <c r="F3315" s="197" t="s">
        <v>1825</v>
      </c>
      <c r="G3315" s="194"/>
      <c r="H3315" s="198">
        <v>20.9</v>
      </c>
      <c r="I3315" s="199"/>
      <c r="J3315" s="194"/>
      <c r="K3315" s="194"/>
      <c r="L3315" s="200"/>
      <c r="M3315" s="201"/>
      <c r="N3315" s="202"/>
      <c r="O3315" s="202"/>
      <c r="P3315" s="202"/>
      <c r="Q3315" s="202"/>
      <c r="R3315" s="202"/>
      <c r="S3315" s="202"/>
      <c r="T3315" s="203"/>
      <c r="AT3315" s="204" t="s">
        <v>188</v>
      </c>
      <c r="AU3315" s="204" t="s">
        <v>86</v>
      </c>
      <c r="AV3315" s="13" t="s">
        <v>86</v>
      </c>
      <c r="AW3315" s="13" t="s">
        <v>35</v>
      </c>
      <c r="AX3315" s="13" t="s">
        <v>76</v>
      </c>
      <c r="AY3315" s="204" t="s">
        <v>177</v>
      </c>
    </row>
    <row r="3316" spans="2:51" s="13" customFormat="1" ht="11.25">
      <c r="B3316" s="193"/>
      <c r="C3316" s="194"/>
      <c r="D3316" s="195" t="s">
        <v>188</v>
      </c>
      <c r="E3316" s="196" t="s">
        <v>19</v>
      </c>
      <c r="F3316" s="197" t="s">
        <v>1826</v>
      </c>
      <c r="G3316" s="194"/>
      <c r="H3316" s="198">
        <v>12.6</v>
      </c>
      <c r="I3316" s="199"/>
      <c r="J3316" s="194"/>
      <c r="K3316" s="194"/>
      <c r="L3316" s="200"/>
      <c r="M3316" s="201"/>
      <c r="N3316" s="202"/>
      <c r="O3316" s="202"/>
      <c r="P3316" s="202"/>
      <c r="Q3316" s="202"/>
      <c r="R3316" s="202"/>
      <c r="S3316" s="202"/>
      <c r="T3316" s="203"/>
      <c r="AT3316" s="204" t="s">
        <v>188</v>
      </c>
      <c r="AU3316" s="204" t="s">
        <v>86</v>
      </c>
      <c r="AV3316" s="13" t="s">
        <v>86</v>
      </c>
      <c r="AW3316" s="13" t="s">
        <v>35</v>
      </c>
      <c r="AX3316" s="13" t="s">
        <v>76</v>
      </c>
      <c r="AY3316" s="204" t="s">
        <v>177</v>
      </c>
    </row>
    <row r="3317" spans="2:51" s="13" customFormat="1" ht="11.25">
      <c r="B3317" s="193"/>
      <c r="C3317" s="194"/>
      <c r="D3317" s="195" t="s">
        <v>188</v>
      </c>
      <c r="E3317" s="196" t="s">
        <v>19</v>
      </c>
      <c r="F3317" s="197" t="s">
        <v>1827</v>
      </c>
      <c r="G3317" s="194"/>
      <c r="H3317" s="198">
        <v>24.4</v>
      </c>
      <c r="I3317" s="199"/>
      <c r="J3317" s="194"/>
      <c r="K3317" s="194"/>
      <c r="L3317" s="200"/>
      <c r="M3317" s="201"/>
      <c r="N3317" s="202"/>
      <c r="O3317" s="202"/>
      <c r="P3317" s="202"/>
      <c r="Q3317" s="202"/>
      <c r="R3317" s="202"/>
      <c r="S3317" s="202"/>
      <c r="T3317" s="203"/>
      <c r="AT3317" s="204" t="s">
        <v>188</v>
      </c>
      <c r="AU3317" s="204" t="s">
        <v>86</v>
      </c>
      <c r="AV3317" s="13" t="s">
        <v>86</v>
      </c>
      <c r="AW3317" s="13" t="s">
        <v>35</v>
      </c>
      <c r="AX3317" s="13" t="s">
        <v>76</v>
      </c>
      <c r="AY3317" s="204" t="s">
        <v>177</v>
      </c>
    </row>
    <row r="3318" spans="2:51" s="13" customFormat="1" ht="11.25">
      <c r="B3318" s="193"/>
      <c r="C3318" s="194"/>
      <c r="D3318" s="195" t="s">
        <v>188</v>
      </c>
      <c r="E3318" s="196" t="s">
        <v>19</v>
      </c>
      <c r="F3318" s="197" t="s">
        <v>1828</v>
      </c>
      <c r="G3318" s="194"/>
      <c r="H3318" s="198">
        <v>25.3</v>
      </c>
      <c r="I3318" s="199"/>
      <c r="J3318" s="194"/>
      <c r="K3318" s="194"/>
      <c r="L3318" s="200"/>
      <c r="M3318" s="201"/>
      <c r="N3318" s="202"/>
      <c r="O3318" s="202"/>
      <c r="P3318" s="202"/>
      <c r="Q3318" s="202"/>
      <c r="R3318" s="202"/>
      <c r="S3318" s="202"/>
      <c r="T3318" s="203"/>
      <c r="AT3318" s="204" t="s">
        <v>188</v>
      </c>
      <c r="AU3318" s="204" t="s">
        <v>86</v>
      </c>
      <c r="AV3318" s="13" t="s">
        <v>86</v>
      </c>
      <c r="AW3318" s="13" t="s">
        <v>35</v>
      </c>
      <c r="AX3318" s="13" t="s">
        <v>76</v>
      </c>
      <c r="AY3318" s="204" t="s">
        <v>177</v>
      </c>
    </row>
    <row r="3319" spans="2:51" s="13" customFormat="1" ht="11.25">
      <c r="B3319" s="193"/>
      <c r="C3319" s="194"/>
      <c r="D3319" s="195" t="s">
        <v>188</v>
      </c>
      <c r="E3319" s="196" t="s">
        <v>19</v>
      </c>
      <c r="F3319" s="197" t="s">
        <v>1829</v>
      </c>
      <c r="G3319" s="194"/>
      <c r="H3319" s="198">
        <v>25.7</v>
      </c>
      <c r="I3319" s="199"/>
      <c r="J3319" s="194"/>
      <c r="K3319" s="194"/>
      <c r="L3319" s="200"/>
      <c r="M3319" s="201"/>
      <c r="N3319" s="202"/>
      <c r="O3319" s="202"/>
      <c r="P3319" s="202"/>
      <c r="Q3319" s="202"/>
      <c r="R3319" s="202"/>
      <c r="S3319" s="202"/>
      <c r="T3319" s="203"/>
      <c r="AT3319" s="204" t="s">
        <v>188</v>
      </c>
      <c r="AU3319" s="204" t="s">
        <v>86</v>
      </c>
      <c r="AV3319" s="13" t="s">
        <v>86</v>
      </c>
      <c r="AW3319" s="13" t="s">
        <v>35</v>
      </c>
      <c r="AX3319" s="13" t="s">
        <v>76</v>
      </c>
      <c r="AY3319" s="204" t="s">
        <v>177</v>
      </c>
    </row>
    <row r="3320" spans="2:51" s="13" customFormat="1" ht="11.25">
      <c r="B3320" s="193"/>
      <c r="C3320" s="194"/>
      <c r="D3320" s="195" t="s">
        <v>188</v>
      </c>
      <c r="E3320" s="196" t="s">
        <v>19</v>
      </c>
      <c r="F3320" s="197" t="s">
        <v>1010</v>
      </c>
      <c r="G3320" s="194"/>
      <c r="H3320" s="198">
        <v>2.2999999999999998</v>
      </c>
      <c r="I3320" s="199"/>
      <c r="J3320" s="194"/>
      <c r="K3320" s="194"/>
      <c r="L3320" s="200"/>
      <c r="M3320" s="201"/>
      <c r="N3320" s="202"/>
      <c r="O3320" s="202"/>
      <c r="P3320" s="202"/>
      <c r="Q3320" s="202"/>
      <c r="R3320" s="202"/>
      <c r="S3320" s="202"/>
      <c r="T3320" s="203"/>
      <c r="AT3320" s="204" t="s">
        <v>188</v>
      </c>
      <c r="AU3320" s="204" t="s">
        <v>86</v>
      </c>
      <c r="AV3320" s="13" t="s">
        <v>86</v>
      </c>
      <c r="AW3320" s="13" t="s">
        <v>35</v>
      </c>
      <c r="AX3320" s="13" t="s">
        <v>76</v>
      </c>
      <c r="AY3320" s="204" t="s">
        <v>177</v>
      </c>
    </row>
    <row r="3321" spans="2:51" s="15" customFormat="1" ht="11.25">
      <c r="B3321" s="216"/>
      <c r="C3321" s="217"/>
      <c r="D3321" s="195" t="s">
        <v>188</v>
      </c>
      <c r="E3321" s="218" t="s">
        <v>19</v>
      </c>
      <c r="F3321" s="219" t="s">
        <v>379</v>
      </c>
      <c r="G3321" s="217"/>
      <c r="H3321" s="218" t="s">
        <v>19</v>
      </c>
      <c r="I3321" s="220"/>
      <c r="J3321" s="217"/>
      <c r="K3321" s="217"/>
      <c r="L3321" s="221"/>
      <c r="M3321" s="222"/>
      <c r="N3321" s="223"/>
      <c r="O3321" s="223"/>
      <c r="P3321" s="223"/>
      <c r="Q3321" s="223"/>
      <c r="R3321" s="223"/>
      <c r="S3321" s="223"/>
      <c r="T3321" s="224"/>
      <c r="AT3321" s="225" t="s">
        <v>188</v>
      </c>
      <c r="AU3321" s="225" t="s">
        <v>86</v>
      </c>
      <c r="AV3321" s="15" t="s">
        <v>84</v>
      </c>
      <c r="AW3321" s="15" t="s">
        <v>35</v>
      </c>
      <c r="AX3321" s="15" t="s">
        <v>76</v>
      </c>
      <c r="AY3321" s="225" t="s">
        <v>177</v>
      </c>
    </row>
    <row r="3322" spans="2:51" s="13" customFormat="1" ht="11.25">
      <c r="B3322" s="193"/>
      <c r="C3322" s="194"/>
      <c r="D3322" s="195" t="s">
        <v>188</v>
      </c>
      <c r="E3322" s="196" t="s">
        <v>19</v>
      </c>
      <c r="F3322" s="197" t="s">
        <v>2621</v>
      </c>
      <c r="G3322" s="194"/>
      <c r="H3322" s="198">
        <v>14.2</v>
      </c>
      <c r="I3322" s="199"/>
      <c r="J3322" s="194"/>
      <c r="K3322" s="194"/>
      <c r="L3322" s="200"/>
      <c r="M3322" s="201"/>
      <c r="N3322" s="202"/>
      <c r="O3322" s="202"/>
      <c r="P3322" s="202"/>
      <c r="Q3322" s="202"/>
      <c r="R3322" s="202"/>
      <c r="S3322" s="202"/>
      <c r="T3322" s="203"/>
      <c r="AT3322" s="204" t="s">
        <v>188</v>
      </c>
      <c r="AU3322" s="204" t="s">
        <v>86</v>
      </c>
      <c r="AV3322" s="13" t="s">
        <v>86</v>
      </c>
      <c r="AW3322" s="13" t="s">
        <v>35</v>
      </c>
      <c r="AX3322" s="13" t="s">
        <v>76</v>
      </c>
      <c r="AY3322" s="204" t="s">
        <v>177</v>
      </c>
    </row>
    <row r="3323" spans="2:51" s="13" customFormat="1" ht="11.25">
      <c r="B3323" s="193"/>
      <c r="C3323" s="194"/>
      <c r="D3323" s="195" t="s">
        <v>188</v>
      </c>
      <c r="E3323" s="196" t="s">
        <v>19</v>
      </c>
      <c r="F3323" s="197" t="s">
        <v>1821</v>
      </c>
      <c r="G3323" s="194"/>
      <c r="H3323" s="198">
        <v>4.5999999999999996</v>
      </c>
      <c r="I3323" s="199"/>
      <c r="J3323" s="194"/>
      <c r="K3323" s="194"/>
      <c r="L3323" s="200"/>
      <c r="M3323" s="201"/>
      <c r="N3323" s="202"/>
      <c r="O3323" s="202"/>
      <c r="P3323" s="202"/>
      <c r="Q3323" s="202"/>
      <c r="R3323" s="202"/>
      <c r="S3323" s="202"/>
      <c r="T3323" s="203"/>
      <c r="AT3323" s="204" t="s">
        <v>188</v>
      </c>
      <c r="AU3323" s="204" t="s">
        <v>86</v>
      </c>
      <c r="AV3323" s="13" t="s">
        <v>86</v>
      </c>
      <c r="AW3323" s="13" t="s">
        <v>35</v>
      </c>
      <c r="AX3323" s="13" t="s">
        <v>76</v>
      </c>
      <c r="AY3323" s="204" t="s">
        <v>177</v>
      </c>
    </row>
    <row r="3324" spans="2:51" s="13" customFormat="1" ht="11.25">
      <c r="B3324" s="193"/>
      <c r="C3324" s="194"/>
      <c r="D3324" s="195" t="s">
        <v>188</v>
      </c>
      <c r="E3324" s="196" t="s">
        <v>19</v>
      </c>
      <c r="F3324" s="197" t="s">
        <v>1822</v>
      </c>
      <c r="G3324" s="194"/>
      <c r="H3324" s="198">
        <v>1.3</v>
      </c>
      <c r="I3324" s="199"/>
      <c r="J3324" s="194"/>
      <c r="K3324" s="194"/>
      <c r="L3324" s="200"/>
      <c r="M3324" s="201"/>
      <c r="N3324" s="202"/>
      <c r="O3324" s="202"/>
      <c r="P3324" s="202"/>
      <c r="Q3324" s="202"/>
      <c r="R3324" s="202"/>
      <c r="S3324" s="202"/>
      <c r="T3324" s="203"/>
      <c r="AT3324" s="204" t="s">
        <v>188</v>
      </c>
      <c r="AU3324" s="204" t="s">
        <v>86</v>
      </c>
      <c r="AV3324" s="13" t="s">
        <v>86</v>
      </c>
      <c r="AW3324" s="13" t="s">
        <v>35</v>
      </c>
      <c r="AX3324" s="13" t="s">
        <v>76</v>
      </c>
      <c r="AY3324" s="204" t="s">
        <v>177</v>
      </c>
    </row>
    <row r="3325" spans="2:51" s="13" customFormat="1" ht="11.25">
      <c r="B3325" s="193"/>
      <c r="C3325" s="194"/>
      <c r="D3325" s="195" t="s">
        <v>188</v>
      </c>
      <c r="E3325" s="196" t="s">
        <v>19</v>
      </c>
      <c r="F3325" s="197" t="s">
        <v>1822</v>
      </c>
      <c r="G3325" s="194"/>
      <c r="H3325" s="198">
        <v>1.3</v>
      </c>
      <c r="I3325" s="199"/>
      <c r="J3325" s="194"/>
      <c r="K3325" s="194"/>
      <c r="L3325" s="200"/>
      <c r="M3325" s="201"/>
      <c r="N3325" s="202"/>
      <c r="O3325" s="202"/>
      <c r="P3325" s="202"/>
      <c r="Q3325" s="202"/>
      <c r="R3325" s="202"/>
      <c r="S3325" s="202"/>
      <c r="T3325" s="203"/>
      <c r="AT3325" s="204" t="s">
        <v>188</v>
      </c>
      <c r="AU3325" s="204" t="s">
        <v>86</v>
      </c>
      <c r="AV3325" s="13" t="s">
        <v>86</v>
      </c>
      <c r="AW3325" s="13" t="s">
        <v>35</v>
      </c>
      <c r="AX3325" s="13" t="s">
        <v>76</v>
      </c>
      <c r="AY3325" s="204" t="s">
        <v>177</v>
      </c>
    </row>
    <row r="3326" spans="2:51" s="13" customFormat="1" ht="11.25">
      <c r="B3326" s="193"/>
      <c r="C3326" s="194"/>
      <c r="D3326" s="195" t="s">
        <v>188</v>
      </c>
      <c r="E3326" s="196" t="s">
        <v>19</v>
      </c>
      <c r="F3326" s="197" t="s">
        <v>1830</v>
      </c>
      <c r="G3326" s="194"/>
      <c r="H3326" s="198">
        <v>6.3</v>
      </c>
      <c r="I3326" s="199"/>
      <c r="J3326" s="194"/>
      <c r="K3326" s="194"/>
      <c r="L3326" s="200"/>
      <c r="M3326" s="201"/>
      <c r="N3326" s="202"/>
      <c r="O3326" s="202"/>
      <c r="P3326" s="202"/>
      <c r="Q3326" s="202"/>
      <c r="R3326" s="202"/>
      <c r="S3326" s="202"/>
      <c r="T3326" s="203"/>
      <c r="AT3326" s="204" t="s">
        <v>188</v>
      </c>
      <c r="AU3326" s="204" t="s">
        <v>86</v>
      </c>
      <c r="AV3326" s="13" t="s">
        <v>86</v>
      </c>
      <c r="AW3326" s="13" t="s">
        <v>35</v>
      </c>
      <c r="AX3326" s="13" t="s">
        <v>76</v>
      </c>
      <c r="AY3326" s="204" t="s">
        <v>177</v>
      </c>
    </row>
    <row r="3327" spans="2:51" s="13" customFormat="1" ht="11.25">
      <c r="B3327" s="193"/>
      <c r="C3327" s="194"/>
      <c r="D3327" s="195" t="s">
        <v>188</v>
      </c>
      <c r="E3327" s="196" t="s">
        <v>19</v>
      </c>
      <c r="F3327" s="197" t="s">
        <v>1010</v>
      </c>
      <c r="G3327" s="194"/>
      <c r="H3327" s="198">
        <v>2.2999999999999998</v>
      </c>
      <c r="I3327" s="199"/>
      <c r="J3327" s="194"/>
      <c r="K3327" s="194"/>
      <c r="L3327" s="200"/>
      <c r="M3327" s="201"/>
      <c r="N3327" s="202"/>
      <c r="O3327" s="202"/>
      <c r="P3327" s="202"/>
      <c r="Q3327" s="202"/>
      <c r="R3327" s="202"/>
      <c r="S3327" s="202"/>
      <c r="T3327" s="203"/>
      <c r="AT3327" s="204" t="s">
        <v>188</v>
      </c>
      <c r="AU3327" s="204" t="s">
        <v>86</v>
      </c>
      <c r="AV3327" s="13" t="s">
        <v>86</v>
      </c>
      <c r="AW3327" s="13" t="s">
        <v>35</v>
      </c>
      <c r="AX3327" s="13" t="s">
        <v>76</v>
      </c>
      <c r="AY3327" s="204" t="s">
        <v>177</v>
      </c>
    </row>
    <row r="3328" spans="2:51" s="14" customFormat="1" ht="11.25">
      <c r="B3328" s="205"/>
      <c r="C3328" s="206"/>
      <c r="D3328" s="195" t="s">
        <v>188</v>
      </c>
      <c r="E3328" s="207" t="s">
        <v>19</v>
      </c>
      <c r="F3328" s="208" t="s">
        <v>190</v>
      </c>
      <c r="G3328" s="206"/>
      <c r="H3328" s="209">
        <v>366.30000000000007</v>
      </c>
      <c r="I3328" s="210"/>
      <c r="J3328" s="206"/>
      <c r="K3328" s="206"/>
      <c r="L3328" s="211"/>
      <c r="M3328" s="212"/>
      <c r="N3328" s="213"/>
      <c r="O3328" s="213"/>
      <c r="P3328" s="213"/>
      <c r="Q3328" s="213"/>
      <c r="R3328" s="213"/>
      <c r="S3328" s="213"/>
      <c r="T3328" s="214"/>
      <c r="AT3328" s="215" t="s">
        <v>188</v>
      </c>
      <c r="AU3328" s="215" t="s">
        <v>86</v>
      </c>
      <c r="AV3328" s="14" t="s">
        <v>184</v>
      </c>
      <c r="AW3328" s="14" t="s">
        <v>35</v>
      </c>
      <c r="AX3328" s="14" t="s">
        <v>84</v>
      </c>
      <c r="AY3328" s="215" t="s">
        <v>177</v>
      </c>
    </row>
    <row r="3329" spans="1:65" s="2" customFormat="1" ht="16.5" customHeight="1">
      <c r="A3329" s="36"/>
      <c r="B3329" s="37"/>
      <c r="C3329" s="175" t="s">
        <v>2749</v>
      </c>
      <c r="D3329" s="175" t="s">
        <v>179</v>
      </c>
      <c r="E3329" s="176" t="s">
        <v>2750</v>
      </c>
      <c r="F3329" s="177" t="s">
        <v>2751</v>
      </c>
      <c r="G3329" s="178" t="s">
        <v>199</v>
      </c>
      <c r="H3329" s="179">
        <v>469</v>
      </c>
      <c r="I3329" s="180"/>
      <c r="J3329" s="181">
        <f>ROUND(I3329*H3329,2)</f>
        <v>0</v>
      </c>
      <c r="K3329" s="177" t="s">
        <v>183</v>
      </c>
      <c r="L3329" s="41"/>
      <c r="M3329" s="182" t="s">
        <v>19</v>
      </c>
      <c r="N3329" s="183" t="s">
        <v>47</v>
      </c>
      <c r="O3329" s="66"/>
      <c r="P3329" s="184">
        <f>O3329*H3329</f>
        <v>0</v>
      </c>
      <c r="Q3329" s="184">
        <v>0</v>
      </c>
      <c r="R3329" s="184">
        <f>Q3329*H3329</f>
        <v>0</v>
      </c>
      <c r="S3329" s="184">
        <v>0</v>
      </c>
      <c r="T3329" s="185">
        <f>S3329*H3329</f>
        <v>0</v>
      </c>
      <c r="U3329" s="36"/>
      <c r="V3329" s="36"/>
      <c r="W3329" s="36"/>
      <c r="X3329" s="36"/>
      <c r="Y3329" s="36"/>
      <c r="Z3329" s="36"/>
      <c r="AA3329" s="36"/>
      <c r="AB3329" s="36"/>
      <c r="AC3329" s="36"/>
      <c r="AD3329" s="36"/>
      <c r="AE3329" s="36"/>
      <c r="AR3329" s="186" t="s">
        <v>301</v>
      </c>
      <c r="AT3329" s="186" t="s">
        <v>179</v>
      </c>
      <c r="AU3329" s="186" t="s">
        <v>86</v>
      </c>
      <c r="AY3329" s="19" t="s">
        <v>177</v>
      </c>
      <c r="BE3329" s="187">
        <f>IF(N3329="základní",J3329,0)</f>
        <v>0</v>
      </c>
      <c r="BF3329" s="187">
        <f>IF(N3329="snížená",J3329,0)</f>
        <v>0</v>
      </c>
      <c r="BG3329" s="187">
        <f>IF(N3329="zákl. přenesená",J3329,0)</f>
        <v>0</v>
      </c>
      <c r="BH3329" s="187">
        <f>IF(N3329="sníž. přenesená",J3329,0)</f>
        <v>0</v>
      </c>
      <c r="BI3329" s="187">
        <f>IF(N3329="nulová",J3329,0)</f>
        <v>0</v>
      </c>
      <c r="BJ3329" s="19" t="s">
        <v>84</v>
      </c>
      <c r="BK3329" s="187">
        <f>ROUND(I3329*H3329,2)</f>
        <v>0</v>
      </c>
      <c r="BL3329" s="19" t="s">
        <v>301</v>
      </c>
      <c r="BM3329" s="186" t="s">
        <v>2752</v>
      </c>
    </row>
    <row r="3330" spans="1:65" s="2" customFormat="1" ht="11.25">
      <c r="A3330" s="36"/>
      <c r="B3330" s="37"/>
      <c r="C3330" s="38"/>
      <c r="D3330" s="188" t="s">
        <v>186</v>
      </c>
      <c r="E3330" s="38"/>
      <c r="F3330" s="189" t="s">
        <v>2753</v>
      </c>
      <c r="G3330" s="38"/>
      <c r="H3330" s="38"/>
      <c r="I3330" s="190"/>
      <c r="J3330" s="38"/>
      <c r="K3330" s="38"/>
      <c r="L3330" s="41"/>
      <c r="M3330" s="191"/>
      <c r="N3330" s="192"/>
      <c r="O3330" s="66"/>
      <c r="P3330" s="66"/>
      <c r="Q3330" s="66"/>
      <c r="R3330" s="66"/>
      <c r="S3330" s="66"/>
      <c r="T3330" s="67"/>
      <c r="U3330" s="36"/>
      <c r="V3330" s="36"/>
      <c r="W3330" s="36"/>
      <c r="X3330" s="36"/>
      <c r="Y3330" s="36"/>
      <c r="Z3330" s="36"/>
      <c r="AA3330" s="36"/>
      <c r="AB3330" s="36"/>
      <c r="AC3330" s="36"/>
      <c r="AD3330" s="36"/>
      <c r="AE3330" s="36"/>
      <c r="AT3330" s="19" t="s">
        <v>186</v>
      </c>
      <c r="AU3330" s="19" t="s">
        <v>86</v>
      </c>
    </row>
    <row r="3331" spans="1:65" s="13" customFormat="1" ht="11.25">
      <c r="B3331" s="193"/>
      <c r="C3331" s="194"/>
      <c r="D3331" s="195" t="s">
        <v>188</v>
      </c>
      <c r="E3331" s="196" t="s">
        <v>19</v>
      </c>
      <c r="F3331" s="197" t="s">
        <v>1026</v>
      </c>
      <c r="G3331" s="194"/>
      <c r="H3331" s="198">
        <v>40.299999999999997</v>
      </c>
      <c r="I3331" s="199"/>
      <c r="J3331" s="194"/>
      <c r="K3331" s="194"/>
      <c r="L3331" s="200"/>
      <c r="M3331" s="201"/>
      <c r="N3331" s="202"/>
      <c r="O3331" s="202"/>
      <c r="P3331" s="202"/>
      <c r="Q3331" s="202"/>
      <c r="R3331" s="202"/>
      <c r="S3331" s="202"/>
      <c r="T3331" s="203"/>
      <c r="AT3331" s="204" t="s">
        <v>188</v>
      </c>
      <c r="AU3331" s="204" t="s">
        <v>86</v>
      </c>
      <c r="AV3331" s="13" t="s">
        <v>86</v>
      </c>
      <c r="AW3331" s="13" t="s">
        <v>35</v>
      </c>
      <c r="AX3331" s="13" t="s">
        <v>76</v>
      </c>
      <c r="AY3331" s="204" t="s">
        <v>177</v>
      </c>
    </row>
    <row r="3332" spans="1:65" s="13" customFormat="1" ht="11.25">
      <c r="B3332" s="193"/>
      <c r="C3332" s="194"/>
      <c r="D3332" s="195" t="s">
        <v>188</v>
      </c>
      <c r="E3332" s="196" t="s">
        <v>19</v>
      </c>
      <c r="F3332" s="197" t="s">
        <v>1027</v>
      </c>
      <c r="G3332" s="194"/>
      <c r="H3332" s="198">
        <v>9.1</v>
      </c>
      <c r="I3332" s="199"/>
      <c r="J3332" s="194"/>
      <c r="K3332" s="194"/>
      <c r="L3332" s="200"/>
      <c r="M3332" s="201"/>
      <c r="N3332" s="202"/>
      <c r="O3332" s="202"/>
      <c r="P3332" s="202"/>
      <c r="Q3332" s="202"/>
      <c r="R3332" s="202"/>
      <c r="S3332" s="202"/>
      <c r="T3332" s="203"/>
      <c r="AT3332" s="204" t="s">
        <v>188</v>
      </c>
      <c r="AU3332" s="204" t="s">
        <v>86</v>
      </c>
      <c r="AV3332" s="13" t="s">
        <v>86</v>
      </c>
      <c r="AW3332" s="13" t="s">
        <v>35</v>
      </c>
      <c r="AX3332" s="13" t="s">
        <v>76</v>
      </c>
      <c r="AY3332" s="204" t="s">
        <v>177</v>
      </c>
    </row>
    <row r="3333" spans="1:65" s="13" customFormat="1" ht="11.25">
      <c r="B3333" s="193"/>
      <c r="C3333" s="194"/>
      <c r="D3333" s="195" t="s">
        <v>188</v>
      </c>
      <c r="E3333" s="196" t="s">
        <v>19</v>
      </c>
      <c r="F3333" s="197" t="s">
        <v>321</v>
      </c>
      <c r="G3333" s="194"/>
      <c r="H3333" s="198">
        <v>17</v>
      </c>
      <c r="I3333" s="199"/>
      <c r="J3333" s="194"/>
      <c r="K3333" s="194"/>
      <c r="L3333" s="200"/>
      <c r="M3333" s="201"/>
      <c r="N3333" s="202"/>
      <c r="O3333" s="202"/>
      <c r="P3333" s="202"/>
      <c r="Q3333" s="202"/>
      <c r="R3333" s="202"/>
      <c r="S3333" s="202"/>
      <c r="T3333" s="203"/>
      <c r="AT3333" s="204" t="s">
        <v>188</v>
      </c>
      <c r="AU3333" s="204" t="s">
        <v>86</v>
      </c>
      <c r="AV3333" s="13" t="s">
        <v>86</v>
      </c>
      <c r="AW3333" s="13" t="s">
        <v>35</v>
      </c>
      <c r="AX3333" s="13" t="s">
        <v>76</v>
      </c>
      <c r="AY3333" s="204" t="s">
        <v>177</v>
      </c>
    </row>
    <row r="3334" spans="1:65" s="13" customFormat="1" ht="11.25">
      <c r="B3334" s="193"/>
      <c r="C3334" s="194"/>
      <c r="D3334" s="195" t="s">
        <v>188</v>
      </c>
      <c r="E3334" s="196" t="s">
        <v>19</v>
      </c>
      <c r="F3334" s="197" t="s">
        <v>1029</v>
      </c>
      <c r="G3334" s="194"/>
      <c r="H3334" s="198">
        <v>10.1</v>
      </c>
      <c r="I3334" s="199"/>
      <c r="J3334" s="194"/>
      <c r="K3334" s="194"/>
      <c r="L3334" s="200"/>
      <c r="M3334" s="201"/>
      <c r="N3334" s="202"/>
      <c r="O3334" s="202"/>
      <c r="P3334" s="202"/>
      <c r="Q3334" s="202"/>
      <c r="R3334" s="202"/>
      <c r="S3334" s="202"/>
      <c r="T3334" s="203"/>
      <c r="AT3334" s="204" t="s">
        <v>188</v>
      </c>
      <c r="AU3334" s="204" t="s">
        <v>86</v>
      </c>
      <c r="AV3334" s="13" t="s">
        <v>86</v>
      </c>
      <c r="AW3334" s="13" t="s">
        <v>35</v>
      </c>
      <c r="AX3334" s="13" t="s">
        <v>76</v>
      </c>
      <c r="AY3334" s="204" t="s">
        <v>177</v>
      </c>
    </row>
    <row r="3335" spans="1:65" s="13" customFormat="1" ht="11.25">
      <c r="B3335" s="193"/>
      <c r="C3335" s="194"/>
      <c r="D3335" s="195" t="s">
        <v>188</v>
      </c>
      <c r="E3335" s="196" t="s">
        <v>19</v>
      </c>
      <c r="F3335" s="197" t="s">
        <v>1030</v>
      </c>
      <c r="G3335" s="194"/>
      <c r="H3335" s="198">
        <v>30.7</v>
      </c>
      <c r="I3335" s="199"/>
      <c r="J3335" s="194"/>
      <c r="K3335" s="194"/>
      <c r="L3335" s="200"/>
      <c r="M3335" s="201"/>
      <c r="N3335" s="202"/>
      <c r="O3335" s="202"/>
      <c r="P3335" s="202"/>
      <c r="Q3335" s="202"/>
      <c r="R3335" s="202"/>
      <c r="S3335" s="202"/>
      <c r="T3335" s="203"/>
      <c r="AT3335" s="204" t="s">
        <v>188</v>
      </c>
      <c r="AU3335" s="204" t="s">
        <v>86</v>
      </c>
      <c r="AV3335" s="13" t="s">
        <v>86</v>
      </c>
      <c r="AW3335" s="13" t="s">
        <v>35</v>
      </c>
      <c r="AX3335" s="13" t="s">
        <v>76</v>
      </c>
      <c r="AY3335" s="204" t="s">
        <v>177</v>
      </c>
    </row>
    <row r="3336" spans="1:65" s="13" customFormat="1" ht="11.25">
      <c r="B3336" s="193"/>
      <c r="C3336" s="194"/>
      <c r="D3336" s="195" t="s">
        <v>188</v>
      </c>
      <c r="E3336" s="196" t="s">
        <v>19</v>
      </c>
      <c r="F3336" s="197" t="s">
        <v>1031</v>
      </c>
      <c r="G3336" s="194"/>
      <c r="H3336" s="198">
        <v>13.1</v>
      </c>
      <c r="I3336" s="199"/>
      <c r="J3336" s="194"/>
      <c r="K3336" s="194"/>
      <c r="L3336" s="200"/>
      <c r="M3336" s="201"/>
      <c r="N3336" s="202"/>
      <c r="O3336" s="202"/>
      <c r="P3336" s="202"/>
      <c r="Q3336" s="202"/>
      <c r="R3336" s="202"/>
      <c r="S3336" s="202"/>
      <c r="T3336" s="203"/>
      <c r="AT3336" s="204" t="s">
        <v>188</v>
      </c>
      <c r="AU3336" s="204" t="s">
        <v>86</v>
      </c>
      <c r="AV3336" s="13" t="s">
        <v>86</v>
      </c>
      <c r="AW3336" s="13" t="s">
        <v>35</v>
      </c>
      <c r="AX3336" s="13" t="s">
        <v>76</v>
      </c>
      <c r="AY3336" s="204" t="s">
        <v>177</v>
      </c>
    </row>
    <row r="3337" spans="1:65" s="13" customFormat="1" ht="11.25">
      <c r="B3337" s="193"/>
      <c r="C3337" s="194"/>
      <c r="D3337" s="195" t="s">
        <v>188</v>
      </c>
      <c r="E3337" s="196" t="s">
        <v>19</v>
      </c>
      <c r="F3337" s="197" t="s">
        <v>1032</v>
      </c>
      <c r="G3337" s="194"/>
      <c r="H3337" s="198">
        <v>12.4</v>
      </c>
      <c r="I3337" s="199"/>
      <c r="J3337" s="194"/>
      <c r="K3337" s="194"/>
      <c r="L3337" s="200"/>
      <c r="M3337" s="201"/>
      <c r="N3337" s="202"/>
      <c r="O3337" s="202"/>
      <c r="P3337" s="202"/>
      <c r="Q3337" s="202"/>
      <c r="R3337" s="202"/>
      <c r="S3337" s="202"/>
      <c r="T3337" s="203"/>
      <c r="AT3337" s="204" t="s">
        <v>188</v>
      </c>
      <c r="AU3337" s="204" t="s">
        <v>86</v>
      </c>
      <c r="AV3337" s="13" t="s">
        <v>86</v>
      </c>
      <c r="AW3337" s="13" t="s">
        <v>35</v>
      </c>
      <c r="AX3337" s="13" t="s">
        <v>76</v>
      </c>
      <c r="AY3337" s="204" t="s">
        <v>177</v>
      </c>
    </row>
    <row r="3338" spans="1:65" s="15" customFormat="1" ht="11.25">
      <c r="B3338" s="216"/>
      <c r="C3338" s="217"/>
      <c r="D3338" s="195" t="s">
        <v>188</v>
      </c>
      <c r="E3338" s="218" t="s">
        <v>19</v>
      </c>
      <c r="F3338" s="219" t="s">
        <v>379</v>
      </c>
      <c r="G3338" s="217"/>
      <c r="H3338" s="218" t="s">
        <v>19</v>
      </c>
      <c r="I3338" s="220"/>
      <c r="J3338" s="217"/>
      <c r="K3338" s="217"/>
      <c r="L3338" s="221"/>
      <c r="M3338" s="222"/>
      <c r="N3338" s="223"/>
      <c r="O3338" s="223"/>
      <c r="P3338" s="223"/>
      <c r="Q3338" s="223"/>
      <c r="R3338" s="223"/>
      <c r="S3338" s="223"/>
      <c r="T3338" s="224"/>
      <c r="AT3338" s="225" t="s">
        <v>188</v>
      </c>
      <c r="AU3338" s="225" t="s">
        <v>86</v>
      </c>
      <c r="AV3338" s="15" t="s">
        <v>84</v>
      </c>
      <c r="AW3338" s="15" t="s">
        <v>35</v>
      </c>
      <c r="AX3338" s="15" t="s">
        <v>76</v>
      </c>
      <c r="AY3338" s="225" t="s">
        <v>177</v>
      </c>
    </row>
    <row r="3339" spans="1:65" s="13" customFormat="1" ht="11.25">
      <c r="B3339" s="193"/>
      <c r="C3339" s="194"/>
      <c r="D3339" s="195" t="s">
        <v>188</v>
      </c>
      <c r="E3339" s="196" t="s">
        <v>19</v>
      </c>
      <c r="F3339" s="197" t="s">
        <v>2748</v>
      </c>
      <c r="G3339" s="194"/>
      <c r="H3339" s="198">
        <v>74.099999999999994</v>
      </c>
      <c r="I3339" s="199"/>
      <c r="J3339" s="194"/>
      <c r="K3339" s="194"/>
      <c r="L3339" s="200"/>
      <c r="M3339" s="201"/>
      <c r="N3339" s="202"/>
      <c r="O3339" s="202"/>
      <c r="P3339" s="202"/>
      <c r="Q3339" s="202"/>
      <c r="R3339" s="202"/>
      <c r="S3339" s="202"/>
      <c r="T3339" s="203"/>
      <c r="AT3339" s="204" t="s">
        <v>188</v>
      </c>
      <c r="AU3339" s="204" t="s">
        <v>86</v>
      </c>
      <c r="AV3339" s="13" t="s">
        <v>86</v>
      </c>
      <c r="AW3339" s="13" t="s">
        <v>35</v>
      </c>
      <c r="AX3339" s="13" t="s">
        <v>76</v>
      </c>
      <c r="AY3339" s="204" t="s">
        <v>177</v>
      </c>
    </row>
    <row r="3340" spans="1:65" s="13" customFormat="1" ht="11.25">
      <c r="B3340" s="193"/>
      <c r="C3340" s="194"/>
      <c r="D3340" s="195" t="s">
        <v>188</v>
      </c>
      <c r="E3340" s="196" t="s">
        <v>19</v>
      </c>
      <c r="F3340" s="197" t="s">
        <v>1823</v>
      </c>
      <c r="G3340" s="194"/>
      <c r="H3340" s="198">
        <v>13.4</v>
      </c>
      <c r="I3340" s="199"/>
      <c r="J3340" s="194"/>
      <c r="K3340" s="194"/>
      <c r="L3340" s="200"/>
      <c r="M3340" s="201"/>
      <c r="N3340" s="202"/>
      <c r="O3340" s="202"/>
      <c r="P3340" s="202"/>
      <c r="Q3340" s="202"/>
      <c r="R3340" s="202"/>
      <c r="S3340" s="202"/>
      <c r="T3340" s="203"/>
      <c r="AT3340" s="204" t="s">
        <v>188</v>
      </c>
      <c r="AU3340" s="204" t="s">
        <v>86</v>
      </c>
      <c r="AV3340" s="13" t="s">
        <v>86</v>
      </c>
      <c r="AW3340" s="13" t="s">
        <v>35</v>
      </c>
      <c r="AX3340" s="13" t="s">
        <v>76</v>
      </c>
      <c r="AY3340" s="204" t="s">
        <v>177</v>
      </c>
    </row>
    <row r="3341" spans="1:65" s="13" customFormat="1" ht="11.25">
      <c r="B3341" s="193"/>
      <c r="C3341" s="194"/>
      <c r="D3341" s="195" t="s">
        <v>188</v>
      </c>
      <c r="E3341" s="196" t="s">
        <v>19</v>
      </c>
      <c r="F3341" s="197" t="s">
        <v>921</v>
      </c>
      <c r="G3341" s="194"/>
      <c r="H3341" s="198">
        <v>56</v>
      </c>
      <c r="I3341" s="199"/>
      <c r="J3341" s="194"/>
      <c r="K3341" s="194"/>
      <c r="L3341" s="200"/>
      <c r="M3341" s="201"/>
      <c r="N3341" s="202"/>
      <c r="O3341" s="202"/>
      <c r="P3341" s="202"/>
      <c r="Q3341" s="202"/>
      <c r="R3341" s="202"/>
      <c r="S3341" s="202"/>
      <c r="T3341" s="203"/>
      <c r="AT3341" s="204" t="s">
        <v>188</v>
      </c>
      <c r="AU3341" s="204" t="s">
        <v>86</v>
      </c>
      <c r="AV3341" s="13" t="s">
        <v>86</v>
      </c>
      <c r="AW3341" s="13" t="s">
        <v>35</v>
      </c>
      <c r="AX3341" s="13" t="s">
        <v>76</v>
      </c>
      <c r="AY3341" s="204" t="s">
        <v>177</v>
      </c>
    </row>
    <row r="3342" spans="1:65" s="13" customFormat="1" ht="11.25">
      <c r="B3342" s="193"/>
      <c r="C3342" s="194"/>
      <c r="D3342" s="195" t="s">
        <v>188</v>
      </c>
      <c r="E3342" s="196" t="s">
        <v>19</v>
      </c>
      <c r="F3342" s="197" t="s">
        <v>1824</v>
      </c>
      <c r="G3342" s="194"/>
      <c r="H3342" s="198">
        <v>35.5</v>
      </c>
      <c r="I3342" s="199"/>
      <c r="J3342" s="194"/>
      <c r="K3342" s="194"/>
      <c r="L3342" s="200"/>
      <c r="M3342" s="201"/>
      <c r="N3342" s="202"/>
      <c r="O3342" s="202"/>
      <c r="P3342" s="202"/>
      <c r="Q3342" s="202"/>
      <c r="R3342" s="202"/>
      <c r="S3342" s="202"/>
      <c r="T3342" s="203"/>
      <c r="AT3342" s="204" t="s">
        <v>188</v>
      </c>
      <c r="AU3342" s="204" t="s">
        <v>86</v>
      </c>
      <c r="AV3342" s="13" t="s">
        <v>86</v>
      </c>
      <c r="AW3342" s="13" t="s">
        <v>35</v>
      </c>
      <c r="AX3342" s="13" t="s">
        <v>76</v>
      </c>
      <c r="AY3342" s="204" t="s">
        <v>177</v>
      </c>
    </row>
    <row r="3343" spans="1:65" s="13" customFormat="1" ht="11.25">
      <c r="B3343" s="193"/>
      <c r="C3343" s="194"/>
      <c r="D3343" s="195" t="s">
        <v>188</v>
      </c>
      <c r="E3343" s="196" t="s">
        <v>19</v>
      </c>
      <c r="F3343" s="197" t="s">
        <v>1818</v>
      </c>
      <c r="G3343" s="194"/>
      <c r="H3343" s="198">
        <v>20.2</v>
      </c>
      <c r="I3343" s="199"/>
      <c r="J3343" s="194"/>
      <c r="K3343" s="194"/>
      <c r="L3343" s="200"/>
      <c r="M3343" s="201"/>
      <c r="N3343" s="202"/>
      <c r="O3343" s="202"/>
      <c r="P3343" s="202"/>
      <c r="Q3343" s="202"/>
      <c r="R3343" s="202"/>
      <c r="S3343" s="202"/>
      <c r="T3343" s="203"/>
      <c r="AT3343" s="204" t="s">
        <v>188</v>
      </c>
      <c r="AU3343" s="204" t="s">
        <v>86</v>
      </c>
      <c r="AV3343" s="13" t="s">
        <v>86</v>
      </c>
      <c r="AW3343" s="13" t="s">
        <v>35</v>
      </c>
      <c r="AX3343" s="13" t="s">
        <v>76</v>
      </c>
      <c r="AY3343" s="204" t="s">
        <v>177</v>
      </c>
    </row>
    <row r="3344" spans="1:65" s="13" customFormat="1" ht="11.25">
      <c r="B3344" s="193"/>
      <c r="C3344" s="194"/>
      <c r="D3344" s="195" t="s">
        <v>188</v>
      </c>
      <c r="E3344" s="196" t="s">
        <v>19</v>
      </c>
      <c r="F3344" s="197" t="s">
        <v>1819</v>
      </c>
      <c r="G3344" s="194"/>
      <c r="H3344" s="198">
        <v>25.9</v>
      </c>
      <c r="I3344" s="199"/>
      <c r="J3344" s="194"/>
      <c r="K3344" s="194"/>
      <c r="L3344" s="200"/>
      <c r="M3344" s="201"/>
      <c r="N3344" s="202"/>
      <c r="O3344" s="202"/>
      <c r="P3344" s="202"/>
      <c r="Q3344" s="202"/>
      <c r="R3344" s="202"/>
      <c r="S3344" s="202"/>
      <c r="T3344" s="203"/>
      <c r="AT3344" s="204" t="s">
        <v>188</v>
      </c>
      <c r="AU3344" s="204" t="s">
        <v>86</v>
      </c>
      <c r="AV3344" s="13" t="s">
        <v>86</v>
      </c>
      <c r="AW3344" s="13" t="s">
        <v>35</v>
      </c>
      <c r="AX3344" s="13" t="s">
        <v>76</v>
      </c>
      <c r="AY3344" s="204" t="s">
        <v>177</v>
      </c>
    </row>
    <row r="3345" spans="1:65" s="13" customFormat="1" ht="11.25">
      <c r="B3345" s="193"/>
      <c r="C3345" s="194"/>
      <c r="D3345" s="195" t="s">
        <v>188</v>
      </c>
      <c r="E3345" s="196" t="s">
        <v>19</v>
      </c>
      <c r="F3345" s="197" t="s">
        <v>1825</v>
      </c>
      <c r="G3345" s="194"/>
      <c r="H3345" s="198">
        <v>20.9</v>
      </c>
      <c r="I3345" s="199"/>
      <c r="J3345" s="194"/>
      <c r="K3345" s="194"/>
      <c r="L3345" s="200"/>
      <c r="M3345" s="201"/>
      <c r="N3345" s="202"/>
      <c r="O3345" s="202"/>
      <c r="P3345" s="202"/>
      <c r="Q3345" s="202"/>
      <c r="R3345" s="202"/>
      <c r="S3345" s="202"/>
      <c r="T3345" s="203"/>
      <c r="AT3345" s="204" t="s">
        <v>188</v>
      </c>
      <c r="AU3345" s="204" t="s">
        <v>86</v>
      </c>
      <c r="AV3345" s="13" t="s">
        <v>86</v>
      </c>
      <c r="AW3345" s="13" t="s">
        <v>35</v>
      </c>
      <c r="AX3345" s="13" t="s">
        <v>76</v>
      </c>
      <c r="AY3345" s="204" t="s">
        <v>177</v>
      </c>
    </row>
    <row r="3346" spans="1:65" s="13" customFormat="1" ht="11.25">
      <c r="B3346" s="193"/>
      <c r="C3346" s="194"/>
      <c r="D3346" s="195" t="s">
        <v>188</v>
      </c>
      <c r="E3346" s="196" t="s">
        <v>19</v>
      </c>
      <c r="F3346" s="197" t="s">
        <v>1826</v>
      </c>
      <c r="G3346" s="194"/>
      <c r="H3346" s="198">
        <v>12.6</v>
      </c>
      <c r="I3346" s="199"/>
      <c r="J3346" s="194"/>
      <c r="K3346" s="194"/>
      <c r="L3346" s="200"/>
      <c r="M3346" s="201"/>
      <c r="N3346" s="202"/>
      <c r="O3346" s="202"/>
      <c r="P3346" s="202"/>
      <c r="Q3346" s="202"/>
      <c r="R3346" s="202"/>
      <c r="S3346" s="202"/>
      <c r="T3346" s="203"/>
      <c r="AT3346" s="204" t="s">
        <v>188</v>
      </c>
      <c r="AU3346" s="204" t="s">
        <v>86</v>
      </c>
      <c r="AV3346" s="13" t="s">
        <v>86</v>
      </c>
      <c r="AW3346" s="13" t="s">
        <v>35</v>
      </c>
      <c r="AX3346" s="13" t="s">
        <v>76</v>
      </c>
      <c r="AY3346" s="204" t="s">
        <v>177</v>
      </c>
    </row>
    <row r="3347" spans="1:65" s="13" customFormat="1" ht="11.25">
      <c r="B3347" s="193"/>
      <c r="C3347" s="194"/>
      <c r="D3347" s="195" t="s">
        <v>188</v>
      </c>
      <c r="E3347" s="196" t="s">
        <v>19</v>
      </c>
      <c r="F3347" s="197" t="s">
        <v>1827</v>
      </c>
      <c r="G3347" s="194"/>
      <c r="H3347" s="198">
        <v>24.4</v>
      </c>
      <c r="I3347" s="199"/>
      <c r="J3347" s="194"/>
      <c r="K3347" s="194"/>
      <c r="L3347" s="200"/>
      <c r="M3347" s="201"/>
      <c r="N3347" s="202"/>
      <c r="O3347" s="202"/>
      <c r="P3347" s="202"/>
      <c r="Q3347" s="202"/>
      <c r="R3347" s="202"/>
      <c r="S3347" s="202"/>
      <c r="T3347" s="203"/>
      <c r="AT3347" s="204" t="s">
        <v>188</v>
      </c>
      <c r="AU3347" s="204" t="s">
        <v>86</v>
      </c>
      <c r="AV3347" s="13" t="s">
        <v>86</v>
      </c>
      <c r="AW3347" s="13" t="s">
        <v>35</v>
      </c>
      <c r="AX3347" s="13" t="s">
        <v>76</v>
      </c>
      <c r="AY3347" s="204" t="s">
        <v>177</v>
      </c>
    </row>
    <row r="3348" spans="1:65" s="13" customFormat="1" ht="11.25">
      <c r="B3348" s="193"/>
      <c r="C3348" s="194"/>
      <c r="D3348" s="195" t="s">
        <v>188</v>
      </c>
      <c r="E3348" s="196" t="s">
        <v>19</v>
      </c>
      <c r="F3348" s="197" t="s">
        <v>1828</v>
      </c>
      <c r="G3348" s="194"/>
      <c r="H3348" s="198">
        <v>25.3</v>
      </c>
      <c r="I3348" s="199"/>
      <c r="J3348" s="194"/>
      <c r="K3348" s="194"/>
      <c r="L3348" s="200"/>
      <c r="M3348" s="201"/>
      <c r="N3348" s="202"/>
      <c r="O3348" s="202"/>
      <c r="P3348" s="202"/>
      <c r="Q3348" s="202"/>
      <c r="R3348" s="202"/>
      <c r="S3348" s="202"/>
      <c r="T3348" s="203"/>
      <c r="AT3348" s="204" t="s">
        <v>188</v>
      </c>
      <c r="AU3348" s="204" t="s">
        <v>86</v>
      </c>
      <c r="AV3348" s="13" t="s">
        <v>86</v>
      </c>
      <c r="AW3348" s="13" t="s">
        <v>35</v>
      </c>
      <c r="AX3348" s="13" t="s">
        <v>76</v>
      </c>
      <c r="AY3348" s="204" t="s">
        <v>177</v>
      </c>
    </row>
    <row r="3349" spans="1:65" s="13" customFormat="1" ht="11.25">
      <c r="B3349" s="193"/>
      <c r="C3349" s="194"/>
      <c r="D3349" s="195" t="s">
        <v>188</v>
      </c>
      <c r="E3349" s="196" t="s">
        <v>19</v>
      </c>
      <c r="F3349" s="197" t="s">
        <v>1829</v>
      </c>
      <c r="G3349" s="194"/>
      <c r="H3349" s="198">
        <v>25.7</v>
      </c>
      <c r="I3349" s="199"/>
      <c r="J3349" s="194"/>
      <c r="K3349" s="194"/>
      <c r="L3349" s="200"/>
      <c r="M3349" s="201"/>
      <c r="N3349" s="202"/>
      <c r="O3349" s="202"/>
      <c r="P3349" s="202"/>
      <c r="Q3349" s="202"/>
      <c r="R3349" s="202"/>
      <c r="S3349" s="202"/>
      <c r="T3349" s="203"/>
      <c r="AT3349" s="204" t="s">
        <v>188</v>
      </c>
      <c r="AU3349" s="204" t="s">
        <v>86</v>
      </c>
      <c r="AV3349" s="13" t="s">
        <v>86</v>
      </c>
      <c r="AW3349" s="13" t="s">
        <v>35</v>
      </c>
      <c r="AX3349" s="13" t="s">
        <v>76</v>
      </c>
      <c r="AY3349" s="204" t="s">
        <v>177</v>
      </c>
    </row>
    <row r="3350" spans="1:65" s="13" customFormat="1" ht="11.25">
      <c r="B3350" s="193"/>
      <c r="C3350" s="194"/>
      <c r="D3350" s="195" t="s">
        <v>188</v>
      </c>
      <c r="E3350" s="196" t="s">
        <v>19</v>
      </c>
      <c r="F3350" s="197" t="s">
        <v>1010</v>
      </c>
      <c r="G3350" s="194"/>
      <c r="H3350" s="198">
        <v>2.2999999999999998</v>
      </c>
      <c r="I3350" s="199"/>
      <c r="J3350" s="194"/>
      <c r="K3350" s="194"/>
      <c r="L3350" s="200"/>
      <c r="M3350" s="201"/>
      <c r="N3350" s="202"/>
      <c r="O3350" s="202"/>
      <c r="P3350" s="202"/>
      <c r="Q3350" s="202"/>
      <c r="R3350" s="202"/>
      <c r="S3350" s="202"/>
      <c r="T3350" s="203"/>
      <c r="AT3350" s="204" t="s">
        <v>188</v>
      </c>
      <c r="AU3350" s="204" t="s">
        <v>86</v>
      </c>
      <c r="AV3350" s="13" t="s">
        <v>86</v>
      </c>
      <c r="AW3350" s="13" t="s">
        <v>35</v>
      </c>
      <c r="AX3350" s="13" t="s">
        <v>76</v>
      </c>
      <c r="AY3350" s="204" t="s">
        <v>177</v>
      </c>
    </row>
    <row r="3351" spans="1:65" s="14" customFormat="1" ht="11.25">
      <c r="B3351" s="205"/>
      <c r="C3351" s="206"/>
      <c r="D3351" s="195" t="s">
        <v>188</v>
      </c>
      <c r="E3351" s="207" t="s">
        <v>19</v>
      </c>
      <c r="F3351" s="208" t="s">
        <v>190</v>
      </c>
      <c r="G3351" s="206"/>
      <c r="H3351" s="209">
        <v>468.99999999999994</v>
      </c>
      <c r="I3351" s="210"/>
      <c r="J3351" s="206"/>
      <c r="K3351" s="206"/>
      <c r="L3351" s="211"/>
      <c r="M3351" s="212"/>
      <c r="N3351" s="213"/>
      <c r="O3351" s="213"/>
      <c r="P3351" s="213"/>
      <c r="Q3351" s="213"/>
      <c r="R3351" s="213"/>
      <c r="S3351" s="213"/>
      <c r="T3351" s="214"/>
      <c r="AT3351" s="215" t="s">
        <v>188</v>
      </c>
      <c r="AU3351" s="215" t="s">
        <v>86</v>
      </c>
      <c r="AV3351" s="14" t="s">
        <v>184</v>
      </c>
      <c r="AW3351" s="14" t="s">
        <v>35</v>
      </c>
      <c r="AX3351" s="14" t="s">
        <v>84</v>
      </c>
      <c r="AY3351" s="215" t="s">
        <v>177</v>
      </c>
    </row>
    <row r="3352" spans="1:65" s="2" customFormat="1" ht="21.75" customHeight="1">
      <c r="A3352" s="36"/>
      <c r="B3352" s="37"/>
      <c r="C3352" s="175" t="s">
        <v>2754</v>
      </c>
      <c r="D3352" s="175" t="s">
        <v>179</v>
      </c>
      <c r="E3352" s="176" t="s">
        <v>2755</v>
      </c>
      <c r="F3352" s="177" t="s">
        <v>2756</v>
      </c>
      <c r="G3352" s="178" t="s">
        <v>199</v>
      </c>
      <c r="H3352" s="179">
        <v>469</v>
      </c>
      <c r="I3352" s="180"/>
      <c r="J3352" s="181">
        <f>ROUND(I3352*H3352,2)</f>
        <v>0</v>
      </c>
      <c r="K3352" s="177" t="s">
        <v>183</v>
      </c>
      <c r="L3352" s="41"/>
      <c r="M3352" s="182" t="s">
        <v>19</v>
      </c>
      <c r="N3352" s="183" t="s">
        <v>47</v>
      </c>
      <c r="O3352" s="66"/>
      <c r="P3352" s="184">
        <f>O3352*H3352</f>
        <v>0</v>
      </c>
      <c r="Q3352" s="184">
        <v>4.5500000000000002E-3</v>
      </c>
      <c r="R3352" s="184">
        <f>Q3352*H3352</f>
        <v>2.13395</v>
      </c>
      <c r="S3352" s="184">
        <v>0</v>
      </c>
      <c r="T3352" s="185">
        <f>S3352*H3352</f>
        <v>0</v>
      </c>
      <c r="U3352" s="36"/>
      <c r="V3352" s="36"/>
      <c r="W3352" s="36"/>
      <c r="X3352" s="36"/>
      <c r="Y3352" s="36"/>
      <c r="Z3352" s="36"/>
      <c r="AA3352" s="36"/>
      <c r="AB3352" s="36"/>
      <c r="AC3352" s="36"/>
      <c r="AD3352" s="36"/>
      <c r="AE3352" s="36"/>
      <c r="AR3352" s="186" t="s">
        <v>301</v>
      </c>
      <c r="AT3352" s="186" t="s">
        <v>179</v>
      </c>
      <c r="AU3352" s="186" t="s">
        <v>86</v>
      </c>
      <c r="AY3352" s="19" t="s">
        <v>177</v>
      </c>
      <c r="BE3352" s="187">
        <f>IF(N3352="základní",J3352,0)</f>
        <v>0</v>
      </c>
      <c r="BF3352" s="187">
        <f>IF(N3352="snížená",J3352,0)</f>
        <v>0</v>
      </c>
      <c r="BG3352" s="187">
        <f>IF(N3352="zákl. přenesená",J3352,0)</f>
        <v>0</v>
      </c>
      <c r="BH3352" s="187">
        <f>IF(N3352="sníž. přenesená",J3352,0)</f>
        <v>0</v>
      </c>
      <c r="BI3352" s="187">
        <f>IF(N3352="nulová",J3352,0)</f>
        <v>0</v>
      </c>
      <c r="BJ3352" s="19" t="s">
        <v>84</v>
      </c>
      <c r="BK3352" s="187">
        <f>ROUND(I3352*H3352,2)</f>
        <v>0</v>
      </c>
      <c r="BL3352" s="19" t="s">
        <v>301</v>
      </c>
      <c r="BM3352" s="186" t="s">
        <v>2757</v>
      </c>
    </row>
    <row r="3353" spans="1:65" s="2" customFormat="1" ht="11.25">
      <c r="A3353" s="36"/>
      <c r="B3353" s="37"/>
      <c r="C3353" s="38"/>
      <c r="D3353" s="188" t="s">
        <v>186</v>
      </c>
      <c r="E3353" s="38"/>
      <c r="F3353" s="189" t="s">
        <v>2758</v>
      </c>
      <c r="G3353" s="38"/>
      <c r="H3353" s="38"/>
      <c r="I3353" s="190"/>
      <c r="J3353" s="38"/>
      <c r="K3353" s="38"/>
      <c r="L3353" s="41"/>
      <c r="M3353" s="191"/>
      <c r="N3353" s="192"/>
      <c r="O3353" s="66"/>
      <c r="P3353" s="66"/>
      <c r="Q3353" s="66"/>
      <c r="R3353" s="66"/>
      <c r="S3353" s="66"/>
      <c r="T3353" s="67"/>
      <c r="U3353" s="36"/>
      <c r="V3353" s="36"/>
      <c r="W3353" s="36"/>
      <c r="X3353" s="36"/>
      <c r="Y3353" s="36"/>
      <c r="Z3353" s="36"/>
      <c r="AA3353" s="36"/>
      <c r="AB3353" s="36"/>
      <c r="AC3353" s="36"/>
      <c r="AD3353" s="36"/>
      <c r="AE3353" s="36"/>
      <c r="AT3353" s="19" t="s">
        <v>186</v>
      </c>
      <c r="AU3353" s="19" t="s">
        <v>86</v>
      </c>
    </row>
    <row r="3354" spans="1:65" s="13" customFormat="1" ht="11.25">
      <c r="B3354" s="193"/>
      <c r="C3354" s="194"/>
      <c r="D3354" s="195" t="s">
        <v>188</v>
      </c>
      <c r="E3354" s="196" t="s">
        <v>19</v>
      </c>
      <c r="F3354" s="197" t="s">
        <v>1026</v>
      </c>
      <c r="G3354" s="194"/>
      <c r="H3354" s="198">
        <v>40.299999999999997</v>
      </c>
      <c r="I3354" s="199"/>
      <c r="J3354" s="194"/>
      <c r="K3354" s="194"/>
      <c r="L3354" s="200"/>
      <c r="M3354" s="201"/>
      <c r="N3354" s="202"/>
      <c r="O3354" s="202"/>
      <c r="P3354" s="202"/>
      <c r="Q3354" s="202"/>
      <c r="R3354" s="202"/>
      <c r="S3354" s="202"/>
      <c r="T3354" s="203"/>
      <c r="AT3354" s="204" t="s">
        <v>188</v>
      </c>
      <c r="AU3354" s="204" t="s">
        <v>86</v>
      </c>
      <c r="AV3354" s="13" t="s">
        <v>86</v>
      </c>
      <c r="AW3354" s="13" t="s">
        <v>35</v>
      </c>
      <c r="AX3354" s="13" t="s">
        <v>76</v>
      </c>
      <c r="AY3354" s="204" t="s">
        <v>177</v>
      </c>
    </row>
    <row r="3355" spans="1:65" s="13" customFormat="1" ht="11.25">
      <c r="B3355" s="193"/>
      <c r="C3355" s="194"/>
      <c r="D3355" s="195" t="s">
        <v>188</v>
      </c>
      <c r="E3355" s="196" t="s">
        <v>19</v>
      </c>
      <c r="F3355" s="197" t="s">
        <v>1027</v>
      </c>
      <c r="G3355" s="194"/>
      <c r="H3355" s="198">
        <v>9.1</v>
      </c>
      <c r="I3355" s="199"/>
      <c r="J3355" s="194"/>
      <c r="K3355" s="194"/>
      <c r="L3355" s="200"/>
      <c r="M3355" s="201"/>
      <c r="N3355" s="202"/>
      <c r="O3355" s="202"/>
      <c r="P3355" s="202"/>
      <c r="Q3355" s="202"/>
      <c r="R3355" s="202"/>
      <c r="S3355" s="202"/>
      <c r="T3355" s="203"/>
      <c r="AT3355" s="204" t="s">
        <v>188</v>
      </c>
      <c r="AU3355" s="204" t="s">
        <v>86</v>
      </c>
      <c r="AV3355" s="13" t="s">
        <v>86</v>
      </c>
      <c r="AW3355" s="13" t="s">
        <v>35</v>
      </c>
      <c r="AX3355" s="13" t="s">
        <v>76</v>
      </c>
      <c r="AY3355" s="204" t="s">
        <v>177</v>
      </c>
    </row>
    <row r="3356" spans="1:65" s="13" customFormat="1" ht="11.25">
      <c r="B3356" s="193"/>
      <c r="C3356" s="194"/>
      <c r="D3356" s="195" t="s">
        <v>188</v>
      </c>
      <c r="E3356" s="196" t="s">
        <v>19</v>
      </c>
      <c r="F3356" s="197" t="s">
        <v>321</v>
      </c>
      <c r="G3356" s="194"/>
      <c r="H3356" s="198">
        <v>17</v>
      </c>
      <c r="I3356" s="199"/>
      <c r="J3356" s="194"/>
      <c r="K3356" s="194"/>
      <c r="L3356" s="200"/>
      <c r="M3356" s="201"/>
      <c r="N3356" s="202"/>
      <c r="O3356" s="202"/>
      <c r="P3356" s="202"/>
      <c r="Q3356" s="202"/>
      <c r="R3356" s="202"/>
      <c r="S3356" s="202"/>
      <c r="T3356" s="203"/>
      <c r="AT3356" s="204" t="s">
        <v>188</v>
      </c>
      <c r="AU3356" s="204" t="s">
        <v>86</v>
      </c>
      <c r="AV3356" s="13" t="s">
        <v>86</v>
      </c>
      <c r="AW3356" s="13" t="s">
        <v>35</v>
      </c>
      <c r="AX3356" s="13" t="s">
        <v>76</v>
      </c>
      <c r="AY3356" s="204" t="s">
        <v>177</v>
      </c>
    </row>
    <row r="3357" spans="1:65" s="13" customFormat="1" ht="11.25">
      <c r="B3357" s="193"/>
      <c r="C3357" s="194"/>
      <c r="D3357" s="195" t="s">
        <v>188</v>
      </c>
      <c r="E3357" s="196" t="s">
        <v>19</v>
      </c>
      <c r="F3357" s="197" t="s">
        <v>1029</v>
      </c>
      <c r="G3357" s="194"/>
      <c r="H3357" s="198">
        <v>10.1</v>
      </c>
      <c r="I3357" s="199"/>
      <c r="J3357" s="194"/>
      <c r="K3357" s="194"/>
      <c r="L3357" s="200"/>
      <c r="M3357" s="201"/>
      <c r="N3357" s="202"/>
      <c r="O3357" s="202"/>
      <c r="P3357" s="202"/>
      <c r="Q3357" s="202"/>
      <c r="R3357" s="202"/>
      <c r="S3357" s="202"/>
      <c r="T3357" s="203"/>
      <c r="AT3357" s="204" t="s">
        <v>188</v>
      </c>
      <c r="AU3357" s="204" t="s">
        <v>86</v>
      </c>
      <c r="AV3357" s="13" t="s">
        <v>86</v>
      </c>
      <c r="AW3357" s="13" t="s">
        <v>35</v>
      </c>
      <c r="AX3357" s="13" t="s">
        <v>76</v>
      </c>
      <c r="AY3357" s="204" t="s">
        <v>177</v>
      </c>
    </row>
    <row r="3358" spans="1:65" s="13" customFormat="1" ht="11.25">
      <c r="B3358" s="193"/>
      <c r="C3358" s="194"/>
      <c r="D3358" s="195" t="s">
        <v>188</v>
      </c>
      <c r="E3358" s="196" t="s">
        <v>19</v>
      </c>
      <c r="F3358" s="197" t="s">
        <v>1030</v>
      </c>
      <c r="G3358" s="194"/>
      <c r="H3358" s="198">
        <v>30.7</v>
      </c>
      <c r="I3358" s="199"/>
      <c r="J3358" s="194"/>
      <c r="K3358" s="194"/>
      <c r="L3358" s="200"/>
      <c r="M3358" s="201"/>
      <c r="N3358" s="202"/>
      <c r="O3358" s="202"/>
      <c r="P3358" s="202"/>
      <c r="Q3358" s="202"/>
      <c r="R3358" s="202"/>
      <c r="S3358" s="202"/>
      <c r="T3358" s="203"/>
      <c r="AT3358" s="204" t="s">
        <v>188</v>
      </c>
      <c r="AU3358" s="204" t="s">
        <v>86</v>
      </c>
      <c r="AV3358" s="13" t="s">
        <v>86</v>
      </c>
      <c r="AW3358" s="13" t="s">
        <v>35</v>
      </c>
      <c r="AX3358" s="13" t="s">
        <v>76</v>
      </c>
      <c r="AY3358" s="204" t="s">
        <v>177</v>
      </c>
    </row>
    <row r="3359" spans="1:65" s="13" customFormat="1" ht="11.25">
      <c r="B3359" s="193"/>
      <c r="C3359" s="194"/>
      <c r="D3359" s="195" t="s">
        <v>188</v>
      </c>
      <c r="E3359" s="196" t="s">
        <v>19</v>
      </c>
      <c r="F3359" s="197" t="s">
        <v>1031</v>
      </c>
      <c r="G3359" s="194"/>
      <c r="H3359" s="198">
        <v>13.1</v>
      </c>
      <c r="I3359" s="199"/>
      <c r="J3359" s="194"/>
      <c r="K3359" s="194"/>
      <c r="L3359" s="200"/>
      <c r="M3359" s="201"/>
      <c r="N3359" s="202"/>
      <c r="O3359" s="202"/>
      <c r="P3359" s="202"/>
      <c r="Q3359" s="202"/>
      <c r="R3359" s="202"/>
      <c r="S3359" s="202"/>
      <c r="T3359" s="203"/>
      <c r="AT3359" s="204" t="s">
        <v>188</v>
      </c>
      <c r="AU3359" s="204" t="s">
        <v>86</v>
      </c>
      <c r="AV3359" s="13" t="s">
        <v>86</v>
      </c>
      <c r="AW3359" s="13" t="s">
        <v>35</v>
      </c>
      <c r="AX3359" s="13" t="s">
        <v>76</v>
      </c>
      <c r="AY3359" s="204" t="s">
        <v>177</v>
      </c>
    </row>
    <row r="3360" spans="1:65" s="13" customFormat="1" ht="11.25">
      <c r="B3360" s="193"/>
      <c r="C3360" s="194"/>
      <c r="D3360" s="195" t="s">
        <v>188</v>
      </c>
      <c r="E3360" s="196" t="s">
        <v>19</v>
      </c>
      <c r="F3360" s="197" t="s">
        <v>1032</v>
      </c>
      <c r="G3360" s="194"/>
      <c r="H3360" s="198">
        <v>12.4</v>
      </c>
      <c r="I3360" s="199"/>
      <c r="J3360" s="194"/>
      <c r="K3360" s="194"/>
      <c r="L3360" s="200"/>
      <c r="M3360" s="201"/>
      <c r="N3360" s="202"/>
      <c r="O3360" s="202"/>
      <c r="P3360" s="202"/>
      <c r="Q3360" s="202"/>
      <c r="R3360" s="202"/>
      <c r="S3360" s="202"/>
      <c r="T3360" s="203"/>
      <c r="AT3360" s="204" t="s">
        <v>188</v>
      </c>
      <c r="AU3360" s="204" t="s">
        <v>86</v>
      </c>
      <c r="AV3360" s="13" t="s">
        <v>86</v>
      </c>
      <c r="AW3360" s="13" t="s">
        <v>35</v>
      </c>
      <c r="AX3360" s="13" t="s">
        <v>76</v>
      </c>
      <c r="AY3360" s="204" t="s">
        <v>177</v>
      </c>
    </row>
    <row r="3361" spans="1:65" s="15" customFormat="1" ht="11.25">
      <c r="B3361" s="216"/>
      <c r="C3361" s="217"/>
      <c r="D3361" s="195" t="s">
        <v>188</v>
      </c>
      <c r="E3361" s="218" t="s">
        <v>19</v>
      </c>
      <c r="F3361" s="219" t="s">
        <v>379</v>
      </c>
      <c r="G3361" s="217"/>
      <c r="H3361" s="218" t="s">
        <v>19</v>
      </c>
      <c r="I3361" s="220"/>
      <c r="J3361" s="217"/>
      <c r="K3361" s="217"/>
      <c r="L3361" s="221"/>
      <c r="M3361" s="222"/>
      <c r="N3361" s="223"/>
      <c r="O3361" s="223"/>
      <c r="P3361" s="223"/>
      <c r="Q3361" s="223"/>
      <c r="R3361" s="223"/>
      <c r="S3361" s="223"/>
      <c r="T3361" s="224"/>
      <c r="AT3361" s="225" t="s">
        <v>188</v>
      </c>
      <c r="AU3361" s="225" t="s">
        <v>86</v>
      </c>
      <c r="AV3361" s="15" t="s">
        <v>84</v>
      </c>
      <c r="AW3361" s="15" t="s">
        <v>35</v>
      </c>
      <c r="AX3361" s="15" t="s">
        <v>76</v>
      </c>
      <c r="AY3361" s="225" t="s">
        <v>177</v>
      </c>
    </row>
    <row r="3362" spans="1:65" s="13" customFormat="1" ht="11.25">
      <c r="B3362" s="193"/>
      <c r="C3362" s="194"/>
      <c r="D3362" s="195" t="s">
        <v>188</v>
      </c>
      <c r="E3362" s="196" t="s">
        <v>19</v>
      </c>
      <c r="F3362" s="197" t="s">
        <v>2748</v>
      </c>
      <c r="G3362" s="194"/>
      <c r="H3362" s="198">
        <v>74.099999999999994</v>
      </c>
      <c r="I3362" s="199"/>
      <c r="J3362" s="194"/>
      <c r="K3362" s="194"/>
      <c r="L3362" s="200"/>
      <c r="M3362" s="201"/>
      <c r="N3362" s="202"/>
      <c r="O3362" s="202"/>
      <c r="P3362" s="202"/>
      <c r="Q3362" s="202"/>
      <c r="R3362" s="202"/>
      <c r="S3362" s="202"/>
      <c r="T3362" s="203"/>
      <c r="AT3362" s="204" t="s">
        <v>188</v>
      </c>
      <c r="AU3362" s="204" t="s">
        <v>86</v>
      </c>
      <c r="AV3362" s="13" t="s">
        <v>86</v>
      </c>
      <c r="AW3362" s="13" t="s">
        <v>35</v>
      </c>
      <c r="AX3362" s="13" t="s">
        <v>76</v>
      </c>
      <c r="AY3362" s="204" t="s">
        <v>177</v>
      </c>
    </row>
    <row r="3363" spans="1:65" s="13" customFormat="1" ht="11.25">
      <c r="B3363" s="193"/>
      <c r="C3363" s="194"/>
      <c r="D3363" s="195" t="s">
        <v>188</v>
      </c>
      <c r="E3363" s="196" t="s">
        <v>19</v>
      </c>
      <c r="F3363" s="197" t="s">
        <v>1823</v>
      </c>
      <c r="G3363" s="194"/>
      <c r="H3363" s="198">
        <v>13.4</v>
      </c>
      <c r="I3363" s="199"/>
      <c r="J3363" s="194"/>
      <c r="K3363" s="194"/>
      <c r="L3363" s="200"/>
      <c r="M3363" s="201"/>
      <c r="N3363" s="202"/>
      <c r="O3363" s="202"/>
      <c r="P3363" s="202"/>
      <c r="Q3363" s="202"/>
      <c r="R3363" s="202"/>
      <c r="S3363" s="202"/>
      <c r="T3363" s="203"/>
      <c r="AT3363" s="204" t="s">
        <v>188</v>
      </c>
      <c r="AU3363" s="204" t="s">
        <v>86</v>
      </c>
      <c r="AV3363" s="13" t="s">
        <v>86</v>
      </c>
      <c r="AW3363" s="13" t="s">
        <v>35</v>
      </c>
      <c r="AX3363" s="13" t="s">
        <v>76</v>
      </c>
      <c r="AY3363" s="204" t="s">
        <v>177</v>
      </c>
    </row>
    <row r="3364" spans="1:65" s="13" customFormat="1" ht="11.25">
      <c r="B3364" s="193"/>
      <c r="C3364" s="194"/>
      <c r="D3364" s="195" t="s">
        <v>188</v>
      </c>
      <c r="E3364" s="196" t="s">
        <v>19</v>
      </c>
      <c r="F3364" s="197" t="s">
        <v>921</v>
      </c>
      <c r="G3364" s="194"/>
      <c r="H3364" s="198">
        <v>56</v>
      </c>
      <c r="I3364" s="199"/>
      <c r="J3364" s="194"/>
      <c r="K3364" s="194"/>
      <c r="L3364" s="200"/>
      <c r="M3364" s="201"/>
      <c r="N3364" s="202"/>
      <c r="O3364" s="202"/>
      <c r="P3364" s="202"/>
      <c r="Q3364" s="202"/>
      <c r="R3364" s="202"/>
      <c r="S3364" s="202"/>
      <c r="T3364" s="203"/>
      <c r="AT3364" s="204" t="s">
        <v>188</v>
      </c>
      <c r="AU3364" s="204" t="s">
        <v>86</v>
      </c>
      <c r="AV3364" s="13" t="s">
        <v>86</v>
      </c>
      <c r="AW3364" s="13" t="s">
        <v>35</v>
      </c>
      <c r="AX3364" s="13" t="s">
        <v>76</v>
      </c>
      <c r="AY3364" s="204" t="s">
        <v>177</v>
      </c>
    </row>
    <row r="3365" spans="1:65" s="13" customFormat="1" ht="11.25">
      <c r="B3365" s="193"/>
      <c r="C3365" s="194"/>
      <c r="D3365" s="195" t="s">
        <v>188</v>
      </c>
      <c r="E3365" s="196" t="s">
        <v>19</v>
      </c>
      <c r="F3365" s="197" t="s">
        <v>1824</v>
      </c>
      <c r="G3365" s="194"/>
      <c r="H3365" s="198">
        <v>35.5</v>
      </c>
      <c r="I3365" s="199"/>
      <c r="J3365" s="194"/>
      <c r="K3365" s="194"/>
      <c r="L3365" s="200"/>
      <c r="M3365" s="201"/>
      <c r="N3365" s="202"/>
      <c r="O3365" s="202"/>
      <c r="P3365" s="202"/>
      <c r="Q3365" s="202"/>
      <c r="R3365" s="202"/>
      <c r="S3365" s="202"/>
      <c r="T3365" s="203"/>
      <c r="AT3365" s="204" t="s">
        <v>188</v>
      </c>
      <c r="AU3365" s="204" t="s">
        <v>86</v>
      </c>
      <c r="AV3365" s="13" t="s">
        <v>86</v>
      </c>
      <c r="AW3365" s="13" t="s">
        <v>35</v>
      </c>
      <c r="AX3365" s="13" t="s">
        <v>76</v>
      </c>
      <c r="AY3365" s="204" t="s">
        <v>177</v>
      </c>
    </row>
    <row r="3366" spans="1:65" s="13" customFormat="1" ht="11.25">
      <c r="B3366" s="193"/>
      <c r="C3366" s="194"/>
      <c r="D3366" s="195" t="s">
        <v>188</v>
      </c>
      <c r="E3366" s="196" t="s">
        <v>19</v>
      </c>
      <c r="F3366" s="197" t="s">
        <v>1818</v>
      </c>
      <c r="G3366" s="194"/>
      <c r="H3366" s="198">
        <v>20.2</v>
      </c>
      <c r="I3366" s="199"/>
      <c r="J3366" s="194"/>
      <c r="K3366" s="194"/>
      <c r="L3366" s="200"/>
      <c r="M3366" s="201"/>
      <c r="N3366" s="202"/>
      <c r="O3366" s="202"/>
      <c r="P3366" s="202"/>
      <c r="Q3366" s="202"/>
      <c r="R3366" s="202"/>
      <c r="S3366" s="202"/>
      <c r="T3366" s="203"/>
      <c r="AT3366" s="204" t="s">
        <v>188</v>
      </c>
      <c r="AU3366" s="204" t="s">
        <v>86</v>
      </c>
      <c r="AV3366" s="13" t="s">
        <v>86</v>
      </c>
      <c r="AW3366" s="13" t="s">
        <v>35</v>
      </c>
      <c r="AX3366" s="13" t="s">
        <v>76</v>
      </c>
      <c r="AY3366" s="204" t="s">
        <v>177</v>
      </c>
    </row>
    <row r="3367" spans="1:65" s="13" customFormat="1" ht="11.25">
      <c r="B3367" s="193"/>
      <c r="C3367" s="194"/>
      <c r="D3367" s="195" t="s">
        <v>188</v>
      </c>
      <c r="E3367" s="196" t="s">
        <v>19</v>
      </c>
      <c r="F3367" s="197" t="s">
        <v>1819</v>
      </c>
      <c r="G3367" s="194"/>
      <c r="H3367" s="198">
        <v>25.9</v>
      </c>
      <c r="I3367" s="199"/>
      <c r="J3367" s="194"/>
      <c r="K3367" s="194"/>
      <c r="L3367" s="200"/>
      <c r="M3367" s="201"/>
      <c r="N3367" s="202"/>
      <c r="O3367" s="202"/>
      <c r="P3367" s="202"/>
      <c r="Q3367" s="202"/>
      <c r="R3367" s="202"/>
      <c r="S3367" s="202"/>
      <c r="T3367" s="203"/>
      <c r="AT3367" s="204" t="s">
        <v>188</v>
      </c>
      <c r="AU3367" s="204" t="s">
        <v>86</v>
      </c>
      <c r="AV3367" s="13" t="s">
        <v>86</v>
      </c>
      <c r="AW3367" s="13" t="s">
        <v>35</v>
      </c>
      <c r="AX3367" s="13" t="s">
        <v>76</v>
      </c>
      <c r="AY3367" s="204" t="s">
        <v>177</v>
      </c>
    </row>
    <row r="3368" spans="1:65" s="13" customFormat="1" ht="11.25">
      <c r="B3368" s="193"/>
      <c r="C3368" s="194"/>
      <c r="D3368" s="195" t="s">
        <v>188</v>
      </c>
      <c r="E3368" s="196" t="s">
        <v>19</v>
      </c>
      <c r="F3368" s="197" t="s">
        <v>1825</v>
      </c>
      <c r="G3368" s="194"/>
      <c r="H3368" s="198">
        <v>20.9</v>
      </c>
      <c r="I3368" s="199"/>
      <c r="J3368" s="194"/>
      <c r="K3368" s="194"/>
      <c r="L3368" s="200"/>
      <c r="M3368" s="201"/>
      <c r="N3368" s="202"/>
      <c r="O3368" s="202"/>
      <c r="P3368" s="202"/>
      <c r="Q3368" s="202"/>
      <c r="R3368" s="202"/>
      <c r="S3368" s="202"/>
      <c r="T3368" s="203"/>
      <c r="AT3368" s="204" t="s">
        <v>188</v>
      </c>
      <c r="AU3368" s="204" t="s">
        <v>86</v>
      </c>
      <c r="AV3368" s="13" t="s">
        <v>86</v>
      </c>
      <c r="AW3368" s="13" t="s">
        <v>35</v>
      </c>
      <c r="AX3368" s="13" t="s">
        <v>76</v>
      </c>
      <c r="AY3368" s="204" t="s">
        <v>177</v>
      </c>
    </row>
    <row r="3369" spans="1:65" s="13" customFormat="1" ht="11.25">
      <c r="B3369" s="193"/>
      <c r="C3369" s="194"/>
      <c r="D3369" s="195" t="s">
        <v>188</v>
      </c>
      <c r="E3369" s="196" t="s">
        <v>19</v>
      </c>
      <c r="F3369" s="197" t="s">
        <v>1826</v>
      </c>
      <c r="G3369" s="194"/>
      <c r="H3369" s="198">
        <v>12.6</v>
      </c>
      <c r="I3369" s="199"/>
      <c r="J3369" s="194"/>
      <c r="K3369" s="194"/>
      <c r="L3369" s="200"/>
      <c r="M3369" s="201"/>
      <c r="N3369" s="202"/>
      <c r="O3369" s="202"/>
      <c r="P3369" s="202"/>
      <c r="Q3369" s="202"/>
      <c r="R3369" s="202"/>
      <c r="S3369" s="202"/>
      <c r="T3369" s="203"/>
      <c r="AT3369" s="204" t="s">
        <v>188</v>
      </c>
      <c r="AU3369" s="204" t="s">
        <v>86</v>
      </c>
      <c r="AV3369" s="13" t="s">
        <v>86</v>
      </c>
      <c r="AW3369" s="13" t="s">
        <v>35</v>
      </c>
      <c r="AX3369" s="13" t="s">
        <v>76</v>
      </c>
      <c r="AY3369" s="204" t="s">
        <v>177</v>
      </c>
    </row>
    <row r="3370" spans="1:65" s="13" customFormat="1" ht="11.25">
      <c r="B3370" s="193"/>
      <c r="C3370" s="194"/>
      <c r="D3370" s="195" t="s">
        <v>188</v>
      </c>
      <c r="E3370" s="196" t="s">
        <v>19</v>
      </c>
      <c r="F3370" s="197" t="s">
        <v>1827</v>
      </c>
      <c r="G3370" s="194"/>
      <c r="H3370" s="198">
        <v>24.4</v>
      </c>
      <c r="I3370" s="199"/>
      <c r="J3370" s="194"/>
      <c r="K3370" s="194"/>
      <c r="L3370" s="200"/>
      <c r="M3370" s="201"/>
      <c r="N3370" s="202"/>
      <c r="O3370" s="202"/>
      <c r="P3370" s="202"/>
      <c r="Q3370" s="202"/>
      <c r="R3370" s="202"/>
      <c r="S3370" s="202"/>
      <c r="T3370" s="203"/>
      <c r="AT3370" s="204" t="s">
        <v>188</v>
      </c>
      <c r="AU3370" s="204" t="s">
        <v>86</v>
      </c>
      <c r="AV3370" s="13" t="s">
        <v>86</v>
      </c>
      <c r="AW3370" s="13" t="s">
        <v>35</v>
      </c>
      <c r="AX3370" s="13" t="s">
        <v>76</v>
      </c>
      <c r="AY3370" s="204" t="s">
        <v>177</v>
      </c>
    </row>
    <row r="3371" spans="1:65" s="13" customFormat="1" ht="11.25">
      <c r="B3371" s="193"/>
      <c r="C3371" s="194"/>
      <c r="D3371" s="195" t="s">
        <v>188</v>
      </c>
      <c r="E3371" s="196" t="s">
        <v>19</v>
      </c>
      <c r="F3371" s="197" t="s">
        <v>1828</v>
      </c>
      <c r="G3371" s="194"/>
      <c r="H3371" s="198">
        <v>25.3</v>
      </c>
      <c r="I3371" s="199"/>
      <c r="J3371" s="194"/>
      <c r="K3371" s="194"/>
      <c r="L3371" s="200"/>
      <c r="M3371" s="201"/>
      <c r="N3371" s="202"/>
      <c r="O3371" s="202"/>
      <c r="P3371" s="202"/>
      <c r="Q3371" s="202"/>
      <c r="R3371" s="202"/>
      <c r="S3371" s="202"/>
      <c r="T3371" s="203"/>
      <c r="AT3371" s="204" t="s">
        <v>188</v>
      </c>
      <c r="AU3371" s="204" t="s">
        <v>86</v>
      </c>
      <c r="AV3371" s="13" t="s">
        <v>86</v>
      </c>
      <c r="AW3371" s="13" t="s">
        <v>35</v>
      </c>
      <c r="AX3371" s="13" t="s">
        <v>76</v>
      </c>
      <c r="AY3371" s="204" t="s">
        <v>177</v>
      </c>
    </row>
    <row r="3372" spans="1:65" s="13" customFormat="1" ht="11.25">
      <c r="B3372" s="193"/>
      <c r="C3372" s="194"/>
      <c r="D3372" s="195" t="s">
        <v>188</v>
      </c>
      <c r="E3372" s="196" t="s">
        <v>19</v>
      </c>
      <c r="F3372" s="197" t="s">
        <v>1829</v>
      </c>
      <c r="G3372" s="194"/>
      <c r="H3372" s="198">
        <v>25.7</v>
      </c>
      <c r="I3372" s="199"/>
      <c r="J3372" s="194"/>
      <c r="K3372" s="194"/>
      <c r="L3372" s="200"/>
      <c r="M3372" s="201"/>
      <c r="N3372" s="202"/>
      <c r="O3372" s="202"/>
      <c r="P3372" s="202"/>
      <c r="Q3372" s="202"/>
      <c r="R3372" s="202"/>
      <c r="S3372" s="202"/>
      <c r="T3372" s="203"/>
      <c r="AT3372" s="204" t="s">
        <v>188</v>
      </c>
      <c r="AU3372" s="204" t="s">
        <v>86</v>
      </c>
      <c r="AV3372" s="13" t="s">
        <v>86</v>
      </c>
      <c r="AW3372" s="13" t="s">
        <v>35</v>
      </c>
      <c r="AX3372" s="13" t="s">
        <v>76</v>
      </c>
      <c r="AY3372" s="204" t="s">
        <v>177</v>
      </c>
    </row>
    <row r="3373" spans="1:65" s="13" customFormat="1" ht="11.25">
      <c r="B3373" s="193"/>
      <c r="C3373" s="194"/>
      <c r="D3373" s="195" t="s">
        <v>188</v>
      </c>
      <c r="E3373" s="196" t="s">
        <v>19</v>
      </c>
      <c r="F3373" s="197" t="s">
        <v>1010</v>
      </c>
      <c r="G3373" s="194"/>
      <c r="H3373" s="198">
        <v>2.2999999999999998</v>
      </c>
      <c r="I3373" s="199"/>
      <c r="J3373" s="194"/>
      <c r="K3373" s="194"/>
      <c r="L3373" s="200"/>
      <c r="M3373" s="201"/>
      <c r="N3373" s="202"/>
      <c r="O3373" s="202"/>
      <c r="P3373" s="202"/>
      <c r="Q3373" s="202"/>
      <c r="R3373" s="202"/>
      <c r="S3373" s="202"/>
      <c r="T3373" s="203"/>
      <c r="AT3373" s="204" t="s">
        <v>188</v>
      </c>
      <c r="AU3373" s="204" t="s">
        <v>86</v>
      </c>
      <c r="AV3373" s="13" t="s">
        <v>86</v>
      </c>
      <c r="AW3373" s="13" t="s">
        <v>35</v>
      </c>
      <c r="AX3373" s="13" t="s">
        <v>76</v>
      </c>
      <c r="AY3373" s="204" t="s">
        <v>177</v>
      </c>
    </row>
    <row r="3374" spans="1:65" s="14" customFormat="1" ht="11.25">
      <c r="B3374" s="205"/>
      <c r="C3374" s="206"/>
      <c r="D3374" s="195" t="s">
        <v>188</v>
      </c>
      <c r="E3374" s="207" t="s">
        <v>19</v>
      </c>
      <c r="F3374" s="208" t="s">
        <v>190</v>
      </c>
      <c r="G3374" s="206"/>
      <c r="H3374" s="209">
        <v>468.99999999999994</v>
      </c>
      <c r="I3374" s="210"/>
      <c r="J3374" s="206"/>
      <c r="K3374" s="206"/>
      <c r="L3374" s="211"/>
      <c r="M3374" s="212"/>
      <c r="N3374" s="213"/>
      <c r="O3374" s="213"/>
      <c r="P3374" s="213"/>
      <c r="Q3374" s="213"/>
      <c r="R3374" s="213"/>
      <c r="S3374" s="213"/>
      <c r="T3374" s="214"/>
      <c r="AT3374" s="215" t="s">
        <v>188</v>
      </c>
      <c r="AU3374" s="215" t="s">
        <v>86</v>
      </c>
      <c r="AV3374" s="14" t="s">
        <v>184</v>
      </c>
      <c r="AW3374" s="14" t="s">
        <v>35</v>
      </c>
      <c r="AX3374" s="14" t="s">
        <v>84</v>
      </c>
      <c r="AY3374" s="215" t="s">
        <v>177</v>
      </c>
    </row>
    <row r="3375" spans="1:65" s="2" customFormat="1" ht="16.5" customHeight="1">
      <c r="A3375" s="36"/>
      <c r="B3375" s="37"/>
      <c r="C3375" s="175" t="s">
        <v>2759</v>
      </c>
      <c r="D3375" s="175" t="s">
        <v>179</v>
      </c>
      <c r="E3375" s="176" t="s">
        <v>2760</v>
      </c>
      <c r="F3375" s="177" t="s">
        <v>2761</v>
      </c>
      <c r="G3375" s="178" t="s">
        <v>199</v>
      </c>
      <c r="H3375" s="179">
        <v>469</v>
      </c>
      <c r="I3375" s="180"/>
      <c r="J3375" s="181">
        <f>ROUND(I3375*H3375,2)</f>
        <v>0</v>
      </c>
      <c r="K3375" s="177" t="s">
        <v>183</v>
      </c>
      <c r="L3375" s="41"/>
      <c r="M3375" s="182" t="s">
        <v>19</v>
      </c>
      <c r="N3375" s="183" t="s">
        <v>47</v>
      </c>
      <c r="O3375" s="66"/>
      <c r="P3375" s="184">
        <f>O3375*H3375</f>
        <v>0</v>
      </c>
      <c r="Q3375" s="184">
        <v>2.9999999999999997E-4</v>
      </c>
      <c r="R3375" s="184">
        <f>Q3375*H3375</f>
        <v>0.14069999999999999</v>
      </c>
      <c r="S3375" s="184">
        <v>0</v>
      </c>
      <c r="T3375" s="185">
        <f>S3375*H3375</f>
        <v>0</v>
      </c>
      <c r="U3375" s="36"/>
      <c r="V3375" s="36"/>
      <c r="W3375" s="36"/>
      <c r="X3375" s="36"/>
      <c r="Y3375" s="36"/>
      <c r="Z3375" s="36"/>
      <c r="AA3375" s="36"/>
      <c r="AB3375" s="36"/>
      <c r="AC3375" s="36"/>
      <c r="AD3375" s="36"/>
      <c r="AE3375" s="36"/>
      <c r="AR3375" s="186" t="s">
        <v>301</v>
      </c>
      <c r="AT3375" s="186" t="s">
        <v>179</v>
      </c>
      <c r="AU3375" s="186" t="s">
        <v>86</v>
      </c>
      <c r="AY3375" s="19" t="s">
        <v>177</v>
      </c>
      <c r="BE3375" s="187">
        <f>IF(N3375="základní",J3375,0)</f>
        <v>0</v>
      </c>
      <c r="BF3375" s="187">
        <f>IF(N3375="snížená",J3375,0)</f>
        <v>0</v>
      </c>
      <c r="BG3375" s="187">
        <f>IF(N3375="zákl. přenesená",J3375,0)</f>
        <v>0</v>
      </c>
      <c r="BH3375" s="187">
        <f>IF(N3375="sníž. přenesená",J3375,0)</f>
        <v>0</v>
      </c>
      <c r="BI3375" s="187">
        <f>IF(N3375="nulová",J3375,0)</f>
        <v>0</v>
      </c>
      <c r="BJ3375" s="19" t="s">
        <v>84</v>
      </c>
      <c r="BK3375" s="187">
        <f>ROUND(I3375*H3375,2)</f>
        <v>0</v>
      </c>
      <c r="BL3375" s="19" t="s">
        <v>301</v>
      </c>
      <c r="BM3375" s="186" t="s">
        <v>2762</v>
      </c>
    </row>
    <row r="3376" spans="1:65" s="2" customFormat="1" ht="11.25">
      <c r="A3376" s="36"/>
      <c r="B3376" s="37"/>
      <c r="C3376" s="38"/>
      <c r="D3376" s="188" t="s">
        <v>186</v>
      </c>
      <c r="E3376" s="38"/>
      <c r="F3376" s="189" t="s">
        <v>2763</v>
      </c>
      <c r="G3376" s="38"/>
      <c r="H3376" s="38"/>
      <c r="I3376" s="190"/>
      <c r="J3376" s="38"/>
      <c r="K3376" s="38"/>
      <c r="L3376" s="41"/>
      <c r="M3376" s="191"/>
      <c r="N3376" s="192"/>
      <c r="O3376" s="66"/>
      <c r="P3376" s="66"/>
      <c r="Q3376" s="66"/>
      <c r="R3376" s="66"/>
      <c r="S3376" s="66"/>
      <c r="T3376" s="67"/>
      <c r="U3376" s="36"/>
      <c r="V3376" s="36"/>
      <c r="W3376" s="36"/>
      <c r="X3376" s="36"/>
      <c r="Y3376" s="36"/>
      <c r="Z3376" s="36"/>
      <c r="AA3376" s="36"/>
      <c r="AB3376" s="36"/>
      <c r="AC3376" s="36"/>
      <c r="AD3376" s="36"/>
      <c r="AE3376" s="36"/>
      <c r="AT3376" s="19" t="s">
        <v>186</v>
      </c>
      <c r="AU3376" s="19" t="s">
        <v>86</v>
      </c>
    </row>
    <row r="3377" spans="2:51" s="13" customFormat="1" ht="11.25">
      <c r="B3377" s="193"/>
      <c r="C3377" s="194"/>
      <c r="D3377" s="195" t="s">
        <v>188</v>
      </c>
      <c r="E3377" s="196" t="s">
        <v>19</v>
      </c>
      <c r="F3377" s="197" t="s">
        <v>1026</v>
      </c>
      <c r="G3377" s="194"/>
      <c r="H3377" s="198">
        <v>40.299999999999997</v>
      </c>
      <c r="I3377" s="199"/>
      <c r="J3377" s="194"/>
      <c r="K3377" s="194"/>
      <c r="L3377" s="200"/>
      <c r="M3377" s="201"/>
      <c r="N3377" s="202"/>
      <c r="O3377" s="202"/>
      <c r="P3377" s="202"/>
      <c r="Q3377" s="202"/>
      <c r="R3377" s="202"/>
      <c r="S3377" s="202"/>
      <c r="T3377" s="203"/>
      <c r="AT3377" s="204" t="s">
        <v>188</v>
      </c>
      <c r="AU3377" s="204" t="s">
        <v>86</v>
      </c>
      <c r="AV3377" s="13" t="s">
        <v>86</v>
      </c>
      <c r="AW3377" s="13" t="s">
        <v>35</v>
      </c>
      <c r="AX3377" s="13" t="s">
        <v>76</v>
      </c>
      <c r="AY3377" s="204" t="s">
        <v>177</v>
      </c>
    </row>
    <row r="3378" spans="2:51" s="13" customFormat="1" ht="11.25">
      <c r="B3378" s="193"/>
      <c r="C3378" s="194"/>
      <c r="D3378" s="195" t="s">
        <v>188</v>
      </c>
      <c r="E3378" s="196" t="s">
        <v>19</v>
      </c>
      <c r="F3378" s="197" t="s">
        <v>1027</v>
      </c>
      <c r="G3378" s="194"/>
      <c r="H3378" s="198">
        <v>9.1</v>
      </c>
      <c r="I3378" s="199"/>
      <c r="J3378" s="194"/>
      <c r="K3378" s="194"/>
      <c r="L3378" s="200"/>
      <c r="M3378" s="201"/>
      <c r="N3378" s="202"/>
      <c r="O3378" s="202"/>
      <c r="P3378" s="202"/>
      <c r="Q3378" s="202"/>
      <c r="R3378" s="202"/>
      <c r="S3378" s="202"/>
      <c r="T3378" s="203"/>
      <c r="AT3378" s="204" t="s">
        <v>188</v>
      </c>
      <c r="AU3378" s="204" t="s">
        <v>86</v>
      </c>
      <c r="AV3378" s="13" t="s">
        <v>86</v>
      </c>
      <c r="AW3378" s="13" t="s">
        <v>35</v>
      </c>
      <c r="AX3378" s="13" t="s">
        <v>76</v>
      </c>
      <c r="AY3378" s="204" t="s">
        <v>177</v>
      </c>
    </row>
    <row r="3379" spans="2:51" s="13" customFormat="1" ht="11.25">
      <c r="B3379" s="193"/>
      <c r="C3379" s="194"/>
      <c r="D3379" s="195" t="s">
        <v>188</v>
      </c>
      <c r="E3379" s="196" t="s">
        <v>19</v>
      </c>
      <c r="F3379" s="197" t="s">
        <v>321</v>
      </c>
      <c r="G3379" s="194"/>
      <c r="H3379" s="198">
        <v>17</v>
      </c>
      <c r="I3379" s="199"/>
      <c r="J3379" s="194"/>
      <c r="K3379" s="194"/>
      <c r="L3379" s="200"/>
      <c r="M3379" s="201"/>
      <c r="N3379" s="202"/>
      <c r="O3379" s="202"/>
      <c r="P3379" s="202"/>
      <c r="Q3379" s="202"/>
      <c r="R3379" s="202"/>
      <c r="S3379" s="202"/>
      <c r="T3379" s="203"/>
      <c r="AT3379" s="204" t="s">
        <v>188</v>
      </c>
      <c r="AU3379" s="204" t="s">
        <v>86</v>
      </c>
      <c r="AV3379" s="13" t="s">
        <v>86</v>
      </c>
      <c r="AW3379" s="13" t="s">
        <v>35</v>
      </c>
      <c r="AX3379" s="13" t="s">
        <v>76</v>
      </c>
      <c r="AY3379" s="204" t="s">
        <v>177</v>
      </c>
    </row>
    <row r="3380" spans="2:51" s="13" customFormat="1" ht="11.25">
      <c r="B3380" s="193"/>
      <c r="C3380" s="194"/>
      <c r="D3380" s="195" t="s">
        <v>188</v>
      </c>
      <c r="E3380" s="196" t="s">
        <v>19</v>
      </c>
      <c r="F3380" s="197" t="s">
        <v>1029</v>
      </c>
      <c r="G3380" s="194"/>
      <c r="H3380" s="198">
        <v>10.1</v>
      </c>
      <c r="I3380" s="199"/>
      <c r="J3380" s="194"/>
      <c r="K3380" s="194"/>
      <c r="L3380" s="200"/>
      <c r="M3380" s="201"/>
      <c r="N3380" s="202"/>
      <c r="O3380" s="202"/>
      <c r="P3380" s="202"/>
      <c r="Q3380" s="202"/>
      <c r="R3380" s="202"/>
      <c r="S3380" s="202"/>
      <c r="T3380" s="203"/>
      <c r="AT3380" s="204" t="s">
        <v>188</v>
      </c>
      <c r="AU3380" s="204" t="s">
        <v>86</v>
      </c>
      <c r="AV3380" s="13" t="s">
        <v>86</v>
      </c>
      <c r="AW3380" s="13" t="s">
        <v>35</v>
      </c>
      <c r="AX3380" s="13" t="s">
        <v>76</v>
      </c>
      <c r="AY3380" s="204" t="s">
        <v>177</v>
      </c>
    </row>
    <row r="3381" spans="2:51" s="13" customFormat="1" ht="11.25">
      <c r="B3381" s="193"/>
      <c r="C3381" s="194"/>
      <c r="D3381" s="195" t="s">
        <v>188</v>
      </c>
      <c r="E3381" s="196" t="s">
        <v>19</v>
      </c>
      <c r="F3381" s="197" t="s">
        <v>1030</v>
      </c>
      <c r="G3381" s="194"/>
      <c r="H3381" s="198">
        <v>30.7</v>
      </c>
      <c r="I3381" s="199"/>
      <c r="J3381" s="194"/>
      <c r="K3381" s="194"/>
      <c r="L3381" s="200"/>
      <c r="M3381" s="201"/>
      <c r="N3381" s="202"/>
      <c r="O3381" s="202"/>
      <c r="P3381" s="202"/>
      <c r="Q3381" s="202"/>
      <c r="R3381" s="202"/>
      <c r="S3381" s="202"/>
      <c r="T3381" s="203"/>
      <c r="AT3381" s="204" t="s">
        <v>188</v>
      </c>
      <c r="AU3381" s="204" t="s">
        <v>86</v>
      </c>
      <c r="AV3381" s="13" t="s">
        <v>86</v>
      </c>
      <c r="AW3381" s="13" t="s">
        <v>35</v>
      </c>
      <c r="AX3381" s="13" t="s">
        <v>76</v>
      </c>
      <c r="AY3381" s="204" t="s">
        <v>177</v>
      </c>
    </row>
    <row r="3382" spans="2:51" s="13" customFormat="1" ht="11.25">
      <c r="B3382" s="193"/>
      <c r="C3382" s="194"/>
      <c r="D3382" s="195" t="s">
        <v>188</v>
      </c>
      <c r="E3382" s="196" t="s">
        <v>19</v>
      </c>
      <c r="F3382" s="197" t="s">
        <v>1031</v>
      </c>
      <c r="G3382" s="194"/>
      <c r="H3382" s="198">
        <v>13.1</v>
      </c>
      <c r="I3382" s="199"/>
      <c r="J3382" s="194"/>
      <c r="K3382" s="194"/>
      <c r="L3382" s="200"/>
      <c r="M3382" s="201"/>
      <c r="N3382" s="202"/>
      <c r="O3382" s="202"/>
      <c r="P3382" s="202"/>
      <c r="Q3382" s="202"/>
      <c r="R3382" s="202"/>
      <c r="S3382" s="202"/>
      <c r="T3382" s="203"/>
      <c r="AT3382" s="204" t="s">
        <v>188</v>
      </c>
      <c r="AU3382" s="204" t="s">
        <v>86</v>
      </c>
      <c r="AV3382" s="13" t="s">
        <v>86</v>
      </c>
      <c r="AW3382" s="13" t="s">
        <v>35</v>
      </c>
      <c r="AX3382" s="13" t="s">
        <v>76</v>
      </c>
      <c r="AY3382" s="204" t="s">
        <v>177</v>
      </c>
    </row>
    <row r="3383" spans="2:51" s="13" customFormat="1" ht="11.25">
      <c r="B3383" s="193"/>
      <c r="C3383" s="194"/>
      <c r="D3383" s="195" t="s">
        <v>188</v>
      </c>
      <c r="E3383" s="196" t="s">
        <v>19</v>
      </c>
      <c r="F3383" s="197" t="s">
        <v>1032</v>
      </c>
      <c r="G3383" s="194"/>
      <c r="H3383" s="198">
        <v>12.4</v>
      </c>
      <c r="I3383" s="199"/>
      <c r="J3383" s="194"/>
      <c r="K3383" s="194"/>
      <c r="L3383" s="200"/>
      <c r="M3383" s="201"/>
      <c r="N3383" s="202"/>
      <c r="O3383" s="202"/>
      <c r="P3383" s="202"/>
      <c r="Q3383" s="202"/>
      <c r="R3383" s="202"/>
      <c r="S3383" s="202"/>
      <c r="T3383" s="203"/>
      <c r="AT3383" s="204" t="s">
        <v>188</v>
      </c>
      <c r="AU3383" s="204" t="s">
        <v>86</v>
      </c>
      <c r="AV3383" s="13" t="s">
        <v>86</v>
      </c>
      <c r="AW3383" s="13" t="s">
        <v>35</v>
      </c>
      <c r="AX3383" s="13" t="s">
        <v>76</v>
      </c>
      <c r="AY3383" s="204" t="s">
        <v>177</v>
      </c>
    </row>
    <row r="3384" spans="2:51" s="15" customFormat="1" ht="11.25">
      <c r="B3384" s="216"/>
      <c r="C3384" s="217"/>
      <c r="D3384" s="195" t="s">
        <v>188</v>
      </c>
      <c r="E3384" s="218" t="s">
        <v>19</v>
      </c>
      <c r="F3384" s="219" t="s">
        <v>379</v>
      </c>
      <c r="G3384" s="217"/>
      <c r="H3384" s="218" t="s">
        <v>19</v>
      </c>
      <c r="I3384" s="220"/>
      <c r="J3384" s="217"/>
      <c r="K3384" s="217"/>
      <c r="L3384" s="221"/>
      <c r="M3384" s="222"/>
      <c r="N3384" s="223"/>
      <c r="O3384" s="223"/>
      <c r="P3384" s="223"/>
      <c r="Q3384" s="223"/>
      <c r="R3384" s="223"/>
      <c r="S3384" s="223"/>
      <c r="T3384" s="224"/>
      <c r="AT3384" s="225" t="s">
        <v>188</v>
      </c>
      <c r="AU3384" s="225" t="s">
        <v>86</v>
      </c>
      <c r="AV3384" s="15" t="s">
        <v>84</v>
      </c>
      <c r="AW3384" s="15" t="s">
        <v>35</v>
      </c>
      <c r="AX3384" s="15" t="s">
        <v>76</v>
      </c>
      <c r="AY3384" s="225" t="s">
        <v>177</v>
      </c>
    </row>
    <row r="3385" spans="2:51" s="13" customFormat="1" ht="11.25">
      <c r="B3385" s="193"/>
      <c r="C3385" s="194"/>
      <c r="D3385" s="195" t="s">
        <v>188</v>
      </c>
      <c r="E3385" s="196" t="s">
        <v>19</v>
      </c>
      <c r="F3385" s="197" t="s">
        <v>2748</v>
      </c>
      <c r="G3385" s="194"/>
      <c r="H3385" s="198">
        <v>74.099999999999994</v>
      </c>
      <c r="I3385" s="199"/>
      <c r="J3385" s="194"/>
      <c r="K3385" s="194"/>
      <c r="L3385" s="200"/>
      <c r="M3385" s="201"/>
      <c r="N3385" s="202"/>
      <c r="O3385" s="202"/>
      <c r="P3385" s="202"/>
      <c r="Q3385" s="202"/>
      <c r="R3385" s="202"/>
      <c r="S3385" s="202"/>
      <c r="T3385" s="203"/>
      <c r="AT3385" s="204" t="s">
        <v>188</v>
      </c>
      <c r="AU3385" s="204" t="s">
        <v>86</v>
      </c>
      <c r="AV3385" s="13" t="s">
        <v>86</v>
      </c>
      <c r="AW3385" s="13" t="s">
        <v>35</v>
      </c>
      <c r="AX3385" s="13" t="s">
        <v>76</v>
      </c>
      <c r="AY3385" s="204" t="s">
        <v>177</v>
      </c>
    </row>
    <row r="3386" spans="2:51" s="13" customFormat="1" ht="11.25">
      <c r="B3386" s="193"/>
      <c r="C3386" s="194"/>
      <c r="D3386" s="195" t="s">
        <v>188</v>
      </c>
      <c r="E3386" s="196" t="s">
        <v>19</v>
      </c>
      <c r="F3386" s="197" t="s">
        <v>1823</v>
      </c>
      <c r="G3386" s="194"/>
      <c r="H3386" s="198">
        <v>13.4</v>
      </c>
      <c r="I3386" s="199"/>
      <c r="J3386" s="194"/>
      <c r="K3386" s="194"/>
      <c r="L3386" s="200"/>
      <c r="M3386" s="201"/>
      <c r="N3386" s="202"/>
      <c r="O3386" s="202"/>
      <c r="P3386" s="202"/>
      <c r="Q3386" s="202"/>
      <c r="R3386" s="202"/>
      <c r="S3386" s="202"/>
      <c r="T3386" s="203"/>
      <c r="AT3386" s="204" t="s">
        <v>188</v>
      </c>
      <c r="AU3386" s="204" t="s">
        <v>86</v>
      </c>
      <c r="AV3386" s="13" t="s">
        <v>86</v>
      </c>
      <c r="AW3386" s="13" t="s">
        <v>35</v>
      </c>
      <c r="AX3386" s="13" t="s">
        <v>76</v>
      </c>
      <c r="AY3386" s="204" t="s">
        <v>177</v>
      </c>
    </row>
    <row r="3387" spans="2:51" s="13" customFormat="1" ht="11.25">
      <c r="B3387" s="193"/>
      <c r="C3387" s="194"/>
      <c r="D3387" s="195" t="s">
        <v>188</v>
      </c>
      <c r="E3387" s="196" t="s">
        <v>19</v>
      </c>
      <c r="F3387" s="197" t="s">
        <v>921</v>
      </c>
      <c r="G3387" s="194"/>
      <c r="H3387" s="198">
        <v>56</v>
      </c>
      <c r="I3387" s="199"/>
      <c r="J3387" s="194"/>
      <c r="K3387" s="194"/>
      <c r="L3387" s="200"/>
      <c r="M3387" s="201"/>
      <c r="N3387" s="202"/>
      <c r="O3387" s="202"/>
      <c r="P3387" s="202"/>
      <c r="Q3387" s="202"/>
      <c r="R3387" s="202"/>
      <c r="S3387" s="202"/>
      <c r="T3387" s="203"/>
      <c r="AT3387" s="204" t="s">
        <v>188</v>
      </c>
      <c r="AU3387" s="204" t="s">
        <v>86</v>
      </c>
      <c r="AV3387" s="13" t="s">
        <v>86</v>
      </c>
      <c r="AW3387" s="13" t="s">
        <v>35</v>
      </c>
      <c r="AX3387" s="13" t="s">
        <v>76</v>
      </c>
      <c r="AY3387" s="204" t="s">
        <v>177</v>
      </c>
    </row>
    <row r="3388" spans="2:51" s="13" customFormat="1" ht="11.25">
      <c r="B3388" s="193"/>
      <c r="C3388" s="194"/>
      <c r="D3388" s="195" t="s">
        <v>188</v>
      </c>
      <c r="E3388" s="196" t="s">
        <v>19</v>
      </c>
      <c r="F3388" s="197" t="s">
        <v>1824</v>
      </c>
      <c r="G3388" s="194"/>
      <c r="H3388" s="198">
        <v>35.5</v>
      </c>
      <c r="I3388" s="199"/>
      <c r="J3388" s="194"/>
      <c r="K3388" s="194"/>
      <c r="L3388" s="200"/>
      <c r="M3388" s="201"/>
      <c r="N3388" s="202"/>
      <c r="O3388" s="202"/>
      <c r="P3388" s="202"/>
      <c r="Q3388" s="202"/>
      <c r="R3388" s="202"/>
      <c r="S3388" s="202"/>
      <c r="T3388" s="203"/>
      <c r="AT3388" s="204" t="s">
        <v>188</v>
      </c>
      <c r="AU3388" s="204" t="s">
        <v>86</v>
      </c>
      <c r="AV3388" s="13" t="s">
        <v>86</v>
      </c>
      <c r="AW3388" s="13" t="s">
        <v>35</v>
      </c>
      <c r="AX3388" s="13" t="s">
        <v>76</v>
      </c>
      <c r="AY3388" s="204" t="s">
        <v>177</v>
      </c>
    </row>
    <row r="3389" spans="2:51" s="13" customFormat="1" ht="11.25">
      <c r="B3389" s="193"/>
      <c r="C3389" s="194"/>
      <c r="D3389" s="195" t="s">
        <v>188</v>
      </c>
      <c r="E3389" s="196" t="s">
        <v>19</v>
      </c>
      <c r="F3389" s="197" t="s">
        <v>1818</v>
      </c>
      <c r="G3389" s="194"/>
      <c r="H3389" s="198">
        <v>20.2</v>
      </c>
      <c r="I3389" s="199"/>
      <c r="J3389" s="194"/>
      <c r="K3389" s="194"/>
      <c r="L3389" s="200"/>
      <c r="M3389" s="201"/>
      <c r="N3389" s="202"/>
      <c r="O3389" s="202"/>
      <c r="P3389" s="202"/>
      <c r="Q3389" s="202"/>
      <c r="R3389" s="202"/>
      <c r="S3389" s="202"/>
      <c r="T3389" s="203"/>
      <c r="AT3389" s="204" t="s">
        <v>188</v>
      </c>
      <c r="AU3389" s="204" t="s">
        <v>86</v>
      </c>
      <c r="AV3389" s="13" t="s">
        <v>86</v>
      </c>
      <c r="AW3389" s="13" t="s">
        <v>35</v>
      </c>
      <c r="AX3389" s="13" t="s">
        <v>76</v>
      </c>
      <c r="AY3389" s="204" t="s">
        <v>177</v>
      </c>
    </row>
    <row r="3390" spans="2:51" s="13" customFormat="1" ht="11.25">
      <c r="B3390" s="193"/>
      <c r="C3390" s="194"/>
      <c r="D3390" s="195" t="s">
        <v>188</v>
      </c>
      <c r="E3390" s="196" t="s">
        <v>19</v>
      </c>
      <c r="F3390" s="197" t="s">
        <v>1819</v>
      </c>
      <c r="G3390" s="194"/>
      <c r="H3390" s="198">
        <v>25.9</v>
      </c>
      <c r="I3390" s="199"/>
      <c r="J3390" s="194"/>
      <c r="K3390" s="194"/>
      <c r="L3390" s="200"/>
      <c r="M3390" s="201"/>
      <c r="N3390" s="202"/>
      <c r="O3390" s="202"/>
      <c r="P3390" s="202"/>
      <c r="Q3390" s="202"/>
      <c r="R3390" s="202"/>
      <c r="S3390" s="202"/>
      <c r="T3390" s="203"/>
      <c r="AT3390" s="204" t="s">
        <v>188</v>
      </c>
      <c r="AU3390" s="204" t="s">
        <v>86</v>
      </c>
      <c r="AV3390" s="13" t="s">
        <v>86</v>
      </c>
      <c r="AW3390" s="13" t="s">
        <v>35</v>
      </c>
      <c r="AX3390" s="13" t="s">
        <v>76</v>
      </c>
      <c r="AY3390" s="204" t="s">
        <v>177</v>
      </c>
    </row>
    <row r="3391" spans="2:51" s="13" customFormat="1" ht="11.25">
      <c r="B3391" s="193"/>
      <c r="C3391" s="194"/>
      <c r="D3391" s="195" t="s">
        <v>188</v>
      </c>
      <c r="E3391" s="196" t="s">
        <v>19</v>
      </c>
      <c r="F3391" s="197" t="s">
        <v>1825</v>
      </c>
      <c r="G3391" s="194"/>
      <c r="H3391" s="198">
        <v>20.9</v>
      </c>
      <c r="I3391" s="199"/>
      <c r="J3391" s="194"/>
      <c r="K3391" s="194"/>
      <c r="L3391" s="200"/>
      <c r="M3391" s="201"/>
      <c r="N3391" s="202"/>
      <c r="O3391" s="202"/>
      <c r="P3391" s="202"/>
      <c r="Q3391" s="202"/>
      <c r="R3391" s="202"/>
      <c r="S3391" s="202"/>
      <c r="T3391" s="203"/>
      <c r="AT3391" s="204" t="s">
        <v>188</v>
      </c>
      <c r="AU3391" s="204" t="s">
        <v>86</v>
      </c>
      <c r="AV3391" s="13" t="s">
        <v>86</v>
      </c>
      <c r="AW3391" s="13" t="s">
        <v>35</v>
      </c>
      <c r="AX3391" s="13" t="s">
        <v>76</v>
      </c>
      <c r="AY3391" s="204" t="s">
        <v>177</v>
      </c>
    </row>
    <row r="3392" spans="2:51" s="13" customFormat="1" ht="11.25">
      <c r="B3392" s="193"/>
      <c r="C3392" s="194"/>
      <c r="D3392" s="195" t="s">
        <v>188</v>
      </c>
      <c r="E3392" s="196" t="s">
        <v>19</v>
      </c>
      <c r="F3392" s="197" t="s">
        <v>1826</v>
      </c>
      <c r="G3392" s="194"/>
      <c r="H3392" s="198">
        <v>12.6</v>
      </c>
      <c r="I3392" s="199"/>
      <c r="J3392" s="194"/>
      <c r="K3392" s="194"/>
      <c r="L3392" s="200"/>
      <c r="M3392" s="201"/>
      <c r="N3392" s="202"/>
      <c r="O3392" s="202"/>
      <c r="P3392" s="202"/>
      <c r="Q3392" s="202"/>
      <c r="R3392" s="202"/>
      <c r="S3392" s="202"/>
      <c r="T3392" s="203"/>
      <c r="AT3392" s="204" t="s">
        <v>188</v>
      </c>
      <c r="AU3392" s="204" t="s">
        <v>86</v>
      </c>
      <c r="AV3392" s="13" t="s">
        <v>86</v>
      </c>
      <c r="AW3392" s="13" t="s">
        <v>35</v>
      </c>
      <c r="AX3392" s="13" t="s">
        <v>76</v>
      </c>
      <c r="AY3392" s="204" t="s">
        <v>177</v>
      </c>
    </row>
    <row r="3393" spans="1:65" s="13" customFormat="1" ht="11.25">
      <c r="B3393" s="193"/>
      <c r="C3393" s="194"/>
      <c r="D3393" s="195" t="s">
        <v>188</v>
      </c>
      <c r="E3393" s="196" t="s">
        <v>19</v>
      </c>
      <c r="F3393" s="197" t="s">
        <v>1827</v>
      </c>
      <c r="G3393" s="194"/>
      <c r="H3393" s="198">
        <v>24.4</v>
      </c>
      <c r="I3393" s="199"/>
      <c r="J3393" s="194"/>
      <c r="K3393" s="194"/>
      <c r="L3393" s="200"/>
      <c r="M3393" s="201"/>
      <c r="N3393" s="202"/>
      <c r="O3393" s="202"/>
      <c r="P3393" s="202"/>
      <c r="Q3393" s="202"/>
      <c r="R3393" s="202"/>
      <c r="S3393" s="202"/>
      <c r="T3393" s="203"/>
      <c r="AT3393" s="204" t="s">
        <v>188</v>
      </c>
      <c r="AU3393" s="204" t="s">
        <v>86</v>
      </c>
      <c r="AV3393" s="13" t="s">
        <v>86</v>
      </c>
      <c r="AW3393" s="13" t="s">
        <v>35</v>
      </c>
      <c r="AX3393" s="13" t="s">
        <v>76</v>
      </c>
      <c r="AY3393" s="204" t="s">
        <v>177</v>
      </c>
    </row>
    <row r="3394" spans="1:65" s="13" customFormat="1" ht="11.25">
      <c r="B3394" s="193"/>
      <c r="C3394" s="194"/>
      <c r="D3394" s="195" t="s">
        <v>188</v>
      </c>
      <c r="E3394" s="196" t="s">
        <v>19</v>
      </c>
      <c r="F3394" s="197" t="s">
        <v>1828</v>
      </c>
      <c r="G3394" s="194"/>
      <c r="H3394" s="198">
        <v>25.3</v>
      </c>
      <c r="I3394" s="199"/>
      <c r="J3394" s="194"/>
      <c r="K3394" s="194"/>
      <c r="L3394" s="200"/>
      <c r="M3394" s="201"/>
      <c r="N3394" s="202"/>
      <c r="O3394" s="202"/>
      <c r="P3394" s="202"/>
      <c r="Q3394" s="202"/>
      <c r="R3394" s="202"/>
      <c r="S3394" s="202"/>
      <c r="T3394" s="203"/>
      <c r="AT3394" s="204" t="s">
        <v>188</v>
      </c>
      <c r="AU3394" s="204" t="s">
        <v>86</v>
      </c>
      <c r="AV3394" s="13" t="s">
        <v>86</v>
      </c>
      <c r="AW3394" s="13" t="s">
        <v>35</v>
      </c>
      <c r="AX3394" s="13" t="s">
        <v>76</v>
      </c>
      <c r="AY3394" s="204" t="s">
        <v>177</v>
      </c>
    </row>
    <row r="3395" spans="1:65" s="13" customFormat="1" ht="11.25">
      <c r="B3395" s="193"/>
      <c r="C3395" s="194"/>
      <c r="D3395" s="195" t="s">
        <v>188</v>
      </c>
      <c r="E3395" s="196" t="s">
        <v>19</v>
      </c>
      <c r="F3395" s="197" t="s">
        <v>1829</v>
      </c>
      <c r="G3395" s="194"/>
      <c r="H3395" s="198">
        <v>25.7</v>
      </c>
      <c r="I3395" s="199"/>
      <c r="J3395" s="194"/>
      <c r="K3395" s="194"/>
      <c r="L3395" s="200"/>
      <c r="M3395" s="201"/>
      <c r="N3395" s="202"/>
      <c r="O3395" s="202"/>
      <c r="P3395" s="202"/>
      <c r="Q3395" s="202"/>
      <c r="R3395" s="202"/>
      <c r="S3395" s="202"/>
      <c r="T3395" s="203"/>
      <c r="AT3395" s="204" t="s">
        <v>188</v>
      </c>
      <c r="AU3395" s="204" t="s">
        <v>86</v>
      </c>
      <c r="AV3395" s="13" t="s">
        <v>86</v>
      </c>
      <c r="AW3395" s="13" t="s">
        <v>35</v>
      </c>
      <c r="AX3395" s="13" t="s">
        <v>76</v>
      </c>
      <c r="AY3395" s="204" t="s">
        <v>177</v>
      </c>
    </row>
    <row r="3396" spans="1:65" s="13" customFormat="1" ht="11.25">
      <c r="B3396" s="193"/>
      <c r="C3396" s="194"/>
      <c r="D3396" s="195" t="s">
        <v>188</v>
      </c>
      <c r="E3396" s="196" t="s">
        <v>19</v>
      </c>
      <c r="F3396" s="197" t="s">
        <v>1010</v>
      </c>
      <c r="G3396" s="194"/>
      <c r="H3396" s="198">
        <v>2.2999999999999998</v>
      </c>
      <c r="I3396" s="199"/>
      <c r="J3396" s="194"/>
      <c r="K3396" s="194"/>
      <c r="L3396" s="200"/>
      <c r="M3396" s="201"/>
      <c r="N3396" s="202"/>
      <c r="O3396" s="202"/>
      <c r="P3396" s="202"/>
      <c r="Q3396" s="202"/>
      <c r="R3396" s="202"/>
      <c r="S3396" s="202"/>
      <c r="T3396" s="203"/>
      <c r="AT3396" s="204" t="s">
        <v>188</v>
      </c>
      <c r="AU3396" s="204" t="s">
        <v>86</v>
      </c>
      <c r="AV3396" s="13" t="s">
        <v>86</v>
      </c>
      <c r="AW3396" s="13" t="s">
        <v>35</v>
      </c>
      <c r="AX3396" s="13" t="s">
        <v>76</v>
      </c>
      <c r="AY3396" s="204" t="s">
        <v>177</v>
      </c>
    </row>
    <row r="3397" spans="1:65" s="14" customFormat="1" ht="11.25">
      <c r="B3397" s="205"/>
      <c r="C3397" s="206"/>
      <c r="D3397" s="195" t="s">
        <v>188</v>
      </c>
      <c r="E3397" s="207" t="s">
        <v>19</v>
      </c>
      <c r="F3397" s="208" t="s">
        <v>190</v>
      </c>
      <c r="G3397" s="206"/>
      <c r="H3397" s="209">
        <v>468.99999999999994</v>
      </c>
      <c r="I3397" s="210"/>
      <c r="J3397" s="206"/>
      <c r="K3397" s="206"/>
      <c r="L3397" s="211"/>
      <c r="M3397" s="212"/>
      <c r="N3397" s="213"/>
      <c r="O3397" s="213"/>
      <c r="P3397" s="213"/>
      <c r="Q3397" s="213"/>
      <c r="R3397" s="213"/>
      <c r="S3397" s="213"/>
      <c r="T3397" s="214"/>
      <c r="AT3397" s="215" t="s">
        <v>188</v>
      </c>
      <c r="AU3397" s="215" t="s">
        <v>86</v>
      </c>
      <c r="AV3397" s="14" t="s">
        <v>184</v>
      </c>
      <c r="AW3397" s="14" t="s">
        <v>35</v>
      </c>
      <c r="AX3397" s="14" t="s">
        <v>84</v>
      </c>
      <c r="AY3397" s="215" t="s">
        <v>177</v>
      </c>
    </row>
    <row r="3398" spans="1:65" s="2" customFormat="1" ht="24.2" customHeight="1">
      <c r="A3398" s="36"/>
      <c r="B3398" s="37"/>
      <c r="C3398" s="237" t="s">
        <v>2764</v>
      </c>
      <c r="D3398" s="237" t="s">
        <v>757</v>
      </c>
      <c r="E3398" s="238" t="s">
        <v>2765</v>
      </c>
      <c r="F3398" s="239" t="s">
        <v>2766</v>
      </c>
      <c r="G3398" s="240" t="s">
        <v>199</v>
      </c>
      <c r="H3398" s="241">
        <v>515.9</v>
      </c>
      <c r="I3398" s="242"/>
      <c r="J3398" s="243">
        <f>ROUND(I3398*H3398,2)</f>
        <v>0</v>
      </c>
      <c r="K3398" s="239" t="s">
        <v>183</v>
      </c>
      <c r="L3398" s="244"/>
      <c r="M3398" s="245" t="s">
        <v>19</v>
      </c>
      <c r="N3398" s="246" t="s">
        <v>47</v>
      </c>
      <c r="O3398" s="66"/>
      <c r="P3398" s="184">
        <f>O3398*H3398</f>
        <v>0</v>
      </c>
      <c r="Q3398" s="184">
        <v>3.6800000000000001E-3</v>
      </c>
      <c r="R3398" s="184">
        <f>Q3398*H3398</f>
        <v>1.898512</v>
      </c>
      <c r="S3398" s="184">
        <v>0</v>
      </c>
      <c r="T3398" s="185">
        <f>S3398*H3398</f>
        <v>0</v>
      </c>
      <c r="U3398" s="36"/>
      <c r="V3398" s="36"/>
      <c r="W3398" s="36"/>
      <c r="X3398" s="36"/>
      <c r="Y3398" s="36"/>
      <c r="Z3398" s="36"/>
      <c r="AA3398" s="36"/>
      <c r="AB3398" s="36"/>
      <c r="AC3398" s="36"/>
      <c r="AD3398" s="36"/>
      <c r="AE3398" s="36"/>
      <c r="AR3398" s="186" t="s">
        <v>592</v>
      </c>
      <c r="AT3398" s="186" t="s">
        <v>757</v>
      </c>
      <c r="AU3398" s="186" t="s">
        <v>86</v>
      </c>
      <c r="AY3398" s="19" t="s">
        <v>177</v>
      </c>
      <c r="BE3398" s="187">
        <f>IF(N3398="základní",J3398,0)</f>
        <v>0</v>
      </c>
      <c r="BF3398" s="187">
        <f>IF(N3398="snížená",J3398,0)</f>
        <v>0</v>
      </c>
      <c r="BG3398" s="187">
        <f>IF(N3398="zákl. přenesená",J3398,0)</f>
        <v>0</v>
      </c>
      <c r="BH3398" s="187">
        <f>IF(N3398="sníž. přenesená",J3398,0)</f>
        <v>0</v>
      </c>
      <c r="BI3398" s="187">
        <f>IF(N3398="nulová",J3398,0)</f>
        <v>0</v>
      </c>
      <c r="BJ3398" s="19" t="s">
        <v>84</v>
      </c>
      <c r="BK3398" s="187">
        <f>ROUND(I3398*H3398,2)</f>
        <v>0</v>
      </c>
      <c r="BL3398" s="19" t="s">
        <v>301</v>
      </c>
      <c r="BM3398" s="186" t="s">
        <v>2767</v>
      </c>
    </row>
    <row r="3399" spans="1:65" s="13" customFormat="1" ht="11.25">
      <c r="B3399" s="193"/>
      <c r="C3399" s="194"/>
      <c r="D3399" s="195" t="s">
        <v>188</v>
      </c>
      <c r="E3399" s="196" t="s">
        <v>19</v>
      </c>
      <c r="F3399" s="197" t="s">
        <v>2768</v>
      </c>
      <c r="G3399" s="194"/>
      <c r="H3399" s="198">
        <v>515.9</v>
      </c>
      <c r="I3399" s="199"/>
      <c r="J3399" s="194"/>
      <c r="K3399" s="194"/>
      <c r="L3399" s="200"/>
      <c r="M3399" s="201"/>
      <c r="N3399" s="202"/>
      <c r="O3399" s="202"/>
      <c r="P3399" s="202"/>
      <c r="Q3399" s="202"/>
      <c r="R3399" s="202"/>
      <c r="S3399" s="202"/>
      <c r="T3399" s="203"/>
      <c r="AT3399" s="204" t="s">
        <v>188</v>
      </c>
      <c r="AU3399" s="204" t="s">
        <v>86</v>
      </c>
      <c r="AV3399" s="13" t="s">
        <v>86</v>
      </c>
      <c r="AW3399" s="13" t="s">
        <v>35</v>
      </c>
      <c r="AX3399" s="13" t="s">
        <v>84</v>
      </c>
      <c r="AY3399" s="204" t="s">
        <v>177</v>
      </c>
    </row>
    <row r="3400" spans="1:65" s="2" customFormat="1" ht="16.5" customHeight="1">
      <c r="A3400" s="36"/>
      <c r="B3400" s="37"/>
      <c r="C3400" s="175" t="s">
        <v>2769</v>
      </c>
      <c r="D3400" s="175" t="s">
        <v>179</v>
      </c>
      <c r="E3400" s="176" t="s">
        <v>2770</v>
      </c>
      <c r="F3400" s="177" t="s">
        <v>2771</v>
      </c>
      <c r="G3400" s="178" t="s">
        <v>595</v>
      </c>
      <c r="H3400" s="179">
        <v>408.1</v>
      </c>
      <c r="I3400" s="180"/>
      <c r="J3400" s="181">
        <f>ROUND(I3400*H3400,2)</f>
        <v>0</v>
      </c>
      <c r="K3400" s="177" t="s">
        <v>183</v>
      </c>
      <c r="L3400" s="41"/>
      <c r="M3400" s="182" t="s">
        <v>19</v>
      </c>
      <c r="N3400" s="183" t="s">
        <v>47</v>
      </c>
      <c r="O3400" s="66"/>
      <c r="P3400" s="184">
        <f>O3400*H3400</f>
        <v>0</v>
      </c>
      <c r="Q3400" s="184">
        <v>1.0000000000000001E-5</v>
      </c>
      <c r="R3400" s="184">
        <f>Q3400*H3400</f>
        <v>4.0810000000000004E-3</v>
      </c>
      <c r="S3400" s="184">
        <v>0</v>
      </c>
      <c r="T3400" s="185">
        <f>S3400*H3400</f>
        <v>0</v>
      </c>
      <c r="U3400" s="36"/>
      <c r="V3400" s="36"/>
      <c r="W3400" s="36"/>
      <c r="X3400" s="36"/>
      <c r="Y3400" s="36"/>
      <c r="Z3400" s="36"/>
      <c r="AA3400" s="36"/>
      <c r="AB3400" s="36"/>
      <c r="AC3400" s="36"/>
      <c r="AD3400" s="36"/>
      <c r="AE3400" s="36"/>
      <c r="AR3400" s="186" t="s">
        <v>301</v>
      </c>
      <c r="AT3400" s="186" t="s">
        <v>179</v>
      </c>
      <c r="AU3400" s="186" t="s">
        <v>86</v>
      </c>
      <c r="AY3400" s="19" t="s">
        <v>177</v>
      </c>
      <c r="BE3400" s="187">
        <f>IF(N3400="základní",J3400,0)</f>
        <v>0</v>
      </c>
      <c r="BF3400" s="187">
        <f>IF(N3400="snížená",J3400,0)</f>
        <v>0</v>
      </c>
      <c r="BG3400" s="187">
        <f>IF(N3400="zákl. přenesená",J3400,0)</f>
        <v>0</v>
      </c>
      <c r="BH3400" s="187">
        <f>IF(N3400="sníž. přenesená",J3400,0)</f>
        <v>0</v>
      </c>
      <c r="BI3400" s="187">
        <f>IF(N3400="nulová",J3400,0)</f>
        <v>0</v>
      </c>
      <c r="BJ3400" s="19" t="s">
        <v>84</v>
      </c>
      <c r="BK3400" s="187">
        <f>ROUND(I3400*H3400,2)</f>
        <v>0</v>
      </c>
      <c r="BL3400" s="19" t="s">
        <v>301</v>
      </c>
      <c r="BM3400" s="186" t="s">
        <v>2772</v>
      </c>
    </row>
    <row r="3401" spans="1:65" s="2" customFormat="1" ht="11.25">
      <c r="A3401" s="36"/>
      <c r="B3401" s="37"/>
      <c r="C3401" s="38"/>
      <c r="D3401" s="188" t="s">
        <v>186</v>
      </c>
      <c r="E3401" s="38"/>
      <c r="F3401" s="189" t="s">
        <v>2773</v>
      </c>
      <c r="G3401" s="38"/>
      <c r="H3401" s="38"/>
      <c r="I3401" s="190"/>
      <c r="J3401" s="38"/>
      <c r="K3401" s="38"/>
      <c r="L3401" s="41"/>
      <c r="M3401" s="191"/>
      <c r="N3401" s="192"/>
      <c r="O3401" s="66"/>
      <c r="P3401" s="66"/>
      <c r="Q3401" s="66"/>
      <c r="R3401" s="66"/>
      <c r="S3401" s="66"/>
      <c r="T3401" s="67"/>
      <c r="U3401" s="36"/>
      <c r="V3401" s="36"/>
      <c r="W3401" s="36"/>
      <c r="X3401" s="36"/>
      <c r="Y3401" s="36"/>
      <c r="Z3401" s="36"/>
      <c r="AA3401" s="36"/>
      <c r="AB3401" s="36"/>
      <c r="AC3401" s="36"/>
      <c r="AD3401" s="36"/>
      <c r="AE3401" s="36"/>
      <c r="AT3401" s="19" t="s">
        <v>186</v>
      </c>
      <c r="AU3401" s="19" t="s">
        <v>86</v>
      </c>
    </row>
    <row r="3402" spans="1:65" s="15" customFormat="1" ht="11.25">
      <c r="B3402" s="216"/>
      <c r="C3402" s="217"/>
      <c r="D3402" s="195" t="s">
        <v>188</v>
      </c>
      <c r="E3402" s="218" t="s">
        <v>19</v>
      </c>
      <c r="F3402" s="219" t="s">
        <v>2774</v>
      </c>
      <c r="G3402" s="217"/>
      <c r="H3402" s="218" t="s">
        <v>19</v>
      </c>
      <c r="I3402" s="220"/>
      <c r="J3402" s="217"/>
      <c r="K3402" s="217"/>
      <c r="L3402" s="221"/>
      <c r="M3402" s="222"/>
      <c r="N3402" s="223"/>
      <c r="O3402" s="223"/>
      <c r="P3402" s="223"/>
      <c r="Q3402" s="223"/>
      <c r="R3402" s="223"/>
      <c r="S3402" s="223"/>
      <c r="T3402" s="224"/>
      <c r="AT3402" s="225" t="s">
        <v>188</v>
      </c>
      <c r="AU3402" s="225" t="s">
        <v>86</v>
      </c>
      <c r="AV3402" s="15" t="s">
        <v>84</v>
      </c>
      <c r="AW3402" s="15" t="s">
        <v>35</v>
      </c>
      <c r="AX3402" s="15" t="s">
        <v>76</v>
      </c>
      <c r="AY3402" s="225" t="s">
        <v>177</v>
      </c>
    </row>
    <row r="3403" spans="1:65" s="15" customFormat="1" ht="11.25">
      <c r="B3403" s="216"/>
      <c r="C3403" s="217"/>
      <c r="D3403" s="195" t="s">
        <v>188</v>
      </c>
      <c r="E3403" s="218" t="s">
        <v>19</v>
      </c>
      <c r="F3403" s="219" t="s">
        <v>470</v>
      </c>
      <c r="G3403" s="217"/>
      <c r="H3403" s="218" t="s">
        <v>19</v>
      </c>
      <c r="I3403" s="220"/>
      <c r="J3403" s="217"/>
      <c r="K3403" s="217"/>
      <c r="L3403" s="221"/>
      <c r="M3403" s="222"/>
      <c r="N3403" s="223"/>
      <c r="O3403" s="223"/>
      <c r="P3403" s="223"/>
      <c r="Q3403" s="223"/>
      <c r="R3403" s="223"/>
      <c r="S3403" s="223"/>
      <c r="T3403" s="224"/>
      <c r="AT3403" s="225" t="s">
        <v>188</v>
      </c>
      <c r="AU3403" s="225" t="s">
        <v>86</v>
      </c>
      <c r="AV3403" s="15" t="s">
        <v>84</v>
      </c>
      <c r="AW3403" s="15" t="s">
        <v>35</v>
      </c>
      <c r="AX3403" s="15" t="s">
        <v>76</v>
      </c>
      <c r="AY3403" s="225" t="s">
        <v>177</v>
      </c>
    </row>
    <row r="3404" spans="1:65" s="13" customFormat="1" ht="11.25">
      <c r="B3404" s="193"/>
      <c r="C3404" s="194"/>
      <c r="D3404" s="195" t="s">
        <v>188</v>
      </c>
      <c r="E3404" s="196" t="s">
        <v>19</v>
      </c>
      <c r="F3404" s="197" t="s">
        <v>2775</v>
      </c>
      <c r="G3404" s="194"/>
      <c r="H3404" s="198">
        <v>60.28</v>
      </c>
      <c r="I3404" s="199"/>
      <c r="J3404" s="194"/>
      <c r="K3404" s="194"/>
      <c r="L3404" s="200"/>
      <c r="M3404" s="201"/>
      <c r="N3404" s="202"/>
      <c r="O3404" s="202"/>
      <c r="P3404" s="202"/>
      <c r="Q3404" s="202"/>
      <c r="R3404" s="202"/>
      <c r="S3404" s="202"/>
      <c r="T3404" s="203"/>
      <c r="AT3404" s="204" t="s">
        <v>188</v>
      </c>
      <c r="AU3404" s="204" t="s">
        <v>86</v>
      </c>
      <c r="AV3404" s="13" t="s">
        <v>86</v>
      </c>
      <c r="AW3404" s="13" t="s">
        <v>35</v>
      </c>
      <c r="AX3404" s="13" t="s">
        <v>76</v>
      </c>
      <c r="AY3404" s="204" t="s">
        <v>177</v>
      </c>
    </row>
    <row r="3405" spans="1:65" s="15" customFormat="1" ht="11.25">
      <c r="B3405" s="216"/>
      <c r="C3405" s="217"/>
      <c r="D3405" s="195" t="s">
        <v>188</v>
      </c>
      <c r="E3405" s="218" t="s">
        <v>19</v>
      </c>
      <c r="F3405" s="219" t="s">
        <v>472</v>
      </c>
      <c r="G3405" s="217"/>
      <c r="H3405" s="218" t="s">
        <v>19</v>
      </c>
      <c r="I3405" s="220"/>
      <c r="J3405" s="217"/>
      <c r="K3405" s="217"/>
      <c r="L3405" s="221"/>
      <c r="M3405" s="222"/>
      <c r="N3405" s="223"/>
      <c r="O3405" s="223"/>
      <c r="P3405" s="223"/>
      <c r="Q3405" s="223"/>
      <c r="R3405" s="223"/>
      <c r="S3405" s="223"/>
      <c r="T3405" s="224"/>
      <c r="AT3405" s="225" t="s">
        <v>188</v>
      </c>
      <c r="AU3405" s="225" t="s">
        <v>86</v>
      </c>
      <c r="AV3405" s="15" t="s">
        <v>84</v>
      </c>
      <c r="AW3405" s="15" t="s">
        <v>35</v>
      </c>
      <c r="AX3405" s="15" t="s">
        <v>76</v>
      </c>
      <c r="AY3405" s="225" t="s">
        <v>177</v>
      </c>
    </row>
    <row r="3406" spans="1:65" s="13" customFormat="1" ht="11.25">
      <c r="B3406" s="193"/>
      <c r="C3406" s="194"/>
      <c r="D3406" s="195" t="s">
        <v>188</v>
      </c>
      <c r="E3406" s="196" t="s">
        <v>19</v>
      </c>
      <c r="F3406" s="197" t="s">
        <v>2776</v>
      </c>
      <c r="G3406" s="194"/>
      <c r="H3406" s="198">
        <v>8.98</v>
      </c>
      <c r="I3406" s="199"/>
      <c r="J3406" s="194"/>
      <c r="K3406" s="194"/>
      <c r="L3406" s="200"/>
      <c r="M3406" s="201"/>
      <c r="N3406" s="202"/>
      <c r="O3406" s="202"/>
      <c r="P3406" s="202"/>
      <c r="Q3406" s="202"/>
      <c r="R3406" s="202"/>
      <c r="S3406" s="202"/>
      <c r="T3406" s="203"/>
      <c r="AT3406" s="204" t="s">
        <v>188</v>
      </c>
      <c r="AU3406" s="204" t="s">
        <v>86</v>
      </c>
      <c r="AV3406" s="13" t="s">
        <v>86</v>
      </c>
      <c r="AW3406" s="13" t="s">
        <v>35</v>
      </c>
      <c r="AX3406" s="13" t="s">
        <v>76</v>
      </c>
      <c r="AY3406" s="204" t="s">
        <v>177</v>
      </c>
    </row>
    <row r="3407" spans="1:65" s="15" customFormat="1" ht="11.25">
      <c r="B3407" s="216"/>
      <c r="C3407" s="217"/>
      <c r="D3407" s="195" t="s">
        <v>188</v>
      </c>
      <c r="E3407" s="218" t="s">
        <v>19</v>
      </c>
      <c r="F3407" s="219" t="s">
        <v>474</v>
      </c>
      <c r="G3407" s="217"/>
      <c r="H3407" s="218" t="s">
        <v>19</v>
      </c>
      <c r="I3407" s="220"/>
      <c r="J3407" s="217"/>
      <c r="K3407" s="217"/>
      <c r="L3407" s="221"/>
      <c r="M3407" s="222"/>
      <c r="N3407" s="223"/>
      <c r="O3407" s="223"/>
      <c r="P3407" s="223"/>
      <c r="Q3407" s="223"/>
      <c r="R3407" s="223"/>
      <c r="S3407" s="223"/>
      <c r="T3407" s="224"/>
      <c r="AT3407" s="225" t="s">
        <v>188</v>
      </c>
      <c r="AU3407" s="225" t="s">
        <v>86</v>
      </c>
      <c r="AV3407" s="15" t="s">
        <v>84</v>
      </c>
      <c r="AW3407" s="15" t="s">
        <v>35</v>
      </c>
      <c r="AX3407" s="15" t="s">
        <v>76</v>
      </c>
      <c r="AY3407" s="225" t="s">
        <v>177</v>
      </c>
    </row>
    <row r="3408" spans="1:65" s="13" customFormat="1" ht="11.25">
      <c r="B3408" s="193"/>
      <c r="C3408" s="194"/>
      <c r="D3408" s="195" t="s">
        <v>188</v>
      </c>
      <c r="E3408" s="196" t="s">
        <v>19</v>
      </c>
      <c r="F3408" s="197" t="s">
        <v>2777</v>
      </c>
      <c r="G3408" s="194"/>
      <c r="H3408" s="198">
        <v>17.86</v>
      </c>
      <c r="I3408" s="199"/>
      <c r="J3408" s="194"/>
      <c r="K3408" s="194"/>
      <c r="L3408" s="200"/>
      <c r="M3408" s="201"/>
      <c r="N3408" s="202"/>
      <c r="O3408" s="202"/>
      <c r="P3408" s="202"/>
      <c r="Q3408" s="202"/>
      <c r="R3408" s="202"/>
      <c r="S3408" s="202"/>
      <c r="T3408" s="203"/>
      <c r="AT3408" s="204" t="s">
        <v>188</v>
      </c>
      <c r="AU3408" s="204" t="s">
        <v>86</v>
      </c>
      <c r="AV3408" s="13" t="s">
        <v>86</v>
      </c>
      <c r="AW3408" s="13" t="s">
        <v>35</v>
      </c>
      <c r="AX3408" s="13" t="s">
        <v>76</v>
      </c>
      <c r="AY3408" s="204" t="s">
        <v>177</v>
      </c>
    </row>
    <row r="3409" spans="2:51" s="15" customFormat="1" ht="11.25">
      <c r="B3409" s="216"/>
      <c r="C3409" s="217"/>
      <c r="D3409" s="195" t="s">
        <v>188</v>
      </c>
      <c r="E3409" s="218" t="s">
        <v>19</v>
      </c>
      <c r="F3409" s="219" t="s">
        <v>484</v>
      </c>
      <c r="G3409" s="217"/>
      <c r="H3409" s="218" t="s">
        <v>19</v>
      </c>
      <c r="I3409" s="220"/>
      <c r="J3409" s="217"/>
      <c r="K3409" s="217"/>
      <c r="L3409" s="221"/>
      <c r="M3409" s="222"/>
      <c r="N3409" s="223"/>
      <c r="O3409" s="223"/>
      <c r="P3409" s="223"/>
      <c r="Q3409" s="223"/>
      <c r="R3409" s="223"/>
      <c r="S3409" s="223"/>
      <c r="T3409" s="224"/>
      <c r="AT3409" s="225" t="s">
        <v>188</v>
      </c>
      <c r="AU3409" s="225" t="s">
        <v>86</v>
      </c>
      <c r="AV3409" s="15" t="s">
        <v>84</v>
      </c>
      <c r="AW3409" s="15" t="s">
        <v>35</v>
      </c>
      <c r="AX3409" s="15" t="s">
        <v>76</v>
      </c>
      <c r="AY3409" s="225" t="s">
        <v>177</v>
      </c>
    </row>
    <row r="3410" spans="2:51" s="13" customFormat="1" ht="11.25">
      <c r="B3410" s="193"/>
      <c r="C3410" s="194"/>
      <c r="D3410" s="195" t="s">
        <v>188</v>
      </c>
      <c r="E3410" s="196" t="s">
        <v>19</v>
      </c>
      <c r="F3410" s="197" t="s">
        <v>2778</v>
      </c>
      <c r="G3410" s="194"/>
      <c r="H3410" s="198">
        <v>13.6</v>
      </c>
      <c r="I3410" s="199"/>
      <c r="J3410" s="194"/>
      <c r="K3410" s="194"/>
      <c r="L3410" s="200"/>
      <c r="M3410" s="201"/>
      <c r="N3410" s="202"/>
      <c r="O3410" s="202"/>
      <c r="P3410" s="202"/>
      <c r="Q3410" s="202"/>
      <c r="R3410" s="202"/>
      <c r="S3410" s="202"/>
      <c r="T3410" s="203"/>
      <c r="AT3410" s="204" t="s">
        <v>188</v>
      </c>
      <c r="AU3410" s="204" t="s">
        <v>86</v>
      </c>
      <c r="AV3410" s="13" t="s">
        <v>86</v>
      </c>
      <c r="AW3410" s="13" t="s">
        <v>35</v>
      </c>
      <c r="AX3410" s="13" t="s">
        <v>76</v>
      </c>
      <c r="AY3410" s="204" t="s">
        <v>177</v>
      </c>
    </row>
    <row r="3411" spans="2:51" s="15" customFormat="1" ht="11.25">
      <c r="B3411" s="216"/>
      <c r="C3411" s="217"/>
      <c r="D3411" s="195" t="s">
        <v>188</v>
      </c>
      <c r="E3411" s="218" t="s">
        <v>19</v>
      </c>
      <c r="F3411" s="219" t="s">
        <v>486</v>
      </c>
      <c r="G3411" s="217"/>
      <c r="H3411" s="218" t="s">
        <v>19</v>
      </c>
      <c r="I3411" s="220"/>
      <c r="J3411" s="217"/>
      <c r="K3411" s="217"/>
      <c r="L3411" s="221"/>
      <c r="M3411" s="222"/>
      <c r="N3411" s="223"/>
      <c r="O3411" s="223"/>
      <c r="P3411" s="223"/>
      <c r="Q3411" s="223"/>
      <c r="R3411" s="223"/>
      <c r="S3411" s="223"/>
      <c r="T3411" s="224"/>
      <c r="AT3411" s="225" t="s">
        <v>188</v>
      </c>
      <c r="AU3411" s="225" t="s">
        <v>86</v>
      </c>
      <c r="AV3411" s="15" t="s">
        <v>84</v>
      </c>
      <c r="AW3411" s="15" t="s">
        <v>35</v>
      </c>
      <c r="AX3411" s="15" t="s">
        <v>76</v>
      </c>
      <c r="AY3411" s="225" t="s">
        <v>177</v>
      </c>
    </row>
    <row r="3412" spans="2:51" s="13" customFormat="1" ht="11.25">
      <c r="B3412" s="193"/>
      <c r="C3412" s="194"/>
      <c r="D3412" s="195" t="s">
        <v>188</v>
      </c>
      <c r="E3412" s="196" t="s">
        <v>19</v>
      </c>
      <c r="F3412" s="197" t="s">
        <v>2779</v>
      </c>
      <c r="G3412" s="194"/>
      <c r="H3412" s="198">
        <v>22.66</v>
      </c>
      <c r="I3412" s="199"/>
      <c r="J3412" s="194"/>
      <c r="K3412" s="194"/>
      <c r="L3412" s="200"/>
      <c r="M3412" s="201"/>
      <c r="N3412" s="202"/>
      <c r="O3412" s="202"/>
      <c r="P3412" s="202"/>
      <c r="Q3412" s="202"/>
      <c r="R3412" s="202"/>
      <c r="S3412" s="202"/>
      <c r="T3412" s="203"/>
      <c r="AT3412" s="204" t="s">
        <v>188</v>
      </c>
      <c r="AU3412" s="204" t="s">
        <v>86</v>
      </c>
      <c r="AV3412" s="13" t="s">
        <v>86</v>
      </c>
      <c r="AW3412" s="13" t="s">
        <v>35</v>
      </c>
      <c r="AX3412" s="13" t="s">
        <v>76</v>
      </c>
      <c r="AY3412" s="204" t="s">
        <v>177</v>
      </c>
    </row>
    <row r="3413" spans="2:51" s="15" customFormat="1" ht="11.25">
      <c r="B3413" s="216"/>
      <c r="C3413" s="217"/>
      <c r="D3413" s="195" t="s">
        <v>188</v>
      </c>
      <c r="E3413" s="218" t="s">
        <v>19</v>
      </c>
      <c r="F3413" s="219" t="s">
        <v>488</v>
      </c>
      <c r="G3413" s="217"/>
      <c r="H3413" s="218" t="s">
        <v>19</v>
      </c>
      <c r="I3413" s="220"/>
      <c r="J3413" s="217"/>
      <c r="K3413" s="217"/>
      <c r="L3413" s="221"/>
      <c r="M3413" s="222"/>
      <c r="N3413" s="223"/>
      <c r="O3413" s="223"/>
      <c r="P3413" s="223"/>
      <c r="Q3413" s="223"/>
      <c r="R3413" s="223"/>
      <c r="S3413" s="223"/>
      <c r="T3413" s="224"/>
      <c r="AT3413" s="225" t="s">
        <v>188</v>
      </c>
      <c r="AU3413" s="225" t="s">
        <v>86</v>
      </c>
      <c r="AV3413" s="15" t="s">
        <v>84</v>
      </c>
      <c r="AW3413" s="15" t="s">
        <v>35</v>
      </c>
      <c r="AX3413" s="15" t="s">
        <v>76</v>
      </c>
      <c r="AY3413" s="225" t="s">
        <v>177</v>
      </c>
    </row>
    <row r="3414" spans="2:51" s="13" customFormat="1" ht="11.25">
      <c r="B3414" s="193"/>
      <c r="C3414" s="194"/>
      <c r="D3414" s="195" t="s">
        <v>188</v>
      </c>
      <c r="E3414" s="196" t="s">
        <v>19</v>
      </c>
      <c r="F3414" s="197" t="s">
        <v>2780</v>
      </c>
      <c r="G3414" s="194"/>
      <c r="H3414" s="198">
        <v>14.9</v>
      </c>
      <c r="I3414" s="199"/>
      <c r="J3414" s="194"/>
      <c r="K3414" s="194"/>
      <c r="L3414" s="200"/>
      <c r="M3414" s="201"/>
      <c r="N3414" s="202"/>
      <c r="O3414" s="202"/>
      <c r="P3414" s="202"/>
      <c r="Q3414" s="202"/>
      <c r="R3414" s="202"/>
      <c r="S3414" s="202"/>
      <c r="T3414" s="203"/>
      <c r="AT3414" s="204" t="s">
        <v>188</v>
      </c>
      <c r="AU3414" s="204" t="s">
        <v>86</v>
      </c>
      <c r="AV3414" s="13" t="s">
        <v>86</v>
      </c>
      <c r="AW3414" s="13" t="s">
        <v>35</v>
      </c>
      <c r="AX3414" s="13" t="s">
        <v>76</v>
      </c>
      <c r="AY3414" s="204" t="s">
        <v>177</v>
      </c>
    </row>
    <row r="3415" spans="2:51" s="15" customFormat="1" ht="11.25">
      <c r="B3415" s="216"/>
      <c r="C3415" s="217"/>
      <c r="D3415" s="195" t="s">
        <v>188</v>
      </c>
      <c r="E3415" s="218" t="s">
        <v>19</v>
      </c>
      <c r="F3415" s="219" t="s">
        <v>490</v>
      </c>
      <c r="G3415" s="217"/>
      <c r="H3415" s="218" t="s">
        <v>19</v>
      </c>
      <c r="I3415" s="220"/>
      <c r="J3415" s="217"/>
      <c r="K3415" s="217"/>
      <c r="L3415" s="221"/>
      <c r="M3415" s="222"/>
      <c r="N3415" s="223"/>
      <c r="O3415" s="223"/>
      <c r="P3415" s="223"/>
      <c r="Q3415" s="223"/>
      <c r="R3415" s="223"/>
      <c r="S3415" s="223"/>
      <c r="T3415" s="224"/>
      <c r="AT3415" s="225" t="s">
        <v>188</v>
      </c>
      <c r="AU3415" s="225" t="s">
        <v>86</v>
      </c>
      <c r="AV3415" s="15" t="s">
        <v>84</v>
      </c>
      <c r="AW3415" s="15" t="s">
        <v>35</v>
      </c>
      <c r="AX3415" s="15" t="s">
        <v>76</v>
      </c>
      <c r="AY3415" s="225" t="s">
        <v>177</v>
      </c>
    </row>
    <row r="3416" spans="2:51" s="13" customFormat="1" ht="11.25">
      <c r="B3416" s="193"/>
      <c r="C3416" s="194"/>
      <c r="D3416" s="195" t="s">
        <v>188</v>
      </c>
      <c r="E3416" s="196" t="s">
        <v>19</v>
      </c>
      <c r="F3416" s="197" t="s">
        <v>2781</v>
      </c>
      <c r="G3416" s="194"/>
      <c r="H3416" s="198">
        <v>14.7</v>
      </c>
      <c r="I3416" s="199"/>
      <c r="J3416" s="194"/>
      <c r="K3416" s="194"/>
      <c r="L3416" s="200"/>
      <c r="M3416" s="201"/>
      <c r="N3416" s="202"/>
      <c r="O3416" s="202"/>
      <c r="P3416" s="202"/>
      <c r="Q3416" s="202"/>
      <c r="R3416" s="202"/>
      <c r="S3416" s="202"/>
      <c r="T3416" s="203"/>
      <c r="AT3416" s="204" t="s">
        <v>188</v>
      </c>
      <c r="AU3416" s="204" t="s">
        <v>86</v>
      </c>
      <c r="AV3416" s="13" t="s">
        <v>86</v>
      </c>
      <c r="AW3416" s="13" t="s">
        <v>35</v>
      </c>
      <c r="AX3416" s="13" t="s">
        <v>76</v>
      </c>
      <c r="AY3416" s="204" t="s">
        <v>177</v>
      </c>
    </row>
    <row r="3417" spans="2:51" s="15" customFormat="1" ht="11.25">
      <c r="B3417" s="216"/>
      <c r="C3417" s="217"/>
      <c r="D3417" s="195" t="s">
        <v>188</v>
      </c>
      <c r="E3417" s="218" t="s">
        <v>19</v>
      </c>
      <c r="F3417" s="219" t="s">
        <v>2782</v>
      </c>
      <c r="G3417" s="217"/>
      <c r="H3417" s="218" t="s">
        <v>19</v>
      </c>
      <c r="I3417" s="220"/>
      <c r="J3417" s="217"/>
      <c r="K3417" s="217"/>
      <c r="L3417" s="221"/>
      <c r="M3417" s="222"/>
      <c r="N3417" s="223"/>
      <c r="O3417" s="223"/>
      <c r="P3417" s="223"/>
      <c r="Q3417" s="223"/>
      <c r="R3417" s="223"/>
      <c r="S3417" s="223"/>
      <c r="T3417" s="224"/>
      <c r="AT3417" s="225" t="s">
        <v>188</v>
      </c>
      <c r="AU3417" s="225" t="s">
        <v>86</v>
      </c>
      <c r="AV3417" s="15" t="s">
        <v>84</v>
      </c>
      <c r="AW3417" s="15" t="s">
        <v>35</v>
      </c>
      <c r="AX3417" s="15" t="s">
        <v>76</v>
      </c>
      <c r="AY3417" s="225" t="s">
        <v>177</v>
      </c>
    </row>
    <row r="3418" spans="2:51" s="15" customFormat="1" ht="11.25">
      <c r="B3418" s="216"/>
      <c r="C3418" s="217"/>
      <c r="D3418" s="195" t="s">
        <v>188</v>
      </c>
      <c r="E3418" s="218" t="s">
        <v>19</v>
      </c>
      <c r="F3418" s="219" t="s">
        <v>528</v>
      </c>
      <c r="G3418" s="217"/>
      <c r="H3418" s="218" t="s">
        <v>19</v>
      </c>
      <c r="I3418" s="220"/>
      <c r="J3418" s="217"/>
      <c r="K3418" s="217"/>
      <c r="L3418" s="221"/>
      <c r="M3418" s="222"/>
      <c r="N3418" s="223"/>
      <c r="O3418" s="223"/>
      <c r="P3418" s="223"/>
      <c r="Q3418" s="223"/>
      <c r="R3418" s="223"/>
      <c r="S3418" s="223"/>
      <c r="T3418" s="224"/>
      <c r="AT3418" s="225" t="s">
        <v>188</v>
      </c>
      <c r="AU3418" s="225" t="s">
        <v>86</v>
      </c>
      <c r="AV3418" s="15" t="s">
        <v>84</v>
      </c>
      <c r="AW3418" s="15" t="s">
        <v>35</v>
      </c>
      <c r="AX3418" s="15" t="s">
        <v>76</v>
      </c>
      <c r="AY3418" s="225" t="s">
        <v>177</v>
      </c>
    </row>
    <row r="3419" spans="2:51" s="13" customFormat="1" ht="11.25">
      <c r="B3419" s="193"/>
      <c r="C3419" s="194"/>
      <c r="D3419" s="195" t="s">
        <v>188</v>
      </c>
      <c r="E3419" s="196" t="s">
        <v>19</v>
      </c>
      <c r="F3419" s="197" t="s">
        <v>2783</v>
      </c>
      <c r="G3419" s="194"/>
      <c r="H3419" s="198">
        <v>45.3</v>
      </c>
      <c r="I3419" s="199"/>
      <c r="J3419" s="194"/>
      <c r="K3419" s="194"/>
      <c r="L3419" s="200"/>
      <c r="M3419" s="201"/>
      <c r="N3419" s="202"/>
      <c r="O3419" s="202"/>
      <c r="P3419" s="202"/>
      <c r="Q3419" s="202"/>
      <c r="R3419" s="202"/>
      <c r="S3419" s="202"/>
      <c r="T3419" s="203"/>
      <c r="AT3419" s="204" t="s">
        <v>188</v>
      </c>
      <c r="AU3419" s="204" t="s">
        <v>86</v>
      </c>
      <c r="AV3419" s="13" t="s">
        <v>86</v>
      </c>
      <c r="AW3419" s="13" t="s">
        <v>35</v>
      </c>
      <c r="AX3419" s="13" t="s">
        <v>76</v>
      </c>
      <c r="AY3419" s="204" t="s">
        <v>177</v>
      </c>
    </row>
    <row r="3420" spans="2:51" s="13" customFormat="1" ht="11.25">
      <c r="B3420" s="193"/>
      <c r="C3420" s="194"/>
      <c r="D3420" s="195" t="s">
        <v>188</v>
      </c>
      <c r="E3420" s="196" t="s">
        <v>19</v>
      </c>
      <c r="F3420" s="197" t="s">
        <v>2784</v>
      </c>
      <c r="G3420" s="194"/>
      <c r="H3420" s="198">
        <v>14.54</v>
      </c>
      <c r="I3420" s="199"/>
      <c r="J3420" s="194"/>
      <c r="K3420" s="194"/>
      <c r="L3420" s="200"/>
      <c r="M3420" s="201"/>
      <c r="N3420" s="202"/>
      <c r="O3420" s="202"/>
      <c r="P3420" s="202"/>
      <c r="Q3420" s="202"/>
      <c r="R3420" s="202"/>
      <c r="S3420" s="202"/>
      <c r="T3420" s="203"/>
      <c r="AT3420" s="204" t="s">
        <v>188</v>
      </c>
      <c r="AU3420" s="204" t="s">
        <v>86</v>
      </c>
      <c r="AV3420" s="13" t="s">
        <v>86</v>
      </c>
      <c r="AW3420" s="13" t="s">
        <v>35</v>
      </c>
      <c r="AX3420" s="13" t="s">
        <v>76</v>
      </c>
      <c r="AY3420" s="204" t="s">
        <v>177</v>
      </c>
    </row>
    <row r="3421" spans="2:51" s="13" customFormat="1" ht="11.25">
      <c r="B3421" s="193"/>
      <c r="C3421" s="194"/>
      <c r="D3421" s="195" t="s">
        <v>188</v>
      </c>
      <c r="E3421" s="196" t="s">
        <v>19</v>
      </c>
      <c r="F3421" s="197" t="s">
        <v>2785</v>
      </c>
      <c r="G3421" s="194"/>
      <c r="H3421" s="198">
        <v>30.38</v>
      </c>
      <c r="I3421" s="199"/>
      <c r="J3421" s="194"/>
      <c r="K3421" s="194"/>
      <c r="L3421" s="200"/>
      <c r="M3421" s="201"/>
      <c r="N3421" s="202"/>
      <c r="O3421" s="202"/>
      <c r="P3421" s="202"/>
      <c r="Q3421" s="202"/>
      <c r="R3421" s="202"/>
      <c r="S3421" s="202"/>
      <c r="T3421" s="203"/>
      <c r="AT3421" s="204" t="s">
        <v>188</v>
      </c>
      <c r="AU3421" s="204" t="s">
        <v>86</v>
      </c>
      <c r="AV3421" s="13" t="s">
        <v>86</v>
      </c>
      <c r="AW3421" s="13" t="s">
        <v>35</v>
      </c>
      <c r="AX3421" s="13" t="s">
        <v>76</v>
      </c>
      <c r="AY3421" s="204" t="s">
        <v>177</v>
      </c>
    </row>
    <row r="3422" spans="2:51" s="13" customFormat="1" ht="11.25">
      <c r="B3422" s="193"/>
      <c r="C3422" s="194"/>
      <c r="D3422" s="195" t="s">
        <v>188</v>
      </c>
      <c r="E3422" s="196" t="s">
        <v>19</v>
      </c>
      <c r="F3422" s="197" t="s">
        <v>2786</v>
      </c>
      <c r="G3422" s="194"/>
      <c r="H3422" s="198">
        <v>26.32</v>
      </c>
      <c r="I3422" s="199"/>
      <c r="J3422" s="194"/>
      <c r="K3422" s="194"/>
      <c r="L3422" s="200"/>
      <c r="M3422" s="201"/>
      <c r="N3422" s="202"/>
      <c r="O3422" s="202"/>
      <c r="P3422" s="202"/>
      <c r="Q3422" s="202"/>
      <c r="R3422" s="202"/>
      <c r="S3422" s="202"/>
      <c r="T3422" s="203"/>
      <c r="AT3422" s="204" t="s">
        <v>188</v>
      </c>
      <c r="AU3422" s="204" t="s">
        <v>86</v>
      </c>
      <c r="AV3422" s="13" t="s">
        <v>86</v>
      </c>
      <c r="AW3422" s="13" t="s">
        <v>35</v>
      </c>
      <c r="AX3422" s="13" t="s">
        <v>76</v>
      </c>
      <c r="AY3422" s="204" t="s">
        <v>177</v>
      </c>
    </row>
    <row r="3423" spans="2:51" s="13" customFormat="1" ht="11.25">
      <c r="B3423" s="193"/>
      <c r="C3423" s="194"/>
      <c r="D3423" s="195" t="s">
        <v>188</v>
      </c>
      <c r="E3423" s="196" t="s">
        <v>19</v>
      </c>
      <c r="F3423" s="197" t="s">
        <v>2787</v>
      </c>
      <c r="G3423" s="194"/>
      <c r="H3423" s="198">
        <v>21.26</v>
      </c>
      <c r="I3423" s="199"/>
      <c r="J3423" s="194"/>
      <c r="K3423" s="194"/>
      <c r="L3423" s="200"/>
      <c r="M3423" s="201"/>
      <c r="N3423" s="202"/>
      <c r="O3423" s="202"/>
      <c r="P3423" s="202"/>
      <c r="Q3423" s="202"/>
      <c r="R3423" s="202"/>
      <c r="S3423" s="202"/>
      <c r="T3423" s="203"/>
      <c r="AT3423" s="204" t="s">
        <v>188</v>
      </c>
      <c r="AU3423" s="204" t="s">
        <v>86</v>
      </c>
      <c r="AV3423" s="13" t="s">
        <v>86</v>
      </c>
      <c r="AW3423" s="13" t="s">
        <v>35</v>
      </c>
      <c r="AX3423" s="13" t="s">
        <v>76</v>
      </c>
      <c r="AY3423" s="204" t="s">
        <v>177</v>
      </c>
    </row>
    <row r="3424" spans="2:51" s="13" customFormat="1" ht="11.25">
      <c r="B3424" s="193"/>
      <c r="C3424" s="194"/>
      <c r="D3424" s="195" t="s">
        <v>188</v>
      </c>
      <c r="E3424" s="196" t="s">
        <v>19</v>
      </c>
      <c r="F3424" s="197" t="s">
        <v>2788</v>
      </c>
      <c r="G3424" s="194"/>
      <c r="H3424" s="198">
        <v>20.399999999999999</v>
      </c>
      <c r="I3424" s="199"/>
      <c r="J3424" s="194"/>
      <c r="K3424" s="194"/>
      <c r="L3424" s="200"/>
      <c r="M3424" s="201"/>
      <c r="N3424" s="202"/>
      <c r="O3424" s="202"/>
      <c r="P3424" s="202"/>
      <c r="Q3424" s="202"/>
      <c r="R3424" s="202"/>
      <c r="S3424" s="202"/>
      <c r="T3424" s="203"/>
      <c r="AT3424" s="204" t="s">
        <v>188</v>
      </c>
      <c r="AU3424" s="204" t="s">
        <v>86</v>
      </c>
      <c r="AV3424" s="13" t="s">
        <v>86</v>
      </c>
      <c r="AW3424" s="13" t="s">
        <v>35</v>
      </c>
      <c r="AX3424" s="13" t="s">
        <v>76</v>
      </c>
      <c r="AY3424" s="204" t="s">
        <v>177</v>
      </c>
    </row>
    <row r="3425" spans="1:65" s="13" customFormat="1" ht="11.25">
      <c r="B3425" s="193"/>
      <c r="C3425" s="194"/>
      <c r="D3425" s="195" t="s">
        <v>188</v>
      </c>
      <c r="E3425" s="196" t="s">
        <v>19</v>
      </c>
      <c r="F3425" s="197" t="s">
        <v>2789</v>
      </c>
      <c r="G3425" s="194"/>
      <c r="H3425" s="198">
        <v>14.68</v>
      </c>
      <c r="I3425" s="199"/>
      <c r="J3425" s="194"/>
      <c r="K3425" s="194"/>
      <c r="L3425" s="200"/>
      <c r="M3425" s="201"/>
      <c r="N3425" s="202"/>
      <c r="O3425" s="202"/>
      <c r="P3425" s="202"/>
      <c r="Q3425" s="202"/>
      <c r="R3425" s="202"/>
      <c r="S3425" s="202"/>
      <c r="T3425" s="203"/>
      <c r="AT3425" s="204" t="s">
        <v>188</v>
      </c>
      <c r="AU3425" s="204" t="s">
        <v>86</v>
      </c>
      <c r="AV3425" s="13" t="s">
        <v>86</v>
      </c>
      <c r="AW3425" s="13" t="s">
        <v>35</v>
      </c>
      <c r="AX3425" s="13" t="s">
        <v>76</v>
      </c>
      <c r="AY3425" s="204" t="s">
        <v>177</v>
      </c>
    </row>
    <row r="3426" spans="1:65" s="13" customFormat="1" ht="11.25">
      <c r="B3426" s="193"/>
      <c r="C3426" s="194"/>
      <c r="D3426" s="195" t="s">
        <v>188</v>
      </c>
      <c r="E3426" s="196" t="s">
        <v>19</v>
      </c>
      <c r="F3426" s="197" t="s">
        <v>2790</v>
      </c>
      <c r="G3426" s="194"/>
      <c r="H3426" s="198">
        <v>20.399999999999999</v>
      </c>
      <c r="I3426" s="199"/>
      <c r="J3426" s="194"/>
      <c r="K3426" s="194"/>
      <c r="L3426" s="200"/>
      <c r="M3426" s="201"/>
      <c r="N3426" s="202"/>
      <c r="O3426" s="202"/>
      <c r="P3426" s="202"/>
      <c r="Q3426" s="202"/>
      <c r="R3426" s="202"/>
      <c r="S3426" s="202"/>
      <c r="T3426" s="203"/>
      <c r="AT3426" s="204" t="s">
        <v>188</v>
      </c>
      <c r="AU3426" s="204" t="s">
        <v>86</v>
      </c>
      <c r="AV3426" s="13" t="s">
        <v>86</v>
      </c>
      <c r="AW3426" s="13" t="s">
        <v>35</v>
      </c>
      <c r="AX3426" s="13" t="s">
        <v>76</v>
      </c>
      <c r="AY3426" s="204" t="s">
        <v>177</v>
      </c>
    </row>
    <row r="3427" spans="1:65" s="13" customFormat="1" ht="11.25">
      <c r="B3427" s="193"/>
      <c r="C3427" s="194"/>
      <c r="D3427" s="195" t="s">
        <v>188</v>
      </c>
      <c r="E3427" s="196" t="s">
        <v>19</v>
      </c>
      <c r="F3427" s="197" t="s">
        <v>2791</v>
      </c>
      <c r="G3427" s="194"/>
      <c r="H3427" s="198">
        <v>19.18</v>
      </c>
      <c r="I3427" s="199"/>
      <c r="J3427" s="194"/>
      <c r="K3427" s="194"/>
      <c r="L3427" s="200"/>
      <c r="M3427" s="201"/>
      <c r="N3427" s="202"/>
      <c r="O3427" s="202"/>
      <c r="P3427" s="202"/>
      <c r="Q3427" s="202"/>
      <c r="R3427" s="202"/>
      <c r="S3427" s="202"/>
      <c r="T3427" s="203"/>
      <c r="AT3427" s="204" t="s">
        <v>188</v>
      </c>
      <c r="AU3427" s="204" t="s">
        <v>86</v>
      </c>
      <c r="AV3427" s="13" t="s">
        <v>86</v>
      </c>
      <c r="AW3427" s="13" t="s">
        <v>35</v>
      </c>
      <c r="AX3427" s="13" t="s">
        <v>76</v>
      </c>
      <c r="AY3427" s="204" t="s">
        <v>177</v>
      </c>
    </row>
    <row r="3428" spans="1:65" s="13" customFormat="1" ht="11.25">
      <c r="B3428" s="193"/>
      <c r="C3428" s="194"/>
      <c r="D3428" s="195" t="s">
        <v>188</v>
      </c>
      <c r="E3428" s="196" t="s">
        <v>19</v>
      </c>
      <c r="F3428" s="197" t="s">
        <v>2792</v>
      </c>
      <c r="G3428" s="194"/>
      <c r="H3428" s="198">
        <v>20.74</v>
      </c>
      <c r="I3428" s="199"/>
      <c r="J3428" s="194"/>
      <c r="K3428" s="194"/>
      <c r="L3428" s="200"/>
      <c r="M3428" s="201"/>
      <c r="N3428" s="202"/>
      <c r="O3428" s="202"/>
      <c r="P3428" s="202"/>
      <c r="Q3428" s="202"/>
      <c r="R3428" s="202"/>
      <c r="S3428" s="202"/>
      <c r="T3428" s="203"/>
      <c r="AT3428" s="204" t="s">
        <v>188</v>
      </c>
      <c r="AU3428" s="204" t="s">
        <v>86</v>
      </c>
      <c r="AV3428" s="13" t="s">
        <v>86</v>
      </c>
      <c r="AW3428" s="13" t="s">
        <v>35</v>
      </c>
      <c r="AX3428" s="13" t="s">
        <v>76</v>
      </c>
      <c r="AY3428" s="204" t="s">
        <v>177</v>
      </c>
    </row>
    <row r="3429" spans="1:65" s="13" customFormat="1" ht="11.25">
      <c r="B3429" s="193"/>
      <c r="C3429" s="194"/>
      <c r="D3429" s="195" t="s">
        <v>188</v>
      </c>
      <c r="E3429" s="196" t="s">
        <v>19</v>
      </c>
      <c r="F3429" s="197" t="s">
        <v>2793</v>
      </c>
      <c r="G3429" s="194"/>
      <c r="H3429" s="198">
        <v>21.92</v>
      </c>
      <c r="I3429" s="199"/>
      <c r="J3429" s="194"/>
      <c r="K3429" s="194"/>
      <c r="L3429" s="200"/>
      <c r="M3429" s="201"/>
      <c r="N3429" s="202"/>
      <c r="O3429" s="202"/>
      <c r="P3429" s="202"/>
      <c r="Q3429" s="202"/>
      <c r="R3429" s="202"/>
      <c r="S3429" s="202"/>
      <c r="T3429" s="203"/>
      <c r="AT3429" s="204" t="s">
        <v>188</v>
      </c>
      <c r="AU3429" s="204" t="s">
        <v>86</v>
      </c>
      <c r="AV3429" s="13" t="s">
        <v>86</v>
      </c>
      <c r="AW3429" s="13" t="s">
        <v>35</v>
      </c>
      <c r="AX3429" s="13" t="s">
        <v>76</v>
      </c>
      <c r="AY3429" s="204" t="s">
        <v>177</v>
      </c>
    </row>
    <row r="3430" spans="1:65" s="14" customFormat="1" ht="11.25">
      <c r="B3430" s="205"/>
      <c r="C3430" s="206"/>
      <c r="D3430" s="195" t="s">
        <v>188</v>
      </c>
      <c r="E3430" s="207" t="s">
        <v>19</v>
      </c>
      <c r="F3430" s="208" t="s">
        <v>190</v>
      </c>
      <c r="G3430" s="206"/>
      <c r="H3430" s="209">
        <v>408.09999999999997</v>
      </c>
      <c r="I3430" s="210"/>
      <c r="J3430" s="206"/>
      <c r="K3430" s="206"/>
      <c r="L3430" s="211"/>
      <c r="M3430" s="212"/>
      <c r="N3430" s="213"/>
      <c r="O3430" s="213"/>
      <c r="P3430" s="213"/>
      <c r="Q3430" s="213"/>
      <c r="R3430" s="213"/>
      <c r="S3430" s="213"/>
      <c r="T3430" s="214"/>
      <c r="AT3430" s="215" t="s">
        <v>188</v>
      </c>
      <c r="AU3430" s="215" t="s">
        <v>86</v>
      </c>
      <c r="AV3430" s="14" t="s">
        <v>184</v>
      </c>
      <c r="AW3430" s="14" t="s">
        <v>35</v>
      </c>
      <c r="AX3430" s="14" t="s">
        <v>84</v>
      </c>
      <c r="AY3430" s="215" t="s">
        <v>177</v>
      </c>
    </row>
    <row r="3431" spans="1:65" s="14" customFormat="1" ht="11.25">
      <c r="B3431" s="205"/>
      <c r="C3431" s="206"/>
      <c r="D3431" s="195" t="s">
        <v>188</v>
      </c>
      <c r="E3431" s="207" t="s">
        <v>19</v>
      </c>
      <c r="F3431" s="208" t="s">
        <v>190</v>
      </c>
      <c r="G3431" s="206"/>
      <c r="H3431" s="209">
        <v>0</v>
      </c>
      <c r="I3431" s="210"/>
      <c r="J3431" s="206"/>
      <c r="K3431" s="206"/>
      <c r="L3431" s="211"/>
      <c r="M3431" s="212"/>
      <c r="N3431" s="213"/>
      <c r="O3431" s="213"/>
      <c r="P3431" s="213"/>
      <c r="Q3431" s="213"/>
      <c r="R3431" s="213"/>
      <c r="S3431" s="213"/>
      <c r="T3431" s="214"/>
      <c r="AT3431" s="215" t="s">
        <v>188</v>
      </c>
      <c r="AU3431" s="215" t="s">
        <v>86</v>
      </c>
      <c r="AV3431" s="14" t="s">
        <v>184</v>
      </c>
      <c r="AW3431" s="14" t="s">
        <v>35</v>
      </c>
      <c r="AX3431" s="14" t="s">
        <v>76</v>
      </c>
      <c r="AY3431" s="215" t="s">
        <v>177</v>
      </c>
    </row>
    <row r="3432" spans="1:65" s="2" customFormat="1" ht="16.5" customHeight="1">
      <c r="A3432" s="36"/>
      <c r="B3432" s="37"/>
      <c r="C3432" s="237" t="s">
        <v>2794</v>
      </c>
      <c r="D3432" s="237" t="s">
        <v>757</v>
      </c>
      <c r="E3432" s="238" t="s">
        <v>2795</v>
      </c>
      <c r="F3432" s="239" t="s">
        <v>2796</v>
      </c>
      <c r="G3432" s="240" t="s">
        <v>595</v>
      </c>
      <c r="H3432" s="241">
        <v>416.262</v>
      </c>
      <c r="I3432" s="242"/>
      <c r="J3432" s="243">
        <f>ROUND(I3432*H3432,2)</f>
        <v>0</v>
      </c>
      <c r="K3432" s="239" t="s">
        <v>183</v>
      </c>
      <c r="L3432" s="244"/>
      <c r="M3432" s="245" t="s">
        <v>19</v>
      </c>
      <c r="N3432" s="246" t="s">
        <v>47</v>
      </c>
      <c r="O3432" s="66"/>
      <c r="P3432" s="184">
        <f>O3432*H3432</f>
        <v>0</v>
      </c>
      <c r="Q3432" s="184">
        <v>3.8000000000000002E-4</v>
      </c>
      <c r="R3432" s="184">
        <f>Q3432*H3432</f>
        <v>0.15817956</v>
      </c>
      <c r="S3432" s="184">
        <v>0</v>
      </c>
      <c r="T3432" s="185">
        <f>S3432*H3432</f>
        <v>0</v>
      </c>
      <c r="U3432" s="36"/>
      <c r="V3432" s="36"/>
      <c r="W3432" s="36"/>
      <c r="X3432" s="36"/>
      <c r="Y3432" s="36"/>
      <c r="Z3432" s="36"/>
      <c r="AA3432" s="36"/>
      <c r="AB3432" s="36"/>
      <c r="AC3432" s="36"/>
      <c r="AD3432" s="36"/>
      <c r="AE3432" s="36"/>
      <c r="AR3432" s="186" t="s">
        <v>592</v>
      </c>
      <c r="AT3432" s="186" t="s">
        <v>757</v>
      </c>
      <c r="AU3432" s="186" t="s">
        <v>86</v>
      </c>
      <c r="AY3432" s="19" t="s">
        <v>177</v>
      </c>
      <c r="BE3432" s="187">
        <f>IF(N3432="základní",J3432,0)</f>
        <v>0</v>
      </c>
      <c r="BF3432" s="187">
        <f>IF(N3432="snížená",J3432,0)</f>
        <v>0</v>
      </c>
      <c r="BG3432" s="187">
        <f>IF(N3432="zákl. přenesená",J3432,0)</f>
        <v>0</v>
      </c>
      <c r="BH3432" s="187">
        <f>IF(N3432="sníž. přenesená",J3432,0)</f>
        <v>0</v>
      </c>
      <c r="BI3432" s="187">
        <f>IF(N3432="nulová",J3432,0)</f>
        <v>0</v>
      </c>
      <c r="BJ3432" s="19" t="s">
        <v>84</v>
      </c>
      <c r="BK3432" s="187">
        <f>ROUND(I3432*H3432,2)</f>
        <v>0</v>
      </c>
      <c r="BL3432" s="19" t="s">
        <v>301</v>
      </c>
      <c r="BM3432" s="186" t="s">
        <v>2797</v>
      </c>
    </row>
    <row r="3433" spans="1:65" s="13" customFormat="1" ht="11.25">
      <c r="B3433" s="193"/>
      <c r="C3433" s="194"/>
      <c r="D3433" s="195" t="s">
        <v>188</v>
      </c>
      <c r="E3433" s="196" t="s">
        <v>19</v>
      </c>
      <c r="F3433" s="197" t="s">
        <v>2798</v>
      </c>
      <c r="G3433" s="194"/>
      <c r="H3433" s="198">
        <v>416.262</v>
      </c>
      <c r="I3433" s="199"/>
      <c r="J3433" s="194"/>
      <c r="K3433" s="194"/>
      <c r="L3433" s="200"/>
      <c r="M3433" s="201"/>
      <c r="N3433" s="202"/>
      <c r="O3433" s="202"/>
      <c r="P3433" s="202"/>
      <c r="Q3433" s="202"/>
      <c r="R3433" s="202"/>
      <c r="S3433" s="202"/>
      <c r="T3433" s="203"/>
      <c r="AT3433" s="204" t="s">
        <v>188</v>
      </c>
      <c r="AU3433" s="204" t="s">
        <v>86</v>
      </c>
      <c r="AV3433" s="13" t="s">
        <v>86</v>
      </c>
      <c r="AW3433" s="13" t="s">
        <v>35</v>
      </c>
      <c r="AX3433" s="13" t="s">
        <v>84</v>
      </c>
      <c r="AY3433" s="204" t="s">
        <v>177</v>
      </c>
    </row>
    <row r="3434" spans="1:65" s="2" customFormat="1" ht="24.2" customHeight="1">
      <c r="A3434" s="36"/>
      <c r="B3434" s="37"/>
      <c r="C3434" s="175" t="s">
        <v>2799</v>
      </c>
      <c r="D3434" s="175" t="s">
        <v>179</v>
      </c>
      <c r="E3434" s="176" t="s">
        <v>2800</v>
      </c>
      <c r="F3434" s="177" t="s">
        <v>2801</v>
      </c>
      <c r="G3434" s="178" t="s">
        <v>304</v>
      </c>
      <c r="H3434" s="179">
        <v>4.335</v>
      </c>
      <c r="I3434" s="180"/>
      <c r="J3434" s="181">
        <f>ROUND(I3434*H3434,2)</f>
        <v>0</v>
      </c>
      <c r="K3434" s="177" t="s">
        <v>183</v>
      </c>
      <c r="L3434" s="41"/>
      <c r="M3434" s="182" t="s">
        <v>19</v>
      </c>
      <c r="N3434" s="183" t="s">
        <v>47</v>
      </c>
      <c r="O3434" s="66"/>
      <c r="P3434" s="184">
        <f>O3434*H3434</f>
        <v>0</v>
      </c>
      <c r="Q3434" s="184">
        <v>0</v>
      </c>
      <c r="R3434" s="184">
        <f>Q3434*H3434</f>
        <v>0</v>
      </c>
      <c r="S3434" s="184">
        <v>0</v>
      </c>
      <c r="T3434" s="185">
        <f>S3434*H3434</f>
        <v>0</v>
      </c>
      <c r="U3434" s="36"/>
      <c r="V3434" s="36"/>
      <c r="W3434" s="36"/>
      <c r="X3434" s="36"/>
      <c r="Y3434" s="36"/>
      <c r="Z3434" s="36"/>
      <c r="AA3434" s="36"/>
      <c r="AB3434" s="36"/>
      <c r="AC3434" s="36"/>
      <c r="AD3434" s="36"/>
      <c r="AE3434" s="36"/>
      <c r="AR3434" s="186" t="s">
        <v>301</v>
      </c>
      <c r="AT3434" s="186" t="s">
        <v>179</v>
      </c>
      <c r="AU3434" s="186" t="s">
        <v>86</v>
      </c>
      <c r="AY3434" s="19" t="s">
        <v>177</v>
      </c>
      <c r="BE3434" s="187">
        <f>IF(N3434="základní",J3434,0)</f>
        <v>0</v>
      </c>
      <c r="BF3434" s="187">
        <f>IF(N3434="snížená",J3434,0)</f>
        <v>0</v>
      </c>
      <c r="BG3434" s="187">
        <f>IF(N3434="zákl. přenesená",J3434,0)</f>
        <v>0</v>
      </c>
      <c r="BH3434" s="187">
        <f>IF(N3434="sníž. přenesená",J3434,0)</f>
        <v>0</v>
      </c>
      <c r="BI3434" s="187">
        <f>IF(N3434="nulová",J3434,0)</f>
        <v>0</v>
      </c>
      <c r="BJ3434" s="19" t="s">
        <v>84</v>
      </c>
      <c r="BK3434" s="187">
        <f>ROUND(I3434*H3434,2)</f>
        <v>0</v>
      </c>
      <c r="BL3434" s="19" t="s">
        <v>301</v>
      </c>
      <c r="BM3434" s="186" t="s">
        <v>2802</v>
      </c>
    </row>
    <row r="3435" spans="1:65" s="2" customFormat="1" ht="11.25">
      <c r="A3435" s="36"/>
      <c r="B3435" s="37"/>
      <c r="C3435" s="38"/>
      <c r="D3435" s="188" t="s">
        <v>186</v>
      </c>
      <c r="E3435" s="38"/>
      <c r="F3435" s="189" t="s">
        <v>2803</v>
      </c>
      <c r="G3435" s="38"/>
      <c r="H3435" s="38"/>
      <c r="I3435" s="190"/>
      <c r="J3435" s="38"/>
      <c r="K3435" s="38"/>
      <c r="L3435" s="41"/>
      <c r="M3435" s="191"/>
      <c r="N3435" s="192"/>
      <c r="O3435" s="66"/>
      <c r="P3435" s="66"/>
      <c r="Q3435" s="66"/>
      <c r="R3435" s="66"/>
      <c r="S3435" s="66"/>
      <c r="T3435" s="67"/>
      <c r="U3435" s="36"/>
      <c r="V3435" s="36"/>
      <c r="W3435" s="36"/>
      <c r="X3435" s="36"/>
      <c r="Y3435" s="36"/>
      <c r="Z3435" s="36"/>
      <c r="AA3435" s="36"/>
      <c r="AB3435" s="36"/>
      <c r="AC3435" s="36"/>
      <c r="AD3435" s="36"/>
      <c r="AE3435" s="36"/>
      <c r="AT3435" s="19" t="s">
        <v>186</v>
      </c>
      <c r="AU3435" s="19" t="s">
        <v>86</v>
      </c>
    </row>
    <row r="3436" spans="1:65" s="2" customFormat="1" ht="24.2" customHeight="1">
      <c r="A3436" s="36"/>
      <c r="B3436" s="37"/>
      <c r="C3436" s="175" t="s">
        <v>2804</v>
      </c>
      <c r="D3436" s="175" t="s">
        <v>179</v>
      </c>
      <c r="E3436" s="176" t="s">
        <v>2805</v>
      </c>
      <c r="F3436" s="177" t="s">
        <v>2806</v>
      </c>
      <c r="G3436" s="178" t="s">
        <v>304</v>
      </c>
      <c r="H3436" s="179">
        <v>4.335</v>
      </c>
      <c r="I3436" s="180"/>
      <c r="J3436" s="181">
        <f>ROUND(I3436*H3436,2)</f>
        <v>0</v>
      </c>
      <c r="K3436" s="177" t="s">
        <v>183</v>
      </c>
      <c r="L3436" s="41"/>
      <c r="M3436" s="182" t="s">
        <v>19</v>
      </c>
      <c r="N3436" s="183" t="s">
        <v>47</v>
      </c>
      <c r="O3436" s="66"/>
      <c r="P3436" s="184">
        <f>O3436*H3436</f>
        <v>0</v>
      </c>
      <c r="Q3436" s="184">
        <v>0</v>
      </c>
      <c r="R3436" s="184">
        <f>Q3436*H3436</f>
        <v>0</v>
      </c>
      <c r="S3436" s="184">
        <v>0</v>
      </c>
      <c r="T3436" s="185">
        <f>S3436*H3436</f>
        <v>0</v>
      </c>
      <c r="U3436" s="36"/>
      <c r="V3436" s="36"/>
      <c r="W3436" s="36"/>
      <c r="X3436" s="36"/>
      <c r="Y3436" s="36"/>
      <c r="Z3436" s="36"/>
      <c r="AA3436" s="36"/>
      <c r="AB3436" s="36"/>
      <c r="AC3436" s="36"/>
      <c r="AD3436" s="36"/>
      <c r="AE3436" s="36"/>
      <c r="AR3436" s="186" t="s">
        <v>301</v>
      </c>
      <c r="AT3436" s="186" t="s">
        <v>179</v>
      </c>
      <c r="AU3436" s="186" t="s">
        <v>86</v>
      </c>
      <c r="AY3436" s="19" t="s">
        <v>177</v>
      </c>
      <c r="BE3436" s="187">
        <f>IF(N3436="základní",J3436,0)</f>
        <v>0</v>
      </c>
      <c r="BF3436" s="187">
        <f>IF(N3436="snížená",J3436,0)</f>
        <v>0</v>
      </c>
      <c r="BG3436" s="187">
        <f>IF(N3436="zákl. přenesená",J3436,0)</f>
        <v>0</v>
      </c>
      <c r="BH3436" s="187">
        <f>IF(N3436="sníž. přenesená",J3436,0)</f>
        <v>0</v>
      </c>
      <c r="BI3436" s="187">
        <f>IF(N3436="nulová",J3436,0)</f>
        <v>0</v>
      </c>
      <c r="BJ3436" s="19" t="s">
        <v>84</v>
      </c>
      <c r="BK3436" s="187">
        <f>ROUND(I3436*H3436,2)</f>
        <v>0</v>
      </c>
      <c r="BL3436" s="19" t="s">
        <v>301</v>
      </c>
      <c r="BM3436" s="186" t="s">
        <v>2807</v>
      </c>
    </row>
    <row r="3437" spans="1:65" s="2" customFormat="1" ht="11.25">
      <c r="A3437" s="36"/>
      <c r="B3437" s="37"/>
      <c r="C3437" s="38"/>
      <c r="D3437" s="188" t="s">
        <v>186</v>
      </c>
      <c r="E3437" s="38"/>
      <c r="F3437" s="189" t="s">
        <v>2808</v>
      </c>
      <c r="G3437" s="38"/>
      <c r="H3437" s="38"/>
      <c r="I3437" s="190"/>
      <c r="J3437" s="38"/>
      <c r="K3437" s="38"/>
      <c r="L3437" s="41"/>
      <c r="M3437" s="191"/>
      <c r="N3437" s="192"/>
      <c r="O3437" s="66"/>
      <c r="P3437" s="66"/>
      <c r="Q3437" s="66"/>
      <c r="R3437" s="66"/>
      <c r="S3437" s="66"/>
      <c r="T3437" s="67"/>
      <c r="U3437" s="36"/>
      <c r="V3437" s="36"/>
      <c r="W3437" s="36"/>
      <c r="X3437" s="36"/>
      <c r="Y3437" s="36"/>
      <c r="Z3437" s="36"/>
      <c r="AA3437" s="36"/>
      <c r="AB3437" s="36"/>
      <c r="AC3437" s="36"/>
      <c r="AD3437" s="36"/>
      <c r="AE3437" s="36"/>
      <c r="AT3437" s="19" t="s">
        <v>186</v>
      </c>
      <c r="AU3437" s="19" t="s">
        <v>86</v>
      </c>
    </row>
    <row r="3438" spans="1:65" s="12" customFormat="1" ht="22.9" customHeight="1">
      <c r="B3438" s="159"/>
      <c r="C3438" s="160"/>
      <c r="D3438" s="161" t="s">
        <v>75</v>
      </c>
      <c r="E3438" s="173" t="s">
        <v>2809</v>
      </c>
      <c r="F3438" s="173" t="s">
        <v>2810</v>
      </c>
      <c r="G3438" s="160"/>
      <c r="H3438" s="160"/>
      <c r="I3438" s="163"/>
      <c r="J3438" s="174">
        <f>BK3438</f>
        <v>0</v>
      </c>
      <c r="K3438" s="160"/>
      <c r="L3438" s="165"/>
      <c r="M3438" s="166"/>
      <c r="N3438" s="167"/>
      <c r="O3438" s="167"/>
      <c r="P3438" s="168">
        <f>SUM(P3439:P3718)</f>
        <v>0</v>
      </c>
      <c r="Q3438" s="167"/>
      <c r="R3438" s="168">
        <f>SUM(R3439:R3718)</f>
        <v>7.0666709000000001</v>
      </c>
      <c r="S3438" s="167"/>
      <c r="T3438" s="169">
        <f>SUM(T3439:T3718)</f>
        <v>0</v>
      </c>
      <c r="AR3438" s="170" t="s">
        <v>86</v>
      </c>
      <c r="AT3438" s="171" t="s">
        <v>75</v>
      </c>
      <c r="AU3438" s="171" t="s">
        <v>84</v>
      </c>
      <c r="AY3438" s="170" t="s">
        <v>177</v>
      </c>
      <c r="BK3438" s="172">
        <f>SUM(BK3439:BK3718)</f>
        <v>0</v>
      </c>
    </row>
    <row r="3439" spans="1:65" s="2" customFormat="1" ht="16.5" customHeight="1">
      <c r="A3439" s="36"/>
      <c r="B3439" s="37"/>
      <c r="C3439" s="175" t="s">
        <v>2811</v>
      </c>
      <c r="D3439" s="175" t="s">
        <v>179</v>
      </c>
      <c r="E3439" s="176" t="s">
        <v>2812</v>
      </c>
      <c r="F3439" s="177" t="s">
        <v>2813</v>
      </c>
      <c r="G3439" s="178" t="s">
        <v>199</v>
      </c>
      <c r="H3439" s="179">
        <v>459.59300000000002</v>
      </c>
      <c r="I3439" s="180"/>
      <c r="J3439" s="181">
        <f>ROUND(I3439*H3439,2)</f>
        <v>0</v>
      </c>
      <c r="K3439" s="177" t="s">
        <v>183</v>
      </c>
      <c r="L3439" s="41"/>
      <c r="M3439" s="182" t="s">
        <v>19</v>
      </c>
      <c r="N3439" s="183" t="s">
        <v>47</v>
      </c>
      <c r="O3439" s="66"/>
      <c r="P3439" s="184">
        <f>O3439*H3439</f>
        <v>0</v>
      </c>
      <c r="Q3439" s="184">
        <v>2.9999999999999997E-4</v>
      </c>
      <c r="R3439" s="184">
        <f>Q3439*H3439</f>
        <v>0.1378779</v>
      </c>
      <c r="S3439" s="184">
        <v>0</v>
      </c>
      <c r="T3439" s="185">
        <f>S3439*H3439</f>
        <v>0</v>
      </c>
      <c r="U3439" s="36"/>
      <c r="V3439" s="36"/>
      <c r="W3439" s="36"/>
      <c r="X3439" s="36"/>
      <c r="Y3439" s="36"/>
      <c r="Z3439" s="36"/>
      <c r="AA3439" s="36"/>
      <c r="AB3439" s="36"/>
      <c r="AC3439" s="36"/>
      <c r="AD3439" s="36"/>
      <c r="AE3439" s="36"/>
      <c r="AR3439" s="186" t="s">
        <v>301</v>
      </c>
      <c r="AT3439" s="186" t="s">
        <v>179</v>
      </c>
      <c r="AU3439" s="186" t="s">
        <v>86</v>
      </c>
      <c r="AY3439" s="19" t="s">
        <v>177</v>
      </c>
      <c r="BE3439" s="187">
        <f>IF(N3439="základní",J3439,0)</f>
        <v>0</v>
      </c>
      <c r="BF3439" s="187">
        <f>IF(N3439="snížená",J3439,0)</f>
        <v>0</v>
      </c>
      <c r="BG3439" s="187">
        <f>IF(N3439="zákl. přenesená",J3439,0)</f>
        <v>0</v>
      </c>
      <c r="BH3439" s="187">
        <f>IF(N3439="sníž. přenesená",J3439,0)</f>
        <v>0</v>
      </c>
      <c r="BI3439" s="187">
        <f>IF(N3439="nulová",J3439,0)</f>
        <v>0</v>
      </c>
      <c r="BJ3439" s="19" t="s">
        <v>84</v>
      </c>
      <c r="BK3439" s="187">
        <f>ROUND(I3439*H3439,2)</f>
        <v>0</v>
      </c>
      <c r="BL3439" s="19" t="s">
        <v>301</v>
      </c>
      <c r="BM3439" s="186" t="s">
        <v>2814</v>
      </c>
    </row>
    <row r="3440" spans="1:65" s="2" customFormat="1" ht="11.25">
      <c r="A3440" s="36"/>
      <c r="B3440" s="37"/>
      <c r="C3440" s="38"/>
      <c r="D3440" s="188" t="s">
        <v>186</v>
      </c>
      <c r="E3440" s="38"/>
      <c r="F3440" s="189" t="s">
        <v>2815</v>
      </c>
      <c r="G3440" s="38"/>
      <c r="H3440" s="38"/>
      <c r="I3440" s="190"/>
      <c r="J3440" s="38"/>
      <c r="K3440" s="38"/>
      <c r="L3440" s="41"/>
      <c r="M3440" s="191"/>
      <c r="N3440" s="192"/>
      <c r="O3440" s="66"/>
      <c r="P3440" s="66"/>
      <c r="Q3440" s="66"/>
      <c r="R3440" s="66"/>
      <c r="S3440" s="66"/>
      <c r="T3440" s="67"/>
      <c r="U3440" s="36"/>
      <c r="V3440" s="36"/>
      <c r="W3440" s="36"/>
      <c r="X3440" s="36"/>
      <c r="Y3440" s="36"/>
      <c r="Z3440" s="36"/>
      <c r="AA3440" s="36"/>
      <c r="AB3440" s="36"/>
      <c r="AC3440" s="36"/>
      <c r="AD3440" s="36"/>
      <c r="AE3440" s="36"/>
      <c r="AT3440" s="19" t="s">
        <v>186</v>
      </c>
      <c r="AU3440" s="19" t="s">
        <v>86</v>
      </c>
    </row>
    <row r="3441" spans="2:51" s="15" customFormat="1" ht="11.25">
      <c r="B3441" s="216"/>
      <c r="C3441" s="217"/>
      <c r="D3441" s="195" t="s">
        <v>188</v>
      </c>
      <c r="E3441" s="218" t="s">
        <v>19</v>
      </c>
      <c r="F3441" s="219" t="s">
        <v>422</v>
      </c>
      <c r="G3441" s="217"/>
      <c r="H3441" s="218" t="s">
        <v>19</v>
      </c>
      <c r="I3441" s="220"/>
      <c r="J3441" s="217"/>
      <c r="K3441" s="217"/>
      <c r="L3441" s="221"/>
      <c r="M3441" s="222"/>
      <c r="N3441" s="223"/>
      <c r="O3441" s="223"/>
      <c r="P3441" s="223"/>
      <c r="Q3441" s="223"/>
      <c r="R3441" s="223"/>
      <c r="S3441" s="223"/>
      <c r="T3441" s="224"/>
      <c r="AT3441" s="225" t="s">
        <v>188</v>
      </c>
      <c r="AU3441" s="225" t="s">
        <v>86</v>
      </c>
      <c r="AV3441" s="15" t="s">
        <v>84</v>
      </c>
      <c r="AW3441" s="15" t="s">
        <v>35</v>
      </c>
      <c r="AX3441" s="15" t="s">
        <v>76</v>
      </c>
      <c r="AY3441" s="225" t="s">
        <v>177</v>
      </c>
    </row>
    <row r="3442" spans="2:51" s="13" customFormat="1" ht="11.25">
      <c r="B3442" s="193"/>
      <c r="C3442" s="194"/>
      <c r="D3442" s="195" t="s">
        <v>188</v>
      </c>
      <c r="E3442" s="196" t="s">
        <v>19</v>
      </c>
      <c r="F3442" s="197" t="s">
        <v>2816</v>
      </c>
      <c r="G3442" s="194"/>
      <c r="H3442" s="198">
        <v>42.112000000000002</v>
      </c>
      <c r="I3442" s="199"/>
      <c r="J3442" s="194"/>
      <c r="K3442" s="194"/>
      <c r="L3442" s="200"/>
      <c r="M3442" s="201"/>
      <c r="N3442" s="202"/>
      <c r="O3442" s="202"/>
      <c r="P3442" s="202"/>
      <c r="Q3442" s="202"/>
      <c r="R3442" s="202"/>
      <c r="S3442" s="202"/>
      <c r="T3442" s="203"/>
      <c r="AT3442" s="204" t="s">
        <v>188</v>
      </c>
      <c r="AU3442" s="204" t="s">
        <v>86</v>
      </c>
      <c r="AV3442" s="13" t="s">
        <v>86</v>
      </c>
      <c r="AW3442" s="13" t="s">
        <v>35</v>
      </c>
      <c r="AX3442" s="13" t="s">
        <v>76</v>
      </c>
      <c r="AY3442" s="204" t="s">
        <v>177</v>
      </c>
    </row>
    <row r="3443" spans="2:51" s="13" customFormat="1" ht="11.25">
      <c r="B3443" s="193"/>
      <c r="C3443" s="194"/>
      <c r="D3443" s="195" t="s">
        <v>188</v>
      </c>
      <c r="E3443" s="196" t="s">
        <v>19</v>
      </c>
      <c r="F3443" s="197" t="s">
        <v>366</v>
      </c>
      <c r="G3443" s="194"/>
      <c r="H3443" s="198">
        <v>-1.5760000000000001</v>
      </c>
      <c r="I3443" s="199"/>
      <c r="J3443" s="194"/>
      <c r="K3443" s="194"/>
      <c r="L3443" s="200"/>
      <c r="M3443" s="201"/>
      <c r="N3443" s="202"/>
      <c r="O3443" s="202"/>
      <c r="P3443" s="202"/>
      <c r="Q3443" s="202"/>
      <c r="R3443" s="202"/>
      <c r="S3443" s="202"/>
      <c r="T3443" s="203"/>
      <c r="AT3443" s="204" t="s">
        <v>188</v>
      </c>
      <c r="AU3443" s="204" t="s">
        <v>86</v>
      </c>
      <c r="AV3443" s="13" t="s">
        <v>86</v>
      </c>
      <c r="AW3443" s="13" t="s">
        <v>35</v>
      </c>
      <c r="AX3443" s="13" t="s">
        <v>76</v>
      </c>
      <c r="AY3443" s="204" t="s">
        <v>177</v>
      </c>
    </row>
    <row r="3444" spans="2:51" s="13" customFormat="1" ht="11.25">
      <c r="B3444" s="193"/>
      <c r="C3444" s="194"/>
      <c r="D3444" s="195" t="s">
        <v>188</v>
      </c>
      <c r="E3444" s="196" t="s">
        <v>19</v>
      </c>
      <c r="F3444" s="197" t="s">
        <v>334</v>
      </c>
      <c r="G3444" s="194"/>
      <c r="H3444" s="198">
        <v>-2.758</v>
      </c>
      <c r="I3444" s="199"/>
      <c r="J3444" s="194"/>
      <c r="K3444" s="194"/>
      <c r="L3444" s="200"/>
      <c r="M3444" s="201"/>
      <c r="N3444" s="202"/>
      <c r="O3444" s="202"/>
      <c r="P3444" s="202"/>
      <c r="Q3444" s="202"/>
      <c r="R3444" s="202"/>
      <c r="S3444" s="202"/>
      <c r="T3444" s="203"/>
      <c r="AT3444" s="204" t="s">
        <v>188</v>
      </c>
      <c r="AU3444" s="204" t="s">
        <v>86</v>
      </c>
      <c r="AV3444" s="13" t="s">
        <v>86</v>
      </c>
      <c r="AW3444" s="13" t="s">
        <v>35</v>
      </c>
      <c r="AX3444" s="13" t="s">
        <v>76</v>
      </c>
      <c r="AY3444" s="204" t="s">
        <v>177</v>
      </c>
    </row>
    <row r="3445" spans="2:51" s="15" customFormat="1" ht="11.25">
      <c r="B3445" s="216"/>
      <c r="C3445" s="217"/>
      <c r="D3445" s="195" t="s">
        <v>188</v>
      </c>
      <c r="E3445" s="218" t="s">
        <v>19</v>
      </c>
      <c r="F3445" s="219" t="s">
        <v>424</v>
      </c>
      <c r="G3445" s="217"/>
      <c r="H3445" s="218" t="s">
        <v>19</v>
      </c>
      <c r="I3445" s="220"/>
      <c r="J3445" s="217"/>
      <c r="K3445" s="217"/>
      <c r="L3445" s="221"/>
      <c r="M3445" s="222"/>
      <c r="N3445" s="223"/>
      <c r="O3445" s="223"/>
      <c r="P3445" s="223"/>
      <c r="Q3445" s="223"/>
      <c r="R3445" s="223"/>
      <c r="S3445" s="223"/>
      <c r="T3445" s="224"/>
      <c r="AT3445" s="225" t="s">
        <v>188</v>
      </c>
      <c r="AU3445" s="225" t="s">
        <v>86</v>
      </c>
      <c r="AV3445" s="15" t="s">
        <v>84</v>
      </c>
      <c r="AW3445" s="15" t="s">
        <v>35</v>
      </c>
      <c r="AX3445" s="15" t="s">
        <v>76</v>
      </c>
      <c r="AY3445" s="225" t="s">
        <v>177</v>
      </c>
    </row>
    <row r="3446" spans="2:51" s="13" customFormat="1" ht="11.25">
      <c r="B3446" s="193"/>
      <c r="C3446" s="194"/>
      <c r="D3446" s="195" t="s">
        <v>188</v>
      </c>
      <c r="E3446" s="196" t="s">
        <v>19</v>
      </c>
      <c r="F3446" s="197" t="s">
        <v>2817</v>
      </c>
      <c r="G3446" s="194"/>
      <c r="H3446" s="198">
        <v>12.48</v>
      </c>
      <c r="I3446" s="199"/>
      <c r="J3446" s="194"/>
      <c r="K3446" s="194"/>
      <c r="L3446" s="200"/>
      <c r="M3446" s="201"/>
      <c r="N3446" s="202"/>
      <c r="O3446" s="202"/>
      <c r="P3446" s="202"/>
      <c r="Q3446" s="202"/>
      <c r="R3446" s="202"/>
      <c r="S3446" s="202"/>
      <c r="T3446" s="203"/>
      <c r="AT3446" s="204" t="s">
        <v>188</v>
      </c>
      <c r="AU3446" s="204" t="s">
        <v>86</v>
      </c>
      <c r="AV3446" s="13" t="s">
        <v>86</v>
      </c>
      <c r="AW3446" s="13" t="s">
        <v>35</v>
      </c>
      <c r="AX3446" s="13" t="s">
        <v>76</v>
      </c>
      <c r="AY3446" s="204" t="s">
        <v>177</v>
      </c>
    </row>
    <row r="3447" spans="2:51" s="13" customFormat="1" ht="11.25">
      <c r="B3447" s="193"/>
      <c r="C3447" s="194"/>
      <c r="D3447" s="195" t="s">
        <v>188</v>
      </c>
      <c r="E3447" s="196" t="s">
        <v>19</v>
      </c>
      <c r="F3447" s="197" t="s">
        <v>365</v>
      </c>
      <c r="G3447" s="194"/>
      <c r="H3447" s="198">
        <v>-1.379</v>
      </c>
      <c r="I3447" s="199"/>
      <c r="J3447" s="194"/>
      <c r="K3447" s="194"/>
      <c r="L3447" s="200"/>
      <c r="M3447" s="201"/>
      <c r="N3447" s="202"/>
      <c r="O3447" s="202"/>
      <c r="P3447" s="202"/>
      <c r="Q3447" s="202"/>
      <c r="R3447" s="202"/>
      <c r="S3447" s="202"/>
      <c r="T3447" s="203"/>
      <c r="AT3447" s="204" t="s">
        <v>188</v>
      </c>
      <c r="AU3447" s="204" t="s">
        <v>86</v>
      </c>
      <c r="AV3447" s="13" t="s">
        <v>86</v>
      </c>
      <c r="AW3447" s="13" t="s">
        <v>35</v>
      </c>
      <c r="AX3447" s="13" t="s">
        <v>76</v>
      </c>
      <c r="AY3447" s="204" t="s">
        <v>177</v>
      </c>
    </row>
    <row r="3448" spans="2:51" s="15" customFormat="1" ht="11.25">
      <c r="B3448" s="216"/>
      <c r="C3448" s="217"/>
      <c r="D3448" s="195" t="s">
        <v>188</v>
      </c>
      <c r="E3448" s="218" t="s">
        <v>19</v>
      </c>
      <c r="F3448" s="219" t="s">
        <v>426</v>
      </c>
      <c r="G3448" s="217"/>
      <c r="H3448" s="218" t="s">
        <v>19</v>
      </c>
      <c r="I3448" s="220"/>
      <c r="J3448" s="217"/>
      <c r="K3448" s="217"/>
      <c r="L3448" s="221"/>
      <c r="M3448" s="222"/>
      <c r="N3448" s="223"/>
      <c r="O3448" s="223"/>
      <c r="P3448" s="223"/>
      <c r="Q3448" s="223"/>
      <c r="R3448" s="223"/>
      <c r="S3448" s="223"/>
      <c r="T3448" s="224"/>
      <c r="AT3448" s="225" t="s">
        <v>188</v>
      </c>
      <c r="AU3448" s="225" t="s">
        <v>86</v>
      </c>
      <c r="AV3448" s="15" t="s">
        <v>84</v>
      </c>
      <c r="AW3448" s="15" t="s">
        <v>35</v>
      </c>
      <c r="AX3448" s="15" t="s">
        <v>76</v>
      </c>
      <c r="AY3448" s="225" t="s">
        <v>177</v>
      </c>
    </row>
    <row r="3449" spans="2:51" s="13" customFormat="1" ht="11.25">
      <c r="B3449" s="193"/>
      <c r="C3449" s="194"/>
      <c r="D3449" s="195" t="s">
        <v>188</v>
      </c>
      <c r="E3449" s="196" t="s">
        <v>19</v>
      </c>
      <c r="F3449" s="197" t="s">
        <v>2818</v>
      </c>
      <c r="G3449" s="194"/>
      <c r="H3449" s="198">
        <v>15.964</v>
      </c>
      <c r="I3449" s="199"/>
      <c r="J3449" s="194"/>
      <c r="K3449" s="194"/>
      <c r="L3449" s="200"/>
      <c r="M3449" s="201"/>
      <c r="N3449" s="202"/>
      <c r="O3449" s="202"/>
      <c r="P3449" s="202"/>
      <c r="Q3449" s="202"/>
      <c r="R3449" s="202"/>
      <c r="S3449" s="202"/>
      <c r="T3449" s="203"/>
      <c r="AT3449" s="204" t="s">
        <v>188</v>
      </c>
      <c r="AU3449" s="204" t="s">
        <v>86</v>
      </c>
      <c r="AV3449" s="13" t="s">
        <v>86</v>
      </c>
      <c r="AW3449" s="13" t="s">
        <v>35</v>
      </c>
      <c r="AX3449" s="13" t="s">
        <v>76</v>
      </c>
      <c r="AY3449" s="204" t="s">
        <v>177</v>
      </c>
    </row>
    <row r="3450" spans="2:51" s="13" customFormat="1" ht="11.25">
      <c r="B3450" s="193"/>
      <c r="C3450" s="194"/>
      <c r="D3450" s="195" t="s">
        <v>188</v>
      </c>
      <c r="E3450" s="196" t="s">
        <v>19</v>
      </c>
      <c r="F3450" s="197" t="s">
        <v>365</v>
      </c>
      <c r="G3450" s="194"/>
      <c r="H3450" s="198">
        <v>-1.379</v>
      </c>
      <c r="I3450" s="199"/>
      <c r="J3450" s="194"/>
      <c r="K3450" s="194"/>
      <c r="L3450" s="200"/>
      <c r="M3450" s="201"/>
      <c r="N3450" s="202"/>
      <c r="O3450" s="202"/>
      <c r="P3450" s="202"/>
      <c r="Q3450" s="202"/>
      <c r="R3450" s="202"/>
      <c r="S3450" s="202"/>
      <c r="T3450" s="203"/>
      <c r="AT3450" s="204" t="s">
        <v>188</v>
      </c>
      <c r="AU3450" s="204" t="s">
        <v>86</v>
      </c>
      <c r="AV3450" s="13" t="s">
        <v>86</v>
      </c>
      <c r="AW3450" s="13" t="s">
        <v>35</v>
      </c>
      <c r="AX3450" s="13" t="s">
        <v>76</v>
      </c>
      <c r="AY3450" s="204" t="s">
        <v>177</v>
      </c>
    </row>
    <row r="3451" spans="2:51" s="15" customFormat="1" ht="11.25">
      <c r="B3451" s="216"/>
      <c r="C3451" s="217"/>
      <c r="D3451" s="195" t="s">
        <v>188</v>
      </c>
      <c r="E3451" s="218" t="s">
        <v>19</v>
      </c>
      <c r="F3451" s="219" t="s">
        <v>428</v>
      </c>
      <c r="G3451" s="217"/>
      <c r="H3451" s="218" t="s">
        <v>19</v>
      </c>
      <c r="I3451" s="220"/>
      <c r="J3451" s="217"/>
      <c r="K3451" s="217"/>
      <c r="L3451" s="221"/>
      <c r="M3451" s="222"/>
      <c r="N3451" s="223"/>
      <c r="O3451" s="223"/>
      <c r="P3451" s="223"/>
      <c r="Q3451" s="223"/>
      <c r="R3451" s="223"/>
      <c r="S3451" s="223"/>
      <c r="T3451" s="224"/>
      <c r="AT3451" s="225" t="s">
        <v>188</v>
      </c>
      <c r="AU3451" s="225" t="s">
        <v>86</v>
      </c>
      <c r="AV3451" s="15" t="s">
        <v>84</v>
      </c>
      <c r="AW3451" s="15" t="s">
        <v>35</v>
      </c>
      <c r="AX3451" s="15" t="s">
        <v>76</v>
      </c>
      <c r="AY3451" s="225" t="s">
        <v>177</v>
      </c>
    </row>
    <row r="3452" spans="2:51" s="13" customFormat="1" ht="11.25">
      <c r="B3452" s="193"/>
      <c r="C3452" s="194"/>
      <c r="D3452" s="195" t="s">
        <v>188</v>
      </c>
      <c r="E3452" s="196" t="s">
        <v>19</v>
      </c>
      <c r="F3452" s="197" t="s">
        <v>2819</v>
      </c>
      <c r="G3452" s="194"/>
      <c r="H3452" s="198">
        <v>48.165999999999997</v>
      </c>
      <c r="I3452" s="199"/>
      <c r="J3452" s="194"/>
      <c r="K3452" s="194"/>
      <c r="L3452" s="200"/>
      <c r="M3452" s="201"/>
      <c r="N3452" s="202"/>
      <c r="O3452" s="202"/>
      <c r="P3452" s="202"/>
      <c r="Q3452" s="202"/>
      <c r="R3452" s="202"/>
      <c r="S3452" s="202"/>
      <c r="T3452" s="203"/>
      <c r="AT3452" s="204" t="s">
        <v>188</v>
      </c>
      <c r="AU3452" s="204" t="s">
        <v>86</v>
      </c>
      <c r="AV3452" s="13" t="s">
        <v>86</v>
      </c>
      <c r="AW3452" s="13" t="s">
        <v>35</v>
      </c>
      <c r="AX3452" s="13" t="s">
        <v>76</v>
      </c>
      <c r="AY3452" s="204" t="s">
        <v>177</v>
      </c>
    </row>
    <row r="3453" spans="2:51" s="13" customFormat="1" ht="11.25">
      <c r="B3453" s="193"/>
      <c r="C3453" s="194"/>
      <c r="D3453" s="195" t="s">
        <v>188</v>
      </c>
      <c r="E3453" s="196" t="s">
        <v>19</v>
      </c>
      <c r="F3453" s="197" t="s">
        <v>366</v>
      </c>
      <c r="G3453" s="194"/>
      <c r="H3453" s="198">
        <v>-1.5760000000000001</v>
      </c>
      <c r="I3453" s="199"/>
      <c r="J3453" s="194"/>
      <c r="K3453" s="194"/>
      <c r="L3453" s="200"/>
      <c r="M3453" s="201"/>
      <c r="N3453" s="202"/>
      <c r="O3453" s="202"/>
      <c r="P3453" s="202"/>
      <c r="Q3453" s="202"/>
      <c r="R3453" s="202"/>
      <c r="S3453" s="202"/>
      <c r="T3453" s="203"/>
      <c r="AT3453" s="204" t="s">
        <v>188</v>
      </c>
      <c r="AU3453" s="204" t="s">
        <v>86</v>
      </c>
      <c r="AV3453" s="13" t="s">
        <v>86</v>
      </c>
      <c r="AW3453" s="13" t="s">
        <v>35</v>
      </c>
      <c r="AX3453" s="13" t="s">
        <v>76</v>
      </c>
      <c r="AY3453" s="204" t="s">
        <v>177</v>
      </c>
    </row>
    <row r="3454" spans="2:51" s="13" customFormat="1" ht="11.25">
      <c r="B3454" s="193"/>
      <c r="C3454" s="194"/>
      <c r="D3454" s="195" t="s">
        <v>188</v>
      </c>
      <c r="E3454" s="196" t="s">
        <v>19</v>
      </c>
      <c r="F3454" s="197" t="s">
        <v>365</v>
      </c>
      <c r="G3454" s="194"/>
      <c r="H3454" s="198">
        <v>-1.379</v>
      </c>
      <c r="I3454" s="199"/>
      <c r="J3454" s="194"/>
      <c r="K3454" s="194"/>
      <c r="L3454" s="200"/>
      <c r="M3454" s="201"/>
      <c r="N3454" s="202"/>
      <c r="O3454" s="202"/>
      <c r="P3454" s="202"/>
      <c r="Q3454" s="202"/>
      <c r="R3454" s="202"/>
      <c r="S3454" s="202"/>
      <c r="T3454" s="203"/>
      <c r="AT3454" s="204" t="s">
        <v>188</v>
      </c>
      <c r="AU3454" s="204" t="s">
        <v>86</v>
      </c>
      <c r="AV3454" s="13" t="s">
        <v>86</v>
      </c>
      <c r="AW3454" s="13" t="s">
        <v>35</v>
      </c>
      <c r="AX3454" s="13" t="s">
        <v>76</v>
      </c>
      <c r="AY3454" s="204" t="s">
        <v>177</v>
      </c>
    </row>
    <row r="3455" spans="2:51" s="15" customFormat="1" ht="11.25">
      <c r="B3455" s="216"/>
      <c r="C3455" s="217"/>
      <c r="D3455" s="195" t="s">
        <v>188</v>
      </c>
      <c r="E3455" s="218" t="s">
        <v>19</v>
      </c>
      <c r="F3455" s="219" t="s">
        <v>430</v>
      </c>
      <c r="G3455" s="217"/>
      <c r="H3455" s="218" t="s">
        <v>19</v>
      </c>
      <c r="I3455" s="220"/>
      <c r="J3455" s="217"/>
      <c r="K3455" s="217"/>
      <c r="L3455" s="221"/>
      <c r="M3455" s="222"/>
      <c r="N3455" s="223"/>
      <c r="O3455" s="223"/>
      <c r="P3455" s="223"/>
      <c r="Q3455" s="223"/>
      <c r="R3455" s="223"/>
      <c r="S3455" s="223"/>
      <c r="T3455" s="224"/>
      <c r="AT3455" s="225" t="s">
        <v>188</v>
      </c>
      <c r="AU3455" s="225" t="s">
        <v>86</v>
      </c>
      <c r="AV3455" s="15" t="s">
        <v>84</v>
      </c>
      <c r="AW3455" s="15" t="s">
        <v>35</v>
      </c>
      <c r="AX3455" s="15" t="s">
        <v>76</v>
      </c>
      <c r="AY3455" s="225" t="s">
        <v>177</v>
      </c>
    </row>
    <row r="3456" spans="2:51" s="13" customFormat="1" ht="11.25">
      <c r="B3456" s="193"/>
      <c r="C3456" s="194"/>
      <c r="D3456" s="195" t="s">
        <v>188</v>
      </c>
      <c r="E3456" s="196" t="s">
        <v>19</v>
      </c>
      <c r="F3456" s="197" t="s">
        <v>2820</v>
      </c>
      <c r="G3456" s="194"/>
      <c r="H3456" s="198">
        <v>13.78</v>
      </c>
      <c r="I3456" s="199"/>
      <c r="J3456" s="194"/>
      <c r="K3456" s="194"/>
      <c r="L3456" s="200"/>
      <c r="M3456" s="201"/>
      <c r="N3456" s="202"/>
      <c r="O3456" s="202"/>
      <c r="P3456" s="202"/>
      <c r="Q3456" s="202"/>
      <c r="R3456" s="202"/>
      <c r="S3456" s="202"/>
      <c r="T3456" s="203"/>
      <c r="AT3456" s="204" t="s">
        <v>188</v>
      </c>
      <c r="AU3456" s="204" t="s">
        <v>86</v>
      </c>
      <c r="AV3456" s="13" t="s">
        <v>86</v>
      </c>
      <c r="AW3456" s="13" t="s">
        <v>35</v>
      </c>
      <c r="AX3456" s="13" t="s">
        <v>76</v>
      </c>
      <c r="AY3456" s="204" t="s">
        <v>177</v>
      </c>
    </row>
    <row r="3457" spans="2:51" s="13" customFormat="1" ht="11.25">
      <c r="B3457" s="193"/>
      <c r="C3457" s="194"/>
      <c r="D3457" s="195" t="s">
        <v>188</v>
      </c>
      <c r="E3457" s="196" t="s">
        <v>19</v>
      </c>
      <c r="F3457" s="197" t="s">
        <v>365</v>
      </c>
      <c r="G3457" s="194"/>
      <c r="H3457" s="198">
        <v>-1.379</v>
      </c>
      <c r="I3457" s="199"/>
      <c r="J3457" s="194"/>
      <c r="K3457" s="194"/>
      <c r="L3457" s="200"/>
      <c r="M3457" s="201"/>
      <c r="N3457" s="202"/>
      <c r="O3457" s="202"/>
      <c r="P3457" s="202"/>
      <c r="Q3457" s="202"/>
      <c r="R3457" s="202"/>
      <c r="S3457" s="202"/>
      <c r="T3457" s="203"/>
      <c r="AT3457" s="204" t="s">
        <v>188</v>
      </c>
      <c r="AU3457" s="204" t="s">
        <v>86</v>
      </c>
      <c r="AV3457" s="13" t="s">
        <v>86</v>
      </c>
      <c r="AW3457" s="13" t="s">
        <v>35</v>
      </c>
      <c r="AX3457" s="13" t="s">
        <v>76</v>
      </c>
      <c r="AY3457" s="204" t="s">
        <v>177</v>
      </c>
    </row>
    <row r="3458" spans="2:51" s="15" customFormat="1" ht="11.25">
      <c r="B3458" s="216"/>
      <c r="C3458" s="217"/>
      <c r="D3458" s="195" t="s">
        <v>188</v>
      </c>
      <c r="E3458" s="218" t="s">
        <v>19</v>
      </c>
      <c r="F3458" s="219" t="s">
        <v>2821</v>
      </c>
      <c r="G3458" s="217"/>
      <c r="H3458" s="218" t="s">
        <v>19</v>
      </c>
      <c r="I3458" s="220"/>
      <c r="J3458" s="217"/>
      <c r="K3458" s="217"/>
      <c r="L3458" s="221"/>
      <c r="M3458" s="222"/>
      <c r="N3458" s="223"/>
      <c r="O3458" s="223"/>
      <c r="P3458" s="223"/>
      <c r="Q3458" s="223"/>
      <c r="R3458" s="223"/>
      <c r="S3458" s="223"/>
      <c r="T3458" s="224"/>
      <c r="AT3458" s="225" t="s">
        <v>188</v>
      </c>
      <c r="AU3458" s="225" t="s">
        <v>86</v>
      </c>
      <c r="AV3458" s="15" t="s">
        <v>84</v>
      </c>
      <c r="AW3458" s="15" t="s">
        <v>35</v>
      </c>
      <c r="AX3458" s="15" t="s">
        <v>76</v>
      </c>
      <c r="AY3458" s="225" t="s">
        <v>177</v>
      </c>
    </row>
    <row r="3459" spans="2:51" s="13" customFormat="1" ht="11.25">
      <c r="B3459" s="193"/>
      <c r="C3459" s="194"/>
      <c r="D3459" s="195" t="s">
        <v>188</v>
      </c>
      <c r="E3459" s="196" t="s">
        <v>19</v>
      </c>
      <c r="F3459" s="197" t="s">
        <v>2822</v>
      </c>
      <c r="G3459" s="194"/>
      <c r="H3459" s="198">
        <v>20.399999999999999</v>
      </c>
      <c r="I3459" s="199"/>
      <c r="J3459" s="194"/>
      <c r="K3459" s="194"/>
      <c r="L3459" s="200"/>
      <c r="M3459" s="201"/>
      <c r="N3459" s="202"/>
      <c r="O3459" s="202"/>
      <c r="P3459" s="202"/>
      <c r="Q3459" s="202"/>
      <c r="R3459" s="202"/>
      <c r="S3459" s="202"/>
      <c r="T3459" s="203"/>
      <c r="AT3459" s="204" t="s">
        <v>188</v>
      </c>
      <c r="AU3459" s="204" t="s">
        <v>86</v>
      </c>
      <c r="AV3459" s="13" t="s">
        <v>86</v>
      </c>
      <c r="AW3459" s="13" t="s">
        <v>35</v>
      </c>
      <c r="AX3459" s="13" t="s">
        <v>76</v>
      </c>
      <c r="AY3459" s="204" t="s">
        <v>177</v>
      </c>
    </row>
    <row r="3460" spans="2:51" s="13" customFormat="1" ht="11.25">
      <c r="B3460" s="193"/>
      <c r="C3460" s="194"/>
      <c r="D3460" s="195" t="s">
        <v>188</v>
      </c>
      <c r="E3460" s="196" t="s">
        <v>19</v>
      </c>
      <c r="F3460" s="197" t="s">
        <v>334</v>
      </c>
      <c r="G3460" s="194"/>
      <c r="H3460" s="198">
        <v>-2.758</v>
      </c>
      <c r="I3460" s="199"/>
      <c r="J3460" s="194"/>
      <c r="K3460" s="194"/>
      <c r="L3460" s="200"/>
      <c r="M3460" s="201"/>
      <c r="N3460" s="202"/>
      <c r="O3460" s="202"/>
      <c r="P3460" s="202"/>
      <c r="Q3460" s="202"/>
      <c r="R3460" s="202"/>
      <c r="S3460" s="202"/>
      <c r="T3460" s="203"/>
      <c r="AT3460" s="204" t="s">
        <v>188</v>
      </c>
      <c r="AU3460" s="204" t="s">
        <v>86</v>
      </c>
      <c r="AV3460" s="13" t="s">
        <v>86</v>
      </c>
      <c r="AW3460" s="13" t="s">
        <v>35</v>
      </c>
      <c r="AX3460" s="13" t="s">
        <v>76</v>
      </c>
      <c r="AY3460" s="204" t="s">
        <v>177</v>
      </c>
    </row>
    <row r="3461" spans="2:51" s="15" customFormat="1" ht="11.25">
      <c r="B3461" s="216"/>
      <c r="C3461" s="217"/>
      <c r="D3461" s="195" t="s">
        <v>188</v>
      </c>
      <c r="E3461" s="218" t="s">
        <v>19</v>
      </c>
      <c r="F3461" s="219" t="s">
        <v>437</v>
      </c>
      <c r="G3461" s="217"/>
      <c r="H3461" s="218" t="s">
        <v>19</v>
      </c>
      <c r="I3461" s="220"/>
      <c r="J3461" s="217"/>
      <c r="K3461" s="217"/>
      <c r="L3461" s="221"/>
      <c r="M3461" s="222"/>
      <c r="N3461" s="223"/>
      <c r="O3461" s="223"/>
      <c r="P3461" s="223"/>
      <c r="Q3461" s="223"/>
      <c r="R3461" s="223"/>
      <c r="S3461" s="223"/>
      <c r="T3461" s="224"/>
      <c r="AT3461" s="225" t="s">
        <v>188</v>
      </c>
      <c r="AU3461" s="225" t="s">
        <v>86</v>
      </c>
      <c r="AV3461" s="15" t="s">
        <v>84</v>
      </c>
      <c r="AW3461" s="15" t="s">
        <v>35</v>
      </c>
      <c r="AX3461" s="15" t="s">
        <v>76</v>
      </c>
      <c r="AY3461" s="225" t="s">
        <v>177</v>
      </c>
    </row>
    <row r="3462" spans="2:51" s="13" customFormat="1" ht="11.25">
      <c r="B3462" s="193"/>
      <c r="C3462" s="194"/>
      <c r="D3462" s="195" t="s">
        <v>188</v>
      </c>
      <c r="E3462" s="196" t="s">
        <v>19</v>
      </c>
      <c r="F3462" s="197" t="s">
        <v>2823</v>
      </c>
      <c r="G3462" s="194"/>
      <c r="H3462" s="198">
        <v>18</v>
      </c>
      <c r="I3462" s="199"/>
      <c r="J3462" s="194"/>
      <c r="K3462" s="194"/>
      <c r="L3462" s="200"/>
      <c r="M3462" s="201"/>
      <c r="N3462" s="202"/>
      <c r="O3462" s="202"/>
      <c r="P3462" s="202"/>
      <c r="Q3462" s="202"/>
      <c r="R3462" s="202"/>
      <c r="S3462" s="202"/>
      <c r="T3462" s="203"/>
      <c r="AT3462" s="204" t="s">
        <v>188</v>
      </c>
      <c r="AU3462" s="204" t="s">
        <v>86</v>
      </c>
      <c r="AV3462" s="13" t="s">
        <v>86</v>
      </c>
      <c r="AW3462" s="13" t="s">
        <v>35</v>
      </c>
      <c r="AX3462" s="13" t="s">
        <v>76</v>
      </c>
      <c r="AY3462" s="204" t="s">
        <v>177</v>
      </c>
    </row>
    <row r="3463" spans="2:51" s="13" customFormat="1" ht="11.25">
      <c r="B3463" s="193"/>
      <c r="C3463" s="194"/>
      <c r="D3463" s="195" t="s">
        <v>188</v>
      </c>
      <c r="E3463" s="196" t="s">
        <v>19</v>
      </c>
      <c r="F3463" s="197" t="s">
        <v>334</v>
      </c>
      <c r="G3463" s="194"/>
      <c r="H3463" s="198">
        <v>-2.758</v>
      </c>
      <c r="I3463" s="199"/>
      <c r="J3463" s="194"/>
      <c r="K3463" s="194"/>
      <c r="L3463" s="200"/>
      <c r="M3463" s="201"/>
      <c r="N3463" s="202"/>
      <c r="O3463" s="202"/>
      <c r="P3463" s="202"/>
      <c r="Q3463" s="202"/>
      <c r="R3463" s="202"/>
      <c r="S3463" s="202"/>
      <c r="T3463" s="203"/>
      <c r="AT3463" s="204" t="s">
        <v>188</v>
      </c>
      <c r="AU3463" s="204" t="s">
        <v>86</v>
      </c>
      <c r="AV3463" s="13" t="s">
        <v>86</v>
      </c>
      <c r="AW3463" s="13" t="s">
        <v>35</v>
      </c>
      <c r="AX3463" s="13" t="s">
        <v>76</v>
      </c>
      <c r="AY3463" s="204" t="s">
        <v>177</v>
      </c>
    </row>
    <row r="3464" spans="2:51" s="13" customFormat="1" ht="11.25">
      <c r="B3464" s="193"/>
      <c r="C3464" s="194"/>
      <c r="D3464" s="195" t="s">
        <v>188</v>
      </c>
      <c r="E3464" s="196" t="s">
        <v>19</v>
      </c>
      <c r="F3464" s="197" t="s">
        <v>366</v>
      </c>
      <c r="G3464" s="194"/>
      <c r="H3464" s="198">
        <v>-1.5760000000000001</v>
      </c>
      <c r="I3464" s="199"/>
      <c r="J3464" s="194"/>
      <c r="K3464" s="194"/>
      <c r="L3464" s="200"/>
      <c r="M3464" s="201"/>
      <c r="N3464" s="202"/>
      <c r="O3464" s="202"/>
      <c r="P3464" s="202"/>
      <c r="Q3464" s="202"/>
      <c r="R3464" s="202"/>
      <c r="S3464" s="202"/>
      <c r="T3464" s="203"/>
      <c r="AT3464" s="204" t="s">
        <v>188</v>
      </c>
      <c r="AU3464" s="204" t="s">
        <v>86</v>
      </c>
      <c r="AV3464" s="13" t="s">
        <v>86</v>
      </c>
      <c r="AW3464" s="13" t="s">
        <v>35</v>
      </c>
      <c r="AX3464" s="13" t="s">
        <v>76</v>
      </c>
      <c r="AY3464" s="204" t="s">
        <v>177</v>
      </c>
    </row>
    <row r="3465" spans="2:51" s="15" customFormat="1" ht="11.25">
      <c r="B3465" s="216"/>
      <c r="C3465" s="217"/>
      <c r="D3465" s="195" t="s">
        <v>188</v>
      </c>
      <c r="E3465" s="218" t="s">
        <v>19</v>
      </c>
      <c r="F3465" s="219" t="s">
        <v>441</v>
      </c>
      <c r="G3465" s="217"/>
      <c r="H3465" s="218" t="s">
        <v>19</v>
      </c>
      <c r="I3465" s="220"/>
      <c r="J3465" s="217"/>
      <c r="K3465" s="217"/>
      <c r="L3465" s="221"/>
      <c r="M3465" s="222"/>
      <c r="N3465" s="223"/>
      <c r="O3465" s="223"/>
      <c r="P3465" s="223"/>
      <c r="Q3465" s="223"/>
      <c r="R3465" s="223"/>
      <c r="S3465" s="223"/>
      <c r="T3465" s="224"/>
      <c r="AT3465" s="225" t="s">
        <v>188</v>
      </c>
      <c r="AU3465" s="225" t="s">
        <v>86</v>
      </c>
      <c r="AV3465" s="15" t="s">
        <v>84</v>
      </c>
      <c r="AW3465" s="15" t="s">
        <v>35</v>
      </c>
      <c r="AX3465" s="15" t="s">
        <v>76</v>
      </c>
      <c r="AY3465" s="225" t="s">
        <v>177</v>
      </c>
    </row>
    <row r="3466" spans="2:51" s="13" customFormat="1" ht="11.25">
      <c r="B3466" s="193"/>
      <c r="C3466" s="194"/>
      <c r="D3466" s="195" t="s">
        <v>188</v>
      </c>
      <c r="E3466" s="196" t="s">
        <v>19</v>
      </c>
      <c r="F3466" s="197" t="s">
        <v>2824</v>
      </c>
      <c r="G3466" s="194"/>
      <c r="H3466" s="198">
        <v>13.6</v>
      </c>
      <c r="I3466" s="199"/>
      <c r="J3466" s="194"/>
      <c r="K3466" s="194"/>
      <c r="L3466" s="200"/>
      <c r="M3466" s="201"/>
      <c r="N3466" s="202"/>
      <c r="O3466" s="202"/>
      <c r="P3466" s="202"/>
      <c r="Q3466" s="202"/>
      <c r="R3466" s="202"/>
      <c r="S3466" s="202"/>
      <c r="T3466" s="203"/>
      <c r="AT3466" s="204" t="s">
        <v>188</v>
      </c>
      <c r="AU3466" s="204" t="s">
        <v>86</v>
      </c>
      <c r="AV3466" s="13" t="s">
        <v>86</v>
      </c>
      <c r="AW3466" s="13" t="s">
        <v>35</v>
      </c>
      <c r="AX3466" s="13" t="s">
        <v>76</v>
      </c>
      <c r="AY3466" s="204" t="s">
        <v>177</v>
      </c>
    </row>
    <row r="3467" spans="2:51" s="13" customFormat="1" ht="11.25">
      <c r="B3467" s="193"/>
      <c r="C3467" s="194"/>
      <c r="D3467" s="195" t="s">
        <v>188</v>
      </c>
      <c r="E3467" s="196" t="s">
        <v>19</v>
      </c>
      <c r="F3467" s="197" t="s">
        <v>366</v>
      </c>
      <c r="G3467" s="194"/>
      <c r="H3467" s="198">
        <v>-1.5760000000000001</v>
      </c>
      <c r="I3467" s="199"/>
      <c r="J3467" s="194"/>
      <c r="K3467" s="194"/>
      <c r="L3467" s="200"/>
      <c r="M3467" s="201"/>
      <c r="N3467" s="202"/>
      <c r="O3467" s="202"/>
      <c r="P3467" s="202"/>
      <c r="Q3467" s="202"/>
      <c r="R3467" s="202"/>
      <c r="S3467" s="202"/>
      <c r="T3467" s="203"/>
      <c r="AT3467" s="204" t="s">
        <v>188</v>
      </c>
      <c r="AU3467" s="204" t="s">
        <v>86</v>
      </c>
      <c r="AV3467" s="13" t="s">
        <v>86</v>
      </c>
      <c r="AW3467" s="13" t="s">
        <v>35</v>
      </c>
      <c r="AX3467" s="13" t="s">
        <v>76</v>
      </c>
      <c r="AY3467" s="204" t="s">
        <v>177</v>
      </c>
    </row>
    <row r="3468" spans="2:51" s="13" customFormat="1" ht="11.25">
      <c r="B3468" s="193"/>
      <c r="C3468" s="194"/>
      <c r="D3468" s="195" t="s">
        <v>188</v>
      </c>
      <c r="E3468" s="196" t="s">
        <v>19</v>
      </c>
      <c r="F3468" s="197" t="s">
        <v>365</v>
      </c>
      <c r="G3468" s="194"/>
      <c r="H3468" s="198">
        <v>-1.379</v>
      </c>
      <c r="I3468" s="199"/>
      <c r="J3468" s="194"/>
      <c r="K3468" s="194"/>
      <c r="L3468" s="200"/>
      <c r="M3468" s="201"/>
      <c r="N3468" s="202"/>
      <c r="O3468" s="202"/>
      <c r="P3468" s="202"/>
      <c r="Q3468" s="202"/>
      <c r="R3468" s="202"/>
      <c r="S3468" s="202"/>
      <c r="T3468" s="203"/>
      <c r="AT3468" s="204" t="s">
        <v>188</v>
      </c>
      <c r="AU3468" s="204" t="s">
        <v>86</v>
      </c>
      <c r="AV3468" s="13" t="s">
        <v>86</v>
      </c>
      <c r="AW3468" s="13" t="s">
        <v>35</v>
      </c>
      <c r="AX3468" s="13" t="s">
        <v>76</v>
      </c>
      <c r="AY3468" s="204" t="s">
        <v>177</v>
      </c>
    </row>
    <row r="3469" spans="2:51" s="15" customFormat="1" ht="11.25">
      <c r="B3469" s="216"/>
      <c r="C3469" s="217"/>
      <c r="D3469" s="195" t="s">
        <v>188</v>
      </c>
      <c r="E3469" s="218" t="s">
        <v>19</v>
      </c>
      <c r="F3469" s="219" t="s">
        <v>443</v>
      </c>
      <c r="G3469" s="217"/>
      <c r="H3469" s="218" t="s">
        <v>19</v>
      </c>
      <c r="I3469" s="220"/>
      <c r="J3469" s="217"/>
      <c r="K3469" s="217"/>
      <c r="L3469" s="221"/>
      <c r="M3469" s="222"/>
      <c r="N3469" s="223"/>
      <c r="O3469" s="223"/>
      <c r="P3469" s="223"/>
      <c r="Q3469" s="223"/>
      <c r="R3469" s="223"/>
      <c r="S3469" s="223"/>
      <c r="T3469" s="224"/>
      <c r="AT3469" s="225" t="s">
        <v>188</v>
      </c>
      <c r="AU3469" s="225" t="s">
        <v>86</v>
      </c>
      <c r="AV3469" s="15" t="s">
        <v>84</v>
      </c>
      <c r="AW3469" s="15" t="s">
        <v>35</v>
      </c>
      <c r="AX3469" s="15" t="s">
        <v>76</v>
      </c>
      <c r="AY3469" s="225" t="s">
        <v>177</v>
      </c>
    </row>
    <row r="3470" spans="2:51" s="13" customFormat="1" ht="11.25">
      <c r="B3470" s="193"/>
      <c r="C3470" s="194"/>
      <c r="D3470" s="195" t="s">
        <v>188</v>
      </c>
      <c r="E3470" s="196" t="s">
        <v>19</v>
      </c>
      <c r="F3470" s="197" t="s">
        <v>2825</v>
      </c>
      <c r="G3470" s="194"/>
      <c r="H3470" s="198">
        <v>13.8</v>
      </c>
      <c r="I3470" s="199"/>
      <c r="J3470" s="194"/>
      <c r="K3470" s="194"/>
      <c r="L3470" s="200"/>
      <c r="M3470" s="201"/>
      <c r="N3470" s="202"/>
      <c r="O3470" s="202"/>
      <c r="P3470" s="202"/>
      <c r="Q3470" s="202"/>
      <c r="R3470" s="202"/>
      <c r="S3470" s="202"/>
      <c r="T3470" s="203"/>
      <c r="AT3470" s="204" t="s">
        <v>188</v>
      </c>
      <c r="AU3470" s="204" t="s">
        <v>86</v>
      </c>
      <c r="AV3470" s="13" t="s">
        <v>86</v>
      </c>
      <c r="AW3470" s="13" t="s">
        <v>35</v>
      </c>
      <c r="AX3470" s="13" t="s">
        <v>76</v>
      </c>
      <c r="AY3470" s="204" t="s">
        <v>177</v>
      </c>
    </row>
    <row r="3471" spans="2:51" s="13" customFormat="1" ht="11.25">
      <c r="B3471" s="193"/>
      <c r="C3471" s="194"/>
      <c r="D3471" s="195" t="s">
        <v>188</v>
      </c>
      <c r="E3471" s="196" t="s">
        <v>19</v>
      </c>
      <c r="F3471" s="197" t="s">
        <v>334</v>
      </c>
      <c r="G3471" s="194"/>
      <c r="H3471" s="198">
        <v>-2.758</v>
      </c>
      <c r="I3471" s="199"/>
      <c r="J3471" s="194"/>
      <c r="K3471" s="194"/>
      <c r="L3471" s="200"/>
      <c r="M3471" s="201"/>
      <c r="N3471" s="202"/>
      <c r="O3471" s="202"/>
      <c r="P3471" s="202"/>
      <c r="Q3471" s="202"/>
      <c r="R3471" s="202"/>
      <c r="S3471" s="202"/>
      <c r="T3471" s="203"/>
      <c r="AT3471" s="204" t="s">
        <v>188</v>
      </c>
      <c r="AU3471" s="204" t="s">
        <v>86</v>
      </c>
      <c r="AV3471" s="13" t="s">
        <v>86</v>
      </c>
      <c r="AW3471" s="13" t="s">
        <v>35</v>
      </c>
      <c r="AX3471" s="13" t="s">
        <v>76</v>
      </c>
      <c r="AY3471" s="204" t="s">
        <v>177</v>
      </c>
    </row>
    <row r="3472" spans="2:51" s="15" customFormat="1" ht="11.25">
      <c r="B3472" s="216"/>
      <c r="C3472" s="217"/>
      <c r="D3472" s="195" t="s">
        <v>188</v>
      </c>
      <c r="E3472" s="218" t="s">
        <v>19</v>
      </c>
      <c r="F3472" s="219" t="s">
        <v>445</v>
      </c>
      <c r="G3472" s="217"/>
      <c r="H3472" s="218" t="s">
        <v>19</v>
      </c>
      <c r="I3472" s="220"/>
      <c r="J3472" s="217"/>
      <c r="K3472" s="217"/>
      <c r="L3472" s="221"/>
      <c r="M3472" s="222"/>
      <c r="N3472" s="223"/>
      <c r="O3472" s="223"/>
      <c r="P3472" s="223"/>
      <c r="Q3472" s="223"/>
      <c r="R3472" s="223"/>
      <c r="S3472" s="223"/>
      <c r="T3472" s="224"/>
      <c r="AT3472" s="225" t="s">
        <v>188</v>
      </c>
      <c r="AU3472" s="225" t="s">
        <v>86</v>
      </c>
      <c r="AV3472" s="15" t="s">
        <v>84</v>
      </c>
      <c r="AW3472" s="15" t="s">
        <v>35</v>
      </c>
      <c r="AX3472" s="15" t="s">
        <v>76</v>
      </c>
      <c r="AY3472" s="225" t="s">
        <v>177</v>
      </c>
    </row>
    <row r="3473" spans="2:51" s="13" customFormat="1" ht="11.25">
      <c r="B3473" s="193"/>
      <c r="C3473" s="194"/>
      <c r="D3473" s="195" t="s">
        <v>188</v>
      </c>
      <c r="E3473" s="196" t="s">
        <v>19</v>
      </c>
      <c r="F3473" s="197" t="s">
        <v>2826</v>
      </c>
      <c r="G3473" s="194"/>
      <c r="H3473" s="198">
        <v>10.199999999999999</v>
      </c>
      <c r="I3473" s="199"/>
      <c r="J3473" s="194"/>
      <c r="K3473" s="194"/>
      <c r="L3473" s="200"/>
      <c r="M3473" s="201"/>
      <c r="N3473" s="202"/>
      <c r="O3473" s="202"/>
      <c r="P3473" s="202"/>
      <c r="Q3473" s="202"/>
      <c r="R3473" s="202"/>
      <c r="S3473" s="202"/>
      <c r="T3473" s="203"/>
      <c r="AT3473" s="204" t="s">
        <v>188</v>
      </c>
      <c r="AU3473" s="204" t="s">
        <v>86</v>
      </c>
      <c r="AV3473" s="13" t="s">
        <v>86</v>
      </c>
      <c r="AW3473" s="13" t="s">
        <v>35</v>
      </c>
      <c r="AX3473" s="13" t="s">
        <v>76</v>
      </c>
      <c r="AY3473" s="204" t="s">
        <v>177</v>
      </c>
    </row>
    <row r="3474" spans="2:51" s="13" customFormat="1" ht="11.25">
      <c r="B3474" s="193"/>
      <c r="C3474" s="194"/>
      <c r="D3474" s="195" t="s">
        <v>188</v>
      </c>
      <c r="E3474" s="196" t="s">
        <v>19</v>
      </c>
      <c r="F3474" s="197" t="s">
        <v>365</v>
      </c>
      <c r="G3474" s="194"/>
      <c r="H3474" s="198">
        <v>-1.379</v>
      </c>
      <c r="I3474" s="199"/>
      <c r="J3474" s="194"/>
      <c r="K3474" s="194"/>
      <c r="L3474" s="200"/>
      <c r="M3474" s="201"/>
      <c r="N3474" s="202"/>
      <c r="O3474" s="202"/>
      <c r="P3474" s="202"/>
      <c r="Q3474" s="202"/>
      <c r="R3474" s="202"/>
      <c r="S3474" s="202"/>
      <c r="T3474" s="203"/>
      <c r="AT3474" s="204" t="s">
        <v>188</v>
      </c>
      <c r="AU3474" s="204" t="s">
        <v>86</v>
      </c>
      <c r="AV3474" s="13" t="s">
        <v>86</v>
      </c>
      <c r="AW3474" s="13" t="s">
        <v>35</v>
      </c>
      <c r="AX3474" s="13" t="s">
        <v>76</v>
      </c>
      <c r="AY3474" s="204" t="s">
        <v>177</v>
      </c>
    </row>
    <row r="3475" spans="2:51" s="15" customFormat="1" ht="11.25">
      <c r="B3475" s="216"/>
      <c r="C3475" s="217"/>
      <c r="D3475" s="195" t="s">
        <v>188</v>
      </c>
      <c r="E3475" s="218" t="s">
        <v>19</v>
      </c>
      <c r="F3475" s="219" t="s">
        <v>451</v>
      </c>
      <c r="G3475" s="217"/>
      <c r="H3475" s="218" t="s">
        <v>19</v>
      </c>
      <c r="I3475" s="220"/>
      <c r="J3475" s="217"/>
      <c r="K3475" s="217"/>
      <c r="L3475" s="221"/>
      <c r="M3475" s="222"/>
      <c r="N3475" s="223"/>
      <c r="O3475" s="223"/>
      <c r="P3475" s="223"/>
      <c r="Q3475" s="223"/>
      <c r="R3475" s="223"/>
      <c r="S3475" s="223"/>
      <c r="T3475" s="224"/>
      <c r="AT3475" s="225" t="s">
        <v>188</v>
      </c>
      <c r="AU3475" s="225" t="s">
        <v>86</v>
      </c>
      <c r="AV3475" s="15" t="s">
        <v>84</v>
      </c>
      <c r="AW3475" s="15" t="s">
        <v>35</v>
      </c>
      <c r="AX3475" s="15" t="s">
        <v>76</v>
      </c>
      <c r="AY3475" s="225" t="s">
        <v>177</v>
      </c>
    </row>
    <row r="3476" spans="2:51" s="13" customFormat="1" ht="11.25">
      <c r="B3476" s="193"/>
      <c r="C3476" s="194"/>
      <c r="D3476" s="195" t="s">
        <v>188</v>
      </c>
      <c r="E3476" s="196" t="s">
        <v>19</v>
      </c>
      <c r="F3476" s="197" t="s">
        <v>2827</v>
      </c>
      <c r="G3476" s="194"/>
      <c r="H3476" s="198">
        <v>40.968000000000004</v>
      </c>
      <c r="I3476" s="199"/>
      <c r="J3476" s="194"/>
      <c r="K3476" s="194"/>
      <c r="L3476" s="200"/>
      <c r="M3476" s="201"/>
      <c r="N3476" s="202"/>
      <c r="O3476" s="202"/>
      <c r="P3476" s="202"/>
      <c r="Q3476" s="202"/>
      <c r="R3476" s="202"/>
      <c r="S3476" s="202"/>
      <c r="T3476" s="203"/>
      <c r="AT3476" s="204" t="s">
        <v>188</v>
      </c>
      <c r="AU3476" s="204" t="s">
        <v>86</v>
      </c>
      <c r="AV3476" s="13" t="s">
        <v>86</v>
      </c>
      <c r="AW3476" s="13" t="s">
        <v>35</v>
      </c>
      <c r="AX3476" s="13" t="s">
        <v>76</v>
      </c>
      <c r="AY3476" s="204" t="s">
        <v>177</v>
      </c>
    </row>
    <row r="3477" spans="2:51" s="13" customFormat="1" ht="11.25">
      <c r="B3477" s="193"/>
      <c r="C3477" s="194"/>
      <c r="D3477" s="195" t="s">
        <v>188</v>
      </c>
      <c r="E3477" s="196" t="s">
        <v>19</v>
      </c>
      <c r="F3477" s="197" t="s">
        <v>366</v>
      </c>
      <c r="G3477" s="194"/>
      <c r="H3477" s="198">
        <v>-1.5760000000000001</v>
      </c>
      <c r="I3477" s="199"/>
      <c r="J3477" s="194"/>
      <c r="K3477" s="194"/>
      <c r="L3477" s="200"/>
      <c r="M3477" s="201"/>
      <c r="N3477" s="202"/>
      <c r="O3477" s="202"/>
      <c r="P3477" s="202"/>
      <c r="Q3477" s="202"/>
      <c r="R3477" s="202"/>
      <c r="S3477" s="202"/>
      <c r="T3477" s="203"/>
      <c r="AT3477" s="204" t="s">
        <v>188</v>
      </c>
      <c r="AU3477" s="204" t="s">
        <v>86</v>
      </c>
      <c r="AV3477" s="13" t="s">
        <v>86</v>
      </c>
      <c r="AW3477" s="13" t="s">
        <v>35</v>
      </c>
      <c r="AX3477" s="13" t="s">
        <v>76</v>
      </c>
      <c r="AY3477" s="204" t="s">
        <v>177</v>
      </c>
    </row>
    <row r="3478" spans="2:51" s="15" customFormat="1" ht="11.25">
      <c r="B3478" s="216"/>
      <c r="C3478" s="217"/>
      <c r="D3478" s="195" t="s">
        <v>188</v>
      </c>
      <c r="E3478" s="218" t="s">
        <v>19</v>
      </c>
      <c r="F3478" s="219" t="s">
        <v>453</v>
      </c>
      <c r="G3478" s="217"/>
      <c r="H3478" s="218" t="s">
        <v>19</v>
      </c>
      <c r="I3478" s="220"/>
      <c r="J3478" s="217"/>
      <c r="K3478" s="217"/>
      <c r="L3478" s="221"/>
      <c r="M3478" s="222"/>
      <c r="N3478" s="223"/>
      <c r="O3478" s="223"/>
      <c r="P3478" s="223"/>
      <c r="Q3478" s="223"/>
      <c r="R3478" s="223"/>
      <c r="S3478" s="223"/>
      <c r="T3478" s="224"/>
      <c r="AT3478" s="225" t="s">
        <v>188</v>
      </c>
      <c r="AU3478" s="225" t="s">
        <v>86</v>
      </c>
      <c r="AV3478" s="15" t="s">
        <v>84</v>
      </c>
      <c r="AW3478" s="15" t="s">
        <v>35</v>
      </c>
      <c r="AX3478" s="15" t="s">
        <v>76</v>
      </c>
      <c r="AY3478" s="225" t="s">
        <v>177</v>
      </c>
    </row>
    <row r="3479" spans="2:51" s="13" customFormat="1" ht="11.25">
      <c r="B3479" s="193"/>
      <c r="C3479" s="194"/>
      <c r="D3479" s="195" t="s">
        <v>188</v>
      </c>
      <c r="E3479" s="196" t="s">
        <v>19</v>
      </c>
      <c r="F3479" s="197" t="s">
        <v>2828</v>
      </c>
      <c r="G3479" s="194"/>
      <c r="H3479" s="198">
        <v>16.600000000000001</v>
      </c>
      <c r="I3479" s="199"/>
      <c r="J3479" s="194"/>
      <c r="K3479" s="194"/>
      <c r="L3479" s="200"/>
      <c r="M3479" s="201"/>
      <c r="N3479" s="202"/>
      <c r="O3479" s="202"/>
      <c r="P3479" s="202"/>
      <c r="Q3479" s="202"/>
      <c r="R3479" s="202"/>
      <c r="S3479" s="202"/>
      <c r="T3479" s="203"/>
      <c r="AT3479" s="204" t="s">
        <v>188</v>
      </c>
      <c r="AU3479" s="204" t="s">
        <v>86</v>
      </c>
      <c r="AV3479" s="13" t="s">
        <v>86</v>
      </c>
      <c r="AW3479" s="13" t="s">
        <v>35</v>
      </c>
      <c r="AX3479" s="13" t="s">
        <v>76</v>
      </c>
      <c r="AY3479" s="204" t="s">
        <v>177</v>
      </c>
    </row>
    <row r="3480" spans="2:51" s="13" customFormat="1" ht="11.25">
      <c r="B3480" s="193"/>
      <c r="C3480" s="194"/>
      <c r="D3480" s="195" t="s">
        <v>188</v>
      </c>
      <c r="E3480" s="196" t="s">
        <v>19</v>
      </c>
      <c r="F3480" s="197" t="s">
        <v>329</v>
      </c>
      <c r="G3480" s="194"/>
      <c r="H3480" s="198">
        <v>-4.1369999999999996</v>
      </c>
      <c r="I3480" s="199"/>
      <c r="J3480" s="194"/>
      <c r="K3480" s="194"/>
      <c r="L3480" s="200"/>
      <c r="M3480" s="201"/>
      <c r="N3480" s="202"/>
      <c r="O3480" s="202"/>
      <c r="P3480" s="202"/>
      <c r="Q3480" s="202"/>
      <c r="R3480" s="202"/>
      <c r="S3480" s="202"/>
      <c r="T3480" s="203"/>
      <c r="AT3480" s="204" t="s">
        <v>188</v>
      </c>
      <c r="AU3480" s="204" t="s">
        <v>86</v>
      </c>
      <c r="AV3480" s="13" t="s">
        <v>86</v>
      </c>
      <c r="AW3480" s="13" t="s">
        <v>35</v>
      </c>
      <c r="AX3480" s="13" t="s">
        <v>76</v>
      </c>
      <c r="AY3480" s="204" t="s">
        <v>177</v>
      </c>
    </row>
    <row r="3481" spans="2:51" s="15" customFormat="1" ht="11.25">
      <c r="B3481" s="216"/>
      <c r="C3481" s="217"/>
      <c r="D3481" s="195" t="s">
        <v>188</v>
      </c>
      <c r="E3481" s="218" t="s">
        <v>19</v>
      </c>
      <c r="F3481" s="219" t="s">
        <v>455</v>
      </c>
      <c r="G3481" s="217"/>
      <c r="H3481" s="218" t="s">
        <v>19</v>
      </c>
      <c r="I3481" s="220"/>
      <c r="J3481" s="217"/>
      <c r="K3481" s="217"/>
      <c r="L3481" s="221"/>
      <c r="M3481" s="222"/>
      <c r="N3481" s="223"/>
      <c r="O3481" s="223"/>
      <c r="P3481" s="223"/>
      <c r="Q3481" s="223"/>
      <c r="R3481" s="223"/>
      <c r="S3481" s="223"/>
      <c r="T3481" s="224"/>
      <c r="AT3481" s="225" t="s">
        <v>188</v>
      </c>
      <c r="AU3481" s="225" t="s">
        <v>86</v>
      </c>
      <c r="AV3481" s="15" t="s">
        <v>84</v>
      </c>
      <c r="AW3481" s="15" t="s">
        <v>35</v>
      </c>
      <c r="AX3481" s="15" t="s">
        <v>76</v>
      </c>
      <c r="AY3481" s="225" t="s">
        <v>177</v>
      </c>
    </row>
    <row r="3482" spans="2:51" s="13" customFormat="1" ht="11.25">
      <c r="B3482" s="193"/>
      <c r="C3482" s="194"/>
      <c r="D3482" s="195" t="s">
        <v>188</v>
      </c>
      <c r="E3482" s="196" t="s">
        <v>19</v>
      </c>
      <c r="F3482" s="197" t="s">
        <v>2829</v>
      </c>
      <c r="G3482" s="194"/>
      <c r="H3482" s="198">
        <v>10.4</v>
      </c>
      <c r="I3482" s="199"/>
      <c r="J3482" s="194"/>
      <c r="K3482" s="194"/>
      <c r="L3482" s="200"/>
      <c r="M3482" s="201"/>
      <c r="N3482" s="202"/>
      <c r="O3482" s="202"/>
      <c r="P3482" s="202"/>
      <c r="Q3482" s="202"/>
      <c r="R3482" s="202"/>
      <c r="S3482" s="202"/>
      <c r="T3482" s="203"/>
      <c r="AT3482" s="204" t="s">
        <v>188</v>
      </c>
      <c r="AU3482" s="204" t="s">
        <v>86</v>
      </c>
      <c r="AV3482" s="13" t="s">
        <v>86</v>
      </c>
      <c r="AW3482" s="13" t="s">
        <v>35</v>
      </c>
      <c r="AX3482" s="13" t="s">
        <v>76</v>
      </c>
      <c r="AY3482" s="204" t="s">
        <v>177</v>
      </c>
    </row>
    <row r="3483" spans="2:51" s="13" customFormat="1" ht="11.25">
      <c r="B3483" s="193"/>
      <c r="C3483" s="194"/>
      <c r="D3483" s="195" t="s">
        <v>188</v>
      </c>
      <c r="E3483" s="196" t="s">
        <v>19</v>
      </c>
      <c r="F3483" s="197" t="s">
        <v>365</v>
      </c>
      <c r="G3483" s="194"/>
      <c r="H3483" s="198">
        <v>-1.379</v>
      </c>
      <c r="I3483" s="199"/>
      <c r="J3483" s="194"/>
      <c r="K3483" s="194"/>
      <c r="L3483" s="200"/>
      <c r="M3483" s="201"/>
      <c r="N3483" s="202"/>
      <c r="O3483" s="202"/>
      <c r="P3483" s="202"/>
      <c r="Q3483" s="202"/>
      <c r="R3483" s="202"/>
      <c r="S3483" s="202"/>
      <c r="T3483" s="203"/>
      <c r="AT3483" s="204" t="s">
        <v>188</v>
      </c>
      <c r="AU3483" s="204" t="s">
        <v>86</v>
      </c>
      <c r="AV3483" s="13" t="s">
        <v>86</v>
      </c>
      <c r="AW3483" s="13" t="s">
        <v>35</v>
      </c>
      <c r="AX3483" s="13" t="s">
        <v>76</v>
      </c>
      <c r="AY3483" s="204" t="s">
        <v>177</v>
      </c>
    </row>
    <row r="3484" spans="2:51" s="15" customFormat="1" ht="11.25">
      <c r="B3484" s="216"/>
      <c r="C3484" s="217"/>
      <c r="D3484" s="195" t="s">
        <v>188</v>
      </c>
      <c r="E3484" s="218" t="s">
        <v>19</v>
      </c>
      <c r="F3484" s="219" t="s">
        <v>456</v>
      </c>
      <c r="G3484" s="217"/>
      <c r="H3484" s="218" t="s">
        <v>19</v>
      </c>
      <c r="I3484" s="220"/>
      <c r="J3484" s="217"/>
      <c r="K3484" s="217"/>
      <c r="L3484" s="221"/>
      <c r="M3484" s="222"/>
      <c r="N3484" s="223"/>
      <c r="O3484" s="223"/>
      <c r="P3484" s="223"/>
      <c r="Q3484" s="223"/>
      <c r="R3484" s="223"/>
      <c r="S3484" s="223"/>
      <c r="T3484" s="224"/>
      <c r="AT3484" s="225" t="s">
        <v>188</v>
      </c>
      <c r="AU3484" s="225" t="s">
        <v>86</v>
      </c>
      <c r="AV3484" s="15" t="s">
        <v>84</v>
      </c>
      <c r="AW3484" s="15" t="s">
        <v>35</v>
      </c>
      <c r="AX3484" s="15" t="s">
        <v>76</v>
      </c>
      <c r="AY3484" s="225" t="s">
        <v>177</v>
      </c>
    </row>
    <row r="3485" spans="2:51" s="13" customFormat="1" ht="11.25">
      <c r="B3485" s="193"/>
      <c r="C3485" s="194"/>
      <c r="D3485" s="195" t="s">
        <v>188</v>
      </c>
      <c r="E3485" s="196" t="s">
        <v>19</v>
      </c>
      <c r="F3485" s="197" t="s">
        <v>2830</v>
      </c>
      <c r="G3485" s="194"/>
      <c r="H3485" s="198">
        <v>12.4</v>
      </c>
      <c r="I3485" s="199"/>
      <c r="J3485" s="194"/>
      <c r="K3485" s="194"/>
      <c r="L3485" s="200"/>
      <c r="M3485" s="201"/>
      <c r="N3485" s="202"/>
      <c r="O3485" s="202"/>
      <c r="P3485" s="202"/>
      <c r="Q3485" s="202"/>
      <c r="R3485" s="202"/>
      <c r="S3485" s="202"/>
      <c r="T3485" s="203"/>
      <c r="AT3485" s="204" t="s">
        <v>188</v>
      </c>
      <c r="AU3485" s="204" t="s">
        <v>86</v>
      </c>
      <c r="AV3485" s="13" t="s">
        <v>86</v>
      </c>
      <c r="AW3485" s="13" t="s">
        <v>35</v>
      </c>
      <c r="AX3485" s="13" t="s">
        <v>76</v>
      </c>
      <c r="AY3485" s="204" t="s">
        <v>177</v>
      </c>
    </row>
    <row r="3486" spans="2:51" s="13" customFormat="1" ht="11.25">
      <c r="B3486" s="193"/>
      <c r="C3486" s="194"/>
      <c r="D3486" s="195" t="s">
        <v>188</v>
      </c>
      <c r="E3486" s="196" t="s">
        <v>19</v>
      </c>
      <c r="F3486" s="197" t="s">
        <v>365</v>
      </c>
      <c r="G3486" s="194"/>
      <c r="H3486" s="198">
        <v>-1.379</v>
      </c>
      <c r="I3486" s="199"/>
      <c r="J3486" s="194"/>
      <c r="K3486" s="194"/>
      <c r="L3486" s="200"/>
      <c r="M3486" s="201"/>
      <c r="N3486" s="202"/>
      <c r="O3486" s="202"/>
      <c r="P3486" s="202"/>
      <c r="Q3486" s="202"/>
      <c r="R3486" s="202"/>
      <c r="S3486" s="202"/>
      <c r="T3486" s="203"/>
      <c r="AT3486" s="204" t="s">
        <v>188</v>
      </c>
      <c r="AU3486" s="204" t="s">
        <v>86</v>
      </c>
      <c r="AV3486" s="13" t="s">
        <v>86</v>
      </c>
      <c r="AW3486" s="13" t="s">
        <v>35</v>
      </c>
      <c r="AX3486" s="13" t="s">
        <v>76</v>
      </c>
      <c r="AY3486" s="204" t="s">
        <v>177</v>
      </c>
    </row>
    <row r="3487" spans="2:51" s="15" customFormat="1" ht="11.25">
      <c r="B3487" s="216"/>
      <c r="C3487" s="217"/>
      <c r="D3487" s="195" t="s">
        <v>188</v>
      </c>
      <c r="E3487" s="218" t="s">
        <v>19</v>
      </c>
      <c r="F3487" s="219" t="s">
        <v>460</v>
      </c>
      <c r="G3487" s="217"/>
      <c r="H3487" s="218" t="s">
        <v>19</v>
      </c>
      <c r="I3487" s="220"/>
      <c r="J3487" s="217"/>
      <c r="K3487" s="217"/>
      <c r="L3487" s="221"/>
      <c r="M3487" s="222"/>
      <c r="N3487" s="223"/>
      <c r="O3487" s="223"/>
      <c r="P3487" s="223"/>
      <c r="Q3487" s="223"/>
      <c r="R3487" s="223"/>
      <c r="S3487" s="223"/>
      <c r="T3487" s="224"/>
      <c r="AT3487" s="225" t="s">
        <v>188</v>
      </c>
      <c r="AU3487" s="225" t="s">
        <v>86</v>
      </c>
      <c r="AV3487" s="15" t="s">
        <v>84</v>
      </c>
      <c r="AW3487" s="15" t="s">
        <v>35</v>
      </c>
      <c r="AX3487" s="15" t="s">
        <v>76</v>
      </c>
      <c r="AY3487" s="225" t="s">
        <v>177</v>
      </c>
    </row>
    <row r="3488" spans="2:51" s="13" customFormat="1" ht="11.25">
      <c r="B3488" s="193"/>
      <c r="C3488" s="194"/>
      <c r="D3488" s="195" t="s">
        <v>188</v>
      </c>
      <c r="E3488" s="196" t="s">
        <v>19</v>
      </c>
      <c r="F3488" s="197" t="s">
        <v>2831</v>
      </c>
      <c r="G3488" s="194"/>
      <c r="H3488" s="198">
        <v>61.968000000000004</v>
      </c>
      <c r="I3488" s="199"/>
      <c r="J3488" s="194"/>
      <c r="K3488" s="194"/>
      <c r="L3488" s="200"/>
      <c r="M3488" s="201"/>
      <c r="N3488" s="202"/>
      <c r="O3488" s="202"/>
      <c r="P3488" s="202"/>
      <c r="Q3488" s="202"/>
      <c r="R3488" s="202"/>
      <c r="S3488" s="202"/>
      <c r="T3488" s="203"/>
      <c r="AT3488" s="204" t="s">
        <v>188</v>
      </c>
      <c r="AU3488" s="204" t="s">
        <v>86</v>
      </c>
      <c r="AV3488" s="13" t="s">
        <v>86</v>
      </c>
      <c r="AW3488" s="13" t="s">
        <v>35</v>
      </c>
      <c r="AX3488" s="13" t="s">
        <v>76</v>
      </c>
      <c r="AY3488" s="204" t="s">
        <v>177</v>
      </c>
    </row>
    <row r="3489" spans="2:51" s="13" customFormat="1" ht="11.25">
      <c r="B3489" s="193"/>
      <c r="C3489" s="194"/>
      <c r="D3489" s="195" t="s">
        <v>188</v>
      </c>
      <c r="E3489" s="196" t="s">
        <v>19</v>
      </c>
      <c r="F3489" s="197" t="s">
        <v>366</v>
      </c>
      <c r="G3489" s="194"/>
      <c r="H3489" s="198">
        <v>-1.5760000000000001</v>
      </c>
      <c r="I3489" s="199"/>
      <c r="J3489" s="194"/>
      <c r="K3489" s="194"/>
      <c r="L3489" s="200"/>
      <c r="M3489" s="201"/>
      <c r="N3489" s="202"/>
      <c r="O3489" s="202"/>
      <c r="P3489" s="202"/>
      <c r="Q3489" s="202"/>
      <c r="R3489" s="202"/>
      <c r="S3489" s="202"/>
      <c r="T3489" s="203"/>
      <c r="AT3489" s="204" t="s">
        <v>188</v>
      </c>
      <c r="AU3489" s="204" t="s">
        <v>86</v>
      </c>
      <c r="AV3489" s="13" t="s">
        <v>86</v>
      </c>
      <c r="AW3489" s="13" t="s">
        <v>35</v>
      </c>
      <c r="AX3489" s="13" t="s">
        <v>76</v>
      </c>
      <c r="AY3489" s="204" t="s">
        <v>177</v>
      </c>
    </row>
    <row r="3490" spans="2:51" s="15" customFormat="1" ht="11.25">
      <c r="B3490" s="216"/>
      <c r="C3490" s="217"/>
      <c r="D3490" s="195" t="s">
        <v>188</v>
      </c>
      <c r="E3490" s="218" t="s">
        <v>19</v>
      </c>
      <c r="F3490" s="219" t="s">
        <v>462</v>
      </c>
      <c r="G3490" s="217"/>
      <c r="H3490" s="218" t="s">
        <v>19</v>
      </c>
      <c r="I3490" s="220"/>
      <c r="J3490" s="217"/>
      <c r="K3490" s="217"/>
      <c r="L3490" s="221"/>
      <c r="M3490" s="222"/>
      <c r="N3490" s="223"/>
      <c r="O3490" s="223"/>
      <c r="P3490" s="223"/>
      <c r="Q3490" s="223"/>
      <c r="R3490" s="223"/>
      <c r="S3490" s="223"/>
      <c r="T3490" s="224"/>
      <c r="AT3490" s="225" t="s">
        <v>188</v>
      </c>
      <c r="AU3490" s="225" t="s">
        <v>86</v>
      </c>
      <c r="AV3490" s="15" t="s">
        <v>84</v>
      </c>
      <c r="AW3490" s="15" t="s">
        <v>35</v>
      </c>
      <c r="AX3490" s="15" t="s">
        <v>76</v>
      </c>
      <c r="AY3490" s="225" t="s">
        <v>177</v>
      </c>
    </row>
    <row r="3491" spans="2:51" s="13" customFormat="1" ht="11.25">
      <c r="B3491" s="193"/>
      <c r="C3491" s="194"/>
      <c r="D3491" s="195" t="s">
        <v>188</v>
      </c>
      <c r="E3491" s="196" t="s">
        <v>19</v>
      </c>
      <c r="F3491" s="197" t="s">
        <v>2832</v>
      </c>
      <c r="G3491" s="194"/>
      <c r="H3491" s="198">
        <v>14.88</v>
      </c>
      <c r="I3491" s="199"/>
      <c r="J3491" s="194"/>
      <c r="K3491" s="194"/>
      <c r="L3491" s="200"/>
      <c r="M3491" s="201"/>
      <c r="N3491" s="202"/>
      <c r="O3491" s="202"/>
      <c r="P3491" s="202"/>
      <c r="Q3491" s="202"/>
      <c r="R3491" s="202"/>
      <c r="S3491" s="202"/>
      <c r="T3491" s="203"/>
      <c r="AT3491" s="204" t="s">
        <v>188</v>
      </c>
      <c r="AU3491" s="204" t="s">
        <v>86</v>
      </c>
      <c r="AV3491" s="13" t="s">
        <v>86</v>
      </c>
      <c r="AW3491" s="13" t="s">
        <v>35</v>
      </c>
      <c r="AX3491" s="13" t="s">
        <v>76</v>
      </c>
      <c r="AY3491" s="204" t="s">
        <v>177</v>
      </c>
    </row>
    <row r="3492" spans="2:51" s="13" customFormat="1" ht="11.25">
      <c r="B3492" s="193"/>
      <c r="C3492" s="194"/>
      <c r="D3492" s="195" t="s">
        <v>188</v>
      </c>
      <c r="E3492" s="196" t="s">
        <v>19</v>
      </c>
      <c r="F3492" s="197" t="s">
        <v>365</v>
      </c>
      <c r="G3492" s="194"/>
      <c r="H3492" s="198">
        <v>-1.379</v>
      </c>
      <c r="I3492" s="199"/>
      <c r="J3492" s="194"/>
      <c r="K3492" s="194"/>
      <c r="L3492" s="200"/>
      <c r="M3492" s="201"/>
      <c r="N3492" s="202"/>
      <c r="O3492" s="202"/>
      <c r="P3492" s="202"/>
      <c r="Q3492" s="202"/>
      <c r="R3492" s="202"/>
      <c r="S3492" s="202"/>
      <c r="T3492" s="203"/>
      <c r="AT3492" s="204" t="s">
        <v>188</v>
      </c>
      <c r="AU3492" s="204" t="s">
        <v>86</v>
      </c>
      <c r="AV3492" s="13" t="s">
        <v>86</v>
      </c>
      <c r="AW3492" s="13" t="s">
        <v>35</v>
      </c>
      <c r="AX3492" s="13" t="s">
        <v>76</v>
      </c>
      <c r="AY3492" s="204" t="s">
        <v>177</v>
      </c>
    </row>
    <row r="3493" spans="2:51" s="13" customFormat="1" ht="11.25">
      <c r="B3493" s="193"/>
      <c r="C3493" s="194"/>
      <c r="D3493" s="195" t="s">
        <v>188</v>
      </c>
      <c r="E3493" s="196" t="s">
        <v>19</v>
      </c>
      <c r="F3493" s="197" t="s">
        <v>366</v>
      </c>
      <c r="G3493" s="194"/>
      <c r="H3493" s="198">
        <v>-1.5760000000000001</v>
      </c>
      <c r="I3493" s="199"/>
      <c r="J3493" s="194"/>
      <c r="K3493" s="194"/>
      <c r="L3493" s="200"/>
      <c r="M3493" s="201"/>
      <c r="N3493" s="202"/>
      <c r="O3493" s="202"/>
      <c r="P3493" s="202"/>
      <c r="Q3493" s="202"/>
      <c r="R3493" s="202"/>
      <c r="S3493" s="202"/>
      <c r="T3493" s="203"/>
      <c r="AT3493" s="204" t="s">
        <v>188</v>
      </c>
      <c r="AU3493" s="204" t="s">
        <v>86</v>
      </c>
      <c r="AV3493" s="13" t="s">
        <v>86</v>
      </c>
      <c r="AW3493" s="13" t="s">
        <v>35</v>
      </c>
      <c r="AX3493" s="13" t="s">
        <v>76</v>
      </c>
      <c r="AY3493" s="204" t="s">
        <v>177</v>
      </c>
    </row>
    <row r="3494" spans="2:51" s="15" customFormat="1" ht="11.25">
      <c r="B3494" s="216"/>
      <c r="C3494" s="217"/>
      <c r="D3494" s="195" t="s">
        <v>188</v>
      </c>
      <c r="E3494" s="218" t="s">
        <v>19</v>
      </c>
      <c r="F3494" s="219" t="s">
        <v>464</v>
      </c>
      <c r="G3494" s="217"/>
      <c r="H3494" s="218" t="s">
        <v>19</v>
      </c>
      <c r="I3494" s="220"/>
      <c r="J3494" s="217"/>
      <c r="K3494" s="217"/>
      <c r="L3494" s="221"/>
      <c r="M3494" s="222"/>
      <c r="N3494" s="223"/>
      <c r="O3494" s="223"/>
      <c r="P3494" s="223"/>
      <c r="Q3494" s="223"/>
      <c r="R3494" s="223"/>
      <c r="S3494" s="223"/>
      <c r="T3494" s="224"/>
      <c r="AT3494" s="225" t="s">
        <v>188</v>
      </c>
      <c r="AU3494" s="225" t="s">
        <v>86</v>
      </c>
      <c r="AV3494" s="15" t="s">
        <v>84</v>
      </c>
      <c r="AW3494" s="15" t="s">
        <v>35</v>
      </c>
      <c r="AX3494" s="15" t="s">
        <v>76</v>
      </c>
      <c r="AY3494" s="225" t="s">
        <v>177</v>
      </c>
    </row>
    <row r="3495" spans="2:51" s="13" customFormat="1" ht="11.25">
      <c r="B3495" s="193"/>
      <c r="C3495" s="194"/>
      <c r="D3495" s="195" t="s">
        <v>188</v>
      </c>
      <c r="E3495" s="196" t="s">
        <v>19</v>
      </c>
      <c r="F3495" s="197" t="s">
        <v>2833</v>
      </c>
      <c r="G3495" s="194"/>
      <c r="H3495" s="198">
        <v>11.08</v>
      </c>
      <c r="I3495" s="199"/>
      <c r="J3495" s="194"/>
      <c r="K3495" s="194"/>
      <c r="L3495" s="200"/>
      <c r="M3495" s="201"/>
      <c r="N3495" s="202"/>
      <c r="O3495" s="202"/>
      <c r="P3495" s="202"/>
      <c r="Q3495" s="202"/>
      <c r="R3495" s="202"/>
      <c r="S3495" s="202"/>
      <c r="T3495" s="203"/>
      <c r="AT3495" s="204" t="s">
        <v>188</v>
      </c>
      <c r="AU3495" s="204" t="s">
        <v>86</v>
      </c>
      <c r="AV3495" s="13" t="s">
        <v>86</v>
      </c>
      <c r="AW3495" s="13" t="s">
        <v>35</v>
      </c>
      <c r="AX3495" s="13" t="s">
        <v>76</v>
      </c>
      <c r="AY3495" s="204" t="s">
        <v>177</v>
      </c>
    </row>
    <row r="3496" spans="2:51" s="13" customFormat="1" ht="11.25">
      <c r="B3496" s="193"/>
      <c r="C3496" s="194"/>
      <c r="D3496" s="195" t="s">
        <v>188</v>
      </c>
      <c r="E3496" s="196" t="s">
        <v>19</v>
      </c>
      <c r="F3496" s="197" t="s">
        <v>365</v>
      </c>
      <c r="G3496" s="194"/>
      <c r="H3496" s="198">
        <v>-1.379</v>
      </c>
      <c r="I3496" s="199"/>
      <c r="J3496" s="194"/>
      <c r="K3496" s="194"/>
      <c r="L3496" s="200"/>
      <c r="M3496" s="201"/>
      <c r="N3496" s="202"/>
      <c r="O3496" s="202"/>
      <c r="P3496" s="202"/>
      <c r="Q3496" s="202"/>
      <c r="R3496" s="202"/>
      <c r="S3496" s="202"/>
      <c r="T3496" s="203"/>
      <c r="AT3496" s="204" t="s">
        <v>188</v>
      </c>
      <c r="AU3496" s="204" t="s">
        <v>86</v>
      </c>
      <c r="AV3496" s="13" t="s">
        <v>86</v>
      </c>
      <c r="AW3496" s="13" t="s">
        <v>35</v>
      </c>
      <c r="AX3496" s="13" t="s">
        <v>76</v>
      </c>
      <c r="AY3496" s="204" t="s">
        <v>177</v>
      </c>
    </row>
    <row r="3497" spans="2:51" s="15" customFormat="1" ht="11.25">
      <c r="B3497" s="216"/>
      <c r="C3497" s="217"/>
      <c r="D3497" s="195" t="s">
        <v>188</v>
      </c>
      <c r="E3497" s="218" t="s">
        <v>19</v>
      </c>
      <c r="F3497" s="219" t="s">
        <v>447</v>
      </c>
      <c r="G3497" s="217"/>
      <c r="H3497" s="218" t="s">
        <v>19</v>
      </c>
      <c r="I3497" s="220"/>
      <c r="J3497" s="217"/>
      <c r="K3497" s="217"/>
      <c r="L3497" s="221"/>
      <c r="M3497" s="222"/>
      <c r="N3497" s="223"/>
      <c r="O3497" s="223"/>
      <c r="P3497" s="223"/>
      <c r="Q3497" s="223"/>
      <c r="R3497" s="223"/>
      <c r="S3497" s="223"/>
      <c r="T3497" s="224"/>
      <c r="AT3497" s="225" t="s">
        <v>188</v>
      </c>
      <c r="AU3497" s="225" t="s">
        <v>86</v>
      </c>
      <c r="AV3497" s="15" t="s">
        <v>84</v>
      </c>
      <c r="AW3497" s="15" t="s">
        <v>35</v>
      </c>
      <c r="AX3497" s="15" t="s">
        <v>76</v>
      </c>
      <c r="AY3497" s="225" t="s">
        <v>177</v>
      </c>
    </row>
    <row r="3498" spans="2:51" s="13" customFormat="1" ht="11.25">
      <c r="B3498" s="193"/>
      <c r="C3498" s="194"/>
      <c r="D3498" s="195" t="s">
        <v>188</v>
      </c>
      <c r="E3498" s="196" t="s">
        <v>19</v>
      </c>
      <c r="F3498" s="197" t="s">
        <v>2834</v>
      </c>
      <c r="G3498" s="194"/>
      <c r="H3498" s="198">
        <v>7.8</v>
      </c>
      <c r="I3498" s="199"/>
      <c r="J3498" s="194"/>
      <c r="K3498" s="194"/>
      <c r="L3498" s="200"/>
      <c r="M3498" s="201"/>
      <c r="N3498" s="202"/>
      <c r="O3498" s="202"/>
      <c r="P3498" s="202"/>
      <c r="Q3498" s="202"/>
      <c r="R3498" s="202"/>
      <c r="S3498" s="202"/>
      <c r="T3498" s="203"/>
      <c r="AT3498" s="204" t="s">
        <v>188</v>
      </c>
      <c r="AU3498" s="204" t="s">
        <v>86</v>
      </c>
      <c r="AV3498" s="13" t="s">
        <v>86</v>
      </c>
      <c r="AW3498" s="13" t="s">
        <v>35</v>
      </c>
      <c r="AX3498" s="13" t="s">
        <v>76</v>
      </c>
      <c r="AY3498" s="204" t="s">
        <v>177</v>
      </c>
    </row>
    <row r="3499" spans="2:51" s="15" customFormat="1" ht="11.25">
      <c r="B3499" s="216"/>
      <c r="C3499" s="217"/>
      <c r="D3499" s="195" t="s">
        <v>188</v>
      </c>
      <c r="E3499" s="218" t="s">
        <v>19</v>
      </c>
      <c r="F3499" s="219" t="s">
        <v>480</v>
      </c>
      <c r="G3499" s="217"/>
      <c r="H3499" s="218" t="s">
        <v>19</v>
      </c>
      <c r="I3499" s="220"/>
      <c r="J3499" s="217"/>
      <c r="K3499" s="217"/>
      <c r="L3499" s="221"/>
      <c r="M3499" s="222"/>
      <c r="N3499" s="223"/>
      <c r="O3499" s="223"/>
      <c r="P3499" s="223"/>
      <c r="Q3499" s="223"/>
      <c r="R3499" s="223"/>
      <c r="S3499" s="223"/>
      <c r="T3499" s="224"/>
      <c r="AT3499" s="225" t="s">
        <v>188</v>
      </c>
      <c r="AU3499" s="225" t="s">
        <v>86</v>
      </c>
      <c r="AV3499" s="15" t="s">
        <v>84</v>
      </c>
      <c r="AW3499" s="15" t="s">
        <v>35</v>
      </c>
      <c r="AX3499" s="15" t="s">
        <v>76</v>
      </c>
      <c r="AY3499" s="225" t="s">
        <v>177</v>
      </c>
    </row>
    <row r="3500" spans="2:51" s="13" customFormat="1" ht="11.25">
      <c r="B3500" s="193"/>
      <c r="C3500" s="194"/>
      <c r="D3500" s="195" t="s">
        <v>188</v>
      </c>
      <c r="E3500" s="196" t="s">
        <v>19</v>
      </c>
      <c r="F3500" s="197" t="s">
        <v>2835</v>
      </c>
      <c r="G3500" s="194"/>
      <c r="H3500" s="198">
        <v>13.8</v>
      </c>
      <c r="I3500" s="199"/>
      <c r="J3500" s="194"/>
      <c r="K3500" s="194"/>
      <c r="L3500" s="200"/>
      <c r="M3500" s="201"/>
      <c r="N3500" s="202"/>
      <c r="O3500" s="202"/>
      <c r="P3500" s="202"/>
      <c r="Q3500" s="202"/>
      <c r="R3500" s="202"/>
      <c r="S3500" s="202"/>
      <c r="T3500" s="203"/>
      <c r="AT3500" s="204" t="s">
        <v>188</v>
      </c>
      <c r="AU3500" s="204" t="s">
        <v>86</v>
      </c>
      <c r="AV3500" s="13" t="s">
        <v>86</v>
      </c>
      <c r="AW3500" s="13" t="s">
        <v>35</v>
      </c>
      <c r="AX3500" s="13" t="s">
        <v>76</v>
      </c>
      <c r="AY3500" s="204" t="s">
        <v>177</v>
      </c>
    </row>
    <row r="3501" spans="2:51" s="13" customFormat="1" ht="11.25">
      <c r="B3501" s="193"/>
      <c r="C3501" s="194"/>
      <c r="D3501" s="195" t="s">
        <v>188</v>
      </c>
      <c r="E3501" s="196" t="s">
        <v>19</v>
      </c>
      <c r="F3501" s="197" t="s">
        <v>334</v>
      </c>
      <c r="G3501" s="194"/>
      <c r="H3501" s="198">
        <v>-2.758</v>
      </c>
      <c r="I3501" s="199"/>
      <c r="J3501" s="194"/>
      <c r="K3501" s="194"/>
      <c r="L3501" s="200"/>
      <c r="M3501" s="201"/>
      <c r="N3501" s="202"/>
      <c r="O3501" s="202"/>
      <c r="P3501" s="202"/>
      <c r="Q3501" s="202"/>
      <c r="R3501" s="202"/>
      <c r="S3501" s="202"/>
      <c r="T3501" s="203"/>
      <c r="AT3501" s="204" t="s">
        <v>188</v>
      </c>
      <c r="AU3501" s="204" t="s">
        <v>86</v>
      </c>
      <c r="AV3501" s="13" t="s">
        <v>86</v>
      </c>
      <c r="AW3501" s="13" t="s">
        <v>35</v>
      </c>
      <c r="AX3501" s="13" t="s">
        <v>76</v>
      </c>
      <c r="AY3501" s="204" t="s">
        <v>177</v>
      </c>
    </row>
    <row r="3502" spans="2:51" s="15" customFormat="1" ht="11.25">
      <c r="B3502" s="216"/>
      <c r="C3502" s="217"/>
      <c r="D3502" s="195" t="s">
        <v>188</v>
      </c>
      <c r="E3502" s="218" t="s">
        <v>19</v>
      </c>
      <c r="F3502" s="219" t="s">
        <v>482</v>
      </c>
      <c r="G3502" s="217"/>
      <c r="H3502" s="218" t="s">
        <v>19</v>
      </c>
      <c r="I3502" s="220"/>
      <c r="J3502" s="217"/>
      <c r="K3502" s="217"/>
      <c r="L3502" s="221"/>
      <c r="M3502" s="222"/>
      <c r="N3502" s="223"/>
      <c r="O3502" s="223"/>
      <c r="P3502" s="223"/>
      <c r="Q3502" s="223"/>
      <c r="R3502" s="223"/>
      <c r="S3502" s="223"/>
      <c r="T3502" s="224"/>
      <c r="AT3502" s="225" t="s">
        <v>188</v>
      </c>
      <c r="AU3502" s="225" t="s">
        <v>86</v>
      </c>
      <c r="AV3502" s="15" t="s">
        <v>84</v>
      </c>
      <c r="AW3502" s="15" t="s">
        <v>35</v>
      </c>
      <c r="AX3502" s="15" t="s">
        <v>76</v>
      </c>
      <c r="AY3502" s="225" t="s">
        <v>177</v>
      </c>
    </row>
    <row r="3503" spans="2:51" s="13" customFormat="1" ht="11.25">
      <c r="B3503" s="193"/>
      <c r="C3503" s="194"/>
      <c r="D3503" s="195" t="s">
        <v>188</v>
      </c>
      <c r="E3503" s="196" t="s">
        <v>19</v>
      </c>
      <c r="F3503" s="197" t="s">
        <v>2836</v>
      </c>
      <c r="G3503" s="194"/>
      <c r="H3503" s="198">
        <v>8</v>
      </c>
      <c r="I3503" s="199"/>
      <c r="J3503" s="194"/>
      <c r="K3503" s="194"/>
      <c r="L3503" s="200"/>
      <c r="M3503" s="201"/>
      <c r="N3503" s="202"/>
      <c r="O3503" s="202"/>
      <c r="P3503" s="202"/>
      <c r="Q3503" s="202"/>
      <c r="R3503" s="202"/>
      <c r="S3503" s="202"/>
      <c r="T3503" s="203"/>
      <c r="AT3503" s="204" t="s">
        <v>188</v>
      </c>
      <c r="AU3503" s="204" t="s">
        <v>86</v>
      </c>
      <c r="AV3503" s="13" t="s">
        <v>86</v>
      </c>
      <c r="AW3503" s="13" t="s">
        <v>35</v>
      </c>
      <c r="AX3503" s="13" t="s">
        <v>76</v>
      </c>
      <c r="AY3503" s="204" t="s">
        <v>177</v>
      </c>
    </row>
    <row r="3504" spans="2:51" s="13" customFormat="1" ht="11.25">
      <c r="B3504" s="193"/>
      <c r="C3504" s="194"/>
      <c r="D3504" s="195" t="s">
        <v>188</v>
      </c>
      <c r="E3504" s="196" t="s">
        <v>19</v>
      </c>
      <c r="F3504" s="197" t="s">
        <v>365</v>
      </c>
      <c r="G3504" s="194"/>
      <c r="H3504" s="198">
        <v>-1.379</v>
      </c>
      <c r="I3504" s="199"/>
      <c r="J3504" s="194"/>
      <c r="K3504" s="194"/>
      <c r="L3504" s="200"/>
      <c r="M3504" s="201"/>
      <c r="N3504" s="202"/>
      <c r="O3504" s="202"/>
      <c r="P3504" s="202"/>
      <c r="Q3504" s="202"/>
      <c r="R3504" s="202"/>
      <c r="S3504" s="202"/>
      <c r="T3504" s="203"/>
      <c r="AT3504" s="204" t="s">
        <v>188</v>
      </c>
      <c r="AU3504" s="204" t="s">
        <v>86</v>
      </c>
      <c r="AV3504" s="13" t="s">
        <v>86</v>
      </c>
      <c r="AW3504" s="13" t="s">
        <v>35</v>
      </c>
      <c r="AX3504" s="13" t="s">
        <v>76</v>
      </c>
      <c r="AY3504" s="204" t="s">
        <v>177</v>
      </c>
    </row>
    <row r="3505" spans="2:51" s="15" customFormat="1" ht="11.25">
      <c r="B3505" s="216"/>
      <c r="C3505" s="217"/>
      <c r="D3505" s="195" t="s">
        <v>188</v>
      </c>
      <c r="E3505" s="218" t="s">
        <v>19</v>
      </c>
      <c r="F3505" s="219" t="s">
        <v>476</v>
      </c>
      <c r="G3505" s="217"/>
      <c r="H3505" s="218" t="s">
        <v>19</v>
      </c>
      <c r="I3505" s="220"/>
      <c r="J3505" s="217"/>
      <c r="K3505" s="217"/>
      <c r="L3505" s="221"/>
      <c r="M3505" s="222"/>
      <c r="N3505" s="223"/>
      <c r="O3505" s="223"/>
      <c r="P3505" s="223"/>
      <c r="Q3505" s="223"/>
      <c r="R3505" s="223"/>
      <c r="S3505" s="223"/>
      <c r="T3505" s="224"/>
      <c r="AT3505" s="225" t="s">
        <v>188</v>
      </c>
      <c r="AU3505" s="225" t="s">
        <v>86</v>
      </c>
      <c r="AV3505" s="15" t="s">
        <v>84</v>
      </c>
      <c r="AW3505" s="15" t="s">
        <v>35</v>
      </c>
      <c r="AX3505" s="15" t="s">
        <v>76</v>
      </c>
      <c r="AY3505" s="225" t="s">
        <v>177</v>
      </c>
    </row>
    <row r="3506" spans="2:51" s="13" customFormat="1" ht="11.25">
      <c r="B3506" s="193"/>
      <c r="C3506" s="194"/>
      <c r="D3506" s="195" t="s">
        <v>188</v>
      </c>
      <c r="E3506" s="196" t="s">
        <v>19</v>
      </c>
      <c r="F3506" s="197" t="s">
        <v>2837</v>
      </c>
      <c r="G3506" s="194"/>
      <c r="H3506" s="198">
        <v>8.8000000000000007</v>
      </c>
      <c r="I3506" s="199"/>
      <c r="J3506" s="194"/>
      <c r="K3506" s="194"/>
      <c r="L3506" s="200"/>
      <c r="M3506" s="201"/>
      <c r="N3506" s="202"/>
      <c r="O3506" s="202"/>
      <c r="P3506" s="202"/>
      <c r="Q3506" s="202"/>
      <c r="R3506" s="202"/>
      <c r="S3506" s="202"/>
      <c r="T3506" s="203"/>
      <c r="AT3506" s="204" t="s">
        <v>188</v>
      </c>
      <c r="AU3506" s="204" t="s">
        <v>86</v>
      </c>
      <c r="AV3506" s="13" t="s">
        <v>86</v>
      </c>
      <c r="AW3506" s="13" t="s">
        <v>35</v>
      </c>
      <c r="AX3506" s="13" t="s">
        <v>76</v>
      </c>
      <c r="AY3506" s="204" t="s">
        <v>177</v>
      </c>
    </row>
    <row r="3507" spans="2:51" s="13" customFormat="1" ht="11.25">
      <c r="B3507" s="193"/>
      <c r="C3507" s="194"/>
      <c r="D3507" s="195" t="s">
        <v>188</v>
      </c>
      <c r="E3507" s="196" t="s">
        <v>19</v>
      </c>
      <c r="F3507" s="197" t="s">
        <v>365</v>
      </c>
      <c r="G3507" s="194"/>
      <c r="H3507" s="198">
        <v>-1.379</v>
      </c>
      <c r="I3507" s="199"/>
      <c r="J3507" s="194"/>
      <c r="K3507" s="194"/>
      <c r="L3507" s="200"/>
      <c r="M3507" s="201"/>
      <c r="N3507" s="202"/>
      <c r="O3507" s="202"/>
      <c r="P3507" s="202"/>
      <c r="Q3507" s="202"/>
      <c r="R3507" s="202"/>
      <c r="S3507" s="202"/>
      <c r="T3507" s="203"/>
      <c r="AT3507" s="204" t="s">
        <v>188</v>
      </c>
      <c r="AU3507" s="204" t="s">
        <v>86</v>
      </c>
      <c r="AV3507" s="13" t="s">
        <v>86</v>
      </c>
      <c r="AW3507" s="13" t="s">
        <v>35</v>
      </c>
      <c r="AX3507" s="13" t="s">
        <v>76</v>
      </c>
      <c r="AY3507" s="204" t="s">
        <v>177</v>
      </c>
    </row>
    <row r="3508" spans="2:51" s="15" customFormat="1" ht="11.25">
      <c r="B3508" s="216"/>
      <c r="C3508" s="217"/>
      <c r="D3508" s="195" t="s">
        <v>188</v>
      </c>
      <c r="E3508" s="218" t="s">
        <v>19</v>
      </c>
      <c r="F3508" s="219" t="s">
        <v>478</v>
      </c>
      <c r="G3508" s="217"/>
      <c r="H3508" s="218" t="s">
        <v>19</v>
      </c>
      <c r="I3508" s="220"/>
      <c r="J3508" s="217"/>
      <c r="K3508" s="217"/>
      <c r="L3508" s="221"/>
      <c r="M3508" s="222"/>
      <c r="N3508" s="223"/>
      <c r="O3508" s="223"/>
      <c r="P3508" s="223"/>
      <c r="Q3508" s="223"/>
      <c r="R3508" s="223"/>
      <c r="S3508" s="223"/>
      <c r="T3508" s="224"/>
      <c r="AT3508" s="225" t="s">
        <v>188</v>
      </c>
      <c r="AU3508" s="225" t="s">
        <v>86</v>
      </c>
      <c r="AV3508" s="15" t="s">
        <v>84</v>
      </c>
      <c r="AW3508" s="15" t="s">
        <v>35</v>
      </c>
      <c r="AX3508" s="15" t="s">
        <v>76</v>
      </c>
      <c r="AY3508" s="225" t="s">
        <v>177</v>
      </c>
    </row>
    <row r="3509" spans="2:51" s="13" customFormat="1" ht="11.25">
      <c r="B3509" s="193"/>
      <c r="C3509" s="194"/>
      <c r="D3509" s="195" t="s">
        <v>188</v>
      </c>
      <c r="E3509" s="196" t="s">
        <v>19</v>
      </c>
      <c r="F3509" s="197" t="s">
        <v>2838</v>
      </c>
      <c r="G3509" s="194"/>
      <c r="H3509" s="198">
        <v>11</v>
      </c>
      <c r="I3509" s="199"/>
      <c r="J3509" s="194"/>
      <c r="K3509" s="194"/>
      <c r="L3509" s="200"/>
      <c r="M3509" s="201"/>
      <c r="N3509" s="202"/>
      <c r="O3509" s="202"/>
      <c r="P3509" s="202"/>
      <c r="Q3509" s="202"/>
      <c r="R3509" s="202"/>
      <c r="S3509" s="202"/>
      <c r="T3509" s="203"/>
      <c r="AT3509" s="204" t="s">
        <v>188</v>
      </c>
      <c r="AU3509" s="204" t="s">
        <v>86</v>
      </c>
      <c r="AV3509" s="13" t="s">
        <v>86</v>
      </c>
      <c r="AW3509" s="13" t="s">
        <v>35</v>
      </c>
      <c r="AX3509" s="13" t="s">
        <v>76</v>
      </c>
      <c r="AY3509" s="204" t="s">
        <v>177</v>
      </c>
    </row>
    <row r="3510" spans="2:51" s="13" customFormat="1" ht="11.25">
      <c r="B3510" s="193"/>
      <c r="C3510" s="194"/>
      <c r="D3510" s="195" t="s">
        <v>188</v>
      </c>
      <c r="E3510" s="196" t="s">
        <v>19</v>
      </c>
      <c r="F3510" s="197" t="s">
        <v>365</v>
      </c>
      <c r="G3510" s="194"/>
      <c r="H3510" s="198">
        <v>-1.379</v>
      </c>
      <c r="I3510" s="199"/>
      <c r="J3510" s="194"/>
      <c r="K3510" s="194"/>
      <c r="L3510" s="200"/>
      <c r="M3510" s="201"/>
      <c r="N3510" s="202"/>
      <c r="O3510" s="202"/>
      <c r="P3510" s="202"/>
      <c r="Q3510" s="202"/>
      <c r="R3510" s="202"/>
      <c r="S3510" s="202"/>
      <c r="T3510" s="203"/>
      <c r="AT3510" s="204" t="s">
        <v>188</v>
      </c>
      <c r="AU3510" s="204" t="s">
        <v>86</v>
      </c>
      <c r="AV3510" s="13" t="s">
        <v>86</v>
      </c>
      <c r="AW3510" s="13" t="s">
        <v>35</v>
      </c>
      <c r="AX3510" s="13" t="s">
        <v>76</v>
      </c>
      <c r="AY3510" s="204" t="s">
        <v>177</v>
      </c>
    </row>
    <row r="3511" spans="2:51" s="15" customFormat="1" ht="11.25">
      <c r="B3511" s="216"/>
      <c r="C3511" s="217"/>
      <c r="D3511" s="195" t="s">
        <v>188</v>
      </c>
      <c r="E3511" s="218" t="s">
        <v>19</v>
      </c>
      <c r="F3511" s="219" t="s">
        <v>361</v>
      </c>
      <c r="G3511" s="217"/>
      <c r="H3511" s="218" t="s">
        <v>19</v>
      </c>
      <c r="I3511" s="220"/>
      <c r="J3511" s="217"/>
      <c r="K3511" s="217"/>
      <c r="L3511" s="221"/>
      <c r="M3511" s="222"/>
      <c r="N3511" s="223"/>
      <c r="O3511" s="223"/>
      <c r="P3511" s="223"/>
      <c r="Q3511" s="223"/>
      <c r="R3511" s="223"/>
      <c r="S3511" s="223"/>
      <c r="T3511" s="224"/>
      <c r="AT3511" s="225" t="s">
        <v>188</v>
      </c>
      <c r="AU3511" s="225" t="s">
        <v>86</v>
      </c>
      <c r="AV3511" s="15" t="s">
        <v>84</v>
      </c>
      <c r="AW3511" s="15" t="s">
        <v>35</v>
      </c>
      <c r="AX3511" s="15" t="s">
        <v>76</v>
      </c>
      <c r="AY3511" s="225" t="s">
        <v>177</v>
      </c>
    </row>
    <row r="3512" spans="2:51" s="13" customFormat="1" ht="11.25">
      <c r="B3512" s="193"/>
      <c r="C3512" s="194"/>
      <c r="D3512" s="195" t="s">
        <v>188</v>
      </c>
      <c r="E3512" s="196" t="s">
        <v>19</v>
      </c>
      <c r="F3512" s="197" t="s">
        <v>2839</v>
      </c>
      <c r="G3512" s="194"/>
      <c r="H3512" s="198">
        <v>20.6</v>
      </c>
      <c r="I3512" s="199"/>
      <c r="J3512" s="194"/>
      <c r="K3512" s="194"/>
      <c r="L3512" s="200"/>
      <c r="M3512" s="201"/>
      <c r="N3512" s="202"/>
      <c r="O3512" s="202"/>
      <c r="P3512" s="202"/>
      <c r="Q3512" s="202"/>
      <c r="R3512" s="202"/>
      <c r="S3512" s="202"/>
      <c r="T3512" s="203"/>
      <c r="AT3512" s="204" t="s">
        <v>188</v>
      </c>
      <c r="AU3512" s="204" t="s">
        <v>86</v>
      </c>
      <c r="AV3512" s="13" t="s">
        <v>86</v>
      </c>
      <c r="AW3512" s="13" t="s">
        <v>35</v>
      </c>
      <c r="AX3512" s="13" t="s">
        <v>76</v>
      </c>
      <c r="AY3512" s="204" t="s">
        <v>177</v>
      </c>
    </row>
    <row r="3513" spans="2:51" s="13" customFormat="1" ht="11.25">
      <c r="B3513" s="193"/>
      <c r="C3513" s="194"/>
      <c r="D3513" s="195" t="s">
        <v>188</v>
      </c>
      <c r="E3513" s="196" t="s">
        <v>19</v>
      </c>
      <c r="F3513" s="197" t="s">
        <v>2840</v>
      </c>
      <c r="G3513" s="194"/>
      <c r="H3513" s="198">
        <v>-1.7729999999999999</v>
      </c>
      <c r="I3513" s="199"/>
      <c r="J3513" s="194"/>
      <c r="K3513" s="194"/>
      <c r="L3513" s="200"/>
      <c r="M3513" s="201"/>
      <c r="N3513" s="202"/>
      <c r="O3513" s="202"/>
      <c r="P3513" s="202"/>
      <c r="Q3513" s="202"/>
      <c r="R3513" s="202"/>
      <c r="S3513" s="202"/>
      <c r="T3513" s="203"/>
      <c r="AT3513" s="204" t="s">
        <v>188</v>
      </c>
      <c r="AU3513" s="204" t="s">
        <v>86</v>
      </c>
      <c r="AV3513" s="13" t="s">
        <v>86</v>
      </c>
      <c r="AW3513" s="13" t="s">
        <v>35</v>
      </c>
      <c r="AX3513" s="13" t="s">
        <v>76</v>
      </c>
      <c r="AY3513" s="204" t="s">
        <v>177</v>
      </c>
    </row>
    <row r="3514" spans="2:51" s="15" customFormat="1" ht="11.25">
      <c r="B3514" s="216"/>
      <c r="C3514" s="217"/>
      <c r="D3514" s="195" t="s">
        <v>188</v>
      </c>
      <c r="E3514" s="218" t="s">
        <v>19</v>
      </c>
      <c r="F3514" s="219" t="s">
        <v>2841</v>
      </c>
      <c r="G3514" s="217"/>
      <c r="H3514" s="218" t="s">
        <v>19</v>
      </c>
      <c r="I3514" s="220"/>
      <c r="J3514" s="217"/>
      <c r="K3514" s="217"/>
      <c r="L3514" s="221"/>
      <c r="M3514" s="222"/>
      <c r="N3514" s="223"/>
      <c r="O3514" s="223"/>
      <c r="P3514" s="223"/>
      <c r="Q3514" s="223"/>
      <c r="R3514" s="223"/>
      <c r="S3514" s="223"/>
      <c r="T3514" s="224"/>
      <c r="AT3514" s="225" t="s">
        <v>188</v>
      </c>
      <c r="AU3514" s="225" t="s">
        <v>86</v>
      </c>
      <c r="AV3514" s="15" t="s">
        <v>84</v>
      </c>
      <c r="AW3514" s="15" t="s">
        <v>35</v>
      </c>
      <c r="AX3514" s="15" t="s">
        <v>76</v>
      </c>
      <c r="AY3514" s="225" t="s">
        <v>177</v>
      </c>
    </row>
    <row r="3515" spans="2:51" s="15" customFormat="1" ht="11.25">
      <c r="B3515" s="216"/>
      <c r="C3515" s="217"/>
      <c r="D3515" s="195" t="s">
        <v>188</v>
      </c>
      <c r="E3515" s="218" t="s">
        <v>19</v>
      </c>
      <c r="F3515" s="219" t="s">
        <v>468</v>
      </c>
      <c r="G3515" s="217"/>
      <c r="H3515" s="218" t="s">
        <v>19</v>
      </c>
      <c r="I3515" s="220"/>
      <c r="J3515" s="217"/>
      <c r="K3515" s="217"/>
      <c r="L3515" s="221"/>
      <c r="M3515" s="222"/>
      <c r="N3515" s="223"/>
      <c r="O3515" s="223"/>
      <c r="P3515" s="223"/>
      <c r="Q3515" s="223"/>
      <c r="R3515" s="223"/>
      <c r="S3515" s="223"/>
      <c r="T3515" s="224"/>
      <c r="AT3515" s="225" t="s">
        <v>188</v>
      </c>
      <c r="AU3515" s="225" t="s">
        <v>86</v>
      </c>
      <c r="AV3515" s="15" t="s">
        <v>84</v>
      </c>
      <c r="AW3515" s="15" t="s">
        <v>35</v>
      </c>
      <c r="AX3515" s="15" t="s">
        <v>76</v>
      </c>
      <c r="AY3515" s="225" t="s">
        <v>177</v>
      </c>
    </row>
    <row r="3516" spans="2:51" s="13" customFormat="1" ht="11.25">
      <c r="B3516" s="193"/>
      <c r="C3516" s="194"/>
      <c r="D3516" s="195" t="s">
        <v>188</v>
      </c>
      <c r="E3516" s="196" t="s">
        <v>19</v>
      </c>
      <c r="F3516" s="197" t="s">
        <v>2842</v>
      </c>
      <c r="G3516" s="194"/>
      <c r="H3516" s="198">
        <v>3.6280000000000001</v>
      </c>
      <c r="I3516" s="199"/>
      <c r="J3516" s="194"/>
      <c r="K3516" s="194"/>
      <c r="L3516" s="200"/>
      <c r="M3516" s="201"/>
      <c r="N3516" s="202"/>
      <c r="O3516" s="202"/>
      <c r="P3516" s="202"/>
      <c r="Q3516" s="202"/>
      <c r="R3516" s="202"/>
      <c r="S3516" s="202"/>
      <c r="T3516" s="203"/>
      <c r="AT3516" s="204" t="s">
        <v>188</v>
      </c>
      <c r="AU3516" s="204" t="s">
        <v>86</v>
      </c>
      <c r="AV3516" s="13" t="s">
        <v>86</v>
      </c>
      <c r="AW3516" s="13" t="s">
        <v>35</v>
      </c>
      <c r="AX3516" s="13" t="s">
        <v>76</v>
      </c>
      <c r="AY3516" s="204" t="s">
        <v>177</v>
      </c>
    </row>
    <row r="3517" spans="2:51" s="13" customFormat="1" ht="11.25">
      <c r="B3517" s="193"/>
      <c r="C3517" s="194"/>
      <c r="D3517" s="195" t="s">
        <v>188</v>
      </c>
      <c r="E3517" s="196" t="s">
        <v>19</v>
      </c>
      <c r="F3517" s="197" t="s">
        <v>2843</v>
      </c>
      <c r="G3517" s="194"/>
      <c r="H3517" s="198">
        <v>2.6</v>
      </c>
      <c r="I3517" s="199"/>
      <c r="J3517" s="194"/>
      <c r="K3517" s="194"/>
      <c r="L3517" s="200"/>
      <c r="M3517" s="201"/>
      <c r="N3517" s="202"/>
      <c r="O3517" s="202"/>
      <c r="P3517" s="202"/>
      <c r="Q3517" s="202"/>
      <c r="R3517" s="202"/>
      <c r="S3517" s="202"/>
      <c r="T3517" s="203"/>
      <c r="AT3517" s="204" t="s">
        <v>188</v>
      </c>
      <c r="AU3517" s="204" t="s">
        <v>86</v>
      </c>
      <c r="AV3517" s="13" t="s">
        <v>86</v>
      </c>
      <c r="AW3517" s="13" t="s">
        <v>35</v>
      </c>
      <c r="AX3517" s="13" t="s">
        <v>76</v>
      </c>
      <c r="AY3517" s="204" t="s">
        <v>177</v>
      </c>
    </row>
    <row r="3518" spans="2:51" s="15" customFormat="1" ht="11.25">
      <c r="B3518" s="216"/>
      <c r="C3518" s="217"/>
      <c r="D3518" s="195" t="s">
        <v>188</v>
      </c>
      <c r="E3518" s="218" t="s">
        <v>19</v>
      </c>
      <c r="F3518" s="219" t="s">
        <v>472</v>
      </c>
      <c r="G3518" s="217"/>
      <c r="H3518" s="218" t="s">
        <v>19</v>
      </c>
      <c r="I3518" s="220"/>
      <c r="J3518" s="217"/>
      <c r="K3518" s="217"/>
      <c r="L3518" s="221"/>
      <c r="M3518" s="222"/>
      <c r="N3518" s="223"/>
      <c r="O3518" s="223"/>
      <c r="P3518" s="223"/>
      <c r="Q3518" s="223"/>
      <c r="R3518" s="223"/>
      <c r="S3518" s="223"/>
      <c r="T3518" s="224"/>
      <c r="AT3518" s="225" t="s">
        <v>188</v>
      </c>
      <c r="AU3518" s="225" t="s">
        <v>86</v>
      </c>
      <c r="AV3518" s="15" t="s">
        <v>84</v>
      </c>
      <c r="AW3518" s="15" t="s">
        <v>35</v>
      </c>
      <c r="AX3518" s="15" t="s">
        <v>76</v>
      </c>
      <c r="AY3518" s="225" t="s">
        <v>177</v>
      </c>
    </row>
    <row r="3519" spans="2:51" s="13" customFormat="1" ht="11.25">
      <c r="B3519" s="193"/>
      <c r="C3519" s="194"/>
      <c r="D3519" s="195" t="s">
        <v>188</v>
      </c>
      <c r="E3519" s="196" t="s">
        <v>19</v>
      </c>
      <c r="F3519" s="197" t="s">
        <v>2844</v>
      </c>
      <c r="G3519" s="194"/>
      <c r="H3519" s="198">
        <v>2.2280000000000002</v>
      </c>
      <c r="I3519" s="199"/>
      <c r="J3519" s="194"/>
      <c r="K3519" s="194"/>
      <c r="L3519" s="200"/>
      <c r="M3519" s="201"/>
      <c r="N3519" s="202"/>
      <c r="O3519" s="202"/>
      <c r="P3519" s="202"/>
      <c r="Q3519" s="202"/>
      <c r="R3519" s="202"/>
      <c r="S3519" s="202"/>
      <c r="T3519" s="203"/>
      <c r="AT3519" s="204" t="s">
        <v>188</v>
      </c>
      <c r="AU3519" s="204" t="s">
        <v>86</v>
      </c>
      <c r="AV3519" s="13" t="s">
        <v>86</v>
      </c>
      <c r="AW3519" s="13" t="s">
        <v>35</v>
      </c>
      <c r="AX3519" s="13" t="s">
        <v>76</v>
      </c>
      <c r="AY3519" s="204" t="s">
        <v>177</v>
      </c>
    </row>
    <row r="3520" spans="2:51" s="15" customFormat="1" ht="11.25">
      <c r="B3520" s="216"/>
      <c r="C3520" s="217"/>
      <c r="D3520" s="195" t="s">
        <v>188</v>
      </c>
      <c r="E3520" s="218" t="s">
        <v>19</v>
      </c>
      <c r="F3520" s="219" t="s">
        <v>2845</v>
      </c>
      <c r="G3520" s="217"/>
      <c r="H3520" s="218" t="s">
        <v>19</v>
      </c>
      <c r="I3520" s="220"/>
      <c r="J3520" s="217"/>
      <c r="K3520" s="217"/>
      <c r="L3520" s="221"/>
      <c r="M3520" s="222"/>
      <c r="N3520" s="223"/>
      <c r="O3520" s="223"/>
      <c r="P3520" s="223"/>
      <c r="Q3520" s="223"/>
      <c r="R3520" s="223"/>
      <c r="S3520" s="223"/>
      <c r="T3520" s="224"/>
      <c r="AT3520" s="225" t="s">
        <v>188</v>
      </c>
      <c r="AU3520" s="225" t="s">
        <v>86</v>
      </c>
      <c r="AV3520" s="15" t="s">
        <v>84</v>
      </c>
      <c r="AW3520" s="15" t="s">
        <v>35</v>
      </c>
      <c r="AX3520" s="15" t="s">
        <v>76</v>
      </c>
      <c r="AY3520" s="225" t="s">
        <v>177</v>
      </c>
    </row>
    <row r="3521" spans="2:51" s="13" customFormat="1" ht="11.25">
      <c r="B3521" s="193"/>
      <c r="C3521" s="194"/>
      <c r="D3521" s="195" t="s">
        <v>188</v>
      </c>
      <c r="E3521" s="196" t="s">
        <v>19</v>
      </c>
      <c r="F3521" s="197" t="s">
        <v>2846</v>
      </c>
      <c r="G3521" s="194"/>
      <c r="H3521" s="198">
        <v>1.6</v>
      </c>
      <c r="I3521" s="199"/>
      <c r="J3521" s="194"/>
      <c r="K3521" s="194"/>
      <c r="L3521" s="200"/>
      <c r="M3521" s="201"/>
      <c r="N3521" s="202"/>
      <c r="O3521" s="202"/>
      <c r="P3521" s="202"/>
      <c r="Q3521" s="202"/>
      <c r="R3521" s="202"/>
      <c r="S3521" s="202"/>
      <c r="T3521" s="203"/>
      <c r="AT3521" s="204" t="s">
        <v>188</v>
      </c>
      <c r="AU3521" s="204" t="s">
        <v>86</v>
      </c>
      <c r="AV3521" s="13" t="s">
        <v>86</v>
      </c>
      <c r="AW3521" s="13" t="s">
        <v>35</v>
      </c>
      <c r="AX3521" s="13" t="s">
        <v>76</v>
      </c>
      <c r="AY3521" s="204" t="s">
        <v>177</v>
      </c>
    </row>
    <row r="3522" spans="2:51" s="15" customFormat="1" ht="11.25">
      <c r="B3522" s="216"/>
      <c r="C3522" s="217"/>
      <c r="D3522" s="195" t="s">
        <v>188</v>
      </c>
      <c r="E3522" s="218" t="s">
        <v>19</v>
      </c>
      <c r="F3522" s="219" t="s">
        <v>2847</v>
      </c>
      <c r="G3522" s="217"/>
      <c r="H3522" s="218" t="s">
        <v>19</v>
      </c>
      <c r="I3522" s="220"/>
      <c r="J3522" s="217"/>
      <c r="K3522" s="217"/>
      <c r="L3522" s="221"/>
      <c r="M3522" s="222"/>
      <c r="N3522" s="223"/>
      <c r="O3522" s="223"/>
      <c r="P3522" s="223"/>
      <c r="Q3522" s="223"/>
      <c r="R3522" s="223"/>
      <c r="S3522" s="223"/>
      <c r="T3522" s="224"/>
      <c r="AT3522" s="225" t="s">
        <v>188</v>
      </c>
      <c r="AU3522" s="225" t="s">
        <v>86</v>
      </c>
      <c r="AV3522" s="15" t="s">
        <v>84</v>
      </c>
      <c r="AW3522" s="15" t="s">
        <v>35</v>
      </c>
      <c r="AX3522" s="15" t="s">
        <v>76</v>
      </c>
      <c r="AY3522" s="225" t="s">
        <v>177</v>
      </c>
    </row>
    <row r="3523" spans="2:51" s="13" customFormat="1" ht="11.25">
      <c r="B3523" s="193"/>
      <c r="C3523" s="194"/>
      <c r="D3523" s="195" t="s">
        <v>188</v>
      </c>
      <c r="E3523" s="196" t="s">
        <v>19</v>
      </c>
      <c r="F3523" s="197" t="s">
        <v>2848</v>
      </c>
      <c r="G3523" s="194"/>
      <c r="H3523" s="198">
        <v>2.4239999999999999</v>
      </c>
      <c r="I3523" s="199"/>
      <c r="J3523" s="194"/>
      <c r="K3523" s="194"/>
      <c r="L3523" s="200"/>
      <c r="M3523" s="201"/>
      <c r="N3523" s="202"/>
      <c r="O3523" s="202"/>
      <c r="P3523" s="202"/>
      <c r="Q3523" s="202"/>
      <c r="R3523" s="202"/>
      <c r="S3523" s="202"/>
      <c r="T3523" s="203"/>
      <c r="AT3523" s="204" t="s">
        <v>188</v>
      </c>
      <c r="AU3523" s="204" t="s">
        <v>86</v>
      </c>
      <c r="AV3523" s="13" t="s">
        <v>86</v>
      </c>
      <c r="AW3523" s="13" t="s">
        <v>35</v>
      </c>
      <c r="AX3523" s="13" t="s">
        <v>76</v>
      </c>
      <c r="AY3523" s="204" t="s">
        <v>177</v>
      </c>
    </row>
    <row r="3524" spans="2:51" s="15" customFormat="1" ht="11.25">
      <c r="B3524" s="216"/>
      <c r="C3524" s="217"/>
      <c r="D3524" s="195" t="s">
        <v>188</v>
      </c>
      <c r="E3524" s="218" t="s">
        <v>19</v>
      </c>
      <c r="F3524" s="219" t="s">
        <v>2849</v>
      </c>
      <c r="G3524" s="217"/>
      <c r="H3524" s="218" t="s">
        <v>19</v>
      </c>
      <c r="I3524" s="220"/>
      <c r="J3524" s="217"/>
      <c r="K3524" s="217"/>
      <c r="L3524" s="221"/>
      <c r="M3524" s="222"/>
      <c r="N3524" s="223"/>
      <c r="O3524" s="223"/>
      <c r="P3524" s="223"/>
      <c r="Q3524" s="223"/>
      <c r="R3524" s="223"/>
      <c r="S3524" s="223"/>
      <c r="T3524" s="224"/>
      <c r="AT3524" s="225" t="s">
        <v>188</v>
      </c>
      <c r="AU3524" s="225" t="s">
        <v>86</v>
      </c>
      <c r="AV3524" s="15" t="s">
        <v>84</v>
      </c>
      <c r="AW3524" s="15" t="s">
        <v>35</v>
      </c>
      <c r="AX3524" s="15" t="s">
        <v>76</v>
      </c>
      <c r="AY3524" s="225" t="s">
        <v>177</v>
      </c>
    </row>
    <row r="3525" spans="2:51" s="15" customFormat="1" ht="11.25">
      <c r="B3525" s="216"/>
      <c r="C3525" s="217"/>
      <c r="D3525" s="195" t="s">
        <v>188</v>
      </c>
      <c r="E3525" s="218" t="s">
        <v>19</v>
      </c>
      <c r="F3525" s="219" t="s">
        <v>2850</v>
      </c>
      <c r="G3525" s="217"/>
      <c r="H3525" s="218" t="s">
        <v>19</v>
      </c>
      <c r="I3525" s="220"/>
      <c r="J3525" s="217"/>
      <c r="K3525" s="217"/>
      <c r="L3525" s="221"/>
      <c r="M3525" s="222"/>
      <c r="N3525" s="223"/>
      <c r="O3525" s="223"/>
      <c r="P3525" s="223"/>
      <c r="Q3525" s="223"/>
      <c r="R3525" s="223"/>
      <c r="S3525" s="223"/>
      <c r="T3525" s="224"/>
      <c r="AT3525" s="225" t="s">
        <v>188</v>
      </c>
      <c r="AU3525" s="225" t="s">
        <v>86</v>
      </c>
      <c r="AV3525" s="15" t="s">
        <v>84</v>
      </c>
      <c r="AW3525" s="15" t="s">
        <v>35</v>
      </c>
      <c r="AX3525" s="15" t="s">
        <v>76</v>
      </c>
      <c r="AY3525" s="225" t="s">
        <v>177</v>
      </c>
    </row>
    <row r="3526" spans="2:51" s="13" customFormat="1" ht="11.25">
      <c r="B3526" s="193"/>
      <c r="C3526" s="194"/>
      <c r="D3526" s="195" t="s">
        <v>188</v>
      </c>
      <c r="E3526" s="196" t="s">
        <v>19</v>
      </c>
      <c r="F3526" s="197" t="s">
        <v>2851</v>
      </c>
      <c r="G3526" s="194"/>
      <c r="H3526" s="198">
        <v>17.28</v>
      </c>
      <c r="I3526" s="199"/>
      <c r="J3526" s="194"/>
      <c r="K3526" s="194"/>
      <c r="L3526" s="200"/>
      <c r="M3526" s="201"/>
      <c r="N3526" s="202"/>
      <c r="O3526" s="202"/>
      <c r="P3526" s="202"/>
      <c r="Q3526" s="202"/>
      <c r="R3526" s="202"/>
      <c r="S3526" s="202"/>
      <c r="T3526" s="203"/>
      <c r="AT3526" s="204" t="s">
        <v>188</v>
      </c>
      <c r="AU3526" s="204" t="s">
        <v>86</v>
      </c>
      <c r="AV3526" s="13" t="s">
        <v>86</v>
      </c>
      <c r="AW3526" s="13" t="s">
        <v>35</v>
      </c>
      <c r="AX3526" s="13" t="s">
        <v>76</v>
      </c>
      <c r="AY3526" s="204" t="s">
        <v>177</v>
      </c>
    </row>
    <row r="3527" spans="2:51" s="13" customFormat="1" ht="11.25">
      <c r="B3527" s="193"/>
      <c r="C3527" s="194"/>
      <c r="D3527" s="195" t="s">
        <v>188</v>
      </c>
      <c r="E3527" s="196" t="s">
        <v>19</v>
      </c>
      <c r="F3527" s="197" t="s">
        <v>334</v>
      </c>
      <c r="G3527" s="194"/>
      <c r="H3527" s="198">
        <v>-2.758</v>
      </c>
      <c r="I3527" s="199"/>
      <c r="J3527" s="194"/>
      <c r="K3527" s="194"/>
      <c r="L3527" s="200"/>
      <c r="M3527" s="201"/>
      <c r="N3527" s="202"/>
      <c r="O3527" s="202"/>
      <c r="P3527" s="202"/>
      <c r="Q3527" s="202"/>
      <c r="R3527" s="202"/>
      <c r="S3527" s="202"/>
      <c r="T3527" s="203"/>
      <c r="AT3527" s="204" t="s">
        <v>188</v>
      </c>
      <c r="AU3527" s="204" t="s">
        <v>86</v>
      </c>
      <c r="AV3527" s="13" t="s">
        <v>86</v>
      </c>
      <c r="AW3527" s="13" t="s">
        <v>35</v>
      </c>
      <c r="AX3527" s="13" t="s">
        <v>76</v>
      </c>
      <c r="AY3527" s="204" t="s">
        <v>177</v>
      </c>
    </row>
    <row r="3528" spans="2:51" s="13" customFormat="1" ht="11.25">
      <c r="B3528" s="193"/>
      <c r="C3528" s="194"/>
      <c r="D3528" s="195" t="s">
        <v>188</v>
      </c>
      <c r="E3528" s="196" t="s">
        <v>19</v>
      </c>
      <c r="F3528" s="197" t="s">
        <v>366</v>
      </c>
      <c r="G3528" s="194"/>
      <c r="H3528" s="198">
        <v>-1.5760000000000001</v>
      </c>
      <c r="I3528" s="199"/>
      <c r="J3528" s="194"/>
      <c r="K3528" s="194"/>
      <c r="L3528" s="200"/>
      <c r="M3528" s="201"/>
      <c r="N3528" s="202"/>
      <c r="O3528" s="202"/>
      <c r="P3528" s="202"/>
      <c r="Q3528" s="202"/>
      <c r="R3528" s="202"/>
      <c r="S3528" s="202"/>
      <c r="T3528" s="203"/>
      <c r="AT3528" s="204" t="s">
        <v>188</v>
      </c>
      <c r="AU3528" s="204" t="s">
        <v>86</v>
      </c>
      <c r="AV3528" s="13" t="s">
        <v>86</v>
      </c>
      <c r="AW3528" s="13" t="s">
        <v>35</v>
      </c>
      <c r="AX3528" s="13" t="s">
        <v>76</v>
      </c>
      <c r="AY3528" s="204" t="s">
        <v>177</v>
      </c>
    </row>
    <row r="3529" spans="2:51" s="15" customFormat="1" ht="11.25">
      <c r="B3529" s="216"/>
      <c r="C3529" s="217"/>
      <c r="D3529" s="195" t="s">
        <v>188</v>
      </c>
      <c r="E3529" s="218" t="s">
        <v>19</v>
      </c>
      <c r="F3529" s="219" t="s">
        <v>2852</v>
      </c>
      <c r="G3529" s="217"/>
      <c r="H3529" s="218" t="s">
        <v>19</v>
      </c>
      <c r="I3529" s="220"/>
      <c r="J3529" s="217"/>
      <c r="K3529" s="217"/>
      <c r="L3529" s="221"/>
      <c r="M3529" s="222"/>
      <c r="N3529" s="223"/>
      <c r="O3529" s="223"/>
      <c r="P3529" s="223"/>
      <c r="Q3529" s="223"/>
      <c r="R3529" s="223"/>
      <c r="S3529" s="223"/>
      <c r="T3529" s="224"/>
      <c r="AT3529" s="225" t="s">
        <v>188</v>
      </c>
      <c r="AU3529" s="225" t="s">
        <v>86</v>
      </c>
      <c r="AV3529" s="15" t="s">
        <v>84</v>
      </c>
      <c r="AW3529" s="15" t="s">
        <v>35</v>
      </c>
      <c r="AX3529" s="15" t="s">
        <v>76</v>
      </c>
      <c r="AY3529" s="225" t="s">
        <v>177</v>
      </c>
    </row>
    <row r="3530" spans="2:51" s="13" customFormat="1" ht="11.25">
      <c r="B3530" s="193"/>
      <c r="C3530" s="194"/>
      <c r="D3530" s="195" t="s">
        <v>188</v>
      </c>
      <c r="E3530" s="196" t="s">
        <v>19</v>
      </c>
      <c r="F3530" s="197" t="s">
        <v>2853</v>
      </c>
      <c r="G3530" s="194"/>
      <c r="H3530" s="198">
        <v>10.039999999999999</v>
      </c>
      <c r="I3530" s="199"/>
      <c r="J3530" s="194"/>
      <c r="K3530" s="194"/>
      <c r="L3530" s="200"/>
      <c r="M3530" s="201"/>
      <c r="N3530" s="202"/>
      <c r="O3530" s="202"/>
      <c r="P3530" s="202"/>
      <c r="Q3530" s="202"/>
      <c r="R3530" s="202"/>
      <c r="S3530" s="202"/>
      <c r="T3530" s="203"/>
      <c r="AT3530" s="204" t="s">
        <v>188</v>
      </c>
      <c r="AU3530" s="204" t="s">
        <v>86</v>
      </c>
      <c r="AV3530" s="13" t="s">
        <v>86</v>
      </c>
      <c r="AW3530" s="13" t="s">
        <v>35</v>
      </c>
      <c r="AX3530" s="13" t="s">
        <v>76</v>
      </c>
      <c r="AY3530" s="204" t="s">
        <v>177</v>
      </c>
    </row>
    <row r="3531" spans="2:51" s="13" customFormat="1" ht="11.25">
      <c r="B3531" s="193"/>
      <c r="C3531" s="194"/>
      <c r="D3531" s="195" t="s">
        <v>188</v>
      </c>
      <c r="E3531" s="196" t="s">
        <v>19</v>
      </c>
      <c r="F3531" s="197" t="s">
        <v>334</v>
      </c>
      <c r="G3531" s="194"/>
      <c r="H3531" s="198">
        <v>-2.758</v>
      </c>
      <c r="I3531" s="199"/>
      <c r="J3531" s="194"/>
      <c r="K3531" s="194"/>
      <c r="L3531" s="200"/>
      <c r="M3531" s="201"/>
      <c r="N3531" s="202"/>
      <c r="O3531" s="202"/>
      <c r="P3531" s="202"/>
      <c r="Q3531" s="202"/>
      <c r="R3531" s="202"/>
      <c r="S3531" s="202"/>
      <c r="T3531" s="203"/>
      <c r="AT3531" s="204" t="s">
        <v>188</v>
      </c>
      <c r="AU3531" s="204" t="s">
        <v>86</v>
      </c>
      <c r="AV3531" s="13" t="s">
        <v>86</v>
      </c>
      <c r="AW3531" s="13" t="s">
        <v>35</v>
      </c>
      <c r="AX3531" s="13" t="s">
        <v>76</v>
      </c>
      <c r="AY3531" s="204" t="s">
        <v>177</v>
      </c>
    </row>
    <row r="3532" spans="2:51" s="15" customFormat="1" ht="11.25">
      <c r="B3532" s="216"/>
      <c r="C3532" s="217"/>
      <c r="D3532" s="195" t="s">
        <v>188</v>
      </c>
      <c r="E3532" s="218" t="s">
        <v>19</v>
      </c>
      <c r="F3532" s="219" t="s">
        <v>2854</v>
      </c>
      <c r="G3532" s="217"/>
      <c r="H3532" s="218" t="s">
        <v>19</v>
      </c>
      <c r="I3532" s="220"/>
      <c r="J3532" s="217"/>
      <c r="K3532" s="217"/>
      <c r="L3532" s="221"/>
      <c r="M3532" s="222"/>
      <c r="N3532" s="223"/>
      <c r="O3532" s="223"/>
      <c r="P3532" s="223"/>
      <c r="Q3532" s="223"/>
      <c r="R3532" s="223"/>
      <c r="S3532" s="223"/>
      <c r="T3532" s="224"/>
      <c r="AT3532" s="225" t="s">
        <v>188</v>
      </c>
      <c r="AU3532" s="225" t="s">
        <v>86</v>
      </c>
      <c r="AV3532" s="15" t="s">
        <v>84</v>
      </c>
      <c r="AW3532" s="15" t="s">
        <v>35</v>
      </c>
      <c r="AX3532" s="15" t="s">
        <v>76</v>
      </c>
      <c r="AY3532" s="225" t="s">
        <v>177</v>
      </c>
    </row>
    <row r="3533" spans="2:51" s="13" customFormat="1" ht="11.25">
      <c r="B3533" s="193"/>
      <c r="C3533" s="194"/>
      <c r="D3533" s="195" t="s">
        <v>188</v>
      </c>
      <c r="E3533" s="196" t="s">
        <v>19</v>
      </c>
      <c r="F3533" s="197" t="s">
        <v>2855</v>
      </c>
      <c r="G3533" s="194"/>
      <c r="H3533" s="198">
        <v>20.8</v>
      </c>
      <c r="I3533" s="199"/>
      <c r="J3533" s="194"/>
      <c r="K3533" s="194"/>
      <c r="L3533" s="200"/>
      <c r="M3533" s="201"/>
      <c r="N3533" s="202"/>
      <c r="O3533" s="202"/>
      <c r="P3533" s="202"/>
      <c r="Q3533" s="202"/>
      <c r="R3533" s="202"/>
      <c r="S3533" s="202"/>
      <c r="T3533" s="203"/>
      <c r="AT3533" s="204" t="s">
        <v>188</v>
      </c>
      <c r="AU3533" s="204" t="s">
        <v>86</v>
      </c>
      <c r="AV3533" s="13" t="s">
        <v>86</v>
      </c>
      <c r="AW3533" s="13" t="s">
        <v>35</v>
      </c>
      <c r="AX3533" s="13" t="s">
        <v>76</v>
      </c>
      <c r="AY3533" s="204" t="s">
        <v>177</v>
      </c>
    </row>
    <row r="3534" spans="2:51" s="13" customFormat="1" ht="11.25">
      <c r="B3534" s="193"/>
      <c r="C3534" s="194"/>
      <c r="D3534" s="195" t="s">
        <v>188</v>
      </c>
      <c r="E3534" s="196" t="s">
        <v>19</v>
      </c>
      <c r="F3534" s="197" t="s">
        <v>366</v>
      </c>
      <c r="G3534" s="194"/>
      <c r="H3534" s="198">
        <v>-1.5760000000000001</v>
      </c>
      <c r="I3534" s="199"/>
      <c r="J3534" s="194"/>
      <c r="K3534" s="194"/>
      <c r="L3534" s="200"/>
      <c r="M3534" s="201"/>
      <c r="N3534" s="202"/>
      <c r="O3534" s="202"/>
      <c r="P3534" s="202"/>
      <c r="Q3534" s="202"/>
      <c r="R3534" s="202"/>
      <c r="S3534" s="202"/>
      <c r="T3534" s="203"/>
      <c r="AT3534" s="204" t="s">
        <v>188</v>
      </c>
      <c r="AU3534" s="204" t="s">
        <v>86</v>
      </c>
      <c r="AV3534" s="13" t="s">
        <v>86</v>
      </c>
      <c r="AW3534" s="13" t="s">
        <v>35</v>
      </c>
      <c r="AX3534" s="13" t="s">
        <v>76</v>
      </c>
      <c r="AY3534" s="204" t="s">
        <v>177</v>
      </c>
    </row>
    <row r="3535" spans="2:51" s="13" customFormat="1" ht="11.25">
      <c r="B3535" s="193"/>
      <c r="C3535" s="194"/>
      <c r="D3535" s="195" t="s">
        <v>188</v>
      </c>
      <c r="E3535" s="196" t="s">
        <v>19</v>
      </c>
      <c r="F3535" s="197" t="s">
        <v>365</v>
      </c>
      <c r="G3535" s="194"/>
      <c r="H3535" s="198">
        <v>-1.379</v>
      </c>
      <c r="I3535" s="199"/>
      <c r="J3535" s="194"/>
      <c r="K3535" s="194"/>
      <c r="L3535" s="200"/>
      <c r="M3535" s="201"/>
      <c r="N3535" s="202"/>
      <c r="O3535" s="202"/>
      <c r="P3535" s="202"/>
      <c r="Q3535" s="202"/>
      <c r="R3535" s="202"/>
      <c r="S3535" s="202"/>
      <c r="T3535" s="203"/>
      <c r="AT3535" s="204" t="s">
        <v>188</v>
      </c>
      <c r="AU3535" s="204" t="s">
        <v>86</v>
      </c>
      <c r="AV3535" s="13" t="s">
        <v>86</v>
      </c>
      <c r="AW3535" s="13" t="s">
        <v>35</v>
      </c>
      <c r="AX3535" s="13" t="s">
        <v>76</v>
      </c>
      <c r="AY3535" s="204" t="s">
        <v>177</v>
      </c>
    </row>
    <row r="3536" spans="2:51" s="15" customFormat="1" ht="11.25">
      <c r="B3536" s="216"/>
      <c r="C3536" s="217"/>
      <c r="D3536" s="195" t="s">
        <v>188</v>
      </c>
      <c r="E3536" s="218" t="s">
        <v>19</v>
      </c>
      <c r="F3536" s="219" t="s">
        <v>2856</v>
      </c>
      <c r="G3536" s="217"/>
      <c r="H3536" s="218" t="s">
        <v>19</v>
      </c>
      <c r="I3536" s="220"/>
      <c r="J3536" s="217"/>
      <c r="K3536" s="217"/>
      <c r="L3536" s="221"/>
      <c r="M3536" s="222"/>
      <c r="N3536" s="223"/>
      <c r="O3536" s="223"/>
      <c r="P3536" s="223"/>
      <c r="Q3536" s="223"/>
      <c r="R3536" s="223"/>
      <c r="S3536" s="223"/>
      <c r="T3536" s="224"/>
      <c r="AT3536" s="225" t="s">
        <v>188</v>
      </c>
      <c r="AU3536" s="225" t="s">
        <v>86</v>
      </c>
      <c r="AV3536" s="15" t="s">
        <v>84</v>
      </c>
      <c r="AW3536" s="15" t="s">
        <v>35</v>
      </c>
      <c r="AX3536" s="15" t="s">
        <v>76</v>
      </c>
      <c r="AY3536" s="225" t="s">
        <v>177</v>
      </c>
    </row>
    <row r="3537" spans="1:65" s="13" customFormat="1" ht="11.25">
      <c r="B3537" s="193"/>
      <c r="C3537" s="194"/>
      <c r="D3537" s="195" t="s">
        <v>188</v>
      </c>
      <c r="E3537" s="196" t="s">
        <v>19</v>
      </c>
      <c r="F3537" s="197" t="s">
        <v>2857</v>
      </c>
      <c r="G3537" s="194"/>
      <c r="H3537" s="198">
        <v>12.28</v>
      </c>
      <c r="I3537" s="199"/>
      <c r="J3537" s="194"/>
      <c r="K3537" s="194"/>
      <c r="L3537" s="200"/>
      <c r="M3537" s="201"/>
      <c r="N3537" s="202"/>
      <c r="O3537" s="202"/>
      <c r="P3537" s="202"/>
      <c r="Q3537" s="202"/>
      <c r="R3537" s="202"/>
      <c r="S3537" s="202"/>
      <c r="T3537" s="203"/>
      <c r="AT3537" s="204" t="s">
        <v>188</v>
      </c>
      <c r="AU3537" s="204" t="s">
        <v>86</v>
      </c>
      <c r="AV3537" s="13" t="s">
        <v>86</v>
      </c>
      <c r="AW3537" s="13" t="s">
        <v>35</v>
      </c>
      <c r="AX3537" s="13" t="s">
        <v>76</v>
      </c>
      <c r="AY3537" s="204" t="s">
        <v>177</v>
      </c>
    </row>
    <row r="3538" spans="1:65" s="13" customFormat="1" ht="11.25">
      <c r="B3538" s="193"/>
      <c r="C3538" s="194"/>
      <c r="D3538" s="195" t="s">
        <v>188</v>
      </c>
      <c r="E3538" s="196" t="s">
        <v>19</v>
      </c>
      <c r="F3538" s="197" t="s">
        <v>365</v>
      </c>
      <c r="G3538" s="194"/>
      <c r="H3538" s="198">
        <v>-1.379</v>
      </c>
      <c r="I3538" s="199"/>
      <c r="J3538" s="194"/>
      <c r="K3538" s="194"/>
      <c r="L3538" s="200"/>
      <c r="M3538" s="201"/>
      <c r="N3538" s="202"/>
      <c r="O3538" s="202"/>
      <c r="P3538" s="202"/>
      <c r="Q3538" s="202"/>
      <c r="R3538" s="202"/>
      <c r="S3538" s="202"/>
      <c r="T3538" s="203"/>
      <c r="AT3538" s="204" t="s">
        <v>188</v>
      </c>
      <c r="AU3538" s="204" t="s">
        <v>86</v>
      </c>
      <c r="AV3538" s="13" t="s">
        <v>86</v>
      </c>
      <c r="AW3538" s="13" t="s">
        <v>35</v>
      </c>
      <c r="AX3538" s="13" t="s">
        <v>76</v>
      </c>
      <c r="AY3538" s="204" t="s">
        <v>177</v>
      </c>
    </row>
    <row r="3539" spans="1:65" s="14" customFormat="1" ht="11.25">
      <c r="B3539" s="205"/>
      <c r="C3539" s="206"/>
      <c r="D3539" s="195" t="s">
        <v>188</v>
      </c>
      <c r="E3539" s="207" t="s">
        <v>19</v>
      </c>
      <c r="F3539" s="208" t="s">
        <v>190</v>
      </c>
      <c r="G3539" s="206"/>
      <c r="H3539" s="209">
        <v>459.59299999999985</v>
      </c>
      <c r="I3539" s="210"/>
      <c r="J3539" s="206"/>
      <c r="K3539" s="206"/>
      <c r="L3539" s="211"/>
      <c r="M3539" s="212"/>
      <c r="N3539" s="213"/>
      <c r="O3539" s="213"/>
      <c r="P3539" s="213"/>
      <c r="Q3539" s="213"/>
      <c r="R3539" s="213"/>
      <c r="S3539" s="213"/>
      <c r="T3539" s="214"/>
      <c r="AT3539" s="215" t="s">
        <v>188</v>
      </c>
      <c r="AU3539" s="215" t="s">
        <v>86</v>
      </c>
      <c r="AV3539" s="14" t="s">
        <v>184</v>
      </c>
      <c r="AW3539" s="14" t="s">
        <v>35</v>
      </c>
      <c r="AX3539" s="14" t="s">
        <v>84</v>
      </c>
      <c r="AY3539" s="215" t="s">
        <v>177</v>
      </c>
    </row>
    <row r="3540" spans="1:65" s="2" customFormat="1" ht="16.5" customHeight="1">
      <c r="A3540" s="36"/>
      <c r="B3540" s="37"/>
      <c r="C3540" s="175" t="s">
        <v>2858</v>
      </c>
      <c r="D3540" s="175" t="s">
        <v>179</v>
      </c>
      <c r="E3540" s="176" t="s">
        <v>2859</v>
      </c>
      <c r="F3540" s="177" t="s">
        <v>2860</v>
      </c>
      <c r="G3540" s="178" t="s">
        <v>199</v>
      </c>
      <c r="H3540" s="179">
        <v>193.80799999999999</v>
      </c>
      <c r="I3540" s="180"/>
      <c r="J3540" s="181">
        <f>ROUND(I3540*H3540,2)</f>
        <v>0</v>
      </c>
      <c r="K3540" s="177" t="s">
        <v>183</v>
      </c>
      <c r="L3540" s="41"/>
      <c r="M3540" s="182" t="s">
        <v>19</v>
      </c>
      <c r="N3540" s="183" t="s">
        <v>47</v>
      </c>
      <c r="O3540" s="66"/>
      <c r="P3540" s="184">
        <f>O3540*H3540</f>
        <v>0</v>
      </c>
      <c r="Q3540" s="184">
        <v>0</v>
      </c>
      <c r="R3540" s="184">
        <f>Q3540*H3540</f>
        <v>0</v>
      </c>
      <c r="S3540" s="184">
        <v>0</v>
      </c>
      <c r="T3540" s="185">
        <f>S3540*H3540</f>
        <v>0</v>
      </c>
      <c r="U3540" s="36"/>
      <c r="V3540" s="36"/>
      <c r="W3540" s="36"/>
      <c r="X3540" s="36"/>
      <c r="Y3540" s="36"/>
      <c r="Z3540" s="36"/>
      <c r="AA3540" s="36"/>
      <c r="AB3540" s="36"/>
      <c r="AC3540" s="36"/>
      <c r="AD3540" s="36"/>
      <c r="AE3540" s="36"/>
      <c r="AR3540" s="186" t="s">
        <v>301</v>
      </c>
      <c r="AT3540" s="186" t="s">
        <v>179</v>
      </c>
      <c r="AU3540" s="186" t="s">
        <v>86</v>
      </c>
      <c r="AY3540" s="19" t="s">
        <v>177</v>
      </c>
      <c r="BE3540" s="187">
        <f>IF(N3540="základní",J3540,0)</f>
        <v>0</v>
      </c>
      <c r="BF3540" s="187">
        <f>IF(N3540="snížená",J3540,0)</f>
        <v>0</v>
      </c>
      <c r="BG3540" s="187">
        <f>IF(N3540="zákl. přenesená",J3540,0)</f>
        <v>0</v>
      </c>
      <c r="BH3540" s="187">
        <f>IF(N3540="sníž. přenesená",J3540,0)</f>
        <v>0</v>
      </c>
      <c r="BI3540" s="187">
        <f>IF(N3540="nulová",J3540,0)</f>
        <v>0</v>
      </c>
      <c r="BJ3540" s="19" t="s">
        <v>84</v>
      </c>
      <c r="BK3540" s="187">
        <f>ROUND(I3540*H3540,2)</f>
        <v>0</v>
      </c>
      <c r="BL3540" s="19" t="s">
        <v>301</v>
      </c>
      <c r="BM3540" s="186" t="s">
        <v>2861</v>
      </c>
    </row>
    <row r="3541" spans="1:65" s="2" customFormat="1" ht="11.25">
      <c r="A3541" s="36"/>
      <c r="B3541" s="37"/>
      <c r="C3541" s="38"/>
      <c r="D3541" s="188" t="s">
        <v>186</v>
      </c>
      <c r="E3541" s="38"/>
      <c r="F3541" s="189" t="s">
        <v>2862</v>
      </c>
      <c r="G3541" s="38"/>
      <c r="H3541" s="38"/>
      <c r="I3541" s="190"/>
      <c r="J3541" s="38"/>
      <c r="K3541" s="38"/>
      <c r="L3541" s="41"/>
      <c r="M3541" s="191"/>
      <c r="N3541" s="192"/>
      <c r="O3541" s="66"/>
      <c r="P3541" s="66"/>
      <c r="Q3541" s="66"/>
      <c r="R3541" s="66"/>
      <c r="S3541" s="66"/>
      <c r="T3541" s="67"/>
      <c r="U3541" s="36"/>
      <c r="V3541" s="36"/>
      <c r="W3541" s="36"/>
      <c r="X3541" s="36"/>
      <c r="Y3541" s="36"/>
      <c r="Z3541" s="36"/>
      <c r="AA3541" s="36"/>
      <c r="AB3541" s="36"/>
      <c r="AC3541" s="36"/>
      <c r="AD3541" s="36"/>
      <c r="AE3541" s="36"/>
      <c r="AT3541" s="19" t="s">
        <v>186</v>
      </c>
      <c r="AU3541" s="19" t="s">
        <v>86</v>
      </c>
    </row>
    <row r="3542" spans="1:65" s="15" customFormat="1" ht="11.25">
      <c r="B3542" s="216"/>
      <c r="C3542" s="217"/>
      <c r="D3542" s="195" t="s">
        <v>188</v>
      </c>
      <c r="E3542" s="218" t="s">
        <v>19</v>
      </c>
      <c r="F3542" s="219" t="s">
        <v>422</v>
      </c>
      <c r="G3542" s="217"/>
      <c r="H3542" s="218" t="s">
        <v>19</v>
      </c>
      <c r="I3542" s="220"/>
      <c r="J3542" s="217"/>
      <c r="K3542" s="217"/>
      <c r="L3542" s="221"/>
      <c r="M3542" s="222"/>
      <c r="N3542" s="223"/>
      <c r="O3542" s="223"/>
      <c r="P3542" s="223"/>
      <c r="Q3542" s="223"/>
      <c r="R3542" s="223"/>
      <c r="S3542" s="223"/>
      <c r="T3542" s="224"/>
      <c r="AT3542" s="225" t="s">
        <v>188</v>
      </c>
      <c r="AU3542" s="225" t="s">
        <v>86</v>
      </c>
      <c r="AV3542" s="15" t="s">
        <v>84</v>
      </c>
      <c r="AW3542" s="15" t="s">
        <v>35</v>
      </c>
      <c r="AX3542" s="15" t="s">
        <v>76</v>
      </c>
      <c r="AY3542" s="225" t="s">
        <v>177</v>
      </c>
    </row>
    <row r="3543" spans="1:65" s="13" customFormat="1" ht="11.25">
      <c r="B3543" s="193"/>
      <c r="C3543" s="194"/>
      <c r="D3543" s="195" t="s">
        <v>188</v>
      </c>
      <c r="E3543" s="196" t="s">
        <v>19</v>
      </c>
      <c r="F3543" s="197" t="s">
        <v>2701</v>
      </c>
      <c r="G3543" s="194"/>
      <c r="H3543" s="198">
        <v>15.04</v>
      </c>
      <c r="I3543" s="199"/>
      <c r="J3543" s="194"/>
      <c r="K3543" s="194"/>
      <c r="L3543" s="200"/>
      <c r="M3543" s="201"/>
      <c r="N3543" s="202"/>
      <c r="O3543" s="202"/>
      <c r="P3543" s="202"/>
      <c r="Q3543" s="202"/>
      <c r="R3543" s="202"/>
      <c r="S3543" s="202"/>
      <c r="T3543" s="203"/>
      <c r="AT3543" s="204" t="s">
        <v>188</v>
      </c>
      <c r="AU3543" s="204" t="s">
        <v>86</v>
      </c>
      <c r="AV3543" s="13" t="s">
        <v>86</v>
      </c>
      <c r="AW3543" s="13" t="s">
        <v>35</v>
      </c>
      <c r="AX3543" s="13" t="s">
        <v>76</v>
      </c>
      <c r="AY3543" s="204" t="s">
        <v>177</v>
      </c>
    </row>
    <row r="3544" spans="1:65" s="15" customFormat="1" ht="11.25">
      <c r="B3544" s="216"/>
      <c r="C3544" s="217"/>
      <c r="D3544" s="195" t="s">
        <v>188</v>
      </c>
      <c r="E3544" s="218" t="s">
        <v>19</v>
      </c>
      <c r="F3544" s="219" t="s">
        <v>424</v>
      </c>
      <c r="G3544" s="217"/>
      <c r="H3544" s="218" t="s">
        <v>19</v>
      </c>
      <c r="I3544" s="220"/>
      <c r="J3544" s="217"/>
      <c r="K3544" s="217"/>
      <c r="L3544" s="221"/>
      <c r="M3544" s="222"/>
      <c r="N3544" s="223"/>
      <c r="O3544" s="223"/>
      <c r="P3544" s="223"/>
      <c r="Q3544" s="223"/>
      <c r="R3544" s="223"/>
      <c r="S3544" s="223"/>
      <c r="T3544" s="224"/>
      <c r="AT3544" s="225" t="s">
        <v>188</v>
      </c>
      <c r="AU3544" s="225" t="s">
        <v>86</v>
      </c>
      <c r="AV3544" s="15" t="s">
        <v>84</v>
      </c>
      <c r="AW3544" s="15" t="s">
        <v>35</v>
      </c>
      <c r="AX3544" s="15" t="s">
        <v>76</v>
      </c>
      <c r="AY3544" s="225" t="s">
        <v>177</v>
      </c>
    </row>
    <row r="3545" spans="1:65" s="13" customFormat="1" ht="11.25">
      <c r="B3545" s="193"/>
      <c r="C3545" s="194"/>
      <c r="D3545" s="195" t="s">
        <v>188</v>
      </c>
      <c r="E3545" s="196" t="s">
        <v>19</v>
      </c>
      <c r="F3545" s="197" t="s">
        <v>2702</v>
      </c>
      <c r="G3545" s="194"/>
      <c r="H3545" s="198">
        <v>5.2</v>
      </c>
      <c r="I3545" s="199"/>
      <c r="J3545" s="194"/>
      <c r="K3545" s="194"/>
      <c r="L3545" s="200"/>
      <c r="M3545" s="201"/>
      <c r="N3545" s="202"/>
      <c r="O3545" s="202"/>
      <c r="P3545" s="202"/>
      <c r="Q3545" s="202"/>
      <c r="R3545" s="202"/>
      <c r="S3545" s="202"/>
      <c r="T3545" s="203"/>
      <c r="AT3545" s="204" t="s">
        <v>188</v>
      </c>
      <c r="AU3545" s="204" t="s">
        <v>86</v>
      </c>
      <c r="AV3545" s="13" t="s">
        <v>86</v>
      </c>
      <c r="AW3545" s="13" t="s">
        <v>35</v>
      </c>
      <c r="AX3545" s="13" t="s">
        <v>76</v>
      </c>
      <c r="AY3545" s="204" t="s">
        <v>177</v>
      </c>
    </row>
    <row r="3546" spans="1:65" s="15" customFormat="1" ht="11.25">
      <c r="B3546" s="216"/>
      <c r="C3546" s="217"/>
      <c r="D3546" s="195" t="s">
        <v>188</v>
      </c>
      <c r="E3546" s="218" t="s">
        <v>19</v>
      </c>
      <c r="F3546" s="219" t="s">
        <v>426</v>
      </c>
      <c r="G3546" s="217"/>
      <c r="H3546" s="218" t="s">
        <v>19</v>
      </c>
      <c r="I3546" s="220"/>
      <c r="J3546" s="217"/>
      <c r="K3546" s="217"/>
      <c r="L3546" s="221"/>
      <c r="M3546" s="222"/>
      <c r="N3546" s="223"/>
      <c r="O3546" s="223"/>
      <c r="P3546" s="223"/>
      <c r="Q3546" s="223"/>
      <c r="R3546" s="223"/>
      <c r="S3546" s="223"/>
      <c r="T3546" s="224"/>
      <c r="AT3546" s="225" t="s">
        <v>188</v>
      </c>
      <c r="AU3546" s="225" t="s">
        <v>86</v>
      </c>
      <c r="AV3546" s="15" t="s">
        <v>84</v>
      </c>
      <c r="AW3546" s="15" t="s">
        <v>35</v>
      </c>
      <c r="AX3546" s="15" t="s">
        <v>76</v>
      </c>
      <c r="AY3546" s="225" t="s">
        <v>177</v>
      </c>
    </row>
    <row r="3547" spans="1:65" s="13" customFormat="1" ht="11.25">
      <c r="B3547" s="193"/>
      <c r="C3547" s="194"/>
      <c r="D3547" s="195" t="s">
        <v>188</v>
      </c>
      <c r="E3547" s="196" t="s">
        <v>19</v>
      </c>
      <c r="F3547" s="197" t="s">
        <v>2703</v>
      </c>
      <c r="G3547" s="194"/>
      <c r="H3547" s="198">
        <v>6.1559999999999997</v>
      </c>
      <c r="I3547" s="199"/>
      <c r="J3547" s="194"/>
      <c r="K3547" s="194"/>
      <c r="L3547" s="200"/>
      <c r="M3547" s="201"/>
      <c r="N3547" s="202"/>
      <c r="O3547" s="202"/>
      <c r="P3547" s="202"/>
      <c r="Q3547" s="202"/>
      <c r="R3547" s="202"/>
      <c r="S3547" s="202"/>
      <c r="T3547" s="203"/>
      <c r="AT3547" s="204" t="s">
        <v>188</v>
      </c>
      <c r="AU3547" s="204" t="s">
        <v>86</v>
      </c>
      <c r="AV3547" s="13" t="s">
        <v>86</v>
      </c>
      <c r="AW3547" s="13" t="s">
        <v>35</v>
      </c>
      <c r="AX3547" s="13" t="s">
        <v>76</v>
      </c>
      <c r="AY3547" s="204" t="s">
        <v>177</v>
      </c>
    </row>
    <row r="3548" spans="1:65" s="15" customFormat="1" ht="11.25">
      <c r="B3548" s="216"/>
      <c r="C3548" s="217"/>
      <c r="D3548" s="195" t="s">
        <v>188</v>
      </c>
      <c r="E3548" s="218" t="s">
        <v>19</v>
      </c>
      <c r="F3548" s="219" t="s">
        <v>428</v>
      </c>
      <c r="G3548" s="217"/>
      <c r="H3548" s="218" t="s">
        <v>19</v>
      </c>
      <c r="I3548" s="220"/>
      <c r="J3548" s="217"/>
      <c r="K3548" s="217"/>
      <c r="L3548" s="221"/>
      <c r="M3548" s="222"/>
      <c r="N3548" s="223"/>
      <c r="O3548" s="223"/>
      <c r="P3548" s="223"/>
      <c r="Q3548" s="223"/>
      <c r="R3548" s="223"/>
      <c r="S3548" s="223"/>
      <c r="T3548" s="224"/>
      <c r="AT3548" s="225" t="s">
        <v>188</v>
      </c>
      <c r="AU3548" s="225" t="s">
        <v>86</v>
      </c>
      <c r="AV3548" s="15" t="s">
        <v>84</v>
      </c>
      <c r="AW3548" s="15" t="s">
        <v>35</v>
      </c>
      <c r="AX3548" s="15" t="s">
        <v>76</v>
      </c>
      <c r="AY3548" s="225" t="s">
        <v>177</v>
      </c>
    </row>
    <row r="3549" spans="1:65" s="13" customFormat="1" ht="11.25">
      <c r="B3549" s="193"/>
      <c r="C3549" s="194"/>
      <c r="D3549" s="195" t="s">
        <v>188</v>
      </c>
      <c r="E3549" s="196" t="s">
        <v>19</v>
      </c>
      <c r="F3549" s="197" t="s">
        <v>2704</v>
      </c>
      <c r="G3549" s="194"/>
      <c r="H3549" s="198">
        <v>17.2</v>
      </c>
      <c r="I3549" s="199"/>
      <c r="J3549" s="194"/>
      <c r="K3549" s="194"/>
      <c r="L3549" s="200"/>
      <c r="M3549" s="201"/>
      <c r="N3549" s="202"/>
      <c r="O3549" s="202"/>
      <c r="P3549" s="202"/>
      <c r="Q3549" s="202"/>
      <c r="R3549" s="202"/>
      <c r="S3549" s="202"/>
      <c r="T3549" s="203"/>
      <c r="AT3549" s="204" t="s">
        <v>188</v>
      </c>
      <c r="AU3549" s="204" t="s">
        <v>86</v>
      </c>
      <c r="AV3549" s="13" t="s">
        <v>86</v>
      </c>
      <c r="AW3549" s="13" t="s">
        <v>35</v>
      </c>
      <c r="AX3549" s="13" t="s">
        <v>76</v>
      </c>
      <c r="AY3549" s="204" t="s">
        <v>177</v>
      </c>
    </row>
    <row r="3550" spans="1:65" s="15" customFormat="1" ht="11.25">
      <c r="B3550" s="216"/>
      <c r="C3550" s="217"/>
      <c r="D3550" s="195" t="s">
        <v>188</v>
      </c>
      <c r="E3550" s="218" t="s">
        <v>19</v>
      </c>
      <c r="F3550" s="219" t="s">
        <v>430</v>
      </c>
      <c r="G3550" s="217"/>
      <c r="H3550" s="218" t="s">
        <v>19</v>
      </c>
      <c r="I3550" s="220"/>
      <c r="J3550" s="217"/>
      <c r="K3550" s="217"/>
      <c r="L3550" s="221"/>
      <c r="M3550" s="222"/>
      <c r="N3550" s="223"/>
      <c r="O3550" s="223"/>
      <c r="P3550" s="223"/>
      <c r="Q3550" s="223"/>
      <c r="R3550" s="223"/>
      <c r="S3550" s="223"/>
      <c r="T3550" s="224"/>
      <c r="AT3550" s="225" t="s">
        <v>188</v>
      </c>
      <c r="AU3550" s="225" t="s">
        <v>86</v>
      </c>
      <c r="AV3550" s="15" t="s">
        <v>84</v>
      </c>
      <c r="AW3550" s="15" t="s">
        <v>35</v>
      </c>
      <c r="AX3550" s="15" t="s">
        <v>76</v>
      </c>
      <c r="AY3550" s="225" t="s">
        <v>177</v>
      </c>
    </row>
    <row r="3551" spans="1:65" s="13" customFormat="1" ht="11.25">
      <c r="B3551" s="193"/>
      <c r="C3551" s="194"/>
      <c r="D3551" s="195" t="s">
        <v>188</v>
      </c>
      <c r="E3551" s="196" t="s">
        <v>19</v>
      </c>
      <c r="F3551" s="197" t="s">
        <v>2705</v>
      </c>
      <c r="G3551" s="194"/>
      <c r="H3551" s="198">
        <v>5.7</v>
      </c>
      <c r="I3551" s="199"/>
      <c r="J3551" s="194"/>
      <c r="K3551" s="194"/>
      <c r="L3551" s="200"/>
      <c r="M3551" s="201"/>
      <c r="N3551" s="202"/>
      <c r="O3551" s="202"/>
      <c r="P3551" s="202"/>
      <c r="Q3551" s="202"/>
      <c r="R3551" s="202"/>
      <c r="S3551" s="202"/>
      <c r="T3551" s="203"/>
      <c r="AT3551" s="204" t="s">
        <v>188</v>
      </c>
      <c r="AU3551" s="204" t="s">
        <v>86</v>
      </c>
      <c r="AV3551" s="13" t="s">
        <v>86</v>
      </c>
      <c r="AW3551" s="13" t="s">
        <v>35</v>
      </c>
      <c r="AX3551" s="13" t="s">
        <v>76</v>
      </c>
      <c r="AY3551" s="204" t="s">
        <v>177</v>
      </c>
    </row>
    <row r="3552" spans="1:65" s="15" customFormat="1" ht="11.25">
      <c r="B3552" s="216"/>
      <c r="C3552" s="217"/>
      <c r="D3552" s="195" t="s">
        <v>188</v>
      </c>
      <c r="E3552" s="218" t="s">
        <v>19</v>
      </c>
      <c r="F3552" s="219" t="s">
        <v>361</v>
      </c>
      <c r="G3552" s="217"/>
      <c r="H3552" s="218" t="s">
        <v>19</v>
      </c>
      <c r="I3552" s="220"/>
      <c r="J3552" s="217"/>
      <c r="K3552" s="217"/>
      <c r="L3552" s="221"/>
      <c r="M3552" s="222"/>
      <c r="N3552" s="223"/>
      <c r="O3552" s="223"/>
      <c r="P3552" s="223"/>
      <c r="Q3552" s="223"/>
      <c r="R3552" s="223"/>
      <c r="S3552" s="223"/>
      <c r="T3552" s="224"/>
      <c r="AT3552" s="225" t="s">
        <v>188</v>
      </c>
      <c r="AU3552" s="225" t="s">
        <v>86</v>
      </c>
      <c r="AV3552" s="15" t="s">
        <v>84</v>
      </c>
      <c r="AW3552" s="15" t="s">
        <v>35</v>
      </c>
      <c r="AX3552" s="15" t="s">
        <v>76</v>
      </c>
      <c r="AY3552" s="225" t="s">
        <v>177</v>
      </c>
    </row>
    <row r="3553" spans="2:51" s="13" customFormat="1" ht="11.25">
      <c r="B3553" s="193"/>
      <c r="C3553" s="194"/>
      <c r="D3553" s="195" t="s">
        <v>188</v>
      </c>
      <c r="E3553" s="196" t="s">
        <v>19</v>
      </c>
      <c r="F3553" s="197" t="s">
        <v>2706</v>
      </c>
      <c r="G3553" s="194"/>
      <c r="H3553" s="198">
        <v>10.3</v>
      </c>
      <c r="I3553" s="199"/>
      <c r="J3553" s="194"/>
      <c r="K3553" s="194"/>
      <c r="L3553" s="200"/>
      <c r="M3553" s="201"/>
      <c r="N3553" s="202"/>
      <c r="O3553" s="202"/>
      <c r="P3553" s="202"/>
      <c r="Q3553" s="202"/>
      <c r="R3553" s="202"/>
      <c r="S3553" s="202"/>
      <c r="T3553" s="203"/>
      <c r="AT3553" s="204" t="s">
        <v>188</v>
      </c>
      <c r="AU3553" s="204" t="s">
        <v>86</v>
      </c>
      <c r="AV3553" s="13" t="s">
        <v>86</v>
      </c>
      <c r="AW3553" s="13" t="s">
        <v>35</v>
      </c>
      <c r="AX3553" s="13" t="s">
        <v>76</v>
      </c>
      <c r="AY3553" s="204" t="s">
        <v>177</v>
      </c>
    </row>
    <row r="3554" spans="2:51" s="15" customFormat="1" ht="11.25">
      <c r="B3554" s="216"/>
      <c r="C3554" s="217"/>
      <c r="D3554" s="195" t="s">
        <v>188</v>
      </c>
      <c r="E3554" s="218" t="s">
        <v>19</v>
      </c>
      <c r="F3554" s="219" t="s">
        <v>1016</v>
      </c>
      <c r="G3554" s="217"/>
      <c r="H3554" s="218" t="s">
        <v>19</v>
      </c>
      <c r="I3554" s="220"/>
      <c r="J3554" s="217"/>
      <c r="K3554" s="217"/>
      <c r="L3554" s="221"/>
      <c r="M3554" s="222"/>
      <c r="N3554" s="223"/>
      <c r="O3554" s="223"/>
      <c r="P3554" s="223"/>
      <c r="Q3554" s="223"/>
      <c r="R3554" s="223"/>
      <c r="S3554" s="223"/>
      <c r="T3554" s="224"/>
      <c r="AT3554" s="225" t="s">
        <v>188</v>
      </c>
      <c r="AU3554" s="225" t="s">
        <v>86</v>
      </c>
      <c r="AV3554" s="15" t="s">
        <v>84</v>
      </c>
      <c r="AW3554" s="15" t="s">
        <v>35</v>
      </c>
      <c r="AX3554" s="15" t="s">
        <v>76</v>
      </c>
      <c r="AY3554" s="225" t="s">
        <v>177</v>
      </c>
    </row>
    <row r="3555" spans="2:51" s="15" customFormat="1" ht="11.25">
      <c r="B3555" s="216"/>
      <c r="C3555" s="217"/>
      <c r="D3555" s="195" t="s">
        <v>188</v>
      </c>
      <c r="E3555" s="218" t="s">
        <v>19</v>
      </c>
      <c r="F3555" s="219" t="s">
        <v>437</v>
      </c>
      <c r="G3555" s="217"/>
      <c r="H3555" s="218" t="s">
        <v>19</v>
      </c>
      <c r="I3555" s="220"/>
      <c r="J3555" s="217"/>
      <c r="K3555" s="217"/>
      <c r="L3555" s="221"/>
      <c r="M3555" s="222"/>
      <c r="N3555" s="223"/>
      <c r="O3555" s="223"/>
      <c r="P3555" s="223"/>
      <c r="Q3555" s="223"/>
      <c r="R3555" s="223"/>
      <c r="S3555" s="223"/>
      <c r="T3555" s="224"/>
      <c r="AT3555" s="225" t="s">
        <v>188</v>
      </c>
      <c r="AU3555" s="225" t="s">
        <v>86</v>
      </c>
      <c r="AV3555" s="15" t="s">
        <v>84</v>
      </c>
      <c r="AW3555" s="15" t="s">
        <v>35</v>
      </c>
      <c r="AX3555" s="15" t="s">
        <v>76</v>
      </c>
      <c r="AY3555" s="225" t="s">
        <v>177</v>
      </c>
    </row>
    <row r="3556" spans="2:51" s="13" customFormat="1" ht="11.25">
      <c r="B3556" s="193"/>
      <c r="C3556" s="194"/>
      <c r="D3556" s="195" t="s">
        <v>188</v>
      </c>
      <c r="E3556" s="196" t="s">
        <v>19</v>
      </c>
      <c r="F3556" s="197" t="s">
        <v>2707</v>
      </c>
      <c r="G3556" s="194"/>
      <c r="H3556" s="198">
        <v>9</v>
      </c>
      <c r="I3556" s="199"/>
      <c r="J3556" s="194"/>
      <c r="K3556" s="194"/>
      <c r="L3556" s="200"/>
      <c r="M3556" s="201"/>
      <c r="N3556" s="202"/>
      <c r="O3556" s="202"/>
      <c r="P3556" s="202"/>
      <c r="Q3556" s="202"/>
      <c r="R3556" s="202"/>
      <c r="S3556" s="202"/>
      <c r="T3556" s="203"/>
      <c r="AT3556" s="204" t="s">
        <v>188</v>
      </c>
      <c r="AU3556" s="204" t="s">
        <v>86</v>
      </c>
      <c r="AV3556" s="13" t="s">
        <v>86</v>
      </c>
      <c r="AW3556" s="13" t="s">
        <v>35</v>
      </c>
      <c r="AX3556" s="13" t="s">
        <v>76</v>
      </c>
      <c r="AY3556" s="204" t="s">
        <v>177</v>
      </c>
    </row>
    <row r="3557" spans="2:51" s="15" customFormat="1" ht="11.25">
      <c r="B3557" s="216"/>
      <c r="C3557" s="217"/>
      <c r="D3557" s="195" t="s">
        <v>188</v>
      </c>
      <c r="E3557" s="218" t="s">
        <v>19</v>
      </c>
      <c r="F3557" s="219" t="s">
        <v>439</v>
      </c>
      <c r="G3557" s="217"/>
      <c r="H3557" s="218" t="s">
        <v>19</v>
      </c>
      <c r="I3557" s="220"/>
      <c r="J3557" s="217"/>
      <c r="K3557" s="217"/>
      <c r="L3557" s="221"/>
      <c r="M3557" s="222"/>
      <c r="N3557" s="223"/>
      <c r="O3557" s="223"/>
      <c r="P3557" s="223"/>
      <c r="Q3557" s="223"/>
      <c r="R3557" s="223"/>
      <c r="S3557" s="223"/>
      <c r="T3557" s="224"/>
      <c r="AT3557" s="225" t="s">
        <v>188</v>
      </c>
      <c r="AU3557" s="225" t="s">
        <v>86</v>
      </c>
      <c r="AV3557" s="15" t="s">
        <v>84</v>
      </c>
      <c r="AW3557" s="15" t="s">
        <v>35</v>
      </c>
      <c r="AX3557" s="15" t="s">
        <v>76</v>
      </c>
      <c r="AY3557" s="225" t="s">
        <v>177</v>
      </c>
    </row>
    <row r="3558" spans="2:51" s="13" customFormat="1" ht="11.25">
      <c r="B3558" s="193"/>
      <c r="C3558" s="194"/>
      <c r="D3558" s="195" t="s">
        <v>188</v>
      </c>
      <c r="E3558" s="196" t="s">
        <v>19</v>
      </c>
      <c r="F3558" s="197" t="s">
        <v>2708</v>
      </c>
      <c r="G3558" s="194"/>
      <c r="H3558" s="198">
        <v>11</v>
      </c>
      <c r="I3558" s="199"/>
      <c r="J3558" s="194"/>
      <c r="K3558" s="194"/>
      <c r="L3558" s="200"/>
      <c r="M3558" s="201"/>
      <c r="N3558" s="202"/>
      <c r="O3558" s="202"/>
      <c r="P3558" s="202"/>
      <c r="Q3558" s="202"/>
      <c r="R3558" s="202"/>
      <c r="S3558" s="202"/>
      <c r="T3558" s="203"/>
      <c r="AT3558" s="204" t="s">
        <v>188</v>
      </c>
      <c r="AU3558" s="204" t="s">
        <v>86</v>
      </c>
      <c r="AV3558" s="13" t="s">
        <v>86</v>
      </c>
      <c r="AW3558" s="13" t="s">
        <v>35</v>
      </c>
      <c r="AX3558" s="13" t="s">
        <v>76</v>
      </c>
      <c r="AY3558" s="204" t="s">
        <v>177</v>
      </c>
    </row>
    <row r="3559" spans="2:51" s="15" customFormat="1" ht="11.25">
      <c r="B3559" s="216"/>
      <c r="C3559" s="217"/>
      <c r="D3559" s="195" t="s">
        <v>188</v>
      </c>
      <c r="E3559" s="218" t="s">
        <v>19</v>
      </c>
      <c r="F3559" s="219" t="s">
        <v>441</v>
      </c>
      <c r="G3559" s="217"/>
      <c r="H3559" s="218" t="s">
        <v>19</v>
      </c>
      <c r="I3559" s="220"/>
      <c r="J3559" s="217"/>
      <c r="K3559" s="217"/>
      <c r="L3559" s="221"/>
      <c r="M3559" s="222"/>
      <c r="N3559" s="223"/>
      <c r="O3559" s="223"/>
      <c r="P3559" s="223"/>
      <c r="Q3559" s="223"/>
      <c r="R3559" s="223"/>
      <c r="S3559" s="223"/>
      <c r="T3559" s="224"/>
      <c r="AT3559" s="225" t="s">
        <v>188</v>
      </c>
      <c r="AU3559" s="225" t="s">
        <v>86</v>
      </c>
      <c r="AV3559" s="15" t="s">
        <v>84</v>
      </c>
      <c r="AW3559" s="15" t="s">
        <v>35</v>
      </c>
      <c r="AX3559" s="15" t="s">
        <v>76</v>
      </c>
      <c r="AY3559" s="225" t="s">
        <v>177</v>
      </c>
    </row>
    <row r="3560" spans="2:51" s="13" customFormat="1" ht="11.25">
      <c r="B3560" s="193"/>
      <c r="C3560" s="194"/>
      <c r="D3560" s="195" t="s">
        <v>188</v>
      </c>
      <c r="E3560" s="196" t="s">
        <v>19</v>
      </c>
      <c r="F3560" s="197" t="s">
        <v>2709</v>
      </c>
      <c r="G3560" s="194"/>
      <c r="H3560" s="198">
        <v>6.8</v>
      </c>
      <c r="I3560" s="199"/>
      <c r="J3560" s="194"/>
      <c r="K3560" s="194"/>
      <c r="L3560" s="200"/>
      <c r="M3560" s="201"/>
      <c r="N3560" s="202"/>
      <c r="O3560" s="202"/>
      <c r="P3560" s="202"/>
      <c r="Q3560" s="202"/>
      <c r="R3560" s="202"/>
      <c r="S3560" s="202"/>
      <c r="T3560" s="203"/>
      <c r="AT3560" s="204" t="s">
        <v>188</v>
      </c>
      <c r="AU3560" s="204" t="s">
        <v>86</v>
      </c>
      <c r="AV3560" s="13" t="s">
        <v>86</v>
      </c>
      <c r="AW3560" s="13" t="s">
        <v>35</v>
      </c>
      <c r="AX3560" s="13" t="s">
        <v>76</v>
      </c>
      <c r="AY3560" s="204" t="s">
        <v>177</v>
      </c>
    </row>
    <row r="3561" spans="2:51" s="15" customFormat="1" ht="11.25">
      <c r="B3561" s="216"/>
      <c r="C3561" s="217"/>
      <c r="D3561" s="195" t="s">
        <v>188</v>
      </c>
      <c r="E3561" s="218" t="s">
        <v>19</v>
      </c>
      <c r="F3561" s="219" t="s">
        <v>443</v>
      </c>
      <c r="G3561" s="217"/>
      <c r="H3561" s="218" t="s">
        <v>19</v>
      </c>
      <c r="I3561" s="220"/>
      <c r="J3561" s="217"/>
      <c r="K3561" s="217"/>
      <c r="L3561" s="221"/>
      <c r="M3561" s="222"/>
      <c r="N3561" s="223"/>
      <c r="O3561" s="223"/>
      <c r="P3561" s="223"/>
      <c r="Q3561" s="223"/>
      <c r="R3561" s="223"/>
      <c r="S3561" s="223"/>
      <c r="T3561" s="224"/>
      <c r="AT3561" s="225" t="s">
        <v>188</v>
      </c>
      <c r="AU3561" s="225" t="s">
        <v>86</v>
      </c>
      <c r="AV3561" s="15" t="s">
        <v>84</v>
      </c>
      <c r="AW3561" s="15" t="s">
        <v>35</v>
      </c>
      <c r="AX3561" s="15" t="s">
        <v>76</v>
      </c>
      <c r="AY3561" s="225" t="s">
        <v>177</v>
      </c>
    </row>
    <row r="3562" spans="2:51" s="13" customFormat="1" ht="11.25">
      <c r="B3562" s="193"/>
      <c r="C3562" s="194"/>
      <c r="D3562" s="195" t="s">
        <v>188</v>
      </c>
      <c r="E3562" s="196" t="s">
        <v>19</v>
      </c>
      <c r="F3562" s="197" t="s">
        <v>2710</v>
      </c>
      <c r="G3562" s="194"/>
      <c r="H3562" s="198">
        <v>6.9</v>
      </c>
      <c r="I3562" s="199"/>
      <c r="J3562" s="194"/>
      <c r="K3562" s="194"/>
      <c r="L3562" s="200"/>
      <c r="M3562" s="201"/>
      <c r="N3562" s="202"/>
      <c r="O3562" s="202"/>
      <c r="P3562" s="202"/>
      <c r="Q3562" s="202"/>
      <c r="R3562" s="202"/>
      <c r="S3562" s="202"/>
      <c r="T3562" s="203"/>
      <c r="AT3562" s="204" t="s">
        <v>188</v>
      </c>
      <c r="AU3562" s="204" t="s">
        <v>86</v>
      </c>
      <c r="AV3562" s="13" t="s">
        <v>86</v>
      </c>
      <c r="AW3562" s="13" t="s">
        <v>35</v>
      </c>
      <c r="AX3562" s="13" t="s">
        <v>76</v>
      </c>
      <c r="AY3562" s="204" t="s">
        <v>177</v>
      </c>
    </row>
    <row r="3563" spans="2:51" s="15" customFormat="1" ht="11.25">
      <c r="B3563" s="216"/>
      <c r="C3563" s="217"/>
      <c r="D3563" s="195" t="s">
        <v>188</v>
      </c>
      <c r="E3563" s="218" t="s">
        <v>19</v>
      </c>
      <c r="F3563" s="219" t="s">
        <v>445</v>
      </c>
      <c r="G3563" s="217"/>
      <c r="H3563" s="218" t="s">
        <v>19</v>
      </c>
      <c r="I3563" s="220"/>
      <c r="J3563" s="217"/>
      <c r="K3563" s="217"/>
      <c r="L3563" s="221"/>
      <c r="M3563" s="222"/>
      <c r="N3563" s="223"/>
      <c r="O3563" s="223"/>
      <c r="P3563" s="223"/>
      <c r="Q3563" s="223"/>
      <c r="R3563" s="223"/>
      <c r="S3563" s="223"/>
      <c r="T3563" s="224"/>
      <c r="AT3563" s="225" t="s">
        <v>188</v>
      </c>
      <c r="AU3563" s="225" t="s">
        <v>86</v>
      </c>
      <c r="AV3563" s="15" t="s">
        <v>84</v>
      </c>
      <c r="AW3563" s="15" t="s">
        <v>35</v>
      </c>
      <c r="AX3563" s="15" t="s">
        <v>76</v>
      </c>
      <c r="AY3563" s="225" t="s">
        <v>177</v>
      </c>
    </row>
    <row r="3564" spans="2:51" s="13" customFormat="1" ht="11.25">
      <c r="B3564" s="193"/>
      <c r="C3564" s="194"/>
      <c r="D3564" s="195" t="s">
        <v>188</v>
      </c>
      <c r="E3564" s="196" t="s">
        <v>19</v>
      </c>
      <c r="F3564" s="197" t="s">
        <v>2711</v>
      </c>
      <c r="G3564" s="194"/>
      <c r="H3564" s="198">
        <v>5.5</v>
      </c>
      <c r="I3564" s="199"/>
      <c r="J3564" s="194"/>
      <c r="K3564" s="194"/>
      <c r="L3564" s="200"/>
      <c r="M3564" s="201"/>
      <c r="N3564" s="202"/>
      <c r="O3564" s="202"/>
      <c r="P3564" s="202"/>
      <c r="Q3564" s="202"/>
      <c r="R3564" s="202"/>
      <c r="S3564" s="202"/>
      <c r="T3564" s="203"/>
      <c r="AT3564" s="204" t="s">
        <v>188</v>
      </c>
      <c r="AU3564" s="204" t="s">
        <v>86</v>
      </c>
      <c r="AV3564" s="13" t="s">
        <v>86</v>
      </c>
      <c r="AW3564" s="13" t="s">
        <v>35</v>
      </c>
      <c r="AX3564" s="13" t="s">
        <v>76</v>
      </c>
      <c r="AY3564" s="204" t="s">
        <v>177</v>
      </c>
    </row>
    <row r="3565" spans="2:51" s="15" customFormat="1" ht="11.25">
      <c r="B3565" s="216"/>
      <c r="C3565" s="217"/>
      <c r="D3565" s="195" t="s">
        <v>188</v>
      </c>
      <c r="E3565" s="218" t="s">
        <v>19</v>
      </c>
      <c r="F3565" s="219" t="s">
        <v>447</v>
      </c>
      <c r="G3565" s="217"/>
      <c r="H3565" s="218" t="s">
        <v>19</v>
      </c>
      <c r="I3565" s="220"/>
      <c r="J3565" s="217"/>
      <c r="K3565" s="217"/>
      <c r="L3565" s="221"/>
      <c r="M3565" s="222"/>
      <c r="N3565" s="223"/>
      <c r="O3565" s="223"/>
      <c r="P3565" s="223"/>
      <c r="Q3565" s="223"/>
      <c r="R3565" s="223"/>
      <c r="S3565" s="223"/>
      <c r="T3565" s="224"/>
      <c r="AT3565" s="225" t="s">
        <v>188</v>
      </c>
      <c r="AU3565" s="225" t="s">
        <v>86</v>
      </c>
      <c r="AV3565" s="15" t="s">
        <v>84</v>
      </c>
      <c r="AW3565" s="15" t="s">
        <v>35</v>
      </c>
      <c r="AX3565" s="15" t="s">
        <v>76</v>
      </c>
      <c r="AY3565" s="225" t="s">
        <v>177</v>
      </c>
    </row>
    <row r="3566" spans="2:51" s="13" customFormat="1" ht="11.25">
      <c r="B3566" s="193"/>
      <c r="C3566" s="194"/>
      <c r="D3566" s="195" t="s">
        <v>188</v>
      </c>
      <c r="E3566" s="196" t="s">
        <v>19</v>
      </c>
      <c r="F3566" s="197" t="s">
        <v>1323</v>
      </c>
      <c r="G3566" s="194"/>
      <c r="H3566" s="198">
        <v>11.8</v>
      </c>
      <c r="I3566" s="199"/>
      <c r="J3566" s="194"/>
      <c r="K3566" s="194"/>
      <c r="L3566" s="200"/>
      <c r="M3566" s="201"/>
      <c r="N3566" s="202"/>
      <c r="O3566" s="202"/>
      <c r="P3566" s="202"/>
      <c r="Q3566" s="202"/>
      <c r="R3566" s="202"/>
      <c r="S3566" s="202"/>
      <c r="T3566" s="203"/>
      <c r="AT3566" s="204" t="s">
        <v>188</v>
      </c>
      <c r="AU3566" s="204" t="s">
        <v>86</v>
      </c>
      <c r="AV3566" s="13" t="s">
        <v>86</v>
      </c>
      <c r="AW3566" s="13" t="s">
        <v>35</v>
      </c>
      <c r="AX3566" s="13" t="s">
        <v>76</v>
      </c>
      <c r="AY3566" s="204" t="s">
        <v>177</v>
      </c>
    </row>
    <row r="3567" spans="2:51" s="15" customFormat="1" ht="11.25">
      <c r="B3567" s="216"/>
      <c r="C3567" s="217"/>
      <c r="D3567" s="195" t="s">
        <v>188</v>
      </c>
      <c r="E3567" s="218" t="s">
        <v>19</v>
      </c>
      <c r="F3567" s="219" t="s">
        <v>449</v>
      </c>
      <c r="G3567" s="217"/>
      <c r="H3567" s="218" t="s">
        <v>19</v>
      </c>
      <c r="I3567" s="220"/>
      <c r="J3567" s="217"/>
      <c r="K3567" s="217"/>
      <c r="L3567" s="221"/>
      <c r="M3567" s="222"/>
      <c r="N3567" s="223"/>
      <c r="O3567" s="223"/>
      <c r="P3567" s="223"/>
      <c r="Q3567" s="223"/>
      <c r="R3567" s="223"/>
      <c r="S3567" s="223"/>
      <c r="T3567" s="224"/>
      <c r="AT3567" s="225" t="s">
        <v>188</v>
      </c>
      <c r="AU3567" s="225" t="s">
        <v>86</v>
      </c>
      <c r="AV3567" s="15" t="s">
        <v>84</v>
      </c>
      <c r="AW3567" s="15" t="s">
        <v>35</v>
      </c>
      <c r="AX3567" s="15" t="s">
        <v>76</v>
      </c>
      <c r="AY3567" s="225" t="s">
        <v>177</v>
      </c>
    </row>
    <row r="3568" spans="2:51" s="13" customFormat="1" ht="11.25">
      <c r="B3568" s="193"/>
      <c r="C3568" s="194"/>
      <c r="D3568" s="195" t="s">
        <v>188</v>
      </c>
      <c r="E3568" s="196" t="s">
        <v>19</v>
      </c>
      <c r="F3568" s="197" t="s">
        <v>2652</v>
      </c>
      <c r="G3568" s="194"/>
      <c r="H3568" s="198">
        <v>27.6</v>
      </c>
      <c r="I3568" s="199"/>
      <c r="J3568" s="194"/>
      <c r="K3568" s="194"/>
      <c r="L3568" s="200"/>
      <c r="M3568" s="201"/>
      <c r="N3568" s="202"/>
      <c r="O3568" s="202"/>
      <c r="P3568" s="202"/>
      <c r="Q3568" s="202"/>
      <c r="R3568" s="202"/>
      <c r="S3568" s="202"/>
      <c r="T3568" s="203"/>
      <c r="AT3568" s="204" t="s">
        <v>188</v>
      </c>
      <c r="AU3568" s="204" t="s">
        <v>86</v>
      </c>
      <c r="AV3568" s="13" t="s">
        <v>86</v>
      </c>
      <c r="AW3568" s="13" t="s">
        <v>35</v>
      </c>
      <c r="AX3568" s="13" t="s">
        <v>76</v>
      </c>
      <c r="AY3568" s="204" t="s">
        <v>177</v>
      </c>
    </row>
    <row r="3569" spans="2:51" s="15" customFormat="1" ht="11.25">
      <c r="B3569" s="216"/>
      <c r="C3569" s="217"/>
      <c r="D3569" s="195" t="s">
        <v>188</v>
      </c>
      <c r="E3569" s="218" t="s">
        <v>19</v>
      </c>
      <c r="F3569" s="219" t="s">
        <v>451</v>
      </c>
      <c r="G3569" s="217"/>
      <c r="H3569" s="218" t="s">
        <v>19</v>
      </c>
      <c r="I3569" s="220"/>
      <c r="J3569" s="217"/>
      <c r="K3569" s="217"/>
      <c r="L3569" s="221"/>
      <c r="M3569" s="222"/>
      <c r="N3569" s="223"/>
      <c r="O3569" s="223"/>
      <c r="P3569" s="223"/>
      <c r="Q3569" s="223"/>
      <c r="R3569" s="223"/>
      <c r="S3569" s="223"/>
      <c r="T3569" s="224"/>
      <c r="AT3569" s="225" t="s">
        <v>188</v>
      </c>
      <c r="AU3569" s="225" t="s">
        <v>86</v>
      </c>
      <c r="AV3569" s="15" t="s">
        <v>84</v>
      </c>
      <c r="AW3569" s="15" t="s">
        <v>35</v>
      </c>
      <c r="AX3569" s="15" t="s">
        <v>76</v>
      </c>
      <c r="AY3569" s="225" t="s">
        <v>177</v>
      </c>
    </row>
    <row r="3570" spans="2:51" s="13" customFormat="1" ht="11.25">
      <c r="B3570" s="193"/>
      <c r="C3570" s="194"/>
      <c r="D3570" s="195" t="s">
        <v>188</v>
      </c>
      <c r="E3570" s="196" t="s">
        <v>19</v>
      </c>
      <c r="F3570" s="197" t="s">
        <v>2712</v>
      </c>
      <c r="G3570" s="194"/>
      <c r="H3570" s="198">
        <v>20.04</v>
      </c>
      <c r="I3570" s="199"/>
      <c r="J3570" s="194"/>
      <c r="K3570" s="194"/>
      <c r="L3570" s="200"/>
      <c r="M3570" s="201"/>
      <c r="N3570" s="202"/>
      <c r="O3570" s="202"/>
      <c r="P3570" s="202"/>
      <c r="Q3570" s="202"/>
      <c r="R3570" s="202"/>
      <c r="S3570" s="202"/>
      <c r="T3570" s="203"/>
      <c r="AT3570" s="204" t="s">
        <v>188</v>
      </c>
      <c r="AU3570" s="204" t="s">
        <v>86</v>
      </c>
      <c r="AV3570" s="13" t="s">
        <v>86</v>
      </c>
      <c r="AW3570" s="13" t="s">
        <v>35</v>
      </c>
      <c r="AX3570" s="13" t="s">
        <v>76</v>
      </c>
      <c r="AY3570" s="204" t="s">
        <v>177</v>
      </c>
    </row>
    <row r="3571" spans="2:51" s="15" customFormat="1" ht="11.25">
      <c r="B3571" s="216"/>
      <c r="C3571" s="217"/>
      <c r="D3571" s="195" t="s">
        <v>188</v>
      </c>
      <c r="E3571" s="218" t="s">
        <v>19</v>
      </c>
      <c r="F3571" s="219" t="s">
        <v>453</v>
      </c>
      <c r="G3571" s="217"/>
      <c r="H3571" s="218" t="s">
        <v>19</v>
      </c>
      <c r="I3571" s="220"/>
      <c r="J3571" s="217"/>
      <c r="K3571" s="217"/>
      <c r="L3571" s="221"/>
      <c r="M3571" s="222"/>
      <c r="N3571" s="223"/>
      <c r="O3571" s="223"/>
      <c r="P3571" s="223"/>
      <c r="Q3571" s="223"/>
      <c r="R3571" s="223"/>
      <c r="S3571" s="223"/>
      <c r="T3571" s="224"/>
      <c r="AT3571" s="225" t="s">
        <v>188</v>
      </c>
      <c r="AU3571" s="225" t="s">
        <v>86</v>
      </c>
      <c r="AV3571" s="15" t="s">
        <v>84</v>
      </c>
      <c r="AW3571" s="15" t="s">
        <v>35</v>
      </c>
      <c r="AX3571" s="15" t="s">
        <v>76</v>
      </c>
      <c r="AY3571" s="225" t="s">
        <v>177</v>
      </c>
    </row>
    <row r="3572" spans="2:51" s="13" customFormat="1" ht="11.25">
      <c r="B3572" s="193"/>
      <c r="C3572" s="194"/>
      <c r="D3572" s="195" t="s">
        <v>188</v>
      </c>
      <c r="E3572" s="196" t="s">
        <v>19</v>
      </c>
      <c r="F3572" s="197" t="s">
        <v>2713</v>
      </c>
      <c r="G3572" s="194"/>
      <c r="H3572" s="198">
        <v>8.3000000000000007</v>
      </c>
      <c r="I3572" s="199"/>
      <c r="J3572" s="194"/>
      <c r="K3572" s="194"/>
      <c r="L3572" s="200"/>
      <c r="M3572" s="201"/>
      <c r="N3572" s="202"/>
      <c r="O3572" s="202"/>
      <c r="P3572" s="202"/>
      <c r="Q3572" s="202"/>
      <c r="R3572" s="202"/>
      <c r="S3572" s="202"/>
      <c r="T3572" s="203"/>
      <c r="AT3572" s="204" t="s">
        <v>188</v>
      </c>
      <c r="AU3572" s="204" t="s">
        <v>86</v>
      </c>
      <c r="AV3572" s="13" t="s">
        <v>86</v>
      </c>
      <c r="AW3572" s="13" t="s">
        <v>35</v>
      </c>
      <c r="AX3572" s="13" t="s">
        <v>76</v>
      </c>
      <c r="AY3572" s="204" t="s">
        <v>177</v>
      </c>
    </row>
    <row r="3573" spans="2:51" s="15" customFormat="1" ht="11.25">
      <c r="B3573" s="216"/>
      <c r="C3573" s="217"/>
      <c r="D3573" s="195" t="s">
        <v>188</v>
      </c>
      <c r="E3573" s="218" t="s">
        <v>19</v>
      </c>
      <c r="F3573" s="219" t="s">
        <v>455</v>
      </c>
      <c r="G3573" s="217"/>
      <c r="H3573" s="218" t="s">
        <v>19</v>
      </c>
      <c r="I3573" s="220"/>
      <c r="J3573" s="217"/>
      <c r="K3573" s="217"/>
      <c r="L3573" s="221"/>
      <c r="M3573" s="222"/>
      <c r="N3573" s="223"/>
      <c r="O3573" s="223"/>
      <c r="P3573" s="223"/>
      <c r="Q3573" s="223"/>
      <c r="R3573" s="223"/>
      <c r="S3573" s="223"/>
      <c r="T3573" s="224"/>
      <c r="AT3573" s="225" t="s">
        <v>188</v>
      </c>
      <c r="AU3573" s="225" t="s">
        <v>86</v>
      </c>
      <c r="AV3573" s="15" t="s">
        <v>84</v>
      </c>
      <c r="AW3573" s="15" t="s">
        <v>35</v>
      </c>
      <c r="AX3573" s="15" t="s">
        <v>76</v>
      </c>
      <c r="AY3573" s="225" t="s">
        <v>177</v>
      </c>
    </row>
    <row r="3574" spans="2:51" s="13" customFormat="1" ht="11.25">
      <c r="B3574" s="193"/>
      <c r="C3574" s="194"/>
      <c r="D3574" s="195" t="s">
        <v>188</v>
      </c>
      <c r="E3574" s="196" t="s">
        <v>19</v>
      </c>
      <c r="F3574" s="197" t="s">
        <v>2702</v>
      </c>
      <c r="G3574" s="194"/>
      <c r="H3574" s="198">
        <v>5.2</v>
      </c>
      <c r="I3574" s="199"/>
      <c r="J3574" s="194"/>
      <c r="K3574" s="194"/>
      <c r="L3574" s="200"/>
      <c r="M3574" s="201"/>
      <c r="N3574" s="202"/>
      <c r="O3574" s="202"/>
      <c r="P3574" s="202"/>
      <c r="Q3574" s="202"/>
      <c r="R3574" s="202"/>
      <c r="S3574" s="202"/>
      <c r="T3574" s="203"/>
      <c r="AT3574" s="204" t="s">
        <v>188</v>
      </c>
      <c r="AU3574" s="204" t="s">
        <v>86</v>
      </c>
      <c r="AV3574" s="13" t="s">
        <v>86</v>
      </c>
      <c r="AW3574" s="13" t="s">
        <v>35</v>
      </c>
      <c r="AX3574" s="13" t="s">
        <v>76</v>
      </c>
      <c r="AY3574" s="204" t="s">
        <v>177</v>
      </c>
    </row>
    <row r="3575" spans="2:51" s="15" customFormat="1" ht="11.25">
      <c r="B3575" s="216"/>
      <c r="C3575" s="217"/>
      <c r="D3575" s="195" t="s">
        <v>188</v>
      </c>
      <c r="E3575" s="218" t="s">
        <v>19</v>
      </c>
      <c r="F3575" s="219" t="s">
        <v>456</v>
      </c>
      <c r="G3575" s="217"/>
      <c r="H3575" s="218" t="s">
        <v>19</v>
      </c>
      <c r="I3575" s="220"/>
      <c r="J3575" s="217"/>
      <c r="K3575" s="217"/>
      <c r="L3575" s="221"/>
      <c r="M3575" s="222"/>
      <c r="N3575" s="223"/>
      <c r="O3575" s="223"/>
      <c r="P3575" s="223"/>
      <c r="Q3575" s="223"/>
      <c r="R3575" s="223"/>
      <c r="S3575" s="223"/>
      <c r="T3575" s="224"/>
      <c r="AT3575" s="225" t="s">
        <v>188</v>
      </c>
      <c r="AU3575" s="225" t="s">
        <v>86</v>
      </c>
      <c r="AV3575" s="15" t="s">
        <v>84</v>
      </c>
      <c r="AW3575" s="15" t="s">
        <v>35</v>
      </c>
      <c r="AX3575" s="15" t="s">
        <v>76</v>
      </c>
      <c r="AY3575" s="225" t="s">
        <v>177</v>
      </c>
    </row>
    <row r="3576" spans="2:51" s="13" customFormat="1" ht="11.25">
      <c r="B3576" s="193"/>
      <c r="C3576" s="194"/>
      <c r="D3576" s="195" t="s">
        <v>188</v>
      </c>
      <c r="E3576" s="196" t="s">
        <v>19</v>
      </c>
      <c r="F3576" s="197" t="s">
        <v>2714</v>
      </c>
      <c r="G3576" s="194"/>
      <c r="H3576" s="198">
        <v>6.2</v>
      </c>
      <c r="I3576" s="199"/>
      <c r="J3576" s="194"/>
      <c r="K3576" s="194"/>
      <c r="L3576" s="200"/>
      <c r="M3576" s="201"/>
      <c r="N3576" s="202"/>
      <c r="O3576" s="202"/>
      <c r="P3576" s="202"/>
      <c r="Q3576" s="202"/>
      <c r="R3576" s="202"/>
      <c r="S3576" s="202"/>
      <c r="T3576" s="203"/>
      <c r="AT3576" s="204" t="s">
        <v>188</v>
      </c>
      <c r="AU3576" s="204" t="s">
        <v>86</v>
      </c>
      <c r="AV3576" s="13" t="s">
        <v>86</v>
      </c>
      <c r="AW3576" s="13" t="s">
        <v>35</v>
      </c>
      <c r="AX3576" s="13" t="s">
        <v>76</v>
      </c>
      <c r="AY3576" s="204" t="s">
        <v>177</v>
      </c>
    </row>
    <row r="3577" spans="2:51" s="15" customFormat="1" ht="11.25">
      <c r="B3577" s="216"/>
      <c r="C3577" s="217"/>
      <c r="D3577" s="195" t="s">
        <v>188</v>
      </c>
      <c r="E3577" s="218" t="s">
        <v>19</v>
      </c>
      <c r="F3577" s="219" t="s">
        <v>458</v>
      </c>
      <c r="G3577" s="217"/>
      <c r="H3577" s="218" t="s">
        <v>19</v>
      </c>
      <c r="I3577" s="220"/>
      <c r="J3577" s="217"/>
      <c r="K3577" s="217"/>
      <c r="L3577" s="221"/>
      <c r="M3577" s="222"/>
      <c r="N3577" s="223"/>
      <c r="O3577" s="223"/>
      <c r="P3577" s="223"/>
      <c r="Q3577" s="223"/>
      <c r="R3577" s="223"/>
      <c r="S3577" s="223"/>
      <c r="T3577" s="224"/>
      <c r="AT3577" s="225" t="s">
        <v>188</v>
      </c>
      <c r="AU3577" s="225" t="s">
        <v>86</v>
      </c>
      <c r="AV3577" s="15" t="s">
        <v>84</v>
      </c>
      <c r="AW3577" s="15" t="s">
        <v>35</v>
      </c>
      <c r="AX3577" s="15" t="s">
        <v>76</v>
      </c>
      <c r="AY3577" s="225" t="s">
        <v>177</v>
      </c>
    </row>
    <row r="3578" spans="2:51" s="13" customFormat="1" ht="11.25">
      <c r="B3578" s="193"/>
      <c r="C3578" s="194"/>
      <c r="D3578" s="195" t="s">
        <v>188</v>
      </c>
      <c r="E3578" s="196" t="s">
        <v>19</v>
      </c>
      <c r="F3578" s="197" t="s">
        <v>2653</v>
      </c>
      <c r="G3578" s="194"/>
      <c r="H3578" s="198">
        <v>31.36</v>
      </c>
      <c r="I3578" s="199"/>
      <c r="J3578" s="194"/>
      <c r="K3578" s="194"/>
      <c r="L3578" s="200"/>
      <c r="M3578" s="201"/>
      <c r="N3578" s="202"/>
      <c r="O3578" s="202"/>
      <c r="P3578" s="202"/>
      <c r="Q3578" s="202"/>
      <c r="R3578" s="202"/>
      <c r="S3578" s="202"/>
      <c r="T3578" s="203"/>
      <c r="AT3578" s="204" t="s">
        <v>188</v>
      </c>
      <c r="AU3578" s="204" t="s">
        <v>86</v>
      </c>
      <c r="AV3578" s="13" t="s">
        <v>86</v>
      </c>
      <c r="AW3578" s="13" t="s">
        <v>35</v>
      </c>
      <c r="AX3578" s="13" t="s">
        <v>76</v>
      </c>
      <c r="AY3578" s="204" t="s">
        <v>177</v>
      </c>
    </row>
    <row r="3579" spans="2:51" s="15" customFormat="1" ht="11.25">
      <c r="B3579" s="216"/>
      <c r="C3579" s="217"/>
      <c r="D3579" s="195" t="s">
        <v>188</v>
      </c>
      <c r="E3579" s="218" t="s">
        <v>19</v>
      </c>
      <c r="F3579" s="219" t="s">
        <v>460</v>
      </c>
      <c r="G3579" s="217"/>
      <c r="H3579" s="218" t="s">
        <v>19</v>
      </c>
      <c r="I3579" s="220"/>
      <c r="J3579" s="217"/>
      <c r="K3579" s="217"/>
      <c r="L3579" s="221"/>
      <c r="M3579" s="222"/>
      <c r="N3579" s="223"/>
      <c r="O3579" s="223"/>
      <c r="P3579" s="223"/>
      <c r="Q3579" s="223"/>
      <c r="R3579" s="223"/>
      <c r="S3579" s="223"/>
      <c r="T3579" s="224"/>
      <c r="AT3579" s="225" t="s">
        <v>188</v>
      </c>
      <c r="AU3579" s="225" t="s">
        <v>86</v>
      </c>
      <c r="AV3579" s="15" t="s">
        <v>84</v>
      </c>
      <c r="AW3579" s="15" t="s">
        <v>35</v>
      </c>
      <c r="AX3579" s="15" t="s">
        <v>76</v>
      </c>
      <c r="AY3579" s="225" t="s">
        <v>177</v>
      </c>
    </row>
    <row r="3580" spans="2:51" s="13" customFormat="1" ht="11.25">
      <c r="B3580" s="193"/>
      <c r="C3580" s="194"/>
      <c r="D3580" s="195" t="s">
        <v>188</v>
      </c>
      <c r="E3580" s="196" t="s">
        <v>19</v>
      </c>
      <c r="F3580" s="197" t="s">
        <v>2715</v>
      </c>
      <c r="G3580" s="194"/>
      <c r="H3580" s="198">
        <v>30.94</v>
      </c>
      <c r="I3580" s="199"/>
      <c r="J3580" s="194"/>
      <c r="K3580" s="194"/>
      <c r="L3580" s="200"/>
      <c r="M3580" s="201"/>
      <c r="N3580" s="202"/>
      <c r="O3580" s="202"/>
      <c r="P3580" s="202"/>
      <c r="Q3580" s="202"/>
      <c r="R3580" s="202"/>
      <c r="S3580" s="202"/>
      <c r="T3580" s="203"/>
      <c r="AT3580" s="204" t="s">
        <v>188</v>
      </c>
      <c r="AU3580" s="204" t="s">
        <v>86</v>
      </c>
      <c r="AV3580" s="13" t="s">
        <v>86</v>
      </c>
      <c r="AW3580" s="13" t="s">
        <v>35</v>
      </c>
      <c r="AX3580" s="13" t="s">
        <v>76</v>
      </c>
      <c r="AY3580" s="204" t="s">
        <v>177</v>
      </c>
    </row>
    <row r="3581" spans="2:51" s="15" customFormat="1" ht="11.25">
      <c r="B3581" s="216"/>
      <c r="C3581" s="217"/>
      <c r="D3581" s="195" t="s">
        <v>188</v>
      </c>
      <c r="E3581" s="218" t="s">
        <v>19</v>
      </c>
      <c r="F3581" s="219" t="s">
        <v>462</v>
      </c>
      <c r="G3581" s="217"/>
      <c r="H3581" s="218" t="s">
        <v>19</v>
      </c>
      <c r="I3581" s="220"/>
      <c r="J3581" s="217"/>
      <c r="K3581" s="217"/>
      <c r="L3581" s="221"/>
      <c r="M3581" s="222"/>
      <c r="N3581" s="223"/>
      <c r="O3581" s="223"/>
      <c r="P3581" s="223"/>
      <c r="Q3581" s="223"/>
      <c r="R3581" s="223"/>
      <c r="S3581" s="223"/>
      <c r="T3581" s="224"/>
      <c r="AT3581" s="225" t="s">
        <v>188</v>
      </c>
      <c r="AU3581" s="225" t="s">
        <v>86</v>
      </c>
      <c r="AV3581" s="15" t="s">
        <v>84</v>
      </c>
      <c r="AW3581" s="15" t="s">
        <v>35</v>
      </c>
      <c r="AX3581" s="15" t="s">
        <v>76</v>
      </c>
      <c r="AY3581" s="225" t="s">
        <v>177</v>
      </c>
    </row>
    <row r="3582" spans="2:51" s="13" customFormat="1" ht="11.25">
      <c r="B3582" s="193"/>
      <c r="C3582" s="194"/>
      <c r="D3582" s="195" t="s">
        <v>188</v>
      </c>
      <c r="E3582" s="196" t="s">
        <v>19</v>
      </c>
      <c r="F3582" s="197" t="s">
        <v>2716</v>
      </c>
      <c r="G3582" s="194"/>
      <c r="H3582" s="198">
        <v>7.44</v>
      </c>
      <c r="I3582" s="199"/>
      <c r="J3582" s="194"/>
      <c r="K3582" s="194"/>
      <c r="L3582" s="200"/>
      <c r="M3582" s="201"/>
      <c r="N3582" s="202"/>
      <c r="O3582" s="202"/>
      <c r="P3582" s="202"/>
      <c r="Q3582" s="202"/>
      <c r="R3582" s="202"/>
      <c r="S3582" s="202"/>
      <c r="T3582" s="203"/>
      <c r="AT3582" s="204" t="s">
        <v>188</v>
      </c>
      <c r="AU3582" s="204" t="s">
        <v>86</v>
      </c>
      <c r="AV3582" s="13" t="s">
        <v>86</v>
      </c>
      <c r="AW3582" s="13" t="s">
        <v>35</v>
      </c>
      <c r="AX3582" s="13" t="s">
        <v>76</v>
      </c>
      <c r="AY3582" s="204" t="s">
        <v>177</v>
      </c>
    </row>
    <row r="3583" spans="2:51" s="15" customFormat="1" ht="11.25">
      <c r="B3583" s="216"/>
      <c r="C3583" s="217"/>
      <c r="D3583" s="195" t="s">
        <v>188</v>
      </c>
      <c r="E3583" s="218" t="s">
        <v>19</v>
      </c>
      <c r="F3583" s="219" t="s">
        <v>464</v>
      </c>
      <c r="G3583" s="217"/>
      <c r="H3583" s="218" t="s">
        <v>19</v>
      </c>
      <c r="I3583" s="220"/>
      <c r="J3583" s="217"/>
      <c r="K3583" s="217"/>
      <c r="L3583" s="221"/>
      <c r="M3583" s="222"/>
      <c r="N3583" s="223"/>
      <c r="O3583" s="223"/>
      <c r="P3583" s="223"/>
      <c r="Q3583" s="223"/>
      <c r="R3583" s="223"/>
      <c r="S3583" s="223"/>
      <c r="T3583" s="224"/>
      <c r="AT3583" s="225" t="s">
        <v>188</v>
      </c>
      <c r="AU3583" s="225" t="s">
        <v>86</v>
      </c>
      <c r="AV3583" s="15" t="s">
        <v>84</v>
      </c>
      <c r="AW3583" s="15" t="s">
        <v>35</v>
      </c>
      <c r="AX3583" s="15" t="s">
        <v>76</v>
      </c>
      <c r="AY3583" s="225" t="s">
        <v>177</v>
      </c>
    </row>
    <row r="3584" spans="2:51" s="13" customFormat="1" ht="11.25">
      <c r="B3584" s="193"/>
      <c r="C3584" s="194"/>
      <c r="D3584" s="195" t="s">
        <v>188</v>
      </c>
      <c r="E3584" s="196" t="s">
        <v>19</v>
      </c>
      <c r="F3584" s="197" t="s">
        <v>2717</v>
      </c>
      <c r="G3584" s="194"/>
      <c r="H3584" s="198">
        <v>5.54</v>
      </c>
      <c r="I3584" s="199"/>
      <c r="J3584" s="194"/>
      <c r="K3584" s="194"/>
      <c r="L3584" s="200"/>
      <c r="M3584" s="201"/>
      <c r="N3584" s="202"/>
      <c r="O3584" s="202"/>
      <c r="P3584" s="202"/>
      <c r="Q3584" s="202"/>
      <c r="R3584" s="202"/>
      <c r="S3584" s="202"/>
      <c r="T3584" s="203"/>
      <c r="AT3584" s="204" t="s">
        <v>188</v>
      </c>
      <c r="AU3584" s="204" t="s">
        <v>86</v>
      </c>
      <c r="AV3584" s="13" t="s">
        <v>86</v>
      </c>
      <c r="AW3584" s="13" t="s">
        <v>35</v>
      </c>
      <c r="AX3584" s="13" t="s">
        <v>76</v>
      </c>
      <c r="AY3584" s="204" t="s">
        <v>177</v>
      </c>
    </row>
    <row r="3585" spans="2:51" s="15" customFormat="1" ht="11.25">
      <c r="B3585" s="216"/>
      <c r="C3585" s="217"/>
      <c r="D3585" s="195" t="s">
        <v>188</v>
      </c>
      <c r="E3585" s="218" t="s">
        <v>19</v>
      </c>
      <c r="F3585" s="219" t="s">
        <v>466</v>
      </c>
      <c r="G3585" s="217"/>
      <c r="H3585" s="218" t="s">
        <v>19</v>
      </c>
      <c r="I3585" s="220"/>
      <c r="J3585" s="217"/>
      <c r="K3585" s="217"/>
      <c r="L3585" s="221"/>
      <c r="M3585" s="222"/>
      <c r="N3585" s="223"/>
      <c r="O3585" s="223"/>
      <c r="P3585" s="223"/>
      <c r="Q3585" s="223"/>
      <c r="R3585" s="223"/>
      <c r="S3585" s="223"/>
      <c r="T3585" s="224"/>
      <c r="AT3585" s="225" t="s">
        <v>188</v>
      </c>
      <c r="AU3585" s="225" t="s">
        <v>86</v>
      </c>
      <c r="AV3585" s="15" t="s">
        <v>84</v>
      </c>
      <c r="AW3585" s="15" t="s">
        <v>35</v>
      </c>
      <c r="AX3585" s="15" t="s">
        <v>76</v>
      </c>
      <c r="AY3585" s="225" t="s">
        <v>177</v>
      </c>
    </row>
    <row r="3586" spans="2:51" s="13" customFormat="1" ht="11.25">
      <c r="B3586" s="193"/>
      <c r="C3586" s="194"/>
      <c r="D3586" s="195" t="s">
        <v>188</v>
      </c>
      <c r="E3586" s="196" t="s">
        <v>19</v>
      </c>
      <c r="F3586" s="197" t="s">
        <v>2654</v>
      </c>
      <c r="G3586" s="194"/>
      <c r="H3586" s="198">
        <v>19.54</v>
      </c>
      <c r="I3586" s="199"/>
      <c r="J3586" s="194"/>
      <c r="K3586" s="194"/>
      <c r="L3586" s="200"/>
      <c r="M3586" s="201"/>
      <c r="N3586" s="202"/>
      <c r="O3586" s="202"/>
      <c r="P3586" s="202"/>
      <c r="Q3586" s="202"/>
      <c r="R3586" s="202"/>
      <c r="S3586" s="202"/>
      <c r="T3586" s="203"/>
      <c r="AT3586" s="204" t="s">
        <v>188</v>
      </c>
      <c r="AU3586" s="204" t="s">
        <v>86</v>
      </c>
      <c r="AV3586" s="13" t="s">
        <v>86</v>
      </c>
      <c r="AW3586" s="13" t="s">
        <v>35</v>
      </c>
      <c r="AX3586" s="13" t="s">
        <v>76</v>
      </c>
      <c r="AY3586" s="204" t="s">
        <v>177</v>
      </c>
    </row>
    <row r="3587" spans="2:51" s="15" customFormat="1" ht="11.25">
      <c r="B3587" s="216"/>
      <c r="C3587" s="217"/>
      <c r="D3587" s="195" t="s">
        <v>188</v>
      </c>
      <c r="E3587" s="218" t="s">
        <v>19</v>
      </c>
      <c r="F3587" s="219" t="s">
        <v>2718</v>
      </c>
      <c r="G3587" s="217"/>
      <c r="H3587" s="218" t="s">
        <v>19</v>
      </c>
      <c r="I3587" s="220"/>
      <c r="J3587" s="217"/>
      <c r="K3587" s="217"/>
      <c r="L3587" s="221"/>
      <c r="M3587" s="222"/>
      <c r="N3587" s="223"/>
      <c r="O3587" s="223"/>
      <c r="P3587" s="223"/>
      <c r="Q3587" s="223"/>
      <c r="R3587" s="223"/>
      <c r="S3587" s="223"/>
      <c r="T3587" s="224"/>
      <c r="AT3587" s="225" t="s">
        <v>188</v>
      </c>
      <c r="AU3587" s="225" t="s">
        <v>86</v>
      </c>
      <c r="AV3587" s="15" t="s">
        <v>84</v>
      </c>
      <c r="AW3587" s="15" t="s">
        <v>35</v>
      </c>
      <c r="AX3587" s="15" t="s">
        <v>76</v>
      </c>
      <c r="AY3587" s="225" t="s">
        <v>177</v>
      </c>
    </row>
    <row r="3588" spans="2:51" s="15" customFormat="1" ht="11.25">
      <c r="B3588" s="216"/>
      <c r="C3588" s="217"/>
      <c r="D3588" s="195" t="s">
        <v>188</v>
      </c>
      <c r="E3588" s="218" t="s">
        <v>19</v>
      </c>
      <c r="F3588" s="219" t="s">
        <v>476</v>
      </c>
      <c r="G3588" s="217"/>
      <c r="H3588" s="218" t="s">
        <v>19</v>
      </c>
      <c r="I3588" s="220"/>
      <c r="J3588" s="217"/>
      <c r="K3588" s="217"/>
      <c r="L3588" s="221"/>
      <c r="M3588" s="222"/>
      <c r="N3588" s="223"/>
      <c r="O3588" s="223"/>
      <c r="P3588" s="223"/>
      <c r="Q3588" s="223"/>
      <c r="R3588" s="223"/>
      <c r="S3588" s="223"/>
      <c r="T3588" s="224"/>
      <c r="AT3588" s="225" t="s">
        <v>188</v>
      </c>
      <c r="AU3588" s="225" t="s">
        <v>86</v>
      </c>
      <c r="AV3588" s="15" t="s">
        <v>84</v>
      </c>
      <c r="AW3588" s="15" t="s">
        <v>35</v>
      </c>
      <c r="AX3588" s="15" t="s">
        <v>76</v>
      </c>
      <c r="AY3588" s="225" t="s">
        <v>177</v>
      </c>
    </row>
    <row r="3589" spans="2:51" s="13" customFormat="1" ht="11.25">
      <c r="B3589" s="193"/>
      <c r="C3589" s="194"/>
      <c r="D3589" s="195" t="s">
        <v>188</v>
      </c>
      <c r="E3589" s="196" t="s">
        <v>19</v>
      </c>
      <c r="F3589" s="197" t="s">
        <v>2719</v>
      </c>
      <c r="G3589" s="194"/>
      <c r="H3589" s="198">
        <v>4.4000000000000004</v>
      </c>
      <c r="I3589" s="199"/>
      <c r="J3589" s="194"/>
      <c r="K3589" s="194"/>
      <c r="L3589" s="200"/>
      <c r="M3589" s="201"/>
      <c r="N3589" s="202"/>
      <c r="O3589" s="202"/>
      <c r="P3589" s="202"/>
      <c r="Q3589" s="202"/>
      <c r="R3589" s="202"/>
      <c r="S3589" s="202"/>
      <c r="T3589" s="203"/>
      <c r="AT3589" s="204" t="s">
        <v>188</v>
      </c>
      <c r="AU3589" s="204" t="s">
        <v>86</v>
      </c>
      <c r="AV3589" s="13" t="s">
        <v>86</v>
      </c>
      <c r="AW3589" s="13" t="s">
        <v>35</v>
      </c>
      <c r="AX3589" s="13" t="s">
        <v>76</v>
      </c>
      <c r="AY3589" s="204" t="s">
        <v>177</v>
      </c>
    </row>
    <row r="3590" spans="2:51" s="15" customFormat="1" ht="11.25">
      <c r="B3590" s="216"/>
      <c r="C3590" s="217"/>
      <c r="D3590" s="195" t="s">
        <v>188</v>
      </c>
      <c r="E3590" s="218" t="s">
        <v>19</v>
      </c>
      <c r="F3590" s="219" t="s">
        <v>478</v>
      </c>
      <c r="G3590" s="217"/>
      <c r="H3590" s="218" t="s">
        <v>19</v>
      </c>
      <c r="I3590" s="220"/>
      <c r="J3590" s="217"/>
      <c r="K3590" s="217"/>
      <c r="L3590" s="221"/>
      <c r="M3590" s="222"/>
      <c r="N3590" s="223"/>
      <c r="O3590" s="223"/>
      <c r="P3590" s="223"/>
      <c r="Q3590" s="223"/>
      <c r="R3590" s="223"/>
      <c r="S3590" s="223"/>
      <c r="T3590" s="224"/>
      <c r="AT3590" s="225" t="s">
        <v>188</v>
      </c>
      <c r="AU3590" s="225" t="s">
        <v>86</v>
      </c>
      <c r="AV3590" s="15" t="s">
        <v>84</v>
      </c>
      <c r="AW3590" s="15" t="s">
        <v>35</v>
      </c>
      <c r="AX3590" s="15" t="s">
        <v>76</v>
      </c>
      <c r="AY3590" s="225" t="s">
        <v>177</v>
      </c>
    </row>
    <row r="3591" spans="2:51" s="13" customFormat="1" ht="11.25">
      <c r="B3591" s="193"/>
      <c r="C3591" s="194"/>
      <c r="D3591" s="195" t="s">
        <v>188</v>
      </c>
      <c r="E3591" s="196" t="s">
        <v>19</v>
      </c>
      <c r="F3591" s="197" t="s">
        <v>2720</v>
      </c>
      <c r="G3591" s="194"/>
      <c r="H3591" s="198">
        <v>5.9</v>
      </c>
      <c r="I3591" s="199"/>
      <c r="J3591" s="194"/>
      <c r="K3591" s="194"/>
      <c r="L3591" s="200"/>
      <c r="M3591" s="201"/>
      <c r="N3591" s="202"/>
      <c r="O3591" s="202"/>
      <c r="P3591" s="202"/>
      <c r="Q3591" s="202"/>
      <c r="R3591" s="202"/>
      <c r="S3591" s="202"/>
      <c r="T3591" s="203"/>
      <c r="AT3591" s="204" t="s">
        <v>188</v>
      </c>
      <c r="AU3591" s="204" t="s">
        <v>86</v>
      </c>
      <c r="AV3591" s="13" t="s">
        <v>86</v>
      </c>
      <c r="AW3591" s="13" t="s">
        <v>35</v>
      </c>
      <c r="AX3591" s="13" t="s">
        <v>76</v>
      </c>
      <c r="AY3591" s="204" t="s">
        <v>177</v>
      </c>
    </row>
    <row r="3592" spans="2:51" s="15" customFormat="1" ht="11.25">
      <c r="B3592" s="216"/>
      <c r="C3592" s="217"/>
      <c r="D3592" s="195" t="s">
        <v>188</v>
      </c>
      <c r="E3592" s="218" t="s">
        <v>19</v>
      </c>
      <c r="F3592" s="219" t="s">
        <v>480</v>
      </c>
      <c r="G3592" s="217"/>
      <c r="H3592" s="218" t="s">
        <v>19</v>
      </c>
      <c r="I3592" s="220"/>
      <c r="J3592" s="217"/>
      <c r="K3592" s="217"/>
      <c r="L3592" s="221"/>
      <c r="M3592" s="222"/>
      <c r="N3592" s="223"/>
      <c r="O3592" s="223"/>
      <c r="P3592" s="223"/>
      <c r="Q3592" s="223"/>
      <c r="R3592" s="223"/>
      <c r="S3592" s="223"/>
      <c r="T3592" s="224"/>
      <c r="AT3592" s="225" t="s">
        <v>188</v>
      </c>
      <c r="AU3592" s="225" t="s">
        <v>86</v>
      </c>
      <c r="AV3592" s="15" t="s">
        <v>84</v>
      </c>
      <c r="AW3592" s="15" t="s">
        <v>35</v>
      </c>
      <c r="AX3592" s="15" t="s">
        <v>76</v>
      </c>
      <c r="AY3592" s="225" t="s">
        <v>177</v>
      </c>
    </row>
    <row r="3593" spans="2:51" s="13" customFormat="1" ht="11.25">
      <c r="B3593" s="193"/>
      <c r="C3593" s="194"/>
      <c r="D3593" s="195" t="s">
        <v>188</v>
      </c>
      <c r="E3593" s="196" t="s">
        <v>19</v>
      </c>
      <c r="F3593" s="197" t="s">
        <v>2721</v>
      </c>
      <c r="G3593" s="194"/>
      <c r="H3593" s="198">
        <v>6.9</v>
      </c>
      <c r="I3593" s="199"/>
      <c r="J3593" s="194"/>
      <c r="K3593" s="194"/>
      <c r="L3593" s="200"/>
      <c r="M3593" s="201"/>
      <c r="N3593" s="202"/>
      <c r="O3593" s="202"/>
      <c r="P3593" s="202"/>
      <c r="Q3593" s="202"/>
      <c r="R3593" s="202"/>
      <c r="S3593" s="202"/>
      <c r="T3593" s="203"/>
      <c r="AT3593" s="204" t="s">
        <v>188</v>
      </c>
      <c r="AU3593" s="204" t="s">
        <v>86</v>
      </c>
      <c r="AV3593" s="13" t="s">
        <v>86</v>
      </c>
      <c r="AW3593" s="13" t="s">
        <v>35</v>
      </c>
      <c r="AX3593" s="13" t="s">
        <v>76</v>
      </c>
      <c r="AY3593" s="204" t="s">
        <v>177</v>
      </c>
    </row>
    <row r="3594" spans="2:51" s="15" customFormat="1" ht="11.25">
      <c r="B3594" s="216"/>
      <c r="C3594" s="217"/>
      <c r="D3594" s="195" t="s">
        <v>188</v>
      </c>
      <c r="E3594" s="218" t="s">
        <v>19</v>
      </c>
      <c r="F3594" s="219" t="s">
        <v>482</v>
      </c>
      <c r="G3594" s="217"/>
      <c r="H3594" s="218" t="s">
        <v>19</v>
      </c>
      <c r="I3594" s="220"/>
      <c r="J3594" s="217"/>
      <c r="K3594" s="217"/>
      <c r="L3594" s="221"/>
      <c r="M3594" s="222"/>
      <c r="N3594" s="223"/>
      <c r="O3594" s="223"/>
      <c r="P3594" s="223"/>
      <c r="Q3594" s="223"/>
      <c r="R3594" s="223"/>
      <c r="S3594" s="223"/>
      <c r="T3594" s="224"/>
      <c r="AT3594" s="225" t="s">
        <v>188</v>
      </c>
      <c r="AU3594" s="225" t="s">
        <v>86</v>
      </c>
      <c r="AV3594" s="15" t="s">
        <v>84</v>
      </c>
      <c r="AW3594" s="15" t="s">
        <v>35</v>
      </c>
      <c r="AX3594" s="15" t="s">
        <v>76</v>
      </c>
      <c r="AY3594" s="225" t="s">
        <v>177</v>
      </c>
    </row>
    <row r="3595" spans="2:51" s="13" customFormat="1" ht="11.25">
      <c r="B3595" s="193"/>
      <c r="C3595" s="194"/>
      <c r="D3595" s="195" t="s">
        <v>188</v>
      </c>
      <c r="E3595" s="196" t="s">
        <v>19</v>
      </c>
      <c r="F3595" s="197" t="s">
        <v>2863</v>
      </c>
      <c r="G3595" s="194"/>
      <c r="H3595" s="198">
        <v>4.4000000000000004</v>
      </c>
      <c r="I3595" s="199"/>
      <c r="J3595" s="194"/>
      <c r="K3595" s="194"/>
      <c r="L3595" s="200"/>
      <c r="M3595" s="201"/>
      <c r="N3595" s="202"/>
      <c r="O3595" s="202"/>
      <c r="P3595" s="202"/>
      <c r="Q3595" s="202"/>
      <c r="R3595" s="202"/>
      <c r="S3595" s="202"/>
      <c r="T3595" s="203"/>
      <c r="AT3595" s="204" t="s">
        <v>188</v>
      </c>
      <c r="AU3595" s="204" t="s">
        <v>86</v>
      </c>
      <c r="AV3595" s="13" t="s">
        <v>86</v>
      </c>
      <c r="AW3595" s="13" t="s">
        <v>35</v>
      </c>
      <c r="AX3595" s="13" t="s">
        <v>76</v>
      </c>
      <c r="AY3595" s="204" t="s">
        <v>177</v>
      </c>
    </row>
    <row r="3596" spans="2:51" s="15" customFormat="1" ht="11.25">
      <c r="B3596" s="216"/>
      <c r="C3596" s="217"/>
      <c r="D3596" s="195" t="s">
        <v>188</v>
      </c>
      <c r="E3596" s="218" t="s">
        <v>19</v>
      </c>
      <c r="F3596" s="219" t="s">
        <v>540</v>
      </c>
      <c r="G3596" s="217"/>
      <c r="H3596" s="218" t="s">
        <v>19</v>
      </c>
      <c r="I3596" s="220"/>
      <c r="J3596" s="217"/>
      <c r="K3596" s="217"/>
      <c r="L3596" s="221"/>
      <c r="M3596" s="222"/>
      <c r="N3596" s="223"/>
      <c r="O3596" s="223"/>
      <c r="P3596" s="223"/>
      <c r="Q3596" s="223"/>
      <c r="R3596" s="223"/>
      <c r="S3596" s="223"/>
      <c r="T3596" s="224"/>
      <c r="AT3596" s="225" t="s">
        <v>188</v>
      </c>
      <c r="AU3596" s="225" t="s">
        <v>86</v>
      </c>
      <c r="AV3596" s="15" t="s">
        <v>84</v>
      </c>
      <c r="AW3596" s="15" t="s">
        <v>35</v>
      </c>
      <c r="AX3596" s="15" t="s">
        <v>76</v>
      </c>
      <c r="AY3596" s="225" t="s">
        <v>177</v>
      </c>
    </row>
    <row r="3597" spans="2:51" s="13" customFormat="1" ht="11.25">
      <c r="B3597" s="193"/>
      <c r="C3597" s="194"/>
      <c r="D3597" s="195" t="s">
        <v>188</v>
      </c>
      <c r="E3597" s="196" t="s">
        <v>19</v>
      </c>
      <c r="F3597" s="197" t="s">
        <v>2722</v>
      </c>
      <c r="G3597" s="194"/>
      <c r="H3597" s="198">
        <v>8.64</v>
      </c>
      <c r="I3597" s="199"/>
      <c r="J3597" s="194"/>
      <c r="K3597" s="194"/>
      <c r="L3597" s="200"/>
      <c r="M3597" s="201"/>
      <c r="N3597" s="202"/>
      <c r="O3597" s="202"/>
      <c r="P3597" s="202"/>
      <c r="Q3597" s="202"/>
      <c r="R3597" s="202"/>
      <c r="S3597" s="202"/>
      <c r="T3597" s="203"/>
      <c r="AT3597" s="204" t="s">
        <v>188</v>
      </c>
      <c r="AU3597" s="204" t="s">
        <v>86</v>
      </c>
      <c r="AV3597" s="13" t="s">
        <v>86</v>
      </c>
      <c r="AW3597" s="13" t="s">
        <v>35</v>
      </c>
      <c r="AX3597" s="13" t="s">
        <v>76</v>
      </c>
      <c r="AY3597" s="204" t="s">
        <v>177</v>
      </c>
    </row>
    <row r="3598" spans="2:51" s="13" customFormat="1" ht="11.25">
      <c r="B3598" s="193"/>
      <c r="C3598" s="194"/>
      <c r="D3598" s="195" t="s">
        <v>188</v>
      </c>
      <c r="E3598" s="196" t="s">
        <v>19</v>
      </c>
      <c r="F3598" s="197" t="s">
        <v>2723</v>
      </c>
      <c r="G3598" s="194"/>
      <c r="H3598" s="198">
        <v>10.039999999999999</v>
      </c>
      <c r="I3598" s="199"/>
      <c r="J3598" s="194"/>
      <c r="K3598" s="194"/>
      <c r="L3598" s="200"/>
      <c r="M3598" s="201"/>
      <c r="N3598" s="202"/>
      <c r="O3598" s="202"/>
      <c r="P3598" s="202"/>
      <c r="Q3598" s="202"/>
      <c r="R3598" s="202"/>
      <c r="S3598" s="202"/>
      <c r="T3598" s="203"/>
      <c r="AT3598" s="204" t="s">
        <v>188</v>
      </c>
      <c r="AU3598" s="204" t="s">
        <v>86</v>
      </c>
      <c r="AV3598" s="13" t="s">
        <v>86</v>
      </c>
      <c r="AW3598" s="13" t="s">
        <v>35</v>
      </c>
      <c r="AX3598" s="13" t="s">
        <v>76</v>
      </c>
      <c r="AY3598" s="204" t="s">
        <v>177</v>
      </c>
    </row>
    <row r="3599" spans="2:51" s="15" customFormat="1" ht="11.25">
      <c r="B3599" s="216"/>
      <c r="C3599" s="217"/>
      <c r="D3599" s="195" t="s">
        <v>188</v>
      </c>
      <c r="E3599" s="218" t="s">
        <v>19</v>
      </c>
      <c r="F3599" s="219" t="s">
        <v>543</v>
      </c>
      <c r="G3599" s="217"/>
      <c r="H3599" s="218" t="s">
        <v>19</v>
      </c>
      <c r="I3599" s="220"/>
      <c r="J3599" s="217"/>
      <c r="K3599" s="217"/>
      <c r="L3599" s="221"/>
      <c r="M3599" s="222"/>
      <c r="N3599" s="223"/>
      <c r="O3599" s="223"/>
      <c r="P3599" s="223"/>
      <c r="Q3599" s="223"/>
      <c r="R3599" s="223"/>
      <c r="S3599" s="223"/>
      <c r="T3599" s="224"/>
      <c r="AT3599" s="225" t="s">
        <v>188</v>
      </c>
      <c r="AU3599" s="225" t="s">
        <v>86</v>
      </c>
      <c r="AV3599" s="15" t="s">
        <v>84</v>
      </c>
      <c r="AW3599" s="15" t="s">
        <v>35</v>
      </c>
      <c r="AX3599" s="15" t="s">
        <v>76</v>
      </c>
      <c r="AY3599" s="225" t="s">
        <v>177</v>
      </c>
    </row>
    <row r="3600" spans="2:51" s="13" customFormat="1" ht="11.25">
      <c r="B3600" s="193"/>
      <c r="C3600" s="194"/>
      <c r="D3600" s="195" t="s">
        <v>188</v>
      </c>
      <c r="E3600" s="196" t="s">
        <v>19</v>
      </c>
      <c r="F3600" s="197" t="s">
        <v>2724</v>
      </c>
      <c r="G3600" s="194"/>
      <c r="H3600" s="198">
        <v>10.4</v>
      </c>
      <c r="I3600" s="199"/>
      <c r="J3600" s="194"/>
      <c r="K3600" s="194"/>
      <c r="L3600" s="200"/>
      <c r="M3600" s="201"/>
      <c r="N3600" s="202"/>
      <c r="O3600" s="202"/>
      <c r="P3600" s="202"/>
      <c r="Q3600" s="202"/>
      <c r="R3600" s="202"/>
      <c r="S3600" s="202"/>
      <c r="T3600" s="203"/>
      <c r="AT3600" s="204" t="s">
        <v>188</v>
      </c>
      <c r="AU3600" s="204" t="s">
        <v>86</v>
      </c>
      <c r="AV3600" s="13" t="s">
        <v>86</v>
      </c>
      <c r="AW3600" s="13" t="s">
        <v>35</v>
      </c>
      <c r="AX3600" s="13" t="s">
        <v>76</v>
      </c>
      <c r="AY3600" s="204" t="s">
        <v>177</v>
      </c>
    </row>
    <row r="3601" spans="1:65" s="13" customFormat="1" ht="11.25">
      <c r="B3601" s="193"/>
      <c r="C3601" s="194"/>
      <c r="D3601" s="195" t="s">
        <v>188</v>
      </c>
      <c r="E3601" s="196" t="s">
        <v>19</v>
      </c>
      <c r="F3601" s="197" t="s">
        <v>2725</v>
      </c>
      <c r="G3601" s="194"/>
      <c r="H3601" s="198">
        <v>6.5</v>
      </c>
      <c r="I3601" s="199"/>
      <c r="J3601" s="194"/>
      <c r="K3601" s="194"/>
      <c r="L3601" s="200"/>
      <c r="M3601" s="201"/>
      <c r="N3601" s="202"/>
      <c r="O3601" s="202"/>
      <c r="P3601" s="202"/>
      <c r="Q3601" s="202"/>
      <c r="R3601" s="202"/>
      <c r="S3601" s="202"/>
      <c r="T3601" s="203"/>
      <c r="AT3601" s="204" t="s">
        <v>188</v>
      </c>
      <c r="AU3601" s="204" t="s">
        <v>86</v>
      </c>
      <c r="AV3601" s="13" t="s">
        <v>86</v>
      </c>
      <c r="AW3601" s="13" t="s">
        <v>35</v>
      </c>
      <c r="AX3601" s="13" t="s">
        <v>76</v>
      </c>
      <c r="AY3601" s="204" t="s">
        <v>177</v>
      </c>
    </row>
    <row r="3602" spans="1:65" s="14" customFormat="1" ht="11.25">
      <c r="B3602" s="205"/>
      <c r="C3602" s="206"/>
      <c r="D3602" s="195" t="s">
        <v>188</v>
      </c>
      <c r="E3602" s="207" t="s">
        <v>19</v>
      </c>
      <c r="F3602" s="208" t="s">
        <v>190</v>
      </c>
      <c r="G3602" s="206"/>
      <c r="H3602" s="209">
        <v>329.93599999999986</v>
      </c>
      <c r="I3602" s="210"/>
      <c r="J3602" s="206"/>
      <c r="K3602" s="206"/>
      <c r="L3602" s="211"/>
      <c r="M3602" s="212"/>
      <c r="N3602" s="213"/>
      <c r="O3602" s="213"/>
      <c r="P3602" s="213"/>
      <c r="Q3602" s="213"/>
      <c r="R3602" s="213"/>
      <c r="S3602" s="213"/>
      <c r="T3602" s="214"/>
      <c r="AT3602" s="215" t="s">
        <v>188</v>
      </c>
      <c r="AU3602" s="215" t="s">
        <v>86</v>
      </c>
      <c r="AV3602" s="14" t="s">
        <v>184</v>
      </c>
      <c r="AW3602" s="14" t="s">
        <v>35</v>
      </c>
      <c r="AX3602" s="14" t="s">
        <v>76</v>
      </c>
      <c r="AY3602" s="215" t="s">
        <v>177</v>
      </c>
    </row>
    <row r="3603" spans="1:65" s="13" customFormat="1" ht="11.25">
      <c r="B3603" s="193"/>
      <c r="C3603" s="194"/>
      <c r="D3603" s="195" t="s">
        <v>188</v>
      </c>
      <c r="E3603" s="196" t="s">
        <v>19</v>
      </c>
      <c r="F3603" s="197" t="s">
        <v>2864</v>
      </c>
      <c r="G3603" s="194"/>
      <c r="H3603" s="198">
        <v>164.96799999999999</v>
      </c>
      <c r="I3603" s="199"/>
      <c r="J3603" s="194"/>
      <c r="K3603" s="194"/>
      <c r="L3603" s="200"/>
      <c r="M3603" s="201"/>
      <c r="N3603" s="202"/>
      <c r="O3603" s="202"/>
      <c r="P3603" s="202"/>
      <c r="Q3603" s="202"/>
      <c r="R3603" s="202"/>
      <c r="S3603" s="202"/>
      <c r="T3603" s="203"/>
      <c r="AT3603" s="204" t="s">
        <v>188</v>
      </c>
      <c r="AU3603" s="204" t="s">
        <v>86</v>
      </c>
      <c r="AV3603" s="13" t="s">
        <v>86</v>
      </c>
      <c r="AW3603" s="13" t="s">
        <v>35</v>
      </c>
      <c r="AX3603" s="13" t="s">
        <v>76</v>
      </c>
      <c r="AY3603" s="204" t="s">
        <v>177</v>
      </c>
    </row>
    <row r="3604" spans="1:65" s="15" customFormat="1" ht="11.25">
      <c r="B3604" s="216"/>
      <c r="C3604" s="217"/>
      <c r="D3604" s="195" t="s">
        <v>188</v>
      </c>
      <c r="E3604" s="218" t="s">
        <v>19</v>
      </c>
      <c r="F3604" s="219" t="s">
        <v>2865</v>
      </c>
      <c r="G3604" s="217"/>
      <c r="H3604" s="218" t="s">
        <v>19</v>
      </c>
      <c r="I3604" s="220"/>
      <c r="J3604" s="217"/>
      <c r="K3604" s="217"/>
      <c r="L3604" s="221"/>
      <c r="M3604" s="222"/>
      <c r="N3604" s="223"/>
      <c r="O3604" s="223"/>
      <c r="P3604" s="223"/>
      <c r="Q3604" s="223"/>
      <c r="R3604" s="223"/>
      <c r="S3604" s="223"/>
      <c r="T3604" s="224"/>
      <c r="AT3604" s="225" t="s">
        <v>188</v>
      </c>
      <c r="AU3604" s="225" t="s">
        <v>86</v>
      </c>
      <c r="AV3604" s="15" t="s">
        <v>84</v>
      </c>
      <c r="AW3604" s="15" t="s">
        <v>35</v>
      </c>
      <c r="AX3604" s="15" t="s">
        <v>76</v>
      </c>
      <c r="AY3604" s="225" t="s">
        <v>177</v>
      </c>
    </row>
    <row r="3605" spans="1:65" s="13" customFormat="1" ht="11.25">
      <c r="B3605" s="193"/>
      <c r="C3605" s="194"/>
      <c r="D3605" s="195" t="s">
        <v>188</v>
      </c>
      <c r="E3605" s="196" t="s">
        <v>19</v>
      </c>
      <c r="F3605" s="197" t="s">
        <v>2866</v>
      </c>
      <c r="G3605" s="194"/>
      <c r="H3605" s="198">
        <v>16</v>
      </c>
      <c r="I3605" s="199"/>
      <c r="J3605" s="194"/>
      <c r="K3605" s="194"/>
      <c r="L3605" s="200"/>
      <c r="M3605" s="201"/>
      <c r="N3605" s="202"/>
      <c r="O3605" s="202"/>
      <c r="P3605" s="202"/>
      <c r="Q3605" s="202"/>
      <c r="R3605" s="202"/>
      <c r="S3605" s="202"/>
      <c r="T3605" s="203"/>
      <c r="AT3605" s="204" t="s">
        <v>188</v>
      </c>
      <c r="AU3605" s="204" t="s">
        <v>86</v>
      </c>
      <c r="AV3605" s="13" t="s">
        <v>86</v>
      </c>
      <c r="AW3605" s="13" t="s">
        <v>35</v>
      </c>
      <c r="AX3605" s="13" t="s">
        <v>76</v>
      </c>
      <c r="AY3605" s="204" t="s">
        <v>177</v>
      </c>
    </row>
    <row r="3606" spans="1:65" s="13" customFormat="1" ht="11.25">
      <c r="B3606" s="193"/>
      <c r="C3606" s="194"/>
      <c r="D3606" s="195" t="s">
        <v>188</v>
      </c>
      <c r="E3606" s="196" t="s">
        <v>19</v>
      </c>
      <c r="F3606" s="197" t="s">
        <v>2867</v>
      </c>
      <c r="G3606" s="194"/>
      <c r="H3606" s="198">
        <v>12.84</v>
      </c>
      <c r="I3606" s="199"/>
      <c r="J3606" s="194"/>
      <c r="K3606" s="194"/>
      <c r="L3606" s="200"/>
      <c r="M3606" s="201"/>
      <c r="N3606" s="202"/>
      <c r="O3606" s="202"/>
      <c r="P3606" s="202"/>
      <c r="Q3606" s="202"/>
      <c r="R3606" s="202"/>
      <c r="S3606" s="202"/>
      <c r="T3606" s="203"/>
      <c r="AT3606" s="204" t="s">
        <v>188</v>
      </c>
      <c r="AU3606" s="204" t="s">
        <v>86</v>
      </c>
      <c r="AV3606" s="13" t="s">
        <v>86</v>
      </c>
      <c r="AW3606" s="13" t="s">
        <v>35</v>
      </c>
      <c r="AX3606" s="13" t="s">
        <v>76</v>
      </c>
      <c r="AY3606" s="204" t="s">
        <v>177</v>
      </c>
    </row>
    <row r="3607" spans="1:65" s="14" customFormat="1" ht="11.25">
      <c r="B3607" s="205"/>
      <c r="C3607" s="206"/>
      <c r="D3607" s="195" t="s">
        <v>188</v>
      </c>
      <c r="E3607" s="207" t="s">
        <v>19</v>
      </c>
      <c r="F3607" s="208" t="s">
        <v>190</v>
      </c>
      <c r="G3607" s="206"/>
      <c r="H3607" s="209">
        <v>193.80799999999999</v>
      </c>
      <c r="I3607" s="210"/>
      <c r="J3607" s="206"/>
      <c r="K3607" s="206"/>
      <c r="L3607" s="211"/>
      <c r="M3607" s="212"/>
      <c r="N3607" s="213"/>
      <c r="O3607" s="213"/>
      <c r="P3607" s="213"/>
      <c r="Q3607" s="213"/>
      <c r="R3607" s="213"/>
      <c r="S3607" s="213"/>
      <c r="T3607" s="214"/>
      <c r="AT3607" s="215" t="s">
        <v>188</v>
      </c>
      <c r="AU3607" s="215" t="s">
        <v>86</v>
      </c>
      <c r="AV3607" s="14" t="s">
        <v>184</v>
      </c>
      <c r="AW3607" s="14" t="s">
        <v>35</v>
      </c>
      <c r="AX3607" s="14" t="s">
        <v>84</v>
      </c>
      <c r="AY3607" s="215" t="s">
        <v>177</v>
      </c>
    </row>
    <row r="3608" spans="1:65" s="2" customFormat="1" ht="16.5" customHeight="1">
      <c r="A3608" s="36"/>
      <c r="B3608" s="37"/>
      <c r="C3608" s="237" t="s">
        <v>2868</v>
      </c>
      <c r="D3608" s="237" t="s">
        <v>757</v>
      </c>
      <c r="E3608" s="238" t="s">
        <v>2692</v>
      </c>
      <c r="F3608" s="239" t="s">
        <v>2693</v>
      </c>
      <c r="G3608" s="240" t="s">
        <v>2583</v>
      </c>
      <c r="H3608" s="241">
        <v>678.32799999999997</v>
      </c>
      <c r="I3608" s="242"/>
      <c r="J3608" s="243">
        <f>ROUND(I3608*H3608,2)</f>
        <v>0</v>
      </c>
      <c r="K3608" s="239" t="s">
        <v>183</v>
      </c>
      <c r="L3608" s="244"/>
      <c r="M3608" s="245" t="s">
        <v>19</v>
      </c>
      <c r="N3608" s="246" t="s">
        <v>47</v>
      </c>
      <c r="O3608" s="66"/>
      <c r="P3608" s="184">
        <f>O3608*H3608</f>
        <v>0</v>
      </c>
      <c r="Q3608" s="184">
        <v>1E-3</v>
      </c>
      <c r="R3608" s="184">
        <f>Q3608*H3608</f>
        <v>0.67832800000000004</v>
      </c>
      <c r="S3608" s="184">
        <v>0</v>
      </c>
      <c r="T3608" s="185">
        <f>S3608*H3608</f>
        <v>0</v>
      </c>
      <c r="U3608" s="36"/>
      <c r="V3608" s="36"/>
      <c r="W3608" s="36"/>
      <c r="X3608" s="36"/>
      <c r="Y3608" s="36"/>
      <c r="Z3608" s="36"/>
      <c r="AA3608" s="36"/>
      <c r="AB3608" s="36"/>
      <c r="AC3608" s="36"/>
      <c r="AD3608" s="36"/>
      <c r="AE3608" s="36"/>
      <c r="AR3608" s="186" t="s">
        <v>592</v>
      </c>
      <c r="AT3608" s="186" t="s">
        <v>757</v>
      </c>
      <c r="AU3608" s="186" t="s">
        <v>86</v>
      </c>
      <c r="AY3608" s="19" t="s">
        <v>177</v>
      </c>
      <c r="BE3608" s="187">
        <f>IF(N3608="základní",J3608,0)</f>
        <v>0</v>
      </c>
      <c r="BF3608" s="187">
        <f>IF(N3608="snížená",J3608,0)</f>
        <v>0</v>
      </c>
      <c r="BG3608" s="187">
        <f>IF(N3608="zákl. přenesená",J3608,0)</f>
        <v>0</v>
      </c>
      <c r="BH3608" s="187">
        <f>IF(N3608="sníž. přenesená",J3608,0)</f>
        <v>0</v>
      </c>
      <c r="BI3608" s="187">
        <f>IF(N3608="nulová",J3608,0)</f>
        <v>0</v>
      </c>
      <c r="BJ3608" s="19" t="s">
        <v>84</v>
      </c>
      <c r="BK3608" s="187">
        <f>ROUND(I3608*H3608,2)</f>
        <v>0</v>
      </c>
      <c r="BL3608" s="19" t="s">
        <v>301</v>
      </c>
      <c r="BM3608" s="186" t="s">
        <v>2869</v>
      </c>
    </row>
    <row r="3609" spans="1:65" s="13" customFormat="1" ht="11.25">
      <c r="B3609" s="193"/>
      <c r="C3609" s="194"/>
      <c r="D3609" s="195" t="s">
        <v>188</v>
      </c>
      <c r="E3609" s="196" t="s">
        <v>19</v>
      </c>
      <c r="F3609" s="197" t="s">
        <v>2870</v>
      </c>
      <c r="G3609" s="194"/>
      <c r="H3609" s="198">
        <v>678.32799999999997</v>
      </c>
      <c r="I3609" s="199"/>
      <c r="J3609" s="194"/>
      <c r="K3609" s="194"/>
      <c r="L3609" s="200"/>
      <c r="M3609" s="201"/>
      <c r="N3609" s="202"/>
      <c r="O3609" s="202"/>
      <c r="P3609" s="202"/>
      <c r="Q3609" s="202"/>
      <c r="R3609" s="202"/>
      <c r="S3609" s="202"/>
      <c r="T3609" s="203"/>
      <c r="AT3609" s="204" t="s">
        <v>188</v>
      </c>
      <c r="AU3609" s="204" t="s">
        <v>86</v>
      </c>
      <c r="AV3609" s="13" t="s">
        <v>86</v>
      </c>
      <c r="AW3609" s="13" t="s">
        <v>35</v>
      </c>
      <c r="AX3609" s="13" t="s">
        <v>84</v>
      </c>
      <c r="AY3609" s="204" t="s">
        <v>177</v>
      </c>
    </row>
    <row r="3610" spans="1:65" s="2" customFormat="1" ht="24.2" customHeight="1">
      <c r="A3610" s="36"/>
      <c r="B3610" s="37"/>
      <c r="C3610" s="175" t="s">
        <v>2871</v>
      </c>
      <c r="D3610" s="175" t="s">
        <v>179</v>
      </c>
      <c r="E3610" s="176" t="s">
        <v>2872</v>
      </c>
      <c r="F3610" s="177" t="s">
        <v>2873</v>
      </c>
      <c r="G3610" s="178" t="s">
        <v>199</v>
      </c>
      <c r="H3610" s="179">
        <v>459.59300000000002</v>
      </c>
      <c r="I3610" s="180"/>
      <c r="J3610" s="181">
        <f>ROUND(I3610*H3610,2)</f>
        <v>0</v>
      </c>
      <c r="K3610" s="177" t="s">
        <v>183</v>
      </c>
      <c r="L3610" s="41"/>
      <c r="M3610" s="182" t="s">
        <v>19</v>
      </c>
      <c r="N3610" s="183" t="s">
        <v>47</v>
      </c>
      <c r="O3610" s="66"/>
      <c r="P3610" s="184">
        <f>O3610*H3610</f>
        <v>0</v>
      </c>
      <c r="Q3610" s="184">
        <v>8.9999999999999993E-3</v>
      </c>
      <c r="R3610" s="184">
        <f>Q3610*H3610</f>
        <v>4.1363370000000002</v>
      </c>
      <c r="S3610" s="184">
        <v>0</v>
      </c>
      <c r="T3610" s="185">
        <f>S3610*H3610</f>
        <v>0</v>
      </c>
      <c r="U3610" s="36"/>
      <c r="V3610" s="36"/>
      <c r="W3610" s="36"/>
      <c r="X3610" s="36"/>
      <c r="Y3610" s="36"/>
      <c r="Z3610" s="36"/>
      <c r="AA3610" s="36"/>
      <c r="AB3610" s="36"/>
      <c r="AC3610" s="36"/>
      <c r="AD3610" s="36"/>
      <c r="AE3610" s="36"/>
      <c r="AR3610" s="186" t="s">
        <v>301</v>
      </c>
      <c r="AT3610" s="186" t="s">
        <v>179</v>
      </c>
      <c r="AU3610" s="186" t="s">
        <v>86</v>
      </c>
      <c r="AY3610" s="19" t="s">
        <v>177</v>
      </c>
      <c r="BE3610" s="187">
        <f>IF(N3610="základní",J3610,0)</f>
        <v>0</v>
      </c>
      <c r="BF3610" s="187">
        <f>IF(N3610="snížená",J3610,0)</f>
        <v>0</v>
      </c>
      <c r="BG3610" s="187">
        <f>IF(N3610="zákl. přenesená",J3610,0)</f>
        <v>0</v>
      </c>
      <c r="BH3610" s="187">
        <f>IF(N3610="sníž. přenesená",J3610,0)</f>
        <v>0</v>
      </c>
      <c r="BI3610" s="187">
        <f>IF(N3610="nulová",J3610,0)</f>
        <v>0</v>
      </c>
      <c r="BJ3610" s="19" t="s">
        <v>84</v>
      </c>
      <c r="BK3610" s="187">
        <f>ROUND(I3610*H3610,2)</f>
        <v>0</v>
      </c>
      <c r="BL3610" s="19" t="s">
        <v>301</v>
      </c>
      <c r="BM3610" s="186" t="s">
        <v>2874</v>
      </c>
    </row>
    <row r="3611" spans="1:65" s="2" customFormat="1" ht="11.25">
      <c r="A3611" s="36"/>
      <c r="B3611" s="37"/>
      <c r="C3611" s="38"/>
      <c r="D3611" s="188" t="s">
        <v>186</v>
      </c>
      <c r="E3611" s="38"/>
      <c r="F3611" s="189" t="s">
        <v>2875</v>
      </c>
      <c r="G3611" s="38"/>
      <c r="H3611" s="38"/>
      <c r="I3611" s="190"/>
      <c r="J3611" s="38"/>
      <c r="K3611" s="38"/>
      <c r="L3611" s="41"/>
      <c r="M3611" s="191"/>
      <c r="N3611" s="192"/>
      <c r="O3611" s="66"/>
      <c r="P3611" s="66"/>
      <c r="Q3611" s="66"/>
      <c r="R3611" s="66"/>
      <c r="S3611" s="66"/>
      <c r="T3611" s="67"/>
      <c r="U3611" s="36"/>
      <c r="V3611" s="36"/>
      <c r="W3611" s="36"/>
      <c r="X3611" s="36"/>
      <c r="Y3611" s="36"/>
      <c r="Z3611" s="36"/>
      <c r="AA3611" s="36"/>
      <c r="AB3611" s="36"/>
      <c r="AC3611" s="36"/>
      <c r="AD3611" s="36"/>
      <c r="AE3611" s="36"/>
      <c r="AT3611" s="19" t="s">
        <v>186</v>
      </c>
      <c r="AU3611" s="19" t="s">
        <v>86</v>
      </c>
    </row>
    <row r="3612" spans="1:65" s="15" customFormat="1" ht="11.25">
      <c r="B3612" s="216"/>
      <c r="C3612" s="217"/>
      <c r="D3612" s="195" t="s">
        <v>188</v>
      </c>
      <c r="E3612" s="218" t="s">
        <v>19</v>
      </c>
      <c r="F3612" s="219" t="s">
        <v>422</v>
      </c>
      <c r="G3612" s="217"/>
      <c r="H3612" s="218" t="s">
        <v>19</v>
      </c>
      <c r="I3612" s="220"/>
      <c r="J3612" s="217"/>
      <c r="K3612" s="217"/>
      <c r="L3612" s="221"/>
      <c r="M3612" s="222"/>
      <c r="N3612" s="223"/>
      <c r="O3612" s="223"/>
      <c r="P3612" s="223"/>
      <c r="Q3612" s="223"/>
      <c r="R3612" s="223"/>
      <c r="S3612" s="223"/>
      <c r="T3612" s="224"/>
      <c r="AT3612" s="225" t="s">
        <v>188</v>
      </c>
      <c r="AU3612" s="225" t="s">
        <v>86</v>
      </c>
      <c r="AV3612" s="15" t="s">
        <v>84</v>
      </c>
      <c r="AW3612" s="15" t="s">
        <v>35</v>
      </c>
      <c r="AX3612" s="15" t="s">
        <v>76</v>
      </c>
      <c r="AY3612" s="225" t="s">
        <v>177</v>
      </c>
    </row>
    <row r="3613" spans="1:65" s="13" customFormat="1" ht="11.25">
      <c r="B3613" s="193"/>
      <c r="C3613" s="194"/>
      <c r="D3613" s="195" t="s">
        <v>188</v>
      </c>
      <c r="E3613" s="196" t="s">
        <v>19</v>
      </c>
      <c r="F3613" s="197" t="s">
        <v>2816</v>
      </c>
      <c r="G3613" s="194"/>
      <c r="H3613" s="198">
        <v>42.112000000000002</v>
      </c>
      <c r="I3613" s="199"/>
      <c r="J3613" s="194"/>
      <c r="K3613" s="194"/>
      <c r="L3613" s="200"/>
      <c r="M3613" s="201"/>
      <c r="N3613" s="202"/>
      <c r="O3613" s="202"/>
      <c r="P3613" s="202"/>
      <c r="Q3613" s="202"/>
      <c r="R3613" s="202"/>
      <c r="S3613" s="202"/>
      <c r="T3613" s="203"/>
      <c r="AT3613" s="204" t="s">
        <v>188</v>
      </c>
      <c r="AU3613" s="204" t="s">
        <v>86</v>
      </c>
      <c r="AV3613" s="13" t="s">
        <v>86</v>
      </c>
      <c r="AW3613" s="13" t="s">
        <v>35</v>
      </c>
      <c r="AX3613" s="13" t="s">
        <v>76</v>
      </c>
      <c r="AY3613" s="204" t="s">
        <v>177</v>
      </c>
    </row>
    <row r="3614" spans="1:65" s="13" customFormat="1" ht="11.25">
      <c r="B3614" s="193"/>
      <c r="C3614" s="194"/>
      <c r="D3614" s="195" t="s">
        <v>188</v>
      </c>
      <c r="E3614" s="196" t="s">
        <v>19</v>
      </c>
      <c r="F3614" s="197" t="s">
        <v>366</v>
      </c>
      <c r="G3614" s="194"/>
      <c r="H3614" s="198">
        <v>-1.5760000000000001</v>
      </c>
      <c r="I3614" s="199"/>
      <c r="J3614" s="194"/>
      <c r="K3614" s="194"/>
      <c r="L3614" s="200"/>
      <c r="M3614" s="201"/>
      <c r="N3614" s="202"/>
      <c r="O3614" s="202"/>
      <c r="P3614" s="202"/>
      <c r="Q3614" s="202"/>
      <c r="R3614" s="202"/>
      <c r="S3614" s="202"/>
      <c r="T3614" s="203"/>
      <c r="AT3614" s="204" t="s">
        <v>188</v>
      </c>
      <c r="AU3614" s="204" t="s">
        <v>86</v>
      </c>
      <c r="AV3614" s="13" t="s">
        <v>86</v>
      </c>
      <c r="AW3614" s="13" t="s">
        <v>35</v>
      </c>
      <c r="AX3614" s="13" t="s">
        <v>76</v>
      </c>
      <c r="AY3614" s="204" t="s">
        <v>177</v>
      </c>
    </row>
    <row r="3615" spans="1:65" s="13" customFormat="1" ht="11.25">
      <c r="B3615" s="193"/>
      <c r="C3615" s="194"/>
      <c r="D3615" s="195" t="s">
        <v>188</v>
      </c>
      <c r="E3615" s="196" t="s">
        <v>19</v>
      </c>
      <c r="F3615" s="197" t="s">
        <v>334</v>
      </c>
      <c r="G3615" s="194"/>
      <c r="H3615" s="198">
        <v>-2.758</v>
      </c>
      <c r="I3615" s="199"/>
      <c r="J3615" s="194"/>
      <c r="K3615" s="194"/>
      <c r="L3615" s="200"/>
      <c r="M3615" s="201"/>
      <c r="N3615" s="202"/>
      <c r="O3615" s="202"/>
      <c r="P3615" s="202"/>
      <c r="Q3615" s="202"/>
      <c r="R3615" s="202"/>
      <c r="S3615" s="202"/>
      <c r="T3615" s="203"/>
      <c r="AT3615" s="204" t="s">
        <v>188</v>
      </c>
      <c r="AU3615" s="204" t="s">
        <v>86</v>
      </c>
      <c r="AV3615" s="13" t="s">
        <v>86</v>
      </c>
      <c r="AW3615" s="13" t="s">
        <v>35</v>
      </c>
      <c r="AX3615" s="13" t="s">
        <v>76</v>
      </c>
      <c r="AY3615" s="204" t="s">
        <v>177</v>
      </c>
    </row>
    <row r="3616" spans="1:65" s="15" customFormat="1" ht="11.25">
      <c r="B3616" s="216"/>
      <c r="C3616" s="217"/>
      <c r="D3616" s="195" t="s">
        <v>188</v>
      </c>
      <c r="E3616" s="218" t="s">
        <v>19</v>
      </c>
      <c r="F3616" s="219" t="s">
        <v>424</v>
      </c>
      <c r="G3616" s="217"/>
      <c r="H3616" s="218" t="s">
        <v>19</v>
      </c>
      <c r="I3616" s="220"/>
      <c r="J3616" s="217"/>
      <c r="K3616" s="217"/>
      <c r="L3616" s="221"/>
      <c r="M3616" s="222"/>
      <c r="N3616" s="223"/>
      <c r="O3616" s="223"/>
      <c r="P3616" s="223"/>
      <c r="Q3616" s="223"/>
      <c r="R3616" s="223"/>
      <c r="S3616" s="223"/>
      <c r="T3616" s="224"/>
      <c r="AT3616" s="225" t="s">
        <v>188</v>
      </c>
      <c r="AU3616" s="225" t="s">
        <v>86</v>
      </c>
      <c r="AV3616" s="15" t="s">
        <v>84</v>
      </c>
      <c r="AW3616" s="15" t="s">
        <v>35</v>
      </c>
      <c r="AX3616" s="15" t="s">
        <v>76</v>
      </c>
      <c r="AY3616" s="225" t="s">
        <v>177</v>
      </c>
    </row>
    <row r="3617" spans="2:51" s="13" customFormat="1" ht="11.25">
      <c r="B3617" s="193"/>
      <c r="C3617" s="194"/>
      <c r="D3617" s="195" t="s">
        <v>188</v>
      </c>
      <c r="E3617" s="196" t="s">
        <v>19</v>
      </c>
      <c r="F3617" s="197" t="s">
        <v>2817</v>
      </c>
      <c r="G3617" s="194"/>
      <c r="H3617" s="198">
        <v>12.48</v>
      </c>
      <c r="I3617" s="199"/>
      <c r="J3617" s="194"/>
      <c r="K3617" s="194"/>
      <c r="L3617" s="200"/>
      <c r="M3617" s="201"/>
      <c r="N3617" s="202"/>
      <c r="O3617" s="202"/>
      <c r="P3617" s="202"/>
      <c r="Q3617" s="202"/>
      <c r="R3617" s="202"/>
      <c r="S3617" s="202"/>
      <c r="T3617" s="203"/>
      <c r="AT3617" s="204" t="s">
        <v>188</v>
      </c>
      <c r="AU3617" s="204" t="s">
        <v>86</v>
      </c>
      <c r="AV3617" s="13" t="s">
        <v>86</v>
      </c>
      <c r="AW3617" s="13" t="s">
        <v>35</v>
      </c>
      <c r="AX3617" s="13" t="s">
        <v>76</v>
      </c>
      <c r="AY3617" s="204" t="s">
        <v>177</v>
      </c>
    </row>
    <row r="3618" spans="2:51" s="13" customFormat="1" ht="11.25">
      <c r="B3618" s="193"/>
      <c r="C3618" s="194"/>
      <c r="D3618" s="195" t="s">
        <v>188</v>
      </c>
      <c r="E3618" s="196" t="s">
        <v>19</v>
      </c>
      <c r="F3618" s="197" t="s">
        <v>365</v>
      </c>
      <c r="G3618" s="194"/>
      <c r="H3618" s="198">
        <v>-1.379</v>
      </c>
      <c r="I3618" s="199"/>
      <c r="J3618" s="194"/>
      <c r="K3618" s="194"/>
      <c r="L3618" s="200"/>
      <c r="M3618" s="201"/>
      <c r="N3618" s="202"/>
      <c r="O3618" s="202"/>
      <c r="P3618" s="202"/>
      <c r="Q3618" s="202"/>
      <c r="R3618" s="202"/>
      <c r="S3618" s="202"/>
      <c r="T3618" s="203"/>
      <c r="AT3618" s="204" t="s">
        <v>188</v>
      </c>
      <c r="AU3618" s="204" t="s">
        <v>86</v>
      </c>
      <c r="AV3618" s="13" t="s">
        <v>86</v>
      </c>
      <c r="AW3618" s="13" t="s">
        <v>35</v>
      </c>
      <c r="AX3618" s="13" t="s">
        <v>76</v>
      </c>
      <c r="AY3618" s="204" t="s">
        <v>177</v>
      </c>
    </row>
    <row r="3619" spans="2:51" s="15" customFormat="1" ht="11.25">
      <c r="B3619" s="216"/>
      <c r="C3619" s="217"/>
      <c r="D3619" s="195" t="s">
        <v>188</v>
      </c>
      <c r="E3619" s="218" t="s">
        <v>19</v>
      </c>
      <c r="F3619" s="219" t="s">
        <v>426</v>
      </c>
      <c r="G3619" s="217"/>
      <c r="H3619" s="218" t="s">
        <v>19</v>
      </c>
      <c r="I3619" s="220"/>
      <c r="J3619" s="217"/>
      <c r="K3619" s="217"/>
      <c r="L3619" s="221"/>
      <c r="M3619" s="222"/>
      <c r="N3619" s="223"/>
      <c r="O3619" s="223"/>
      <c r="P3619" s="223"/>
      <c r="Q3619" s="223"/>
      <c r="R3619" s="223"/>
      <c r="S3619" s="223"/>
      <c r="T3619" s="224"/>
      <c r="AT3619" s="225" t="s">
        <v>188</v>
      </c>
      <c r="AU3619" s="225" t="s">
        <v>86</v>
      </c>
      <c r="AV3619" s="15" t="s">
        <v>84</v>
      </c>
      <c r="AW3619" s="15" t="s">
        <v>35</v>
      </c>
      <c r="AX3619" s="15" t="s">
        <v>76</v>
      </c>
      <c r="AY3619" s="225" t="s">
        <v>177</v>
      </c>
    </row>
    <row r="3620" spans="2:51" s="13" customFormat="1" ht="11.25">
      <c r="B3620" s="193"/>
      <c r="C3620" s="194"/>
      <c r="D3620" s="195" t="s">
        <v>188</v>
      </c>
      <c r="E3620" s="196" t="s">
        <v>19</v>
      </c>
      <c r="F3620" s="197" t="s">
        <v>2818</v>
      </c>
      <c r="G3620" s="194"/>
      <c r="H3620" s="198">
        <v>15.964</v>
      </c>
      <c r="I3620" s="199"/>
      <c r="J3620" s="194"/>
      <c r="K3620" s="194"/>
      <c r="L3620" s="200"/>
      <c r="M3620" s="201"/>
      <c r="N3620" s="202"/>
      <c r="O3620" s="202"/>
      <c r="P3620" s="202"/>
      <c r="Q3620" s="202"/>
      <c r="R3620" s="202"/>
      <c r="S3620" s="202"/>
      <c r="T3620" s="203"/>
      <c r="AT3620" s="204" t="s">
        <v>188</v>
      </c>
      <c r="AU3620" s="204" t="s">
        <v>86</v>
      </c>
      <c r="AV3620" s="13" t="s">
        <v>86</v>
      </c>
      <c r="AW3620" s="13" t="s">
        <v>35</v>
      </c>
      <c r="AX3620" s="13" t="s">
        <v>76</v>
      </c>
      <c r="AY3620" s="204" t="s">
        <v>177</v>
      </c>
    </row>
    <row r="3621" spans="2:51" s="13" customFormat="1" ht="11.25">
      <c r="B3621" s="193"/>
      <c r="C3621" s="194"/>
      <c r="D3621" s="195" t="s">
        <v>188</v>
      </c>
      <c r="E3621" s="196" t="s">
        <v>19</v>
      </c>
      <c r="F3621" s="197" t="s">
        <v>365</v>
      </c>
      <c r="G3621" s="194"/>
      <c r="H3621" s="198">
        <v>-1.379</v>
      </c>
      <c r="I3621" s="199"/>
      <c r="J3621" s="194"/>
      <c r="K3621" s="194"/>
      <c r="L3621" s="200"/>
      <c r="M3621" s="201"/>
      <c r="N3621" s="202"/>
      <c r="O3621" s="202"/>
      <c r="P3621" s="202"/>
      <c r="Q3621" s="202"/>
      <c r="R3621" s="202"/>
      <c r="S3621" s="202"/>
      <c r="T3621" s="203"/>
      <c r="AT3621" s="204" t="s">
        <v>188</v>
      </c>
      <c r="AU3621" s="204" t="s">
        <v>86</v>
      </c>
      <c r="AV3621" s="13" t="s">
        <v>86</v>
      </c>
      <c r="AW3621" s="13" t="s">
        <v>35</v>
      </c>
      <c r="AX3621" s="13" t="s">
        <v>76</v>
      </c>
      <c r="AY3621" s="204" t="s">
        <v>177</v>
      </c>
    </row>
    <row r="3622" spans="2:51" s="15" customFormat="1" ht="11.25">
      <c r="B3622" s="216"/>
      <c r="C3622" s="217"/>
      <c r="D3622" s="195" t="s">
        <v>188</v>
      </c>
      <c r="E3622" s="218" t="s">
        <v>19</v>
      </c>
      <c r="F3622" s="219" t="s">
        <v>428</v>
      </c>
      <c r="G3622" s="217"/>
      <c r="H3622" s="218" t="s">
        <v>19</v>
      </c>
      <c r="I3622" s="220"/>
      <c r="J3622" s="217"/>
      <c r="K3622" s="217"/>
      <c r="L3622" s="221"/>
      <c r="M3622" s="222"/>
      <c r="N3622" s="223"/>
      <c r="O3622" s="223"/>
      <c r="P3622" s="223"/>
      <c r="Q3622" s="223"/>
      <c r="R3622" s="223"/>
      <c r="S3622" s="223"/>
      <c r="T3622" s="224"/>
      <c r="AT3622" s="225" t="s">
        <v>188</v>
      </c>
      <c r="AU3622" s="225" t="s">
        <v>86</v>
      </c>
      <c r="AV3622" s="15" t="s">
        <v>84</v>
      </c>
      <c r="AW3622" s="15" t="s">
        <v>35</v>
      </c>
      <c r="AX3622" s="15" t="s">
        <v>76</v>
      </c>
      <c r="AY3622" s="225" t="s">
        <v>177</v>
      </c>
    </row>
    <row r="3623" spans="2:51" s="13" customFormat="1" ht="11.25">
      <c r="B3623" s="193"/>
      <c r="C3623" s="194"/>
      <c r="D3623" s="195" t="s">
        <v>188</v>
      </c>
      <c r="E3623" s="196" t="s">
        <v>19</v>
      </c>
      <c r="F3623" s="197" t="s">
        <v>2819</v>
      </c>
      <c r="G3623" s="194"/>
      <c r="H3623" s="198">
        <v>48.165999999999997</v>
      </c>
      <c r="I3623" s="199"/>
      <c r="J3623" s="194"/>
      <c r="K3623" s="194"/>
      <c r="L3623" s="200"/>
      <c r="M3623" s="201"/>
      <c r="N3623" s="202"/>
      <c r="O3623" s="202"/>
      <c r="P3623" s="202"/>
      <c r="Q3623" s="202"/>
      <c r="R3623" s="202"/>
      <c r="S3623" s="202"/>
      <c r="T3623" s="203"/>
      <c r="AT3623" s="204" t="s">
        <v>188</v>
      </c>
      <c r="AU3623" s="204" t="s">
        <v>86</v>
      </c>
      <c r="AV3623" s="13" t="s">
        <v>86</v>
      </c>
      <c r="AW3623" s="13" t="s">
        <v>35</v>
      </c>
      <c r="AX3623" s="13" t="s">
        <v>76</v>
      </c>
      <c r="AY3623" s="204" t="s">
        <v>177</v>
      </c>
    </row>
    <row r="3624" spans="2:51" s="13" customFormat="1" ht="11.25">
      <c r="B3624" s="193"/>
      <c r="C3624" s="194"/>
      <c r="D3624" s="195" t="s">
        <v>188</v>
      </c>
      <c r="E3624" s="196" t="s">
        <v>19</v>
      </c>
      <c r="F3624" s="197" t="s">
        <v>366</v>
      </c>
      <c r="G3624" s="194"/>
      <c r="H3624" s="198">
        <v>-1.5760000000000001</v>
      </c>
      <c r="I3624" s="199"/>
      <c r="J3624" s="194"/>
      <c r="K3624" s="194"/>
      <c r="L3624" s="200"/>
      <c r="M3624" s="201"/>
      <c r="N3624" s="202"/>
      <c r="O3624" s="202"/>
      <c r="P3624" s="202"/>
      <c r="Q3624" s="202"/>
      <c r="R3624" s="202"/>
      <c r="S3624" s="202"/>
      <c r="T3624" s="203"/>
      <c r="AT3624" s="204" t="s">
        <v>188</v>
      </c>
      <c r="AU3624" s="204" t="s">
        <v>86</v>
      </c>
      <c r="AV3624" s="13" t="s">
        <v>86</v>
      </c>
      <c r="AW3624" s="13" t="s">
        <v>35</v>
      </c>
      <c r="AX3624" s="13" t="s">
        <v>76</v>
      </c>
      <c r="AY3624" s="204" t="s">
        <v>177</v>
      </c>
    </row>
    <row r="3625" spans="2:51" s="13" customFormat="1" ht="11.25">
      <c r="B3625" s="193"/>
      <c r="C3625" s="194"/>
      <c r="D3625" s="195" t="s">
        <v>188</v>
      </c>
      <c r="E3625" s="196" t="s">
        <v>19</v>
      </c>
      <c r="F3625" s="197" t="s">
        <v>365</v>
      </c>
      <c r="G3625" s="194"/>
      <c r="H3625" s="198">
        <v>-1.379</v>
      </c>
      <c r="I3625" s="199"/>
      <c r="J3625" s="194"/>
      <c r="K3625" s="194"/>
      <c r="L3625" s="200"/>
      <c r="M3625" s="201"/>
      <c r="N3625" s="202"/>
      <c r="O3625" s="202"/>
      <c r="P3625" s="202"/>
      <c r="Q3625" s="202"/>
      <c r="R3625" s="202"/>
      <c r="S3625" s="202"/>
      <c r="T3625" s="203"/>
      <c r="AT3625" s="204" t="s">
        <v>188</v>
      </c>
      <c r="AU3625" s="204" t="s">
        <v>86</v>
      </c>
      <c r="AV3625" s="13" t="s">
        <v>86</v>
      </c>
      <c r="AW3625" s="13" t="s">
        <v>35</v>
      </c>
      <c r="AX3625" s="13" t="s">
        <v>76</v>
      </c>
      <c r="AY3625" s="204" t="s">
        <v>177</v>
      </c>
    </row>
    <row r="3626" spans="2:51" s="15" customFormat="1" ht="11.25">
      <c r="B3626" s="216"/>
      <c r="C3626" s="217"/>
      <c r="D3626" s="195" t="s">
        <v>188</v>
      </c>
      <c r="E3626" s="218" t="s">
        <v>19</v>
      </c>
      <c r="F3626" s="219" t="s">
        <v>430</v>
      </c>
      <c r="G3626" s="217"/>
      <c r="H3626" s="218" t="s">
        <v>19</v>
      </c>
      <c r="I3626" s="220"/>
      <c r="J3626" s="217"/>
      <c r="K3626" s="217"/>
      <c r="L3626" s="221"/>
      <c r="M3626" s="222"/>
      <c r="N3626" s="223"/>
      <c r="O3626" s="223"/>
      <c r="P3626" s="223"/>
      <c r="Q3626" s="223"/>
      <c r="R3626" s="223"/>
      <c r="S3626" s="223"/>
      <c r="T3626" s="224"/>
      <c r="AT3626" s="225" t="s">
        <v>188</v>
      </c>
      <c r="AU3626" s="225" t="s">
        <v>86</v>
      </c>
      <c r="AV3626" s="15" t="s">
        <v>84</v>
      </c>
      <c r="AW3626" s="15" t="s">
        <v>35</v>
      </c>
      <c r="AX3626" s="15" t="s">
        <v>76</v>
      </c>
      <c r="AY3626" s="225" t="s">
        <v>177</v>
      </c>
    </row>
    <row r="3627" spans="2:51" s="13" customFormat="1" ht="11.25">
      <c r="B3627" s="193"/>
      <c r="C3627" s="194"/>
      <c r="D3627" s="195" t="s">
        <v>188</v>
      </c>
      <c r="E3627" s="196" t="s">
        <v>19</v>
      </c>
      <c r="F3627" s="197" t="s">
        <v>2820</v>
      </c>
      <c r="G3627" s="194"/>
      <c r="H3627" s="198">
        <v>13.78</v>
      </c>
      <c r="I3627" s="199"/>
      <c r="J3627" s="194"/>
      <c r="K3627" s="194"/>
      <c r="L3627" s="200"/>
      <c r="M3627" s="201"/>
      <c r="N3627" s="202"/>
      <c r="O3627" s="202"/>
      <c r="P3627" s="202"/>
      <c r="Q3627" s="202"/>
      <c r="R3627" s="202"/>
      <c r="S3627" s="202"/>
      <c r="T3627" s="203"/>
      <c r="AT3627" s="204" t="s">
        <v>188</v>
      </c>
      <c r="AU3627" s="204" t="s">
        <v>86</v>
      </c>
      <c r="AV3627" s="13" t="s">
        <v>86</v>
      </c>
      <c r="AW3627" s="13" t="s">
        <v>35</v>
      </c>
      <c r="AX3627" s="13" t="s">
        <v>76</v>
      </c>
      <c r="AY3627" s="204" t="s">
        <v>177</v>
      </c>
    </row>
    <row r="3628" spans="2:51" s="13" customFormat="1" ht="11.25">
      <c r="B3628" s="193"/>
      <c r="C3628" s="194"/>
      <c r="D3628" s="195" t="s">
        <v>188</v>
      </c>
      <c r="E3628" s="196" t="s">
        <v>19</v>
      </c>
      <c r="F3628" s="197" t="s">
        <v>365</v>
      </c>
      <c r="G3628" s="194"/>
      <c r="H3628" s="198">
        <v>-1.379</v>
      </c>
      <c r="I3628" s="199"/>
      <c r="J3628" s="194"/>
      <c r="K3628" s="194"/>
      <c r="L3628" s="200"/>
      <c r="M3628" s="201"/>
      <c r="N3628" s="202"/>
      <c r="O3628" s="202"/>
      <c r="P3628" s="202"/>
      <c r="Q3628" s="202"/>
      <c r="R3628" s="202"/>
      <c r="S3628" s="202"/>
      <c r="T3628" s="203"/>
      <c r="AT3628" s="204" t="s">
        <v>188</v>
      </c>
      <c r="AU3628" s="204" t="s">
        <v>86</v>
      </c>
      <c r="AV3628" s="13" t="s">
        <v>86</v>
      </c>
      <c r="AW3628" s="13" t="s">
        <v>35</v>
      </c>
      <c r="AX3628" s="13" t="s">
        <v>76</v>
      </c>
      <c r="AY3628" s="204" t="s">
        <v>177</v>
      </c>
    </row>
    <row r="3629" spans="2:51" s="15" customFormat="1" ht="11.25">
      <c r="B3629" s="216"/>
      <c r="C3629" s="217"/>
      <c r="D3629" s="195" t="s">
        <v>188</v>
      </c>
      <c r="E3629" s="218" t="s">
        <v>19</v>
      </c>
      <c r="F3629" s="219" t="s">
        <v>2821</v>
      </c>
      <c r="G3629" s="217"/>
      <c r="H3629" s="218" t="s">
        <v>19</v>
      </c>
      <c r="I3629" s="220"/>
      <c r="J3629" s="217"/>
      <c r="K3629" s="217"/>
      <c r="L3629" s="221"/>
      <c r="M3629" s="222"/>
      <c r="N3629" s="223"/>
      <c r="O3629" s="223"/>
      <c r="P3629" s="223"/>
      <c r="Q3629" s="223"/>
      <c r="R3629" s="223"/>
      <c r="S3629" s="223"/>
      <c r="T3629" s="224"/>
      <c r="AT3629" s="225" t="s">
        <v>188</v>
      </c>
      <c r="AU3629" s="225" t="s">
        <v>86</v>
      </c>
      <c r="AV3629" s="15" t="s">
        <v>84</v>
      </c>
      <c r="AW3629" s="15" t="s">
        <v>35</v>
      </c>
      <c r="AX3629" s="15" t="s">
        <v>76</v>
      </c>
      <c r="AY3629" s="225" t="s">
        <v>177</v>
      </c>
    </row>
    <row r="3630" spans="2:51" s="13" customFormat="1" ht="11.25">
      <c r="B3630" s="193"/>
      <c r="C3630" s="194"/>
      <c r="D3630" s="195" t="s">
        <v>188</v>
      </c>
      <c r="E3630" s="196" t="s">
        <v>19</v>
      </c>
      <c r="F3630" s="197" t="s">
        <v>2822</v>
      </c>
      <c r="G3630" s="194"/>
      <c r="H3630" s="198">
        <v>20.399999999999999</v>
      </c>
      <c r="I3630" s="199"/>
      <c r="J3630" s="194"/>
      <c r="K3630" s="194"/>
      <c r="L3630" s="200"/>
      <c r="M3630" s="201"/>
      <c r="N3630" s="202"/>
      <c r="O3630" s="202"/>
      <c r="P3630" s="202"/>
      <c r="Q3630" s="202"/>
      <c r="R3630" s="202"/>
      <c r="S3630" s="202"/>
      <c r="T3630" s="203"/>
      <c r="AT3630" s="204" t="s">
        <v>188</v>
      </c>
      <c r="AU3630" s="204" t="s">
        <v>86</v>
      </c>
      <c r="AV3630" s="13" t="s">
        <v>86</v>
      </c>
      <c r="AW3630" s="13" t="s">
        <v>35</v>
      </c>
      <c r="AX3630" s="13" t="s">
        <v>76</v>
      </c>
      <c r="AY3630" s="204" t="s">
        <v>177</v>
      </c>
    </row>
    <row r="3631" spans="2:51" s="13" customFormat="1" ht="11.25">
      <c r="B3631" s="193"/>
      <c r="C3631" s="194"/>
      <c r="D3631" s="195" t="s">
        <v>188</v>
      </c>
      <c r="E3631" s="196" t="s">
        <v>19</v>
      </c>
      <c r="F3631" s="197" t="s">
        <v>334</v>
      </c>
      <c r="G3631" s="194"/>
      <c r="H3631" s="198">
        <v>-2.758</v>
      </c>
      <c r="I3631" s="199"/>
      <c r="J3631" s="194"/>
      <c r="K3631" s="194"/>
      <c r="L3631" s="200"/>
      <c r="M3631" s="201"/>
      <c r="N3631" s="202"/>
      <c r="O3631" s="202"/>
      <c r="P3631" s="202"/>
      <c r="Q3631" s="202"/>
      <c r="R3631" s="202"/>
      <c r="S3631" s="202"/>
      <c r="T3631" s="203"/>
      <c r="AT3631" s="204" t="s">
        <v>188</v>
      </c>
      <c r="AU3631" s="204" t="s">
        <v>86</v>
      </c>
      <c r="AV3631" s="13" t="s">
        <v>86</v>
      </c>
      <c r="AW3631" s="13" t="s">
        <v>35</v>
      </c>
      <c r="AX3631" s="13" t="s">
        <v>76</v>
      </c>
      <c r="AY3631" s="204" t="s">
        <v>177</v>
      </c>
    </row>
    <row r="3632" spans="2:51" s="15" customFormat="1" ht="11.25">
      <c r="B3632" s="216"/>
      <c r="C3632" s="217"/>
      <c r="D3632" s="195" t="s">
        <v>188</v>
      </c>
      <c r="E3632" s="218" t="s">
        <v>19</v>
      </c>
      <c r="F3632" s="219" t="s">
        <v>437</v>
      </c>
      <c r="G3632" s="217"/>
      <c r="H3632" s="218" t="s">
        <v>19</v>
      </c>
      <c r="I3632" s="220"/>
      <c r="J3632" s="217"/>
      <c r="K3632" s="217"/>
      <c r="L3632" s="221"/>
      <c r="M3632" s="222"/>
      <c r="N3632" s="223"/>
      <c r="O3632" s="223"/>
      <c r="P3632" s="223"/>
      <c r="Q3632" s="223"/>
      <c r="R3632" s="223"/>
      <c r="S3632" s="223"/>
      <c r="T3632" s="224"/>
      <c r="AT3632" s="225" t="s">
        <v>188</v>
      </c>
      <c r="AU3632" s="225" t="s">
        <v>86</v>
      </c>
      <c r="AV3632" s="15" t="s">
        <v>84</v>
      </c>
      <c r="AW3632" s="15" t="s">
        <v>35</v>
      </c>
      <c r="AX3632" s="15" t="s">
        <v>76</v>
      </c>
      <c r="AY3632" s="225" t="s">
        <v>177</v>
      </c>
    </row>
    <row r="3633" spans="2:51" s="13" customFormat="1" ht="11.25">
      <c r="B3633" s="193"/>
      <c r="C3633" s="194"/>
      <c r="D3633" s="195" t="s">
        <v>188</v>
      </c>
      <c r="E3633" s="196" t="s">
        <v>19</v>
      </c>
      <c r="F3633" s="197" t="s">
        <v>2823</v>
      </c>
      <c r="G3633" s="194"/>
      <c r="H3633" s="198">
        <v>18</v>
      </c>
      <c r="I3633" s="199"/>
      <c r="J3633" s="194"/>
      <c r="K3633" s="194"/>
      <c r="L3633" s="200"/>
      <c r="M3633" s="201"/>
      <c r="N3633" s="202"/>
      <c r="O3633" s="202"/>
      <c r="P3633" s="202"/>
      <c r="Q3633" s="202"/>
      <c r="R3633" s="202"/>
      <c r="S3633" s="202"/>
      <c r="T3633" s="203"/>
      <c r="AT3633" s="204" t="s">
        <v>188</v>
      </c>
      <c r="AU3633" s="204" t="s">
        <v>86</v>
      </c>
      <c r="AV3633" s="13" t="s">
        <v>86</v>
      </c>
      <c r="AW3633" s="13" t="s">
        <v>35</v>
      </c>
      <c r="AX3633" s="13" t="s">
        <v>76</v>
      </c>
      <c r="AY3633" s="204" t="s">
        <v>177</v>
      </c>
    </row>
    <row r="3634" spans="2:51" s="13" customFormat="1" ht="11.25">
      <c r="B3634" s="193"/>
      <c r="C3634" s="194"/>
      <c r="D3634" s="195" t="s">
        <v>188</v>
      </c>
      <c r="E3634" s="196" t="s">
        <v>19</v>
      </c>
      <c r="F3634" s="197" t="s">
        <v>334</v>
      </c>
      <c r="G3634" s="194"/>
      <c r="H3634" s="198">
        <v>-2.758</v>
      </c>
      <c r="I3634" s="199"/>
      <c r="J3634" s="194"/>
      <c r="K3634" s="194"/>
      <c r="L3634" s="200"/>
      <c r="M3634" s="201"/>
      <c r="N3634" s="202"/>
      <c r="O3634" s="202"/>
      <c r="P3634" s="202"/>
      <c r="Q3634" s="202"/>
      <c r="R3634" s="202"/>
      <c r="S3634" s="202"/>
      <c r="T3634" s="203"/>
      <c r="AT3634" s="204" t="s">
        <v>188</v>
      </c>
      <c r="AU3634" s="204" t="s">
        <v>86</v>
      </c>
      <c r="AV3634" s="13" t="s">
        <v>86</v>
      </c>
      <c r="AW3634" s="13" t="s">
        <v>35</v>
      </c>
      <c r="AX3634" s="13" t="s">
        <v>76</v>
      </c>
      <c r="AY3634" s="204" t="s">
        <v>177</v>
      </c>
    </row>
    <row r="3635" spans="2:51" s="13" customFormat="1" ht="11.25">
      <c r="B3635" s="193"/>
      <c r="C3635" s="194"/>
      <c r="D3635" s="195" t="s">
        <v>188</v>
      </c>
      <c r="E3635" s="196" t="s">
        <v>19</v>
      </c>
      <c r="F3635" s="197" t="s">
        <v>366</v>
      </c>
      <c r="G3635" s="194"/>
      <c r="H3635" s="198">
        <v>-1.5760000000000001</v>
      </c>
      <c r="I3635" s="199"/>
      <c r="J3635" s="194"/>
      <c r="K3635" s="194"/>
      <c r="L3635" s="200"/>
      <c r="M3635" s="201"/>
      <c r="N3635" s="202"/>
      <c r="O3635" s="202"/>
      <c r="P3635" s="202"/>
      <c r="Q3635" s="202"/>
      <c r="R3635" s="202"/>
      <c r="S3635" s="202"/>
      <c r="T3635" s="203"/>
      <c r="AT3635" s="204" t="s">
        <v>188</v>
      </c>
      <c r="AU3635" s="204" t="s">
        <v>86</v>
      </c>
      <c r="AV3635" s="13" t="s">
        <v>86</v>
      </c>
      <c r="AW3635" s="13" t="s">
        <v>35</v>
      </c>
      <c r="AX3635" s="13" t="s">
        <v>76</v>
      </c>
      <c r="AY3635" s="204" t="s">
        <v>177</v>
      </c>
    </row>
    <row r="3636" spans="2:51" s="15" customFormat="1" ht="11.25">
      <c r="B3636" s="216"/>
      <c r="C3636" s="217"/>
      <c r="D3636" s="195" t="s">
        <v>188</v>
      </c>
      <c r="E3636" s="218" t="s">
        <v>19</v>
      </c>
      <c r="F3636" s="219" t="s">
        <v>441</v>
      </c>
      <c r="G3636" s="217"/>
      <c r="H3636" s="218" t="s">
        <v>19</v>
      </c>
      <c r="I3636" s="220"/>
      <c r="J3636" s="217"/>
      <c r="K3636" s="217"/>
      <c r="L3636" s="221"/>
      <c r="M3636" s="222"/>
      <c r="N3636" s="223"/>
      <c r="O3636" s="223"/>
      <c r="P3636" s="223"/>
      <c r="Q3636" s="223"/>
      <c r="R3636" s="223"/>
      <c r="S3636" s="223"/>
      <c r="T3636" s="224"/>
      <c r="AT3636" s="225" t="s">
        <v>188</v>
      </c>
      <c r="AU3636" s="225" t="s">
        <v>86</v>
      </c>
      <c r="AV3636" s="15" t="s">
        <v>84</v>
      </c>
      <c r="AW3636" s="15" t="s">
        <v>35</v>
      </c>
      <c r="AX3636" s="15" t="s">
        <v>76</v>
      </c>
      <c r="AY3636" s="225" t="s">
        <v>177</v>
      </c>
    </row>
    <row r="3637" spans="2:51" s="13" customFormat="1" ht="11.25">
      <c r="B3637" s="193"/>
      <c r="C3637" s="194"/>
      <c r="D3637" s="195" t="s">
        <v>188</v>
      </c>
      <c r="E3637" s="196" t="s">
        <v>19</v>
      </c>
      <c r="F3637" s="197" t="s">
        <v>2824</v>
      </c>
      <c r="G3637" s="194"/>
      <c r="H3637" s="198">
        <v>13.6</v>
      </c>
      <c r="I3637" s="199"/>
      <c r="J3637" s="194"/>
      <c r="K3637" s="194"/>
      <c r="L3637" s="200"/>
      <c r="M3637" s="201"/>
      <c r="N3637" s="202"/>
      <c r="O3637" s="202"/>
      <c r="P3637" s="202"/>
      <c r="Q3637" s="202"/>
      <c r="R3637" s="202"/>
      <c r="S3637" s="202"/>
      <c r="T3637" s="203"/>
      <c r="AT3637" s="204" t="s">
        <v>188</v>
      </c>
      <c r="AU3637" s="204" t="s">
        <v>86</v>
      </c>
      <c r="AV3637" s="13" t="s">
        <v>86</v>
      </c>
      <c r="AW3637" s="13" t="s">
        <v>35</v>
      </c>
      <c r="AX3637" s="13" t="s">
        <v>76</v>
      </c>
      <c r="AY3637" s="204" t="s">
        <v>177</v>
      </c>
    </row>
    <row r="3638" spans="2:51" s="13" customFormat="1" ht="11.25">
      <c r="B3638" s="193"/>
      <c r="C3638" s="194"/>
      <c r="D3638" s="195" t="s">
        <v>188</v>
      </c>
      <c r="E3638" s="196" t="s">
        <v>19</v>
      </c>
      <c r="F3638" s="197" t="s">
        <v>366</v>
      </c>
      <c r="G3638" s="194"/>
      <c r="H3638" s="198">
        <v>-1.5760000000000001</v>
      </c>
      <c r="I3638" s="199"/>
      <c r="J3638" s="194"/>
      <c r="K3638" s="194"/>
      <c r="L3638" s="200"/>
      <c r="M3638" s="201"/>
      <c r="N3638" s="202"/>
      <c r="O3638" s="202"/>
      <c r="P3638" s="202"/>
      <c r="Q3638" s="202"/>
      <c r="R3638" s="202"/>
      <c r="S3638" s="202"/>
      <c r="T3638" s="203"/>
      <c r="AT3638" s="204" t="s">
        <v>188</v>
      </c>
      <c r="AU3638" s="204" t="s">
        <v>86</v>
      </c>
      <c r="AV3638" s="13" t="s">
        <v>86</v>
      </c>
      <c r="AW3638" s="13" t="s">
        <v>35</v>
      </c>
      <c r="AX3638" s="13" t="s">
        <v>76</v>
      </c>
      <c r="AY3638" s="204" t="s">
        <v>177</v>
      </c>
    </row>
    <row r="3639" spans="2:51" s="13" customFormat="1" ht="11.25">
      <c r="B3639" s="193"/>
      <c r="C3639" s="194"/>
      <c r="D3639" s="195" t="s">
        <v>188</v>
      </c>
      <c r="E3639" s="196" t="s">
        <v>19</v>
      </c>
      <c r="F3639" s="197" t="s">
        <v>365</v>
      </c>
      <c r="G3639" s="194"/>
      <c r="H3639" s="198">
        <v>-1.379</v>
      </c>
      <c r="I3639" s="199"/>
      <c r="J3639" s="194"/>
      <c r="K3639" s="194"/>
      <c r="L3639" s="200"/>
      <c r="M3639" s="201"/>
      <c r="N3639" s="202"/>
      <c r="O3639" s="202"/>
      <c r="P3639" s="202"/>
      <c r="Q3639" s="202"/>
      <c r="R3639" s="202"/>
      <c r="S3639" s="202"/>
      <c r="T3639" s="203"/>
      <c r="AT3639" s="204" t="s">
        <v>188</v>
      </c>
      <c r="AU3639" s="204" t="s">
        <v>86</v>
      </c>
      <c r="AV3639" s="13" t="s">
        <v>86</v>
      </c>
      <c r="AW3639" s="13" t="s">
        <v>35</v>
      </c>
      <c r="AX3639" s="13" t="s">
        <v>76</v>
      </c>
      <c r="AY3639" s="204" t="s">
        <v>177</v>
      </c>
    </row>
    <row r="3640" spans="2:51" s="15" customFormat="1" ht="11.25">
      <c r="B3640" s="216"/>
      <c r="C3640" s="217"/>
      <c r="D3640" s="195" t="s">
        <v>188</v>
      </c>
      <c r="E3640" s="218" t="s">
        <v>19</v>
      </c>
      <c r="F3640" s="219" t="s">
        <v>443</v>
      </c>
      <c r="G3640" s="217"/>
      <c r="H3640" s="218" t="s">
        <v>19</v>
      </c>
      <c r="I3640" s="220"/>
      <c r="J3640" s="217"/>
      <c r="K3640" s="217"/>
      <c r="L3640" s="221"/>
      <c r="M3640" s="222"/>
      <c r="N3640" s="223"/>
      <c r="O3640" s="223"/>
      <c r="P3640" s="223"/>
      <c r="Q3640" s="223"/>
      <c r="R3640" s="223"/>
      <c r="S3640" s="223"/>
      <c r="T3640" s="224"/>
      <c r="AT3640" s="225" t="s">
        <v>188</v>
      </c>
      <c r="AU3640" s="225" t="s">
        <v>86</v>
      </c>
      <c r="AV3640" s="15" t="s">
        <v>84</v>
      </c>
      <c r="AW3640" s="15" t="s">
        <v>35</v>
      </c>
      <c r="AX3640" s="15" t="s">
        <v>76</v>
      </c>
      <c r="AY3640" s="225" t="s">
        <v>177</v>
      </c>
    </row>
    <row r="3641" spans="2:51" s="13" customFormat="1" ht="11.25">
      <c r="B3641" s="193"/>
      <c r="C3641" s="194"/>
      <c r="D3641" s="195" t="s">
        <v>188</v>
      </c>
      <c r="E3641" s="196" t="s">
        <v>19</v>
      </c>
      <c r="F3641" s="197" t="s">
        <v>2825</v>
      </c>
      <c r="G3641" s="194"/>
      <c r="H3641" s="198">
        <v>13.8</v>
      </c>
      <c r="I3641" s="199"/>
      <c r="J3641" s="194"/>
      <c r="K3641" s="194"/>
      <c r="L3641" s="200"/>
      <c r="M3641" s="201"/>
      <c r="N3641" s="202"/>
      <c r="O3641" s="202"/>
      <c r="P3641" s="202"/>
      <c r="Q3641" s="202"/>
      <c r="R3641" s="202"/>
      <c r="S3641" s="202"/>
      <c r="T3641" s="203"/>
      <c r="AT3641" s="204" t="s">
        <v>188</v>
      </c>
      <c r="AU3641" s="204" t="s">
        <v>86</v>
      </c>
      <c r="AV3641" s="13" t="s">
        <v>86</v>
      </c>
      <c r="AW3641" s="13" t="s">
        <v>35</v>
      </c>
      <c r="AX3641" s="13" t="s">
        <v>76</v>
      </c>
      <c r="AY3641" s="204" t="s">
        <v>177</v>
      </c>
    </row>
    <row r="3642" spans="2:51" s="13" customFormat="1" ht="11.25">
      <c r="B3642" s="193"/>
      <c r="C3642" s="194"/>
      <c r="D3642" s="195" t="s">
        <v>188</v>
      </c>
      <c r="E3642" s="196" t="s">
        <v>19</v>
      </c>
      <c r="F3642" s="197" t="s">
        <v>334</v>
      </c>
      <c r="G3642" s="194"/>
      <c r="H3642" s="198">
        <v>-2.758</v>
      </c>
      <c r="I3642" s="199"/>
      <c r="J3642" s="194"/>
      <c r="K3642" s="194"/>
      <c r="L3642" s="200"/>
      <c r="M3642" s="201"/>
      <c r="N3642" s="202"/>
      <c r="O3642" s="202"/>
      <c r="P3642" s="202"/>
      <c r="Q3642" s="202"/>
      <c r="R3642" s="202"/>
      <c r="S3642" s="202"/>
      <c r="T3642" s="203"/>
      <c r="AT3642" s="204" t="s">
        <v>188</v>
      </c>
      <c r="AU3642" s="204" t="s">
        <v>86</v>
      </c>
      <c r="AV3642" s="13" t="s">
        <v>86</v>
      </c>
      <c r="AW3642" s="13" t="s">
        <v>35</v>
      </c>
      <c r="AX3642" s="13" t="s">
        <v>76</v>
      </c>
      <c r="AY3642" s="204" t="s">
        <v>177</v>
      </c>
    </row>
    <row r="3643" spans="2:51" s="15" customFormat="1" ht="11.25">
      <c r="B3643" s="216"/>
      <c r="C3643" s="217"/>
      <c r="D3643" s="195" t="s">
        <v>188</v>
      </c>
      <c r="E3643" s="218" t="s">
        <v>19</v>
      </c>
      <c r="F3643" s="219" t="s">
        <v>445</v>
      </c>
      <c r="G3643" s="217"/>
      <c r="H3643" s="218" t="s">
        <v>19</v>
      </c>
      <c r="I3643" s="220"/>
      <c r="J3643" s="217"/>
      <c r="K3643" s="217"/>
      <c r="L3643" s="221"/>
      <c r="M3643" s="222"/>
      <c r="N3643" s="223"/>
      <c r="O3643" s="223"/>
      <c r="P3643" s="223"/>
      <c r="Q3643" s="223"/>
      <c r="R3643" s="223"/>
      <c r="S3643" s="223"/>
      <c r="T3643" s="224"/>
      <c r="AT3643" s="225" t="s">
        <v>188</v>
      </c>
      <c r="AU3643" s="225" t="s">
        <v>86</v>
      </c>
      <c r="AV3643" s="15" t="s">
        <v>84</v>
      </c>
      <c r="AW3643" s="15" t="s">
        <v>35</v>
      </c>
      <c r="AX3643" s="15" t="s">
        <v>76</v>
      </c>
      <c r="AY3643" s="225" t="s">
        <v>177</v>
      </c>
    </row>
    <row r="3644" spans="2:51" s="13" customFormat="1" ht="11.25">
      <c r="B3644" s="193"/>
      <c r="C3644" s="194"/>
      <c r="D3644" s="195" t="s">
        <v>188</v>
      </c>
      <c r="E3644" s="196" t="s">
        <v>19</v>
      </c>
      <c r="F3644" s="197" t="s">
        <v>2826</v>
      </c>
      <c r="G3644" s="194"/>
      <c r="H3644" s="198">
        <v>10.199999999999999</v>
      </c>
      <c r="I3644" s="199"/>
      <c r="J3644" s="194"/>
      <c r="K3644" s="194"/>
      <c r="L3644" s="200"/>
      <c r="M3644" s="201"/>
      <c r="N3644" s="202"/>
      <c r="O3644" s="202"/>
      <c r="P3644" s="202"/>
      <c r="Q3644" s="202"/>
      <c r="R3644" s="202"/>
      <c r="S3644" s="202"/>
      <c r="T3644" s="203"/>
      <c r="AT3644" s="204" t="s">
        <v>188</v>
      </c>
      <c r="AU3644" s="204" t="s">
        <v>86</v>
      </c>
      <c r="AV3644" s="13" t="s">
        <v>86</v>
      </c>
      <c r="AW3644" s="13" t="s">
        <v>35</v>
      </c>
      <c r="AX3644" s="13" t="s">
        <v>76</v>
      </c>
      <c r="AY3644" s="204" t="s">
        <v>177</v>
      </c>
    </row>
    <row r="3645" spans="2:51" s="13" customFormat="1" ht="11.25">
      <c r="B3645" s="193"/>
      <c r="C3645" s="194"/>
      <c r="D3645" s="195" t="s">
        <v>188</v>
      </c>
      <c r="E3645" s="196" t="s">
        <v>19</v>
      </c>
      <c r="F3645" s="197" t="s">
        <v>365</v>
      </c>
      <c r="G3645" s="194"/>
      <c r="H3645" s="198">
        <v>-1.379</v>
      </c>
      <c r="I3645" s="199"/>
      <c r="J3645" s="194"/>
      <c r="K3645" s="194"/>
      <c r="L3645" s="200"/>
      <c r="M3645" s="201"/>
      <c r="N3645" s="202"/>
      <c r="O3645" s="202"/>
      <c r="P3645" s="202"/>
      <c r="Q3645" s="202"/>
      <c r="R3645" s="202"/>
      <c r="S3645" s="202"/>
      <c r="T3645" s="203"/>
      <c r="AT3645" s="204" t="s">
        <v>188</v>
      </c>
      <c r="AU3645" s="204" t="s">
        <v>86</v>
      </c>
      <c r="AV3645" s="13" t="s">
        <v>86</v>
      </c>
      <c r="AW3645" s="13" t="s">
        <v>35</v>
      </c>
      <c r="AX3645" s="13" t="s">
        <v>76</v>
      </c>
      <c r="AY3645" s="204" t="s">
        <v>177</v>
      </c>
    </row>
    <row r="3646" spans="2:51" s="15" customFormat="1" ht="11.25">
      <c r="B3646" s="216"/>
      <c r="C3646" s="217"/>
      <c r="D3646" s="195" t="s">
        <v>188</v>
      </c>
      <c r="E3646" s="218" t="s">
        <v>19</v>
      </c>
      <c r="F3646" s="219" t="s">
        <v>451</v>
      </c>
      <c r="G3646" s="217"/>
      <c r="H3646" s="218" t="s">
        <v>19</v>
      </c>
      <c r="I3646" s="220"/>
      <c r="J3646" s="217"/>
      <c r="K3646" s="217"/>
      <c r="L3646" s="221"/>
      <c r="M3646" s="222"/>
      <c r="N3646" s="223"/>
      <c r="O3646" s="223"/>
      <c r="P3646" s="223"/>
      <c r="Q3646" s="223"/>
      <c r="R3646" s="223"/>
      <c r="S3646" s="223"/>
      <c r="T3646" s="224"/>
      <c r="AT3646" s="225" t="s">
        <v>188</v>
      </c>
      <c r="AU3646" s="225" t="s">
        <v>86</v>
      </c>
      <c r="AV3646" s="15" t="s">
        <v>84</v>
      </c>
      <c r="AW3646" s="15" t="s">
        <v>35</v>
      </c>
      <c r="AX3646" s="15" t="s">
        <v>76</v>
      </c>
      <c r="AY3646" s="225" t="s">
        <v>177</v>
      </c>
    </row>
    <row r="3647" spans="2:51" s="13" customFormat="1" ht="11.25">
      <c r="B3647" s="193"/>
      <c r="C3647" s="194"/>
      <c r="D3647" s="195" t="s">
        <v>188</v>
      </c>
      <c r="E3647" s="196" t="s">
        <v>19</v>
      </c>
      <c r="F3647" s="197" t="s">
        <v>2827</v>
      </c>
      <c r="G3647" s="194"/>
      <c r="H3647" s="198">
        <v>40.968000000000004</v>
      </c>
      <c r="I3647" s="199"/>
      <c r="J3647" s="194"/>
      <c r="K3647" s="194"/>
      <c r="L3647" s="200"/>
      <c r="M3647" s="201"/>
      <c r="N3647" s="202"/>
      <c r="O3647" s="202"/>
      <c r="P3647" s="202"/>
      <c r="Q3647" s="202"/>
      <c r="R3647" s="202"/>
      <c r="S3647" s="202"/>
      <c r="T3647" s="203"/>
      <c r="AT3647" s="204" t="s">
        <v>188</v>
      </c>
      <c r="AU3647" s="204" t="s">
        <v>86</v>
      </c>
      <c r="AV3647" s="13" t="s">
        <v>86</v>
      </c>
      <c r="AW3647" s="13" t="s">
        <v>35</v>
      </c>
      <c r="AX3647" s="13" t="s">
        <v>76</v>
      </c>
      <c r="AY3647" s="204" t="s">
        <v>177</v>
      </c>
    </row>
    <row r="3648" spans="2:51" s="13" customFormat="1" ht="11.25">
      <c r="B3648" s="193"/>
      <c r="C3648" s="194"/>
      <c r="D3648" s="195" t="s">
        <v>188</v>
      </c>
      <c r="E3648" s="196" t="s">
        <v>19</v>
      </c>
      <c r="F3648" s="197" t="s">
        <v>366</v>
      </c>
      <c r="G3648" s="194"/>
      <c r="H3648" s="198">
        <v>-1.5760000000000001</v>
      </c>
      <c r="I3648" s="199"/>
      <c r="J3648" s="194"/>
      <c r="K3648" s="194"/>
      <c r="L3648" s="200"/>
      <c r="M3648" s="201"/>
      <c r="N3648" s="202"/>
      <c r="O3648" s="202"/>
      <c r="P3648" s="202"/>
      <c r="Q3648" s="202"/>
      <c r="R3648" s="202"/>
      <c r="S3648" s="202"/>
      <c r="T3648" s="203"/>
      <c r="AT3648" s="204" t="s">
        <v>188</v>
      </c>
      <c r="AU3648" s="204" t="s">
        <v>86</v>
      </c>
      <c r="AV3648" s="13" t="s">
        <v>86</v>
      </c>
      <c r="AW3648" s="13" t="s">
        <v>35</v>
      </c>
      <c r="AX3648" s="13" t="s">
        <v>76</v>
      </c>
      <c r="AY3648" s="204" t="s">
        <v>177</v>
      </c>
    </row>
    <row r="3649" spans="2:51" s="15" customFormat="1" ht="11.25">
      <c r="B3649" s="216"/>
      <c r="C3649" s="217"/>
      <c r="D3649" s="195" t="s">
        <v>188</v>
      </c>
      <c r="E3649" s="218" t="s">
        <v>19</v>
      </c>
      <c r="F3649" s="219" t="s">
        <v>453</v>
      </c>
      <c r="G3649" s="217"/>
      <c r="H3649" s="218" t="s">
        <v>19</v>
      </c>
      <c r="I3649" s="220"/>
      <c r="J3649" s="217"/>
      <c r="K3649" s="217"/>
      <c r="L3649" s="221"/>
      <c r="M3649" s="222"/>
      <c r="N3649" s="223"/>
      <c r="O3649" s="223"/>
      <c r="P3649" s="223"/>
      <c r="Q3649" s="223"/>
      <c r="R3649" s="223"/>
      <c r="S3649" s="223"/>
      <c r="T3649" s="224"/>
      <c r="AT3649" s="225" t="s">
        <v>188</v>
      </c>
      <c r="AU3649" s="225" t="s">
        <v>86</v>
      </c>
      <c r="AV3649" s="15" t="s">
        <v>84</v>
      </c>
      <c r="AW3649" s="15" t="s">
        <v>35</v>
      </c>
      <c r="AX3649" s="15" t="s">
        <v>76</v>
      </c>
      <c r="AY3649" s="225" t="s">
        <v>177</v>
      </c>
    </row>
    <row r="3650" spans="2:51" s="13" customFormat="1" ht="11.25">
      <c r="B3650" s="193"/>
      <c r="C3650" s="194"/>
      <c r="D3650" s="195" t="s">
        <v>188</v>
      </c>
      <c r="E3650" s="196" t="s">
        <v>19</v>
      </c>
      <c r="F3650" s="197" t="s">
        <v>2828</v>
      </c>
      <c r="G3650" s="194"/>
      <c r="H3650" s="198">
        <v>16.600000000000001</v>
      </c>
      <c r="I3650" s="199"/>
      <c r="J3650" s="194"/>
      <c r="K3650" s="194"/>
      <c r="L3650" s="200"/>
      <c r="M3650" s="201"/>
      <c r="N3650" s="202"/>
      <c r="O3650" s="202"/>
      <c r="P3650" s="202"/>
      <c r="Q3650" s="202"/>
      <c r="R3650" s="202"/>
      <c r="S3650" s="202"/>
      <c r="T3650" s="203"/>
      <c r="AT3650" s="204" t="s">
        <v>188</v>
      </c>
      <c r="AU3650" s="204" t="s">
        <v>86</v>
      </c>
      <c r="AV3650" s="13" t="s">
        <v>86</v>
      </c>
      <c r="AW3650" s="13" t="s">
        <v>35</v>
      </c>
      <c r="AX3650" s="13" t="s">
        <v>76</v>
      </c>
      <c r="AY3650" s="204" t="s">
        <v>177</v>
      </c>
    </row>
    <row r="3651" spans="2:51" s="13" customFormat="1" ht="11.25">
      <c r="B3651" s="193"/>
      <c r="C3651" s="194"/>
      <c r="D3651" s="195" t="s">
        <v>188</v>
      </c>
      <c r="E3651" s="196" t="s">
        <v>19</v>
      </c>
      <c r="F3651" s="197" t="s">
        <v>329</v>
      </c>
      <c r="G3651" s="194"/>
      <c r="H3651" s="198">
        <v>-4.1369999999999996</v>
      </c>
      <c r="I3651" s="199"/>
      <c r="J3651" s="194"/>
      <c r="K3651" s="194"/>
      <c r="L3651" s="200"/>
      <c r="M3651" s="201"/>
      <c r="N3651" s="202"/>
      <c r="O3651" s="202"/>
      <c r="P3651" s="202"/>
      <c r="Q3651" s="202"/>
      <c r="R3651" s="202"/>
      <c r="S3651" s="202"/>
      <c r="T3651" s="203"/>
      <c r="AT3651" s="204" t="s">
        <v>188</v>
      </c>
      <c r="AU3651" s="204" t="s">
        <v>86</v>
      </c>
      <c r="AV3651" s="13" t="s">
        <v>86</v>
      </c>
      <c r="AW3651" s="13" t="s">
        <v>35</v>
      </c>
      <c r="AX3651" s="13" t="s">
        <v>76</v>
      </c>
      <c r="AY3651" s="204" t="s">
        <v>177</v>
      </c>
    </row>
    <row r="3652" spans="2:51" s="15" customFormat="1" ht="11.25">
      <c r="B3652" s="216"/>
      <c r="C3652" s="217"/>
      <c r="D3652" s="195" t="s">
        <v>188</v>
      </c>
      <c r="E3652" s="218" t="s">
        <v>19</v>
      </c>
      <c r="F3652" s="219" t="s">
        <v>455</v>
      </c>
      <c r="G3652" s="217"/>
      <c r="H3652" s="218" t="s">
        <v>19</v>
      </c>
      <c r="I3652" s="220"/>
      <c r="J3652" s="217"/>
      <c r="K3652" s="217"/>
      <c r="L3652" s="221"/>
      <c r="M3652" s="222"/>
      <c r="N3652" s="223"/>
      <c r="O3652" s="223"/>
      <c r="P3652" s="223"/>
      <c r="Q3652" s="223"/>
      <c r="R3652" s="223"/>
      <c r="S3652" s="223"/>
      <c r="T3652" s="224"/>
      <c r="AT3652" s="225" t="s">
        <v>188</v>
      </c>
      <c r="AU3652" s="225" t="s">
        <v>86</v>
      </c>
      <c r="AV3652" s="15" t="s">
        <v>84</v>
      </c>
      <c r="AW3652" s="15" t="s">
        <v>35</v>
      </c>
      <c r="AX3652" s="15" t="s">
        <v>76</v>
      </c>
      <c r="AY3652" s="225" t="s">
        <v>177</v>
      </c>
    </row>
    <row r="3653" spans="2:51" s="13" customFormat="1" ht="11.25">
      <c r="B3653" s="193"/>
      <c r="C3653" s="194"/>
      <c r="D3653" s="195" t="s">
        <v>188</v>
      </c>
      <c r="E3653" s="196" t="s">
        <v>19</v>
      </c>
      <c r="F3653" s="197" t="s">
        <v>2829</v>
      </c>
      <c r="G3653" s="194"/>
      <c r="H3653" s="198">
        <v>10.4</v>
      </c>
      <c r="I3653" s="199"/>
      <c r="J3653" s="194"/>
      <c r="K3653" s="194"/>
      <c r="L3653" s="200"/>
      <c r="M3653" s="201"/>
      <c r="N3653" s="202"/>
      <c r="O3653" s="202"/>
      <c r="P3653" s="202"/>
      <c r="Q3653" s="202"/>
      <c r="R3653" s="202"/>
      <c r="S3653" s="202"/>
      <c r="T3653" s="203"/>
      <c r="AT3653" s="204" t="s">
        <v>188</v>
      </c>
      <c r="AU3653" s="204" t="s">
        <v>86</v>
      </c>
      <c r="AV3653" s="13" t="s">
        <v>86</v>
      </c>
      <c r="AW3653" s="13" t="s">
        <v>35</v>
      </c>
      <c r="AX3653" s="13" t="s">
        <v>76</v>
      </c>
      <c r="AY3653" s="204" t="s">
        <v>177</v>
      </c>
    </row>
    <row r="3654" spans="2:51" s="13" customFormat="1" ht="11.25">
      <c r="B3654" s="193"/>
      <c r="C3654" s="194"/>
      <c r="D3654" s="195" t="s">
        <v>188</v>
      </c>
      <c r="E3654" s="196" t="s">
        <v>19</v>
      </c>
      <c r="F3654" s="197" t="s">
        <v>365</v>
      </c>
      <c r="G3654" s="194"/>
      <c r="H3654" s="198">
        <v>-1.379</v>
      </c>
      <c r="I3654" s="199"/>
      <c r="J3654" s="194"/>
      <c r="K3654" s="194"/>
      <c r="L3654" s="200"/>
      <c r="M3654" s="201"/>
      <c r="N3654" s="202"/>
      <c r="O3654" s="202"/>
      <c r="P3654" s="202"/>
      <c r="Q3654" s="202"/>
      <c r="R3654" s="202"/>
      <c r="S3654" s="202"/>
      <c r="T3654" s="203"/>
      <c r="AT3654" s="204" t="s">
        <v>188</v>
      </c>
      <c r="AU3654" s="204" t="s">
        <v>86</v>
      </c>
      <c r="AV3654" s="13" t="s">
        <v>86</v>
      </c>
      <c r="AW3654" s="13" t="s">
        <v>35</v>
      </c>
      <c r="AX3654" s="13" t="s">
        <v>76</v>
      </c>
      <c r="AY3654" s="204" t="s">
        <v>177</v>
      </c>
    </row>
    <row r="3655" spans="2:51" s="15" customFormat="1" ht="11.25">
      <c r="B3655" s="216"/>
      <c r="C3655" s="217"/>
      <c r="D3655" s="195" t="s">
        <v>188</v>
      </c>
      <c r="E3655" s="218" t="s">
        <v>19</v>
      </c>
      <c r="F3655" s="219" t="s">
        <v>456</v>
      </c>
      <c r="G3655" s="217"/>
      <c r="H3655" s="218" t="s">
        <v>19</v>
      </c>
      <c r="I3655" s="220"/>
      <c r="J3655" s="217"/>
      <c r="K3655" s="217"/>
      <c r="L3655" s="221"/>
      <c r="M3655" s="222"/>
      <c r="N3655" s="223"/>
      <c r="O3655" s="223"/>
      <c r="P3655" s="223"/>
      <c r="Q3655" s="223"/>
      <c r="R3655" s="223"/>
      <c r="S3655" s="223"/>
      <c r="T3655" s="224"/>
      <c r="AT3655" s="225" t="s">
        <v>188</v>
      </c>
      <c r="AU3655" s="225" t="s">
        <v>86</v>
      </c>
      <c r="AV3655" s="15" t="s">
        <v>84</v>
      </c>
      <c r="AW3655" s="15" t="s">
        <v>35</v>
      </c>
      <c r="AX3655" s="15" t="s">
        <v>76</v>
      </c>
      <c r="AY3655" s="225" t="s">
        <v>177</v>
      </c>
    </row>
    <row r="3656" spans="2:51" s="13" customFormat="1" ht="11.25">
      <c r="B3656" s="193"/>
      <c r="C3656" s="194"/>
      <c r="D3656" s="195" t="s">
        <v>188</v>
      </c>
      <c r="E3656" s="196" t="s">
        <v>19</v>
      </c>
      <c r="F3656" s="197" t="s">
        <v>2830</v>
      </c>
      <c r="G3656" s="194"/>
      <c r="H3656" s="198">
        <v>12.4</v>
      </c>
      <c r="I3656" s="199"/>
      <c r="J3656" s="194"/>
      <c r="K3656" s="194"/>
      <c r="L3656" s="200"/>
      <c r="M3656" s="201"/>
      <c r="N3656" s="202"/>
      <c r="O3656" s="202"/>
      <c r="P3656" s="202"/>
      <c r="Q3656" s="202"/>
      <c r="R3656" s="202"/>
      <c r="S3656" s="202"/>
      <c r="T3656" s="203"/>
      <c r="AT3656" s="204" t="s">
        <v>188</v>
      </c>
      <c r="AU3656" s="204" t="s">
        <v>86</v>
      </c>
      <c r="AV3656" s="13" t="s">
        <v>86</v>
      </c>
      <c r="AW3656" s="13" t="s">
        <v>35</v>
      </c>
      <c r="AX3656" s="13" t="s">
        <v>76</v>
      </c>
      <c r="AY3656" s="204" t="s">
        <v>177</v>
      </c>
    </row>
    <row r="3657" spans="2:51" s="13" customFormat="1" ht="11.25">
      <c r="B3657" s="193"/>
      <c r="C3657" s="194"/>
      <c r="D3657" s="195" t="s">
        <v>188</v>
      </c>
      <c r="E3657" s="196" t="s">
        <v>19</v>
      </c>
      <c r="F3657" s="197" t="s">
        <v>365</v>
      </c>
      <c r="G3657" s="194"/>
      <c r="H3657" s="198">
        <v>-1.379</v>
      </c>
      <c r="I3657" s="199"/>
      <c r="J3657" s="194"/>
      <c r="K3657" s="194"/>
      <c r="L3657" s="200"/>
      <c r="M3657" s="201"/>
      <c r="N3657" s="202"/>
      <c r="O3657" s="202"/>
      <c r="P3657" s="202"/>
      <c r="Q3657" s="202"/>
      <c r="R3657" s="202"/>
      <c r="S3657" s="202"/>
      <c r="T3657" s="203"/>
      <c r="AT3657" s="204" t="s">
        <v>188</v>
      </c>
      <c r="AU3657" s="204" t="s">
        <v>86</v>
      </c>
      <c r="AV3657" s="13" t="s">
        <v>86</v>
      </c>
      <c r="AW3657" s="13" t="s">
        <v>35</v>
      </c>
      <c r="AX3657" s="13" t="s">
        <v>76</v>
      </c>
      <c r="AY3657" s="204" t="s">
        <v>177</v>
      </c>
    </row>
    <row r="3658" spans="2:51" s="15" customFormat="1" ht="11.25">
      <c r="B3658" s="216"/>
      <c r="C3658" s="217"/>
      <c r="D3658" s="195" t="s">
        <v>188</v>
      </c>
      <c r="E3658" s="218" t="s">
        <v>19</v>
      </c>
      <c r="F3658" s="219" t="s">
        <v>460</v>
      </c>
      <c r="G3658" s="217"/>
      <c r="H3658" s="218" t="s">
        <v>19</v>
      </c>
      <c r="I3658" s="220"/>
      <c r="J3658" s="217"/>
      <c r="K3658" s="217"/>
      <c r="L3658" s="221"/>
      <c r="M3658" s="222"/>
      <c r="N3658" s="223"/>
      <c r="O3658" s="223"/>
      <c r="P3658" s="223"/>
      <c r="Q3658" s="223"/>
      <c r="R3658" s="223"/>
      <c r="S3658" s="223"/>
      <c r="T3658" s="224"/>
      <c r="AT3658" s="225" t="s">
        <v>188</v>
      </c>
      <c r="AU3658" s="225" t="s">
        <v>86</v>
      </c>
      <c r="AV3658" s="15" t="s">
        <v>84</v>
      </c>
      <c r="AW3658" s="15" t="s">
        <v>35</v>
      </c>
      <c r="AX3658" s="15" t="s">
        <v>76</v>
      </c>
      <c r="AY3658" s="225" t="s">
        <v>177</v>
      </c>
    </row>
    <row r="3659" spans="2:51" s="13" customFormat="1" ht="11.25">
      <c r="B3659" s="193"/>
      <c r="C3659" s="194"/>
      <c r="D3659" s="195" t="s">
        <v>188</v>
      </c>
      <c r="E3659" s="196" t="s">
        <v>19</v>
      </c>
      <c r="F3659" s="197" t="s">
        <v>2831</v>
      </c>
      <c r="G3659" s="194"/>
      <c r="H3659" s="198">
        <v>61.968000000000004</v>
      </c>
      <c r="I3659" s="199"/>
      <c r="J3659" s="194"/>
      <c r="K3659" s="194"/>
      <c r="L3659" s="200"/>
      <c r="M3659" s="201"/>
      <c r="N3659" s="202"/>
      <c r="O3659" s="202"/>
      <c r="P3659" s="202"/>
      <c r="Q3659" s="202"/>
      <c r="R3659" s="202"/>
      <c r="S3659" s="202"/>
      <c r="T3659" s="203"/>
      <c r="AT3659" s="204" t="s">
        <v>188</v>
      </c>
      <c r="AU3659" s="204" t="s">
        <v>86</v>
      </c>
      <c r="AV3659" s="13" t="s">
        <v>86</v>
      </c>
      <c r="AW3659" s="13" t="s">
        <v>35</v>
      </c>
      <c r="AX3659" s="13" t="s">
        <v>76</v>
      </c>
      <c r="AY3659" s="204" t="s">
        <v>177</v>
      </c>
    </row>
    <row r="3660" spans="2:51" s="13" customFormat="1" ht="11.25">
      <c r="B3660" s="193"/>
      <c r="C3660" s="194"/>
      <c r="D3660" s="195" t="s">
        <v>188</v>
      </c>
      <c r="E3660" s="196" t="s">
        <v>19</v>
      </c>
      <c r="F3660" s="197" t="s">
        <v>366</v>
      </c>
      <c r="G3660" s="194"/>
      <c r="H3660" s="198">
        <v>-1.5760000000000001</v>
      </c>
      <c r="I3660" s="199"/>
      <c r="J3660" s="194"/>
      <c r="K3660" s="194"/>
      <c r="L3660" s="200"/>
      <c r="M3660" s="201"/>
      <c r="N3660" s="202"/>
      <c r="O3660" s="202"/>
      <c r="P3660" s="202"/>
      <c r="Q3660" s="202"/>
      <c r="R3660" s="202"/>
      <c r="S3660" s="202"/>
      <c r="T3660" s="203"/>
      <c r="AT3660" s="204" t="s">
        <v>188</v>
      </c>
      <c r="AU3660" s="204" t="s">
        <v>86</v>
      </c>
      <c r="AV3660" s="13" t="s">
        <v>86</v>
      </c>
      <c r="AW3660" s="13" t="s">
        <v>35</v>
      </c>
      <c r="AX3660" s="13" t="s">
        <v>76</v>
      </c>
      <c r="AY3660" s="204" t="s">
        <v>177</v>
      </c>
    </row>
    <row r="3661" spans="2:51" s="15" customFormat="1" ht="11.25">
      <c r="B3661" s="216"/>
      <c r="C3661" s="217"/>
      <c r="D3661" s="195" t="s">
        <v>188</v>
      </c>
      <c r="E3661" s="218" t="s">
        <v>19</v>
      </c>
      <c r="F3661" s="219" t="s">
        <v>462</v>
      </c>
      <c r="G3661" s="217"/>
      <c r="H3661" s="218" t="s">
        <v>19</v>
      </c>
      <c r="I3661" s="220"/>
      <c r="J3661" s="217"/>
      <c r="K3661" s="217"/>
      <c r="L3661" s="221"/>
      <c r="M3661" s="222"/>
      <c r="N3661" s="223"/>
      <c r="O3661" s="223"/>
      <c r="P3661" s="223"/>
      <c r="Q3661" s="223"/>
      <c r="R3661" s="223"/>
      <c r="S3661" s="223"/>
      <c r="T3661" s="224"/>
      <c r="AT3661" s="225" t="s">
        <v>188</v>
      </c>
      <c r="AU3661" s="225" t="s">
        <v>86</v>
      </c>
      <c r="AV3661" s="15" t="s">
        <v>84</v>
      </c>
      <c r="AW3661" s="15" t="s">
        <v>35</v>
      </c>
      <c r="AX3661" s="15" t="s">
        <v>76</v>
      </c>
      <c r="AY3661" s="225" t="s">
        <v>177</v>
      </c>
    </row>
    <row r="3662" spans="2:51" s="13" customFormat="1" ht="11.25">
      <c r="B3662" s="193"/>
      <c r="C3662" s="194"/>
      <c r="D3662" s="195" t="s">
        <v>188</v>
      </c>
      <c r="E3662" s="196" t="s">
        <v>19</v>
      </c>
      <c r="F3662" s="197" t="s">
        <v>2832</v>
      </c>
      <c r="G3662" s="194"/>
      <c r="H3662" s="198">
        <v>14.88</v>
      </c>
      <c r="I3662" s="199"/>
      <c r="J3662" s="194"/>
      <c r="K3662" s="194"/>
      <c r="L3662" s="200"/>
      <c r="M3662" s="201"/>
      <c r="N3662" s="202"/>
      <c r="O3662" s="202"/>
      <c r="P3662" s="202"/>
      <c r="Q3662" s="202"/>
      <c r="R3662" s="202"/>
      <c r="S3662" s="202"/>
      <c r="T3662" s="203"/>
      <c r="AT3662" s="204" t="s">
        <v>188</v>
      </c>
      <c r="AU3662" s="204" t="s">
        <v>86</v>
      </c>
      <c r="AV3662" s="13" t="s">
        <v>86</v>
      </c>
      <c r="AW3662" s="13" t="s">
        <v>35</v>
      </c>
      <c r="AX3662" s="13" t="s">
        <v>76</v>
      </c>
      <c r="AY3662" s="204" t="s">
        <v>177</v>
      </c>
    </row>
    <row r="3663" spans="2:51" s="13" customFormat="1" ht="11.25">
      <c r="B3663" s="193"/>
      <c r="C3663" s="194"/>
      <c r="D3663" s="195" t="s">
        <v>188</v>
      </c>
      <c r="E3663" s="196" t="s">
        <v>19</v>
      </c>
      <c r="F3663" s="197" t="s">
        <v>365</v>
      </c>
      <c r="G3663" s="194"/>
      <c r="H3663" s="198">
        <v>-1.379</v>
      </c>
      <c r="I3663" s="199"/>
      <c r="J3663" s="194"/>
      <c r="K3663" s="194"/>
      <c r="L3663" s="200"/>
      <c r="M3663" s="201"/>
      <c r="N3663" s="202"/>
      <c r="O3663" s="202"/>
      <c r="P3663" s="202"/>
      <c r="Q3663" s="202"/>
      <c r="R3663" s="202"/>
      <c r="S3663" s="202"/>
      <c r="T3663" s="203"/>
      <c r="AT3663" s="204" t="s">
        <v>188</v>
      </c>
      <c r="AU3663" s="204" t="s">
        <v>86</v>
      </c>
      <c r="AV3663" s="13" t="s">
        <v>86</v>
      </c>
      <c r="AW3663" s="13" t="s">
        <v>35</v>
      </c>
      <c r="AX3663" s="13" t="s">
        <v>76</v>
      </c>
      <c r="AY3663" s="204" t="s">
        <v>177</v>
      </c>
    </row>
    <row r="3664" spans="2:51" s="13" customFormat="1" ht="11.25">
      <c r="B3664" s="193"/>
      <c r="C3664" s="194"/>
      <c r="D3664" s="195" t="s">
        <v>188</v>
      </c>
      <c r="E3664" s="196" t="s">
        <v>19</v>
      </c>
      <c r="F3664" s="197" t="s">
        <v>366</v>
      </c>
      <c r="G3664" s="194"/>
      <c r="H3664" s="198">
        <v>-1.5760000000000001</v>
      </c>
      <c r="I3664" s="199"/>
      <c r="J3664" s="194"/>
      <c r="K3664" s="194"/>
      <c r="L3664" s="200"/>
      <c r="M3664" s="201"/>
      <c r="N3664" s="202"/>
      <c r="O3664" s="202"/>
      <c r="P3664" s="202"/>
      <c r="Q3664" s="202"/>
      <c r="R3664" s="202"/>
      <c r="S3664" s="202"/>
      <c r="T3664" s="203"/>
      <c r="AT3664" s="204" t="s">
        <v>188</v>
      </c>
      <c r="AU3664" s="204" t="s">
        <v>86</v>
      </c>
      <c r="AV3664" s="13" t="s">
        <v>86</v>
      </c>
      <c r="AW3664" s="13" t="s">
        <v>35</v>
      </c>
      <c r="AX3664" s="13" t="s">
        <v>76</v>
      </c>
      <c r="AY3664" s="204" t="s">
        <v>177</v>
      </c>
    </row>
    <row r="3665" spans="2:51" s="15" customFormat="1" ht="11.25">
      <c r="B3665" s="216"/>
      <c r="C3665" s="217"/>
      <c r="D3665" s="195" t="s">
        <v>188</v>
      </c>
      <c r="E3665" s="218" t="s">
        <v>19</v>
      </c>
      <c r="F3665" s="219" t="s">
        <v>464</v>
      </c>
      <c r="G3665" s="217"/>
      <c r="H3665" s="218" t="s">
        <v>19</v>
      </c>
      <c r="I3665" s="220"/>
      <c r="J3665" s="217"/>
      <c r="K3665" s="217"/>
      <c r="L3665" s="221"/>
      <c r="M3665" s="222"/>
      <c r="N3665" s="223"/>
      <c r="O3665" s="223"/>
      <c r="P3665" s="223"/>
      <c r="Q3665" s="223"/>
      <c r="R3665" s="223"/>
      <c r="S3665" s="223"/>
      <c r="T3665" s="224"/>
      <c r="AT3665" s="225" t="s">
        <v>188</v>
      </c>
      <c r="AU3665" s="225" t="s">
        <v>86</v>
      </c>
      <c r="AV3665" s="15" t="s">
        <v>84</v>
      </c>
      <c r="AW3665" s="15" t="s">
        <v>35</v>
      </c>
      <c r="AX3665" s="15" t="s">
        <v>76</v>
      </c>
      <c r="AY3665" s="225" t="s">
        <v>177</v>
      </c>
    </row>
    <row r="3666" spans="2:51" s="13" customFormat="1" ht="11.25">
      <c r="B3666" s="193"/>
      <c r="C3666" s="194"/>
      <c r="D3666" s="195" t="s">
        <v>188</v>
      </c>
      <c r="E3666" s="196" t="s">
        <v>19</v>
      </c>
      <c r="F3666" s="197" t="s">
        <v>2833</v>
      </c>
      <c r="G3666" s="194"/>
      <c r="H3666" s="198">
        <v>11.08</v>
      </c>
      <c r="I3666" s="199"/>
      <c r="J3666" s="194"/>
      <c r="K3666" s="194"/>
      <c r="L3666" s="200"/>
      <c r="M3666" s="201"/>
      <c r="N3666" s="202"/>
      <c r="O3666" s="202"/>
      <c r="P3666" s="202"/>
      <c r="Q3666" s="202"/>
      <c r="R3666" s="202"/>
      <c r="S3666" s="202"/>
      <c r="T3666" s="203"/>
      <c r="AT3666" s="204" t="s">
        <v>188</v>
      </c>
      <c r="AU3666" s="204" t="s">
        <v>86</v>
      </c>
      <c r="AV3666" s="13" t="s">
        <v>86</v>
      </c>
      <c r="AW3666" s="13" t="s">
        <v>35</v>
      </c>
      <c r="AX3666" s="13" t="s">
        <v>76</v>
      </c>
      <c r="AY3666" s="204" t="s">
        <v>177</v>
      </c>
    </row>
    <row r="3667" spans="2:51" s="13" customFormat="1" ht="11.25">
      <c r="B3667" s="193"/>
      <c r="C3667" s="194"/>
      <c r="D3667" s="195" t="s">
        <v>188</v>
      </c>
      <c r="E3667" s="196" t="s">
        <v>19</v>
      </c>
      <c r="F3667" s="197" t="s">
        <v>365</v>
      </c>
      <c r="G3667" s="194"/>
      <c r="H3667" s="198">
        <v>-1.379</v>
      </c>
      <c r="I3667" s="199"/>
      <c r="J3667" s="194"/>
      <c r="K3667" s="194"/>
      <c r="L3667" s="200"/>
      <c r="M3667" s="201"/>
      <c r="N3667" s="202"/>
      <c r="O3667" s="202"/>
      <c r="P3667" s="202"/>
      <c r="Q3667" s="202"/>
      <c r="R3667" s="202"/>
      <c r="S3667" s="202"/>
      <c r="T3667" s="203"/>
      <c r="AT3667" s="204" t="s">
        <v>188</v>
      </c>
      <c r="AU3667" s="204" t="s">
        <v>86</v>
      </c>
      <c r="AV3667" s="13" t="s">
        <v>86</v>
      </c>
      <c r="AW3667" s="13" t="s">
        <v>35</v>
      </c>
      <c r="AX3667" s="13" t="s">
        <v>76</v>
      </c>
      <c r="AY3667" s="204" t="s">
        <v>177</v>
      </c>
    </row>
    <row r="3668" spans="2:51" s="15" customFormat="1" ht="11.25">
      <c r="B3668" s="216"/>
      <c r="C3668" s="217"/>
      <c r="D3668" s="195" t="s">
        <v>188</v>
      </c>
      <c r="E3668" s="218" t="s">
        <v>19</v>
      </c>
      <c r="F3668" s="219" t="s">
        <v>447</v>
      </c>
      <c r="G3668" s="217"/>
      <c r="H3668" s="218" t="s">
        <v>19</v>
      </c>
      <c r="I3668" s="220"/>
      <c r="J3668" s="217"/>
      <c r="K3668" s="217"/>
      <c r="L3668" s="221"/>
      <c r="M3668" s="222"/>
      <c r="N3668" s="223"/>
      <c r="O3668" s="223"/>
      <c r="P3668" s="223"/>
      <c r="Q3668" s="223"/>
      <c r="R3668" s="223"/>
      <c r="S3668" s="223"/>
      <c r="T3668" s="224"/>
      <c r="AT3668" s="225" t="s">
        <v>188</v>
      </c>
      <c r="AU3668" s="225" t="s">
        <v>86</v>
      </c>
      <c r="AV3668" s="15" t="s">
        <v>84</v>
      </c>
      <c r="AW3668" s="15" t="s">
        <v>35</v>
      </c>
      <c r="AX3668" s="15" t="s">
        <v>76</v>
      </c>
      <c r="AY3668" s="225" t="s">
        <v>177</v>
      </c>
    </row>
    <row r="3669" spans="2:51" s="13" customFormat="1" ht="11.25">
      <c r="B3669" s="193"/>
      <c r="C3669" s="194"/>
      <c r="D3669" s="195" t="s">
        <v>188</v>
      </c>
      <c r="E3669" s="196" t="s">
        <v>19</v>
      </c>
      <c r="F3669" s="197" t="s">
        <v>2834</v>
      </c>
      <c r="G3669" s="194"/>
      <c r="H3669" s="198">
        <v>7.8</v>
      </c>
      <c r="I3669" s="199"/>
      <c r="J3669" s="194"/>
      <c r="K3669" s="194"/>
      <c r="L3669" s="200"/>
      <c r="M3669" s="201"/>
      <c r="N3669" s="202"/>
      <c r="O3669" s="202"/>
      <c r="P3669" s="202"/>
      <c r="Q3669" s="202"/>
      <c r="R3669" s="202"/>
      <c r="S3669" s="202"/>
      <c r="T3669" s="203"/>
      <c r="AT3669" s="204" t="s">
        <v>188</v>
      </c>
      <c r="AU3669" s="204" t="s">
        <v>86</v>
      </c>
      <c r="AV3669" s="13" t="s">
        <v>86</v>
      </c>
      <c r="AW3669" s="13" t="s">
        <v>35</v>
      </c>
      <c r="AX3669" s="13" t="s">
        <v>76</v>
      </c>
      <c r="AY3669" s="204" t="s">
        <v>177</v>
      </c>
    </row>
    <row r="3670" spans="2:51" s="15" customFormat="1" ht="11.25">
      <c r="B3670" s="216"/>
      <c r="C3670" s="217"/>
      <c r="D3670" s="195" t="s">
        <v>188</v>
      </c>
      <c r="E3670" s="218" t="s">
        <v>19</v>
      </c>
      <c r="F3670" s="219" t="s">
        <v>480</v>
      </c>
      <c r="G3670" s="217"/>
      <c r="H3670" s="218" t="s">
        <v>19</v>
      </c>
      <c r="I3670" s="220"/>
      <c r="J3670" s="217"/>
      <c r="K3670" s="217"/>
      <c r="L3670" s="221"/>
      <c r="M3670" s="222"/>
      <c r="N3670" s="223"/>
      <c r="O3670" s="223"/>
      <c r="P3670" s="223"/>
      <c r="Q3670" s="223"/>
      <c r="R3670" s="223"/>
      <c r="S3670" s="223"/>
      <c r="T3670" s="224"/>
      <c r="AT3670" s="225" t="s">
        <v>188</v>
      </c>
      <c r="AU3670" s="225" t="s">
        <v>86</v>
      </c>
      <c r="AV3670" s="15" t="s">
        <v>84</v>
      </c>
      <c r="AW3670" s="15" t="s">
        <v>35</v>
      </c>
      <c r="AX3670" s="15" t="s">
        <v>76</v>
      </c>
      <c r="AY3670" s="225" t="s">
        <v>177</v>
      </c>
    </row>
    <row r="3671" spans="2:51" s="13" customFormat="1" ht="11.25">
      <c r="B3671" s="193"/>
      <c r="C3671" s="194"/>
      <c r="D3671" s="195" t="s">
        <v>188</v>
      </c>
      <c r="E3671" s="196" t="s">
        <v>19</v>
      </c>
      <c r="F3671" s="197" t="s">
        <v>2835</v>
      </c>
      <c r="G3671" s="194"/>
      <c r="H3671" s="198">
        <v>13.8</v>
      </c>
      <c r="I3671" s="199"/>
      <c r="J3671" s="194"/>
      <c r="K3671" s="194"/>
      <c r="L3671" s="200"/>
      <c r="M3671" s="201"/>
      <c r="N3671" s="202"/>
      <c r="O3671" s="202"/>
      <c r="P3671" s="202"/>
      <c r="Q3671" s="202"/>
      <c r="R3671" s="202"/>
      <c r="S3671" s="202"/>
      <c r="T3671" s="203"/>
      <c r="AT3671" s="204" t="s">
        <v>188</v>
      </c>
      <c r="AU3671" s="204" t="s">
        <v>86</v>
      </c>
      <c r="AV3671" s="13" t="s">
        <v>86</v>
      </c>
      <c r="AW3671" s="13" t="s">
        <v>35</v>
      </c>
      <c r="AX3671" s="13" t="s">
        <v>76</v>
      </c>
      <c r="AY3671" s="204" t="s">
        <v>177</v>
      </c>
    </row>
    <row r="3672" spans="2:51" s="13" customFormat="1" ht="11.25">
      <c r="B3672" s="193"/>
      <c r="C3672" s="194"/>
      <c r="D3672" s="195" t="s">
        <v>188</v>
      </c>
      <c r="E3672" s="196" t="s">
        <v>19</v>
      </c>
      <c r="F3672" s="197" t="s">
        <v>334</v>
      </c>
      <c r="G3672" s="194"/>
      <c r="H3672" s="198">
        <v>-2.758</v>
      </c>
      <c r="I3672" s="199"/>
      <c r="J3672" s="194"/>
      <c r="K3672" s="194"/>
      <c r="L3672" s="200"/>
      <c r="M3672" s="201"/>
      <c r="N3672" s="202"/>
      <c r="O3672" s="202"/>
      <c r="P3672" s="202"/>
      <c r="Q3672" s="202"/>
      <c r="R3672" s="202"/>
      <c r="S3672" s="202"/>
      <c r="T3672" s="203"/>
      <c r="AT3672" s="204" t="s">
        <v>188</v>
      </c>
      <c r="AU3672" s="204" t="s">
        <v>86</v>
      </c>
      <c r="AV3672" s="13" t="s">
        <v>86</v>
      </c>
      <c r="AW3672" s="13" t="s">
        <v>35</v>
      </c>
      <c r="AX3672" s="13" t="s">
        <v>76</v>
      </c>
      <c r="AY3672" s="204" t="s">
        <v>177</v>
      </c>
    </row>
    <row r="3673" spans="2:51" s="15" customFormat="1" ht="11.25">
      <c r="B3673" s="216"/>
      <c r="C3673" s="217"/>
      <c r="D3673" s="195" t="s">
        <v>188</v>
      </c>
      <c r="E3673" s="218" t="s">
        <v>19</v>
      </c>
      <c r="F3673" s="219" t="s">
        <v>482</v>
      </c>
      <c r="G3673" s="217"/>
      <c r="H3673" s="218" t="s">
        <v>19</v>
      </c>
      <c r="I3673" s="220"/>
      <c r="J3673" s="217"/>
      <c r="K3673" s="217"/>
      <c r="L3673" s="221"/>
      <c r="M3673" s="222"/>
      <c r="N3673" s="223"/>
      <c r="O3673" s="223"/>
      <c r="P3673" s="223"/>
      <c r="Q3673" s="223"/>
      <c r="R3673" s="223"/>
      <c r="S3673" s="223"/>
      <c r="T3673" s="224"/>
      <c r="AT3673" s="225" t="s">
        <v>188</v>
      </c>
      <c r="AU3673" s="225" t="s">
        <v>86</v>
      </c>
      <c r="AV3673" s="15" t="s">
        <v>84</v>
      </c>
      <c r="AW3673" s="15" t="s">
        <v>35</v>
      </c>
      <c r="AX3673" s="15" t="s">
        <v>76</v>
      </c>
      <c r="AY3673" s="225" t="s">
        <v>177</v>
      </c>
    </row>
    <row r="3674" spans="2:51" s="13" customFormat="1" ht="11.25">
      <c r="B3674" s="193"/>
      <c r="C3674" s="194"/>
      <c r="D3674" s="195" t="s">
        <v>188</v>
      </c>
      <c r="E3674" s="196" t="s">
        <v>19</v>
      </c>
      <c r="F3674" s="197" t="s">
        <v>2836</v>
      </c>
      <c r="G3674" s="194"/>
      <c r="H3674" s="198">
        <v>8</v>
      </c>
      <c r="I3674" s="199"/>
      <c r="J3674" s="194"/>
      <c r="K3674" s="194"/>
      <c r="L3674" s="200"/>
      <c r="M3674" s="201"/>
      <c r="N3674" s="202"/>
      <c r="O3674" s="202"/>
      <c r="P3674" s="202"/>
      <c r="Q3674" s="202"/>
      <c r="R3674" s="202"/>
      <c r="S3674" s="202"/>
      <c r="T3674" s="203"/>
      <c r="AT3674" s="204" t="s">
        <v>188</v>
      </c>
      <c r="AU3674" s="204" t="s">
        <v>86</v>
      </c>
      <c r="AV3674" s="13" t="s">
        <v>86</v>
      </c>
      <c r="AW3674" s="13" t="s">
        <v>35</v>
      </c>
      <c r="AX3674" s="13" t="s">
        <v>76</v>
      </c>
      <c r="AY3674" s="204" t="s">
        <v>177</v>
      </c>
    </row>
    <row r="3675" spans="2:51" s="13" customFormat="1" ht="11.25">
      <c r="B3675" s="193"/>
      <c r="C3675" s="194"/>
      <c r="D3675" s="195" t="s">
        <v>188</v>
      </c>
      <c r="E3675" s="196" t="s">
        <v>19</v>
      </c>
      <c r="F3675" s="197" t="s">
        <v>365</v>
      </c>
      <c r="G3675" s="194"/>
      <c r="H3675" s="198">
        <v>-1.379</v>
      </c>
      <c r="I3675" s="199"/>
      <c r="J3675" s="194"/>
      <c r="K3675" s="194"/>
      <c r="L3675" s="200"/>
      <c r="M3675" s="201"/>
      <c r="N3675" s="202"/>
      <c r="O3675" s="202"/>
      <c r="P3675" s="202"/>
      <c r="Q3675" s="202"/>
      <c r="R3675" s="202"/>
      <c r="S3675" s="202"/>
      <c r="T3675" s="203"/>
      <c r="AT3675" s="204" t="s">
        <v>188</v>
      </c>
      <c r="AU3675" s="204" t="s">
        <v>86</v>
      </c>
      <c r="AV3675" s="13" t="s">
        <v>86</v>
      </c>
      <c r="AW3675" s="13" t="s">
        <v>35</v>
      </c>
      <c r="AX3675" s="13" t="s">
        <v>76</v>
      </c>
      <c r="AY3675" s="204" t="s">
        <v>177</v>
      </c>
    </row>
    <row r="3676" spans="2:51" s="15" customFormat="1" ht="11.25">
      <c r="B3676" s="216"/>
      <c r="C3676" s="217"/>
      <c r="D3676" s="195" t="s">
        <v>188</v>
      </c>
      <c r="E3676" s="218" t="s">
        <v>19</v>
      </c>
      <c r="F3676" s="219" t="s">
        <v>476</v>
      </c>
      <c r="G3676" s="217"/>
      <c r="H3676" s="218" t="s">
        <v>19</v>
      </c>
      <c r="I3676" s="220"/>
      <c r="J3676" s="217"/>
      <c r="K3676" s="217"/>
      <c r="L3676" s="221"/>
      <c r="M3676" s="222"/>
      <c r="N3676" s="223"/>
      <c r="O3676" s="223"/>
      <c r="P3676" s="223"/>
      <c r="Q3676" s="223"/>
      <c r="R3676" s="223"/>
      <c r="S3676" s="223"/>
      <c r="T3676" s="224"/>
      <c r="AT3676" s="225" t="s">
        <v>188</v>
      </c>
      <c r="AU3676" s="225" t="s">
        <v>86</v>
      </c>
      <c r="AV3676" s="15" t="s">
        <v>84</v>
      </c>
      <c r="AW3676" s="15" t="s">
        <v>35</v>
      </c>
      <c r="AX3676" s="15" t="s">
        <v>76</v>
      </c>
      <c r="AY3676" s="225" t="s">
        <v>177</v>
      </c>
    </row>
    <row r="3677" spans="2:51" s="13" customFormat="1" ht="11.25">
      <c r="B3677" s="193"/>
      <c r="C3677" s="194"/>
      <c r="D3677" s="195" t="s">
        <v>188</v>
      </c>
      <c r="E3677" s="196" t="s">
        <v>19</v>
      </c>
      <c r="F3677" s="197" t="s">
        <v>2837</v>
      </c>
      <c r="G3677" s="194"/>
      <c r="H3677" s="198">
        <v>8.8000000000000007</v>
      </c>
      <c r="I3677" s="199"/>
      <c r="J3677" s="194"/>
      <c r="K3677" s="194"/>
      <c r="L3677" s="200"/>
      <c r="M3677" s="201"/>
      <c r="N3677" s="202"/>
      <c r="O3677" s="202"/>
      <c r="P3677" s="202"/>
      <c r="Q3677" s="202"/>
      <c r="R3677" s="202"/>
      <c r="S3677" s="202"/>
      <c r="T3677" s="203"/>
      <c r="AT3677" s="204" t="s">
        <v>188</v>
      </c>
      <c r="AU3677" s="204" t="s">
        <v>86</v>
      </c>
      <c r="AV3677" s="13" t="s">
        <v>86</v>
      </c>
      <c r="AW3677" s="13" t="s">
        <v>35</v>
      </c>
      <c r="AX3677" s="13" t="s">
        <v>76</v>
      </c>
      <c r="AY3677" s="204" t="s">
        <v>177</v>
      </c>
    </row>
    <row r="3678" spans="2:51" s="13" customFormat="1" ht="11.25">
      <c r="B3678" s="193"/>
      <c r="C3678" s="194"/>
      <c r="D3678" s="195" t="s">
        <v>188</v>
      </c>
      <c r="E3678" s="196" t="s">
        <v>19</v>
      </c>
      <c r="F3678" s="197" t="s">
        <v>365</v>
      </c>
      <c r="G3678" s="194"/>
      <c r="H3678" s="198">
        <v>-1.379</v>
      </c>
      <c r="I3678" s="199"/>
      <c r="J3678" s="194"/>
      <c r="K3678" s="194"/>
      <c r="L3678" s="200"/>
      <c r="M3678" s="201"/>
      <c r="N3678" s="202"/>
      <c r="O3678" s="202"/>
      <c r="P3678" s="202"/>
      <c r="Q3678" s="202"/>
      <c r="R3678" s="202"/>
      <c r="S3678" s="202"/>
      <c r="T3678" s="203"/>
      <c r="AT3678" s="204" t="s">
        <v>188</v>
      </c>
      <c r="AU3678" s="204" t="s">
        <v>86</v>
      </c>
      <c r="AV3678" s="13" t="s">
        <v>86</v>
      </c>
      <c r="AW3678" s="13" t="s">
        <v>35</v>
      </c>
      <c r="AX3678" s="13" t="s">
        <v>76</v>
      </c>
      <c r="AY3678" s="204" t="s">
        <v>177</v>
      </c>
    </row>
    <row r="3679" spans="2:51" s="15" customFormat="1" ht="11.25">
      <c r="B3679" s="216"/>
      <c r="C3679" s="217"/>
      <c r="D3679" s="195" t="s">
        <v>188</v>
      </c>
      <c r="E3679" s="218" t="s">
        <v>19</v>
      </c>
      <c r="F3679" s="219" t="s">
        <v>478</v>
      </c>
      <c r="G3679" s="217"/>
      <c r="H3679" s="218" t="s">
        <v>19</v>
      </c>
      <c r="I3679" s="220"/>
      <c r="J3679" s="217"/>
      <c r="K3679" s="217"/>
      <c r="L3679" s="221"/>
      <c r="M3679" s="222"/>
      <c r="N3679" s="223"/>
      <c r="O3679" s="223"/>
      <c r="P3679" s="223"/>
      <c r="Q3679" s="223"/>
      <c r="R3679" s="223"/>
      <c r="S3679" s="223"/>
      <c r="T3679" s="224"/>
      <c r="AT3679" s="225" t="s">
        <v>188</v>
      </c>
      <c r="AU3679" s="225" t="s">
        <v>86</v>
      </c>
      <c r="AV3679" s="15" t="s">
        <v>84</v>
      </c>
      <c r="AW3679" s="15" t="s">
        <v>35</v>
      </c>
      <c r="AX3679" s="15" t="s">
        <v>76</v>
      </c>
      <c r="AY3679" s="225" t="s">
        <v>177</v>
      </c>
    </row>
    <row r="3680" spans="2:51" s="13" customFormat="1" ht="11.25">
      <c r="B3680" s="193"/>
      <c r="C3680" s="194"/>
      <c r="D3680" s="195" t="s">
        <v>188</v>
      </c>
      <c r="E3680" s="196" t="s">
        <v>19</v>
      </c>
      <c r="F3680" s="197" t="s">
        <v>2838</v>
      </c>
      <c r="G3680" s="194"/>
      <c r="H3680" s="198">
        <v>11</v>
      </c>
      <c r="I3680" s="199"/>
      <c r="J3680" s="194"/>
      <c r="K3680" s="194"/>
      <c r="L3680" s="200"/>
      <c r="M3680" s="201"/>
      <c r="N3680" s="202"/>
      <c r="O3680" s="202"/>
      <c r="P3680" s="202"/>
      <c r="Q3680" s="202"/>
      <c r="R3680" s="202"/>
      <c r="S3680" s="202"/>
      <c r="T3680" s="203"/>
      <c r="AT3680" s="204" t="s">
        <v>188</v>
      </c>
      <c r="AU3680" s="204" t="s">
        <v>86</v>
      </c>
      <c r="AV3680" s="13" t="s">
        <v>86</v>
      </c>
      <c r="AW3680" s="13" t="s">
        <v>35</v>
      </c>
      <c r="AX3680" s="13" t="s">
        <v>76</v>
      </c>
      <c r="AY3680" s="204" t="s">
        <v>177</v>
      </c>
    </row>
    <row r="3681" spans="2:51" s="13" customFormat="1" ht="11.25">
      <c r="B3681" s="193"/>
      <c r="C3681" s="194"/>
      <c r="D3681" s="195" t="s">
        <v>188</v>
      </c>
      <c r="E3681" s="196" t="s">
        <v>19</v>
      </c>
      <c r="F3681" s="197" t="s">
        <v>365</v>
      </c>
      <c r="G3681" s="194"/>
      <c r="H3681" s="198">
        <v>-1.379</v>
      </c>
      <c r="I3681" s="199"/>
      <c r="J3681" s="194"/>
      <c r="K3681" s="194"/>
      <c r="L3681" s="200"/>
      <c r="M3681" s="201"/>
      <c r="N3681" s="202"/>
      <c r="O3681" s="202"/>
      <c r="P3681" s="202"/>
      <c r="Q3681" s="202"/>
      <c r="R3681" s="202"/>
      <c r="S3681" s="202"/>
      <c r="T3681" s="203"/>
      <c r="AT3681" s="204" t="s">
        <v>188</v>
      </c>
      <c r="AU3681" s="204" t="s">
        <v>86</v>
      </c>
      <c r="AV3681" s="13" t="s">
        <v>86</v>
      </c>
      <c r="AW3681" s="13" t="s">
        <v>35</v>
      </c>
      <c r="AX3681" s="13" t="s">
        <v>76</v>
      </c>
      <c r="AY3681" s="204" t="s">
        <v>177</v>
      </c>
    </row>
    <row r="3682" spans="2:51" s="15" customFormat="1" ht="11.25">
      <c r="B3682" s="216"/>
      <c r="C3682" s="217"/>
      <c r="D3682" s="195" t="s">
        <v>188</v>
      </c>
      <c r="E3682" s="218" t="s">
        <v>19</v>
      </c>
      <c r="F3682" s="219" t="s">
        <v>361</v>
      </c>
      <c r="G3682" s="217"/>
      <c r="H3682" s="218" t="s">
        <v>19</v>
      </c>
      <c r="I3682" s="220"/>
      <c r="J3682" s="217"/>
      <c r="K3682" s="217"/>
      <c r="L3682" s="221"/>
      <c r="M3682" s="222"/>
      <c r="N3682" s="223"/>
      <c r="O3682" s="223"/>
      <c r="P3682" s="223"/>
      <c r="Q3682" s="223"/>
      <c r="R3682" s="223"/>
      <c r="S3682" s="223"/>
      <c r="T3682" s="224"/>
      <c r="AT3682" s="225" t="s">
        <v>188</v>
      </c>
      <c r="AU3682" s="225" t="s">
        <v>86</v>
      </c>
      <c r="AV3682" s="15" t="s">
        <v>84</v>
      </c>
      <c r="AW3682" s="15" t="s">
        <v>35</v>
      </c>
      <c r="AX3682" s="15" t="s">
        <v>76</v>
      </c>
      <c r="AY3682" s="225" t="s">
        <v>177</v>
      </c>
    </row>
    <row r="3683" spans="2:51" s="13" customFormat="1" ht="11.25">
      <c r="B3683" s="193"/>
      <c r="C3683" s="194"/>
      <c r="D3683" s="195" t="s">
        <v>188</v>
      </c>
      <c r="E3683" s="196" t="s">
        <v>19</v>
      </c>
      <c r="F3683" s="197" t="s">
        <v>2839</v>
      </c>
      <c r="G3683" s="194"/>
      <c r="H3683" s="198">
        <v>20.6</v>
      </c>
      <c r="I3683" s="199"/>
      <c r="J3683" s="194"/>
      <c r="K3683" s="194"/>
      <c r="L3683" s="200"/>
      <c r="M3683" s="201"/>
      <c r="N3683" s="202"/>
      <c r="O3683" s="202"/>
      <c r="P3683" s="202"/>
      <c r="Q3683" s="202"/>
      <c r="R3683" s="202"/>
      <c r="S3683" s="202"/>
      <c r="T3683" s="203"/>
      <c r="AT3683" s="204" t="s">
        <v>188</v>
      </c>
      <c r="AU3683" s="204" t="s">
        <v>86</v>
      </c>
      <c r="AV3683" s="13" t="s">
        <v>86</v>
      </c>
      <c r="AW3683" s="13" t="s">
        <v>35</v>
      </c>
      <c r="AX3683" s="13" t="s">
        <v>76</v>
      </c>
      <c r="AY3683" s="204" t="s">
        <v>177</v>
      </c>
    </row>
    <row r="3684" spans="2:51" s="13" customFormat="1" ht="11.25">
      <c r="B3684" s="193"/>
      <c r="C3684" s="194"/>
      <c r="D3684" s="195" t="s">
        <v>188</v>
      </c>
      <c r="E3684" s="196" t="s">
        <v>19</v>
      </c>
      <c r="F3684" s="197" t="s">
        <v>2840</v>
      </c>
      <c r="G3684" s="194"/>
      <c r="H3684" s="198">
        <v>-1.7729999999999999</v>
      </c>
      <c r="I3684" s="199"/>
      <c r="J3684" s="194"/>
      <c r="K3684" s="194"/>
      <c r="L3684" s="200"/>
      <c r="M3684" s="201"/>
      <c r="N3684" s="202"/>
      <c r="O3684" s="202"/>
      <c r="P3684" s="202"/>
      <c r="Q3684" s="202"/>
      <c r="R3684" s="202"/>
      <c r="S3684" s="202"/>
      <c r="T3684" s="203"/>
      <c r="AT3684" s="204" t="s">
        <v>188</v>
      </c>
      <c r="AU3684" s="204" t="s">
        <v>86</v>
      </c>
      <c r="AV3684" s="13" t="s">
        <v>86</v>
      </c>
      <c r="AW3684" s="13" t="s">
        <v>35</v>
      </c>
      <c r="AX3684" s="13" t="s">
        <v>76</v>
      </c>
      <c r="AY3684" s="204" t="s">
        <v>177</v>
      </c>
    </row>
    <row r="3685" spans="2:51" s="15" customFormat="1" ht="11.25">
      <c r="B3685" s="216"/>
      <c r="C3685" s="217"/>
      <c r="D3685" s="195" t="s">
        <v>188</v>
      </c>
      <c r="E3685" s="218" t="s">
        <v>19</v>
      </c>
      <c r="F3685" s="219" t="s">
        <v>2841</v>
      </c>
      <c r="G3685" s="217"/>
      <c r="H3685" s="218" t="s">
        <v>19</v>
      </c>
      <c r="I3685" s="220"/>
      <c r="J3685" s="217"/>
      <c r="K3685" s="217"/>
      <c r="L3685" s="221"/>
      <c r="M3685" s="222"/>
      <c r="N3685" s="223"/>
      <c r="O3685" s="223"/>
      <c r="P3685" s="223"/>
      <c r="Q3685" s="223"/>
      <c r="R3685" s="223"/>
      <c r="S3685" s="223"/>
      <c r="T3685" s="224"/>
      <c r="AT3685" s="225" t="s">
        <v>188</v>
      </c>
      <c r="AU3685" s="225" t="s">
        <v>86</v>
      </c>
      <c r="AV3685" s="15" t="s">
        <v>84</v>
      </c>
      <c r="AW3685" s="15" t="s">
        <v>35</v>
      </c>
      <c r="AX3685" s="15" t="s">
        <v>76</v>
      </c>
      <c r="AY3685" s="225" t="s">
        <v>177</v>
      </c>
    </row>
    <row r="3686" spans="2:51" s="15" customFormat="1" ht="11.25">
      <c r="B3686" s="216"/>
      <c r="C3686" s="217"/>
      <c r="D3686" s="195" t="s">
        <v>188</v>
      </c>
      <c r="E3686" s="218" t="s">
        <v>19</v>
      </c>
      <c r="F3686" s="219" t="s">
        <v>468</v>
      </c>
      <c r="G3686" s="217"/>
      <c r="H3686" s="218" t="s">
        <v>19</v>
      </c>
      <c r="I3686" s="220"/>
      <c r="J3686" s="217"/>
      <c r="K3686" s="217"/>
      <c r="L3686" s="221"/>
      <c r="M3686" s="222"/>
      <c r="N3686" s="223"/>
      <c r="O3686" s="223"/>
      <c r="P3686" s="223"/>
      <c r="Q3686" s="223"/>
      <c r="R3686" s="223"/>
      <c r="S3686" s="223"/>
      <c r="T3686" s="224"/>
      <c r="AT3686" s="225" t="s">
        <v>188</v>
      </c>
      <c r="AU3686" s="225" t="s">
        <v>86</v>
      </c>
      <c r="AV3686" s="15" t="s">
        <v>84</v>
      </c>
      <c r="AW3686" s="15" t="s">
        <v>35</v>
      </c>
      <c r="AX3686" s="15" t="s">
        <v>76</v>
      </c>
      <c r="AY3686" s="225" t="s">
        <v>177</v>
      </c>
    </row>
    <row r="3687" spans="2:51" s="13" customFormat="1" ht="11.25">
      <c r="B3687" s="193"/>
      <c r="C3687" s="194"/>
      <c r="D3687" s="195" t="s">
        <v>188</v>
      </c>
      <c r="E3687" s="196" t="s">
        <v>19</v>
      </c>
      <c r="F3687" s="197" t="s">
        <v>2842</v>
      </c>
      <c r="G3687" s="194"/>
      <c r="H3687" s="198">
        <v>3.6280000000000001</v>
      </c>
      <c r="I3687" s="199"/>
      <c r="J3687" s="194"/>
      <c r="K3687" s="194"/>
      <c r="L3687" s="200"/>
      <c r="M3687" s="201"/>
      <c r="N3687" s="202"/>
      <c r="O3687" s="202"/>
      <c r="P3687" s="202"/>
      <c r="Q3687" s="202"/>
      <c r="R3687" s="202"/>
      <c r="S3687" s="202"/>
      <c r="T3687" s="203"/>
      <c r="AT3687" s="204" t="s">
        <v>188</v>
      </c>
      <c r="AU3687" s="204" t="s">
        <v>86</v>
      </c>
      <c r="AV3687" s="13" t="s">
        <v>86</v>
      </c>
      <c r="AW3687" s="13" t="s">
        <v>35</v>
      </c>
      <c r="AX3687" s="13" t="s">
        <v>76</v>
      </c>
      <c r="AY3687" s="204" t="s">
        <v>177</v>
      </c>
    </row>
    <row r="3688" spans="2:51" s="13" customFormat="1" ht="11.25">
      <c r="B3688" s="193"/>
      <c r="C3688" s="194"/>
      <c r="D3688" s="195" t="s">
        <v>188</v>
      </c>
      <c r="E3688" s="196" t="s">
        <v>19</v>
      </c>
      <c r="F3688" s="197" t="s">
        <v>2843</v>
      </c>
      <c r="G3688" s="194"/>
      <c r="H3688" s="198">
        <v>2.6</v>
      </c>
      <c r="I3688" s="199"/>
      <c r="J3688" s="194"/>
      <c r="K3688" s="194"/>
      <c r="L3688" s="200"/>
      <c r="M3688" s="201"/>
      <c r="N3688" s="202"/>
      <c r="O3688" s="202"/>
      <c r="P3688" s="202"/>
      <c r="Q3688" s="202"/>
      <c r="R3688" s="202"/>
      <c r="S3688" s="202"/>
      <c r="T3688" s="203"/>
      <c r="AT3688" s="204" t="s">
        <v>188</v>
      </c>
      <c r="AU3688" s="204" t="s">
        <v>86</v>
      </c>
      <c r="AV3688" s="13" t="s">
        <v>86</v>
      </c>
      <c r="AW3688" s="13" t="s">
        <v>35</v>
      </c>
      <c r="AX3688" s="13" t="s">
        <v>76</v>
      </c>
      <c r="AY3688" s="204" t="s">
        <v>177</v>
      </c>
    </row>
    <row r="3689" spans="2:51" s="15" customFormat="1" ht="11.25">
      <c r="B3689" s="216"/>
      <c r="C3689" s="217"/>
      <c r="D3689" s="195" t="s">
        <v>188</v>
      </c>
      <c r="E3689" s="218" t="s">
        <v>19</v>
      </c>
      <c r="F3689" s="219" t="s">
        <v>472</v>
      </c>
      <c r="G3689" s="217"/>
      <c r="H3689" s="218" t="s">
        <v>19</v>
      </c>
      <c r="I3689" s="220"/>
      <c r="J3689" s="217"/>
      <c r="K3689" s="217"/>
      <c r="L3689" s="221"/>
      <c r="M3689" s="222"/>
      <c r="N3689" s="223"/>
      <c r="O3689" s="223"/>
      <c r="P3689" s="223"/>
      <c r="Q3689" s="223"/>
      <c r="R3689" s="223"/>
      <c r="S3689" s="223"/>
      <c r="T3689" s="224"/>
      <c r="AT3689" s="225" t="s">
        <v>188</v>
      </c>
      <c r="AU3689" s="225" t="s">
        <v>86</v>
      </c>
      <c r="AV3689" s="15" t="s">
        <v>84</v>
      </c>
      <c r="AW3689" s="15" t="s">
        <v>35</v>
      </c>
      <c r="AX3689" s="15" t="s">
        <v>76</v>
      </c>
      <c r="AY3689" s="225" t="s">
        <v>177</v>
      </c>
    </row>
    <row r="3690" spans="2:51" s="13" customFormat="1" ht="11.25">
      <c r="B3690" s="193"/>
      <c r="C3690" s="194"/>
      <c r="D3690" s="195" t="s">
        <v>188</v>
      </c>
      <c r="E3690" s="196" t="s">
        <v>19</v>
      </c>
      <c r="F3690" s="197" t="s">
        <v>2844</v>
      </c>
      <c r="G3690" s="194"/>
      <c r="H3690" s="198">
        <v>2.2280000000000002</v>
      </c>
      <c r="I3690" s="199"/>
      <c r="J3690" s="194"/>
      <c r="K3690" s="194"/>
      <c r="L3690" s="200"/>
      <c r="M3690" s="201"/>
      <c r="N3690" s="202"/>
      <c r="O3690" s="202"/>
      <c r="P3690" s="202"/>
      <c r="Q3690" s="202"/>
      <c r="R3690" s="202"/>
      <c r="S3690" s="202"/>
      <c r="T3690" s="203"/>
      <c r="AT3690" s="204" t="s">
        <v>188</v>
      </c>
      <c r="AU3690" s="204" t="s">
        <v>86</v>
      </c>
      <c r="AV3690" s="13" t="s">
        <v>86</v>
      </c>
      <c r="AW3690" s="13" t="s">
        <v>35</v>
      </c>
      <c r="AX3690" s="13" t="s">
        <v>76</v>
      </c>
      <c r="AY3690" s="204" t="s">
        <v>177</v>
      </c>
    </row>
    <row r="3691" spans="2:51" s="15" customFormat="1" ht="11.25">
      <c r="B3691" s="216"/>
      <c r="C3691" s="217"/>
      <c r="D3691" s="195" t="s">
        <v>188</v>
      </c>
      <c r="E3691" s="218" t="s">
        <v>19</v>
      </c>
      <c r="F3691" s="219" t="s">
        <v>2845</v>
      </c>
      <c r="G3691" s="217"/>
      <c r="H3691" s="218" t="s">
        <v>19</v>
      </c>
      <c r="I3691" s="220"/>
      <c r="J3691" s="217"/>
      <c r="K3691" s="217"/>
      <c r="L3691" s="221"/>
      <c r="M3691" s="222"/>
      <c r="N3691" s="223"/>
      <c r="O3691" s="223"/>
      <c r="P3691" s="223"/>
      <c r="Q3691" s="223"/>
      <c r="R3691" s="223"/>
      <c r="S3691" s="223"/>
      <c r="T3691" s="224"/>
      <c r="AT3691" s="225" t="s">
        <v>188</v>
      </c>
      <c r="AU3691" s="225" t="s">
        <v>86</v>
      </c>
      <c r="AV3691" s="15" t="s">
        <v>84</v>
      </c>
      <c r="AW3691" s="15" t="s">
        <v>35</v>
      </c>
      <c r="AX3691" s="15" t="s">
        <v>76</v>
      </c>
      <c r="AY3691" s="225" t="s">
        <v>177</v>
      </c>
    </row>
    <row r="3692" spans="2:51" s="13" customFormat="1" ht="11.25">
      <c r="B3692" s="193"/>
      <c r="C3692" s="194"/>
      <c r="D3692" s="195" t="s">
        <v>188</v>
      </c>
      <c r="E3692" s="196" t="s">
        <v>19</v>
      </c>
      <c r="F3692" s="197" t="s">
        <v>2846</v>
      </c>
      <c r="G3692" s="194"/>
      <c r="H3692" s="198">
        <v>1.6</v>
      </c>
      <c r="I3692" s="199"/>
      <c r="J3692" s="194"/>
      <c r="K3692" s="194"/>
      <c r="L3692" s="200"/>
      <c r="M3692" s="201"/>
      <c r="N3692" s="202"/>
      <c r="O3692" s="202"/>
      <c r="P3692" s="202"/>
      <c r="Q3692" s="202"/>
      <c r="R3692" s="202"/>
      <c r="S3692" s="202"/>
      <c r="T3692" s="203"/>
      <c r="AT3692" s="204" t="s">
        <v>188</v>
      </c>
      <c r="AU3692" s="204" t="s">
        <v>86</v>
      </c>
      <c r="AV3692" s="13" t="s">
        <v>86</v>
      </c>
      <c r="AW3692" s="13" t="s">
        <v>35</v>
      </c>
      <c r="AX3692" s="13" t="s">
        <v>76</v>
      </c>
      <c r="AY3692" s="204" t="s">
        <v>177</v>
      </c>
    </row>
    <row r="3693" spans="2:51" s="15" customFormat="1" ht="11.25">
      <c r="B3693" s="216"/>
      <c r="C3693" s="217"/>
      <c r="D3693" s="195" t="s">
        <v>188</v>
      </c>
      <c r="E3693" s="218" t="s">
        <v>19</v>
      </c>
      <c r="F3693" s="219" t="s">
        <v>2847</v>
      </c>
      <c r="G3693" s="217"/>
      <c r="H3693" s="218" t="s">
        <v>19</v>
      </c>
      <c r="I3693" s="220"/>
      <c r="J3693" s="217"/>
      <c r="K3693" s="217"/>
      <c r="L3693" s="221"/>
      <c r="M3693" s="222"/>
      <c r="N3693" s="223"/>
      <c r="O3693" s="223"/>
      <c r="P3693" s="223"/>
      <c r="Q3693" s="223"/>
      <c r="R3693" s="223"/>
      <c r="S3693" s="223"/>
      <c r="T3693" s="224"/>
      <c r="AT3693" s="225" t="s">
        <v>188</v>
      </c>
      <c r="AU3693" s="225" t="s">
        <v>86</v>
      </c>
      <c r="AV3693" s="15" t="s">
        <v>84</v>
      </c>
      <c r="AW3693" s="15" t="s">
        <v>35</v>
      </c>
      <c r="AX3693" s="15" t="s">
        <v>76</v>
      </c>
      <c r="AY3693" s="225" t="s">
        <v>177</v>
      </c>
    </row>
    <row r="3694" spans="2:51" s="13" customFormat="1" ht="11.25">
      <c r="B3694" s="193"/>
      <c r="C3694" s="194"/>
      <c r="D3694" s="195" t="s">
        <v>188</v>
      </c>
      <c r="E3694" s="196" t="s">
        <v>19</v>
      </c>
      <c r="F3694" s="197" t="s">
        <v>2848</v>
      </c>
      <c r="G3694" s="194"/>
      <c r="H3694" s="198">
        <v>2.4239999999999999</v>
      </c>
      <c r="I3694" s="199"/>
      <c r="J3694" s="194"/>
      <c r="K3694" s="194"/>
      <c r="L3694" s="200"/>
      <c r="M3694" s="201"/>
      <c r="N3694" s="202"/>
      <c r="O3694" s="202"/>
      <c r="P3694" s="202"/>
      <c r="Q3694" s="202"/>
      <c r="R3694" s="202"/>
      <c r="S3694" s="202"/>
      <c r="T3694" s="203"/>
      <c r="AT3694" s="204" t="s">
        <v>188</v>
      </c>
      <c r="AU3694" s="204" t="s">
        <v>86</v>
      </c>
      <c r="AV3694" s="13" t="s">
        <v>86</v>
      </c>
      <c r="AW3694" s="13" t="s">
        <v>35</v>
      </c>
      <c r="AX3694" s="13" t="s">
        <v>76</v>
      </c>
      <c r="AY3694" s="204" t="s">
        <v>177</v>
      </c>
    </row>
    <row r="3695" spans="2:51" s="15" customFormat="1" ht="11.25">
      <c r="B3695" s="216"/>
      <c r="C3695" s="217"/>
      <c r="D3695" s="195" t="s">
        <v>188</v>
      </c>
      <c r="E3695" s="218" t="s">
        <v>19</v>
      </c>
      <c r="F3695" s="219" t="s">
        <v>2849</v>
      </c>
      <c r="G3695" s="217"/>
      <c r="H3695" s="218" t="s">
        <v>19</v>
      </c>
      <c r="I3695" s="220"/>
      <c r="J3695" s="217"/>
      <c r="K3695" s="217"/>
      <c r="L3695" s="221"/>
      <c r="M3695" s="222"/>
      <c r="N3695" s="223"/>
      <c r="O3695" s="223"/>
      <c r="P3695" s="223"/>
      <c r="Q3695" s="223"/>
      <c r="R3695" s="223"/>
      <c r="S3695" s="223"/>
      <c r="T3695" s="224"/>
      <c r="AT3695" s="225" t="s">
        <v>188</v>
      </c>
      <c r="AU3695" s="225" t="s">
        <v>86</v>
      </c>
      <c r="AV3695" s="15" t="s">
        <v>84</v>
      </c>
      <c r="AW3695" s="15" t="s">
        <v>35</v>
      </c>
      <c r="AX3695" s="15" t="s">
        <v>76</v>
      </c>
      <c r="AY3695" s="225" t="s">
        <v>177</v>
      </c>
    </row>
    <row r="3696" spans="2:51" s="15" customFormat="1" ht="11.25">
      <c r="B3696" s="216"/>
      <c r="C3696" s="217"/>
      <c r="D3696" s="195" t="s">
        <v>188</v>
      </c>
      <c r="E3696" s="218" t="s">
        <v>19</v>
      </c>
      <c r="F3696" s="219" t="s">
        <v>2850</v>
      </c>
      <c r="G3696" s="217"/>
      <c r="H3696" s="218" t="s">
        <v>19</v>
      </c>
      <c r="I3696" s="220"/>
      <c r="J3696" s="217"/>
      <c r="K3696" s="217"/>
      <c r="L3696" s="221"/>
      <c r="M3696" s="222"/>
      <c r="N3696" s="223"/>
      <c r="O3696" s="223"/>
      <c r="P3696" s="223"/>
      <c r="Q3696" s="223"/>
      <c r="R3696" s="223"/>
      <c r="S3696" s="223"/>
      <c r="T3696" s="224"/>
      <c r="AT3696" s="225" t="s">
        <v>188</v>
      </c>
      <c r="AU3696" s="225" t="s">
        <v>86</v>
      </c>
      <c r="AV3696" s="15" t="s">
        <v>84</v>
      </c>
      <c r="AW3696" s="15" t="s">
        <v>35</v>
      </c>
      <c r="AX3696" s="15" t="s">
        <v>76</v>
      </c>
      <c r="AY3696" s="225" t="s">
        <v>177</v>
      </c>
    </row>
    <row r="3697" spans="1:65" s="13" customFormat="1" ht="11.25">
      <c r="B3697" s="193"/>
      <c r="C3697" s="194"/>
      <c r="D3697" s="195" t="s">
        <v>188</v>
      </c>
      <c r="E3697" s="196" t="s">
        <v>19</v>
      </c>
      <c r="F3697" s="197" t="s">
        <v>2851</v>
      </c>
      <c r="G3697" s="194"/>
      <c r="H3697" s="198">
        <v>17.28</v>
      </c>
      <c r="I3697" s="199"/>
      <c r="J3697" s="194"/>
      <c r="K3697" s="194"/>
      <c r="L3697" s="200"/>
      <c r="M3697" s="201"/>
      <c r="N3697" s="202"/>
      <c r="O3697" s="202"/>
      <c r="P3697" s="202"/>
      <c r="Q3697" s="202"/>
      <c r="R3697" s="202"/>
      <c r="S3697" s="202"/>
      <c r="T3697" s="203"/>
      <c r="AT3697" s="204" t="s">
        <v>188</v>
      </c>
      <c r="AU3697" s="204" t="s">
        <v>86</v>
      </c>
      <c r="AV3697" s="13" t="s">
        <v>86</v>
      </c>
      <c r="AW3697" s="13" t="s">
        <v>35</v>
      </c>
      <c r="AX3697" s="13" t="s">
        <v>76</v>
      </c>
      <c r="AY3697" s="204" t="s">
        <v>177</v>
      </c>
    </row>
    <row r="3698" spans="1:65" s="13" customFormat="1" ht="11.25">
      <c r="B3698" s="193"/>
      <c r="C3698" s="194"/>
      <c r="D3698" s="195" t="s">
        <v>188</v>
      </c>
      <c r="E3698" s="196" t="s">
        <v>19</v>
      </c>
      <c r="F3698" s="197" t="s">
        <v>334</v>
      </c>
      <c r="G3698" s="194"/>
      <c r="H3698" s="198">
        <v>-2.758</v>
      </c>
      <c r="I3698" s="199"/>
      <c r="J3698" s="194"/>
      <c r="K3698" s="194"/>
      <c r="L3698" s="200"/>
      <c r="M3698" s="201"/>
      <c r="N3698" s="202"/>
      <c r="O3698" s="202"/>
      <c r="P3698" s="202"/>
      <c r="Q3698" s="202"/>
      <c r="R3698" s="202"/>
      <c r="S3698" s="202"/>
      <c r="T3698" s="203"/>
      <c r="AT3698" s="204" t="s">
        <v>188</v>
      </c>
      <c r="AU3698" s="204" t="s">
        <v>86</v>
      </c>
      <c r="AV3698" s="13" t="s">
        <v>86</v>
      </c>
      <c r="AW3698" s="13" t="s">
        <v>35</v>
      </c>
      <c r="AX3698" s="13" t="s">
        <v>76</v>
      </c>
      <c r="AY3698" s="204" t="s">
        <v>177</v>
      </c>
    </row>
    <row r="3699" spans="1:65" s="13" customFormat="1" ht="11.25">
      <c r="B3699" s="193"/>
      <c r="C3699" s="194"/>
      <c r="D3699" s="195" t="s">
        <v>188</v>
      </c>
      <c r="E3699" s="196" t="s">
        <v>19</v>
      </c>
      <c r="F3699" s="197" t="s">
        <v>366</v>
      </c>
      <c r="G3699" s="194"/>
      <c r="H3699" s="198">
        <v>-1.5760000000000001</v>
      </c>
      <c r="I3699" s="199"/>
      <c r="J3699" s="194"/>
      <c r="K3699" s="194"/>
      <c r="L3699" s="200"/>
      <c r="M3699" s="201"/>
      <c r="N3699" s="202"/>
      <c r="O3699" s="202"/>
      <c r="P3699" s="202"/>
      <c r="Q3699" s="202"/>
      <c r="R3699" s="202"/>
      <c r="S3699" s="202"/>
      <c r="T3699" s="203"/>
      <c r="AT3699" s="204" t="s">
        <v>188</v>
      </c>
      <c r="AU3699" s="204" t="s">
        <v>86</v>
      </c>
      <c r="AV3699" s="13" t="s">
        <v>86</v>
      </c>
      <c r="AW3699" s="13" t="s">
        <v>35</v>
      </c>
      <c r="AX3699" s="13" t="s">
        <v>76</v>
      </c>
      <c r="AY3699" s="204" t="s">
        <v>177</v>
      </c>
    </row>
    <row r="3700" spans="1:65" s="15" customFormat="1" ht="11.25">
      <c r="B3700" s="216"/>
      <c r="C3700" s="217"/>
      <c r="D3700" s="195" t="s">
        <v>188</v>
      </c>
      <c r="E3700" s="218" t="s">
        <v>19</v>
      </c>
      <c r="F3700" s="219" t="s">
        <v>2852</v>
      </c>
      <c r="G3700" s="217"/>
      <c r="H3700" s="218" t="s">
        <v>19</v>
      </c>
      <c r="I3700" s="220"/>
      <c r="J3700" s="217"/>
      <c r="K3700" s="217"/>
      <c r="L3700" s="221"/>
      <c r="M3700" s="222"/>
      <c r="N3700" s="223"/>
      <c r="O3700" s="223"/>
      <c r="P3700" s="223"/>
      <c r="Q3700" s="223"/>
      <c r="R3700" s="223"/>
      <c r="S3700" s="223"/>
      <c r="T3700" s="224"/>
      <c r="AT3700" s="225" t="s">
        <v>188</v>
      </c>
      <c r="AU3700" s="225" t="s">
        <v>86</v>
      </c>
      <c r="AV3700" s="15" t="s">
        <v>84</v>
      </c>
      <c r="AW3700" s="15" t="s">
        <v>35</v>
      </c>
      <c r="AX3700" s="15" t="s">
        <v>76</v>
      </c>
      <c r="AY3700" s="225" t="s">
        <v>177</v>
      </c>
    </row>
    <row r="3701" spans="1:65" s="13" customFormat="1" ht="11.25">
      <c r="B3701" s="193"/>
      <c r="C3701" s="194"/>
      <c r="D3701" s="195" t="s">
        <v>188</v>
      </c>
      <c r="E3701" s="196" t="s">
        <v>19</v>
      </c>
      <c r="F3701" s="197" t="s">
        <v>2853</v>
      </c>
      <c r="G3701" s="194"/>
      <c r="H3701" s="198">
        <v>10.039999999999999</v>
      </c>
      <c r="I3701" s="199"/>
      <c r="J3701" s="194"/>
      <c r="K3701" s="194"/>
      <c r="L3701" s="200"/>
      <c r="M3701" s="201"/>
      <c r="N3701" s="202"/>
      <c r="O3701" s="202"/>
      <c r="P3701" s="202"/>
      <c r="Q3701" s="202"/>
      <c r="R3701" s="202"/>
      <c r="S3701" s="202"/>
      <c r="T3701" s="203"/>
      <c r="AT3701" s="204" t="s">
        <v>188</v>
      </c>
      <c r="AU3701" s="204" t="s">
        <v>86</v>
      </c>
      <c r="AV3701" s="13" t="s">
        <v>86</v>
      </c>
      <c r="AW3701" s="13" t="s">
        <v>35</v>
      </c>
      <c r="AX3701" s="13" t="s">
        <v>76</v>
      </c>
      <c r="AY3701" s="204" t="s">
        <v>177</v>
      </c>
    </row>
    <row r="3702" spans="1:65" s="13" customFormat="1" ht="11.25">
      <c r="B3702" s="193"/>
      <c r="C3702" s="194"/>
      <c r="D3702" s="195" t="s">
        <v>188</v>
      </c>
      <c r="E3702" s="196" t="s">
        <v>19</v>
      </c>
      <c r="F3702" s="197" t="s">
        <v>334</v>
      </c>
      <c r="G3702" s="194"/>
      <c r="H3702" s="198">
        <v>-2.758</v>
      </c>
      <c r="I3702" s="199"/>
      <c r="J3702" s="194"/>
      <c r="K3702" s="194"/>
      <c r="L3702" s="200"/>
      <c r="M3702" s="201"/>
      <c r="N3702" s="202"/>
      <c r="O3702" s="202"/>
      <c r="P3702" s="202"/>
      <c r="Q3702" s="202"/>
      <c r="R3702" s="202"/>
      <c r="S3702" s="202"/>
      <c r="T3702" s="203"/>
      <c r="AT3702" s="204" t="s">
        <v>188</v>
      </c>
      <c r="AU3702" s="204" t="s">
        <v>86</v>
      </c>
      <c r="AV3702" s="13" t="s">
        <v>86</v>
      </c>
      <c r="AW3702" s="13" t="s">
        <v>35</v>
      </c>
      <c r="AX3702" s="13" t="s">
        <v>76</v>
      </c>
      <c r="AY3702" s="204" t="s">
        <v>177</v>
      </c>
    </row>
    <row r="3703" spans="1:65" s="15" customFormat="1" ht="11.25">
      <c r="B3703" s="216"/>
      <c r="C3703" s="217"/>
      <c r="D3703" s="195" t="s">
        <v>188</v>
      </c>
      <c r="E3703" s="218" t="s">
        <v>19</v>
      </c>
      <c r="F3703" s="219" t="s">
        <v>2854</v>
      </c>
      <c r="G3703" s="217"/>
      <c r="H3703" s="218" t="s">
        <v>19</v>
      </c>
      <c r="I3703" s="220"/>
      <c r="J3703" s="217"/>
      <c r="K3703" s="217"/>
      <c r="L3703" s="221"/>
      <c r="M3703" s="222"/>
      <c r="N3703" s="223"/>
      <c r="O3703" s="223"/>
      <c r="P3703" s="223"/>
      <c r="Q3703" s="223"/>
      <c r="R3703" s="223"/>
      <c r="S3703" s="223"/>
      <c r="T3703" s="224"/>
      <c r="AT3703" s="225" t="s">
        <v>188</v>
      </c>
      <c r="AU3703" s="225" t="s">
        <v>86</v>
      </c>
      <c r="AV3703" s="15" t="s">
        <v>84</v>
      </c>
      <c r="AW3703" s="15" t="s">
        <v>35</v>
      </c>
      <c r="AX3703" s="15" t="s">
        <v>76</v>
      </c>
      <c r="AY3703" s="225" t="s">
        <v>177</v>
      </c>
    </row>
    <row r="3704" spans="1:65" s="13" customFormat="1" ht="11.25">
      <c r="B3704" s="193"/>
      <c r="C3704" s="194"/>
      <c r="D3704" s="195" t="s">
        <v>188</v>
      </c>
      <c r="E3704" s="196" t="s">
        <v>19</v>
      </c>
      <c r="F3704" s="197" t="s">
        <v>2855</v>
      </c>
      <c r="G3704" s="194"/>
      <c r="H3704" s="198">
        <v>20.8</v>
      </c>
      <c r="I3704" s="199"/>
      <c r="J3704" s="194"/>
      <c r="K3704" s="194"/>
      <c r="L3704" s="200"/>
      <c r="M3704" s="201"/>
      <c r="N3704" s="202"/>
      <c r="O3704" s="202"/>
      <c r="P3704" s="202"/>
      <c r="Q3704" s="202"/>
      <c r="R3704" s="202"/>
      <c r="S3704" s="202"/>
      <c r="T3704" s="203"/>
      <c r="AT3704" s="204" t="s">
        <v>188</v>
      </c>
      <c r="AU3704" s="204" t="s">
        <v>86</v>
      </c>
      <c r="AV3704" s="13" t="s">
        <v>86</v>
      </c>
      <c r="AW3704" s="13" t="s">
        <v>35</v>
      </c>
      <c r="AX3704" s="13" t="s">
        <v>76</v>
      </c>
      <c r="AY3704" s="204" t="s">
        <v>177</v>
      </c>
    </row>
    <row r="3705" spans="1:65" s="13" customFormat="1" ht="11.25">
      <c r="B3705" s="193"/>
      <c r="C3705" s="194"/>
      <c r="D3705" s="195" t="s">
        <v>188</v>
      </c>
      <c r="E3705" s="196" t="s">
        <v>19</v>
      </c>
      <c r="F3705" s="197" t="s">
        <v>366</v>
      </c>
      <c r="G3705" s="194"/>
      <c r="H3705" s="198">
        <v>-1.5760000000000001</v>
      </c>
      <c r="I3705" s="199"/>
      <c r="J3705" s="194"/>
      <c r="K3705" s="194"/>
      <c r="L3705" s="200"/>
      <c r="M3705" s="201"/>
      <c r="N3705" s="202"/>
      <c r="O3705" s="202"/>
      <c r="P3705" s="202"/>
      <c r="Q3705" s="202"/>
      <c r="R3705" s="202"/>
      <c r="S3705" s="202"/>
      <c r="T3705" s="203"/>
      <c r="AT3705" s="204" t="s">
        <v>188</v>
      </c>
      <c r="AU3705" s="204" t="s">
        <v>86</v>
      </c>
      <c r="AV3705" s="13" t="s">
        <v>86</v>
      </c>
      <c r="AW3705" s="13" t="s">
        <v>35</v>
      </c>
      <c r="AX3705" s="13" t="s">
        <v>76</v>
      </c>
      <c r="AY3705" s="204" t="s">
        <v>177</v>
      </c>
    </row>
    <row r="3706" spans="1:65" s="13" customFormat="1" ht="11.25">
      <c r="B3706" s="193"/>
      <c r="C3706" s="194"/>
      <c r="D3706" s="195" t="s">
        <v>188</v>
      </c>
      <c r="E3706" s="196" t="s">
        <v>19</v>
      </c>
      <c r="F3706" s="197" t="s">
        <v>365</v>
      </c>
      <c r="G3706" s="194"/>
      <c r="H3706" s="198">
        <v>-1.379</v>
      </c>
      <c r="I3706" s="199"/>
      <c r="J3706" s="194"/>
      <c r="K3706" s="194"/>
      <c r="L3706" s="200"/>
      <c r="M3706" s="201"/>
      <c r="N3706" s="202"/>
      <c r="O3706" s="202"/>
      <c r="P3706" s="202"/>
      <c r="Q3706" s="202"/>
      <c r="R3706" s="202"/>
      <c r="S3706" s="202"/>
      <c r="T3706" s="203"/>
      <c r="AT3706" s="204" t="s">
        <v>188</v>
      </c>
      <c r="AU3706" s="204" t="s">
        <v>86</v>
      </c>
      <c r="AV3706" s="13" t="s">
        <v>86</v>
      </c>
      <c r="AW3706" s="13" t="s">
        <v>35</v>
      </c>
      <c r="AX3706" s="13" t="s">
        <v>76</v>
      </c>
      <c r="AY3706" s="204" t="s">
        <v>177</v>
      </c>
    </row>
    <row r="3707" spans="1:65" s="15" customFormat="1" ht="11.25">
      <c r="B3707" s="216"/>
      <c r="C3707" s="217"/>
      <c r="D3707" s="195" t="s">
        <v>188</v>
      </c>
      <c r="E3707" s="218" t="s">
        <v>19</v>
      </c>
      <c r="F3707" s="219" t="s">
        <v>2856</v>
      </c>
      <c r="G3707" s="217"/>
      <c r="H3707" s="218" t="s">
        <v>19</v>
      </c>
      <c r="I3707" s="220"/>
      <c r="J3707" s="217"/>
      <c r="K3707" s="217"/>
      <c r="L3707" s="221"/>
      <c r="M3707" s="222"/>
      <c r="N3707" s="223"/>
      <c r="O3707" s="223"/>
      <c r="P3707" s="223"/>
      <c r="Q3707" s="223"/>
      <c r="R3707" s="223"/>
      <c r="S3707" s="223"/>
      <c r="T3707" s="224"/>
      <c r="AT3707" s="225" t="s">
        <v>188</v>
      </c>
      <c r="AU3707" s="225" t="s">
        <v>86</v>
      </c>
      <c r="AV3707" s="15" t="s">
        <v>84</v>
      </c>
      <c r="AW3707" s="15" t="s">
        <v>35</v>
      </c>
      <c r="AX3707" s="15" t="s">
        <v>76</v>
      </c>
      <c r="AY3707" s="225" t="s">
        <v>177</v>
      </c>
    </row>
    <row r="3708" spans="1:65" s="13" customFormat="1" ht="11.25">
      <c r="B3708" s="193"/>
      <c r="C3708" s="194"/>
      <c r="D3708" s="195" t="s">
        <v>188</v>
      </c>
      <c r="E3708" s="196" t="s">
        <v>19</v>
      </c>
      <c r="F3708" s="197" t="s">
        <v>2857</v>
      </c>
      <c r="G3708" s="194"/>
      <c r="H3708" s="198">
        <v>12.28</v>
      </c>
      <c r="I3708" s="199"/>
      <c r="J3708" s="194"/>
      <c r="K3708" s="194"/>
      <c r="L3708" s="200"/>
      <c r="M3708" s="201"/>
      <c r="N3708" s="202"/>
      <c r="O3708" s="202"/>
      <c r="P3708" s="202"/>
      <c r="Q3708" s="202"/>
      <c r="R3708" s="202"/>
      <c r="S3708" s="202"/>
      <c r="T3708" s="203"/>
      <c r="AT3708" s="204" t="s">
        <v>188</v>
      </c>
      <c r="AU3708" s="204" t="s">
        <v>86</v>
      </c>
      <c r="AV3708" s="13" t="s">
        <v>86</v>
      </c>
      <c r="AW3708" s="13" t="s">
        <v>35</v>
      </c>
      <c r="AX3708" s="13" t="s">
        <v>76</v>
      </c>
      <c r="AY3708" s="204" t="s">
        <v>177</v>
      </c>
    </row>
    <row r="3709" spans="1:65" s="13" customFormat="1" ht="11.25">
      <c r="B3709" s="193"/>
      <c r="C3709" s="194"/>
      <c r="D3709" s="195" t="s">
        <v>188</v>
      </c>
      <c r="E3709" s="196" t="s">
        <v>19</v>
      </c>
      <c r="F3709" s="197" t="s">
        <v>365</v>
      </c>
      <c r="G3709" s="194"/>
      <c r="H3709" s="198">
        <v>-1.379</v>
      </c>
      <c r="I3709" s="199"/>
      <c r="J3709" s="194"/>
      <c r="K3709" s="194"/>
      <c r="L3709" s="200"/>
      <c r="M3709" s="201"/>
      <c r="N3709" s="202"/>
      <c r="O3709" s="202"/>
      <c r="P3709" s="202"/>
      <c r="Q3709" s="202"/>
      <c r="R3709" s="202"/>
      <c r="S3709" s="202"/>
      <c r="T3709" s="203"/>
      <c r="AT3709" s="204" t="s">
        <v>188</v>
      </c>
      <c r="AU3709" s="204" t="s">
        <v>86</v>
      </c>
      <c r="AV3709" s="13" t="s">
        <v>86</v>
      </c>
      <c r="AW3709" s="13" t="s">
        <v>35</v>
      </c>
      <c r="AX3709" s="13" t="s">
        <v>76</v>
      </c>
      <c r="AY3709" s="204" t="s">
        <v>177</v>
      </c>
    </row>
    <row r="3710" spans="1:65" s="14" customFormat="1" ht="11.25">
      <c r="B3710" s="205"/>
      <c r="C3710" s="206"/>
      <c r="D3710" s="195" t="s">
        <v>188</v>
      </c>
      <c r="E3710" s="207" t="s">
        <v>19</v>
      </c>
      <c r="F3710" s="208" t="s">
        <v>190</v>
      </c>
      <c r="G3710" s="206"/>
      <c r="H3710" s="209">
        <v>459.59299999999985</v>
      </c>
      <c r="I3710" s="210"/>
      <c r="J3710" s="206"/>
      <c r="K3710" s="206"/>
      <c r="L3710" s="211"/>
      <c r="M3710" s="212"/>
      <c r="N3710" s="213"/>
      <c r="O3710" s="213"/>
      <c r="P3710" s="213"/>
      <c r="Q3710" s="213"/>
      <c r="R3710" s="213"/>
      <c r="S3710" s="213"/>
      <c r="T3710" s="214"/>
      <c r="AT3710" s="215" t="s">
        <v>188</v>
      </c>
      <c r="AU3710" s="215" t="s">
        <v>86</v>
      </c>
      <c r="AV3710" s="14" t="s">
        <v>184</v>
      </c>
      <c r="AW3710" s="14" t="s">
        <v>35</v>
      </c>
      <c r="AX3710" s="14" t="s">
        <v>84</v>
      </c>
      <c r="AY3710" s="215" t="s">
        <v>177</v>
      </c>
    </row>
    <row r="3711" spans="1:65" s="2" customFormat="1" ht="16.5" customHeight="1">
      <c r="A3711" s="36"/>
      <c r="B3711" s="37"/>
      <c r="C3711" s="237" t="s">
        <v>2876</v>
      </c>
      <c r="D3711" s="237" t="s">
        <v>757</v>
      </c>
      <c r="E3711" s="238" t="s">
        <v>2877</v>
      </c>
      <c r="F3711" s="239" t="s">
        <v>2878</v>
      </c>
      <c r="G3711" s="240" t="s">
        <v>199</v>
      </c>
      <c r="H3711" s="241">
        <v>528.53200000000004</v>
      </c>
      <c r="I3711" s="242"/>
      <c r="J3711" s="243">
        <f>ROUND(I3711*H3711,2)</f>
        <v>0</v>
      </c>
      <c r="K3711" s="239" t="s">
        <v>183</v>
      </c>
      <c r="L3711" s="244"/>
      <c r="M3711" s="245" t="s">
        <v>19</v>
      </c>
      <c r="N3711" s="246" t="s">
        <v>47</v>
      </c>
      <c r="O3711" s="66"/>
      <c r="P3711" s="184">
        <f>O3711*H3711</f>
        <v>0</v>
      </c>
      <c r="Q3711" s="184">
        <v>4.0000000000000001E-3</v>
      </c>
      <c r="R3711" s="184">
        <f>Q3711*H3711</f>
        <v>2.114128</v>
      </c>
      <c r="S3711" s="184">
        <v>0</v>
      </c>
      <c r="T3711" s="185">
        <f>S3711*H3711</f>
        <v>0</v>
      </c>
      <c r="U3711" s="36"/>
      <c r="V3711" s="36"/>
      <c r="W3711" s="36"/>
      <c r="X3711" s="36"/>
      <c r="Y3711" s="36"/>
      <c r="Z3711" s="36"/>
      <c r="AA3711" s="36"/>
      <c r="AB3711" s="36"/>
      <c r="AC3711" s="36"/>
      <c r="AD3711" s="36"/>
      <c r="AE3711" s="36"/>
      <c r="AR3711" s="186" t="s">
        <v>592</v>
      </c>
      <c r="AT3711" s="186" t="s">
        <v>757</v>
      </c>
      <c r="AU3711" s="186" t="s">
        <v>86</v>
      </c>
      <c r="AY3711" s="19" t="s">
        <v>177</v>
      </c>
      <c r="BE3711" s="187">
        <f>IF(N3711="základní",J3711,0)</f>
        <v>0</v>
      </c>
      <c r="BF3711" s="187">
        <f>IF(N3711="snížená",J3711,0)</f>
        <v>0</v>
      </c>
      <c r="BG3711" s="187">
        <f>IF(N3711="zákl. přenesená",J3711,0)</f>
        <v>0</v>
      </c>
      <c r="BH3711" s="187">
        <f>IF(N3711="sníž. přenesená",J3711,0)</f>
        <v>0</v>
      </c>
      <c r="BI3711" s="187">
        <f>IF(N3711="nulová",J3711,0)</f>
        <v>0</v>
      </c>
      <c r="BJ3711" s="19" t="s">
        <v>84</v>
      </c>
      <c r="BK3711" s="187">
        <f>ROUND(I3711*H3711,2)</f>
        <v>0</v>
      </c>
      <c r="BL3711" s="19" t="s">
        <v>301</v>
      </c>
      <c r="BM3711" s="186" t="s">
        <v>2879</v>
      </c>
    </row>
    <row r="3712" spans="1:65" s="13" customFormat="1" ht="11.25">
      <c r="B3712" s="193"/>
      <c r="C3712" s="194"/>
      <c r="D3712" s="195" t="s">
        <v>188</v>
      </c>
      <c r="E3712" s="196" t="s">
        <v>19</v>
      </c>
      <c r="F3712" s="197" t="s">
        <v>2880</v>
      </c>
      <c r="G3712" s="194"/>
      <c r="H3712" s="198">
        <v>528.53200000000004</v>
      </c>
      <c r="I3712" s="199"/>
      <c r="J3712" s="194"/>
      <c r="K3712" s="194"/>
      <c r="L3712" s="200"/>
      <c r="M3712" s="201"/>
      <c r="N3712" s="202"/>
      <c r="O3712" s="202"/>
      <c r="P3712" s="202"/>
      <c r="Q3712" s="202"/>
      <c r="R3712" s="202"/>
      <c r="S3712" s="202"/>
      <c r="T3712" s="203"/>
      <c r="AT3712" s="204" t="s">
        <v>188</v>
      </c>
      <c r="AU3712" s="204" t="s">
        <v>86</v>
      </c>
      <c r="AV3712" s="13" t="s">
        <v>86</v>
      </c>
      <c r="AW3712" s="13" t="s">
        <v>35</v>
      </c>
      <c r="AX3712" s="13" t="s">
        <v>84</v>
      </c>
      <c r="AY3712" s="204" t="s">
        <v>177</v>
      </c>
    </row>
    <row r="3713" spans="1:65" s="2" customFormat="1" ht="21.75" customHeight="1">
      <c r="A3713" s="36"/>
      <c r="B3713" s="37"/>
      <c r="C3713" s="175" t="s">
        <v>2881</v>
      </c>
      <c r="D3713" s="175" t="s">
        <v>179</v>
      </c>
      <c r="E3713" s="176" t="s">
        <v>2882</v>
      </c>
      <c r="F3713" s="177" t="s">
        <v>2883</v>
      </c>
      <c r="G3713" s="178" t="s">
        <v>199</v>
      </c>
      <c r="H3713" s="179">
        <v>459.59300000000002</v>
      </c>
      <c r="I3713" s="180"/>
      <c r="J3713" s="181">
        <f>ROUND(I3713*H3713,2)</f>
        <v>0</v>
      </c>
      <c r="K3713" s="177" t="s">
        <v>183</v>
      </c>
      <c r="L3713" s="41"/>
      <c r="M3713" s="182" t="s">
        <v>19</v>
      </c>
      <c r="N3713" s="183" t="s">
        <v>47</v>
      </c>
      <c r="O3713" s="66"/>
      <c r="P3713" s="184">
        <f>O3713*H3713</f>
        <v>0</v>
      </c>
      <c r="Q3713" s="184">
        <v>0</v>
      </c>
      <c r="R3713" s="184">
        <f>Q3713*H3713</f>
        <v>0</v>
      </c>
      <c r="S3713" s="184">
        <v>0</v>
      </c>
      <c r="T3713" s="185">
        <f>S3713*H3713</f>
        <v>0</v>
      </c>
      <c r="U3713" s="36"/>
      <c r="V3713" s="36"/>
      <c r="W3713" s="36"/>
      <c r="X3713" s="36"/>
      <c r="Y3713" s="36"/>
      <c r="Z3713" s="36"/>
      <c r="AA3713" s="36"/>
      <c r="AB3713" s="36"/>
      <c r="AC3713" s="36"/>
      <c r="AD3713" s="36"/>
      <c r="AE3713" s="36"/>
      <c r="AR3713" s="186" t="s">
        <v>301</v>
      </c>
      <c r="AT3713" s="186" t="s">
        <v>179</v>
      </c>
      <c r="AU3713" s="186" t="s">
        <v>86</v>
      </c>
      <c r="AY3713" s="19" t="s">
        <v>177</v>
      </c>
      <c r="BE3713" s="187">
        <f>IF(N3713="základní",J3713,0)</f>
        <v>0</v>
      </c>
      <c r="BF3713" s="187">
        <f>IF(N3713="snížená",J3713,0)</f>
        <v>0</v>
      </c>
      <c r="BG3713" s="187">
        <f>IF(N3713="zákl. přenesená",J3713,0)</f>
        <v>0</v>
      </c>
      <c r="BH3713" s="187">
        <f>IF(N3713="sníž. přenesená",J3713,0)</f>
        <v>0</v>
      </c>
      <c r="BI3713" s="187">
        <f>IF(N3713="nulová",J3713,0)</f>
        <v>0</v>
      </c>
      <c r="BJ3713" s="19" t="s">
        <v>84</v>
      </c>
      <c r="BK3713" s="187">
        <f>ROUND(I3713*H3713,2)</f>
        <v>0</v>
      </c>
      <c r="BL3713" s="19" t="s">
        <v>301</v>
      </c>
      <c r="BM3713" s="186" t="s">
        <v>2884</v>
      </c>
    </row>
    <row r="3714" spans="1:65" s="2" customFormat="1" ht="11.25">
      <c r="A3714" s="36"/>
      <c r="B3714" s="37"/>
      <c r="C3714" s="38"/>
      <c r="D3714" s="188" t="s">
        <v>186</v>
      </c>
      <c r="E3714" s="38"/>
      <c r="F3714" s="189" t="s">
        <v>2885</v>
      </c>
      <c r="G3714" s="38"/>
      <c r="H3714" s="38"/>
      <c r="I3714" s="190"/>
      <c r="J3714" s="38"/>
      <c r="K3714" s="38"/>
      <c r="L3714" s="41"/>
      <c r="M3714" s="191"/>
      <c r="N3714" s="192"/>
      <c r="O3714" s="66"/>
      <c r="P3714" s="66"/>
      <c r="Q3714" s="66"/>
      <c r="R3714" s="66"/>
      <c r="S3714" s="66"/>
      <c r="T3714" s="67"/>
      <c r="U3714" s="36"/>
      <c r="V3714" s="36"/>
      <c r="W3714" s="36"/>
      <c r="X3714" s="36"/>
      <c r="Y3714" s="36"/>
      <c r="Z3714" s="36"/>
      <c r="AA3714" s="36"/>
      <c r="AB3714" s="36"/>
      <c r="AC3714" s="36"/>
      <c r="AD3714" s="36"/>
      <c r="AE3714" s="36"/>
      <c r="AT3714" s="19" t="s">
        <v>186</v>
      </c>
      <c r="AU3714" s="19" t="s">
        <v>86</v>
      </c>
    </row>
    <row r="3715" spans="1:65" s="2" customFormat="1" ht="16.5" customHeight="1">
      <c r="A3715" s="36"/>
      <c r="B3715" s="37"/>
      <c r="C3715" s="175" t="s">
        <v>2886</v>
      </c>
      <c r="D3715" s="175" t="s">
        <v>179</v>
      </c>
      <c r="E3715" s="176" t="s">
        <v>2887</v>
      </c>
      <c r="F3715" s="177" t="s">
        <v>2888</v>
      </c>
      <c r="G3715" s="178" t="s">
        <v>199</v>
      </c>
      <c r="H3715" s="179">
        <v>459.59300000000002</v>
      </c>
      <c r="I3715" s="180"/>
      <c r="J3715" s="181">
        <f>ROUND(I3715*H3715,2)</f>
        <v>0</v>
      </c>
      <c r="K3715" s="177" t="s">
        <v>183</v>
      </c>
      <c r="L3715" s="41"/>
      <c r="M3715" s="182" t="s">
        <v>19</v>
      </c>
      <c r="N3715" s="183" t="s">
        <v>47</v>
      </c>
      <c r="O3715" s="66"/>
      <c r="P3715" s="184">
        <f>O3715*H3715</f>
        <v>0</v>
      </c>
      <c r="Q3715" s="184">
        <v>0</v>
      </c>
      <c r="R3715" s="184">
        <f>Q3715*H3715</f>
        <v>0</v>
      </c>
      <c r="S3715" s="184">
        <v>0</v>
      </c>
      <c r="T3715" s="185">
        <f>S3715*H3715</f>
        <v>0</v>
      </c>
      <c r="U3715" s="36"/>
      <c r="V3715" s="36"/>
      <c r="W3715" s="36"/>
      <c r="X3715" s="36"/>
      <c r="Y3715" s="36"/>
      <c r="Z3715" s="36"/>
      <c r="AA3715" s="36"/>
      <c r="AB3715" s="36"/>
      <c r="AC3715" s="36"/>
      <c r="AD3715" s="36"/>
      <c r="AE3715" s="36"/>
      <c r="AR3715" s="186" t="s">
        <v>301</v>
      </c>
      <c r="AT3715" s="186" t="s">
        <v>179</v>
      </c>
      <c r="AU3715" s="186" t="s">
        <v>86</v>
      </c>
      <c r="AY3715" s="19" t="s">
        <v>177</v>
      </c>
      <c r="BE3715" s="187">
        <f>IF(N3715="základní",J3715,0)</f>
        <v>0</v>
      </c>
      <c r="BF3715" s="187">
        <f>IF(N3715="snížená",J3715,0)</f>
        <v>0</v>
      </c>
      <c r="BG3715" s="187">
        <f>IF(N3715="zákl. přenesená",J3715,0)</f>
        <v>0</v>
      </c>
      <c r="BH3715" s="187">
        <f>IF(N3715="sníž. přenesená",J3715,0)</f>
        <v>0</v>
      </c>
      <c r="BI3715" s="187">
        <f>IF(N3715="nulová",J3715,0)</f>
        <v>0</v>
      </c>
      <c r="BJ3715" s="19" t="s">
        <v>84</v>
      </c>
      <c r="BK3715" s="187">
        <f>ROUND(I3715*H3715,2)</f>
        <v>0</v>
      </c>
      <c r="BL3715" s="19" t="s">
        <v>301</v>
      </c>
      <c r="BM3715" s="186" t="s">
        <v>2889</v>
      </c>
    </row>
    <row r="3716" spans="1:65" s="2" customFormat="1" ht="11.25">
      <c r="A3716" s="36"/>
      <c r="B3716" s="37"/>
      <c r="C3716" s="38"/>
      <c r="D3716" s="188" t="s">
        <v>186</v>
      </c>
      <c r="E3716" s="38"/>
      <c r="F3716" s="189" t="s">
        <v>2890</v>
      </c>
      <c r="G3716" s="38"/>
      <c r="H3716" s="38"/>
      <c r="I3716" s="190"/>
      <c r="J3716" s="38"/>
      <c r="K3716" s="38"/>
      <c r="L3716" s="41"/>
      <c r="M3716" s="191"/>
      <c r="N3716" s="192"/>
      <c r="O3716" s="66"/>
      <c r="P3716" s="66"/>
      <c r="Q3716" s="66"/>
      <c r="R3716" s="66"/>
      <c r="S3716" s="66"/>
      <c r="T3716" s="67"/>
      <c r="U3716" s="36"/>
      <c r="V3716" s="36"/>
      <c r="W3716" s="36"/>
      <c r="X3716" s="36"/>
      <c r="Y3716" s="36"/>
      <c r="Z3716" s="36"/>
      <c r="AA3716" s="36"/>
      <c r="AB3716" s="36"/>
      <c r="AC3716" s="36"/>
      <c r="AD3716" s="36"/>
      <c r="AE3716" s="36"/>
      <c r="AT3716" s="19" t="s">
        <v>186</v>
      </c>
      <c r="AU3716" s="19" t="s">
        <v>86</v>
      </c>
    </row>
    <row r="3717" spans="1:65" s="2" customFormat="1" ht="24.2" customHeight="1">
      <c r="A3717" s="36"/>
      <c r="B3717" s="37"/>
      <c r="C3717" s="175" t="s">
        <v>2891</v>
      </c>
      <c r="D3717" s="175" t="s">
        <v>179</v>
      </c>
      <c r="E3717" s="176" t="s">
        <v>2892</v>
      </c>
      <c r="F3717" s="177" t="s">
        <v>2893</v>
      </c>
      <c r="G3717" s="178" t="s">
        <v>1359</v>
      </c>
      <c r="H3717" s="249"/>
      <c r="I3717" s="180"/>
      <c r="J3717" s="181">
        <f>ROUND(I3717*H3717,2)</f>
        <v>0</v>
      </c>
      <c r="K3717" s="177" t="s">
        <v>183</v>
      </c>
      <c r="L3717" s="41"/>
      <c r="M3717" s="182" t="s">
        <v>19</v>
      </c>
      <c r="N3717" s="183" t="s">
        <v>47</v>
      </c>
      <c r="O3717" s="66"/>
      <c r="P3717" s="184">
        <f>O3717*H3717</f>
        <v>0</v>
      </c>
      <c r="Q3717" s="184">
        <v>0</v>
      </c>
      <c r="R3717" s="184">
        <f>Q3717*H3717</f>
        <v>0</v>
      </c>
      <c r="S3717" s="184">
        <v>0</v>
      </c>
      <c r="T3717" s="185">
        <f>S3717*H3717</f>
        <v>0</v>
      </c>
      <c r="U3717" s="36"/>
      <c r="V3717" s="36"/>
      <c r="W3717" s="36"/>
      <c r="X3717" s="36"/>
      <c r="Y3717" s="36"/>
      <c r="Z3717" s="36"/>
      <c r="AA3717" s="36"/>
      <c r="AB3717" s="36"/>
      <c r="AC3717" s="36"/>
      <c r="AD3717" s="36"/>
      <c r="AE3717" s="36"/>
      <c r="AR3717" s="186" t="s">
        <v>301</v>
      </c>
      <c r="AT3717" s="186" t="s">
        <v>179</v>
      </c>
      <c r="AU3717" s="186" t="s">
        <v>86</v>
      </c>
      <c r="AY3717" s="19" t="s">
        <v>177</v>
      </c>
      <c r="BE3717" s="187">
        <f>IF(N3717="základní",J3717,0)</f>
        <v>0</v>
      </c>
      <c r="BF3717" s="187">
        <f>IF(N3717="snížená",J3717,0)</f>
        <v>0</v>
      </c>
      <c r="BG3717" s="187">
        <f>IF(N3717="zákl. přenesená",J3717,0)</f>
        <v>0</v>
      </c>
      <c r="BH3717" s="187">
        <f>IF(N3717="sníž. přenesená",J3717,0)</f>
        <v>0</v>
      </c>
      <c r="BI3717" s="187">
        <f>IF(N3717="nulová",J3717,0)</f>
        <v>0</v>
      </c>
      <c r="BJ3717" s="19" t="s">
        <v>84</v>
      </c>
      <c r="BK3717" s="187">
        <f>ROUND(I3717*H3717,2)</f>
        <v>0</v>
      </c>
      <c r="BL3717" s="19" t="s">
        <v>301</v>
      </c>
      <c r="BM3717" s="186" t="s">
        <v>2894</v>
      </c>
    </row>
    <row r="3718" spans="1:65" s="2" customFormat="1" ht="11.25">
      <c r="A3718" s="36"/>
      <c r="B3718" s="37"/>
      <c r="C3718" s="38"/>
      <c r="D3718" s="188" t="s">
        <v>186</v>
      </c>
      <c r="E3718" s="38"/>
      <c r="F3718" s="189" t="s">
        <v>2895</v>
      </c>
      <c r="G3718" s="38"/>
      <c r="H3718" s="38"/>
      <c r="I3718" s="190"/>
      <c r="J3718" s="38"/>
      <c r="K3718" s="38"/>
      <c r="L3718" s="41"/>
      <c r="M3718" s="191"/>
      <c r="N3718" s="192"/>
      <c r="O3718" s="66"/>
      <c r="P3718" s="66"/>
      <c r="Q3718" s="66"/>
      <c r="R3718" s="66"/>
      <c r="S3718" s="66"/>
      <c r="T3718" s="67"/>
      <c r="U3718" s="36"/>
      <c r="V3718" s="36"/>
      <c r="W3718" s="36"/>
      <c r="X3718" s="36"/>
      <c r="Y3718" s="36"/>
      <c r="Z3718" s="36"/>
      <c r="AA3718" s="36"/>
      <c r="AB3718" s="36"/>
      <c r="AC3718" s="36"/>
      <c r="AD3718" s="36"/>
      <c r="AE3718" s="36"/>
      <c r="AT3718" s="19" t="s">
        <v>186</v>
      </c>
      <c r="AU3718" s="19" t="s">
        <v>86</v>
      </c>
    </row>
    <row r="3719" spans="1:65" s="12" customFormat="1" ht="22.9" customHeight="1">
      <c r="B3719" s="159"/>
      <c r="C3719" s="160"/>
      <c r="D3719" s="161" t="s">
        <v>75</v>
      </c>
      <c r="E3719" s="173" t="s">
        <v>2896</v>
      </c>
      <c r="F3719" s="173" t="s">
        <v>2897</v>
      </c>
      <c r="G3719" s="160"/>
      <c r="H3719" s="160"/>
      <c r="I3719" s="163"/>
      <c r="J3719" s="174">
        <f>BK3719</f>
        <v>0</v>
      </c>
      <c r="K3719" s="160"/>
      <c r="L3719" s="165"/>
      <c r="M3719" s="166"/>
      <c r="N3719" s="167"/>
      <c r="O3719" s="167"/>
      <c r="P3719" s="168">
        <f>SUM(P3720:P3762)</f>
        <v>0</v>
      </c>
      <c r="Q3719" s="167"/>
      <c r="R3719" s="168">
        <f>SUM(R3720:R3762)</f>
        <v>0.21209772999999998</v>
      </c>
      <c r="S3719" s="167"/>
      <c r="T3719" s="169">
        <f>SUM(T3720:T3762)</f>
        <v>0</v>
      </c>
      <c r="AR3719" s="170" t="s">
        <v>86</v>
      </c>
      <c r="AT3719" s="171" t="s">
        <v>75</v>
      </c>
      <c r="AU3719" s="171" t="s">
        <v>84</v>
      </c>
      <c r="AY3719" s="170" t="s">
        <v>177</v>
      </c>
      <c r="BK3719" s="172">
        <f>SUM(BK3720:BK3762)</f>
        <v>0</v>
      </c>
    </row>
    <row r="3720" spans="1:65" s="2" customFormat="1" ht="16.5" customHeight="1">
      <c r="A3720" s="36"/>
      <c r="B3720" s="37"/>
      <c r="C3720" s="175" t="s">
        <v>2898</v>
      </c>
      <c r="D3720" s="250" t="s">
        <v>179</v>
      </c>
      <c r="E3720" s="176" t="s">
        <v>2899</v>
      </c>
      <c r="F3720" s="177" t="s">
        <v>2900</v>
      </c>
      <c r="G3720" s="178" t="s">
        <v>199</v>
      </c>
      <c r="H3720" s="179">
        <v>68.512</v>
      </c>
      <c r="I3720" s="180"/>
      <c r="J3720" s="181">
        <f>ROUND(I3720*H3720,2)</f>
        <v>0</v>
      </c>
      <c r="K3720" s="177" t="s">
        <v>804</v>
      </c>
      <c r="L3720" s="41"/>
      <c r="M3720" s="182" t="s">
        <v>19</v>
      </c>
      <c r="N3720" s="183" t="s">
        <v>47</v>
      </c>
      <c r="O3720" s="66"/>
      <c r="P3720" s="184">
        <f>O3720*H3720</f>
        <v>0</v>
      </c>
      <c r="Q3720" s="184">
        <v>1.7000000000000001E-4</v>
      </c>
      <c r="R3720" s="184">
        <f>Q3720*H3720</f>
        <v>1.1647040000000001E-2</v>
      </c>
      <c r="S3720" s="184">
        <v>0</v>
      </c>
      <c r="T3720" s="185">
        <f>S3720*H3720</f>
        <v>0</v>
      </c>
      <c r="U3720" s="36"/>
      <c r="V3720" s="36"/>
      <c r="W3720" s="36"/>
      <c r="X3720" s="36"/>
      <c r="Y3720" s="36"/>
      <c r="Z3720" s="36"/>
      <c r="AA3720" s="36"/>
      <c r="AB3720" s="36"/>
      <c r="AC3720" s="36"/>
      <c r="AD3720" s="36"/>
      <c r="AE3720" s="36"/>
      <c r="AR3720" s="186" t="s">
        <v>301</v>
      </c>
      <c r="AT3720" s="186" t="s">
        <v>179</v>
      </c>
      <c r="AU3720" s="186" t="s">
        <v>86</v>
      </c>
      <c r="AY3720" s="19" t="s">
        <v>177</v>
      </c>
      <c r="BE3720" s="187">
        <f>IF(N3720="základní",J3720,0)</f>
        <v>0</v>
      </c>
      <c r="BF3720" s="187">
        <f>IF(N3720="snížená",J3720,0)</f>
        <v>0</v>
      </c>
      <c r="BG3720" s="187">
        <f>IF(N3720="zákl. přenesená",J3720,0)</f>
        <v>0</v>
      </c>
      <c r="BH3720" s="187">
        <f>IF(N3720="sníž. přenesená",J3720,0)</f>
        <v>0</v>
      </c>
      <c r="BI3720" s="187">
        <f>IF(N3720="nulová",J3720,0)</f>
        <v>0</v>
      </c>
      <c r="BJ3720" s="19" t="s">
        <v>84</v>
      </c>
      <c r="BK3720" s="187">
        <f>ROUND(I3720*H3720,2)</f>
        <v>0</v>
      </c>
      <c r="BL3720" s="19" t="s">
        <v>301</v>
      </c>
      <c r="BM3720" s="186" t="s">
        <v>2901</v>
      </c>
    </row>
    <row r="3721" spans="1:65" s="13" customFormat="1" ht="11.25">
      <c r="B3721" s="193"/>
      <c r="C3721" s="194"/>
      <c r="D3721" s="195" t="s">
        <v>188</v>
      </c>
      <c r="E3721" s="196" t="s">
        <v>19</v>
      </c>
      <c r="F3721" s="197" t="s">
        <v>2902</v>
      </c>
      <c r="G3721" s="194"/>
      <c r="H3721" s="198">
        <v>56.16</v>
      </c>
      <c r="I3721" s="199"/>
      <c r="J3721" s="194"/>
      <c r="K3721" s="194"/>
      <c r="L3721" s="200"/>
      <c r="M3721" s="201"/>
      <c r="N3721" s="202"/>
      <c r="O3721" s="202"/>
      <c r="P3721" s="202"/>
      <c r="Q3721" s="202"/>
      <c r="R3721" s="202"/>
      <c r="S3721" s="202"/>
      <c r="T3721" s="203"/>
      <c r="AT3721" s="204" t="s">
        <v>188</v>
      </c>
      <c r="AU3721" s="204" t="s">
        <v>86</v>
      </c>
      <c r="AV3721" s="13" t="s">
        <v>86</v>
      </c>
      <c r="AW3721" s="13" t="s">
        <v>35</v>
      </c>
      <c r="AX3721" s="13" t="s">
        <v>76</v>
      </c>
      <c r="AY3721" s="204" t="s">
        <v>177</v>
      </c>
    </row>
    <row r="3722" spans="1:65" s="13" customFormat="1" ht="11.25">
      <c r="B3722" s="193"/>
      <c r="C3722" s="194"/>
      <c r="D3722" s="195" t="s">
        <v>188</v>
      </c>
      <c r="E3722" s="196" t="s">
        <v>19</v>
      </c>
      <c r="F3722" s="197" t="s">
        <v>2903</v>
      </c>
      <c r="G3722" s="194"/>
      <c r="H3722" s="198">
        <v>12.352</v>
      </c>
      <c r="I3722" s="199"/>
      <c r="J3722" s="194"/>
      <c r="K3722" s="194"/>
      <c r="L3722" s="200"/>
      <c r="M3722" s="201"/>
      <c r="N3722" s="202"/>
      <c r="O3722" s="202"/>
      <c r="P3722" s="202"/>
      <c r="Q3722" s="202"/>
      <c r="R3722" s="202"/>
      <c r="S3722" s="202"/>
      <c r="T3722" s="203"/>
      <c r="AT3722" s="204" t="s">
        <v>188</v>
      </c>
      <c r="AU3722" s="204" t="s">
        <v>86</v>
      </c>
      <c r="AV3722" s="13" t="s">
        <v>86</v>
      </c>
      <c r="AW3722" s="13" t="s">
        <v>35</v>
      </c>
      <c r="AX3722" s="13" t="s">
        <v>76</v>
      </c>
      <c r="AY3722" s="204" t="s">
        <v>177</v>
      </c>
    </row>
    <row r="3723" spans="1:65" s="14" customFormat="1" ht="11.25">
      <c r="B3723" s="205"/>
      <c r="C3723" s="206"/>
      <c r="D3723" s="195" t="s">
        <v>188</v>
      </c>
      <c r="E3723" s="207" t="s">
        <v>19</v>
      </c>
      <c r="F3723" s="208" t="s">
        <v>190</v>
      </c>
      <c r="G3723" s="206"/>
      <c r="H3723" s="209">
        <v>68.512</v>
      </c>
      <c r="I3723" s="210"/>
      <c r="J3723" s="206"/>
      <c r="K3723" s="206"/>
      <c r="L3723" s="211"/>
      <c r="M3723" s="212"/>
      <c r="N3723" s="213"/>
      <c r="O3723" s="213"/>
      <c r="P3723" s="213"/>
      <c r="Q3723" s="213"/>
      <c r="R3723" s="213"/>
      <c r="S3723" s="213"/>
      <c r="T3723" s="214"/>
      <c r="AT3723" s="215" t="s">
        <v>188</v>
      </c>
      <c r="AU3723" s="215" t="s">
        <v>86</v>
      </c>
      <c r="AV3723" s="14" t="s">
        <v>184</v>
      </c>
      <c r="AW3723" s="14" t="s">
        <v>35</v>
      </c>
      <c r="AX3723" s="14" t="s">
        <v>84</v>
      </c>
      <c r="AY3723" s="215" t="s">
        <v>177</v>
      </c>
    </row>
    <row r="3724" spans="1:65" s="2" customFormat="1" ht="16.5" customHeight="1">
      <c r="A3724" s="36"/>
      <c r="B3724" s="37"/>
      <c r="C3724" s="175" t="s">
        <v>2904</v>
      </c>
      <c r="D3724" s="175" t="s">
        <v>179</v>
      </c>
      <c r="E3724" s="176" t="s">
        <v>2905</v>
      </c>
      <c r="F3724" s="177" t="s">
        <v>2906</v>
      </c>
      <c r="G3724" s="178" t="s">
        <v>199</v>
      </c>
      <c r="H3724" s="179">
        <v>44.125</v>
      </c>
      <c r="I3724" s="180"/>
      <c r="J3724" s="181">
        <f>ROUND(I3724*H3724,2)</f>
        <v>0</v>
      </c>
      <c r="K3724" s="177" t="s">
        <v>183</v>
      </c>
      <c r="L3724" s="41"/>
      <c r="M3724" s="182" t="s">
        <v>19</v>
      </c>
      <c r="N3724" s="183" t="s">
        <v>47</v>
      </c>
      <c r="O3724" s="66"/>
      <c r="P3724" s="184">
        <f>O3724*H3724</f>
        <v>0</v>
      </c>
      <c r="Q3724" s="184">
        <v>1.7000000000000001E-4</v>
      </c>
      <c r="R3724" s="184">
        <f>Q3724*H3724</f>
        <v>7.501250000000001E-3</v>
      </c>
      <c r="S3724" s="184">
        <v>0</v>
      </c>
      <c r="T3724" s="185">
        <f>S3724*H3724</f>
        <v>0</v>
      </c>
      <c r="U3724" s="36"/>
      <c r="V3724" s="36"/>
      <c r="W3724" s="36"/>
      <c r="X3724" s="36"/>
      <c r="Y3724" s="36"/>
      <c r="Z3724" s="36"/>
      <c r="AA3724" s="36"/>
      <c r="AB3724" s="36"/>
      <c r="AC3724" s="36"/>
      <c r="AD3724" s="36"/>
      <c r="AE3724" s="36"/>
      <c r="AR3724" s="186" t="s">
        <v>301</v>
      </c>
      <c r="AT3724" s="186" t="s">
        <v>179</v>
      </c>
      <c r="AU3724" s="186" t="s">
        <v>86</v>
      </c>
      <c r="AY3724" s="19" t="s">
        <v>177</v>
      </c>
      <c r="BE3724" s="187">
        <f>IF(N3724="základní",J3724,0)</f>
        <v>0</v>
      </c>
      <c r="BF3724" s="187">
        <f>IF(N3724="snížená",J3724,0)</f>
        <v>0</v>
      </c>
      <c r="BG3724" s="187">
        <f>IF(N3724="zákl. přenesená",J3724,0)</f>
        <v>0</v>
      </c>
      <c r="BH3724" s="187">
        <f>IF(N3724="sníž. přenesená",J3724,0)</f>
        <v>0</v>
      </c>
      <c r="BI3724" s="187">
        <f>IF(N3724="nulová",J3724,0)</f>
        <v>0</v>
      </c>
      <c r="BJ3724" s="19" t="s">
        <v>84</v>
      </c>
      <c r="BK3724" s="187">
        <f>ROUND(I3724*H3724,2)</f>
        <v>0</v>
      </c>
      <c r="BL3724" s="19" t="s">
        <v>301</v>
      </c>
      <c r="BM3724" s="186" t="s">
        <v>2907</v>
      </c>
    </row>
    <row r="3725" spans="1:65" s="2" customFormat="1" ht="11.25">
      <c r="A3725" s="36"/>
      <c r="B3725" s="37"/>
      <c r="C3725" s="38"/>
      <c r="D3725" s="188" t="s">
        <v>186</v>
      </c>
      <c r="E3725" s="38"/>
      <c r="F3725" s="189" t="s">
        <v>2908</v>
      </c>
      <c r="G3725" s="38"/>
      <c r="H3725" s="38"/>
      <c r="I3725" s="190"/>
      <c r="J3725" s="38"/>
      <c r="K3725" s="38"/>
      <c r="L3725" s="41"/>
      <c r="M3725" s="191"/>
      <c r="N3725" s="192"/>
      <c r="O3725" s="66"/>
      <c r="P3725" s="66"/>
      <c r="Q3725" s="66"/>
      <c r="R3725" s="66"/>
      <c r="S3725" s="66"/>
      <c r="T3725" s="67"/>
      <c r="U3725" s="36"/>
      <c r="V3725" s="36"/>
      <c r="W3725" s="36"/>
      <c r="X3725" s="36"/>
      <c r="Y3725" s="36"/>
      <c r="Z3725" s="36"/>
      <c r="AA3725" s="36"/>
      <c r="AB3725" s="36"/>
      <c r="AC3725" s="36"/>
      <c r="AD3725" s="36"/>
      <c r="AE3725" s="36"/>
      <c r="AT3725" s="19" t="s">
        <v>186</v>
      </c>
      <c r="AU3725" s="19" t="s">
        <v>86</v>
      </c>
    </row>
    <row r="3726" spans="1:65" s="15" customFormat="1" ht="11.25">
      <c r="B3726" s="216"/>
      <c r="C3726" s="217"/>
      <c r="D3726" s="195" t="s">
        <v>188</v>
      </c>
      <c r="E3726" s="218" t="s">
        <v>19</v>
      </c>
      <c r="F3726" s="219" t="s">
        <v>2909</v>
      </c>
      <c r="G3726" s="217"/>
      <c r="H3726" s="218" t="s">
        <v>19</v>
      </c>
      <c r="I3726" s="220"/>
      <c r="J3726" s="217"/>
      <c r="K3726" s="217"/>
      <c r="L3726" s="221"/>
      <c r="M3726" s="222"/>
      <c r="N3726" s="223"/>
      <c r="O3726" s="223"/>
      <c r="P3726" s="223"/>
      <c r="Q3726" s="223"/>
      <c r="R3726" s="223"/>
      <c r="S3726" s="223"/>
      <c r="T3726" s="224"/>
      <c r="AT3726" s="225" t="s">
        <v>188</v>
      </c>
      <c r="AU3726" s="225" t="s">
        <v>86</v>
      </c>
      <c r="AV3726" s="15" t="s">
        <v>84</v>
      </c>
      <c r="AW3726" s="15" t="s">
        <v>35</v>
      </c>
      <c r="AX3726" s="15" t="s">
        <v>76</v>
      </c>
      <c r="AY3726" s="225" t="s">
        <v>177</v>
      </c>
    </row>
    <row r="3727" spans="1:65" s="13" customFormat="1" ht="11.25">
      <c r="B3727" s="193"/>
      <c r="C3727" s="194"/>
      <c r="D3727" s="195" t="s">
        <v>188</v>
      </c>
      <c r="E3727" s="196" t="s">
        <v>19</v>
      </c>
      <c r="F3727" s="197" t="s">
        <v>2910</v>
      </c>
      <c r="G3727" s="194"/>
      <c r="H3727" s="198">
        <v>21.6</v>
      </c>
      <c r="I3727" s="199"/>
      <c r="J3727" s="194"/>
      <c r="K3727" s="194"/>
      <c r="L3727" s="200"/>
      <c r="M3727" s="201"/>
      <c r="N3727" s="202"/>
      <c r="O3727" s="202"/>
      <c r="P3727" s="202"/>
      <c r="Q3727" s="202"/>
      <c r="R3727" s="202"/>
      <c r="S3727" s="202"/>
      <c r="T3727" s="203"/>
      <c r="AT3727" s="204" t="s">
        <v>188</v>
      </c>
      <c r="AU3727" s="204" t="s">
        <v>86</v>
      </c>
      <c r="AV3727" s="13" t="s">
        <v>86</v>
      </c>
      <c r="AW3727" s="13" t="s">
        <v>35</v>
      </c>
      <c r="AX3727" s="13" t="s">
        <v>76</v>
      </c>
      <c r="AY3727" s="204" t="s">
        <v>177</v>
      </c>
    </row>
    <row r="3728" spans="1:65" s="13" customFormat="1" ht="11.25">
      <c r="B3728" s="193"/>
      <c r="C3728" s="194"/>
      <c r="D3728" s="195" t="s">
        <v>188</v>
      </c>
      <c r="E3728" s="196" t="s">
        <v>19</v>
      </c>
      <c r="F3728" s="197" t="s">
        <v>2911</v>
      </c>
      <c r="G3728" s="194"/>
      <c r="H3728" s="198">
        <v>4.9000000000000004</v>
      </c>
      <c r="I3728" s="199"/>
      <c r="J3728" s="194"/>
      <c r="K3728" s="194"/>
      <c r="L3728" s="200"/>
      <c r="M3728" s="201"/>
      <c r="N3728" s="202"/>
      <c r="O3728" s="202"/>
      <c r="P3728" s="202"/>
      <c r="Q3728" s="202"/>
      <c r="R3728" s="202"/>
      <c r="S3728" s="202"/>
      <c r="T3728" s="203"/>
      <c r="AT3728" s="204" t="s">
        <v>188</v>
      </c>
      <c r="AU3728" s="204" t="s">
        <v>86</v>
      </c>
      <c r="AV3728" s="13" t="s">
        <v>86</v>
      </c>
      <c r="AW3728" s="13" t="s">
        <v>35</v>
      </c>
      <c r="AX3728" s="13" t="s">
        <v>76</v>
      </c>
      <c r="AY3728" s="204" t="s">
        <v>177</v>
      </c>
    </row>
    <row r="3729" spans="1:65" s="13" customFormat="1" ht="11.25">
      <c r="B3729" s="193"/>
      <c r="C3729" s="194"/>
      <c r="D3729" s="195" t="s">
        <v>188</v>
      </c>
      <c r="E3729" s="196" t="s">
        <v>19</v>
      </c>
      <c r="F3729" s="197" t="s">
        <v>2912</v>
      </c>
      <c r="G3729" s="194"/>
      <c r="H3729" s="198">
        <v>17.625</v>
      </c>
      <c r="I3729" s="199"/>
      <c r="J3729" s="194"/>
      <c r="K3729" s="194"/>
      <c r="L3729" s="200"/>
      <c r="M3729" s="201"/>
      <c r="N3729" s="202"/>
      <c r="O3729" s="202"/>
      <c r="P3729" s="202"/>
      <c r="Q3729" s="202"/>
      <c r="R3729" s="202"/>
      <c r="S3729" s="202"/>
      <c r="T3729" s="203"/>
      <c r="AT3729" s="204" t="s">
        <v>188</v>
      </c>
      <c r="AU3729" s="204" t="s">
        <v>86</v>
      </c>
      <c r="AV3729" s="13" t="s">
        <v>86</v>
      </c>
      <c r="AW3729" s="13" t="s">
        <v>35</v>
      </c>
      <c r="AX3729" s="13" t="s">
        <v>76</v>
      </c>
      <c r="AY3729" s="204" t="s">
        <v>177</v>
      </c>
    </row>
    <row r="3730" spans="1:65" s="14" customFormat="1" ht="11.25">
      <c r="B3730" s="205"/>
      <c r="C3730" s="206"/>
      <c r="D3730" s="195" t="s">
        <v>188</v>
      </c>
      <c r="E3730" s="207" t="s">
        <v>19</v>
      </c>
      <c r="F3730" s="208" t="s">
        <v>190</v>
      </c>
      <c r="G3730" s="206"/>
      <c r="H3730" s="209">
        <v>44.125</v>
      </c>
      <c r="I3730" s="210"/>
      <c r="J3730" s="206"/>
      <c r="K3730" s="206"/>
      <c r="L3730" s="211"/>
      <c r="M3730" s="212"/>
      <c r="N3730" s="213"/>
      <c r="O3730" s="213"/>
      <c r="P3730" s="213"/>
      <c r="Q3730" s="213"/>
      <c r="R3730" s="213"/>
      <c r="S3730" s="213"/>
      <c r="T3730" s="214"/>
      <c r="AT3730" s="215" t="s">
        <v>188</v>
      </c>
      <c r="AU3730" s="215" t="s">
        <v>86</v>
      </c>
      <c r="AV3730" s="14" t="s">
        <v>184</v>
      </c>
      <c r="AW3730" s="14" t="s">
        <v>35</v>
      </c>
      <c r="AX3730" s="14" t="s">
        <v>84</v>
      </c>
      <c r="AY3730" s="215" t="s">
        <v>177</v>
      </c>
    </row>
    <row r="3731" spans="1:65" s="2" customFormat="1" ht="16.5" customHeight="1">
      <c r="A3731" s="36"/>
      <c r="B3731" s="37"/>
      <c r="C3731" s="175" t="s">
        <v>2913</v>
      </c>
      <c r="D3731" s="175" t="s">
        <v>179</v>
      </c>
      <c r="E3731" s="176" t="s">
        <v>2914</v>
      </c>
      <c r="F3731" s="177" t="s">
        <v>2915</v>
      </c>
      <c r="G3731" s="178" t="s">
        <v>199</v>
      </c>
      <c r="H3731" s="179">
        <v>44.125</v>
      </c>
      <c r="I3731" s="180"/>
      <c r="J3731" s="181">
        <f>ROUND(I3731*H3731,2)</f>
        <v>0</v>
      </c>
      <c r="K3731" s="177" t="s">
        <v>183</v>
      </c>
      <c r="L3731" s="41"/>
      <c r="M3731" s="182" t="s">
        <v>19</v>
      </c>
      <c r="N3731" s="183" t="s">
        <v>47</v>
      </c>
      <c r="O3731" s="66"/>
      <c r="P3731" s="184">
        <f>O3731*H3731</f>
        <v>0</v>
      </c>
      <c r="Q3731" s="184">
        <v>1.2E-4</v>
      </c>
      <c r="R3731" s="184">
        <f>Q3731*H3731</f>
        <v>5.2950000000000002E-3</v>
      </c>
      <c r="S3731" s="184">
        <v>0</v>
      </c>
      <c r="T3731" s="185">
        <f>S3731*H3731</f>
        <v>0</v>
      </c>
      <c r="U3731" s="36"/>
      <c r="V3731" s="36"/>
      <c r="W3731" s="36"/>
      <c r="X3731" s="36"/>
      <c r="Y3731" s="36"/>
      <c r="Z3731" s="36"/>
      <c r="AA3731" s="36"/>
      <c r="AB3731" s="36"/>
      <c r="AC3731" s="36"/>
      <c r="AD3731" s="36"/>
      <c r="AE3731" s="36"/>
      <c r="AR3731" s="186" t="s">
        <v>301</v>
      </c>
      <c r="AT3731" s="186" t="s">
        <v>179</v>
      </c>
      <c r="AU3731" s="186" t="s">
        <v>86</v>
      </c>
      <c r="AY3731" s="19" t="s">
        <v>177</v>
      </c>
      <c r="BE3731" s="187">
        <f>IF(N3731="základní",J3731,0)</f>
        <v>0</v>
      </c>
      <c r="BF3731" s="187">
        <f>IF(N3731="snížená",J3731,0)</f>
        <v>0</v>
      </c>
      <c r="BG3731" s="187">
        <f>IF(N3731="zákl. přenesená",J3731,0)</f>
        <v>0</v>
      </c>
      <c r="BH3731" s="187">
        <f>IF(N3731="sníž. přenesená",J3731,0)</f>
        <v>0</v>
      </c>
      <c r="BI3731" s="187">
        <f>IF(N3731="nulová",J3731,0)</f>
        <v>0</v>
      </c>
      <c r="BJ3731" s="19" t="s">
        <v>84</v>
      </c>
      <c r="BK3731" s="187">
        <f>ROUND(I3731*H3731,2)</f>
        <v>0</v>
      </c>
      <c r="BL3731" s="19" t="s">
        <v>301</v>
      </c>
      <c r="BM3731" s="186" t="s">
        <v>2916</v>
      </c>
    </row>
    <row r="3732" spans="1:65" s="2" customFormat="1" ht="11.25">
      <c r="A3732" s="36"/>
      <c r="B3732" s="37"/>
      <c r="C3732" s="38"/>
      <c r="D3732" s="188" t="s">
        <v>186</v>
      </c>
      <c r="E3732" s="38"/>
      <c r="F3732" s="189" t="s">
        <v>2917</v>
      </c>
      <c r="G3732" s="38"/>
      <c r="H3732" s="38"/>
      <c r="I3732" s="190"/>
      <c r="J3732" s="38"/>
      <c r="K3732" s="38"/>
      <c r="L3732" s="41"/>
      <c r="M3732" s="191"/>
      <c r="N3732" s="192"/>
      <c r="O3732" s="66"/>
      <c r="P3732" s="66"/>
      <c r="Q3732" s="66"/>
      <c r="R3732" s="66"/>
      <c r="S3732" s="66"/>
      <c r="T3732" s="67"/>
      <c r="U3732" s="36"/>
      <c r="V3732" s="36"/>
      <c r="W3732" s="36"/>
      <c r="X3732" s="36"/>
      <c r="Y3732" s="36"/>
      <c r="Z3732" s="36"/>
      <c r="AA3732" s="36"/>
      <c r="AB3732" s="36"/>
      <c r="AC3732" s="36"/>
      <c r="AD3732" s="36"/>
      <c r="AE3732" s="36"/>
      <c r="AT3732" s="19" t="s">
        <v>186</v>
      </c>
      <c r="AU3732" s="19" t="s">
        <v>86</v>
      </c>
    </row>
    <row r="3733" spans="1:65" s="2" customFormat="1" ht="16.5" customHeight="1">
      <c r="A3733" s="36"/>
      <c r="B3733" s="37"/>
      <c r="C3733" s="175" t="s">
        <v>2918</v>
      </c>
      <c r="D3733" s="175" t="s">
        <v>179</v>
      </c>
      <c r="E3733" s="176" t="s">
        <v>2919</v>
      </c>
      <c r="F3733" s="177" t="s">
        <v>2920</v>
      </c>
      <c r="G3733" s="178" t="s">
        <v>199</v>
      </c>
      <c r="H3733" s="179">
        <v>44.125</v>
      </c>
      <c r="I3733" s="180"/>
      <c r="J3733" s="181">
        <f>ROUND(I3733*H3733,2)</f>
        <v>0</v>
      </c>
      <c r="K3733" s="177" t="s">
        <v>183</v>
      </c>
      <c r="L3733" s="41"/>
      <c r="M3733" s="182" t="s">
        <v>19</v>
      </c>
      <c r="N3733" s="183" t="s">
        <v>47</v>
      </c>
      <c r="O3733" s="66"/>
      <c r="P3733" s="184">
        <f>O3733*H3733</f>
        <v>0</v>
      </c>
      <c r="Q3733" s="184">
        <v>1.2E-4</v>
      </c>
      <c r="R3733" s="184">
        <f>Q3733*H3733</f>
        <v>5.2950000000000002E-3</v>
      </c>
      <c r="S3733" s="184">
        <v>0</v>
      </c>
      <c r="T3733" s="185">
        <f>S3733*H3733</f>
        <v>0</v>
      </c>
      <c r="U3733" s="36"/>
      <c r="V3733" s="36"/>
      <c r="W3733" s="36"/>
      <c r="X3733" s="36"/>
      <c r="Y3733" s="36"/>
      <c r="Z3733" s="36"/>
      <c r="AA3733" s="36"/>
      <c r="AB3733" s="36"/>
      <c r="AC3733" s="36"/>
      <c r="AD3733" s="36"/>
      <c r="AE3733" s="36"/>
      <c r="AR3733" s="186" t="s">
        <v>301</v>
      </c>
      <c r="AT3733" s="186" t="s">
        <v>179</v>
      </c>
      <c r="AU3733" s="186" t="s">
        <v>86</v>
      </c>
      <c r="AY3733" s="19" t="s">
        <v>177</v>
      </c>
      <c r="BE3733" s="187">
        <f>IF(N3733="základní",J3733,0)</f>
        <v>0</v>
      </c>
      <c r="BF3733" s="187">
        <f>IF(N3733="snížená",J3733,0)</f>
        <v>0</v>
      </c>
      <c r="BG3733" s="187">
        <f>IF(N3733="zákl. přenesená",J3733,0)</f>
        <v>0</v>
      </c>
      <c r="BH3733" s="187">
        <f>IF(N3733="sníž. přenesená",J3733,0)</f>
        <v>0</v>
      </c>
      <c r="BI3733" s="187">
        <f>IF(N3733="nulová",J3733,0)</f>
        <v>0</v>
      </c>
      <c r="BJ3733" s="19" t="s">
        <v>84</v>
      </c>
      <c r="BK3733" s="187">
        <f>ROUND(I3733*H3733,2)</f>
        <v>0</v>
      </c>
      <c r="BL3733" s="19" t="s">
        <v>301</v>
      </c>
      <c r="BM3733" s="186" t="s">
        <v>2921</v>
      </c>
    </row>
    <row r="3734" spans="1:65" s="2" customFormat="1" ht="11.25">
      <c r="A3734" s="36"/>
      <c r="B3734" s="37"/>
      <c r="C3734" s="38"/>
      <c r="D3734" s="188" t="s">
        <v>186</v>
      </c>
      <c r="E3734" s="38"/>
      <c r="F3734" s="189" t="s">
        <v>2922</v>
      </c>
      <c r="G3734" s="38"/>
      <c r="H3734" s="38"/>
      <c r="I3734" s="190"/>
      <c r="J3734" s="38"/>
      <c r="K3734" s="38"/>
      <c r="L3734" s="41"/>
      <c r="M3734" s="191"/>
      <c r="N3734" s="192"/>
      <c r="O3734" s="66"/>
      <c r="P3734" s="66"/>
      <c r="Q3734" s="66"/>
      <c r="R3734" s="66"/>
      <c r="S3734" s="66"/>
      <c r="T3734" s="67"/>
      <c r="U3734" s="36"/>
      <c r="V3734" s="36"/>
      <c r="W3734" s="36"/>
      <c r="X3734" s="36"/>
      <c r="Y3734" s="36"/>
      <c r="Z3734" s="36"/>
      <c r="AA3734" s="36"/>
      <c r="AB3734" s="36"/>
      <c r="AC3734" s="36"/>
      <c r="AD3734" s="36"/>
      <c r="AE3734" s="36"/>
      <c r="AT3734" s="19" t="s">
        <v>186</v>
      </c>
      <c r="AU3734" s="19" t="s">
        <v>86</v>
      </c>
    </row>
    <row r="3735" spans="1:65" s="2" customFormat="1" ht="16.5" customHeight="1">
      <c r="A3735" s="36"/>
      <c r="B3735" s="37"/>
      <c r="C3735" s="175" t="s">
        <v>2923</v>
      </c>
      <c r="D3735" s="175" t="s">
        <v>179</v>
      </c>
      <c r="E3735" s="176" t="s">
        <v>2924</v>
      </c>
      <c r="F3735" s="177" t="s">
        <v>2925</v>
      </c>
      <c r="G3735" s="178" t="s">
        <v>199</v>
      </c>
      <c r="H3735" s="179">
        <v>72.695999999999998</v>
      </c>
      <c r="I3735" s="180"/>
      <c r="J3735" s="181">
        <f>ROUND(I3735*H3735,2)</f>
        <v>0</v>
      </c>
      <c r="K3735" s="177" t="s">
        <v>183</v>
      </c>
      <c r="L3735" s="41"/>
      <c r="M3735" s="182" t="s">
        <v>19</v>
      </c>
      <c r="N3735" s="183" t="s">
        <v>47</v>
      </c>
      <c r="O3735" s="66"/>
      <c r="P3735" s="184">
        <f>O3735*H3735</f>
        <v>0</v>
      </c>
      <c r="Q3735" s="184">
        <v>1.7000000000000001E-4</v>
      </c>
      <c r="R3735" s="184">
        <f>Q3735*H3735</f>
        <v>1.2358320000000001E-2</v>
      </c>
      <c r="S3735" s="184">
        <v>0</v>
      </c>
      <c r="T3735" s="185">
        <f>S3735*H3735</f>
        <v>0</v>
      </c>
      <c r="U3735" s="36"/>
      <c r="V3735" s="36"/>
      <c r="W3735" s="36"/>
      <c r="X3735" s="36"/>
      <c r="Y3735" s="36"/>
      <c r="Z3735" s="36"/>
      <c r="AA3735" s="36"/>
      <c r="AB3735" s="36"/>
      <c r="AC3735" s="36"/>
      <c r="AD3735" s="36"/>
      <c r="AE3735" s="36"/>
      <c r="AR3735" s="186" t="s">
        <v>301</v>
      </c>
      <c r="AT3735" s="186" t="s">
        <v>179</v>
      </c>
      <c r="AU3735" s="186" t="s">
        <v>86</v>
      </c>
      <c r="AY3735" s="19" t="s">
        <v>177</v>
      </c>
      <c r="BE3735" s="187">
        <f>IF(N3735="základní",J3735,0)</f>
        <v>0</v>
      </c>
      <c r="BF3735" s="187">
        <f>IF(N3735="snížená",J3735,0)</f>
        <v>0</v>
      </c>
      <c r="BG3735" s="187">
        <f>IF(N3735="zákl. přenesená",J3735,0)</f>
        <v>0</v>
      </c>
      <c r="BH3735" s="187">
        <f>IF(N3735="sníž. přenesená",J3735,0)</f>
        <v>0</v>
      </c>
      <c r="BI3735" s="187">
        <f>IF(N3735="nulová",J3735,0)</f>
        <v>0</v>
      </c>
      <c r="BJ3735" s="19" t="s">
        <v>84</v>
      </c>
      <c r="BK3735" s="187">
        <f>ROUND(I3735*H3735,2)</f>
        <v>0</v>
      </c>
      <c r="BL3735" s="19" t="s">
        <v>301</v>
      </c>
      <c r="BM3735" s="186" t="s">
        <v>2926</v>
      </c>
    </row>
    <row r="3736" spans="1:65" s="2" customFormat="1" ht="11.25">
      <c r="A3736" s="36"/>
      <c r="B3736" s="37"/>
      <c r="C3736" s="38"/>
      <c r="D3736" s="188" t="s">
        <v>186</v>
      </c>
      <c r="E3736" s="38"/>
      <c r="F3736" s="189" t="s">
        <v>2927</v>
      </c>
      <c r="G3736" s="38"/>
      <c r="H3736" s="38"/>
      <c r="I3736" s="190"/>
      <c r="J3736" s="38"/>
      <c r="K3736" s="38"/>
      <c r="L3736" s="41"/>
      <c r="M3736" s="191"/>
      <c r="N3736" s="192"/>
      <c r="O3736" s="66"/>
      <c r="P3736" s="66"/>
      <c r="Q3736" s="66"/>
      <c r="R3736" s="66"/>
      <c r="S3736" s="66"/>
      <c r="T3736" s="67"/>
      <c r="U3736" s="36"/>
      <c r="V3736" s="36"/>
      <c r="W3736" s="36"/>
      <c r="X3736" s="36"/>
      <c r="Y3736" s="36"/>
      <c r="Z3736" s="36"/>
      <c r="AA3736" s="36"/>
      <c r="AB3736" s="36"/>
      <c r="AC3736" s="36"/>
      <c r="AD3736" s="36"/>
      <c r="AE3736" s="36"/>
      <c r="AT3736" s="19" t="s">
        <v>186</v>
      </c>
      <c r="AU3736" s="19" t="s">
        <v>86</v>
      </c>
    </row>
    <row r="3737" spans="1:65" s="2" customFormat="1" ht="16.5" customHeight="1">
      <c r="A3737" s="36"/>
      <c r="B3737" s="37"/>
      <c r="C3737" s="175" t="s">
        <v>2928</v>
      </c>
      <c r="D3737" s="175" t="s">
        <v>179</v>
      </c>
      <c r="E3737" s="176" t="s">
        <v>2929</v>
      </c>
      <c r="F3737" s="177" t="s">
        <v>2930</v>
      </c>
      <c r="G3737" s="178" t="s">
        <v>199</v>
      </c>
      <c r="H3737" s="179">
        <v>72.695999999999998</v>
      </c>
      <c r="I3737" s="180"/>
      <c r="J3737" s="181">
        <f>ROUND(I3737*H3737,2)</f>
        <v>0</v>
      </c>
      <c r="K3737" s="177" t="s">
        <v>183</v>
      </c>
      <c r="L3737" s="41"/>
      <c r="M3737" s="182" t="s">
        <v>19</v>
      </c>
      <c r="N3737" s="183" t="s">
        <v>47</v>
      </c>
      <c r="O3737" s="66"/>
      <c r="P3737" s="184">
        <f>O3737*H3737</f>
        <v>0</v>
      </c>
      <c r="Q3737" s="184">
        <v>1.7000000000000001E-4</v>
      </c>
      <c r="R3737" s="184">
        <f>Q3737*H3737</f>
        <v>1.2358320000000001E-2</v>
      </c>
      <c r="S3737" s="184">
        <v>0</v>
      </c>
      <c r="T3737" s="185">
        <f>S3737*H3737</f>
        <v>0</v>
      </c>
      <c r="U3737" s="36"/>
      <c r="V3737" s="36"/>
      <c r="W3737" s="36"/>
      <c r="X3737" s="36"/>
      <c r="Y3737" s="36"/>
      <c r="Z3737" s="36"/>
      <c r="AA3737" s="36"/>
      <c r="AB3737" s="36"/>
      <c r="AC3737" s="36"/>
      <c r="AD3737" s="36"/>
      <c r="AE3737" s="36"/>
      <c r="AR3737" s="186" t="s">
        <v>301</v>
      </c>
      <c r="AT3737" s="186" t="s">
        <v>179</v>
      </c>
      <c r="AU3737" s="186" t="s">
        <v>86</v>
      </c>
      <c r="AY3737" s="19" t="s">
        <v>177</v>
      </c>
      <c r="BE3737" s="187">
        <f>IF(N3737="základní",J3737,0)</f>
        <v>0</v>
      </c>
      <c r="BF3737" s="187">
        <f>IF(N3737="snížená",J3737,0)</f>
        <v>0</v>
      </c>
      <c r="BG3737" s="187">
        <f>IF(N3737="zákl. přenesená",J3737,0)</f>
        <v>0</v>
      </c>
      <c r="BH3737" s="187">
        <f>IF(N3737="sníž. přenesená",J3737,0)</f>
        <v>0</v>
      </c>
      <c r="BI3737" s="187">
        <f>IF(N3737="nulová",J3737,0)</f>
        <v>0</v>
      </c>
      <c r="BJ3737" s="19" t="s">
        <v>84</v>
      </c>
      <c r="BK3737" s="187">
        <f>ROUND(I3737*H3737,2)</f>
        <v>0</v>
      </c>
      <c r="BL3737" s="19" t="s">
        <v>301</v>
      </c>
      <c r="BM3737" s="186" t="s">
        <v>2931</v>
      </c>
    </row>
    <row r="3738" spans="1:65" s="2" customFormat="1" ht="11.25">
      <c r="A3738" s="36"/>
      <c r="B3738" s="37"/>
      <c r="C3738" s="38"/>
      <c r="D3738" s="188" t="s">
        <v>186</v>
      </c>
      <c r="E3738" s="38"/>
      <c r="F3738" s="189" t="s">
        <v>2932</v>
      </c>
      <c r="G3738" s="38"/>
      <c r="H3738" s="38"/>
      <c r="I3738" s="190"/>
      <c r="J3738" s="38"/>
      <c r="K3738" s="38"/>
      <c r="L3738" s="41"/>
      <c r="M3738" s="191"/>
      <c r="N3738" s="192"/>
      <c r="O3738" s="66"/>
      <c r="P3738" s="66"/>
      <c r="Q3738" s="66"/>
      <c r="R3738" s="66"/>
      <c r="S3738" s="66"/>
      <c r="T3738" s="67"/>
      <c r="U3738" s="36"/>
      <c r="V3738" s="36"/>
      <c r="W3738" s="36"/>
      <c r="X3738" s="36"/>
      <c r="Y3738" s="36"/>
      <c r="Z3738" s="36"/>
      <c r="AA3738" s="36"/>
      <c r="AB3738" s="36"/>
      <c r="AC3738" s="36"/>
      <c r="AD3738" s="36"/>
      <c r="AE3738" s="36"/>
      <c r="AT3738" s="19" t="s">
        <v>186</v>
      </c>
      <c r="AU3738" s="19" t="s">
        <v>86</v>
      </c>
    </row>
    <row r="3739" spans="1:65" s="2" customFormat="1" ht="16.5" customHeight="1">
      <c r="A3739" s="36"/>
      <c r="B3739" s="37"/>
      <c r="C3739" s="175" t="s">
        <v>2933</v>
      </c>
      <c r="D3739" s="175" t="s">
        <v>179</v>
      </c>
      <c r="E3739" s="176" t="s">
        <v>2934</v>
      </c>
      <c r="F3739" s="177" t="s">
        <v>2935</v>
      </c>
      <c r="G3739" s="178" t="s">
        <v>199</v>
      </c>
      <c r="H3739" s="179">
        <v>72.695999999999998</v>
      </c>
      <c r="I3739" s="180"/>
      <c r="J3739" s="181">
        <f>ROUND(I3739*H3739,2)</f>
        <v>0</v>
      </c>
      <c r="K3739" s="177" t="s">
        <v>183</v>
      </c>
      <c r="L3739" s="41"/>
      <c r="M3739" s="182" t="s">
        <v>19</v>
      </c>
      <c r="N3739" s="183" t="s">
        <v>47</v>
      </c>
      <c r="O3739" s="66"/>
      <c r="P3739" s="184">
        <f>O3739*H3739</f>
        <v>0</v>
      </c>
      <c r="Q3739" s="184">
        <v>1.7000000000000001E-4</v>
      </c>
      <c r="R3739" s="184">
        <f>Q3739*H3739</f>
        <v>1.2358320000000001E-2</v>
      </c>
      <c r="S3739" s="184">
        <v>0</v>
      </c>
      <c r="T3739" s="185">
        <f>S3739*H3739</f>
        <v>0</v>
      </c>
      <c r="U3739" s="36"/>
      <c r="V3739" s="36"/>
      <c r="W3739" s="36"/>
      <c r="X3739" s="36"/>
      <c r="Y3739" s="36"/>
      <c r="Z3739" s="36"/>
      <c r="AA3739" s="36"/>
      <c r="AB3739" s="36"/>
      <c r="AC3739" s="36"/>
      <c r="AD3739" s="36"/>
      <c r="AE3739" s="36"/>
      <c r="AR3739" s="186" t="s">
        <v>301</v>
      </c>
      <c r="AT3739" s="186" t="s">
        <v>179</v>
      </c>
      <c r="AU3739" s="186" t="s">
        <v>86</v>
      </c>
      <c r="AY3739" s="19" t="s">
        <v>177</v>
      </c>
      <c r="BE3739" s="187">
        <f>IF(N3739="základní",J3739,0)</f>
        <v>0</v>
      </c>
      <c r="BF3739" s="187">
        <f>IF(N3739="snížená",J3739,0)</f>
        <v>0</v>
      </c>
      <c r="BG3739" s="187">
        <f>IF(N3739="zákl. přenesená",J3739,0)</f>
        <v>0</v>
      </c>
      <c r="BH3739" s="187">
        <f>IF(N3739="sníž. přenesená",J3739,0)</f>
        <v>0</v>
      </c>
      <c r="BI3739" s="187">
        <f>IF(N3739="nulová",J3739,0)</f>
        <v>0</v>
      </c>
      <c r="BJ3739" s="19" t="s">
        <v>84</v>
      </c>
      <c r="BK3739" s="187">
        <f>ROUND(I3739*H3739,2)</f>
        <v>0</v>
      </c>
      <c r="BL3739" s="19" t="s">
        <v>301</v>
      </c>
      <c r="BM3739" s="186" t="s">
        <v>2936</v>
      </c>
    </row>
    <row r="3740" spans="1:65" s="2" customFormat="1" ht="11.25">
      <c r="A3740" s="36"/>
      <c r="B3740" s="37"/>
      <c r="C3740" s="38"/>
      <c r="D3740" s="188" t="s">
        <v>186</v>
      </c>
      <c r="E3740" s="38"/>
      <c r="F3740" s="189" t="s">
        <v>2937</v>
      </c>
      <c r="G3740" s="38"/>
      <c r="H3740" s="38"/>
      <c r="I3740" s="190"/>
      <c r="J3740" s="38"/>
      <c r="K3740" s="38"/>
      <c r="L3740" s="41"/>
      <c r="M3740" s="191"/>
      <c r="N3740" s="192"/>
      <c r="O3740" s="66"/>
      <c r="P3740" s="66"/>
      <c r="Q3740" s="66"/>
      <c r="R3740" s="66"/>
      <c r="S3740" s="66"/>
      <c r="T3740" s="67"/>
      <c r="U3740" s="36"/>
      <c r="V3740" s="36"/>
      <c r="W3740" s="36"/>
      <c r="X3740" s="36"/>
      <c r="Y3740" s="36"/>
      <c r="Z3740" s="36"/>
      <c r="AA3740" s="36"/>
      <c r="AB3740" s="36"/>
      <c r="AC3740" s="36"/>
      <c r="AD3740" s="36"/>
      <c r="AE3740" s="36"/>
      <c r="AT3740" s="19" t="s">
        <v>186</v>
      </c>
      <c r="AU3740" s="19" t="s">
        <v>86</v>
      </c>
    </row>
    <row r="3741" spans="1:65" s="2" customFormat="1" ht="16.5" customHeight="1">
      <c r="A3741" s="36"/>
      <c r="B3741" s="37"/>
      <c r="C3741" s="175" t="s">
        <v>2938</v>
      </c>
      <c r="D3741" s="175" t="s">
        <v>179</v>
      </c>
      <c r="E3741" s="176" t="s">
        <v>2939</v>
      </c>
      <c r="F3741" s="177" t="s">
        <v>2940</v>
      </c>
      <c r="G3741" s="178" t="s">
        <v>199</v>
      </c>
      <c r="H3741" s="179">
        <v>302.67599999999999</v>
      </c>
      <c r="I3741" s="180"/>
      <c r="J3741" s="181">
        <f>ROUND(I3741*H3741,2)</f>
        <v>0</v>
      </c>
      <c r="K3741" s="177" t="s">
        <v>183</v>
      </c>
      <c r="L3741" s="41"/>
      <c r="M3741" s="182" t="s">
        <v>19</v>
      </c>
      <c r="N3741" s="183" t="s">
        <v>47</v>
      </c>
      <c r="O3741" s="66"/>
      <c r="P3741" s="184">
        <f>O3741*H3741</f>
        <v>0</v>
      </c>
      <c r="Q3741" s="184">
        <v>1.4999999999999999E-4</v>
      </c>
      <c r="R3741" s="184">
        <f>Q3741*H3741</f>
        <v>4.5401399999999995E-2</v>
      </c>
      <c r="S3741" s="184">
        <v>0</v>
      </c>
      <c r="T3741" s="185">
        <f>S3741*H3741</f>
        <v>0</v>
      </c>
      <c r="U3741" s="36"/>
      <c r="V3741" s="36"/>
      <c r="W3741" s="36"/>
      <c r="X3741" s="36"/>
      <c r="Y3741" s="36"/>
      <c r="Z3741" s="36"/>
      <c r="AA3741" s="36"/>
      <c r="AB3741" s="36"/>
      <c r="AC3741" s="36"/>
      <c r="AD3741" s="36"/>
      <c r="AE3741" s="36"/>
      <c r="AR3741" s="186" t="s">
        <v>301</v>
      </c>
      <c r="AT3741" s="186" t="s">
        <v>179</v>
      </c>
      <c r="AU3741" s="186" t="s">
        <v>86</v>
      </c>
      <c r="AY3741" s="19" t="s">
        <v>177</v>
      </c>
      <c r="BE3741" s="187">
        <f>IF(N3741="základní",J3741,0)</f>
        <v>0</v>
      </c>
      <c r="BF3741" s="187">
        <f>IF(N3741="snížená",J3741,0)</f>
        <v>0</v>
      </c>
      <c r="BG3741" s="187">
        <f>IF(N3741="zákl. přenesená",J3741,0)</f>
        <v>0</v>
      </c>
      <c r="BH3741" s="187">
        <f>IF(N3741="sníž. přenesená",J3741,0)</f>
        <v>0</v>
      </c>
      <c r="BI3741" s="187">
        <f>IF(N3741="nulová",J3741,0)</f>
        <v>0</v>
      </c>
      <c r="BJ3741" s="19" t="s">
        <v>84</v>
      </c>
      <c r="BK3741" s="187">
        <f>ROUND(I3741*H3741,2)</f>
        <v>0</v>
      </c>
      <c r="BL3741" s="19" t="s">
        <v>301</v>
      </c>
      <c r="BM3741" s="186" t="s">
        <v>2941</v>
      </c>
    </row>
    <row r="3742" spans="1:65" s="2" customFormat="1" ht="11.25">
      <c r="A3742" s="36"/>
      <c r="B3742" s="37"/>
      <c r="C3742" s="38"/>
      <c r="D3742" s="188" t="s">
        <v>186</v>
      </c>
      <c r="E3742" s="38"/>
      <c r="F3742" s="189" t="s">
        <v>2942</v>
      </c>
      <c r="G3742" s="38"/>
      <c r="H3742" s="38"/>
      <c r="I3742" s="190"/>
      <c r="J3742" s="38"/>
      <c r="K3742" s="38"/>
      <c r="L3742" s="41"/>
      <c r="M3742" s="191"/>
      <c r="N3742" s="192"/>
      <c r="O3742" s="66"/>
      <c r="P3742" s="66"/>
      <c r="Q3742" s="66"/>
      <c r="R3742" s="66"/>
      <c r="S3742" s="66"/>
      <c r="T3742" s="67"/>
      <c r="U3742" s="36"/>
      <c r="V3742" s="36"/>
      <c r="W3742" s="36"/>
      <c r="X3742" s="36"/>
      <c r="Y3742" s="36"/>
      <c r="Z3742" s="36"/>
      <c r="AA3742" s="36"/>
      <c r="AB3742" s="36"/>
      <c r="AC3742" s="36"/>
      <c r="AD3742" s="36"/>
      <c r="AE3742" s="36"/>
      <c r="AT3742" s="19" t="s">
        <v>186</v>
      </c>
      <c r="AU3742" s="19" t="s">
        <v>86</v>
      </c>
    </row>
    <row r="3743" spans="1:65" s="15" customFormat="1" ht="11.25">
      <c r="B3743" s="216"/>
      <c r="C3743" s="217"/>
      <c r="D3743" s="195" t="s">
        <v>188</v>
      </c>
      <c r="E3743" s="218" t="s">
        <v>19</v>
      </c>
      <c r="F3743" s="219" t="s">
        <v>2943</v>
      </c>
      <c r="G3743" s="217"/>
      <c r="H3743" s="218" t="s">
        <v>19</v>
      </c>
      <c r="I3743" s="220"/>
      <c r="J3743" s="217"/>
      <c r="K3743" s="217"/>
      <c r="L3743" s="221"/>
      <c r="M3743" s="222"/>
      <c r="N3743" s="223"/>
      <c r="O3743" s="223"/>
      <c r="P3743" s="223"/>
      <c r="Q3743" s="223"/>
      <c r="R3743" s="223"/>
      <c r="S3743" s="223"/>
      <c r="T3743" s="224"/>
      <c r="AT3743" s="225" t="s">
        <v>188</v>
      </c>
      <c r="AU3743" s="225" t="s">
        <v>86</v>
      </c>
      <c r="AV3743" s="15" t="s">
        <v>84</v>
      </c>
      <c r="AW3743" s="15" t="s">
        <v>35</v>
      </c>
      <c r="AX3743" s="15" t="s">
        <v>76</v>
      </c>
      <c r="AY3743" s="225" t="s">
        <v>177</v>
      </c>
    </row>
    <row r="3744" spans="1:65" s="15" customFormat="1" ht="11.25">
      <c r="B3744" s="216"/>
      <c r="C3744" s="217"/>
      <c r="D3744" s="195" t="s">
        <v>188</v>
      </c>
      <c r="E3744" s="218" t="s">
        <v>19</v>
      </c>
      <c r="F3744" s="219" t="s">
        <v>407</v>
      </c>
      <c r="G3744" s="217"/>
      <c r="H3744" s="218" t="s">
        <v>19</v>
      </c>
      <c r="I3744" s="220"/>
      <c r="J3744" s="217"/>
      <c r="K3744" s="217"/>
      <c r="L3744" s="221"/>
      <c r="M3744" s="222"/>
      <c r="N3744" s="223"/>
      <c r="O3744" s="223"/>
      <c r="P3744" s="223"/>
      <c r="Q3744" s="223"/>
      <c r="R3744" s="223"/>
      <c r="S3744" s="223"/>
      <c r="T3744" s="224"/>
      <c r="AT3744" s="225" t="s">
        <v>188</v>
      </c>
      <c r="AU3744" s="225" t="s">
        <v>86</v>
      </c>
      <c r="AV3744" s="15" t="s">
        <v>84</v>
      </c>
      <c r="AW3744" s="15" t="s">
        <v>35</v>
      </c>
      <c r="AX3744" s="15" t="s">
        <v>76</v>
      </c>
      <c r="AY3744" s="225" t="s">
        <v>177</v>
      </c>
    </row>
    <row r="3745" spans="2:51" s="13" customFormat="1" ht="11.25">
      <c r="B3745" s="193"/>
      <c r="C3745" s="194"/>
      <c r="D3745" s="195" t="s">
        <v>188</v>
      </c>
      <c r="E3745" s="196" t="s">
        <v>19</v>
      </c>
      <c r="F3745" s="197" t="s">
        <v>2944</v>
      </c>
      <c r="G3745" s="194"/>
      <c r="H3745" s="198">
        <v>20.832000000000001</v>
      </c>
      <c r="I3745" s="199"/>
      <c r="J3745" s="194"/>
      <c r="K3745" s="194"/>
      <c r="L3745" s="200"/>
      <c r="M3745" s="201"/>
      <c r="N3745" s="202"/>
      <c r="O3745" s="202"/>
      <c r="P3745" s="202"/>
      <c r="Q3745" s="202"/>
      <c r="R3745" s="202"/>
      <c r="S3745" s="202"/>
      <c r="T3745" s="203"/>
      <c r="AT3745" s="204" t="s">
        <v>188</v>
      </c>
      <c r="AU3745" s="204" t="s">
        <v>86</v>
      </c>
      <c r="AV3745" s="13" t="s">
        <v>86</v>
      </c>
      <c r="AW3745" s="13" t="s">
        <v>35</v>
      </c>
      <c r="AX3745" s="13" t="s">
        <v>76</v>
      </c>
      <c r="AY3745" s="204" t="s">
        <v>177</v>
      </c>
    </row>
    <row r="3746" spans="2:51" s="15" customFormat="1" ht="11.25">
      <c r="B3746" s="216"/>
      <c r="C3746" s="217"/>
      <c r="D3746" s="195" t="s">
        <v>188</v>
      </c>
      <c r="E3746" s="218" t="s">
        <v>19</v>
      </c>
      <c r="F3746" s="219" t="s">
        <v>336</v>
      </c>
      <c r="G3746" s="217"/>
      <c r="H3746" s="218" t="s">
        <v>19</v>
      </c>
      <c r="I3746" s="220"/>
      <c r="J3746" s="217"/>
      <c r="K3746" s="217"/>
      <c r="L3746" s="221"/>
      <c r="M3746" s="222"/>
      <c r="N3746" s="223"/>
      <c r="O3746" s="223"/>
      <c r="P3746" s="223"/>
      <c r="Q3746" s="223"/>
      <c r="R3746" s="223"/>
      <c r="S3746" s="223"/>
      <c r="T3746" s="224"/>
      <c r="AT3746" s="225" t="s">
        <v>188</v>
      </c>
      <c r="AU3746" s="225" t="s">
        <v>86</v>
      </c>
      <c r="AV3746" s="15" t="s">
        <v>84</v>
      </c>
      <c r="AW3746" s="15" t="s">
        <v>35</v>
      </c>
      <c r="AX3746" s="15" t="s">
        <v>76</v>
      </c>
      <c r="AY3746" s="225" t="s">
        <v>177</v>
      </c>
    </row>
    <row r="3747" spans="2:51" s="13" customFormat="1" ht="11.25">
      <c r="B3747" s="193"/>
      <c r="C3747" s="194"/>
      <c r="D3747" s="195" t="s">
        <v>188</v>
      </c>
      <c r="E3747" s="196" t="s">
        <v>19</v>
      </c>
      <c r="F3747" s="197" t="s">
        <v>2945</v>
      </c>
      <c r="G3747" s="194"/>
      <c r="H3747" s="198">
        <v>13.247999999999999</v>
      </c>
      <c r="I3747" s="199"/>
      <c r="J3747" s="194"/>
      <c r="K3747" s="194"/>
      <c r="L3747" s="200"/>
      <c r="M3747" s="201"/>
      <c r="N3747" s="202"/>
      <c r="O3747" s="202"/>
      <c r="P3747" s="202"/>
      <c r="Q3747" s="202"/>
      <c r="R3747" s="202"/>
      <c r="S3747" s="202"/>
      <c r="T3747" s="203"/>
      <c r="AT3747" s="204" t="s">
        <v>188</v>
      </c>
      <c r="AU3747" s="204" t="s">
        <v>86</v>
      </c>
      <c r="AV3747" s="13" t="s">
        <v>86</v>
      </c>
      <c r="AW3747" s="13" t="s">
        <v>35</v>
      </c>
      <c r="AX3747" s="13" t="s">
        <v>76</v>
      </c>
      <c r="AY3747" s="204" t="s">
        <v>177</v>
      </c>
    </row>
    <row r="3748" spans="2:51" s="15" customFormat="1" ht="11.25">
      <c r="B3748" s="216"/>
      <c r="C3748" s="217"/>
      <c r="D3748" s="195" t="s">
        <v>188</v>
      </c>
      <c r="E3748" s="218" t="s">
        <v>19</v>
      </c>
      <c r="F3748" s="219" t="s">
        <v>432</v>
      </c>
      <c r="G3748" s="217"/>
      <c r="H3748" s="218" t="s">
        <v>19</v>
      </c>
      <c r="I3748" s="220"/>
      <c r="J3748" s="217"/>
      <c r="K3748" s="217"/>
      <c r="L3748" s="221"/>
      <c r="M3748" s="222"/>
      <c r="N3748" s="223"/>
      <c r="O3748" s="223"/>
      <c r="P3748" s="223"/>
      <c r="Q3748" s="223"/>
      <c r="R3748" s="223"/>
      <c r="S3748" s="223"/>
      <c r="T3748" s="224"/>
      <c r="AT3748" s="225" t="s">
        <v>188</v>
      </c>
      <c r="AU3748" s="225" t="s">
        <v>86</v>
      </c>
      <c r="AV3748" s="15" t="s">
        <v>84</v>
      </c>
      <c r="AW3748" s="15" t="s">
        <v>35</v>
      </c>
      <c r="AX3748" s="15" t="s">
        <v>76</v>
      </c>
      <c r="AY3748" s="225" t="s">
        <v>177</v>
      </c>
    </row>
    <row r="3749" spans="2:51" s="13" customFormat="1" ht="11.25">
      <c r="B3749" s="193"/>
      <c r="C3749" s="194"/>
      <c r="D3749" s="195" t="s">
        <v>188</v>
      </c>
      <c r="E3749" s="196" t="s">
        <v>19</v>
      </c>
      <c r="F3749" s="197" t="s">
        <v>2946</v>
      </c>
      <c r="G3749" s="194"/>
      <c r="H3749" s="198">
        <v>42.648000000000003</v>
      </c>
      <c r="I3749" s="199"/>
      <c r="J3749" s="194"/>
      <c r="K3749" s="194"/>
      <c r="L3749" s="200"/>
      <c r="M3749" s="201"/>
      <c r="N3749" s="202"/>
      <c r="O3749" s="202"/>
      <c r="P3749" s="202"/>
      <c r="Q3749" s="202"/>
      <c r="R3749" s="202"/>
      <c r="S3749" s="202"/>
      <c r="T3749" s="203"/>
      <c r="AT3749" s="204" t="s">
        <v>188</v>
      </c>
      <c r="AU3749" s="204" t="s">
        <v>86</v>
      </c>
      <c r="AV3749" s="13" t="s">
        <v>86</v>
      </c>
      <c r="AW3749" s="13" t="s">
        <v>35</v>
      </c>
      <c r="AX3749" s="13" t="s">
        <v>76</v>
      </c>
      <c r="AY3749" s="204" t="s">
        <v>177</v>
      </c>
    </row>
    <row r="3750" spans="2:51" s="15" customFormat="1" ht="11.25">
      <c r="B3750" s="216"/>
      <c r="C3750" s="217"/>
      <c r="D3750" s="195" t="s">
        <v>188</v>
      </c>
      <c r="E3750" s="218" t="s">
        <v>19</v>
      </c>
      <c r="F3750" s="219" t="s">
        <v>435</v>
      </c>
      <c r="G3750" s="217"/>
      <c r="H3750" s="218" t="s">
        <v>19</v>
      </c>
      <c r="I3750" s="220"/>
      <c r="J3750" s="217"/>
      <c r="K3750" s="217"/>
      <c r="L3750" s="221"/>
      <c r="M3750" s="222"/>
      <c r="N3750" s="223"/>
      <c r="O3750" s="223"/>
      <c r="P3750" s="223"/>
      <c r="Q3750" s="223"/>
      <c r="R3750" s="223"/>
      <c r="S3750" s="223"/>
      <c r="T3750" s="224"/>
      <c r="AT3750" s="225" t="s">
        <v>188</v>
      </c>
      <c r="AU3750" s="225" t="s">
        <v>86</v>
      </c>
      <c r="AV3750" s="15" t="s">
        <v>84</v>
      </c>
      <c r="AW3750" s="15" t="s">
        <v>35</v>
      </c>
      <c r="AX3750" s="15" t="s">
        <v>76</v>
      </c>
      <c r="AY3750" s="225" t="s">
        <v>177</v>
      </c>
    </row>
    <row r="3751" spans="2:51" s="13" customFormat="1" ht="11.25">
      <c r="B3751" s="193"/>
      <c r="C3751" s="194"/>
      <c r="D3751" s="195" t="s">
        <v>188</v>
      </c>
      <c r="E3751" s="196" t="s">
        <v>19</v>
      </c>
      <c r="F3751" s="197" t="s">
        <v>2947</v>
      </c>
      <c r="G3751" s="194"/>
      <c r="H3751" s="198">
        <v>28.5</v>
      </c>
      <c r="I3751" s="199"/>
      <c r="J3751" s="194"/>
      <c r="K3751" s="194"/>
      <c r="L3751" s="200"/>
      <c r="M3751" s="201"/>
      <c r="N3751" s="202"/>
      <c r="O3751" s="202"/>
      <c r="P3751" s="202"/>
      <c r="Q3751" s="202"/>
      <c r="R3751" s="202"/>
      <c r="S3751" s="202"/>
      <c r="T3751" s="203"/>
      <c r="AT3751" s="204" t="s">
        <v>188</v>
      </c>
      <c r="AU3751" s="204" t="s">
        <v>86</v>
      </c>
      <c r="AV3751" s="13" t="s">
        <v>86</v>
      </c>
      <c r="AW3751" s="13" t="s">
        <v>35</v>
      </c>
      <c r="AX3751" s="13" t="s">
        <v>76</v>
      </c>
      <c r="AY3751" s="204" t="s">
        <v>177</v>
      </c>
    </row>
    <row r="3752" spans="2:51" s="15" customFormat="1" ht="11.25">
      <c r="B3752" s="216"/>
      <c r="C3752" s="217"/>
      <c r="D3752" s="195" t="s">
        <v>188</v>
      </c>
      <c r="E3752" s="218" t="s">
        <v>19</v>
      </c>
      <c r="F3752" s="219" t="s">
        <v>470</v>
      </c>
      <c r="G3752" s="217"/>
      <c r="H3752" s="218" t="s">
        <v>19</v>
      </c>
      <c r="I3752" s="220"/>
      <c r="J3752" s="217"/>
      <c r="K3752" s="217"/>
      <c r="L3752" s="221"/>
      <c r="M3752" s="222"/>
      <c r="N3752" s="223"/>
      <c r="O3752" s="223"/>
      <c r="P3752" s="223"/>
      <c r="Q3752" s="223"/>
      <c r="R3752" s="223"/>
      <c r="S3752" s="223"/>
      <c r="T3752" s="224"/>
      <c r="AT3752" s="225" t="s">
        <v>188</v>
      </c>
      <c r="AU3752" s="225" t="s">
        <v>86</v>
      </c>
      <c r="AV3752" s="15" t="s">
        <v>84</v>
      </c>
      <c r="AW3752" s="15" t="s">
        <v>35</v>
      </c>
      <c r="AX3752" s="15" t="s">
        <v>76</v>
      </c>
      <c r="AY3752" s="225" t="s">
        <v>177</v>
      </c>
    </row>
    <row r="3753" spans="2:51" s="13" customFormat="1" ht="11.25">
      <c r="B3753" s="193"/>
      <c r="C3753" s="194"/>
      <c r="D3753" s="195" t="s">
        <v>188</v>
      </c>
      <c r="E3753" s="196" t="s">
        <v>19</v>
      </c>
      <c r="F3753" s="197" t="s">
        <v>2948</v>
      </c>
      <c r="G3753" s="194"/>
      <c r="H3753" s="198">
        <v>72.335999999999999</v>
      </c>
      <c r="I3753" s="199"/>
      <c r="J3753" s="194"/>
      <c r="K3753" s="194"/>
      <c r="L3753" s="200"/>
      <c r="M3753" s="201"/>
      <c r="N3753" s="202"/>
      <c r="O3753" s="202"/>
      <c r="P3753" s="202"/>
      <c r="Q3753" s="202"/>
      <c r="R3753" s="202"/>
      <c r="S3753" s="202"/>
      <c r="T3753" s="203"/>
      <c r="AT3753" s="204" t="s">
        <v>188</v>
      </c>
      <c r="AU3753" s="204" t="s">
        <v>86</v>
      </c>
      <c r="AV3753" s="13" t="s">
        <v>86</v>
      </c>
      <c r="AW3753" s="13" t="s">
        <v>35</v>
      </c>
      <c r="AX3753" s="13" t="s">
        <v>76</v>
      </c>
      <c r="AY3753" s="204" t="s">
        <v>177</v>
      </c>
    </row>
    <row r="3754" spans="2:51" s="13" customFormat="1" ht="11.25">
      <c r="B3754" s="193"/>
      <c r="C3754" s="194"/>
      <c r="D3754" s="195" t="s">
        <v>188</v>
      </c>
      <c r="E3754" s="196" t="s">
        <v>19</v>
      </c>
      <c r="F3754" s="197" t="s">
        <v>2949</v>
      </c>
      <c r="G3754" s="194"/>
      <c r="H3754" s="198">
        <v>54.36</v>
      </c>
      <c r="I3754" s="199"/>
      <c r="J3754" s="194"/>
      <c r="K3754" s="194"/>
      <c r="L3754" s="200"/>
      <c r="M3754" s="201"/>
      <c r="N3754" s="202"/>
      <c r="O3754" s="202"/>
      <c r="P3754" s="202"/>
      <c r="Q3754" s="202"/>
      <c r="R3754" s="202"/>
      <c r="S3754" s="202"/>
      <c r="T3754" s="203"/>
      <c r="AT3754" s="204" t="s">
        <v>188</v>
      </c>
      <c r="AU3754" s="204" t="s">
        <v>86</v>
      </c>
      <c r="AV3754" s="13" t="s">
        <v>86</v>
      </c>
      <c r="AW3754" s="13" t="s">
        <v>35</v>
      </c>
      <c r="AX3754" s="13" t="s">
        <v>76</v>
      </c>
      <c r="AY3754" s="204" t="s">
        <v>177</v>
      </c>
    </row>
    <row r="3755" spans="2:51" s="15" customFormat="1" ht="11.25">
      <c r="B3755" s="216"/>
      <c r="C3755" s="217"/>
      <c r="D3755" s="195" t="s">
        <v>188</v>
      </c>
      <c r="E3755" s="218" t="s">
        <v>19</v>
      </c>
      <c r="F3755" s="219" t="s">
        <v>2950</v>
      </c>
      <c r="G3755" s="217"/>
      <c r="H3755" s="218" t="s">
        <v>19</v>
      </c>
      <c r="I3755" s="220"/>
      <c r="J3755" s="217"/>
      <c r="K3755" s="217"/>
      <c r="L3755" s="221"/>
      <c r="M3755" s="222"/>
      <c r="N3755" s="223"/>
      <c r="O3755" s="223"/>
      <c r="P3755" s="223"/>
      <c r="Q3755" s="223"/>
      <c r="R3755" s="223"/>
      <c r="S3755" s="223"/>
      <c r="T3755" s="224"/>
      <c r="AT3755" s="225" t="s">
        <v>188</v>
      </c>
      <c r="AU3755" s="225" t="s">
        <v>86</v>
      </c>
      <c r="AV3755" s="15" t="s">
        <v>84</v>
      </c>
      <c r="AW3755" s="15" t="s">
        <v>35</v>
      </c>
      <c r="AX3755" s="15" t="s">
        <v>76</v>
      </c>
      <c r="AY3755" s="225" t="s">
        <v>177</v>
      </c>
    </row>
    <row r="3756" spans="2:51" s="15" customFormat="1" ht="11.25">
      <c r="B3756" s="216"/>
      <c r="C3756" s="217"/>
      <c r="D3756" s="195" t="s">
        <v>188</v>
      </c>
      <c r="E3756" s="218" t="s">
        <v>19</v>
      </c>
      <c r="F3756" s="219" t="s">
        <v>449</v>
      </c>
      <c r="G3756" s="217"/>
      <c r="H3756" s="218" t="s">
        <v>19</v>
      </c>
      <c r="I3756" s="220"/>
      <c r="J3756" s="217"/>
      <c r="K3756" s="217"/>
      <c r="L3756" s="221"/>
      <c r="M3756" s="222"/>
      <c r="N3756" s="223"/>
      <c r="O3756" s="223"/>
      <c r="P3756" s="223"/>
      <c r="Q3756" s="223"/>
      <c r="R3756" s="223"/>
      <c r="S3756" s="223"/>
      <c r="T3756" s="224"/>
      <c r="AT3756" s="225" t="s">
        <v>188</v>
      </c>
      <c r="AU3756" s="225" t="s">
        <v>86</v>
      </c>
      <c r="AV3756" s="15" t="s">
        <v>84</v>
      </c>
      <c r="AW3756" s="15" t="s">
        <v>35</v>
      </c>
      <c r="AX3756" s="15" t="s">
        <v>76</v>
      </c>
      <c r="AY3756" s="225" t="s">
        <v>177</v>
      </c>
    </row>
    <row r="3757" spans="2:51" s="13" customFormat="1" ht="11.25">
      <c r="B3757" s="193"/>
      <c r="C3757" s="194"/>
      <c r="D3757" s="195" t="s">
        <v>188</v>
      </c>
      <c r="E3757" s="196" t="s">
        <v>19</v>
      </c>
      <c r="F3757" s="197" t="s">
        <v>2951</v>
      </c>
      <c r="G3757" s="194"/>
      <c r="H3757" s="198">
        <v>33.119999999999997</v>
      </c>
      <c r="I3757" s="199"/>
      <c r="J3757" s="194"/>
      <c r="K3757" s="194"/>
      <c r="L3757" s="200"/>
      <c r="M3757" s="201"/>
      <c r="N3757" s="202"/>
      <c r="O3757" s="202"/>
      <c r="P3757" s="202"/>
      <c r="Q3757" s="202"/>
      <c r="R3757" s="202"/>
      <c r="S3757" s="202"/>
      <c r="T3757" s="203"/>
      <c r="AT3757" s="204" t="s">
        <v>188</v>
      </c>
      <c r="AU3757" s="204" t="s">
        <v>86</v>
      </c>
      <c r="AV3757" s="13" t="s">
        <v>86</v>
      </c>
      <c r="AW3757" s="13" t="s">
        <v>35</v>
      </c>
      <c r="AX3757" s="13" t="s">
        <v>76</v>
      </c>
      <c r="AY3757" s="204" t="s">
        <v>177</v>
      </c>
    </row>
    <row r="3758" spans="2:51" s="15" customFormat="1" ht="11.25">
      <c r="B3758" s="216"/>
      <c r="C3758" s="217"/>
      <c r="D3758" s="195" t="s">
        <v>188</v>
      </c>
      <c r="E3758" s="218" t="s">
        <v>19</v>
      </c>
      <c r="F3758" s="219" t="s">
        <v>458</v>
      </c>
      <c r="G3758" s="217"/>
      <c r="H3758" s="218" t="s">
        <v>19</v>
      </c>
      <c r="I3758" s="220"/>
      <c r="J3758" s="217"/>
      <c r="K3758" s="217"/>
      <c r="L3758" s="221"/>
      <c r="M3758" s="222"/>
      <c r="N3758" s="223"/>
      <c r="O3758" s="223"/>
      <c r="P3758" s="223"/>
      <c r="Q3758" s="223"/>
      <c r="R3758" s="223"/>
      <c r="S3758" s="223"/>
      <c r="T3758" s="224"/>
      <c r="AT3758" s="225" t="s">
        <v>188</v>
      </c>
      <c r="AU3758" s="225" t="s">
        <v>86</v>
      </c>
      <c r="AV3758" s="15" t="s">
        <v>84</v>
      </c>
      <c r="AW3758" s="15" t="s">
        <v>35</v>
      </c>
      <c r="AX3758" s="15" t="s">
        <v>76</v>
      </c>
      <c r="AY3758" s="225" t="s">
        <v>177</v>
      </c>
    </row>
    <row r="3759" spans="2:51" s="13" customFormat="1" ht="11.25">
      <c r="B3759" s="193"/>
      <c r="C3759" s="194"/>
      <c r="D3759" s="195" t="s">
        <v>188</v>
      </c>
      <c r="E3759" s="196" t="s">
        <v>19</v>
      </c>
      <c r="F3759" s="197" t="s">
        <v>2952</v>
      </c>
      <c r="G3759" s="194"/>
      <c r="H3759" s="198">
        <v>37.631999999999998</v>
      </c>
      <c r="I3759" s="199"/>
      <c r="J3759" s="194"/>
      <c r="K3759" s="194"/>
      <c r="L3759" s="200"/>
      <c r="M3759" s="201"/>
      <c r="N3759" s="202"/>
      <c r="O3759" s="202"/>
      <c r="P3759" s="202"/>
      <c r="Q3759" s="202"/>
      <c r="R3759" s="202"/>
      <c r="S3759" s="202"/>
      <c r="T3759" s="203"/>
      <c r="AT3759" s="204" t="s">
        <v>188</v>
      </c>
      <c r="AU3759" s="204" t="s">
        <v>86</v>
      </c>
      <c r="AV3759" s="13" t="s">
        <v>86</v>
      </c>
      <c r="AW3759" s="13" t="s">
        <v>35</v>
      </c>
      <c r="AX3759" s="13" t="s">
        <v>76</v>
      </c>
      <c r="AY3759" s="204" t="s">
        <v>177</v>
      </c>
    </row>
    <row r="3760" spans="2:51" s="14" customFormat="1" ht="11.25">
      <c r="B3760" s="205"/>
      <c r="C3760" s="206"/>
      <c r="D3760" s="195" t="s">
        <v>188</v>
      </c>
      <c r="E3760" s="207" t="s">
        <v>19</v>
      </c>
      <c r="F3760" s="208" t="s">
        <v>190</v>
      </c>
      <c r="G3760" s="206"/>
      <c r="H3760" s="209">
        <v>302.67600000000004</v>
      </c>
      <c r="I3760" s="210"/>
      <c r="J3760" s="206"/>
      <c r="K3760" s="206"/>
      <c r="L3760" s="211"/>
      <c r="M3760" s="212"/>
      <c r="N3760" s="213"/>
      <c r="O3760" s="213"/>
      <c r="P3760" s="213"/>
      <c r="Q3760" s="213"/>
      <c r="R3760" s="213"/>
      <c r="S3760" s="213"/>
      <c r="T3760" s="214"/>
      <c r="AT3760" s="215" t="s">
        <v>188</v>
      </c>
      <c r="AU3760" s="215" t="s">
        <v>86</v>
      </c>
      <c r="AV3760" s="14" t="s">
        <v>184</v>
      </c>
      <c r="AW3760" s="14" t="s">
        <v>35</v>
      </c>
      <c r="AX3760" s="14" t="s">
        <v>84</v>
      </c>
      <c r="AY3760" s="215" t="s">
        <v>177</v>
      </c>
    </row>
    <row r="3761" spans="1:65" s="2" customFormat="1" ht="24.2" customHeight="1">
      <c r="A3761" s="36"/>
      <c r="B3761" s="37"/>
      <c r="C3761" s="175" t="s">
        <v>2953</v>
      </c>
      <c r="D3761" s="175" t="s">
        <v>179</v>
      </c>
      <c r="E3761" s="176" t="s">
        <v>2954</v>
      </c>
      <c r="F3761" s="177" t="s">
        <v>2955</v>
      </c>
      <c r="G3761" s="178" t="s">
        <v>199</v>
      </c>
      <c r="H3761" s="179">
        <v>302.67599999999999</v>
      </c>
      <c r="I3761" s="180"/>
      <c r="J3761" s="181">
        <f>ROUND(I3761*H3761,2)</f>
        <v>0</v>
      </c>
      <c r="K3761" s="177" t="s">
        <v>183</v>
      </c>
      <c r="L3761" s="41"/>
      <c r="M3761" s="182" t="s">
        <v>19</v>
      </c>
      <c r="N3761" s="183" t="s">
        <v>47</v>
      </c>
      <c r="O3761" s="66"/>
      <c r="P3761" s="184">
        <f>O3761*H3761</f>
        <v>0</v>
      </c>
      <c r="Q3761" s="184">
        <v>3.3E-4</v>
      </c>
      <c r="R3761" s="184">
        <f>Q3761*H3761</f>
        <v>9.9883079999999999E-2</v>
      </c>
      <c r="S3761" s="184">
        <v>0</v>
      </c>
      <c r="T3761" s="185">
        <f>S3761*H3761</f>
        <v>0</v>
      </c>
      <c r="U3761" s="36"/>
      <c r="V3761" s="36"/>
      <c r="W3761" s="36"/>
      <c r="X3761" s="36"/>
      <c r="Y3761" s="36"/>
      <c r="Z3761" s="36"/>
      <c r="AA3761" s="36"/>
      <c r="AB3761" s="36"/>
      <c r="AC3761" s="36"/>
      <c r="AD3761" s="36"/>
      <c r="AE3761" s="36"/>
      <c r="AR3761" s="186" t="s">
        <v>301</v>
      </c>
      <c r="AT3761" s="186" t="s">
        <v>179</v>
      </c>
      <c r="AU3761" s="186" t="s">
        <v>86</v>
      </c>
      <c r="AY3761" s="19" t="s">
        <v>177</v>
      </c>
      <c r="BE3761" s="187">
        <f>IF(N3761="základní",J3761,0)</f>
        <v>0</v>
      </c>
      <c r="BF3761" s="187">
        <f>IF(N3761="snížená",J3761,0)</f>
        <v>0</v>
      </c>
      <c r="BG3761" s="187">
        <f>IF(N3761="zákl. přenesená",J3761,0)</f>
        <v>0</v>
      </c>
      <c r="BH3761" s="187">
        <f>IF(N3761="sníž. přenesená",J3761,0)</f>
        <v>0</v>
      </c>
      <c r="BI3761" s="187">
        <f>IF(N3761="nulová",J3761,0)</f>
        <v>0</v>
      </c>
      <c r="BJ3761" s="19" t="s">
        <v>84</v>
      </c>
      <c r="BK3761" s="187">
        <f>ROUND(I3761*H3761,2)</f>
        <v>0</v>
      </c>
      <c r="BL3761" s="19" t="s">
        <v>301</v>
      </c>
      <c r="BM3761" s="186" t="s">
        <v>2956</v>
      </c>
    </row>
    <row r="3762" spans="1:65" s="2" customFormat="1" ht="11.25">
      <c r="A3762" s="36"/>
      <c r="B3762" s="37"/>
      <c r="C3762" s="38"/>
      <c r="D3762" s="188" t="s">
        <v>186</v>
      </c>
      <c r="E3762" s="38"/>
      <c r="F3762" s="189" t="s">
        <v>2957</v>
      </c>
      <c r="G3762" s="38"/>
      <c r="H3762" s="38"/>
      <c r="I3762" s="190"/>
      <c r="J3762" s="38"/>
      <c r="K3762" s="38"/>
      <c r="L3762" s="41"/>
      <c r="M3762" s="191"/>
      <c r="N3762" s="192"/>
      <c r="O3762" s="66"/>
      <c r="P3762" s="66"/>
      <c r="Q3762" s="66"/>
      <c r="R3762" s="66"/>
      <c r="S3762" s="66"/>
      <c r="T3762" s="67"/>
      <c r="U3762" s="36"/>
      <c r="V3762" s="36"/>
      <c r="W3762" s="36"/>
      <c r="X3762" s="36"/>
      <c r="Y3762" s="36"/>
      <c r="Z3762" s="36"/>
      <c r="AA3762" s="36"/>
      <c r="AB3762" s="36"/>
      <c r="AC3762" s="36"/>
      <c r="AD3762" s="36"/>
      <c r="AE3762" s="36"/>
      <c r="AT3762" s="19" t="s">
        <v>186</v>
      </c>
      <c r="AU3762" s="19" t="s">
        <v>86</v>
      </c>
    </row>
    <row r="3763" spans="1:65" s="12" customFormat="1" ht="22.9" customHeight="1">
      <c r="B3763" s="159"/>
      <c r="C3763" s="160"/>
      <c r="D3763" s="161" t="s">
        <v>75</v>
      </c>
      <c r="E3763" s="173" t="s">
        <v>2958</v>
      </c>
      <c r="F3763" s="173" t="s">
        <v>2959</v>
      </c>
      <c r="G3763" s="160"/>
      <c r="H3763" s="160"/>
      <c r="I3763" s="163"/>
      <c r="J3763" s="174">
        <f>BK3763</f>
        <v>0</v>
      </c>
      <c r="K3763" s="160"/>
      <c r="L3763" s="165"/>
      <c r="M3763" s="166"/>
      <c r="N3763" s="167"/>
      <c r="O3763" s="167"/>
      <c r="P3763" s="168">
        <f>SUM(P3764:P3881)</f>
        <v>0</v>
      </c>
      <c r="Q3763" s="167"/>
      <c r="R3763" s="168">
        <f>SUM(R3764:R3881)</f>
        <v>1.1471388</v>
      </c>
      <c r="S3763" s="167"/>
      <c r="T3763" s="169">
        <f>SUM(T3764:T3881)</f>
        <v>0</v>
      </c>
      <c r="AR3763" s="170" t="s">
        <v>86</v>
      </c>
      <c r="AT3763" s="171" t="s">
        <v>75</v>
      </c>
      <c r="AU3763" s="171" t="s">
        <v>84</v>
      </c>
      <c r="AY3763" s="170" t="s">
        <v>177</v>
      </c>
      <c r="BK3763" s="172">
        <f>SUM(BK3764:BK3881)</f>
        <v>0</v>
      </c>
    </row>
    <row r="3764" spans="1:65" s="2" customFormat="1" ht="16.5" customHeight="1">
      <c r="A3764" s="36"/>
      <c r="B3764" s="37"/>
      <c r="C3764" s="175" t="s">
        <v>2960</v>
      </c>
      <c r="D3764" s="175" t="s">
        <v>179</v>
      </c>
      <c r="E3764" s="176" t="s">
        <v>2961</v>
      </c>
      <c r="F3764" s="177" t="s">
        <v>2962</v>
      </c>
      <c r="G3764" s="178" t="s">
        <v>199</v>
      </c>
      <c r="H3764" s="179">
        <v>2493.7800000000002</v>
      </c>
      <c r="I3764" s="180"/>
      <c r="J3764" s="181">
        <f>ROUND(I3764*H3764,2)</f>
        <v>0</v>
      </c>
      <c r="K3764" s="177" t="s">
        <v>183</v>
      </c>
      <c r="L3764" s="41"/>
      <c r="M3764" s="182" t="s">
        <v>19</v>
      </c>
      <c r="N3764" s="183" t="s">
        <v>47</v>
      </c>
      <c r="O3764" s="66"/>
      <c r="P3764" s="184">
        <f>O3764*H3764</f>
        <v>0</v>
      </c>
      <c r="Q3764" s="184">
        <v>2.0000000000000001E-4</v>
      </c>
      <c r="R3764" s="184">
        <f>Q3764*H3764</f>
        <v>0.49875600000000009</v>
      </c>
      <c r="S3764" s="184">
        <v>0</v>
      </c>
      <c r="T3764" s="185">
        <f>S3764*H3764</f>
        <v>0</v>
      </c>
      <c r="U3764" s="36"/>
      <c r="V3764" s="36"/>
      <c r="W3764" s="36"/>
      <c r="X3764" s="36"/>
      <c r="Y3764" s="36"/>
      <c r="Z3764" s="36"/>
      <c r="AA3764" s="36"/>
      <c r="AB3764" s="36"/>
      <c r="AC3764" s="36"/>
      <c r="AD3764" s="36"/>
      <c r="AE3764" s="36"/>
      <c r="AR3764" s="186" t="s">
        <v>301</v>
      </c>
      <c r="AT3764" s="186" t="s">
        <v>179</v>
      </c>
      <c r="AU3764" s="186" t="s">
        <v>86</v>
      </c>
      <c r="AY3764" s="19" t="s">
        <v>177</v>
      </c>
      <c r="BE3764" s="187">
        <f>IF(N3764="základní",J3764,0)</f>
        <v>0</v>
      </c>
      <c r="BF3764" s="187">
        <f>IF(N3764="snížená",J3764,0)</f>
        <v>0</v>
      </c>
      <c r="BG3764" s="187">
        <f>IF(N3764="zákl. přenesená",J3764,0)</f>
        <v>0</v>
      </c>
      <c r="BH3764" s="187">
        <f>IF(N3764="sníž. přenesená",J3764,0)</f>
        <v>0</v>
      </c>
      <c r="BI3764" s="187">
        <f>IF(N3764="nulová",J3764,0)</f>
        <v>0</v>
      </c>
      <c r="BJ3764" s="19" t="s">
        <v>84</v>
      </c>
      <c r="BK3764" s="187">
        <f>ROUND(I3764*H3764,2)</f>
        <v>0</v>
      </c>
      <c r="BL3764" s="19" t="s">
        <v>301</v>
      </c>
      <c r="BM3764" s="186" t="s">
        <v>2963</v>
      </c>
    </row>
    <row r="3765" spans="1:65" s="2" customFormat="1" ht="11.25">
      <c r="A3765" s="36"/>
      <c r="B3765" s="37"/>
      <c r="C3765" s="38"/>
      <c r="D3765" s="188" t="s">
        <v>186</v>
      </c>
      <c r="E3765" s="38"/>
      <c r="F3765" s="189" t="s">
        <v>2964</v>
      </c>
      <c r="G3765" s="38"/>
      <c r="H3765" s="38"/>
      <c r="I3765" s="190"/>
      <c r="J3765" s="38"/>
      <c r="K3765" s="38"/>
      <c r="L3765" s="41"/>
      <c r="M3765" s="191"/>
      <c r="N3765" s="192"/>
      <c r="O3765" s="66"/>
      <c r="P3765" s="66"/>
      <c r="Q3765" s="66"/>
      <c r="R3765" s="66"/>
      <c r="S3765" s="66"/>
      <c r="T3765" s="67"/>
      <c r="U3765" s="36"/>
      <c r="V3765" s="36"/>
      <c r="W3765" s="36"/>
      <c r="X3765" s="36"/>
      <c r="Y3765" s="36"/>
      <c r="Z3765" s="36"/>
      <c r="AA3765" s="36"/>
      <c r="AB3765" s="36"/>
      <c r="AC3765" s="36"/>
      <c r="AD3765" s="36"/>
      <c r="AE3765" s="36"/>
      <c r="AT3765" s="19" t="s">
        <v>186</v>
      </c>
      <c r="AU3765" s="19" t="s">
        <v>86</v>
      </c>
    </row>
    <row r="3766" spans="1:65" s="15" customFormat="1" ht="11.25">
      <c r="B3766" s="216"/>
      <c r="C3766" s="217"/>
      <c r="D3766" s="195" t="s">
        <v>188</v>
      </c>
      <c r="E3766" s="218" t="s">
        <v>19</v>
      </c>
      <c r="F3766" s="219" t="s">
        <v>407</v>
      </c>
      <c r="G3766" s="217"/>
      <c r="H3766" s="218" t="s">
        <v>19</v>
      </c>
      <c r="I3766" s="220"/>
      <c r="J3766" s="217"/>
      <c r="K3766" s="217"/>
      <c r="L3766" s="221"/>
      <c r="M3766" s="222"/>
      <c r="N3766" s="223"/>
      <c r="O3766" s="223"/>
      <c r="P3766" s="223"/>
      <c r="Q3766" s="223"/>
      <c r="R3766" s="223"/>
      <c r="S3766" s="223"/>
      <c r="T3766" s="224"/>
      <c r="AT3766" s="225" t="s">
        <v>188</v>
      </c>
      <c r="AU3766" s="225" t="s">
        <v>86</v>
      </c>
      <c r="AV3766" s="15" t="s">
        <v>84</v>
      </c>
      <c r="AW3766" s="15" t="s">
        <v>35</v>
      </c>
      <c r="AX3766" s="15" t="s">
        <v>76</v>
      </c>
      <c r="AY3766" s="225" t="s">
        <v>177</v>
      </c>
    </row>
    <row r="3767" spans="1:65" s="13" customFormat="1" ht="11.25">
      <c r="B3767" s="193"/>
      <c r="C3767" s="194"/>
      <c r="D3767" s="195" t="s">
        <v>188</v>
      </c>
      <c r="E3767" s="196" t="s">
        <v>19</v>
      </c>
      <c r="F3767" s="197" t="s">
        <v>408</v>
      </c>
      <c r="G3767" s="194"/>
      <c r="H3767" s="198">
        <v>52.08</v>
      </c>
      <c r="I3767" s="199"/>
      <c r="J3767" s="194"/>
      <c r="K3767" s="194"/>
      <c r="L3767" s="200"/>
      <c r="M3767" s="201"/>
      <c r="N3767" s="202"/>
      <c r="O3767" s="202"/>
      <c r="P3767" s="202"/>
      <c r="Q3767" s="202"/>
      <c r="R3767" s="202"/>
      <c r="S3767" s="202"/>
      <c r="T3767" s="203"/>
      <c r="AT3767" s="204" t="s">
        <v>188</v>
      </c>
      <c r="AU3767" s="204" t="s">
        <v>86</v>
      </c>
      <c r="AV3767" s="13" t="s">
        <v>86</v>
      </c>
      <c r="AW3767" s="13" t="s">
        <v>35</v>
      </c>
      <c r="AX3767" s="13" t="s">
        <v>76</v>
      </c>
      <c r="AY3767" s="204" t="s">
        <v>177</v>
      </c>
    </row>
    <row r="3768" spans="1:65" s="15" customFormat="1" ht="11.25">
      <c r="B3768" s="216"/>
      <c r="C3768" s="217"/>
      <c r="D3768" s="195" t="s">
        <v>188</v>
      </c>
      <c r="E3768" s="218" t="s">
        <v>19</v>
      </c>
      <c r="F3768" s="219" t="s">
        <v>409</v>
      </c>
      <c r="G3768" s="217"/>
      <c r="H3768" s="218" t="s">
        <v>19</v>
      </c>
      <c r="I3768" s="220"/>
      <c r="J3768" s="217"/>
      <c r="K3768" s="217"/>
      <c r="L3768" s="221"/>
      <c r="M3768" s="222"/>
      <c r="N3768" s="223"/>
      <c r="O3768" s="223"/>
      <c r="P3768" s="223"/>
      <c r="Q3768" s="223"/>
      <c r="R3768" s="223"/>
      <c r="S3768" s="223"/>
      <c r="T3768" s="224"/>
      <c r="AT3768" s="225" t="s">
        <v>188</v>
      </c>
      <c r="AU3768" s="225" t="s">
        <v>86</v>
      </c>
      <c r="AV3768" s="15" t="s">
        <v>84</v>
      </c>
      <c r="AW3768" s="15" t="s">
        <v>35</v>
      </c>
      <c r="AX3768" s="15" t="s">
        <v>76</v>
      </c>
      <c r="AY3768" s="225" t="s">
        <v>177</v>
      </c>
    </row>
    <row r="3769" spans="1:65" s="13" customFormat="1" ht="11.25">
      <c r="B3769" s="193"/>
      <c r="C3769" s="194"/>
      <c r="D3769" s="195" t="s">
        <v>188</v>
      </c>
      <c r="E3769" s="196" t="s">
        <v>19</v>
      </c>
      <c r="F3769" s="197" t="s">
        <v>410</v>
      </c>
      <c r="G3769" s="194"/>
      <c r="H3769" s="198">
        <v>45</v>
      </c>
      <c r="I3769" s="199"/>
      <c r="J3769" s="194"/>
      <c r="K3769" s="194"/>
      <c r="L3769" s="200"/>
      <c r="M3769" s="201"/>
      <c r="N3769" s="202"/>
      <c r="O3769" s="202"/>
      <c r="P3769" s="202"/>
      <c r="Q3769" s="202"/>
      <c r="R3769" s="202"/>
      <c r="S3769" s="202"/>
      <c r="T3769" s="203"/>
      <c r="AT3769" s="204" t="s">
        <v>188</v>
      </c>
      <c r="AU3769" s="204" t="s">
        <v>86</v>
      </c>
      <c r="AV3769" s="13" t="s">
        <v>86</v>
      </c>
      <c r="AW3769" s="13" t="s">
        <v>35</v>
      </c>
      <c r="AX3769" s="13" t="s">
        <v>76</v>
      </c>
      <c r="AY3769" s="204" t="s">
        <v>177</v>
      </c>
    </row>
    <row r="3770" spans="1:65" s="15" customFormat="1" ht="11.25">
      <c r="B3770" s="216"/>
      <c r="C3770" s="217"/>
      <c r="D3770" s="195" t="s">
        <v>188</v>
      </c>
      <c r="E3770" s="218" t="s">
        <v>19</v>
      </c>
      <c r="F3770" s="219" t="s">
        <v>411</v>
      </c>
      <c r="G3770" s="217"/>
      <c r="H3770" s="218" t="s">
        <v>19</v>
      </c>
      <c r="I3770" s="220"/>
      <c r="J3770" s="217"/>
      <c r="K3770" s="217"/>
      <c r="L3770" s="221"/>
      <c r="M3770" s="222"/>
      <c r="N3770" s="223"/>
      <c r="O3770" s="223"/>
      <c r="P3770" s="223"/>
      <c r="Q3770" s="223"/>
      <c r="R3770" s="223"/>
      <c r="S3770" s="223"/>
      <c r="T3770" s="224"/>
      <c r="AT3770" s="225" t="s">
        <v>188</v>
      </c>
      <c r="AU3770" s="225" t="s">
        <v>86</v>
      </c>
      <c r="AV3770" s="15" t="s">
        <v>84</v>
      </c>
      <c r="AW3770" s="15" t="s">
        <v>35</v>
      </c>
      <c r="AX3770" s="15" t="s">
        <v>76</v>
      </c>
      <c r="AY3770" s="225" t="s">
        <v>177</v>
      </c>
    </row>
    <row r="3771" spans="1:65" s="13" customFormat="1" ht="11.25">
      <c r="B3771" s="193"/>
      <c r="C3771" s="194"/>
      <c r="D3771" s="195" t="s">
        <v>188</v>
      </c>
      <c r="E3771" s="196" t="s">
        <v>19</v>
      </c>
      <c r="F3771" s="197" t="s">
        <v>412</v>
      </c>
      <c r="G3771" s="194"/>
      <c r="H3771" s="198">
        <v>52.5</v>
      </c>
      <c r="I3771" s="199"/>
      <c r="J3771" s="194"/>
      <c r="K3771" s="194"/>
      <c r="L3771" s="200"/>
      <c r="M3771" s="201"/>
      <c r="N3771" s="202"/>
      <c r="O3771" s="202"/>
      <c r="P3771" s="202"/>
      <c r="Q3771" s="202"/>
      <c r="R3771" s="202"/>
      <c r="S3771" s="202"/>
      <c r="T3771" s="203"/>
      <c r="AT3771" s="204" t="s">
        <v>188</v>
      </c>
      <c r="AU3771" s="204" t="s">
        <v>86</v>
      </c>
      <c r="AV3771" s="13" t="s">
        <v>86</v>
      </c>
      <c r="AW3771" s="13" t="s">
        <v>35</v>
      </c>
      <c r="AX3771" s="13" t="s">
        <v>76</v>
      </c>
      <c r="AY3771" s="204" t="s">
        <v>177</v>
      </c>
    </row>
    <row r="3772" spans="1:65" s="15" customFormat="1" ht="11.25">
      <c r="B3772" s="216"/>
      <c r="C3772" s="217"/>
      <c r="D3772" s="195" t="s">
        <v>188</v>
      </c>
      <c r="E3772" s="218" t="s">
        <v>19</v>
      </c>
      <c r="F3772" s="219" t="s">
        <v>413</v>
      </c>
      <c r="G3772" s="217"/>
      <c r="H3772" s="218" t="s">
        <v>19</v>
      </c>
      <c r="I3772" s="220"/>
      <c r="J3772" s="217"/>
      <c r="K3772" s="217"/>
      <c r="L3772" s="221"/>
      <c r="M3772" s="222"/>
      <c r="N3772" s="223"/>
      <c r="O3772" s="223"/>
      <c r="P3772" s="223"/>
      <c r="Q3772" s="223"/>
      <c r="R3772" s="223"/>
      <c r="S3772" s="223"/>
      <c r="T3772" s="224"/>
      <c r="AT3772" s="225" t="s">
        <v>188</v>
      </c>
      <c r="AU3772" s="225" t="s">
        <v>86</v>
      </c>
      <c r="AV3772" s="15" t="s">
        <v>84</v>
      </c>
      <c r="AW3772" s="15" t="s">
        <v>35</v>
      </c>
      <c r="AX3772" s="15" t="s">
        <v>76</v>
      </c>
      <c r="AY3772" s="225" t="s">
        <v>177</v>
      </c>
    </row>
    <row r="3773" spans="1:65" s="13" customFormat="1" ht="11.25">
      <c r="B3773" s="193"/>
      <c r="C3773" s="194"/>
      <c r="D3773" s="195" t="s">
        <v>188</v>
      </c>
      <c r="E3773" s="196" t="s">
        <v>19</v>
      </c>
      <c r="F3773" s="197" t="s">
        <v>414</v>
      </c>
      <c r="G3773" s="194"/>
      <c r="H3773" s="198">
        <v>30.78</v>
      </c>
      <c r="I3773" s="199"/>
      <c r="J3773" s="194"/>
      <c r="K3773" s="194"/>
      <c r="L3773" s="200"/>
      <c r="M3773" s="201"/>
      <c r="N3773" s="202"/>
      <c r="O3773" s="202"/>
      <c r="P3773" s="202"/>
      <c r="Q3773" s="202"/>
      <c r="R3773" s="202"/>
      <c r="S3773" s="202"/>
      <c r="T3773" s="203"/>
      <c r="AT3773" s="204" t="s">
        <v>188</v>
      </c>
      <c r="AU3773" s="204" t="s">
        <v>86</v>
      </c>
      <c r="AV3773" s="13" t="s">
        <v>86</v>
      </c>
      <c r="AW3773" s="13" t="s">
        <v>35</v>
      </c>
      <c r="AX3773" s="13" t="s">
        <v>76</v>
      </c>
      <c r="AY3773" s="204" t="s">
        <v>177</v>
      </c>
    </row>
    <row r="3774" spans="1:65" s="15" customFormat="1" ht="11.25">
      <c r="B3774" s="216"/>
      <c r="C3774" s="217"/>
      <c r="D3774" s="195" t="s">
        <v>188</v>
      </c>
      <c r="E3774" s="218" t="s">
        <v>19</v>
      </c>
      <c r="F3774" s="219" t="s">
        <v>336</v>
      </c>
      <c r="G3774" s="217"/>
      <c r="H3774" s="218" t="s">
        <v>19</v>
      </c>
      <c r="I3774" s="220"/>
      <c r="J3774" s="217"/>
      <c r="K3774" s="217"/>
      <c r="L3774" s="221"/>
      <c r="M3774" s="222"/>
      <c r="N3774" s="223"/>
      <c r="O3774" s="223"/>
      <c r="P3774" s="223"/>
      <c r="Q3774" s="223"/>
      <c r="R3774" s="223"/>
      <c r="S3774" s="223"/>
      <c r="T3774" s="224"/>
      <c r="AT3774" s="225" t="s">
        <v>188</v>
      </c>
      <c r="AU3774" s="225" t="s">
        <v>86</v>
      </c>
      <c r="AV3774" s="15" t="s">
        <v>84</v>
      </c>
      <c r="AW3774" s="15" t="s">
        <v>35</v>
      </c>
      <c r="AX3774" s="15" t="s">
        <v>76</v>
      </c>
      <c r="AY3774" s="225" t="s">
        <v>177</v>
      </c>
    </row>
    <row r="3775" spans="1:65" s="13" customFormat="1" ht="11.25">
      <c r="B3775" s="193"/>
      <c r="C3775" s="194"/>
      <c r="D3775" s="195" t="s">
        <v>188</v>
      </c>
      <c r="E3775" s="196" t="s">
        <v>19</v>
      </c>
      <c r="F3775" s="197" t="s">
        <v>415</v>
      </c>
      <c r="G3775" s="194"/>
      <c r="H3775" s="198">
        <v>33.119999999999997</v>
      </c>
      <c r="I3775" s="199"/>
      <c r="J3775" s="194"/>
      <c r="K3775" s="194"/>
      <c r="L3775" s="200"/>
      <c r="M3775" s="201"/>
      <c r="N3775" s="202"/>
      <c r="O3775" s="202"/>
      <c r="P3775" s="202"/>
      <c r="Q3775" s="202"/>
      <c r="R3775" s="202"/>
      <c r="S3775" s="202"/>
      <c r="T3775" s="203"/>
      <c r="AT3775" s="204" t="s">
        <v>188</v>
      </c>
      <c r="AU3775" s="204" t="s">
        <v>86</v>
      </c>
      <c r="AV3775" s="13" t="s">
        <v>86</v>
      </c>
      <c r="AW3775" s="13" t="s">
        <v>35</v>
      </c>
      <c r="AX3775" s="13" t="s">
        <v>76</v>
      </c>
      <c r="AY3775" s="204" t="s">
        <v>177</v>
      </c>
    </row>
    <row r="3776" spans="1:65" s="15" customFormat="1" ht="11.25">
      <c r="B3776" s="216"/>
      <c r="C3776" s="217"/>
      <c r="D3776" s="195" t="s">
        <v>188</v>
      </c>
      <c r="E3776" s="218" t="s">
        <v>19</v>
      </c>
      <c r="F3776" s="219" t="s">
        <v>416</v>
      </c>
      <c r="G3776" s="217"/>
      <c r="H3776" s="218" t="s">
        <v>19</v>
      </c>
      <c r="I3776" s="220"/>
      <c r="J3776" s="217"/>
      <c r="K3776" s="217"/>
      <c r="L3776" s="221"/>
      <c r="M3776" s="222"/>
      <c r="N3776" s="223"/>
      <c r="O3776" s="223"/>
      <c r="P3776" s="223"/>
      <c r="Q3776" s="223"/>
      <c r="R3776" s="223"/>
      <c r="S3776" s="223"/>
      <c r="T3776" s="224"/>
      <c r="AT3776" s="225" t="s">
        <v>188</v>
      </c>
      <c r="AU3776" s="225" t="s">
        <v>86</v>
      </c>
      <c r="AV3776" s="15" t="s">
        <v>84</v>
      </c>
      <c r="AW3776" s="15" t="s">
        <v>35</v>
      </c>
      <c r="AX3776" s="15" t="s">
        <v>76</v>
      </c>
      <c r="AY3776" s="225" t="s">
        <v>177</v>
      </c>
    </row>
    <row r="3777" spans="2:51" s="13" customFormat="1" ht="11.25">
      <c r="B3777" s="193"/>
      <c r="C3777" s="194"/>
      <c r="D3777" s="195" t="s">
        <v>188</v>
      </c>
      <c r="E3777" s="196" t="s">
        <v>19</v>
      </c>
      <c r="F3777" s="197" t="s">
        <v>417</v>
      </c>
      <c r="G3777" s="194"/>
      <c r="H3777" s="198">
        <v>70.709999999999994</v>
      </c>
      <c r="I3777" s="199"/>
      <c r="J3777" s="194"/>
      <c r="K3777" s="194"/>
      <c r="L3777" s="200"/>
      <c r="M3777" s="201"/>
      <c r="N3777" s="202"/>
      <c r="O3777" s="202"/>
      <c r="P3777" s="202"/>
      <c r="Q3777" s="202"/>
      <c r="R3777" s="202"/>
      <c r="S3777" s="202"/>
      <c r="T3777" s="203"/>
      <c r="AT3777" s="204" t="s">
        <v>188</v>
      </c>
      <c r="AU3777" s="204" t="s">
        <v>86</v>
      </c>
      <c r="AV3777" s="13" t="s">
        <v>86</v>
      </c>
      <c r="AW3777" s="13" t="s">
        <v>35</v>
      </c>
      <c r="AX3777" s="13" t="s">
        <v>76</v>
      </c>
      <c r="AY3777" s="204" t="s">
        <v>177</v>
      </c>
    </row>
    <row r="3778" spans="2:51" s="15" customFormat="1" ht="11.25">
      <c r="B3778" s="216"/>
      <c r="C3778" s="217"/>
      <c r="D3778" s="195" t="s">
        <v>188</v>
      </c>
      <c r="E3778" s="218" t="s">
        <v>19</v>
      </c>
      <c r="F3778" s="219" t="s">
        <v>418</v>
      </c>
      <c r="G3778" s="217"/>
      <c r="H3778" s="218" t="s">
        <v>19</v>
      </c>
      <c r="I3778" s="220"/>
      <c r="J3778" s="217"/>
      <c r="K3778" s="217"/>
      <c r="L3778" s="221"/>
      <c r="M3778" s="222"/>
      <c r="N3778" s="223"/>
      <c r="O3778" s="223"/>
      <c r="P3778" s="223"/>
      <c r="Q3778" s="223"/>
      <c r="R3778" s="223"/>
      <c r="S3778" s="223"/>
      <c r="T3778" s="224"/>
      <c r="AT3778" s="225" t="s">
        <v>188</v>
      </c>
      <c r="AU3778" s="225" t="s">
        <v>86</v>
      </c>
      <c r="AV3778" s="15" t="s">
        <v>84</v>
      </c>
      <c r="AW3778" s="15" t="s">
        <v>35</v>
      </c>
      <c r="AX3778" s="15" t="s">
        <v>76</v>
      </c>
      <c r="AY3778" s="225" t="s">
        <v>177</v>
      </c>
    </row>
    <row r="3779" spans="2:51" s="13" customFormat="1" ht="11.25">
      <c r="B3779" s="193"/>
      <c r="C3779" s="194"/>
      <c r="D3779" s="195" t="s">
        <v>188</v>
      </c>
      <c r="E3779" s="196" t="s">
        <v>19</v>
      </c>
      <c r="F3779" s="197" t="s">
        <v>419</v>
      </c>
      <c r="G3779" s="194"/>
      <c r="H3779" s="198">
        <v>22.5</v>
      </c>
      <c r="I3779" s="199"/>
      <c r="J3779" s="194"/>
      <c r="K3779" s="194"/>
      <c r="L3779" s="200"/>
      <c r="M3779" s="201"/>
      <c r="N3779" s="202"/>
      <c r="O3779" s="202"/>
      <c r="P3779" s="202"/>
      <c r="Q3779" s="202"/>
      <c r="R3779" s="202"/>
      <c r="S3779" s="202"/>
      <c r="T3779" s="203"/>
      <c r="AT3779" s="204" t="s">
        <v>188</v>
      </c>
      <c r="AU3779" s="204" t="s">
        <v>86</v>
      </c>
      <c r="AV3779" s="13" t="s">
        <v>86</v>
      </c>
      <c r="AW3779" s="13" t="s">
        <v>35</v>
      </c>
      <c r="AX3779" s="13" t="s">
        <v>76</v>
      </c>
      <c r="AY3779" s="204" t="s">
        <v>177</v>
      </c>
    </row>
    <row r="3780" spans="2:51" s="15" customFormat="1" ht="11.25">
      <c r="B3780" s="216"/>
      <c r="C3780" s="217"/>
      <c r="D3780" s="195" t="s">
        <v>188</v>
      </c>
      <c r="E3780" s="218" t="s">
        <v>19</v>
      </c>
      <c r="F3780" s="219" t="s">
        <v>420</v>
      </c>
      <c r="G3780" s="217"/>
      <c r="H3780" s="218" t="s">
        <v>19</v>
      </c>
      <c r="I3780" s="220"/>
      <c r="J3780" s="217"/>
      <c r="K3780" s="217"/>
      <c r="L3780" s="221"/>
      <c r="M3780" s="222"/>
      <c r="N3780" s="223"/>
      <c r="O3780" s="223"/>
      <c r="P3780" s="223"/>
      <c r="Q3780" s="223"/>
      <c r="R3780" s="223"/>
      <c r="S3780" s="223"/>
      <c r="T3780" s="224"/>
      <c r="AT3780" s="225" t="s">
        <v>188</v>
      </c>
      <c r="AU3780" s="225" t="s">
        <v>86</v>
      </c>
      <c r="AV3780" s="15" t="s">
        <v>84</v>
      </c>
      <c r="AW3780" s="15" t="s">
        <v>35</v>
      </c>
      <c r="AX3780" s="15" t="s">
        <v>76</v>
      </c>
      <c r="AY3780" s="225" t="s">
        <v>177</v>
      </c>
    </row>
    <row r="3781" spans="2:51" s="13" customFormat="1" ht="11.25">
      <c r="B3781" s="193"/>
      <c r="C3781" s="194"/>
      <c r="D3781" s="195" t="s">
        <v>188</v>
      </c>
      <c r="E3781" s="196" t="s">
        <v>19</v>
      </c>
      <c r="F3781" s="197" t="s">
        <v>421</v>
      </c>
      <c r="G3781" s="194"/>
      <c r="H3781" s="198">
        <v>66.06</v>
      </c>
      <c r="I3781" s="199"/>
      <c r="J3781" s="194"/>
      <c r="K3781" s="194"/>
      <c r="L3781" s="200"/>
      <c r="M3781" s="201"/>
      <c r="N3781" s="202"/>
      <c r="O3781" s="202"/>
      <c r="P3781" s="202"/>
      <c r="Q3781" s="202"/>
      <c r="R3781" s="202"/>
      <c r="S3781" s="202"/>
      <c r="T3781" s="203"/>
      <c r="AT3781" s="204" t="s">
        <v>188</v>
      </c>
      <c r="AU3781" s="204" t="s">
        <v>86</v>
      </c>
      <c r="AV3781" s="13" t="s">
        <v>86</v>
      </c>
      <c r="AW3781" s="13" t="s">
        <v>35</v>
      </c>
      <c r="AX3781" s="13" t="s">
        <v>76</v>
      </c>
      <c r="AY3781" s="204" t="s">
        <v>177</v>
      </c>
    </row>
    <row r="3782" spans="2:51" s="15" customFormat="1" ht="11.25">
      <c r="B3782" s="216"/>
      <c r="C3782" s="217"/>
      <c r="D3782" s="195" t="s">
        <v>188</v>
      </c>
      <c r="E3782" s="218" t="s">
        <v>19</v>
      </c>
      <c r="F3782" s="219" t="s">
        <v>422</v>
      </c>
      <c r="G3782" s="217"/>
      <c r="H3782" s="218" t="s">
        <v>19</v>
      </c>
      <c r="I3782" s="220"/>
      <c r="J3782" s="217"/>
      <c r="K3782" s="217"/>
      <c r="L3782" s="221"/>
      <c r="M3782" s="222"/>
      <c r="N3782" s="223"/>
      <c r="O3782" s="223"/>
      <c r="P3782" s="223"/>
      <c r="Q3782" s="223"/>
      <c r="R3782" s="223"/>
      <c r="S3782" s="223"/>
      <c r="T3782" s="224"/>
      <c r="AT3782" s="225" t="s">
        <v>188</v>
      </c>
      <c r="AU3782" s="225" t="s">
        <v>86</v>
      </c>
      <c r="AV3782" s="15" t="s">
        <v>84</v>
      </c>
      <c r="AW3782" s="15" t="s">
        <v>35</v>
      </c>
      <c r="AX3782" s="15" t="s">
        <v>76</v>
      </c>
      <c r="AY3782" s="225" t="s">
        <v>177</v>
      </c>
    </row>
    <row r="3783" spans="2:51" s="13" customFormat="1" ht="11.25">
      <c r="B3783" s="193"/>
      <c r="C3783" s="194"/>
      <c r="D3783" s="195" t="s">
        <v>188</v>
      </c>
      <c r="E3783" s="196" t="s">
        <v>19</v>
      </c>
      <c r="F3783" s="197" t="s">
        <v>423</v>
      </c>
      <c r="G3783" s="194"/>
      <c r="H3783" s="198">
        <v>42.112000000000002</v>
      </c>
      <c r="I3783" s="199"/>
      <c r="J3783" s="194"/>
      <c r="K3783" s="194"/>
      <c r="L3783" s="200"/>
      <c r="M3783" s="201"/>
      <c r="N3783" s="202"/>
      <c r="O3783" s="202"/>
      <c r="P3783" s="202"/>
      <c r="Q3783" s="202"/>
      <c r="R3783" s="202"/>
      <c r="S3783" s="202"/>
      <c r="T3783" s="203"/>
      <c r="AT3783" s="204" t="s">
        <v>188</v>
      </c>
      <c r="AU3783" s="204" t="s">
        <v>86</v>
      </c>
      <c r="AV3783" s="13" t="s">
        <v>86</v>
      </c>
      <c r="AW3783" s="13" t="s">
        <v>35</v>
      </c>
      <c r="AX3783" s="13" t="s">
        <v>76</v>
      </c>
      <c r="AY3783" s="204" t="s">
        <v>177</v>
      </c>
    </row>
    <row r="3784" spans="2:51" s="15" customFormat="1" ht="11.25">
      <c r="B3784" s="216"/>
      <c r="C3784" s="217"/>
      <c r="D3784" s="195" t="s">
        <v>188</v>
      </c>
      <c r="E3784" s="218" t="s">
        <v>19</v>
      </c>
      <c r="F3784" s="219" t="s">
        <v>424</v>
      </c>
      <c r="G3784" s="217"/>
      <c r="H3784" s="218" t="s">
        <v>19</v>
      </c>
      <c r="I3784" s="220"/>
      <c r="J3784" s="217"/>
      <c r="K3784" s="217"/>
      <c r="L3784" s="221"/>
      <c r="M3784" s="222"/>
      <c r="N3784" s="223"/>
      <c r="O3784" s="223"/>
      <c r="P3784" s="223"/>
      <c r="Q3784" s="223"/>
      <c r="R3784" s="223"/>
      <c r="S3784" s="223"/>
      <c r="T3784" s="224"/>
      <c r="AT3784" s="225" t="s">
        <v>188</v>
      </c>
      <c r="AU3784" s="225" t="s">
        <v>86</v>
      </c>
      <c r="AV3784" s="15" t="s">
        <v>84</v>
      </c>
      <c r="AW3784" s="15" t="s">
        <v>35</v>
      </c>
      <c r="AX3784" s="15" t="s">
        <v>76</v>
      </c>
      <c r="AY3784" s="225" t="s">
        <v>177</v>
      </c>
    </row>
    <row r="3785" spans="2:51" s="13" customFormat="1" ht="11.25">
      <c r="B3785" s="193"/>
      <c r="C3785" s="194"/>
      <c r="D3785" s="195" t="s">
        <v>188</v>
      </c>
      <c r="E3785" s="196" t="s">
        <v>19</v>
      </c>
      <c r="F3785" s="197" t="s">
        <v>425</v>
      </c>
      <c r="G3785" s="194"/>
      <c r="H3785" s="198">
        <v>13.52</v>
      </c>
      <c r="I3785" s="199"/>
      <c r="J3785" s="194"/>
      <c r="K3785" s="194"/>
      <c r="L3785" s="200"/>
      <c r="M3785" s="201"/>
      <c r="N3785" s="202"/>
      <c r="O3785" s="202"/>
      <c r="P3785" s="202"/>
      <c r="Q3785" s="202"/>
      <c r="R3785" s="202"/>
      <c r="S3785" s="202"/>
      <c r="T3785" s="203"/>
      <c r="AT3785" s="204" t="s">
        <v>188</v>
      </c>
      <c r="AU3785" s="204" t="s">
        <v>86</v>
      </c>
      <c r="AV3785" s="13" t="s">
        <v>86</v>
      </c>
      <c r="AW3785" s="13" t="s">
        <v>35</v>
      </c>
      <c r="AX3785" s="13" t="s">
        <v>76</v>
      </c>
      <c r="AY3785" s="204" t="s">
        <v>177</v>
      </c>
    </row>
    <row r="3786" spans="2:51" s="15" customFormat="1" ht="11.25">
      <c r="B3786" s="216"/>
      <c r="C3786" s="217"/>
      <c r="D3786" s="195" t="s">
        <v>188</v>
      </c>
      <c r="E3786" s="218" t="s">
        <v>19</v>
      </c>
      <c r="F3786" s="219" t="s">
        <v>426</v>
      </c>
      <c r="G3786" s="217"/>
      <c r="H3786" s="218" t="s">
        <v>19</v>
      </c>
      <c r="I3786" s="220"/>
      <c r="J3786" s="217"/>
      <c r="K3786" s="217"/>
      <c r="L3786" s="221"/>
      <c r="M3786" s="222"/>
      <c r="N3786" s="223"/>
      <c r="O3786" s="223"/>
      <c r="P3786" s="223"/>
      <c r="Q3786" s="223"/>
      <c r="R3786" s="223"/>
      <c r="S3786" s="223"/>
      <c r="T3786" s="224"/>
      <c r="AT3786" s="225" t="s">
        <v>188</v>
      </c>
      <c r="AU3786" s="225" t="s">
        <v>86</v>
      </c>
      <c r="AV3786" s="15" t="s">
        <v>84</v>
      </c>
      <c r="AW3786" s="15" t="s">
        <v>35</v>
      </c>
      <c r="AX3786" s="15" t="s">
        <v>76</v>
      </c>
      <c r="AY3786" s="225" t="s">
        <v>177</v>
      </c>
    </row>
    <row r="3787" spans="2:51" s="13" customFormat="1" ht="11.25">
      <c r="B3787" s="193"/>
      <c r="C3787" s="194"/>
      <c r="D3787" s="195" t="s">
        <v>188</v>
      </c>
      <c r="E3787" s="196" t="s">
        <v>19</v>
      </c>
      <c r="F3787" s="197" t="s">
        <v>427</v>
      </c>
      <c r="G3787" s="194"/>
      <c r="H3787" s="198">
        <v>16.006</v>
      </c>
      <c r="I3787" s="199"/>
      <c r="J3787" s="194"/>
      <c r="K3787" s="194"/>
      <c r="L3787" s="200"/>
      <c r="M3787" s="201"/>
      <c r="N3787" s="202"/>
      <c r="O3787" s="202"/>
      <c r="P3787" s="202"/>
      <c r="Q3787" s="202"/>
      <c r="R3787" s="202"/>
      <c r="S3787" s="202"/>
      <c r="T3787" s="203"/>
      <c r="AT3787" s="204" t="s">
        <v>188</v>
      </c>
      <c r="AU3787" s="204" t="s">
        <v>86</v>
      </c>
      <c r="AV3787" s="13" t="s">
        <v>86</v>
      </c>
      <c r="AW3787" s="13" t="s">
        <v>35</v>
      </c>
      <c r="AX3787" s="13" t="s">
        <v>76</v>
      </c>
      <c r="AY3787" s="204" t="s">
        <v>177</v>
      </c>
    </row>
    <row r="3788" spans="2:51" s="15" customFormat="1" ht="11.25">
      <c r="B3788" s="216"/>
      <c r="C3788" s="217"/>
      <c r="D3788" s="195" t="s">
        <v>188</v>
      </c>
      <c r="E3788" s="218" t="s">
        <v>19</v>
      </c>
      <c r="F3788" s="219" t="s">
        <v>428</v>
      </c>
      <c r="G3788" s="217"/>
      <c r="H3788" s="218" t="s">
        <v>19</v>
      </c>
      <c r="I3788" s="220"/>
      <c r="J3788" s="217"/>
      <c r="K3788" s="217"/>
      <c r="L3788" s="221"/>
      <c r="M3788" s="222"/>
      <c r="N3788" s="223"/>
      <c r="O3788" s="223"/>
      <c r="P3788" s="223"/>
      <c r="Q3788" s="223"/>
      <c r="R3788" s="223"/>
      <c r="S3788" s="223"/>
      <c r="T3788" s="224"/>
      <c r="AT3788" s="225" t="s">
        <v>188</v>
      </c>
      <c r="AU3788" s="225" t="s">
        <v>86</v>
      </c>
      <c r="AV3788" s="15" t="s">
        <v>84</v>
      </c>
      <c r="AW3788" s="15" t="s">
        <v>35</v>
      </c>
      <c r="AX3788" s="15" t="s">
        <v>76</v>
      </c>
      <c r="AY3788" s="225" t="s">
        <v>177</v>
      </c>
    </row>
    <row r="3789" spans="2:51" s="13" customFormat="1" ht="11.25">
      <c r="B3789" s="193"/>
      <c r="C3789" s="194"/>
      <c r="D3789" s="195" t="s">
        <v>188</v>
      </c>
      <c r="E3789" s="196" t="s">
        <v>19</v>
      </c>
      <c r="F3789" s="197" t="s">
        <v>429</v>
      </c>
      <c r="G3789" s="194"/>
      <c r="H3789" s="198">
        <v>48.16</v>
      </c>
      <c r="I3789" s="199"/>
      <c r="J3789" s="194"/>
      <c r="K3789" s="194"/>
      <c r="L3789" s="200"/>
      <c r="M3789" s="201"/>
      <c r="N3789" s="202"/>
      <c r="O3789" s="202"/>
      <c r="P3789" s="202"/>
      <c r="Q3789" s="202"/>
      <c r="R3789" s="202"/>
      <c r="S3789" s="202"/>
      <c r="T3789" s="203"/>
      <c r="AT3789" s="204" t="s">
        <v>188</v>
      </c>
      <c r="AU3789" s="204" t="s">
        <v>86</v>
      </c>
      <c r="AV3789" s="13" t="s">
        <v>86</v>
      </c>
      <c r="AW3789" s="13" t="s">
        <v>35</v>
      </c>
      <c r="AX3789" s="13" t="s">
        <v>76</v>
      </c>
      <c r="AY3789" s="204" t="s">
        <v>177</v>
      </c>
    </row>
    <row r="3790" spans="2:51" s="15" customFormat="1" ht="11.25">
      <c r="B3790" s="216"/>
      <c r="C3790" s="217"/>
      <c r="D3790" s="195" t="s">
        <v>188</v>
      </c>
      <c r="E3790" s="218" t="s">
        <v>19</v>
      </c>
      <c r="F3790" s="219" t="s">
        <v>430</v>
      </c>
      <c r="G3790" s="217"/>
      <c r="H3790" s="218" t="s">
        <v>19</v>
      </c>
      <c r="I3790" s="220"/>
      <c r="J3790" s="217"/>
      <c r="K3790" s="217"/>
      <c r="L3790" s="221"/>
      <c r="M3790" s="222"/>
      <c r="N3790" s="223"/>
      <c r="O3790" s="223"/>
      <c r="P3790" s="223"/>
      <c r="Q3790" s="223"/>
      <c r="R3790" s="223"/>
      <c r="S3790" s="223"/>
      <c r="T3790" s="224"/>
      <c r="AT3790" s="225" t="s">
        <v>188</v>
      </c>
      <c r="AU3790" s="225" t="s">
        <v>86</v>
      </c>
      <c r="AV3790" s="15" t="s">
        <v>84</v>
      </c>
      <c r="AW3790" s="15" t="s">
        <v>35</v>
      </c>
      <c r="AX3790" s="15" t="s">
        <v>76</v>
      </c>
      <c r="AY3790" s="225" t="s">
        <v>177</v>
      </c>
    </row>
    <row r="3791" spans="2:51" s="13" customFormat="1" ht="11.25">
      <c r="B3791" s="193"/>
      <c r="C3791" s="194"/>
      <c r="D3791" s="195" t="s">
        <v>188</v>
      </c>
      <c r="E3791" s="196" t="s">
        <v>19</v>
      </c>
      <c r="F3791" s="197" t="s">
        <v>431</v>
      </c>
      <c r="G3791" s="194"/>
      <c r="H3791" s="198">
        <v>14.82</v>
      </c>
      <c r="I3791" s="199"/>
      <c r="J3791" s="194"/>
      <c r="K3791" s="194"/>
      <c r="L3791" s="200"/>
      <c r="M3791" s="201"/>
      <c r="N3791" s="202"/>
      <c r="O3791" s="202"/>
      <c r="P3791" s="202"/>
      <c r="Q3791" s="202"/>
      <c r="R3791" s="202"/>
      <c r="S3791" s="202"/>
      <c r="T3791" s="203"/>
      <c r="AT3791" s="204" t="s">
        <v>188</v>
      </c>
      <c r="AU3791" s="204" t="s">
        <v>86</v>
      </c>
      <c r="AV3791" s="13" t="s">
        <v>86</v>
      </c>
      <c r="AW3791" s="13" t="s">
        <v>35</v>
      </c>
      <c r="AX3791" s="13" t="s">
        <v>76</v>
      </c>
      <c r="AY3791" s="204" t="s">
        <v>177</v>
      </c>
    </row>
    <row r="3792" spans="2:51" s="15" customFormat="1" ht="11.25">
      <c r="B3792" s="216"/>
      <c r="C3792" s="217"/>
      <c r="D3792" s="195" t="s">
        <v>188</v>
      </c>
      <c r="E3792" s="218" t="s">
        <v>19</v>
      </c>
      <c r="F3792" s="219" t="s">
        <v>432</v>
      </c>
      <c r="G3792" s="217"/>
      <c r="H3792" s="218" t="s">
        <v>19</v>
      </c>
      <c r="I3792" s="220"/>
      <c r="J3792" s="217"/>
      <c r="K3792" s="217"/>
      <c r="L3792" s="221"/>
      <c r="M3792" s="222"/>
      <c r="N3792" s="223"/>
      <c r="O3792" s="223"/>
      <c r="P3792" s="223"/>
      <c r="Q3792" s="223"/>
      <c r="R3792" s="223"/>
      <c r="S3792" s="223"/>
      <c r="T3792" s="224"/>
      <c r="AT3792" s="225" t="s">
        <v>188</v>
      </c>
      <c r="AU3792" s="225" t="s">
        <v>86</v>
      </c>
      <c r="AV3792" s="15" t="s">
        <v>84</v>
      </c>
      <c r="AW3792" s="15" t="s">
        <v>35</v>
      </c>
      <c r="AX3792" s="15" t="s">
        <v>76</v>
      </c>
      <c r="AY3792" s="225" t="s">
        <v>177</v>
      </c>
    </row>
    <row r="3793" spans="2:51" s="13" customFormat="1" ht="11.25">
      <c r="B3793" s="193"/>
      <c r="C3793" s="194"/>
      <c r="D3793" s="195" t="s">
        <v>188</v>
      </c>
      <c r="E3793" s="196" t="s">
        <v>19</v>
      </c>
      <c r="F3793" s="197" t="s">
        <v>433</v>
      </c>
      <c r="G3793" s="194"/>
      <c r="H3793" s="198">
        <v>106.62</v>
      </c>
      <c r="I3793" s="199"/>
      <c r="J3793" s="194"/>
      <c r="K3793" s="194"/>
      <c r="L3793" s="200"/>
      <c r="M3793" s="201"/>
      <c r="N3793" s="202"/>
      <c r="O3793" s="202"/>
      <c r="P3793" s="202"/>
      <c r="Q3793" s="202"/>
      <c r="R3793" s="202"/>
      <c r="S3793" s="202"/>
      <c r="T3793" s="203"/>
      <c r="AT3793" s="204" t="s">
        <v>188</v>
      </c>
      <c r="AU3793" s="204" t="s">
        <v>86</v>
      </c>
      <c r="AV3793" s="13" t="s">
        <v>86</v>
      </c>
      <c r="AW3793" s="13" t="s">
        <v>35</v>
      </c>
      <c r="AX3793" s="13" t="s">
        <v>76</v>
      </c>
      <c r="AY3793" s="204" t="s">
        <v>177</v>
      </c>
    </row>
    <row r="3794" spans="2:51" s="15" customFormat="1" ht="11.25">
      <c r="B3794" s="216"/>
      <c r="C3794" s="217"/>
      <c r="D3794" s="195" t="s">
        <v>188</v>
      </c>
      <c r="E3794" s="218" t="s">
        <v>19</v>
      </c>
      <c r="F3794" s="219" t="s">
        <v>361</v>
      </c>
      <c r="G3794" s="217"/>
      <c r="H3794" s="218" t="s">
        <v>19</v>
      </c>
      <c r="I3794" s="220"/>
      <c r="J3794" s="217"/>
      <c r="K3794" s="217"/>
      <c r="L3794" s="221"/>
      <c r="M3794" s="222"/>
      <c r="N3794" s="223"/>
      <c r="O3794" s="223"/>
      <c r="P3794" s="223"/>
      <c r="Q3794" s="223"/>
      <c r="R3794" s="223"/>
      <c r="S3794" s="223"/>
      <c r="T3794" s="224"/>
      <c r="AT3794" s="225" t="s">
        <v>188</v>
      </c>
      <c r="AU3794" s="225" t="s">
        <v>86</v>
      </c>
      <c r="AV3794" s="15" t="s">
        <v>84</v>
      </c>
      <c r="AW3794" s="15" t="s">
        <v>35</v>
      </c>
      <c r="AX3794" s="15" t="s">
        <v>76</v>
      </c>
      <c r="AY3794" s="225" t="s">
        <v>177</v>
      </c>
    </row>
    <row r="3795" spans="2:51" s="13" customFormat="1" ht="11.25">
      <c r="B3795" s="193"/>
      <c r="C3795" s="194"/>
      <c r="D3795" s="195" t="s">
        <v>188</v>
      </c>
      <c r="E3795" s="196" t="s">
        <v>19</v>
      </c>
      <c r="F3795" s="197" t="s">
        <v>434</v>
      </c>
      <c r="G3795" s="194"/>
      <c r="H3795" s="198">
        <v>30.9</v>
      </c>
      <c r="I3795" s="199"/>
      <c r="J3795" s="194"/>
      <c r="K3795" s="194"/>
      <c r="L3795" s="200"/>
      <c r="M3795" s="201"/>
      <c r="N3795" s="202"/>
      <c r="O3795" s="202"/>
      <c r="P3795" s="202"/>
      <c r="Q3795" s="202"/>
      <c r="R3795" s="202"/>
      <c r="S3795" s="202"/>
      <c r="T3795" s="203"/>
      <c r="AT3795" s="204" t="s">
        <v>188</v>
      </c>
      <c r="AU3795" s="204" t="s">
        <v>86</v>
      </c>
      <c r="AV3795" s="13" t="s">
        <v>86</v>
      </c>
      <c r="AW3795" s="13" t="s">
        <v>35</v>
      </c>
      <c r="AX3795" s="13" t="s">
        <v>76</v>
      </c>
      <c r="AY3795" s="204" t="s">
        <v>177</v>
      </c>
    </row>
    <row r="3796" spans="2:51" s="15" customFormat="1" ht="11.25">
      <c r="B3796" s="216"/>
      <c r="C3796" s="217"/>
      <c r="D3796" s="195" t="s">
        <v>188</v>
      </c>
      <c r="E3796" s="218" t="s">
        <v>19</v>
      </c>
      <c r="F3796" s="219" t="s">
        <v>435</v>
      </c>
      <c r="G3796" s="217"/>
      <c r="H3796" s="218" t="s">
        <v>19</v>
      </c>
      <c r="I3796" s="220"/>
      <c r="J3796" s="217"/>
      <c r="K3796" s="217"/>
      <c r="L3796" s="221"/>
      <c r="M3796" s="222"/>
      <c r="N3796" s="223"/>
      <c r="O3796" s="223"/>
      <c r="P3796" s="223"/>
      <c r="Q3796" s="223"/>
      <c r="R3796" s="223"/>
      <c r="S3796" s="223"/>
      <c r="T3796" s="224"/>
      <c r="AT3796" s="225" t="s">
        <v>188</v>
      </c>
      <c r="AU3796" s="225" t="s">
        <v>86</v>
      </c>
      <c r="AV3796" s="15" t="s">
        <v>84</v>
      </c>
      <c r="AW3796" s="15" t="s">
        <v>35</v>
      </c>
      <c r="AX3796" s="15" t="s">
        <v>76</v>
      </c>
      <c r="AY3796" s="225" t="s">
        <v>177</v>
      </c>
    </row>
    <row r="3797" spans="2:51" s="13" customFormat="1" ht="11.25">
      <c r="B3797" s="193"/>
      <c r="C3797" s="194"/>
      <c r="D3797" s="195" t="s">
        <v>188</v>
      </c>
      <c r="E3797" s="196" t="s">
        <v>19</v>
      </c>
      <c r="F3797" s="197" t="s">
        <v>436</v>
      </c>
      <c r="G3797" s="194"/>
      <c r="H3797" s="198">
        <v>71.25</v>
      </c>
      <c r="I3797" s="199"/>
      <c r="J3797" s="194"/>
      <c r="K3797" s="194"/>
      <c r="L3797" s="200"/>
      <c r="M3797" s="201"/>
      <c r="N3797" s="202"/>
      <c r="O3797" s="202"/>
      <c r="P3797" s="202"/>
      <c r="Q3797" s="202"/>
      <c r="R3797" s="202"/>
      <c r="S3797" s="202"/>
      <c r="T3797" s="203"/>
      <c r="AT3797" s="204" t="s">
        <v>188</v>
      </c>
      <c r="AU3797" s="204" t="s">
        <v>86</v>
      </c>
      <c r="AV3797" s="13" t="s">
        <v>86</v>
      </c>
      <c r="AW3797" s="13" t="s">
        <v>35</v>
      </c>
      <c r="AX3797" s="13" t="s">
        <v>76</v>
      </c>
      <c r="AY3797" s="204" t="s">
        <v>177</v>
      </c>
    </row>
    <row r="3798" spans="2:51" s="15" customFormat="1" ht="11.25">
      <c r="B3798" s="216"/>
      <c r="C3798" s="217"/>
      <c r="D3798" s="195" t="s">
        <v>188</v>
      </c>
      <c r="E3798" s="218" t="s">
        <v>19</v>
      </c>
      <c r="F3798" s="219" t="s">
        <v>437</v>
      </c>
      <c r="G3798" s="217"/>
      <c r="H3798" s="218" t="s">
        <v>19</v>
      </c>
      <c r="I3798" s="220"/>
      <c r="J3798" s="217"/>
      <c r="K3798" s="217"/>
      <c r="L3798" s="221"/>
      <c r="M3798" s="222"/>
      <c r="N3798" s="223"/>
      <c r="O3798" s="223"/>
      <c r="P3798" s="223"/>
      <c r="Q3798" s="223"/>
      <c r="R3798" s="223"/>
      <c r="S3798" s="223"/>
      <c r="T3798" s="224"/>
      <c r="AT3798" s="225" t="s">
        <v>188</v>
      </c>
      <c r="AU3798" s="225" t="s">
        <v>86</v>
      </c>
      <c r="AV3798" s="15" t="s">
        <v>84</v>
      </c>
      <c r="AW3798" s="15" t="s">
        <v>35</v>
      </c>
      <c r="AX3798" s="15" t="s">
        <v>76</v>
      </c>
      <c r="AY3798" s="225" t="s">
        <v>177</v>
      </c>
    </row>
    <row r="3799" spans="2:51" s="13" customFormat="1" ht="11.25">
      <c r="B3799" s="193"/>
      <c r="C3799" s="194"/>
      <c r="D3799" s="195" t="s">
        <v>188</v>
      </c>
      <c r="E3799" s="196" t="s">
        <v>19</v>
      </c>
      <c r="F3799" s="197" t="s">
        <v>438</v>
      </c>
      <c r="G3799" s="194"/>
      <c r="H3799" s="198">
        <v>25.2</v>
      </c>
      <c r="I3799" s="199"/>
      <c r="J3799" s="194"/>
      <c r="K3799" s="194"/>
      <c r="L3799" s="200"/>
      <c r="M3799" s="201"/>
      <c r="N3799" s="202"/>
      <c r="O3799" s="202"/>
      <c r="P3799" s="202"/>
      <c r="Q3799" s="202"/>
      <c r="R3799" s="202"/>
      <c r="S3799" s="202"/>
      <c r="T3799" s="203"/>
      <c r="AT3799" s="204" t="s">
        <v>188</v>
      </c>
      <c r="AU3799" s="204" t="s">
        <v>86</v>
      </c>
      <c r="AV3799" s="13" t="s">
        <v>86</v>
      </c>
      <c r="AW3799" s="13" t="s">
        <v>35</v>
      </c>
      <c r="AX3799" s="13" t="s">
        <v>76</v>
      </c>
      <c r="AY3799" s="204" t="s">
        <v>177</v>
      </c>
    </row>
    <row r="3800" spans="2:51" s="15" customFormat="1" ht="11.25">
      <c r="B3800" s="216"/>
      <c r="C3800" s="217"/>
      <c r="D3800" s="195" t="s">
        <v>188</v>
      </c>
      <c r="E3800" s="218" t="s">
        <v>19</v>
      </c>
      <c r="F3800" s="219" t="s">
        <v>439</v>
      </c>
      <c r="G3800" s="217"/>
      <c r="H3800" s="218" t="s">
        <v>19</v>
      </c>
      <c r="I3800" s="220"/>
      <c r="J3800" s="217"/>
      <c r="K3800" s="217"/>
      <c r="L3800" s="221"/>
      <c r="M3800" s="222"/>
      <c r="N3800" s="223"/>
      <c r="O3800" s="223"/>
      <c r="P3800" s="223"/>
      <c r="Q3800" s="223"/>
      <c r="R3800" s="223"/>
      <c r="S3800" s="223"/>
      <c r="T3800" s="224"/>
      <c r="AT3800" s="225" t="s">
        <v>188</v>
      </c>
      <c r="AU3800" s="225" t="s">
        <v>86</v>
      </c>
      <c r="AV3800" s="15" t="s">
        <v>84</v>
      </c>
      <c r="AW3800" s="15" t="s">
        <v>35</v>
      </c>
      <c r="AX3800" s="15" t="s">
        <v>76</v>
      </c>
      <c r="AY3800" s="225" t="s">
        <v>177</v>
      </c>
    </row>
    <row r="3801" spans="2:51" s="13" customFormat="1" ht="11.25">
      <c r="B3801" s="193"/>
      <c r="C3801" s="194"/>
      <c r="D3801" s="195" t="s">
        <v>188</v>
      </c>
      <c r="E3801" s="196" t="s">
        <v>19</v>
      </c>
      <c r="F3801" s="197" t="s">
        <v>440</v>
      </c>
      <c r="G3801" s="194"/>
      <c r="H3801" s="198">
        <v>28.6</v>
      </c>
      <c r="I3801" s="199"/>
      <c r="J3801" s="194"/>
      <c r="K3801" s="194"/>
      <c r="L3801" s="200"/>
      <c r="M3801" s="201"/>
      <c r="N3801" s="202"/>
      <c r="O3801" s="202"/>
      <c r="P3801" s="202"/>
      <c r="Q3801" s="202"/>
      <c r="R3801" s="202"/>
      <c r="S3801" s="202"/>
      <c r="T3801" s="203"/>
      <c r="AT3801" s="204" t="s">
        <v>188</v>
      </c>
      <c r="AU3801" s="204" t="s">
        <v>86</v>
      </c>
      <c r="AV3801" s="13" t="s">
        <v>86</v>
      </c>
      <c r="AW3801" s="13" t="s">
        <v>35</v>
      </c>
      <c r="AX3801" s="13" t="s">
        <v>76</v>
      </c>
      <c r="AY3801" s="204" t="s">
        <v>177</v>
      </c>
    </row>
    <row r="3802" spans="2:51" s="15" customFormat="1" ht="11.25">
      <c r="B3802" s="216"/>
      <c r="C3802" s="217"/>
      <c r="D3802" s="195" t="s">
        <v>188</v>
      </c>
      <c r="E3802" s="218" t="s">
        <v>19</v>
      </c>
      <c r="F3802" s="219" t="s">
        <v>441</v>
      </c>
      <c r="G3802" s="217"/>
      <c r="H3802" s="218" t="s">
        <v>19</v>
      </c>
      <c r="I3802" s="220"/>
      <c r="J3802" s="217"/>
      <c r="K3802" s="217"/>
      <c r="L3802" s="221"/>
      <c r="M3802" s="222"/>
      <c r="N3802" s="223"/>
      <c r="O3802" s="223"/>
      <c r="P3802" s="223"/>
      <c r="Q3802" s="223"/>
      <c r="R3802" s="223"/>
      <c r="S3802" s="223"/>
      <c r="T3802" s="224"/>
      <c r="AT3802" s="225" t="s">
        <v>188</v>
      </c>
      <c r="AU3802" s="225" t="s">
        <v>86</v>
      </c>
      <c r="AV3802" s="15" t="s">
        <v>84</v>
      </c>
      <c r="AW3802" s="15" t="s">
        <v>35</v>
      </c>
      <c r="AX3802" s="15" t="s">
        <v>76</v>
      </c>
      <c r="AY3802" s="225" t="s">
        <v>177</v>
      </c>
    </row>
    <row r="3803" spans="2:51" s="13" customFormat="1" ht="11.25">
      <c r="B3803" s="193"/>
      <c r="C3803" s="194"/>
      <c r="D3803" s="195" t="s">
        <v>188</v>
      </c>
      <c r="E3803" s="196" t="s">
        <v>19</v>
      </c>
      <c r="F3803" s="197" t="s">
        <v>442</v>
      </c>
      <c r="G3803" s="194"/>
      <c r="H3803" s="198">
        <v>19.04</v>
      </c>
      <c r="I3803" s="199"/>
      <c r="J3803" s="194"/>
      <c r="K3803" s="194"/>
      <c r="L3803" s="200"/>
      <c r="M3803" s="201"/>
      <c r="N3803" s="202"/>
      <c r="O3803" s="202"/>
      <c r="P3803" s="202"/>
      <c r="Q3803" s="202"/>
      <c r="R3803" s="202"/>
      <c r="S3803" s="202"/>
      <c r="T3803" s="203"/>
      <c r="AT3803" s="204" t="s">
        <v>188</v>
      </c>
      <c r="AU3803" s="204" t="s">
        <v>86</v>
      </c>
      <c r="AV3803" s="13" t="s">
        <v>86</v>
      </c>
      <c r="AW3803" s="13" t="s">
        <v>35</v>
      </c>
      <c r="AX3803" s="13" t="s">
        <v>76</v>
      </c>
      <c r="AY3803" s="204" t="s">
        <v>177</v>
      </c>
    </row>
    <row r="3804" spans="2:51" s="15" customFormat="1" ht="11.25">
      <c r="B3804" s="216"/>
      <c r="C3804" s="217"/>
      <c r="D3804" s="195" t="s">
        <v>188</v>
      </c>
      <c r="E3804" s="218" t="s">
        <v>19</v>
      </c>
      <c r="F3804" s="219" t="s">
        <v>443</v>
      </c>
      <c r="G3804" s="217"/>
      <c r="H3804" s="218" t="s">
        <v>19</v>
      </c>
      <c r="I3804" s="220"/>
      <c r="J3804" s="217"/>
      <c r="K3804" s="217"/>
      <c r="L3804" s="221"/>
      <c r="M3804" s="222"/>
      <c r="N3804" s="223"/>
      <c r="O3804" s="223"/>
      <c r="P3804" s="223"/>
      <c r="Q3804" s="223"/>
      <c r="R3804" s="223"/>
      <c r="S3804" s="223"/>
      <c r="T3804" s="224"/>
      <c r="AT3804" s="225" t="s">
        <v>188</v>
      </c>
      <c r="AU3804" s="225" t="s">
        <v>86</v>
      </c>
      <c r="AV3804" s="15" t="s">
        <v>84</v>
      </c>
      <c r="AW3804" s="15" t="s">
        <v>35</v>
      </c>
      <c r="AX3804" s="15" t="s">
        <v>76</v>
      </c>
      <c r="AY3804" s="225" t="s">
        <v>177</v>
      </c>
    </row>
    <row r="3805" spans="2:51" s="13" customFormat="1" ht="11.25">
      <c r="B3805" s="193"/>
      <c r="C3805" s="194"/>
      <c r="D3805" s="195" t="s">
        <v>188</v>
      </c>
      <c r="E3805" s="196" t="s">
        <v>19</v>
      </c>
      <c r="F3805" s="197" t="s">
        <v>444</v>
      </c>
      <c r="G3805" s="194"/>
      <c r="H3805" s="198">
        <v>17.940000000000001</v>
      </c>
      <c r="I3805" s="199"/>
      <c r="J3805" s="194"/>
      <c r="K3805" s="194"/>
      <c r="L3805" s="200"/>
      <c r="M3805" s="201"/>
      <c r="N3805" s="202"/>
      <c r="O3805" s="202"/>
      <c r="P3805" s="202"/>
      <c r="Q3805" s="202"/>
      <c r="R3805" s="202"/>
      <c r="S3805" s="202"/>
      <c r="T3805" s="203"/>
      <c r="AT3805" s="204" t="s">
        <v>188</v>
      </c>
      <c r="AU3805" s="204" t="s">
        <v>86</v>
      </c>
      <c r="AV3805" s="13" t="s">
        <v>86</v>
      </c>
      <c r="AW3805" s="13" t="s">
        <v>35</v>
      </c>
      <c r="AX3805" s="13" t="s">
        <v>76</v>
      </c>
      <c r="AY3805" s="204" t="s">
        <v>177</v>
      </c>
    </row>
    <row r="3806" spans="2:51" s="15" customFormat="1" ht="11.25">
      <c r="B3806" s="216"/>
      <c r="C3806" s="217"/>
      <c r="D3806" s="195" t="s">
        <v>188</v>
      </c>
      <c r="E3806" s="218" t="s">
        <v>19</v>
      </c>
      <c r="F3806" s="219" t="s">
        <v>445</v>
      </c>
      <c r="G3806" s="217"/>
      <c r="H3806" s="218" t="s">
        <v>19</v>
      </c>
      <c r="I3806" s="220"/>
      <c r="J3806" s="217"/>
      <c r="K3806" s="217"/>
      <c r="L3806" s="221"/>
      <c r="M3806" s="222"/>
      <c r="N3806" s="223"/>
      <c r="O3806" s="223"/>
      <c r="P3806" s="223"/>
      <c r="Q3806" s="223"/>
      <c r="R3806" s="223"/>
      <c r="S3806" s="223"/>
      <c r="T3806" s="224"/>
      <c r="AT3806" s="225" t="s">
        <v>188</v>
      </c>
      <c r="AU3806" s="225" t="s">
        <v>86</v>
      </c>
      <c r="AV3806" s="15" t="s">
        <v>84</v>
      </c>
      <c r="AW3806" s="15" t="s">
        <v>35</v>
      </c>
      <c r="AX3806" s="15" t="s">
        <v>76</v>
      </c>
      <c r="AY3806" s="225" t="s">
        <v>177</v>
      </c>
    </row>
    <row r="3807" spans="2:51" s="13" customFormat="1" ht="11.25">
      <c r="B3807" s="193"/>
      <c r="C3807" s="194"/>
      <c r="D3807" s="195" t="s">
        <v>188</v>
      </c>
      <c r="E3807" s="196" t="s">
        <v>19</v>
      </c>
      <c r="F3807" s="197" t="s">
        <v>446</v>
      </c>
      <c r="G3807" s="194"/>
      <c r="H3807" s="198">
        <v>14.3</v>
      </c>
      <c r="I3807" s="199"/>
      <c r="J3807" s="194"/>
      <c r="K3807" s="194"/>
      <c r="L3807" s="200"/>
      <c r="M3807" s="201"/>
      <c r="N3807" s="202"/>
      <c r="O3807" s="202"/>
      <c r="P3807" s="202"/>
      <c r="Q3807" s="202"/>
      <c r="R3807" s="202"/>
      <c r="S3807" s="202"/>
      <c r="T3807" s="203"/>
      <c r="AT3807" s="204" t="s">
        <v>188</v>
      </c>
      <c r="AU3807" s="204" t="s">
        <v>86</v>
      </c>
      <c r="AV3807" s="13" t="s">
        <v>86</v>
      </c>
      <c r="AW3807" s="13" t="s">
        <v>35</v>
      </c>
      <c r="AX3807" s="13" t="s">
        <v>76</v>
      </c>
      <c r="AY3807" s="204" t="s">
        <v>177</v>
      </c>
    </row>
    <row r="3808" spans="2:51" s="15" customFormat="1" ht="11.25">
      <c r="B3808" s="216"/>
      <c r="C3808" s="217"/>
      <c r="D3808" s="195" t="s">
        <v>188</v>
      </c>
      <c r="E3808" s="218" t="s">
        <v>19</v>
      </c>
      <c r="F3808" s="219" t="s">
        <v>447</v>
      </c>
      <c r="G3808" s="217"/>
      <c r="H3808" s="218" t="s">
        <v>19</v>
      </c>
      <c r="I3808" s="220"/>
      <c r="J3808" s="217"/>
      <c r="K3808" s="217"/>
      <c r="L3808" s="221"/>
      <c r="M3808" s="222"/>
      <c r="N3808" s="223"/>
      <c r="O3808" s="223"/>
      <c r="P3808" s="223"/>
      <c r="Q3808" s="223"/>
      <c r="R3808" s="223"/>
      <c r="S3808" s="223"/>
      <c r="T3808" s="224"/>
      <c r="AT3808" s="225" t="s">
        <v>188</v>
      </c>
      <c r="AU3808" s="225" t="s">
        <v>86</v>
      </c>
      <c r="AV3808" s="15" t="s">
        <v>84</v>
      </c>
      <c r="AW3808" s="15" t="s">
        <v>35</v>
      </c>
      <c r="AX3808" s="15" t="s">
        <v>76</v>
      </c>
      <c r="AY3808" s="225" t="s">
        <v>177</v>
      </c>
    </row>
    <row r="3809" spans="2:51" s="13" customFormat="1" ht="11.25">
      <c r="B3809" s="193"/>
      <c r="C3809" s="194"/>
      <c r="D3809" s="195" t="s">
        <v>188</v>
      </c>
      <c r="E3809" s="196" t="s">
        <v>19</v>
      </c>
      <c r="F3809" s="197" t="s">
        <v>448</v>
      </c>
      <c r="G3809" s="194"/>
      <c r="H3809" s="198">
        <v>35.4</v>
      </c>
      <c r="I3809" s="199"/>
      <c r="J3809" s="194"/>
      <c r="K3809" s="194"/>
      <c r="L3809" s="200"/>
      <c r="M3809" s="201"/>
      <c r="N3809" s="202"/>
      <c r="O3809" s="202"/>
      <c r="P3809" s="202"/>
      <c r="Q3809" s="202"/>
      <c r="R3809" s="202"/>
      <c r="S3809" s="202"/>
      <c r="T3809" s="203"/>
      <c r="AT3809" s="204" t="s">
        <v>188</v>
      </c>
      <c r="AU3809" s="204" t="s">
        <v>86</v>
      </c>
      <c r="AV3809" s="13" t="s">
        <v>86</v>
      </c>
      <c r="AW3809" s="13" t="s">
        <v>35</v>
      </c>
      <c r="AX3809" s="13" t="s">
        <v>76</v>
      </c>
      <c r="AY3809" s="204" t="s">
        <v>177</v>
      </c>
    </row>
    <row r="3810" spans="2:51" s="15" customFormat="1" ht="11.25">
      <c r="B3810" s="216"/>
      <c r="C3810" s="217"/>
      <c r="D3810" s="195" t="s">
        <v>188</v>
      </c>
      <c r="E3810" s="218" t="s">
        <v>19</v>
      </c>
      <c r="F3810" s="219" t="s">
        <v>449</v>
      </c>
      <c r="G3810" s="217"/>
      <c r="H3810" s="218" t="s">
        <v>19</v>
      </c>
      <c r="I3810" s="220"/>
      <c r="J3810" s="217"/>
      <c r="K3810" s="217"/>
      <c r="L3810" s="221"/>
      <c r="M3810" s="222"/>
      <c r="N3810" s="223"/>
      <c r="O3810" s="223"/>
      <c r="P3810" s="223"/>
      <c r="Q3810" s="223"/>
      <c r="R3810" s="223"/>
      <c r="S3810" s="223"/>
      <c r="T3810" s="224"/>
      <c r="AT3810" s="225" t="s">
        <v>188</v>
      </c>
      <c r="AU3810" s="225" t="s">
        <v>86</v>
      </c>
      <c r="AV3810" s="15" t="s">
        <v>84</v>
      </c>
      <c r="AW3810" s="15" t="s">
        <v>35</v>
      </c>
      <c r="AX3810" s="15" t="s">
        <v>76</v>
      </c>
      <c r="AY3810" s="225" t="s">
        <v>177</v>
      </c>
    </row>
    <row r="3811" spans="2:51" s="13" customFormat="1" ht="11.25">
      <c r="B3811" s="193"/>
      <c r="C3811" s="194"/>
      <c r="D3811" s="195" t="s">
        <v>188</v>
      </c>
      <c r="E3811" s="196" t="s">
        <v>19</v>
      </c>
      <c r="F3811" s="197" t="s">
        <v>450</v>
      </c>
      <c r="G3811" s="194"/>
      <c r="H3811" s="198">
        <v>82.8</v>
      </c>
      <c r="I3811" s="199"/>
      <c r="J3811" s="194"/>
      <c r="K3811" s="194"/>
      <c r="L3811" s="200"/>
      <c r="M3811" s="201"/>
      <c r="N3811" s="202"/>
      <c r="O3811" s="202"/>
      <c r="P3811" s="202"/>
      <c r="Q3811" s="202"/>
      <c r="R3811" s="202"/>
      <c r="S3811" s="202"/>
      <c r="T3811" s="203"/>
      <c r="AT3811" s="204" t="s">
        <v>188</v>
      </c>
      <c r="AU3811" s="204" t="s">
        <v>86</v>
      </c>
      <c r="AV3811" s="13" t="s">
        <v>86</v>
      </c>
      <c r="AW3811" s="13" t="s">
        <v>35</v>
      </c>
      <c r="AX3811" s="13" t="s">
        <v>76</v>
      </c>
      <c r="AY3811" s="204" t="s">
        <v>177</v>
      </c>
    </row>
    <row r="3812" spans="2:51" s="15" customFormat="1" ht="11.25">
      <c r="B3812" s="216"/>
      <c r="C3812" s="217"/>
      <c r="D3812" s="195" t="s">
        <v>188</v>
      </c>
      <c r="E3812" s="218" t="s">
        <v>19</v>
      </c>
      <c r="F3812" s="219" t="s">
        <v>451</v>
      </c>
      <c r="G3812" s="217"/>
      <c r="H3812" s="218" t="s">
        <v>19</v>
      </c>
      <c r="I3812" s="220"/>
      <c r="J3812" s="217"/>
      <c r="K3812" s="217"/>
      <c r="L3812" s="221"/>
      <c r="M3812" s="222"/>
      <c r="N3812" s="223"/>
      <c r="O3812" s="223"/>
      <c r="P3812" s="223"/>
      <c r="Q3812" s="223"/>
      <c r="R3812" s="223"/>
      <c r="S3812" s="223"/>
      <c r="T3812" s="224"/>
      <c r="AT3812" s="225" t="s">
        <v>188</v>
      </c>
      <c r="AU3812" s="225" t="s">
        <v>86</v>
      </c>
      <c r="AV3812" s="15" t="s">
        <v>84</v>
      </c>
      <c r="AW3812" s="15" t="s">
        <v>35</v>
      </c>
      <c r="AX3812" s="15" t="s">
        <v>76</v>
      </c>
      <c r="AY3812" s="225" t="s">
        <v>177</v>
      </c>
    </row>
    <row r="3813" spans="2:51" s="13" customFormat="1" ht="11.25">
      <c r="B3813" s="193"/>
      <c r="C3813" s="194"/>
      <c r="D3813" s="195" t="s">
        <v>188</v>
      </c>
      <c r="E3813" s="196" t="s">
        <v>19</v>
      </c>
      <c r="F3813" s="197" t="s">
        <v>452</v>
      </c>
      <c r="G3813" s="194"/>
      <c r="H3813" s="198">
        <v>60.12</v>
      </c>
      <c r="I3813" s="199"/>
      <c r="J3813" s="194"/>
      <c r="K3813" s="194"/>
      <c r="L3813" s="200"/>
      <c r="M3813" s="201"/>
      <c r="N3813" s="202"/>
      <c r="O3813" s="202"/>
      <c r="P3813" s="202"/>
      <c r="Q3813" s="202"/>
      <c r="R3813" s="202"/>
      <c r="S3813" s="202"/>
      <c r="T3813" s="203"/>
      <c r="AT3813" s="204" t="s">
        <v>188</v>
      </c>
      <c r="AU3813" s="204" t="s">
        <v>86</v>
      </c>
      <c r="AV3813" s="13" t="s">
        <v>86</v>
      </c>
      <c r="AW3813" s="13" t="s">
        <v>35</v>
      </c>
      <c r="AX3813" s="13" t="s">
        <v>76</v>
      </c>
      <c r="AY3813" s="204" t="s">
        <v>177</v>
      </c>
    </row>
    <row r="3814" spans="2:51" s="15" customFormat="1" ht="11.25">
      <c r="B3814" s="216"/>
      <c r="C3814" s="217"/>
      <c r="D3814" s="195" t="s">
        <v>188</v>
      </c>
      <c r="E3814" s="218" t="s">
        <v>19</v>
      </c>
      <c r="F3814" s="219" t="s">
        <v>453</v>
      </c>
      <c r="G3814" s="217"/>
      <c r="H3814" s="218" t="s">
        <v>19</v>
      </c>
      <c r="I3814" s="220"/>
      <c r="J3814" s="217"/>
      <c r="K3814" s="217"/>
      <c r="L3814" s="221"/>
      <c r="M3814" s="222"/>
      <c r="N3814" s="223"/>
      <c r="O3814" s="223"/>
      <c r="P3814" s="223"/>
      <c r="Q3814" s="223"/>
      <c r="R3814" s="223"/>
      <c r="S3814" s="223"/>
      <c r="T3814" s="224"/>
      <c r="AT3814" s="225" t="s">
        <v>188</v>
      </c>
      <c r="AU3814" s="225" t="s">
        <v>86</v>
      </c>
      <c r="AV3814" s="15" t="s">
        <v>84</v>
      </c>
      <c r="AW3814" s="15" t="s">
        <v>35</v>
      </c>
      <c r="AX3814" s="15" t="s">
        <v>76</v>
      </c>
      <c r="AY3814" s="225" t="s">
        <v>177</v>
      </c>
    </row>
    <row r="3815" spans="2:51" s="13" customFormat="1" ht="11.25">
      <c r="B3815" s="193"/>
      <c r="C3815" s="194"/>
      <c r="D3815" s="195" t="s">
        <v>188</v>
      </c>
      <c r="E3815" s="196" t="s">
        <v>19</v>
      </c>
      <c r="F3815" s="197" t="s">
        <v>454</v>
      </c>
      <c r="G3815" s="194"/>
      <c r="H3815" s="198">
        <v>23.24</v>
      </c>
      <c r="I3815" s="199"/>
      <c r="J3815" s="194"/>
      <c r="K3815" s="194"/>
      <c r="L3815" s="200"/>
      <c r="M3815" s="201"/>
      <c r="N3815" s="202"/>
      <c r="O3815" s="202"/>
      <c r="P3815" s="202"/>
      <c r="Q3815" s="202"/>
      <c r="R3815" s="202"/>
      <c r="S3815" s="202"/>
      <c r="T3815" s="203"/>
      <c r="AT3815" s="204" t="s">
        <v>188</v>
      </c>
      <c r="AU3815" s="204" t="s">
        <v>86</v>
      </c>
      <c r="AV3815" s="13" t="s">
        <v>86</v>
      </c>
      <c r="AW3815" s="13" t="s">
        <v>35</v>
      </c>
      <c r="AX3815" s="13" t="s">
        <v>76</v>
      </c>
      <c r="AY3815" s="204" t="s">
        <v>177</v>
      </c>
    </row>
    <row r="3816" spans="2:51" s="15" customFormat="1" ht="11.25">
      <c r="B3816" s="216"/>
      <c r="C3816" s="217"/>
      <c r="D3816" s="195" t="s">
        <v>188</v>
      </c>
      <c r="E3816" s="218" t="s">
        <v>19</v>
      </c>
      <c r="F3816" s="219" t="s">
        <v>455</v>
      </c>
      <c r="G3816" s="217"/>
      <c r="H3816" s="218" t="s">
        <v>19</v>
      </c>
      <c r="I3816" s="220"/>
      <c r="J3816" s="217"/>
      <c r="K3816" s="217"/>
      <c r="L3816" s="221"/>
      <c r="M3816" s="222"/>
      <c r="N3816" s="223"/>
      <c r="O3816" s="223"/>
      <c r="P3816" s="223"/>
      <c r="Q3816" s="223"/>
      <c r="R3816" s="223"/>
      <c r="S3816" s="223"/>
      <c r="T3816" s="224"/>
      <c r="AT3816" s="225" t="s">
        <v>188</v>
      </c>
      <c r="AU3816" s="225" t="s">
        <v>86</v>
      </c>
      <c r="AV3816" s="15" t="s">
        <v>84</v>
      </c>
      <c r="AW3816" s="15" t="s">
        <v>35</v>
      </c>
      <c r="AX3816" s="15" t="s">
        <v>76</v>
      </c>
      <c r="AY3816" s="225" t="s">
        <v>177</v>
      </c>
    </row>
    <row r="3817" spans="2:51" s="13" customFormat="1" ht="11.25">
      <c r="B3817" s="193"/>
      <c r="C3817" s="194"/>
      <c r="D3817" s="195" t="s">
        <v>188</v>
      </c>
      <c r="E3817" s="196" t="s">
        <v>19</v>
      </c>
      <c r="F3817" s="197" t="s">
        <v>425</v>
      </c>
      <c r="G3817" s="194"/>
      <c r="H3817" s="198">
        <v>13.52</v>
      </c>
      <c r="I3817" s="199"/>
      <c r="J3817" s="194"/>
      <c r="K3817" s="194"/>
      <c r="L3817" s="200"/>
      <c r="M3817" s="201"/>
      <c r="N3817" s="202"/>
      <c r="O3817" s="202"/>
      <c r="P3817" s="202"/>
      <c r="Q3817" s="202"/>
      <c r="R3817" s="202"/>
      <c r="S3817" s="202"/>
      <c r="T3817" s="203"/>
      <c r="AT3817" s="204" t="s">
        <v>188</v>
      </c>
      <c r="AU3817" s="204" t="s">
        <v>86</v>
      </c>
      <c r="AV3817" s="13" t="s">
        <v>86</v>
      </c>
      <c r="AW3817" s="13" t="s">
        <v>35</v>
      </c>
      <c r="AX3817" s="13" t="s">
        <v>76</v>
      </c>
      <c r="AY3817" s="204" t="s">
        <v>177</v>
      </c>
    </row>
    <row r="3818" spans="2:51" s="15" customFormat="1" ht="11.25">
      <c r="B3818" s="216"/>
      <c r="C3818" s="217"/>
      <c r="D3818" s="195" t="s">
        <v>188</v>
      </c>
      <c r="E3818" s="218" t="s">
        <v>19</v>
      </c>
      <c r="F3818" s="219" t="s">
        <v>456</v>
      </c>
      <c r="G3818" s="217"/>
      <c r="H3818" s="218" t="s">
        <v>19</v>
      </c>
      <c r="I3818" s="220"/>
      <c r="J3818" s="217"/>
      <c r="K3818" s="217"/>
      <c r="L3818" s="221"/>
      <c r="M3818" s="222"/>
      <c r="N3818" s="223"/>
      <c r="O3818" s="223"/>
      <c r="P3818" s="223"/>
      <c r="Q3818" s="223"/>
      <c r="R3818" s="223"/>
      <c r="S3818" s="223"/>
      <c r="T3818" s="224"/>
      <c r="AT3818" s="225" t="s">
        <v>188</v>
      </c>
      <c r="AU3818" s="225" t="s">
        <v>86</v>
      </c>
      <c r="AV3818" s="15" t="s">
        <v>84</v>
      </c>
      <c r="AW3818" s="15" t="s">
        <v>35</v>
      </c>
      <c r="AX3818" s="15" t="s">
        <v>76</v>
      </c>
      <c r="AY3818" s="225" t="s">
        <v>177</v>
      </c>
    </row>
    <row r="3819" spans="2:51" s="13" customFormat="1" ht="11.25">
      <c r="B3819" s="193"/>
      <c r="C3819" s="194"/>
      <c r="D3819" s="195" t="s">
        <v>188</v>
      </c>
      <c r="E3819" s="196" t="s">
        <v>19</v>
      </c>
      <c r="F3819" s="197" t="s">
        <v>457</v>
      </c>
      <c r="G3819" s="194"/>
      <c r="H3819" s="198">
        <v>16.12</v>
      </c>
      <c r="I3819" s="199"/>
      <c r="J3819" s="194"/>
      <c r="K3819" s="194"/>
      <c r="L3819" s="200"/>
      <c r="M3819" s="201"/>
      <c r="N3819" s="202"/>
      <c r="O3819" s="202"/>
      <c r="P3819" s="202"/>
      <c r="Q3819" s="202"/>
      <c r="R3819" s="202"/>
      <c r="S3819" s="202"/>
      <c r="T3819" s="203"/>
      <c r="AT3819" s="204" t="s">
        <v>188</v>
      </c>
      <c r="AU3819" s="204" t="s">
        <v>86</v>
      </c>
      <c r="AV3819" s="13" t="s">
        <v>86</v>
      </c>
      <c r="AW3819" s="13" t="s">
        <v>35</v>
      </c>
      <c r="AX3819" s="13" t="s">
        <v>76</v>
      </c>
      <c r="AY3819" s="204" t="s">
        <v>177</v>
      </c>
    </row>
    <row r="3820" spans="2:51" s="15" customFormat="1" ht="11.25">
      <c r="B3820" s="216"/>
      <c r="C3820" s="217"/>
      <c r="D3820" s="195" t="s">
        <v>188</v>
      </c>
      <c r="E3820" s="218" t="s">
        <v>19</v>
      </c>
      <c r="F3820" s="219" t="s">
        <v>458</v>
      </c>
      <c r="G3820" s="217"/>
      <c r="H3820" s="218" t="s">
        <v>19</v>
      </c>
      <c r="I3820" s="220"/>
      <c r="J3820" s="217"/>
      <c r="K3820" s="217"/>
      <c r="L3820" s="221"/>
      <c r="M3820" s="222"/>
      <c r="N3820" s="223"/>
      <c r="O3820" s="223"/>
      <c r="P3820" s="223"/>
      <c r="Q3820" s="223"/>
      <c r="R3820" s="223"/>
      <c r="S3820" s="223"/>
      <c r="T3820" s="224"/>
      <c r="AT3820" s="225" t="s">
        <v>188</v>
      </c>
      <c r="AU3820" s="225" t="s">
        <v>86</v>
      </c>
      <c r="AV3820" s="15" t="s">
        <v>84</v>
      </c>
      <c r="AW3820" s="15" t="s">
        <v>35</v>
      </c>
      <c r="AX3820" s="15" t="s">
        <v>76</v>
      </c>
      <c r="AY3820" s="225" t="s">
        <v>177</v>
      </c>
    </row>
    <row r="3821" spans="2:51" s="13" customFormat="1" ht="11.25">
      <c r="B3821" s="193"/>
      <c r="C3821" s="194"/>
      <c r="D3821" s="195" t="s">
        <v>188</v>
      </c>
      <c r="E3821" s="196" t="s">
        <v>19</v>
      </c>
      <c r="F3821" s="197" t="s">
        <v>459</v>
      </c>
      <c r="G3821" s="194"/>
      <c r="H3821" s="198">
        <v>94.08</v>
      </c>
      <c r="I3821" s="199"/>
      <c r="J3821" s="194"/>
      <c r="K3821" s="194"/>
      <c r="L3821" s="200"/>
      <c r="M3821" s="201"/>
      <c r="N3821" s="202"/>
      <c r="O3821" s="202"/>
      <c r="P3821" s="202"/>
      <c r="Q3821" s="202"/>
      <c r="R3821" s="202"/>
      <c r="S3821" s="202"/>
      <c r="T3821" s="203"/>
      <c r="AT3821" s="204" t="s">
        <v>188</v>
      </c>
      <c r="AU3821" s="204" t="s">
        <v>86</v>
      </c>
      <c r="AV3821" s="13" t="s">
        <v>86</v>
      </c>
      <c r="AW3821" s="13" t="s">
        <v>35</v>
      </c>
      <c r="AX3821" s="13" t="s">
        <v>76</v>
      </c>
      <c r="AY3821" s="204" t="s">
        <v>177</v>
      </c>
    </row>
    <row r="3822" spans="2:51" s="15" customFormat="1" ht="11.25">
      <c r="B3822" s="216"/>
      <c r="C3822" s="217"/>
      <c r="D3822" s="195" t="s">
        <v>188</v>
      </c>
      <c r="E3822" s="218" t="s">
        <v>19</v>
      </c>
      <c r="F3822" s="219" t="s">
        <v>460</v>
      </c>
      <c r="G3822" s="217"/>
      <c r="H3822" s="218" t="s">
        <v>19</v>
      </c>
      <c r="I3822" s="220"/>
      <c r="J3822" s="217"/>
      <c r="K3822" s="217"/>
      <c r="L3822" s="221"/>
      <c r="M3822" s="222"/>
      <c r="N3822" s="223"/>
      <c r="O3822" s="223"/>
      <c r="P3822" s="223"/>
      <c r="Q3822" s="223"/>
      <c r="R3822" s="223"/>
      <c r="S3822" s="223"/>
      <c r="T3822" s="224"/>
      <c r="AT3822" s="225" t="s">
        <v>188</v>
      </c>
      <c r="AU3822" s="225" t="s">
        <v>86</v>
      </c>
      <c r="AV3822" s="15" t="s">
        <v>84</v>
      </c>
      <c r="AW3822" s="15" t="s">
        <v>35</v>
      </c>
      <c r="AX3822" s="15" t="s">
        <v>76</v>
      </c>
      <c r="AY3822" s="225" t="s">
        <v>177</v>
      </c>
    </row>
    <row r="3823" spans="2:51" s="13" customFormat="1" ht="11.25">
      <c r="B3823" s="193"/>
      <c r="C3823" s="194"/>
      <c r="D3823" s="195" t="s">
        <v>188</v>
      </c>
      <c r="E3823" s="196" t="s">
        <v>19</v>
      </c>
      <c r="F3823" s="197" t="s">
        <v>461</v>
      </c>
      <c r="G3823" s="194"/>
      <c r="H3823" s="198">
        <v>92.82</v>
      </c>
      <c r="I3823" s="199"/>
      <c r="J3823" s="194"/>
      <c r="K3823" s="194"/>
      <c r="L3823" s="200"/>
      <c r="M3823" s="201"/>
      <c r="N3823" s="202"/>
      <c r="O3823" s="202"/>
      <c r="P3823" s="202"/>
      <c r="Q3823" s="202"/>
      <c r="R3823" s="202"/>
      <c r="S3823" s="202"/>
      <c r="T3823" s="203"/>
      <c r="AT3823" s="204" t="s">
        <v>188</v>
      </c>
      <c r="AU3823" s="204" t="s">
        <v>86</v>
      </c>
      <c r="AV3823" s="13" t="s">
        <v>86</v>
      </c>
      <c r="AW3823" s="13" t="s">
        <v>35</v>
      </c>
      <c r="AX3823" s="13" t="s">
        <v>76</v>
      </c>
      <c r="AY3823" s="204" t="s">
        <v>177</v>
      </c>
    </row>
    <row r="3824" spans="2:51" s="15" customFormat="1" ht="11.25">
      <c r="B3824" s="216"/>
      <c r="C3824" s="217"/>
      <c r="D3824" s="195" t="s">
        <v>188</v>
      </c>
      <c r="E3824" s="218" t="s">
        <v>19</v>
      </c>
      <c r="F3824" s="219" t="s">
        <v>462</v>
      </c>
      <c r="G3824" s="217"/>
      <c r="H3824" s="218" t="s">
        <v>19</v>
      </c>
      <c r="I3824" s="220"/>
      <c r="J3824" s="217"/>
      <c r="K3824" s="217"/>
      <c r="L3824" s="221"/>
      <c r="M3824" s="222"/>
      <c r="N3824" s="223"/>
      <c r="O3824" s="223"/>
      <c r="P3824" s="223"/>
      <c r="Q3824" s="223"/>
      <c r="R3824" s="223"/>
      <c r="S3824" s="223"/>
      <c r="T3824" s="224"/>
      <c r="AT3824" s="225" t="s">
        <v>188</v>
      </c>
      <c r="AU3824" s="225" t="s">
        <v>86</v>
      </c>
      <c r="AV3824" s="15" t="s">
        <v>84</v>
      </c>
      <c r="AW3824" s="15" t="s">
        <v>35</v>
      </c>
      <c r="AX3824" s="15" t="s">
        <v>76</v>
      </c>
      <c r="AY3824" s="225" t="s">
        <v>177</v>
      </c>
    </row>
    <row r="3825" spans="2:51" s="13" customFormat="1" ht="11.25">
      <c r="B3825" s="193"/>
      <c r="C3825" s="194"/>
      <c r="D3825" s="195" t="s">
        <v>188</v>
      </c>
      <c r="E3825" s="196" t="s">
        <v>19</v>
      </c>
      <c r="F3825" s="197" t="s">
        <v>463</v>
      </c>
      <c r="G3825" s="194"/>
      <c r="H3825" s="198">
        <v>20.832000000000001</v>
      </c>
      <c r="I3825" s="199"/>
      <c r="J3825" s="194"/>
      <c r="K3825" s="194"/>
      <c r="L3825" s="200"/>
      <c r="M3825" s="201"/>
      <c r="N3825" s="202"/>
      <c r="O3825" s="202"/>
      <c r="P3825" s="202"/>
      <c r="Q3825" s="202"/>
      <c r="R3825" s="202"/>
      <c r="S3825" s="202"/>
      <c r="T3825" s="203"/>
      <c r="AT3825" s="204" t="s">
        <v>188</v>
      </c>
      <c r="AU3825" s="204" t="s">
        <v>86</v>
      </c>
      <c r="AV3825" s="13" t="s">
        <v>86</v>
      </c>
      <c r="AW3825" s="13" t="s">
        <v>35</v>
      </c>
      <c r="AX3825" s="13" t="s">
        <v>76</v>
      </c>
      <c r="AY3825" s="204" t="s">
        <v>177</v>
      </c>
    </row>
    <row r="3826" spans="2:51" s="15" customFormat="1" ht="11.25">
      <c r="B3826" s="216"/>
      <c r="C3826" s="217"/>
      <c r="D3826" s="195" t="s">
        <v>188</v>
      </c>
      <c r="E3826" s="218" t="s">
        <v>19</v>
      </c>
      <c r="F3826" s="219" t="s">
        <v>464</v>
      </c>
      <c r="G3826" s="217"/>
      <c r="H3826" s="218" t="s">
        <v>19</v>
      </c>
      <c r="I3826" s="220"/>
      <c r="J3826" s="217"/>
      <c r="K3826" s="217"/>
      <c r="L3826" s="221"/>
      <c r="M3826" s="222"/>
      <c r="N3826" s="223"/>
      <c r="O3826" s="223"/>
      <c r="P3826" s="223"/>
      <c r="Q3826" s="223"/>
      <c r="R3826" s="223"/>
      <c r="S3826" s="223"/>
      <c r="T3826" s="224"/>
      <c r="AT3826" s="225" t="s">
        <v>188</v>
      </c>
      <c r="AU3826" s="225" t="s">
        <v>86</v>
      </c>
      <c r="AV3826" s="15" t="s">
        <v>84</v>
      </c>
      <c r="AW3826" s="15" t="s">
        <v>35</v>
      </c>
      <c r="AX3826" s="15" t="s">
        <v>76</v>
      </c>
      <c r="AY3826" s="225" t="s">
        <v>177</v>
      </c>
    </row>
    <row r="3827" spans="2:51" s="13" customFormat="1" ht="11.25">
      <c r="B3827" s="193"/>
      <c r="C3827" s="194"/>
      <c r="D3827" s="195" t="s">
        <v>188</v>
      </c>
      <c r="E3827" s="196" t="s">
        <v>19</v>
      </c>
      <c r="F3827" s="197" t="s">
        <v>465</v>
      </c>
      <c r="G3827" s="194"/>
      <c r="H3827" s="198">
        <v>14.404</v>
      </c>
      <c r="I3827" s="199"/>
      <c r="J3827" s="194"/>
      <c r="K3827" s="194"/>
      <c r="L3827" s="200"/>
      <c r="M3827" s="201"/>
      <c r="N3827" s="202"/>
      <c r="O3827" s="202"/>
      <c r="P3827" s="202"/>
      <c r="Q3827" s="202"/>
      <c r="R3827" s="202"/>
      <c r="S3827" s="202"/>
      <c r="T3827" s="203"/>
      <c r="AT3827" s="204" t="s">
        <v>188</v>
      </c>
      <c r="AU3827" s="204" t="s">
        <v>86</v>
      </c>
      <c r="AV3827" s="13" t="s">
        <v>86</v>
      </c>
      <c r="AW3827" s="13" t="s">
        <v>35</v>
      </c>
      <c r="AX3827" s="13" t="s">
        <v>76</v>
      </c>
      <c r="AY3827" s="204" t="s">
        <v>177</v>
      </c>
    </row>
    <row r="3828" spans="2:51" s="15" customFormat="1" ht="11.25">
      <c r="B3828" s="216"/>
      <c r="C3828" s="217"/>
      <c r="D3828" s="195" t="s">
        <v>188</v>
      </c>
      <c r="E3828" s="218" t="s">
        <v>19</v>
      </c>
      <c r="F3828" s="219" t="s">
        <v>466</v>
      </c>
      <c r="G3828" s="217"/>
      <c r="H3828" s="218" t="s">
        <v>19</v>
      </c>
      <c r="I3828" s="220"/>
      <c r="J3828" s="217"/>
      <c r="K3828" s="217"/>
      <c r="L3828" s="221"/>
      <c r="M3828" s="222"/>
      <c r="N3828" s="223"/>
      <c r="O3828" s="223"/>
      <c r="P3828" s="223"/>
      <c r="Q3828" s="223"/>
      <c r="R3828" s="223"/>
      <c r="S3828" s="223"/>
      <c r="T3828" s="224"/>
      <c r="AT3828" s="225" t="s">
        <v>188</v>
      </c>
      <c r="AU3828" s="225" t="s">
        <v>86</v>
      </c>
      <c r="AV3828" s="15" t="s">
        <v>84</v>
      </c>
      <c r="AW3828" s="15" t="s">
        <v>35</v>
      </c>
      <c r="AX3828" s="15" t="s">
        <v>76</v>
      </c>
      <c r="AY3828" s="225" t="s">
        <v>177</v>
      </c>
    </row>
    <row r="3829" spans="2:51" s="13" customFormat="1" ht="11.25">
      <c r="B3829" s="193"/>
      <c r="C3829" s="194"/>
      <c r="D3829" s="195" t="s">
        <v>188</v>
      </c>
      <c r="E3829" s="196" t="s">
        <v>19</v>
      </c>
      <c r="F3829" s="197" t="s">
        <v>467</v>
      </c>
      <c r="G3829" s="194"/>
      <c r="H3829" s="198">
        <v>62.527999999999999</v>
      </c>
      <c r="I3829" s="199"/>
      <c r="J3829" s="194"/>
      <c r="K3829" s="194"/>
      <c r="L3829" s="200"/>
      <c r="M3829" s="201"/>
      <c r="N3829" s="202"/>
      <c r="O3829" s="202"/>
      <c r="P3829" s="202"/>
      <c r="Q3829" s="202"/>
      <c r="R3829" s="202"/>
      <c r="S3829" s="202"/>
      <c r="T3829" s="203"/>
      <c r="AT3829" s="204" t="s">
        <v>188</v>
      </c>
      <c r="AU3829" s="204" t="s">
        <v>86</v>
      </c>
      <c r="AV3829" s="13" t="s">
        <v>86</v>
      </c>
      <c r="AW3829" s="13" t="s">
        <v>35</v>
      </c>
      <c r="AX3829" s="13" t="s">
        <v>76</v>
      </c>
      <c r="AY3829" s="204" t="s">
        <v>177</v>
      </c>
    </row>
    <row r="3830" spans="2:51" s="15" customFormat="1" ht="11.25">
      <c r="B3830" s="216"/>
      <c r="C3830" s="217"/>
      <c r="D3830" s="195" t="s">
        <v>188</v>
      </c>
      <c r="E3830" s="218" t="s">
        <v>19</v>
      </c>
      <c r="F3830" s="219" t="s">
        <v>468</v>
      </c>
      <c r="G3830" s="217"/>
      <c r="H3830" s="218" t="s">
        <v>19</v>
      </c>
      <c r="I3830" s="220"/>
      <c r="J3830" s="217"/>
      <c r="K3830" s="217"/>
      <c r="L3830" s="221"/>
      <c r="M3830" s="222"/>
      <c r="N3830" s="223"/>
      <c r="O3830" s="223"/>
      <c r="P3830" s="223"/>
      <c r="Q3830" s="223"/>
      <c r="R3830" s="223"/>
      <c r="S3830" s="223"/>
      <c r="T3830" s="224"/>
      <c r="AT3830" s="225" t="s">
        <v>188</v>
      </c>
      <c r="AU3830" s="225" t="s">
        <v>86</v>
      </c>
      <c r="AV3830" s="15" t="s">
        <v>84</v>
      </c>
      <c r="AW3830" s="15" t="s">
        <v>35</v>
      </c>
      <c r="AX3830" s="15" t="s">
        <v>76</v>
      </c>
      <c r="AY3830" s="225" t="s">
        <v>177</v>
      </c>
    </row>
    <row r="3831" spans="2:51" s="13" customFormat="1" ht="11.25">
      <c r="B3831" s="193"/>
      <c r="C3831" s="194"/>
      <c r="D3831" s="195" t="s">
        <v>188</v>
      </c>
      <c r="E3831" s="196" t="s">
        <v>19</v>
      </c>
      <c r="F3831" s="197" t="s">
        <v>469</v>
      </c>
      <c r="G3831" s="194"/>
      <c r="H3831" s="198">
        <v>90.06</v>
      </c>
      <c r="I3831" s="199"/>
      <c r="J3831" s="194"/>
      <c r="K3831" s="194"/>
      <c r="L3831" s="200"/>
      <c r="M3831" s="201"/>
      <c r="N3831" s="202"/>
      <c r="O3831" s="202"/>
      <c r="P3831" s="202"/>
      <c r="Q3831" s="202"/>
      <c r="R3831" s="202"/>
      <c r="S3831" s="202"/>
      <c r="T3831" s="203"/>
      <c r="AT3831" s="204" t="s">
        <v>188</v>
      </c>
      <c r="AU3831" s="204" t="s">
        <v>86</v>
      </c>
      <c r="AV3831" s="13" t="s">
        <v>86</v>
      </c>
      <c r="AW3831" s="13" t="s">
        <v>35</v>
      </c>
      <c r="AX3831" s="13" t="s">
        <v>76</v>
      </c>
      <c r="AY3831" s="204" t="s">
        <v>177</v>
      </c>
    </row>
    <row r="3832" spans="2:51" s="15" customFormat="1" ht="11.25">
      <c r="B3832" s="216"/>
      <c r="C3832" s="217"/>
      <c r="D3832" s="195" t="s">
        <v>188</v>
      </c>
      <c r="E3832" s="218" t="s">
        <v>19</v>
      </c>
      <c r="F3832" s="219" t="s">
        <v>470</v>
      </c>
      <c r="G3832" s="217"/>
      <c r="H3832" s="218" t="s">
        <v>19</v>
      </c>
      <c r="I3832" s="220"/>
      <c r="J3832" s="217"/>
      <c r="K3832" s="217"/>
      <c r="L3832" s="221"/>
      <c r="M3832" s="222"/>
      <c r="N3832" s="223"/>
      <c r="O3832" s="223"/>
      <c r="P3832" s="223"/>
      <c r="Q3832" s="223"/>
      <c r="R3832" s="223"/>
      <c r="S3832" s="223"/>
      <c r="T3832" s="224"/>
      <c r="AT3832" s="225" t="s">
        <v>188</v>
      </c>
      <c r="AU3832" s="225" t="s">
        <v>86</v>
      </c>
      <c r="AV3832" s="15" t="s">
        <v>84</v>
      </c>
      <c r="AW3832" s="15" t="s">
        <v>35</v>
      </c>
      <c r="AX3832" s="15" t="s">
        <v>76</v>
      </c>
      <c r="AY3832" s="225" t="s">
        <v>177</v>
      </c>
    </row>
    <row r="3833" spans="2:51" s="13" customFormat="1" ht="11.25">
      <c r="B3833" s="193"/>
      <c r="C3833" s="194"/>
      <c r="D3833" s="195" t="s">
        <v>188</v>
      </c>
      <c r="E3833" s="196" t="s">
        <v>19</v>
      </c>
      <c r="F3833" s="197" t="s">
        <v>471</v>
      </c>
      <c r="G3833" s="194"/>
      <c r="H3833" s="198">
        <v>171.798</v>
      </c>
      <c r="I3833" s="199"/>
      <c r="J3833" s="194"/>
      <c r="K3833" s="194"/>
      <c r="L3833" s="200"/>
      <c r="M3833" s="201"/>
      <c r="N3833" s="202"/>
      <c r="O3833" s="202"/>
      <c r="P3833" s="202"/>
      <c r="Q3833" s="202"/>
      <c r="R3833" s="202"/>
      <c r="S3833" s="202"/>
      <c r="T3833" s="203"/>
      <c r="AT3833" s="204" t="s">
        <v>188</v>
      </c>
      <c r="AU3833" s="204" t="s">
        <v>86</v>
      </c>
      <c r="AV3833" s="13" t="s">
        <v>86</v>
      </c>
      <c r="AW3833" s="13" t="s">
        <v>35</v>
      </c>
      <c r="AX3833" s="13" t="s">
        <v>76</v>
      </c>
      <c r="AY3833" s="204" t="s">
        <v>177</v>
      </c>
    </row>
    <row r="3834" spans="2:51" s="15" customFormat="1" ht="11.25">
      <c r="B3834" s="216"/>
      <c r="C3834" s="217"/>
      <c r="D3834" s="195" t="s">
        <v>188</v>
      </c>
      <c r="E3834" s="218" t="s">
        <v>19</v>
      </c>
      <c r="F3834" s="219" t="s">
        <v>472</v>
      </c>
      <c r="G3834" s="217"/>
      <c r="H3834" s="218" t="s">
        <v>19</v>
      </c>
      <c r="I3834" s="220"/>
      <c r="J3834" s="217"/>
      <c r="K3834" s="217"/>
      <c r="L3834" s="221"/>
      <c r="M3834" s="222"/>
      <c r="N3834" s="223"/>
      <c r="O3834" s="223"/>
      <c r="P3834" s="223"/>
      <c r="Q3834" s="223"/>
      <c r="R3834" s="223"/>
      <c r="S3834" s="223"/>
      <c r="T3834" s="224"/>
      <c r="AT3834" s="225" t="s">
        <v>188</v>
      </c>
      <c r="AU3834" s="225" t="s">
        <v>86</v>
      </c>
      <c r="AV3834" s="15" t="s">
        <v>84</v>
      </c>
      <c r="AW3834" s="15" t="s">
        <v>35</v>
      </c>
      <c r="AX3834" s="15" t="s">
        <v>76</v>
      </c>
      <c r="AY3834" s="225" t="s">
        <v>177</v>
      </c>
    </row>
    <row r="3835" spans="2:51" s="13" customFormat="1" ht="11.25">
      <c r="B3835" s="193"/>
      <c r="C3835" s="194"/>
      <c r="D3835" s="195" t="s">
        <v>188</v>
      </c>
      <c r="E3835" s="196" t="s">
        <v>19</v>
      </c>
      <c r="F3835" s="197" t="s">
        <v>473</v>
      </c>
      <c r="G3835" s="194"/>
      <c r="H3835" s="198">
        <v>25.593</v>
      </c>
      <c r="I3835" s="199"/>
      <c r="J3835" s="194"/>
      <c r="K3835" s="194"/>
      <c r="L3835" s="200"/>
      <c r="M3835" s="201"/>
      <c r="N3835" s="202"/>
      <c r="O3835" s="202"/>
      <c r="P3835" s="202"/>
      <c r="Q3835" s="202"/>
      <c r="R3835" s="202"/>
      <c r="S3835" s="202"/>
      <c r="T3835" s="203"/>
      <c r="AT3835" s="204" t="s">
        <v>188</v>
      </c>
      <c r="AU3835" s="204" t="s">
        <v>86</v>
      </c>
      <c r="AV3835" s="13" t="s">
        <v>86</v>
      </c>
      <c r="AW3835" s="13" t="s">
        <v>35</v>
      </c>
      <c r="AX3835" s="13" t="s">
        <v>76</v>
      </c>
      <c r="AY3835" s="204" t="s">
        <v>177</v>
      </c>
    </row>
    <row r="3836" spans="2:51" s="15" customFormat="1" ht="11.25">
      <c r="B3836" s="216"/>
      <c r="C3836" s="217"/>
      <c r="D3836" s="195" t="s">
        <v>188</v>
      </c>
      <c r="E3836" s="218" t="s">
        <v>19</v>
      </c>
      <c r="F3836" s="219" t="s">
        <v>474</v>
      </c>
      <c r="G3836" s="217"/>
      <c r="H3836" s="218" t="s">
        <v>19</v>
      </c>
      <c r="I3836" s="220"/>
      <c r="J3836" s="217"/>
      <c r="K3836" s="217"/>
      <c r="L3836" s="221"/>
      <c r="M3836" s="222"/>
      <c r="N3836" s="223"/>
      <c r="O3836" s="223"/>
      <c r="P3836" s="223"/>
      <c r="Q3836" s="223"/>
      <c r="R3836" s="223"/>
      <c r="S3836" s="223"/>
      <c r="T3836" s="224"/>
      <c r="AT3836" s="225" t="s">
        <v>188</v>
      </c>
      <c r="AU3836" s="225" t="s">
        <v>86</v>
      </c>
      <c r="AV3836" s="15" t="s">
        <v>84</v>
      </c>
      <c r="AW3836" s="15" t="s">
        <v>35</v>
      </c>
      <c r="AX3836" s="15" t="s">
        <v>76</v>
      </c>
      <c r="AY3836" s="225" t="s">
        <v>177</v>
      </c>
    </row>
    <row r="3837" spans="2:51" s="13" customFormat="1" ht="11.25">
      <c r="B3837" s="193"/>
      <c r="C3837" s="194"/>
      <c r="D3837" s="195" t="s">
        <v>188</v>
      </c>
      <c r="E3837" s="196" t="s">
        <v>19</v>
      </c>
      <c r="F3837" s="197" t="s">
        <v>475</v>
      </c>
      <c r="G3837" s="194"/>
      <c r="H3837" s="198">
        <v>50.901000000000003</v>
      </c>
      <c r="I3837" s="199"/>
      <c r="J3837" s="194"/>
      <c r="K3837" s="194"/>
      <c r="L3837" s="200"/>
      <c r="M3837" s="201"/>
      <c r="N3837" s="202"/>
      <c r="O3837" s="202"/>
      <c r="P3837" s="202"/>
      <c r="Q3837" s="202"/>
      <c r="R3837" s="202"/>
      <c r="S3837" s="202"/>
      <c r="T3837" s="203"/>
      <c r="AT3837" s="204" t="s">
        <v>188</v>
      </c>
      <c r="AU3837" s="204" t="s">
        <v>86</v>
      </c>
      <c r="AV3837" s="13" t="s">
        <v>86</v>
      </c>
      <c r="AW3837" s="13" t="s">
        <v>35</v>
      </c>
      <c r="AX3837" s="13" t="s">
        <v>76</v>
      </c>
      <c r="AY3837" s="204" t="s">
        <v>177</v>
      </c>
    </row>
    <row r="3838" spans="2:51" s="15" customFormat="1" ht="11.25">
      <c r="B3838" s="216"/>
      <c r="C3838" s="217"/>
      <c r="D3838" s="195" t="s">
        <v>188</v>
      </c>
      <c r="E3838" s="218" t="s">
        <v>19</v>
      </c>
      <c r="F3838" s="219" t="s">
        <v>476</v>
      </c>
      <c r="G3838" s="217"/>
      <c r="H3838" s="218" t="s">
        <v>19</v>
      </c>
      <c r="I3838" s="220"/>
      <c r="J3838" s="217"/>
      <c r="K3838" s="217"/>
      <c r="L3838" s="221"/>
      <c r="M3838" s="222"/>
      <c r="N3838" s="223"/>
      <c r="O3838" s="223"/>
      <c r="P3838" s="223"/>
      <c r="Q3838" s="223"/>
      <c r="R3838" s="223"/>
      <c r="S3838" s="223"/>
      <c r="T3838" s="224"/>
      <c r="AT3838" s="225" t="s">
        <v>188</v>
      </c>
      <c r="AU3838" s="225" t="s">
        <v>86</v>
      </c>
      <c r="AV3838" s="15" t="s">
        <v>84</v>
      </c>
      <c r="AW3838" s="15" t="s">
        <v>35</v>
      </c>
      <c r="AX3838" s="15" t="s">
        <v>76</v>
      </c>
      <c r="AY3838" s="225" t="s">
        <v>177</v>
      </c>
    </row>
    <row r="3839" spans="2:51" s="13" customFormat="1" ht="11.25">
      <c r="B3839" s="193"/>
      <c r="C3839" s="194"/>
      <c r="D3839" s="195" t="s">
        <v>188</v>
      </c>
      <c r="E3839" s="196" t="s">
        <v>19</v>
      </c>
      <c r="F3839" s="197" t="s">
        <v>477</v>
      </c>
      <c r="G3839" s="194"/>
      <c r="H3839" s="198">
        <v>11.44</v>
      </c>
      <c r="I3839" s="199"/>
      <c r="J3839" s="194"/>
      <c r="K3839" s="194"/>
      <c r="L3839" s="200"/>
      <c r="M3839" s="201"/>
      <c r="N3839" s="202"/>
      <c r="O3839" s="202"/>
      <c r="P3839" s="202"/>
      <c r="Q3839" s="202"/>
      <c r="R3839" s="202"/>
      <c r="S3839" s="202"/>
      <c r="T3839" s="203"/>
      <c r="AT3839" s="204" t="s">
        <v>188</v>
      </c>
      <c r="AU3839" s="204" t="s">
        <v>86</v>
      </c>
      <c r="AV3839" s="13" t="s">
        <v>86</v>
      </c>
      <c r="AW3839" s="13" t="s">
        <v>35</v>
      </c>
      <c r="AX3839" s="13" t="s">
        <v>76</v>
      </c>
      <c r="AY3839" s="204" t="s">
        <v>177</v>
      </c>
    </row>
    <row r="3840" spans="2:51" s="15" customFormat="1" ht="11.25">
      <c r="B3840" s="216"/>
      <c r="C3840" s="217"/>
      <c r="D3840" s="195" t="s">
        <v>188</v>
      </c>
      <c r="E3840" s="218" t="s">
        <v>19</v>
      </c>
      <c r="F3840" s="219" t="s">
        <v>478</v>
      </c>
      <c r="G3840" s="217"/>
      <c r="H3840" s="218" t="s">
        <v>19</v>
      </c>
      <c r="I3840" s="220"/>
      <c r="J3840" s="217"/>
      <c r="K3840" s="217"/>
      <c r="L3840" s="221"/>
      <c r="M3840" s="222"/>
      <c r="N3840" s="223"/>
      <c r="O3840" s="223"/>
      <c r="P3840" s="223"/>
      <c r="Q3840" s="223"/>
      <c r="R3840" s="223"/>
      <c r="S3840" s="223"/>
      <c r="T3840" s="224"/>
      <c r="AT3840" s="225" t="s">
        <v>188</v>
      </c>
      <c r="AU3840" s="225" t="s">
        <v>86</v>
      </c>
      <c r="AV3840" s="15" t="s">
        <v>84</v>
      </c>
      <c r="AW3840" s="15" t="s">
        <v>35</v>
      </c>
      <c r="AX3840" s="15" t="s">
        <v>76</v>
      </c>
      <c r="AY3840" s="225" t="s">
        <v>177</v>
      </c>
    </row>
    <row r="3841" spans="2:51" s="13" customFormat="1" ht="11.25">
      <c r="B3841" s="193"/>
      <c r="C3841" s="194"/>
      <c r="D3841" s="195" t="s">
        <v>188</v>
      </c>
      <c r="E3841" s="196" t="s">
        <v>19</v>
      </c>
      <c r="F3841" s="197" t="s">
        <v>479</v>
      </c>
      <c r="G3841" s="194"/>
      <c r="H3841" s="198">
        <v>15.34</v>
      </c>
      <c r="I3841" s="199"/>
      <c r="J3841" s="194"/>
      <c r="K3841" s="194"/>
      <c r="L3841" s="200"/>
      <c r="M3841" s="201"/>
      <c r="N3841" s="202"/>
      <c r="O3841" s="202"/>
      <c r="P3841" s="202"/>
      <c r="Q3841" s="202"/>
      <c r="R3841" s="202"/>
      <c r="S3841" s="202"/>
      <c r="T3841" s="203"/>
      <c r="AT3841" s="204" t="s">
        <v>188</v>
      </c>
      <c r="AU3841" s="204" t="s">
        <v>86</v>
      </c>
      <c r="AV3841" s="13" t="s">
        <v>86</v>
      </c>
      <c r="AW3841" s="13" t="s">
        <v>35</v>
      </c>
      <c r="AX3841" s="13" t="s">
        <v>76</v>
      </c>
      <c r="AY3841" s="204" t="s">
        <v>177</v>
      </c>
    </row>
    <row r="3842" spans="2:51" s="15" customFormat="1" ht="11.25">
      <c r="B3842" s="216"/>
      <c r="C3842" s="217"/>
      <c r="D3842" s="195" t="s">
        <v>188</v>
      </c>
      <c r="E3842" s="218" t="s">
        <v>19</v>
      </c>
      <c r="F3842" s="219" t="s">
        <v>480</v>
      </c>
      <c r="G3842" s="217"/>
      <c r="H3842" s="218" t="s">
        <v>19</v>
      </c>
      <c r="I3842" s="220"/>
      <c r="J3842" s="217"/>
      <c r="K3842" s="217"/>
      <c r="L3842" s="221"/>
      <c r="M3842" s="222"/>
      <c r="N3842" s="223"/>
      <c r="O3842" s="223"/>
      <c r="P3842" s="223"/>
      <c r="Q3842" s="223"/>
      <c r="R3842" s="223"/>
      <c r="S3842" s="223"/>
      <c r="T3842" s="224"/>
      <c r="AT3842" s="225" t="s">
        <v>188</v>
      </c>
      <c r="AU3842" s="225" t="s">
        <v>86</v>
      </c>
      <c r="AV3842" s="15" t="s">
        <v>84</v>
      </c>
      <c r="AW3842" s="15" t="s">
        <v>35</v>
      </c>
      <c r="AX3842" s="15" t="s">
        <v>76</v>
      </c>
      <c r="AY3842" s="225" t="s">
        <v>177</v>
      </c>
    </row>
    <row r="3843" spans="2:51" s="13" customFormat="1" ht="11.25">
      <c r="B3843" s="193"/>
      <c r="C3843" s="194"/>
      <c r="D3843" s="195" t="s">
        <v>188</v>
      </c>
      <c r="E3843" s="196" t="s">
        <v>19</v>
      </c>
      <c r="F3843" s="197" t="s">
        <v>481</v>
      </c>
      <c r="G3843" s="194"/>
      <c r="H3843" s="198">
        <v>17.940000000000001</v>
      </c>
      <c r="I3843" s="199"/>
      <c r="J3843" s="194"/>
      <c r="K3843" s="194"/>
      <c r="L3843" s="200"/>
      <c r="M3843" s="201"/>
      <c r="N3843" s="202"/>
      <c r="O3843" s="202"/>
      <c r="P3843" s="202"/>
      <c r="Q3843" s="202"/>
      <c r="R3843" s="202"/>
      <c r="S3843" s="202"/>
      <c r="T3843" s="203"/>
      <c r="AT3843" s="204" t="s">
        <v>188</v>
      </c>
      <c r="AU3843" s="204" t="s">
        <v>86</v>
      </c>
      <c r="AV3843" s="13" t="s">
        <v>86</v>
      </c>
      <c r="AW3843" s="13" t="s">
        <v>35</v>
      </c>
      <c r="AX3843" s="13" t="s">
        <v>76</v>
      </c>
      <c r="AY3843" s="204" t="s">
        <v>177</v>
      </c>
    </row>
    <row r="3844" spans="2:51" s="15" customFormat="1" ht="11.25">
      <c r="B3844" s="216"/>
      <c r="C3844" s="217"/>
      <c r="D3844" s="195" t="s">
        <v>188</v>
      </c>
      <c r="E3844" s="218" t="s">
        <v>19</v>
      </c>
      <c r="F3844" s="219" t="s">
        <v>482</v>
      </c>
      <c r="G3844" s="217"/>
      <c r="H3844" s="218" t="s">
        <v>19</v>
      </c>
      <c r="I3844" s="220"/>
      <c r="J3844" s="217"/>
      <c r="K3844" s="217"/>
      <c r="L3844" s="221"/>
      <c r="M3844" s="222"/>
      <c r="N3844" s="223"/>
      <c r="O3844" s="223"/>
      <c r="P3844" s="223"/>
      <c r="Q3844" s="223"/>
      <c r="R3844" s="223"/>
      <c r="S3844" s="223"/>
      <c r="T3844" s="224"/>
      <c r="AT3844" s="225" t="s">
        <v>188</v>
      </c>
      <c r="AU3844" s="225" t="s">
        <v>86</v>
      </c>
      <c r="AV3844" s="15" t="s">
        <v>84</v>
      </c>
      <c r="AW3844" s="15" t="s">
        <v>35</v>
      </c>
      <c r="AX3844" s="15" t="s">
        <v>76</v>
      </c>
      <c r="AY3844" s="225" t="s">
        <v>177</v>
      </c>
    </row>
    <row r="3845" spans="2:51" s="13" customFormat="1" ht="11.25">
      <c r="B3845" s="193"/>
      <c r="C3845" s="194"/>
      <c r="D3845" s="195" t="s">
        <v>188</v>
      </c>
      <c r="E3845" s="196" t="s">
        <v>19</v>
      </c>
      <c r="F3845" s="197" t="s">
        <v>483</v>
      </c>
      <c r="G3845" s="194"/>
      <c r="H3845" s="198">
        <v>11.44</v>
      </c>
      <c r="I3845" s="199"/>
      <c r="J3845" s="194"/>
      <c r="K3845" s="194"/>
      <c r="L3845" s="200"/>
      <c r="M3845" s="201"/>
      <c r="N3845" s="202"/>
      <c r="O3845" s="202"/>
      <c r="P3845" s="202"/>
      <c r="Q3845" s="202"/>
      <c r="R3845" s="202"/>
      <c r="S3845" s="202"/>
      <c r="T3845" s="203"/>
      <c r="AT3845" s="204" t="s">
        <v>188</v>
      </c>
      <c r="AU3845" s="204" t="s">
        <v>86</v>
      </c>
      <c r="AV3845" s="13" t="s">
        <v>86</v>
      </c>
      <c r="AW3845" s="13" t="s">
        <v>35</v>
      </c>
      <c r="AX3845" s="13" t="s">
        <v>76</v>
      </c>
      <c r="AY3845" s="204" t="s">
        <v>177</v>
      </c>
    </row>
    <row r="3846" spans="2:51" s="15" customFormat="1" ht="11.25">
      <c r="B3846" s="216"/>
      <c r="C3846" s="217"/>
      <c r="D3846" s="195" t="s">
        <v>188</v>
      </c>
      <c r="E3846" s="218" t="s">
        <v>19</v>
      </c>
      <c r="F3846" s="219" t="s">
        <v>484</v>
      </c>
      <c r="G3846" s="217"/>
      <c r="H3846" s="218" t="s">
        <v>19</v>
      </c>
      <c r="I3846" s="220"/>
      <c r="J3846" s="217"/>
      <c r="K3846" s="217"/>
      <c r="L3846" s="221"/>
      <c r="M3846" s="222"/>
      <c r="N3846" s="223"/>
      <c r="O3846" s="223"/>
      <c r="P3846" s="223"/>
      <c r="Q3846" s="223"/>
      <c r="R3846" s="223"/>
      <c r="S3846" s="223"/>
      <c r="T3846" s="224"/>
      <c r="AT3846" s="225" t="s">
        <v>188</v>
      </c>
      <c r="AU3846" s="225" t="s">
        <v>86</v>
      </c>
      <c r="AV3846" s="15" t="s">
        <v>84</v>
      </c>
      <c r="AW3846" s="15" t="s">
        <v>35</v>
      </c>
      <c r="AX3846" s="15" t="s">
        <v>76</v>
      </c>
      <c r="AY3846" s="225" t="s">
        <v>177</v>
      </c>
    </row>
    <row r="3847" spans="2:51" s="13" customFormat="1" ht="11.25">
      <c r="B3847" s="193"/>
      <c r="C3847" s="194"/>
      <c r="D3847" s="195" t="s">
        <v>188</v>
      </c>
      <c r="E3847" s="196" t="s">
        <v>19</v>
      </c>
      <c r="F3847" s="197" t="s">
        <v>485</v>
      </c>
      <c r="G3847" s="194"/>
      <c r="H3847" s="198">
        <v>36.72</v>
      </c>
      <c r="I3847" s="199"/>
      <c r="J3847" s="194"/>
      <c r="K3847" s="194"/>
      <c r="L3847" s="200"/>
      <c r="M3847" s="201"/>
      <c r="N3847" s="202"/>
      <c r="O3847" s="202"/>
      <c r="P3847" s="202"/>
      <c r="Q3847" s="202"/>
      <c r="R3847" s="202"/>
      <c r="S3847" s="202"/>
      <c r="T3847" s="203"/>
      <c r="AT3847" s="204" t="s">
        <v>188</v>
      </c>
      <c r="AU3847" s="204" t="s">
        <v>86</v>
      </c>
      <c r="AV3847" s="13" t="s">
        <v>86</v>
      </c>
      <c r="AW3847" s="13" t="s">
        <v>35</v>
      </c>
      <c r="AX3847" s="13" t="s">
        <v>76</v>
      </c>
      <c r="AY3847" s="204" t="s">
        <v>177</v>
      </c>
    </row>
    <row r="3848" spans="2:51" s="15" customFormat="1" ht="11.25">
      <c r="B3848" s="216"/>
      <c r="C3848" s="217"/>
      <c r="D3848" s="195" t="s">
        <v>188</v>
      </c>
      <c r="E3848" s="218" t="s">
        <v>19</v>
      </c>
      <c r="F3848" s="219" t="s">
        <v>486</v>
      </c>
      <c r="G3848" s="217"/>
      <c r="H3848" s="218" t="s">
        <v>19</v>
      </c>
      <c r="I3848" s="220"/>
      <c r="J3848" s="217"/>
      <c r="K3848" s="217"/>
      <c r="L3848" s="221"/>
      <c r="M3848" s="222"/>
      <c r="N3848" s="223"/>
      <c r="O3848" s="223"/>
      <c r="P3848" s="223"/>
      <c r="Q3848" s="223"/>
      <c r="R3848" s="223"/>
      <c r="S3848" s="223"/>
      <c r="T3848" s="224"/>
      <c r="AT3848" s="225" t="s">
        <v>188</v>
      </c>
      <c r="AU3848" s="225" t="s">
        <v>86</v>
      </c>
      <c r="AV3848" s="15" t="s">
        <v>84</v>
      </c>
      <c r="AW3848" s="15" t="s">
        <v>35</v>
      </c>
      <c r="AX3848" s="15" t="s">
        <v>76</v>
      </c>
      <c r="AY3848" s="225" t="s">
        <v>177</v>
      </c>
    </row>
    <row r="3849" spans="2:51" s="13" customFormat="1" ht="11.25">
      <c r="B3849" s="193"/>
      <c r="C3849" s="194"/>
      <c r="D3849" s="195" t="s">
        <v>188</v>
      </c>
      <c r="E3849" s="196" t="s">
        <v>19</v>
      </c>
      <c r="F3849" s="197" t="s">
        <v>487</v>
      </c>
      <c r="G3849" s="194"/>
      <c r="H3849" s="198">
        <v>61.182000000000002</v>
      </c>
      <c r="I3849" s="199"/>
      <c r="J3849" s="194"/>
      <c r="K3849" s="194"/>
      <c r="L3849" s="200"/>
      <c r="M3849" s="201"/>
      <c r="N3849" s="202"/>
      <c r="O3849" s="202"/>
      <c r="P3849" s="202"/>
      <c r="Q3849" s="202"/>
      <c r="R3849" s="202"/>
      <c r="S3849" s="202"/>
      <c r="T3849" s="203"/>
      <c r="AT3849" s="204" t="s">
        <v>188</v>
      </c>
      <c r="AU3849" s="204" t="s">
        <v>86</v>
      </c>
      <c r="AV3849" s="13" t="s">
        <v>86</v>
      </c>
      <c r="AW3849" s="13" t="s">
        <v>35</v>
      </c>
      <c r="AX3849" s="13" t="s">
        <v>76</v>
      </c>
      <c r="AY3849" s="204" t="s">
        <v>177</v>
      </c>
    </row>
    <row r="3850" spans="2:51" s="15" customFormat="1" ht="11.25">
      <c r="B3850" s="216"/>
      <c r="C3850" s="217"/>
      <c r="D3850" s="195" t="s">
        <v>188</v>
      </c>
      <c r="E3850" s="218" t="s">
        <v>19</v>
      </c>
      <c r="F3850" s="219" t="s">
        <v>488</v>
      </c>
      <c r="G3850" s="217"/>
      <c r="H3850" s="218" t="s">
        <v>19</v>
      </c>
      <c r="I3850" s="220"/>
      <c r="J3850" s="217"/>
      <c r="K3850" s="217"/>
      <c r="L3850" s="221"/>
      <c r="M3850" s="222"/>
      <c r="N3850" s="223"/>
      <c r="O3850" s="223"/>
      <c r="P3850" s="223"/>
      <c r="Q3850" s="223"/>
      <c r="R3850" s="223"/>
      <c r="S3850" s="223"/>
      <c r="T3850" s="224"/>
      <c r="AT3850" s="225" t="s">
        <v>188</v>
      </c>
      <c r="AU3850" s="225" t="s">
        <v>86</v>
      </c>
      <c r="AV3850" s="15" t="s">
        <v>84</v>
      </c>
      <c r="AW3850" s="15" t="s">
        <v>35</v>
      </c>
      <c r="AX3850" s="15" t="s">
        <v>76</v>
      </c>
      <c r="AY3850" s="225" t="s">
        <v>177</v>
      </c>
    </row>
    <row r="3851" spans="2:51" s="13" customFormat="1" ht="11.25">
      <c r="B3851" s="193"/>
      <c r="C3851" s="194"/>
      <c r="D3851" s="195" t="s">
        <v>188</v>
      </c>
      <c r="E3851" s="196" t="s">
        <v>19</v>
      </c>
      <c r="F3851" s="197" t="s">
        <v>489</v>
      </c>
      <c r="G3851" s="194"/>
      <c r="H3851" s="198">
        <v>40.229999999999997</v>
      </c>
      <c r="I3851" s="199"/>
      <c r="J3851" s="194"/>
      <c r="K3851" s="194"/>
      <c r="L3851" s="200"/>
      <c r="M3851" s="201"/>
      <c r="N3851" s="202"/>
      <c r="O3851" s="202"/>
      <c r="P3851" s="202"/>
      <c r="Q3851" s="202"/>
      <c r="R3851" s="202"/>
      <c r="S3851" s="202"/>
      <c r="T3851" s="203"/>
      <c r="AT3851" s="204" t="s">
        <v>188</v>
      </c>
      <c r="AU3851" s="204" t="s">
        <v>86</v>
      </c>
      <c r="AV3851" s="13" t="s">
        <v>86</v>
      </c>
      <c r="AW3851" s="13" t="s">
        <v>35</v>
      </c>
      <c r="AX3851" s="13" t="s">
        <v>76</v>
      </c>
      <c r="AY3851" s="204" t="s">
        <v>177</v>
      </c>
    </row>
    <row r="3852" spans="2:51" s="15" customFormat="1" ht="11.25">
      <c r="B3852" s="216"/>
      <c r="C3852" s="217"/>
      <c r="D3852" s="195" t="s">
        <v>188</v>
      </c>
      <c r="E3852" s="218" t="s">
        <v>19</v>
      </c>
      <c r="F3852" s="219" t="s">
        <v>490</v>
      </c>
      <c r="G3852" s="217"/>
      <c r="H3852" s="218" t="s">
        <v>19</v>
      </c>
      <c r="I3852" s="220"/>
      <c r="J3852" s="217"/>
      <c r="K3852" s="217"/>
      <c r="L3852" s="221"/>
      <c r="M3852" s="222"/>
      <c r="N3852" s="223"/>
      <c r="O3852" s="223"/>
      <c r="P3852" s="223"/>
      <c r="Q3852" s="223"/>
      <c r="R3852" s="223"/>
      <c r="S3852" s="223"/>
      <c r="T3852" s="224"/>
      <c r="AT3852" s="225" t="s">
        <v>188</v>
      </c>
      <c r="AU3852" s="225" t="s">
        <v>86</v>
      </c>
      <c r="AV3852" s="15" t="s">
        <v>84</v>
      </c>
      <c r="AW3852" s="15" t="s">
        <v>35</v>
      </c>
      <c r="AX3852" s="15" t="s">
        <v>76</v>
      </c>
      <c r="AY3852" s="225" t="s">
        <v>177</v>
      </c>
    </row>
    <row r="3853" spans="2:51" s="13" customFormat="1" ht="11.25">
      <c r="B3853" s="193"/>
      <c r="C3853" s="194"/>
      <c r="D3853" s="195" t="s">
        <v>188</v>
      </c>
      <c r="E3853" s="196" t="s">
        <v>19</v>
      </c>
      <c r="F3853" s="197" t="s">
        <v>491</v>
      </c>
      <c r="G3853" s="194"/>
      <c r="H3853" s="198">
        <v>39.69</v>
      </c>
      <c r="I3853" s="199"/>
      <c r="J3853" s="194"/>
      <c r="K3853" s="194"/>
      <c r="L3853" s="200"/>
      <c r="M3853" s="201"/>
      <c r="N3853" s="202"/>
      <c r="O3853" s="202"/>
      <c r="P3853" s="202"/>
      <c r="Q3853" s="202"/>
      <c r="R3853" s="202"/>
      <c r="S3853" s="202"/>
      <c r="T3853" s="203"/>
      <c r="AT3853" s="204" t="s">
        <v>188</v>
      </c>
      <c r="AU3853" s="204" t="s">
        <v>86</v>
      </c>
      <c r="AV3853" s="13" t="s">
        <v>86</v>
      </c>
      <c r="AW3853" s="13" t="s">
        <v>35</v>
      </c>
      <c r="AX3853" s="13" t="s">
        <v>76</v>
      </c>
      <c r="AY3853" s="204" t="s">
        <v>177</v>
      </c>
    </row>
    <row r="3854" spans="2:51" s="15" customFormat="1" ht="11.25">
      <c r="B3854" s="216"/>
      <c r="C3854" s="217"/>
      <c r="D3854" s="195" t="s">
        <v>188</v>
      </c>
      <c r="E3854" s="218" t="s">
        <v>19</v>
      </c>
      <c r="F3854" s="219" t="s">
        <v>528</v>
      </c>
      <c r="G3854" s="217"/>
      <c r="H3854" s="218" t="s">
        <v>19</v>
      </c>
      <c r="I3854" s="220"/>
      <c r="J3854" s="217"/>
      <c r="K3854" s="217"/>
      <c r="L3854" s="221"/>
      <c r="M3854" s="222"/>
      <c r="N3854" s="223"/>
      <c r="O3854" s="223"/>
      <c r="P3854" s="223"/>
      <c r="Q3854" s="223"/>
      <c r="R3854" s="223"/>
      <c r="S3854" s="223"/>
      <c r="T3854" s="224"/>
      <c r="AT3854" s="225" t="s">
        <v>188</v>
      </c>
      <c r="AU3854" s="225" t="s">
        <v>86</v>
      </c>
      <c r="AV3854" s="15" t="s">
        <v>84</v>
      </c>
      <c r="AW3854" s="15" t="s">
        <v>35</v>
      </c>
      <c r="AX3854" s="15" t="s">
        <v>76</v>
      </c>
      <c r="AY3854" s="225" t="s">
        <v>177</v>
      </c>
    </row>
    <row r="3855" spans="2:51" s="13" customFormat="1" ht="11.25">
      <c r="B3855" s="193"/>
      <c r="C3855" s="194"/>
      <c r="D3855" s="195" t="s">
        <v>188</v>
      </c>
      <c r="E3855" s="196" t="s">
        <v>19</v>
      </c>
      <c r="F3855" s="197" t="s">
        <v>529</v>
      </c>
      <c r="G3855" s="194"/>
      <c r="H3855" s="198">
        <v>144.96</v>
      </c>
      <c r="I3855" s="199"/>
      <c r="J3855" s="194"/>
      <c r="K3855" s="194"/>
      <c r="L3855" s="200"/>
      <c r="M3855" s="201"/>
      <c r="N3855" s="202"/>
      <c r="O3855" s="202"/>
      <c r="P3855" s="202"/>
      <c r="Q3855" s="202"/>
      <c r="R3855" s="202"/>
      <c r="S3855" s="202"/>
      <c r="T3855" s="203"/>
      <c r="AT3855" s="204" t="s">
        <v>188</v>
      </c>
      <c r="AU3855" s="204" t="s">
        <v>86</v>
      </c>
      <c r="AV3855" s="13" t="s">
        <v>86</v>
      </c>
      <c r="AW3855" s="13" t="s">
        <v>35</v>
      </c>
      <c r="AX3855" s="13" t="s">
        <v>76</v>
      </c>
      <c r="AY3855" s="204" t="s">
        <v>177</v>
      </c>
    </row>
    <row r="3856" spans="2:51" s="13" customFormat="1" ht="11.25">
      <c r="B3856" s="193"/>
      <c r="C3856" s="194"/>
      <c r="D3856" s="195" t="s">
        <v>188</v>
      </c>
      <c r="E3856" s="196" t="s">
        <v>19</v>
      </c>
      <c r="F3856" s="197" t="s">
        <v>530</v>
      </c>
      <c r="G3856" s="194"/>
      <c r="H3856" s="198">
        <v>46.527999999999999</v>
      </c>
      <c r="I3856" s="199"/>
      <c r="J3856" s="194"/>
      <c r="K3856" s="194"/>
      <c r="L3856" s="200"/>
      <c r="M3856" s="201"/>
      <c r="N3856" s="202"/>
      <c r="O3856" s="202"/>
      <c r="P3856" s="202"/>
      <c r="Q3856" s="202"/>
      <c r="R3856" s="202"/>
      <c r="S3856" s="202"/>
      <c r="T3856" s="203"/>
      <c r="AT3856" s="204" t="s">
        <v>188</v>
      </c>
      <c r="AU3856" s="204" t="s">
        <v>86</v>
      </c>
      <c r="AV3856" s="13" t="s">
        <v>86</v>
      </c>
      <c r="AW3856" s="13" t="s">
        <v>35</v>
      </c>
      <c r="AX3856" s="13" t="s">
        <v>76</v>
      </c>
      <c r="AY3856" s="204" t="s">
        <v>177</v>
      </c>
    </row>
    <row r="3857" spans="2:51" s="13" customFormat="1" ht="11.25">
      <c r="B3857" s="193"/>
      <c r="C3857" s="194"/>
      <c r="D3857" s="195" t="s">
        <v>188</v>
      </c>
      <c r="E3857" s="196" t="s">
        <v>19</v>
      </c>
      <c r="F3857" s="197" t="s">
        <v>531</v>
      </c>
      <c r="G3857" s="194"/>
      <c r="H3857" s="198">
        <v>97.215999999999994</v>
      </c>
      <c r="I3857" s="199"/>
      <c r="J3857" s="194"/>
      <c r="K3857" s="194"/>
      <c r="L3857" s="200"/>
      <c r="M3857" s="201"/>
      <c r="N3857" s="202"/>
      <c r="O3857" s="202"/>
      <c r="P3857" s="202"/>
      <c r="Q3857" s="202"/>
      <c r="R3857" s="202"/>
      <c r="S3857" s="202"/>
      <c r="T3857" s="203"/>
      <c r="AT3857" s="204" t="s">
        <v>188</v>
      </c>
      <c r="AU3857" s="204" t="s">
        <v>86</v>
      </c>
      <c r="AV3857" s="13" t="s">
        <v>86</v>
      </c>
      <c r="AW3857" s="13" t="s">
        <v>35</v>
      </c>
      <c r="AX3857" s="13" t="s">
        <v>76</v>
      </c>
      <c r="AY3857" s="204" t="s">
        <v>177</v>
      </c>
    </row>
    <row r="3858" spans="2:51" s="13" customFormat="1" ht="11.25">
      <c r="B3858" s="193"/>
      <c r="C3858" s="194"/>
      <c r="D3858" s="195" t="s">
        <v>188</v>
      </c>
      <c r="E3858" s="196" t="s">
        <v>19</v>
      </c>
      <c r="F3858" s="197" t="s">
        <v>532</v>
      </c>
      <c r="G3858" s="194"/>
      <c r="H3858" s="198">
        <v>84.224000000000004</v>
      </c>
      <c r="I3858" s="199"/>
      <c r="J3858" s="194"/>
      <c r="K3858" s="194"/>
      <c r="L3858" s="200"/>
      <c r="M3858" s="201"/>
      <c r="N3858" s="202"/>
      <c r="O3858" s="202"/>
      <c r="P3858" s="202"/>
      <c r="Q3858" s="202"/>
      <c r="R3858" s="202"/>
      <c r="S3858" s="202"/>
      <c r="T3858" s="203"/>
      <c r="AT3858" s="204" t="s">
        <v>188</v>
      </c>
      <c r="AU3858" s="204" t="s">
        <v>86</v>
      </c>
      <c r="AV3858" s="13" t="s">
        <v>86</v>
      </c>
      <c r="AW3858" s="13" t="s">
        <v>35</v>
      </c>
      <c r="AX3858" s="13" t="s">
        <v>76</v>
      </c>
      <c r="AY3858" s="204" t="s">
        <v>177</v>
      </c>
    </row>
    <row r="3859" spans="2:51" s="13" customFormat="1" ht="11.25">
      <c r="B3859" s="193"/>
      <c r="C3859" s="194"/>
      <c r="D3859" s="195" t="s">
        <v>188</v>
      </c>
      <c r="E3859" s="196" t="s">
        <v>19</v>
      </c>
      <c r="F3859" s="197" t="s">
        <v>533</v>
      </c>
      <c r="G3859" s="194"/>
      <c r="H3859" s="198">
        <v>68.031999999999996</v>
      </c>
      <c r="I3859" s="199"/>
      <c r="J3859" s="194"/>
      <c r="K3859" s="194"/>
      <c r="L3859" s="200"/>
      <c r="M3859" s="201"/>
      <c r="N3859" s="202"/>
      <c r="O3859" s="202"/>
      <c r="P3859" s="202"/>
      <c r="Q3859" s="202"/>
      <c r="R3859" s="202"/>
      <c r="S3859" s="202"/>
      <c r="T3859" s="203"/>
      <c r="AT3859" s="204" t="s">
        <v>188</v>
      </c>
      <c r="AU3859" s="204" t="s">
        <v>86</v>
      </c>
      <c r="AV3859" s="13" t="s">
        <v>86</v>
      </c>
      <c r="AW3859" s="13" t="s">
        <v>35</v>
      </c>
      <c r="AX3859" s="13" t="s">
        <v>76</v>
      </c>
      <c r="AY3859" s="204" t="s">
        <v>177</v>
      </c>
    </row>
    <row r="3860" spans="2:51" s="13" customFormat="1" ht="11.25">
      <c r="B3860" s="193"/>
      <c r="C3860" s="194"/>
      <c r="D3860" s="195" t="s">
        <v>188</v>
      </c>
      <c r="E3860" s="196" t="s">
        <v>19</v>
      </c>
      <c r="F3860" s="197" t="s">
        <v>534</v>
      </c>
      <c r="G3860" s="194"/>
      <c r="H3860" s="198">
        <v>65.28</v>
      </c>
      <c r="I3860" s="199"/>
      <c r="J3860" s="194"/>
      <c r="K3860" s="194"/>
      <c r="L3860" s="200"/>
      <c r="M3860" s="201"/>
      <c r="N3860" s="202"/>
      <c r="O3860" s="202"/>
      <c r="P3860" s="202"/>
      <c r="Q3860" s="202"/>
      <c r="R3860" s="202"/>
      <c r="S3860" s="202"/>
      <c r="T3860" s="203"/>
      <c r="AT3860" s="204" t="s">
        <v>188</v>
      </c>
      <c r="AU3860" s="204" t="s">
        <v>86</v>
      </c>
      <c r="AV3860" s="13" t="s">
        <v>86</v>
      </c>
      <c r="AW3860" s="13" t="s">
        <v>35</v>
      </c>
      <c r="AX3860" s="13" t="s">
        <v>76</v>
      </c>
      <c r="AY3860" s="204" t="s">
        <v>177</v>
      </c>
    </row>
    <row r="3861" spans="2:51" s="13" customFormat="1" ht="11.25">
      <c r="B3861" s="193"/>
      <c r="C3861" s="194"/>
      <c r="D3861" s="195" t="s">
        <v>188</v>
      </c>
      <c r="E3861" s="196" t="s">
        <v>19</v>
      </c>
      <c r="F3861" s="197" t="s">
        <v>535</v>
      </c>
      <c r="G3861" s="194"/>
      <c r="H3861" s="198">
        <v>46.975999999999999</v>
      </c>
      <c r="I3861" s="199"/>
      <c r="J3861" s="194"/>
      <c r="K3861" s="194"/>
      <c r="L3861" s="200"/>
      <c r="M3861" s="201"/>
      <c r="N3861" s="202"/>
      <c r="O3861" s="202"/>
      <c r="P3861" s="202"/>
      <c r="Q3861" s="202"/>
      <c r="R3861" s="202"/>
      <c r="S3861" s="202"/>
      <c r="T3861" s="203"/>
      <c r="AT3861" s="204" t="s">
        <v>188</v>
      </c>
      <c r="AU3861" s="204" t="s">
        <v>86</v>
      </c>
      <c r="AV3861" s="13" t="s">
        <v>86</v>
      </c>
      <c r="AW3861" s="13" t="s">
        <v>35</v>
      </c>
      <c r="AX3861" s="13" t="s">
        <v>76</v>
      </c>
      <c r="AY3861" s="204" t="s">
        <v>177</v>
      </c>
    </row>
    <row r="3862" spans="2:51" s="13" customFormat="1" ht="11.25">
      <c r="B3862" s="193"/>
      <c r="C3862" s="194"/>
      <c r="D3862" s="195" t="s">
        <v>188</v>
      </c>
      <c r="E3862" s="196" t="s">
        <v>19</v>
      </c>
      <c r="F3862" s="197" t="s">
        <v>536</v>
      </c>
      <c r="G3862" s="194"/>
      <c r="H3862" s="198">
        <v>65.28</v>
      </c>
      <c r="I3862" s="199"/>
      <c r="J3862" s="194"/>
      <c r="K3862" s="194"/>
      <c r="L3862" s="200"/>
      <c r="M3862" s="201"/>
      <c r="N3862" s="202"/>
      <c r="O3862" s="202"/>
      <c r="P3862" s="202"/>
      <c r="Q3862" s="202"/>
      <c r="R3862" s="202"/>
      <c r="S3862" s="202"/>
      <c r="T3862" s="203"/>
      <c r="AT3862" s="204" t="s">
        <v>188</v>
      </c>
      <c r="AU3862" s="204" t="s">
        <v>86</v>
      </c>
      <c r="AV3862" s="13" t="s">
        <v>86</v>
      </c>
      <c r="AW3862" s="13" t="s">
        <v>35</v>
      </c>
      <c r="AX3862" s="13" t="s">
        <v>76</v>
      </c>
      <c r="AY3862" s="204" t="s">
        <v>177</v>
      </c>
    </row>
    <row r="3863" spans="2:51" s="13" customFormat="1" ht="11.25">
      <c r="B3863" s="193"/>
      <c r="C3863" s="194"/>
      <c r="D3863" s="195" t="s">
        <v>188</v>
      </c>
      <c r="E3863" s="196" t="s">
        <v>19</v>
      </c>
      <c r="F3863" s="197" t="s">
        <v>537</v>
      </c>
      <c r="G3863" s="194"/>
      <c r="H3863" s="198">
        <v>61.375999999999998</v>
      </c>
      <c r="I3863" s="199"/>
      <c r="J3863" s="194"/>
      <c r="K3863" s="194"/>
      <c r="L3863" s="200"/>
      <c r="M3863" s="201"/>
      <c r="N3863" s="202"/>
      <c r="O3863" s="202"/>
      <c r="P3863" s="202"/>
      <c r="Q3863" s="202"/>
      <c r="R3863" s="202"/>
      <c r="S3863" s="202"/>
      <c r="T3863" s="203"/>
      <c r="AT3863" s="204" t="s">
        <v>188</v>
      </c>
      <c r="AU3863" s="204" t="s">
        <v>86</v>
      </c>
      <c r="AV3863" s="13" t="s">
        <v>86</v>
      </c>
      <c r="AW3863" s="13" t="s">
        <v>35</v>
      </c>
      <c r="AX3863" s="13" t="s">
        <v>76</v>
      </c>
      <c r="AY3863" s="204" t="s">
        <v>177</v>
      </c>
    </row>
    <row r="3864" spans="2:51" s="13" customFormat="1" ht="11.25">
      <c r="B3864" s="193"/>
      <c r="C3864" s="194"/>
      <c r="D3864" s="195" t="s">
        <v>188</v>
      </c>
      <c r="E3864" s="196" t="s">
        <v>19</v>
      </c>
      <c r="F3864" s="197" t="s">
        <v>538</v>
      </c>
      <c r="G3864" s="194"/>
      <c r="H3864" s="198">
        <v>66.367999999999995</v>
      </c>
      <c r="I3864" s="199"/>
      <c r="J3864" s="194"/>
      <c r="K3864" s="194"/>
      <c r="L3864" s="200"/>
      <c r="M3864" s="201"/>
      <c r="N3864" s="202"/>
      <c r="O3864" s="202"/>
      <c r="P3864" s="202"/>
      <c r="Q3864" s="202"/>
      <c r="R3864" s="202"/>
      <c r="S3864" s="202"/>
      <c r="T3864" s="203"/>
      <c r="AT3864" s="204" t="s">
        <v>188</v>
      </c>
      <c r="AU3864" s="204" t="s">
        <v>86</v>
      </c>
      <c r="AV3864" s="13" t="s">
        <v>86</v>
      </c>
      <c r="AW3864" s="13" t="s">
        <v>35</v>
      </c>
      <c r="AX3864" s="13" t="s">
        <v>76</v>
      </c>
      <c r="AY3864" s="204" t="s">
        <v>177</v>
      </c>
    </row>
    <row r="3865" spans="2:51" s="13" customFormat="1" ht="11.25">
      <c r="B3865" s="193"/>
      <c r="C3865" s="194"/>
      <c r="D3865" s="195" t="s">
        <v>188</v>
      </c>
      <c r="E3865" s="196" t="s">
        <v>19</v>
      </c>
      <c r="F3865" s="197" t="s">
        <v>539</v>
      </c>
      <c r="G3865" s="194"/>
      <c r="H3865" s="198">
        <v>70.144000000000005</v>
      </c>
      <c r="I3865" s="199"/>
      <c r="J3865" s="194"/>
      <c r="K3865" s="194"/>
      <c r="L3865" s="200"/>
      <c r="M3865" s="201"/>
      <c r="N3865" s="202"/>
      <c r="O3865" s="202"/>
      <c r="P3865" s="202"/>
      <c r="Q3865" s="202"/>
      <c r="R3865" s="202"/>
      <c r="S3865" s="202"/>
      <c r="T3865" s="203"/>
      <c r="AT3865" s="204" t="s">
        <v>188</v>
      </c>
      <c r="AU3865" s="204" t="s">
        <v>86</v>
      </c>
      <c r="AV3865" s="13" t="s">
        <v>86</v>
      </c>
      <c r="AW3865" s="13" t="s">
        <v>35</v>
      </c>
      <c r="AX3865" s="13" t="s">
        <v>76</v>
      </c>
      <c r="AY3865" s="204" t="s">
        <v>177</v>
      </c>
    </row>
    <row r="3866" spans="2:51" s="15" customFormat="1" ht="11.25">
      <c r="B3866" s="216"/>
      <c r="C3866" s="217"/>
      <c r="D3866" s="195" t="s">
        <v>188</v>
      </c>
      <c r="E3866" s="218" t="s">
        <v>19</v>
      </c>
      <c r="F3866" s="219" t="s">
        <v>540</v>
      </c>
      <c r="G3866" s="217"/>
      <c r="H3866" s="218" t="s">
        <v>19</v>
      </c>
      <c r="I3866" s="220"/>
      <c r="J3866" s="217"/>
      <c r="K3866" s="217"/>
      <c r="L3866" s="221"/>
      <c r="M3866" s="222"/>
      <c r="N3866" s="223"/>
      <c r="O3866" s="223"/>
      <c r="P3866" s="223"/>
      <c r="Q3866" s="223"/>
      <c r="R3866" s="223"/>
      <c r="S3866" s="223"/>
      <c r="T3866" s="224"/>
      <c r="AT3866" s="225" t="s">
        <v>188</v>
      </c>
      <c r="AU3866" s="225" t="s">
        <v>86</v>
      </c>
      <c r="AV3866" s="15" t="s">
        <v>84</v>
      </c>
      <c r="AW3866" s="15" t="s">
        <v>35</v>
      </c>
      <c r="AX3866" s="15" t="s">
        <v>76</v>
      </c>
      <c r="AY3866" s="225" t="s">
        <v>177</v>
      </c>
    </row>
    <row r="3867" spans="2:51" s="13" customFormat="1" ht="11.25">
      <c r="B3867" s="193"/>
      <c r="C3867" s="194"/>
      <c r="D3867" s="195" t="s">
        <v>188</v>
      </c>
      <c r="E3867" s="196" t="s">
        <v>19</v>
      </c>
      <c r="F3867" s="197" t="s">
        <v>541</v>
      </c>
      <c r="G3867" s="194"/>
      <c r="H3867" s="198">
        <v>27.648</v>
      </c>
      <c r="I3867" s="199"/>
      <c r="J3867" s="194"/>
      <c r="K3867" s="194"/>
      <c r="L3867" s="200"/>
      <c r="M3867" s="201"/>
      <c r="N3867" s="202"/>
      <c r="O3867" s="202"/>
      <c r="P3867" s="202"/>
      <c r="Q3867" s="202"/>
      <c r="R3867" s="202"/>
      <c r="S3867" s="202"/>
      <c r="T3867" s="203"/>
      <c r="AT3867" s="204" t="s">
        <v>188</v>
      </c>
      <c r="AU3867" s="204" t="s">
        <v>86</v>
      </c>
      <c r="AV3867" s="13" t="s">
        <v>86</v>
      </c>
      <c r="AW3867" s="13" t="s">
        <v>35</v>
      </c>
      <c r="AX3867" s="13" t="s">
        <v>76</v>
      </c>
      <c r="AY3867" s="204" t="s">
        <v>177</v>
      </c>
    </row>
    <row r="3868" spans="2:51" s="13" customFormat="1" ht="11.25">
      <c r="B3868" s="193"/>
      <c r="C3868" s="194"/>
      <c r="D3868" s="195" t="s">
        <v>188</v>
      </c>
      <c r="E3868" s="196" t="s">
        <v>19</v>
      </c>
      <c r="F3868" s="197" t="s">
        <v>542</v>
      </c>
      <c r="G3868" s="194"/>
      <c r="H3868" s="198">
        <v>32.128</v>
      </c>
      <c r="I3868" s="199"/>
      <c r="J3868" s="194"/>
      <c r="K3868" s="194"/>
      <c r="L3868" s="200"/>
      <c r="M3868" s="201"/>
      <c r="N3868" s="202"/>
      <c r="O3868" s="202"/>
      <c r="P3868" s="202"/>
      <c r="Q3868" s="202"/>
      <c r="R3868" s="202"/>
      <c r="S3868" s="202"/>
      <c r="T3868" s="203"/>
      <c r="AT3868" s="204" t="s">
        <v>188</v>
      </c>
      <c r="AU3868" s="204" t="s">
        <v>86</v>
      </c>
      <c r="AV3868" s="13" t="s">
        <v>86</v>
      </c>
      <c r="AW3868" s="13" t="s">
        <v>35</v>
      </c>
      <c r="AX3868" s="13" t="s">
        <v>76</v>
      </c>
      <c r="AY3868" s="204" t="s">
        <v>177</v>
      </c>
    </row>
    <row r="3869" spans="2:51" s="15" customFormat="1" ht="11.25">
      <c r="B3869" s="216"/>
      <c r="C3869" s="217"/>
      <c r="D3869" s="195" t="s">
        <v>188</v>
      </c>
      <c r="E3869" s="218" t="s">
        <v>19</v>
      </c>
      <c r="F3869" s="219" t="s">
        <v>543</v>
      </c>
      <c r="G3869" s="217"/>
      <c r="H3869" s="218" t="s">
        <v>19</v>
      </c>
      <c r="I3869" s="220"/>
      <c r="J3869" s="217"/>
      <c r="K3869" s="217"/>
      <c r="L3869" s="221"/>
      <c r="M3869" s="222"/>
      <c r="N3869" s="223"/>
      <c r="O3869" s="223"/>
      <c r="P3869" s="223"/>
      <c r="Q3869" s="223"/>
      <c r="R3869" s="223"/>
      <c r="S3869" s="223"/>
      <c r="T3869" s="224"/>
      <c r="AT3869" s="225" t="s">
        <v>188</v>
      </c>
      <c r="AU3869" s="225" t="s">
        <v>86</v>
      </c>
      <c r="AV3869" s="15" t="s">
        <v>84</v>
      </c>
      <c r="AW3869" s="15" t="s">
        <v>35</v>
      </c>
      <c r="AX3869" s="15" t="s">
        <v>76</v>
      </c>
      <c r="AY3869" s="225" t="s">
        <v>177</v>
      </c>
    </row>
    <row r="3870" spans="2:51" s="13" customFormat="1" ht="11.25">
      <c r="B3870" s="193"/>
      <c r="C3870" s="194"/>
      <c r="D3870" s="195" t="s">
        <v>188</v>
      </c>
      <c r="E3870" s="196" t="s">
        <v>19</v>
      </c>
      <c r="F3870" s="197" t="s">
        <v>544</v>
      </c>
      <c r="G3870" s="194"/>
      <c r="H3870" s="198">
        <v>33.28</v>
      </c>
      <c r="I3870" s="199"/>
      <c r="J3870" s="194"/>
      <c r="K3870" s="194"/>
      <c r="L3870" s="200"/>
      <c r="M3870" s="201"/>
      <c r="N3870" s="202"/>
      <c r="O3870" s="202"/>
      <c r="P3870" s="202"/>
      <c r="Q3870" s="202"/>
      <c r="R3870" s="202"/>
      <c r="S3870" s="202"/>
      <c r="T3870" s="203"/>
      <c r="AT3870" s="204" t="s">
        <v>188</v>
      </c>
      <c r="AU3870" s="204" t="s">
        <v>86</v>
      </c>
      <c r="AV3870" s="13" t="s">
        <v>86</v>
      </c>
      <c r="AW3870" s="13" t="s">
        <v>35</v>
      </c>
      <c r="AX3870" s="13" t="s">
        <v>76</v>
      </c>
      <c r="AY3870" s="204" t="s">
        <v>177</v>
      </c>
    </row>
    <row r="3871" spans="2:51" s="13" customFormat="1" ht="11.25">
      <c r="B3871" s="193"/>
      <c r="C3871" s="194"/>
      <c r="D3871" s="195" t="s">
        <v>188</v>
      </c>
      <c r="E3871" s="196" t="s">
        <v>19</v>
      </c>
      <c r="F3871" s="197" t="s">
        <v>545</v>
      </c>
      <c r="G3871" s="194"/>
      <c r="H3871" s="198">
        <v>20.8</v>
      </c>
      <c r="I3871" s="199"/>
      <c r="J3871" s="194"/>
      <c r="K3871" s="194"/>
      <c r="L3871" s="200"/>
      <c r="M3871" s="201"/>
      <c r="N3871" s="202"/>
      <c r="O3871" s="202"/>
      <c r="P3871" s="202"/>
      <c r="Q3871" s="202"/>
      <c r="R3871" s="202"/>
      <c r="S3871" s="202"/>
      <c r="T3871" s="203"/>
      <c r="AT3871" s="204" t="s">
        <v>188</v>
      </c>
      <c r="AU3871" s="204" t="s">
        <v>86</v>
      </c>
      <c r="AV3871" s="13" t="s">
        <v>86</v>
      </c>
      <c r="AW3871" s="13" t="s">
        <v>35</v>
      </c>
      <c r="AX3871" s="13" t="s">
        <v>76</v>
      </c>
      <c r="AY3871" s="204" t="s">
        <v>177</v>
      </c>
    </row>
    <row r="3872" spans="2:51" s="15" customFormat="1" ht="11.25">
      <c r="B3872" s="216"/>
      <c r="C3872" s="217"/>
      <c r="D3872" s="195" t="s">
        <v>188</v>
      </c>
      <c r="E3872" s="218" t="s">
        <v>19</v>
      </c>
      <c r="F3872" s="219" t="s">
        <v>2965</v>
      </c>
      <c r="G3872" s="217"/>
      <c r="H3872" s="218" t="s">
        <v>19</v>
      </c>
      <c r="I3872" s="220"/>
      <c r="J3872" s="217"/>
      <c r="K3872" s="217"/>
      <c r="L3872" s="221"/>
      <c r="M3872" s="222"/>
      <c r="N3872" s="223"/>
      <c r="O3872" s="223"/>
      <c r="P3872" s="223"/>
      <c r="Q3872" s="223"/>
      <c r="R3872" s="223"/>
      <c r="S3872" s="223"/>
      <c r="T3872" s="224"/>
      <c r="AT3872" s="225" t="s">
        <v>188</v>
      </c>
      <c r="AU3872" s="225" t="s">
        <v>86</v>
      </c>
      <c r="AV3872" s="15" t="s">
        <v>84</v>
      </c>
      <c r="AW3872" s="15" t="s">
        <v>35</v>
      </c>
      <c r="AX3872" s="15" t="s">
        <v>76</v>
      </c>
      <c r="AY3872" s="225" t="s">
        <v>177</v>
      </c>
    </row>
    <row r="3873" spans="1:65" s="13" customFormat="1" ht="11.25">
      <c r="B3873" s="193"/>
      <c r="C3873" s="194"/>
      <c r="D3873" s="195" t="s">
        <v>188</v>
      </c>
      <c r="E3873" s="196" t="s">
        <v>19</v>
      </c>
      <c r="F3873" s="197" t="s">
        <v>2966</v>
      </c>
      <c r="G3873" s="194"/>
      <c r="H3873" s="198">
        <v>-460</v>
      </c>
      <c r="I3873" s="199"/>
      <c r="J3873" s="194"/>
      <c r="K3873" s="194"/>
      <c r="L3873" s="200"/>
      <c r="M3873" s="201"/>
      <c r="N3873" s="202"/>
      <c r="O3873" s="202"/>
      <c r="P3873" s="202"/>
      <c r="Q3873" s="202"/>
      <c r="R3873" s="202"/>
      <c r="S3873" s="202"/>
      <c r="T3873" s="203"/>
      <c r="AT3873" s="204" t="s">
        <v>188</v>
      </c>
      <c r="AU3873" s="204" t="s">
        <v>86</v>
      </c>
      <c r="AV3873" s="13" t="s">
        <v>86</v>
      </c>
      <c r="AW3873" s="13" t="s">
        <v>35</v>
      </c>
      <c r="AX3873" s="13" t="s">
        <v>76</v>
      </c>
      <c r="AY3873" s="204" t="s">
        <v>177</v>
      </c>
    </row>
    <row r="3874" spans="1:65" s="15" customFormat="1" ht="11.25">
      <c r="B3874" s="216"/>
      <c r="C3874" s="217"/>
      <c r="D3874" s="195" t="s">
        <v>188</v>
      </c>
      <c r="E3874" s="218" t="s">
        <v>19</v>
      </c>
      <c r="F3874" s="219" t="s">
        <v>2967</v>
      </c>
      <c r="G3874" s="217"/>
      <c r="H3874" s="218" t="s">
        <v>19</v>
      </c>
      <c r="I3874" s="220"/>
      <c r="J3874" s="217"/>
      <c r="K3874" s="217"/>
      <c r="L3874" s="221"/>
      <c r="M3874" s="222"/>
      <c r="N3874" s="223"/>
      <c r="O3874" s="223"/>
      <c r="P3874" s="223"/>
      <c r="Q3874" s="223"/>
      <c r="R3874" s="223"/>
      <c r="S3874" s="223"/>
      <c r="T3874" s="224"/>
      <c r="AT3874" s="225" t="s">
        <v>188</v>
      </c>
      <c r="AU3874" s="225" t="s">
        <v>86</v>
      </c>
      <c r="AV3874" s="15" t="s">
        <v>84</v>
      </c>
      <c r="AW3874" s="15" t="s">
        <v>35</v>
      </c>
      <c r="AX3874" s="15" t="s">
        <v>76</v>
      </c>
      <c r="AY3874" s="225" t="s">
        <v>177</v>
      </c>
    </row>
    <row r="3875" spans="1:65" s="13" customFormat="1" ht="11.25">
      <c r="B3875" s="193"/>
      <c r="C3875" s="194"/>
      <c r="D3875" s="195" t="s">
        <v>188</v>
      </c>
      <c r="E3875" s="196" t="s">
        <v>19</v>
      </c>
      <c r="F3875" s="197" t="s">
        <v>2968</v>
      </c>
      <c r="G3875" s="194"/>
      <c r="H3875" s="198">
        <v>281.8</v>
      </c>
      <c r="I3875" s="199"/>
      <c r="J3875" s="194"/>
      <c r="K3875" s="194"/>
      <c r="L3875" s="200"/>
      <c r="M3875" s="201"/>
      <c r="N3875" s="202"/>
      <c r="O3875" s="202"/>
      <c r="P3875" s="202"/>
      <c r="Q3875" s="202"/>
      <c r="R3875" s="202"/>
      <c r="S3875" s="202"/>
      <c r="T3875" s="203"/>
      <c r="AT3875" s="204" t="s">
        <v>188</v>
      </c>
      <c r="AU3875" s="204" t="s">
        <v>86</v>
      </c>
      <c r="AV3875" s="13" t="s">
        <v>86</v>
      </c>
      <c r="AW3875" s="13" t="s">
        <v>35</v>
      </c>
      <c r="AX3875" s="13" t="s">
        <v>76</v>
      </c>
      <c r="AY3875" s="204" t="s">
        <v>177</v>
      </c>
    </row>
    <row r="3876" spans="1:65" s="13" customFormat="1" ht="11.25">
      <c r="B3876" s="193"/>
      <c r="C3876" s="194"/>
      <c r="D3876" s="195" t="s">
        <v>188</v>
      </c>
      <c r="E3876" s="196" t="s">
        <v>19</v>
      </c>
      <c r="F3876" s="197" t="s">
        <v>1511</v>
      </c>
      <c r="G3876" s="194"/>
      <c r="H3876" s="198">
        <v>135</v>
      </c>
      <c r="I3876" s="199"/>
      <c r="J3876" s="194"/>
      <c r="K3876" s="194"/>
      <c r="L3876" s="200"/>
      <c r="M3876" s="201"/>
      <c r="N3876" s="202"/>
      <c r="O3876" s="202"/>
      <c r="P3876" s="202"/>
      <c r="Q3876" s="202"/>
      <c r="R3876" s="202"/>
      <c r="S3876" s="202"/>
      <c r="T3876" s="203"/>
      <c r="AT3876" s="204" t="s">
        <v>188</v>
      </c>
      <c r="AU3876" s="204" t="s">
        <v>86</v>
      </c>
      <c r="AV3876" s="13" t="s">
        <v>86</v>
      </c>
      <c r="AW3876" s="13" t="s">
        <v>35</v>
      </c>
      <c r="AX3876" s="13" t="s">
        <v>76</v>
      </c>
      <c r="AY3876" s="204" t="s">
        <v>177</v>
      </c>
    </row>
    <row r="3877" spans="1:65" s="15" customFormat="1" ht="11.25">
      <c r="B3877" s="216"/>
      <c r="C3877" s="217"/>
      <c r="D3877" s="195" t="s">
        <v>188</v>
      </c>
      <c r="E3877" s="218" t="s">
        <v>19</v>
      </c>
      <c r="F3877" s="219" t="s">
        <v>2969</v>
      </c>
      <c r="G3877" s="217"/>
      <c r="H3877" s="218" t="s">
        <v>19</v>
      </c>
      <c r="I3877" s="220"/>
      <c r="J3877" s="217"/>
      <c r="K3877" s="217"/>
      <c r="L3877" s="221"/>
      <c r="M3877" s="222"/>
      <c r="N3877" s="223"/>
      <c r="O3877" s="223"/>
      <c r="P3877" s="223"/>
      <c r="Q3877" s="223"/>
      <c r="R3877" s="223"/>
      <c r="S3877" s="223"/>
      <c r="T3877" s="224"/>
      <c r="AT3877" s="225" t="s">
        <v>188</v>
      </c>
      <c r="AU3877" s="225" t="s">
        <v>86</v>
      </c>
      <c r="AV3877" s="15" t="s">
        <v>84</v>
      </c>
      <c r="AW3877" s="15" t="s">
        <v>35</v>
      </c>
      <c r="AX3877" s="15" t="s">
        <v>76</v>
      </c>
      <c r="AY3877" s="225" t="s">
        <v>177</v>
      </c>
    </row>
    <row r="3878" spans="1:65" s="13" customFormat="1" ht="11.25">
      <c r="B3878" s="193"/>
      <c r="C3878" s="194"/>
      <c r="D3878" s="195" t="s">
        <v>188</v>
      </c>
      <c r="E3878" s="196" t="s">
        <v>19</v>
      </c>
      <c r="F3878" s="197" t="s">
        <v>2970</v>
      </c>
      <c r="G3878" s="194"/>
      <c r="H3878" s="198">
        <v>-302.67599999999999</v>
      </c>
      <c r="I3878" s="199"/>
      <c r="J3878" s="194"/>
      <c r="K3878" s="194"/>
      <c r="L3878" s="200"/>
      <c r="M3878" s="201"/>
      <c r="N3878" s="202"/>
      <c r="O3878" s="202"/>
      <c r="P3878" s="202"/>
      <c r="Q3878" s="202"/>
      <c r="R3878" s="202"/>
      <c r="S3878" s="202"/>
      <c r="T3878" s="203"/>
      <c r="AT3878" s="204" t="s">
        <v>188</v>
      </c>
      <c r="AU3878" s="204" t="s">
        <v>86</v>
      </c>
      <c r="AV3878" s="13" t="s">
        <v>86</v>
      </c>
      <c r="AW3878" s="13" t="s">
        <v>35</v>
      </c>
      <c r="AX3878" s="13" t="s">
        <v>76</v>
      </c>
      <c r="AY3878" s="204" t="s">
        <v>177</v>
      </c>
    </row>
    <row r="3879" spans="1:65" s="14" customFormat="1" ht="11.25">
      <c r="B3879" s="205"/>
      <c r="C3879" s="206"/>
      <c r="D3879" s="195" t="s">
        <v>188</v>
      </c>
      <c r="E3879" s="207" t="s">
        <v>19</v>
      </c>
      <c r="F3879" s="208" t="s">
        <v>190</v>
      </c>
      <c r="G3879" s="206"/>
      <c r="H3879" s="209">
        <v>2493.780000000002</v>
      </c>
      <c r="I3879" s="210"/>
      <c r="J3879" s="206"/>
      <c r="K3879" s="206"/>
      <c r="L3879" s="211"/>
      <c r="M3879" s="212"/>
      <c r="N3879" s="213"/>
      <c r="O3879" s="213"/>
      <c r="P3879" s="213"/>
      <c r="Q3879" s="213"/>
      <c r="R3879" s="213"/>
      <c r="S3879" s="213"/>
      <c r="T3879" s="214"/>
      <c r="AT3879" s="215" t="s">
        <v>188</v>
      </c>
      <c r="AU3879" s="215" t="s">
        <v>86</v>
      </c>
      <c r="AV3879" s="14" t="s">
        <v>184</v>
      </c>
      <c r="AW3879" s="14" t="s">
        <v>35</v>
      </c>
      <c r="AX3879" s="14" t="s">
        <v>84</v>
      </c>
      <c r="AY3879" s="215" t="s">
        <v>177</v>
      </c>
    </row>
    <row r="3880" spans="1:65" s="2" customFormat="1" ht="24.2" customHeight="1">
      <c r="A3880" s="36"/>
      <c r="B3880" s="37"/>
      <c r="C3880" s="175" t="s">
        <v>2971</v>
      </c>
      <c r="D3880" s="175" t="s">
        <v>179</v>
      </c>
      <c r="E3880" s="176" t="s">
        <v>2972</v>
      </c>
      <c r="F3880" s="177" t="s">
        <v>2973</v>
      </c>
      <c r="G3880" s="178" t="s">
        <v>199</v>
      </c>
      <c r="H3880" s="179">
        <v>2493.7800000000002</v>
      </c>
      <c r="I3880" s="180"/>
      <c r="J3880" s="181">
        <f>ROUND(I3880*H3880,2)</f>
        <v>0</v>
      </c>
      <c r="K3880" s="177" t="s">
        <v>183</v>
      </c>
      <c r="L3880" s="41"/>
      <c r="M3880" s="182" t="s">
        <v>19</v>
      </c>
      <c r="N3880" s="183" t="s">
        <v>47</v>
      </c>
      <c r="O3880" s="66"/>
      <c r="P3880" s="184">
        <f>O3880*H3880</f>
        <v>0</v>
      </c>
      <c r="Q3880" s="184">
        <v>2.5999999999999998E-4</v>
      </c>
      <c r="R3880" s="184">
        <f>Q3880*H3880</f>
        <v>0.64838280000000004</v>
      </c>
      <c r="S3880" s="184">
        <v>0</v>
      </c>
      <c r="T3880" s="185">
        <f>S3880*H3880</f>
        <v>0</v>
      </c>
      <c r="U3880" s="36"/>
      <c r="V3880" s="36"/>
      <c r="W3880" s="36"/>
      <c r="X3880" s="36"/>
      <c r="Y3880" s="36"/>
      <c r="Z3880" s="36"/>
      <c r="AA3880" s="36"/>
      <c r="AB3880" s="36"/>
      <c r="AC3880" s="36"/>
      <c r="AD3880" s="36"/>
      <c r="AE3880" s="36"/>
      <c r="AR3880" s="186" t="s">
        <v>301</v>
      </c>
      <c r="AT3880" s="186" t="s">
        <v>179</v>
      </c>
      <c r="AU3880" s="186" t="s">
        <v>86</v>
      </c>
      <c r="AY3880" s="19" t="s">
        <v>177</v>
      </c>
      <c r="BE3880" s="187">
        <f>IF(N3880="základní",J3880,0)</f>
        <v>0</v>
      </c>
      <c r="BF3880" s="187">
        <f>IF(N3880="snížená",J3880,0)</f>
        <v>0</v>
      </c>
      <c r="BG3880" s="187">
        <f>IF(N3880="zákl. přenesená",J3880,0)</f>
        <v>0</v>
      </c>
      <c r="BH3880" s="187">
        <f>IF(N3880="sníž. přenesená",J3880,0)</f>
        <v>0</v>
      </c>
      <c r="BI3880" s="187">
        <f>IF(N3880="nulová",J3880,0)</f>
        <v>0</v>
      </c>
      <c r="BJ3880" s="19" t="s">
        <v>84</v>
      </c>
      <c r="BK3880" s="187">
        <f>ROUND(I3880*H3880,2)</f>
        <v>0</v>
      </c>
      <c r="BL3880" s="19" t="s">
        <v>301</v>
      </c>
      <c r="BM3880" s="186" t="s">
        <v>2974</v>
      </c>
    </row>
    <row r="3881" spans="1:65" s="2" customFormat="1" ht="11.25">
      <c r="A3881" s="36"/>
      <c r="B3881" s="37"/>
      <c r="C3881" s="38"/>
      <c r="D3881" s="188" t="s">
        <v>186</v>
      </c>
      <c r="E3881" s="38"/>
      <c r="F3881" s="189" t="s">
        <v>2975</v>
      </c>
      <c r="G3881" s="38"/>
      <c r="H3881" s="38"/>
      <c r="I3881" s="190"/>
      <c r="J3881" s="38"/>
      <c r="K3881" s="38"/>
      <c r="L3881" s="41"/>
      <c r="M3881" s="191"/>
      <c r="N3881" s="192"/>
      <c r="O3881" s="66"/>
      <c r="P3881" s="66"/>
      <c r="Q3881" s="66"/>
      <c r="R3881" s="66"/>
      <c r="S3881" s="66"/>
      <c r="T3881" s="67"/>
      <c r="U3881" s="36"/>
      <c r="V3881" s="36"/>
      <c r="W3881" s="36"/>
      <c r="X3881" s="36"/>
      <c r="Y3881" s="36"/>
      <c r="Z3881" s="36"/>
      <c r="AA3881" s="36"/>
      <c r="AB3881" s="36"/>
      <c r="AC3881" s="36"/>
      <c r="AD3881" s="36"/>
      <c r="AE3881" s="36"/>
      <c r="AT3881" s="19" t="s">
        <v>186</v>
      </c>
      <c r="AU3881" s="19" t="s">
        <v>86</v>
      </c>
    </row>
    <row r="3882" spans="1:65" s="12" customFormat="1" ht="22.9" customHeight="1">
      <c r="B3882" s="159"/>
      <c r="C3882" s="160"/>
      <c r="D3882" s="161" t="s">
        <v>75</v>
      </c>
      <c r="E3882" s="173" t="s">
        <v>2976</v>
      </c>
      <c r="F3882" s="173" t="s">
        <v>2977</v>
      </c>
      <c r="G3882" s="160"/>
      <c r="H3882" s="160"/>
      <c r="I3882" s="163"/>
      <c r="J3882" s="174">
        <f>BK3882</f>
        <v>0</v>
      </c>
      <c r="K3882" s="160"/>
      <c r="L3882" s="165"/>
      <c r="M3882" s="166"/>
      <c r="N3882" s="167"/>
      <c r="O3882" s="167"/>
      <c r="P3882" s="168">
        <f>SUM(P3883:P3898)</f>
        <v>0</v>
      </c>
      <c r="Q3882" s="167"/>
      <c r="R3882" s="168">
        <f>SUM(R3883:R3898)</f>
        <v>8.0653299999999997E-2</v>
      </c>
      <c r="S3882" s="167"/>
      <c r="T3882" s="169">
        <f>SUM(T3883:T3898)</f>
        <v>0</v>
      </c>
      <c r="AR3882" s="170" t="s">
        <v>86</v>
      </c>
      <c r="AT3882" s="171" t="s">
        <v>75</v>
      </c>
      <c r="AU3882" s="171" t="s">
        <v>84</v>
      </c>
      <c r="AY3882" s="170" t="s">
        <v>177</v>
      </c>
      <c r="BK3882" s="172">
        <f>SUM(BK3883:BK3898)</f>
        <v>0</v>
      </c>
    </row>
    <row r="3883" spans="1:65" s="2" customFormat="1" ht="16.5" customHeight="1">
      <c r="A3883" s="36"/>
      <c r="B3883" s="37"/>
      <c r="C3883" s="175" t="s">
        <v>2978</v>
      </c>
      <c r="D3883" s="175" t="s">
        <v>179</v>
      </c>
      <c r="E3883" s="176" t="s">
        <v>2979</v>
      </c>
      <c r="F3883" s="177" t="s">
        <v>2980</v>
      </c>
      <c r="G3883" s="178" t="s">
        <v>199</v>
      </c>
      <c r="H3883" s="179">
        <v>62.040999999999997</v>
      </c>
      <c r="I3883" s="180"/>
      <c r="J3883" s="181">
        <f>ROUND(I3883*H3883,2)</f>
        <v>0</v>
      </c>
      <c r="K3883" s="177" t="s">
        <v>183</v>
      </c>
      <c r="L3883" s="41"/>
      <c r="M3883" s="182" t="s">
        <v>19</v>
      </c>
      <c r="N3883" s="183" t="s">
        <v>47</v>
      </c>
      <c r="O3883" s="66"/>
      <c r="P3883" s="184">
        <f>O3883*H3883</f>
        <v>0</v>
      </c>
      <c r="Q3883" s="184">
        <v>0</v>
      </c>
      <c r="R3883" s="184">
        <f>Q3883*H3883</f>
        <v>0</v>
      </c>
      <c r="S3883" s="184">
        <v>0</v>
      </c>
      <c r="T3883" s="185">
        <f>S3883*H3883</f>
        <v>0</v>
      </c>
      <c r="U3883" s="36"/>
      <c r="V3883" s="36"/>
      <c r="W3883" s="36"/>
      <c r="X3883" s="36"/>
      <c r="Y3883" s="36"/>
      <c r="Z3883" s="36"/>
      <c r="AA3883" s="36"/>
      <c r="AB3883" s="36"/>
      <c r="AC3883" s="36"/>
      <c r="AD3883" s="36"/>
      <c r="AE3883" s="36"/>
      <c r="AR3883" s="186" t="s">
        <v>301</v>
      </c>
      <c r="AT3883" s="186" t="s">
        <v>179</v>
      </c>
      <c r="AU3883" s="186" t="s">
        <v>86</v>
      </c>
      <c r="AY3883" s="19" t="s">
        <v>177</v>
      </c>
      <c r="BE3883" s="187">
        <f>IF(N3883="základní",J3883,0)</f>
        <v>0</v>
      </c>
      <c r="BF3883" s="187">
        <f>IF(N3883="snížená",J3883,0)</f>
        <v>0</v>
      </c>
      <c r="BG3883" s="187">
        <f>IF(N3883="zákl. přenesená",J3883,0)</f>
        <v>0</v>
      </c>
      <c r="BH3883" s="187">
        <f>IF(N3883="sníž. přenesená",J3883,0)</f>
        <v>0</v>
      </c>
      <c r="BI3883" s="187">
        <f>IF(N3883="nulová",J3883,0)</f>
        <v>0</v>
      </c>
      <c r="BJ3883" s="19" t="s">
        <v>84</v>
      </c>
      <c r="BK3883" s="187">
        <f>ROUND(I3883*H3883,2)</f>
        <v>0</v>
      </c>
      <c r="BL3883" s="19" t="s">
        <v>301</v>
      </c>
      <c r="BM3883" s="186" t="s">
        <v>2981</v>
      </c>
    </row>
    <row r="3884" spans="1:65" s="2" customFormat="1" ht="11.25">
      <c r="A3884" s="36"/>
      <c r="B3884" s="37"/>
      <c r="C3884" s="38"/>
      <c r="D3884" s="188" t="s">
        <v>186</v>
      </c>
      <c r="E3884" s="38"/>
      <c r="F3884" s="189" t="s">
        <v>2982</v>
      </c>
      <c r="G3884" s="38"/>
      <c r="H3884" s="38"/>
      <c r="I3884" s="190"/>
      <c r="J3884" s="38"/>
      <c r="K3884" s="38"/>
      <c r="L3884" s="41"/>
      <c r="M3884" s="191"/>
      <c r="N3884" s="192"/>
      <c r="O3884" s="66"/>
      <c r="P3884" s="66"/>
      <c r="Q3884" s="66"/>
      <c r="R3884" s="66"/>
      <c r="S3884" s="66"/>
      <c r="T3884" s="67"/>
      <c r="U3884" s="36"/>
      <c r="V3884" s="36"/>
      <c r="W3884" s="36"/>
      <c r="X3884" s="36"/>
      <c r="Y3884" s="36"/>
      <c r="Z3884" s="36"/>
      <c r="AA3884" s="36"/>
      <c r="AB3884" s="36"/>
      <c r="AC3884" s="36"/>
      <c r="AD3884" s="36"/>
      <c r="AE3884" s="36"/>
      <c r="AT3884" s="19" t="s">
        <v>186</v>
      </c>
      <c r="AU3884" s="19" t="s">
        <v>86</v>
      </c>
    </row>
    <row r="3885" spans="1:65" s="13" customFormat="1" ht="11.25">
      <c r="B3885" s="193"/>
      <c r="C3885" s="194"/>
      <c r="D3885" s="195" t="s">
        <v>188</v>
      </c>
      <c r="E3885" s="196" t="s">
        <v>19</v>
      </c>
      <c r="F3885" s="197" t="s">
        <v>2033</v>
      </c>
      <c r="G3885" s="194"/>
      <c r="H3885" s="198">
        <v>3.3</v>
      </c>
      <c r="I3885" s="199"/>
      <c r="J3885" s="194"/>
      <c r="K3885" s="194"/>
      <c r="L3885" s="200"/>
      <c r="M3885" s="201"/>
      <c r="N3885" s="202"/>
      <c r="O3885" s="202"/>
      <c r="P3885" s="202"/>
      <c r="Q3885" s="202"/>
      <c r="R3885" s="202"/>
      <c r="S3885" s="202"/>
      <c r="T3885" s="203"/>
      <c r="AT3885" s="204" t="s">
        <v>188</v>
      </c>
      <c r="AU3885" s="204" t="s">
        <v>86</v>
      </c>
      <c r="AV3885" s="13" t="s">
        <v>86</v>
      </c>
      <c r="AW3885" s="13" t="s">
        <v>35</v>
      </c>
      <c r="AX3885" s="13" t="s">
        <v>76</v>
      </c>
      <c r="AY3885" s="204" t="s">
        <v>177</v>
      </c>
    </row>
    <row r="3886" spans="1:65" s="13" customFormat="1" ht="11.25">
      <c r="B3886" s="193"/>
      <c r="C3886" s="194"/>
      <c r="D3886" s="195" t="s">
        <v>188</v>
      </c>
      <c r="E3886" s="196" t="s">
        <v>19</v>
      </c>
      <c r="F3886" s="197" t="s">
        <v>2045</v>
      </c>
      <c r="G3886" s="194"/>
      <c r="H3886" s="198">
        <v>2.1880000000000002</v>
      </c>
      <c r="I3886" s="199"/>
      <c r="J3886" s="194"/>
      <c r="K3886" s="194"/>
      <c r="L3886" s="200"/>
      <c r="M3886" s="201"/>
      <c r="N3886" s="202"/>
      <c r="O3886" s="202"/>
      <c r="P3886" s="202"/>
      <c r="Q3886" s="202"/>
      <c r="R3886" s="202"/>
      <c r="S3886" s="202"/>
      <c r="T3886" s="203"/>
      <c r="AT3886" s="204" t="s">
        <v>188</v>
      </c>
      <c r="AU3886" s="204" t="s">
        <v>86</v>
      </c>
      <c r="AV3886" s="13" t="s">
        <v>86</v>
      </c>
      <c r="AW3886" s="13" t="s">
        <v>35</v>
      </c>
      <c r="AX3886" s="13" t="s">
        <v>76</v>
      </c>
      <c r="AY3886" s="204" t="s">
        <v>177</v>
      </c>
    </row>
    <row r="3887" spans="1:65" s="13" customFormat="1" ht="11.25">
      <c r="B3887" s="193"/>
      <c r="C3887" s="194"/>
      <c r="D3887" s="195" t="s">
        <v>188</v>
      </c>
      <c r="E3887" s="196" t="s">
        <v>19</v>
      </c>
      <c r="F3887" s="197" t="s">
        <v>2046</v>
      </c>
      <c r="G3887" s="194"/>
      <c r="H3887" s="198">
        <v>2.1880000000000002</v>
      </c>
      <c r="I3887" s="199"/>
      <c r="J3887" s="194"/>
      <c r="K3887" s="194"/>
      <c r="L3887" s="200"/>
      <c r="M3887" s="201"/>
      <c r="N3887" s="202"/>
      <c r="O3887" s="202"/>
      <c r="P3887" s="202"/>
      <c r="Q3887" s="202"/>
      <c r="R3887" s="202"/>
      <c r="S3887" s="202"/>
      <c r="T3887" s="203"/>
      <c r="AT3887" s="204" t="s">
        <v>188</v>
      </c>
      <c r="AU3887" s="204" t="s">
        <v>86</v>
      </c>
      <c r="AV3887" s="13" t="s">
        <v>86</v>
      </c>
      <c r="AW3887" s="13" t="s">
        <v>35</v>
      </c>
      <c r="AX3887" s="13" t="s">
        <v>76</v>
      </c>
      <c r="AY3887" s="204" t="s">
        <v>177</v>
      </c>
    </row>
    <row r="3888" spans="1:65" s="13" customFormat="1" ht="11.25">
      <c r="B3888" s="193"/>
      <c r="C3888" s="194"/>
      <c r="D3888" s="195" t="s">
        <v>188</v>
      </c>
      <c r="E3888" s="196" t="s">
        <v>19</v>
      </c>
      <c r="F3888" s="197" t="s">
        <v>2983</v>
      </c>
      <c r="G3888" s="194"/>
      <c r="H3888" s="198">
        <v>1.4</v>
      </c>
      <c r="I3888" s="199"/>
      <c r="J3888" s="194"/>
      <c r="K3888" s="194"/>
      <c r="L3888" s="200"/>
      <c r="M3888" s="201"/>
      <c r="N3888" s="202"/>
      <c r="O3888" s="202"/>
      <c r="P3888" s="202"/>
      <c r="Q3888" s="202"/>
      <c r="R3888" s="202"/>
      <c r="S3888" s="202"/>
      <c r="T3888" s="203"/>
      <c r="AT3888" s="204" t="s">
        <v>188</v>
      </c>
      <c r="AU3888" s="204" t="s">
        <v>86</v>
      </c>
      <c r="AV3888" s="13" t="s">
        <v>86</v>
      </c>
      <c r="AW3888" s="13" t="s">
        <v>35</v>
      </c>
      <c r="AX3888" s="13" t="s">
        <v>76</v>
      </c>
      <c r="AY3888" s="204" t="s">
        <v>177</v>
      </c>
    </row>
    <row r="3889" spans="1:65" s="13" customFormat="1" ht="11.25">
      <c r="B3889" s="193"/>
      <c r="C3889" s="194"/>
      <c r="D3889" s="195" t="s">
        <v>188</v>
      </c>
      <c r="E3889" s="196" t="s">
        <v>19</v>
      </c>
      <c r="F3889" s="197" t="s">
        <v>2047</v>
      </c>
      <c r="G3889" s="194"/>
      <c r="H3889" s="198">
        <v>7.2</v>
      </c>
      <c r="I3889" s="199"/>
      <c r="J3889" s="194"/>
      <c r="K3889" s="194"/>
      <c r="L3889" s="200"/>
      <c r="M3889" s="201"/>
      <c r="N3889" s="202"/>
      <c r="O3889" s="202"/>
      <c r="P3889" s="202"/>
      <c r="Q3889" s="202"/>
      <c r="R3889" s="202"/>
      <c r="S3889" s="202"/>
      <c r="T3889" s="203"/>
      <c r="AT3889" s="204" t="s">
        <v>188</v>
      </c>
      <c r="AU3889" s="204" t="s">
        <v>86</v>
      </c>
      <c r="AV3889" s="13" t="s">
        <v>86</v>
      </c>
      <c r="AW3889" s="13" t="s">
        <v>35</v>
      </c>
      <c r="AX3889" s="13" t="s">
        <v>76</v>
      </c>
      <c r="AY3889" s="204" t="s">
        <v>177</v>
      </c>
    </row>
    <row r="3890" spans="1:65" s="13" customFormat="1" ht="11.25">
      <c r="B3890" s="193"/>
      <c r="C3890" s="194"/>
      <c r="D3890" s="195" t="s">
        <v>188</v>
      </c>
      <c r="E3890" s="196" t="s">
        <v>19</v>
      </c>
      <c r="F3890" s="197" t="s">
        <v>2048</v>
      </c>
      <c r="G3890" s="194"/>
      <c r="H3890" s="198">
        <v>3.2</v>
      </c>
      <c r="I3890" s="199"/>
      <c r="J3890" s="194"/>
      <c r="K3890" s="194"/>
      <c r="L3890" s="200"/>
      <c r="M3890" s="201"/>
      <c r="N3890" s="202"/>
      <c r="O3890" s="202"/>
      <c r="P3890" s="202"/>
      <c r="Q3890" s="202"/>
      <c r="R3890" s="202"/>
      <c r="S3890" s="202"/>
      <c r="T3890" s="203"/>
      <c r="AT3890" s="204" t="s">
        <v>188</v>
      </c>
      <c r="AU3890" s="204" t="s">
        <v>86</v>
      </c>
      <c r="AV3890" s="13" t="s">
        <v>86</v>
      </c>
      <c r="AW3890" s="13" t="s">
        <v>35</v>
      </c>
      <c r="AX3890" s="13" t="s">
        <v>76</v>
      </c>
      <c r="AY3890" s="204" t="s">
        <v>177</v>
      </c>
    </row>
    <row r="3891" spans="1:65" s="13" customFormat="1" ht="11.25">
      <c r="B3891" s="193"/>
      <c r="C3891" s="194"/>
      <c r="D3891" s="195" t="s">
        <v>188</v>
      </c>
      <c r="E3891" s="196" t="s">
        <v>19</v>
      </c>
      <c r="F3891" s="197" t="s">
        <v>2049</v>
      </c>
      <c r="G3891" s="194"/>
      <c r="H3891" s="198">
        <v>2.88</v>
      </c>
      <c r="I3891" s="199"/>
      <c r="J3891" s="194"/>
      <c r="K3891" s="194"/>
      <c r="L3891" s="200"/>
      <c r="M3891" s="201"/>
      <c r="N3891" s="202"/>
      <c r="O3891" s="202"/>
      <c r="P3891" s="202"/>
      <c r="Q3891" s="202"/>
      <c r="R3891" s="202"/>
      <c r="S3891" s="202"/>
      <c r="T3891" s="203"/>
      <c r="AT3891" s="204" t="s">
        <v>188</v>
      </c>
      <c r="AU3891" s="204" t="s">
        <v>86</v>
      </c>
      <c r="AV3891" s="13" t="s">
        <v>86</v>
      </c>
      <c r="AW3891" s="13" t="s">
        <v>35</v>
      </c>
      <c r="AX3891" s="13" t="s">
        <v>76</v>
      </c>
      <c r="AY3891" s="204" t="s">
        <v>177</v>
      </c>
    </row>
    <row r="3892" spans="1:65" s="13" customFormat="1" ht="11.25">
      <c r="B3892" s="193"/>
      <c r="C3892" s="194"/>
      <c r="D3892" s="195" t="s">
        <v>188</v>
      </c>
      <c r="E3892" s="196" t="s">
        <v>19</v>
      </c>
      <c r="F3892" s="197" t="s">
        <v>2984</v>
      </c>
      <c r="G3892" s="194"/>
      <c r="H3892" s="198">
        <v>15.225</v>
      </c>
      <c r="I3892" s="199"/>
      <c r="J3892" s="194"/>
      <c r="K3892" s="194"/>
      <c r="L3892" s="200"/>
      <c r="M3892" s="201"/>
      <c r="N3892" s="202"/>
      <c r="O3892" s="202"/>
      <c r="P3892" s="202"/>
      <c r="Q3892" s="202"/>
      <c r="R3892" s="202"/>
      <c r="S3892" s="202"/>
      <c r="T3892" s="203"/>
      <c r="AT3892" s="204" t="s">
        <v>188</v>
      </c>
      <c r="AU3892" s="204" t="s">
        <v>86</v>
      </c>
      <c r="AV3892" s="13" t="s">
        <v>86</v>
      </c>
      <c r="AW3892" s="13" t="s">
        <v>35</v>
      </c>
      <c r="AX3892" s="13" t="s">
        <v>76</v>
      </c>
      <c r="AY3892" s="204" t="s">
        <v>177</v>
      </c>
    </row>
    <row r="3893" spans="1:65" s="13" customFormat="1" ht="11.25">
      <c r="B3893" s="193"/>
      <c r="C3893" s="194"/>
      <c r="D3893" s="195" t="s">
        <v>188</v>
      </c>
      <c r="E3893" s="196" t="s">
        <v>19</v>
      </c>
      <c r="F3893" s="197" t="s">
        <v>2050</v>
      </c>
      <c r="G3893" s="194"/>
      <c r="H3893" s="198">
        <v>16.66</v>
      </c>
      <c r="I3893" s="199"/>
      <c r="J3893" s="194"/>
      <c r="K3893" s="194"/>
      <c r="L3893" s="200"/>
      <c r="M3893" s="201"/>
      <c r="N3893" s="202"/>
      <c r="O3893" s="202"/>
      <c r="P3893" s="202"/>
      <c r="Q3893" s="202"/>
      <c r="R3893" s="202"/>
      <c r="S3893" s="202"/>
      <c r="T3893" s="203"/>
      <c r="AT3893" s="204" t="s">
        <v>188</v>
      </c>
      <c r="AU3893" s="204" t="s">
        <v>86</v>
      </c>
      <c r="AV3893" s="13" t="s">
        <v>86</v>
      </c>
      <c r="AW3893" s="13" t="s">
        <v>35</v>
      </c>
      <c r="AX3893" s="13" t="s">
        <v>76</v>
      </c>
      <c r="AY3893" s="204" t="s">
        <v>177</v>
      </c>
    </row>
    <row r="3894" spans="1:65" s="13" customFormat="1" ht="11.25">
      <c r="B3894" s="193"/>
      <c r="C3894" s="194"/>
      <c r="D3894" s="195" t="s">
        <v>188</v>
      </c>
      <c r="E3894" s="196" t="s">
        <v>19</v>
      </c>
      <c r="F3894" s="197" t="s">
        <v>2985</v>
      </c>
      <c r="G3894" s="194"/>
      <c r="H3894" s="198">
        <v>7.8</v>
      </c>
      <c r="I3894" s="199"/>
      <c r="J3894" s="194"/>
      <c r="K3894" s="194"/>
      <c r="L3894" s="200"/>
      <c r="M3894" s="201"/>
      <c r="N3894" s="202"/>
      <c r="O3894" s="202"/>
      <c r="P3894" s="202"/>
      <c r="Q3894" s="202"/>
      <c r="R3894" s="202"/>
      <c r="S3894" s="202"/>
      <c r="T3894" s="203"/>
      <c r="AT3894" s="204" t="s">
        <v>188</v>
      </c>
      <c r="AU3894" s="204" t="s">
        <v>86</v>
      </c>
      <c r="AV3894" s="13" t="s">
        <v>86</v>
      </c>
      <c r="AW3894" s="13" t="s">
        <v>35</v>
      </c>
      <c r="AX3894" s="13" t="s">
        <v>76</v>
      </c>
      <c r="AY3894" s="204" t="s">
        <v>177</v>
      </c>
    </row>
    <row r="3895" spans="1:65" s="14" customFormat="1" ht="11.25">
      <c r="B3895" s="205"/>
      <c r="C3895" s="206"/>
      <c r="D3895" s="195" t="s">
        <v>188</v>
      </c>
      <c r="E3895" s="207" t="s">
        <v>19</v>
      </c>
      <c r="F3895" s="208" t="s">
        <v>190</v>
      </c>
      <c r="G3895" s="206"/>
      <c r="H3895" s="209">
        <v>62.040999999999997</v>
      </c>
      <c r="I3895" s="210"/>
      <c r="J3895" s="206"/>
      <c r="K3895" s="206"/>
      <c r="L3895" s="211"/>
      <c r="M3895" s="212"/>
      <c r="N3895" s="213"/>
      <c r="O3895" s="213"/>
      <c r="P3895" s="213"/>
      <c r="Q3895" s="213"/>
      <c r="R3895" s="213"/>
      <c r="S3895" s="213"/>
      <c r="T3895" s="214"/>
      <c r="AT3895" s="215" t="s">
        <v>188</v>
      </c>
      <c r="AU3895" s="215" t="s">
        <v>86</v>
      </c>
      <c r="AV3895" s="14" t="s">
        <v>184</v>
      </c>
      <c r="AW3895" s="14" t="s">
        <v>35</v>
      </c>
      <c r="AX3895" s="14" t="s">
        <v>84</v>
      </c>
      <c r="AY3895" s="215" t="s">
        <v>177</v>
      </c>
    </row>
    <row r="3896" spans="1:65" s="2" customFormat="1" ht="16.5" customHeight="1">
      <c r="A3896" s="36"/>
      <c r="B3896" s="37"/>
      <c r="C3896" s="237" t="s">
        <v>2986</v>
      </c>
      <c r="D3896" s="237" t="s">
        <v>757</v>
      </c>
      <c r="E3896" s="238" t="s">
        <v>2987</v>
      </c>
      <c r="F3896" s="239" t="s">
        <v>2988</v>
      </c>
      <c r="G3896" s="240" t="s">
        <v>199</v>
      </c>
      <c r="H3896" s="241">
        <v>62.040999999999997</v>
      </c>
      <c r="I3896" s="242"/>
      <c r="J3896" s="243">
        <f>ROUND(I3896*H3896,2)</f>
        <v>0</v>
      </c>
      <c r="K3896" s="239" t="s">
        <v>183</v>
      </c>
      <c r="L3896" s="244"/>
      <c r="M3896" s="245" t="s">
        <v>19</v>
      </c>
      <c r="N3896" s="246" t="s">
        <v>47</v>
      </c>
      <c r="O3896" s="66"/>
      <c r="P3896" s="184">
        <f>O3896*H3896</f>
        <v>0</v>
      </c>
      <c r="Q3896" s="184">
        <v>1.2999999999999999E-3</v>
      </c>
      <c r="R3896" s="184">
        <f>Q3896*H3896</f>
        <v>8.0653299999999997E-2</v>
      </c>
      <c r="S3896" s="184">
        <v>0</v>
      </c>
      <c r="T3896" s="185">
        <f>S3896*H3896</f>
        <v>0</v>
      </c>
      <c r="U3896" s="36"/>
      <c r="V3896" s="36"/>
      <c r="W3896" s="36"/>
      <c r="X3896" s="36"/>
      <c r="Y3896" s="36"/>
      <c r="Z3896" s="36"/>
      <c r="AA3896" s="36"/>
      <c r="AB3896" s="36"/>
      <c r="AC3896" s="36"/>
      <c r="AD3896" s="36"/>
      <c r="AE3896" s="36"/>
      <c r="AR3896" s="186" t="s">
        <v>592</v>
      </c>
      <c r="AT3896" s="186" t="s">
        <v>757</v>
      </c>
      <c r="AU3896" s="186" t="s">
        <v>86</v>
      </c>
      <c r="AY3896" s="19" t="s">
        <v>177</v>
      </c>
      <c r="BE3896" s="187">
        <f>IF(N3896="základní",J3896,0)</f>
        <v>0</v>
      </c>
      <c r="BF3896" s="187">
        <f>IF(N3896="snížená",J3896,0)</f>
        <v>0</v>
      </c>
      <c r="BG3896" s="187">
        <f>IF(N3896="zákl. přenesená",J3896,0)</f>
        <v>0</v>
      </c>
      <c r="BH3896" s="187">
        <f>IF(N3896="sníž. přenesená",J3896,0)</f>
        <v>0</v>
      </c>
      <c r="BI3896" s="187">
        <f>IF(N3896="nulová",J3896,0)</f>
        <v>0</v>
      </c>
      <c r="BJ3896" s="19" t="s">
        <v>84</v>
      </c>
      <c r="BK3896" s="187">
        <f>ROUND(I3896*H3896,2)</f>
        <v>0</v>
      </c>
      <c r="BL3896" s="19" t="s">
        <v>301</v>
      </c>
      <c r="BM3896" s="186" t="s">
        <v>2989</v>
      </c>
    </row>
    <row r="3897" spans="1:65" s="2" customFormat="1" ht="24.2" customHeight="1">
      <c r="A3897" s="36"/>
      <c r="B3897" s="37"/>
      <c r="C3897" s="175" t="s">
        <v>2990</v>
      </c>
      <c r="D3897" s="175" t="s">
        <v>179</v>
      </c>
      <c r="E3897" s="176" t="s">
        <v>2991</v>
      </c>
      <c r="F3897" s="177" t="s">
        <v>2992</v>
      </c>
      <c r="G3897" s="178" t="s">
        <v>1359</v>
      </c>
      <c r="H3897" s="249"/>
      <c r="I3897" s="180"/>
      <c r="J3897" s="181">
        <f>ROUND(I3897*H3897,2)</f>
        <v>0</v>
      </c>
      <c r="K3897" s="177" t="s">
        <v>183</v>
      </c>
      <c r="L3897" s="41"/>
      <c r="M3897" s="182" t="s">
        <v>19</v>
      </c>
      <c r="N3897" s="183" t="s">
        <v>47</v>
      </c>
      <c r="O3897" s="66"/>
      <c r="P3897" s="184">
        <f>O3897*H3897</f>
        <v>0</v>
      </c>
      <c r="Q3897" s="184">
        <v>0</v>
      </c>
      <c r="R3897" s="184">
        <f>Q3897*H3897</f>
        <v>0</v>
      </c>
      <c r="S3897" s="184">
        <v>0</v>
      </c>
      <c r="T3897" s="185">
        <f>S3897*H3897</f>
        <v>0</v>
      </c>
      <c r="U3897" s="36"/>
      <c r="V3897" s="36"/>
      <c r="W3897" s="36"/>
      <c r="X3897" s="36"/>
      <c r="Y3897" s="36"/>
      <c r="Z3897" s="36"/>
      <c r="AA3897" s="36"/>
      <c r="AB3897" s="36"/>
      <c r="AC3897" s="36"/>
      <c r="AD3897" s="36"/>
      <c r="AE3897" s="36"/>
      <c r="AR3897" s="186" t="s">
        <v>301</v>
      </c>
      <c r="AT3897" s="186" t="s">
        <v>179</v>
      </c>
      <c r="AU3897" s="186" t="s">
        <v>86</v>
      </c>
      <c r="AY3897" s="19" t="s">
        <v>177</v>
      </c>
      <c r="BE3897" s="187">
        <f>IF(N3897="základní",J3897,0)</f>
        <v>0</v>
      </c>
      <c r="BF3897" s="187">
        <f>IF(N3897="snížená",J3897,0)</f>
        <v>0</v>
      </c>
      <c r="BG3897" s="187">
        <f>IF(N3897="zákl. přenesená",J3897,0)</f>
        <v>0</v>
      </c>
      <c r="BH3897" s="187">
        <f>IF(N3897="sníž. přenesená",J3897,0)</f>
        <v>0</v>
      </c>
      <c r="BI3897" s="187">
        <f>IF(N3897="nulová",J3897,0)</f>
        <v>0</v>
      </c>
      <c r="BJ3897" s="19" t="s">
        <v>84</v>
      </c>
      <c r="BK3897" s="187">
        <f>ROUND(I3897*H3897,2)</f>
        <v>0</v>
      </c>
      <c r="BL3897" s="19" t="s">
        <v>301</v>
      </c>
      <c r="BM3897" s="186" t="s">
        <v>2993</v>
      </c>
    </row>
    <row r="3898" spans="1:65" s="2" customFormat="1" ht="11.25">
      <c r="A3898" s="36"/>
      <c r="B3898" s="37"/>
      <c r="C3898" s="38"/>
      <c r="D3898" s="188" t="s">
        <v>186</v>
      </c>
      <c r="E3898" s="38"/>
      <c r="F3898" s="189" t="s">
        <v>2994</v>
      </c>
      <c r="G3898" s="38"/>
      <c r="H3898" s="38"/>
      <c r="I3898" s="190"/>
      <c r="J3898" s="38"/>
      <c r="K3898" s="38"/>
      <c r="L3898" s="41"/>
      <c r="M3898" s="191"/>
      <c r="N3898" s="192"/>
      <c r="O3898" s="66"/>
      <c r="P3898" s="66"/>
      <c r="Q3898" s="66"/>
      <c r="R3898" s="66"/>
      <c r="S3898" s="66"/>
      <c r="T3898" s="67"/>
      <c r="U3898" s="36"/>
      <c r="V3898" s="36"/>
      <c r="W3898" s="36"/>
      <c r="X3898" s="36"/>
      <c r="Y3898" s="36"/>
      <c r="Z3898" s="36"/>
      <c r="AA3898" s="36"/>
      <c r="AB3898" s="36"/>
      <c r="AC3898" s="36"/>
      <c r="AD3898" s="36"/>
      <c r="AE3898" s="36"/>
      <c r="AT3898" s="19" t="s">
        <v>186</v>
      </c>
      <c r="AU3898" s="19" t="s">
        <v>86</v>
      </c>
    </row>
    <row r="3899" spans="1:65" s="12" customFormat="1" ht="22.9" customHeight="1">
      <c r="B3899" s="159"/>
      <c r="C3899" s="160"/>
      <c r="D3899" s="161" t="s">
        <v>75</v>
      </c>
      <c r="E3899" s="173" t="s">
        <v>2995</v>
      </c>
      <c r="F3899" s="173" t="s">
        <v>2996</v>
      </c>
      <c r="G3899" s="160"/>
      <c r="H3899" s="160"/>
      <c r="I3899" s="163"/>
      <c r="J3899" s="174">
        <f>BK3899</f>
        <v>0</v>
      </c>
      <c r="K3899" s="160"/>
      <c r="L3899" s="165"/>
      <c r="M3899" s="166"/>
      <c r="N3899" s="167"/>
      <c r="O3899" s="167"/>
      <c r="P3899" s="168">
        <f>SUM(P3900:P3917)</f>
        <v>0</v>
      </c>
      <c r="Q3899" s="167"/>
      <c r="R3899" s="168">
        <f>SUM(R3900:R3917)</f>
        <v>1.9521499999999997E-2</v>
      </c>
      <c r="S3899" s="167"/>
      <c r="T3899" s="169">
        <f>SUM(T3900:T3917)</f>
        <v>0</v>
      </c>
      <c r="AR3899" s="170" t="s">
        <v>86</v>
      </c>
      <c r="AT3899" s="171" t="s">
        <v>75</v>
      </c>
      <c r="AU3899" s="171" t="s">
        <v>84</v>
      </c>
      <c r="AY3899" s="170" t="s">
        <v>177</v>
      </c>
      <c r="BK3899" s="172">
        <f>SUM(BK3900:BK3917)</f>
        <v>0</v>
      </c>
    </row>
    <row r="3900" spans="1:65" s="2" customFormat="1" ht="16.5" customHeight="1">
      <c r="A3900" s="36"/>
      <c r="B3900" s="37"/>
      <c r="C3900" s="175" t="s">
        <v>2997</v>
      </c>
      <c r="D3900" s="175" t="s">
        <v>179</v>
      </c>
      <c r="E3900" s="176" t="s">
        <v>2998</v>
      </c>
      <c r="F3900" s="177" t="s">
        <v>2999</v>
      </c>
      <c r="G3900" s="178" t="s">
        <v>199</v>
      </c>
      <c r="H3900" s="179">
        <v>31.004999999999999</v>
      </c>
      <c r="I3900" s="180"/>
      <c r="J3900" s="181">
        <f>ROUND(I3900*H3900,2)</f>
        <v>0</v>
      </c>
      <c r="K3900" s="177" t="s">
        <v>183</v>
      </c>
      <c r="L3900" s="41"/>
      <c r="M3900" s="182" t="s">
        <v>19</v>
      </c>
      <c r="N3900" s="183" t="s">
        <v>47</v>
      </c>
      <c r="O3900" s="66"/>
      <c r="P3900" s="184">
        <f>O3900*H3900</f>
        <v>0</v>
      </c>
      <c r="Q3900" s="184">
        <v>0</v>
      </c>
      <c r="R3900" s="184">
        <f>Q3900*H3900</f>
        <v>0</v>
      </c>
      <c r="S3900" s="184">
        <v>0</v>
      </c>
      <c r="T3900" s="185">
        <f>S3900*H3900</f>
        <v>0</v>
      </c>
      <c r="U3900" s="36"/>
      <c r="V3900" s="36"/>
      <c r="W3900" s="36"/>
      <c r="X3900" s="36"/>
      <c r="Y3900" s="36"/>
      <c r="Z3900" s="36"/>
      <c r="AA3900" s="36"/>
      <c r="AB3900" s="36"/>
      <c r="AC3900" s="36"/>
      <c r="AD3900" s="36"/>
      <c r="AE3900" s="36"/>
      <c r="AR3900" s="186" t="s">
        <v>301</v>
      </c>
      <c r="AT3900" s="186" t="s">
        <v>179</v>
      </c>
      <c r="AU3900" s="186" t="s">
        <v>86</v>
      </c>
      <c r="AY3900" s="19" t="s">
        <v>177</v>
      </c>
      <c r="BE3900" s="187">
        <f>IF(N3900="základní",J3900,0)</f>
        <v>0</v>
      </c>
      <c r="BF3900" s="187">
        <f>IF(N3900="snížená",J3900,0)</f>
        <v>0</v>
      </c>
      <c r="BG3900" s="187">
        <f>IF(N3900="zákl. přenesená",J3900,0)</f>
        <v>0</v>
      </c>
      <c r="BH3900" s="187">
        <f>IF(N3900="sníž. přenesená",J3900,0)</f>
        <v>0</v>
      </c>
      <c r="BI3900" s="187">
        <f>IF(N3900="nulová",J3900,0)</f>
        <v>0</v>
      </c>
      <c r="BJ3900" s="19" t="s">
        <v>84</v>
      </c>
      <c r="BK3900" s="187">
        <f>ROUND(I3900*H3900,2)</f>
        <v>0</v>
      </c>
      <c r="BL3900" s="19" t="s">
        <v>301</v>
      </c>
      <c r="BM3900" s="186" t="s">
        <v>3000</v>
      </c>
    </row>
    <row r="3901" spans="1:65" s="2" customFormat="1" ht="11.25">
      <c r="A3901" s="36"/>
      <c r="B3901" s="37"/>
      <c r="C3901" s="38"/>
      <c r="D3901" s="188" t="s">
        <v>186</v>
      </c>
      <c r="E3901" s="38"/>
      <c r="F3901" s="189" t="s">
        <v>3001</v>
      </c>
      <c r="G3901" s="38"/>
      <c r="H3901" s="38"/>
      <c r="I3901" s="190"/>
      <c r="J3901" s="38"/>
      <c r="K3901" s="38"/>
      <c r="L3901" s="41"/>
      <c r="M3901" s="191"/>
      <c r="N3901" s="192"/>
      <c r="O3901" s="66"/>
      <c r="P3901" s="66"/>
      <c r="Q3901" s="66"/>
      <c r="R3901" s="66"/>
      <c r="S3901" s="66"/>
      <c r="T3901" s="67"/>
      <c r="U3901" s="36"/>
      <c r="V3901" s="36"/>
      <c r="W3901" s="36"/>
      <c r="X3901" s="36"/>
      <c r="Y3901" s="36"/>
      <c r="Z3901" s="36"/>
      <c r="AA3901" s="36"/>
      <c r="AB3901" s="36"/>
      <c r="AC3901" s="36"/>
      <c r="AD3901" s="36"/>
      <c r="AE3901" s="36"/>
      <c r="AT3901" s="19" t="s">
        <v>186</v>
      </c>
      <c r="AU3901" s="19" t="s">
        <v>86</v>
      </c>
    </row>
    <row r="3902" spans="1:65" s="13" customFormat="1" ht="11.25">
      <c r="B3902" s="193"/>
      <c r="C3902" s="194"/>
      <c r="D3902" s="195" t="s">
        <v>188</v>
      </c>
      <c r="E3902" s="196" t="s">
        <v>19</v>
      </c>
      <c r="F3902" s="197" t="s">
        <v>3002</v>
      </c>
      <c r="G3902" s="194"/>
      <c r="H3902" s="198">
        <v>1.25</v>
      </c>
      <c r="I3902" s="199"/>
      <c r="J3902" s="194"/>
      <c r="K3902" s="194"/>
      <c r="L3902" s="200"/>
      <c r="M3902" s="201"/>
      <c r="N3902" s="202"/>
      <c r="O3902" s="202"/>
      <c r="P3902" s="202"/>
      <c r="Q3902" s="202"/>
      <c r="R3902" s="202"/>
      <c r="S3902" s="202"/>
      <c r="T3902" s="203"/>
      <c r="AT3902" s="204" t="s">
        <v>188</v>
      </c>
      <c r="AU3902" s="204" t="s">
        <v>86</v>
      </c>
      <c r="AV3902" s="13" t="s">
        <v>86</v>
      </c>
      <c r="AW3902" s="13" t="s">
        <v>35</v>
      </c>
      <c r="AX3902" s="13" t="s">
        <v>76</v>
      </c>
      <c r="AY3902" s="204" t="s">
        <v>177</v>
      </c>
    </row>
    <row r="3903" spans="1:65" s="13" customFormat="1" ht="11.25">
      <c r="B3903" s="193"/>
      <c r="C3903" s="194"/>
      <c r="D3903" s="195" t="s">
        <v>188</v>
      </c>
      <c r="E3903" s="196" t="s">
        <v>19</v>
      </c>
      <c r="F3903" s="197" t="s">
        <v>3003</v>
      </c>
      <c r="G3903" s="194"/>
      <c r="H3903" s="198">
        <v>1.25</v>
      </c>
      <c r="I3903" s="199"/>
      <c r="J3903" s="194"/>
      <c r="K3903" s="194"/>
      <c r="L3903" s="200"/>
      <c r="M3903" s="201"/>
      <c r="N3903" s="202"/>
      <c r="O3903" s="202"/>
      <c r="P3903" s="202"/>
      <c r="Q3903" s="202"/>
      <c r="R3903" s="202"/>
      <c r="S3903" s="202"/>
      <c r="T3903" s="203"/>
      <c r="AT3903" s="204" t="s">
        <v>188</v>
      </c>
      <c r="AU3903" s="204" t="s">
        <v>86</v>
      </c>
      <c r="AV3903" s="13" t="s">
        <v>86</v>
      </c>
      <c r="AW3903" s="13" t="s">
        <v>35</v>
      </c>
      <c r="AX3903" s="13" t="s">
        <v>76</v>
      </c>
      <c r="AY3903" s="204" t="s">
        <v>177</v>
      </c>
    </row>
    <row r="3904" spans="1:65" s="13" customFormat="1" ht="11.25">
      <c r="B3904" s="193"/>
      <c r="C3904" s="194"/>
      <c r="D3904" s="195" t="s">
        <v>188</v>
      </c>
      <c r="E3904" s="196" t="s">
        <v>19</v>
      </c>
      <c r="F3904" s="197" t="s">
        <v>2047</v>
      </c>
      <c r="G3904" s="194"/>
      <c r="H3904" s="198">
        <v>7.2</v>
      </c>
      <c r="I3904" s="199"/>
      <c r="J3904" s="194"/>
      <c r="K3904" s="194"/>
      <c r="L3904" s="200"/>
      <c r="M3904" s="201"/>
      <c r="N3904" s="202"/>
      <c r="O3904" s="202"/>
      <c r="P3904" s="202"/>
      <c r="Q3904" s="202"/>
      <c r="R3904" s="202"/>
      <c r="S3904" s="202"/>
      <c r="T3904" s="203"/>
      <c r="AT3904" s="204" t="s">
        <v>188</v>
      </c>
      <c r="AU3904" s="204" t="s">
        <v>86</v>
      </c>
      <c r="AV3904" s="13" t="s">
        <v>86</v>
      </c>
      <c r="AW3904" s="13" t="s">
        <v>35</v>
      </c>
      <c r="AX3904" s="13" t="s">
        <v>76</v>
      </c>
      <c r="AY3904" s="204" t="s">
        <v>177</v>
      </c>
    </row>
    <row r="3905" spans="1:65" s="13" customFormat="1" ht="11.25">
      <c r="B3905" s="193"/>
      <c r="C3905" s="194"/>
      <c r="D3905" s="195" t="s">
        <v>188</v>
      </c>
      <c r="E3905" s="196" t="s">
        <v>19</v>
      </c>
      <c r="F3905" s="197" t="s">
        <v>2048</v>
      </c>
      <c r="G3905" s="194"/>
      <c r="H3905" s="198">
        <v>3.2</v>
      </c>
      <c r="I3905" s="199"/>
      <c r="J3905" s="194"/>
      <c r="K3905" s="194"/>
      <c r="L3905" s="200"/>
      <c r="M3905" s="201"/>
      <c r="N3905" s="202"/>
      <c r="O3905" s="202"/>
      <c r="P3905" s="202"/>
      <c r="Q3905" s="202"/>
      <c r="R3905" s="202"/>
      <c r="S3905" s="202"/>
      <c r="T3905" s="203"/>
      <c r="AT3905" s="204" t="s">
        <v>188</v>
      </c>
      <c r="AU3905" s="204" t="s">
        <v>86</v>
      </c>
      <c r="AV3905" s="13" t="s">
        <v>86</v>
      </c>
      <c r="AW3905" s="13" t="s">
        <v>35</v>
      </c>
      <c r="AX3905" s="13" t="s">
        <v>76</v>
      </c>
      <c r="AY3905" s="204" t="s">
        <v>177</v>
      </c>
    </row>
    <row r="3906" spans="1:65" s="13" customFormat="1" ht="11.25">
      <c r="B3906" s="193"/>
      <c r="C3906" s="194"/>
      <c r="D3906" s="195" t="s">
        <v>188</v>
      </c>
      <c r="E3906" s="196" t="s">
        <v>19</v>
      </c>
      <c r="F3906" s="197" t="s">
        <v>2049</v>
      </c>
      <c r="G3906" s="194"/>
      <c r="H3906" s="198">
        <v>2.88</v>
      </c>
      <c r="I3906" s="199"/>
      <c r="J3906" s="194"/>
      <c r="K3906" s="194"/>
      <c r="L3906" s="200"/>
      <c r="M3906" s="201"/>
      <c r="N3906" s="202"/>
      <c r="O3906" s="202"/>
      <c r="P3906" s="202"/>
      <c r="Q3906" s="202"/>
      <c r="R3906" s="202"/>
      <c r="S3906" s="202"/>
      <c r="T3906" s="203"/>
      <c r="AT3906" s="204" t="s">
        <v>188</v>
      </c>
      <c r="AU3906" s="204" t="s">
        <v>86</v>
      </c>
      <c r="AV3906" s="13" t="s">
        <v>86</v>
      </c>
      <c r="AW3906" s="13" t="s">
        <v>35</v>
      </c>
      <c r="AX3906" s="13" t="s">
        <v>76</v>
      </c>
      <c r="AY3906" s="204" t="s">
        <v>177</v>
      </c>
    </row>
    <row r="3907" spans="1:65" s="13" customFormat="1" ht="11.25">
      <c r="B3907" s="193"/>
      <c r="C3907" s="194"/>
      <c r="D3907" s="195" t="s">
        <v>188</v>
      </c>
      <c r="E3907" s="196" t="s">
        <v>19</v>
      </c>
      <c r="F3907" s="197" t="s">
        <v>2984</v>
      </c>
      <c r="G3907" s="194"/>
      <c r="H3907" s="198">
        <v>15.225</v>
      </c>
      <c r="I3907" s="199"/>
      <c r="J3907" s="194"/>
      <c r="K3907" s="194"/>
      <c r="L3907" s="200"/>
      <c r="M3907" s="201"/>
      <c r="N3907" s="202"/>
      <c r="O3907" s="202"/>
      <c r="P3907" s="202"/>
      <c r="Q3907" s="202"/>
      <c r="R3907" s="202"/>
      <c r="S3907" s="202"/>
      <c r="T3907" s="203"/>
      <c r="AT3907" s="204" t="s">
        <v>188</v>
      </c>
      <c r="AU3907" s="204" t="s">
        <v>86</v>
      </c>
      <c r="AV3907" s="13" t="s">
        <v>86</v>
      </c>
      <c r="AW3907" s="13" t="s">
        <v>35</v>
      </c>
      <c r="AX3907" s="13" t="s">
        <v>76</v>
      </c>
      <c r="AY3907" s="204" t="s">
        <v>177</v>
      </c>
    </row>
    <row r="3908" spans="1:65" s="14" customFormat="1" ht="11.25">
      <c r="B3908" s="205"/>
      <c r="C3908" s="206"/>
      <c r="D3908" s="195" t="s">
        <v>188</v>
      </c>
      <c r="E3908" s="207" t="s">
        <v>19</v>
      </c>
      <c r="F3908" s="208" t="s">
        <v>190</v>
      </c>
      <c r="G3908" s="206"/>
      <c r="H3908" s="209">
        <v>31.004999999999995</v>
      </c>
      <c r="I3908" s="210"/>
      <c r="J3908" s="206"/>
      <c r="K3908" s="206"/>
      <c r="L3908" s="211"/>
      <c r="M3908" s="212"/>
      <c r="N3908" s="213"/>
      <c r="O3908" s="213"/>
      <c r="P3908" s="213"/>
      <c r="Q3908" s="213"/>
      <c r="R3908" s="213"/>
      <c r="S3908" s="213"/>
      <c r="T3908" s="214"/>
      <c r="AT3908" s="215" t="s">
        <v>188</v>
      </c>
      <c r="AU3908" s="215" t="s">
        <v>86</v>
      </c>
      <c r="AV3908" s="14" t="s">
        <v>184</v>
      </c>
      <c r="AW3908" s="14" t="s">
        <v>35</v>
      </c>
      <c r="AX3908" s="14" t="s">
        <v>84</v>
      </c>
      <c r="AY3908" s="215" t="s">
        <v>177</v>
      </c>
    </row>
    <row r="3909" spans="1:65" s="2" customFormat="1" ht="16.5" customHeight="1">
      <c r="A3909" s="36"/>
      <c r="B3909" s="37"/>
      <c r="C3909" s="237" t="s">
        <v>3004</v>
      </c>
      <c r="D3909" s="237" t="s">
        <v>757</v>
      </c>
      <c r="E3909" s="238" t="s">
        <v>3005</v>
      </c>
      <c r="F3909" s="239" t="s">
        <v>3006</v>
      </c>
      <c r="G3909" s="240" t="s">
        <v>199</v>
      </c>
      <c r="H3909" s="241">
        <v>31.934999999999999</v>
      </c>
      <c r="I3909" s="242"/>
      <c r="J3909" s="243">
        <f>ROUND(I3909*H3909,2)</f>
        <v>0</v>
      </c>
      <c r="K3909" s="239" t="s">
        <v>183</v>
      </c>
      <c r="L3909" s="244"/>
      <c r="M3909" s="245" t="s">
        <v>19</v>
      </c>
      <c r="N3909" s="246" t="s">
        <v>47</v>
      </c>
      <c r="O3909" s="66"/>
      <c r="P3909" s="184">
        <f>O3909*H3909</f>
        <v>0</v>
      </c>
      <c r="Q3909" s="184">
        <v>5.9999999999999995E-4</v>
      </c>
      <c r="R3909" s="184">
        <f>Q3909*H3909</f>
        <v>1.9160999999999997E-2</v>
      </c>
      <c r="S3909" s="184">
        <v>0</v>
      </c>
      <c r="T3909" s="185">
        <f>S3909*H3909</f>
        <v>0</v>
      </c>
      <c r="U3909" s="36"/>
      <c r="V3909" s="36"/>
      <c r="W3909" s="36"/>
      <c r="X3909" s="36"/>
      <c r="Y3909" s="36"/>
      <c r="Z3909" s="36"/>
      <c r="AA3909" s="36"/>
      <c r="AB3909" s="36"/>
      <c r="AC3909" s="36"/>
      <c r="AD3909" s="36"/>
      <c r="AE3909" s="36"/>
      <c r="AR3909" s="186" t="s">
        <v>592</v>
      </c>
      <c r="AT3909" s="186" t="s">
        <v>757</v>
      </c>
      <c r="AU3909" s="186" t="s">
        <v>86</v>
      </c>
      <c r="AY3909" s="19" t="s">
        <v>177</v>
      </c>
      <c r="BE3909" s="187">
        <f>IF(N3909="základní",J3909,0)</f>
        <v>0</v>
      </c>
      <c r="BF3909" s="187">
        <f>IF(N3909="snížená",J3909,0)</f>
        <v>0</v>
      </c>
      <c r="BG3909" s="187">
        <f>IF(N3909="zákl. přenesená",J3909,0)</f>
        <v>0</v>
      </c>
      <c r="BH3909" s="187">
        <f>IF(N3909="sníž. přenesená",J3909,0)</f>
        <v>0</v>
      </c>
      <c r="BI3909" s="187">
        <f>IF(N3909="nulová",J3909,0)</f>
        <v>0</v>
      </c>
      <c r="BJ3909" s="19" t="s">
        <v>84</v>
      </c>
      <c r="BK3909" s="187">
        <f>ROUND(I3909*H3909,2)</f>
        <v>0</v>
      </c>
      <c r="BL3909" s="19" t="s">
        <v>301</v>
      </c>
      <c r="BM3909" s="186" t="s">
        <v>3007</v>
      </c>
    </row>
    <row r="3910" spans="1:65" s="13" customFormat="1" ht="11.25">
      <c r="B3910" s="193"/>
      <c r="C3910" s="194"/>
      <c r="D3910" s="195" t="s">
        <v>188</v>
      </c>
      <c r="E3910" s="196" t="s">
        <v>19</v>
      </c>
      <c r="F3910" s="197" t="s">
        <v>3008</v>
      </c>
      <c r="G3910" s="194"/>
      <c r="H3910" s="198">
        <v>31.934999999999999</v>
      </c>
      <c r="I3910" s="199"/>
      <c r="J3910" s="194"/>
      <c r="K3910" s="194"/>
      <c r="L3910" s="200"/>
      <c r="M3910" s="201"/>
      <c r="N3910" s="202"/>
      <c r="O3910" s="202"/>
      <c r="P3910" s="202"/>
      <c r="Q3910" s="202"/>
      <c r="R3910" s="202"/>
      <c r="S3910" s="202"/>
      <c r="T3910" s="203"/>
      <c r="AT3910" s="204" t="s">
        <v>188</v>
      </c>
      <c r="AU3910" s="204" t="s">
        <v>86</v>
      </c>
      <c r="AV3910" s="13" t="s">
        <v>86</v>
      </c>
      <c r="AW3910" s="13" t="s">
        <v>35</v>
      </c>
      <c r="AX3910" s="13" t="s">
        <v>84</v>
      </c>
      <c r="AY3910" s="204" t="s">
        <v>177</v>
      </c>
    </row>
    <row r="3911" spans="1:65" s="2" customFormat="1" ht="16.5" customHeight="1">
      <c r="A3911" s="36"/>
      <c r="B3911" s="37"/>
      <c r="C3911" s="175" t="s">
        <v>3009</v>
      </c>
      <c r="D3911" s="175" t="s">
        <v>179</v>
      </c>
      <c r="E3911" s="176" t="s">
        <v>3010</v>
      </c>
      <c r="F3911" s="177" t="s">
        <v>3011</v>
      </c>
      <c r="G3911" s="178" t="s">
        <v>199</v>
      </c>
      <c r="H3911" s="179">
        <v>3.5</v>
      </c>
      <c r="I3911" s="180"/>
      <c r="J3911" s="181">
        <f>ROUND(I3911*H3911,2)</f>
        <v>0</v>
      </c>
      <c r="K3911" s="177" t="s">
        <v>183</v>
      </c>
      <c r="L3911" s="41"/>
      <c r="M3911" s="182" t="s">
        <v>19</v>
      </c>
      <c r="N3911" s="183" t="s">
        <v>47</v>
      </c>
      <c r="O3911" s="66"/>
      <c r="P3911" s="184">
        <f>O3911*H3911</f>
        <v>0</v>
      </c>
      <c r="Q3911" s="184">
        <v>0</v>
      </c>
      <c r="R3911" s="184">
        <f>Q3911*H3911</f>
        <v>0</v>
      </c>
      <c r="S3911" s="184">
        <v>0</v>
      </c>
      <c r="T3911" s="185">
        <f>S3911*H3911</f>
        <v>0</v>
      </c>
      <c r="U3911" s="36"/>
      <c r="V3911" s="36"/>
      <c r="W3911" s="36"/>
      <c r="X3911" s="36"/>
      <c r="Y3911" s="36"/>
      <c r="Z3911" s="36"/>
      <c r="AA3911" s="36"/>
      <c r="AB3911" s="36"/>
      <c r="AC3911" s="36"/>
      <c r="AD3911" s="36"/>
      <c r="AE3911" s="36"/>
      <c r="AR3911" s="186" t="s">
        <v>301</v>
      </c>
      <c r="AT3911" s="186" t="s">
        <v>179</v>
      </c>
      <c r="AU3911" s="186" t="s">
        <v>86</v>
      </c>
      <c r="AY3911" s="19" t="s">
        <v>177</v>
      </c>
      <c r="BE3911" s="187">
        <f>IF(N3911="základní",J3911,0)</f>
        <v>0</v>
      </c>
      <c r="BF3911" s="187">
        <f>IF(N3911="snížená",J3911,0)</f>
        <v>0</v>
      </c>
      <c r="BG3911" s="187">
        <f>IF(N3911="zákl. přenesená",J3911,0)</f>
        <v>0</v>
      </c>
      <c r="BH3911" s="187">
        <f>IF(N3911="sníž. přenesená",J3911,0)</f>
        <v>0</v>
      </c>
      <c r="BI3911" s="187">
        <f>IF(N3911="nulová",J3911,0)</f>
        <v>0</v>
      </c>
      <c r="BJ3911" s="19" t="s">
        <v>84</v>
      </c>
      <c r="BK3911" s="187">
        <f>ROUND(I3911*H3911,2)</f>
        <v>0</v>
      </c>
      <c r="BL3911" s="19" t="s">
        <v>301</v>
      </c>
      <c r="BM3911" s="186" t="s">
        <v>3012</v>
      </c>
    </row>
    <row r="3912" spans="1:65" s="2" customFormat="1" ht="11.25">
      <c r="A3912" s="36"/>
      <c r="B3912" s="37"/>
      <c r="C3912" s="38"/>
      <c r="D3912" s="188" t="s">
        <v>186</v>
      </c>
      <c r="E3912" s="38"/>
      <c r="F3912" s="189" t="s">
        <v>3013</v>
      </c>
      <c r="G3912" s="38"/>
      <c r="H3912" s="38"/>
      <c r="I3912" s="190"/>
      <c r="J3912" s="38"/>
      <c r="K3912" s="38"/>
      <c r="L3912" s="41"/>
      <c r="M3912" s="191"/>
      <c r="N3912" s="192"/>
      <c r="O3912" s="66"/>
      <c r="P3912" s="66"/>
      <c r="Q3912" s="66"/>
      <c r="R3912" s="66"/>
      <c r="S3912" s="66"/>
      <c r="T3912" s="67"/>
      <c r="U3912" s="36"/>
      <c r="V3912" s="36"/>
      <c r="W3912" s="36"/>
      <c r="X3912" s="36"/>
      <c r="Y3912" s="36"/>
      <c r="Z3912" s="36"/>
      <c r="AA3912" s="36"/>
      <c r="AB3912" s="36"/>
      <c r="AC3912" s="36"/>
      <c r="AD3912" s="36"/>
      <c r="AE3912" s="36"/>
      <c r="AT3912" s="19" t="s">
        <v>186</v>
      </c>
      <c r="AU3912" s="19" t="s">
        <v>86</v>
      </c>
    </row>
    <row r="3913" spans="1:65" s="13" customFormat="1" ht="11.25">
      <c r="B3913" s="193"/>
      <c r="C3913" s="194"/>
      <c r="D3913" s="195" t="s">
        <v>188</v>
      </c>
      <c r="E3913" s="196" t="s">
        <v>19</v>
      </c>
      <c r="F3913" s="197" t="s">
        <v>3014</v>
      </c>
      <c r="G3913" s="194"/>
      <c r="H3913" s="198">
        <v>3.5</v>
      </c>
      <c r="I3913" s="199"/>
      <c r="J3913" s="194"/>
      <c r="K3913" s="194"/>
      <c r="L3913" s="200"/>
      <c r="M3913" s="201"/>
      <c r="N3913" s="202"/>
      <c r="O3913" s="202"/>
      <c r="P3913" s="202"/>
      <c r="Q3913" s="202"/>
      <c r="R3913" s="202"/>
      <c r="S3913" s="202"/>
      <c r="T3913" s="203"/>
      <c r="AT3913" s="204" t="s">
        <v>188</v>
      </c>
      <c r="AU3913" s="204" t="s">
        <v>86</v>
      </c>
      <c r="AV3913" s="13" t="s">
        <v>86</v>
      </c>
      <c r="AW3913" s="13" t="s">
        <v>35</v>
      </c>
      <c r="AX3913" s="13" t="s">
        <v>84</v>
      </c>
      <c r="AY3913" s="204" t="s">
        <v>177</v>
      </c>
    </row>
    <row r="3914" spans="1:65" s="2" customFormat="1" ht="16.5" customHeight="1">
      <c r="A3914" s="36"/>
      <c r="B3914" s="37"/>
      <c r="C3914" s="237" t="s">
        <v>3015</v>
      </c>
      <c r="D3914" s="237" t="s">
        <v>757</v>
      </c>
      <c r="E3914" s="238" t="s">
        <v>3016</v>
      </c>
      <c r="F3914" s="239" t="s">
        <v>3017</v>
      </c>
      <c r="G3914" s="240" t="s">
        <v>199</v>
      </c>
      <c r="H3914" s="241">
        <v>3.605</v>
      </c>
      <c r="I3914" s="242"/>
      <c r="J3914" s="243">
        <f>ROUND(I3914*H3914,2)</f>
        <v>0</v>
      </c>
      <c r="K3914" s="239" t="s">
        <v>19</v>
      </c>
      <c r="L3914" s="244"/>
      <c r="M3914" s="245" t="s">
        <v>19</v>
      </c>
      <c r="N3914" s="246" t="s">
        <v>47</v>
      </c>
      <c r="O3914" s="66"/>
      <c r="P3914" s="184">
        <f>O3914*H3914</f>
        <v>0</v>
      </c>
      <c r="Q3914" s="184">
        <v>1E-4</v>
      </c>
      <c r="R3914" s="184">
        <f>Q3914*H3914</f>
        <v>3.6050000000000003E-4</v>
      </c>
      <c r="S3914" s="184">
        <v>0</v>
      </c>
      <c r="T3914" s="185">
        <f>S3914*H3914</f>
        <v>0</v>
      </c>
      <c r="U3914" s="36"/>
      <c r="V3914" s="36"/>
      <c r="W3914" s="36"/>
      <c r="X3914" s="36"/>
      <c r="Y3914" s="36"/>
      <c r="Z3914" s="36"/>
      <c r="AA3914" s="36"/>
      <c r="AB3914" s="36"/>
      <c r="AC3914" s="36"/>
      <c r="AD3914" s="36"/>
      <c r="AE3914" s="36"/>
      <c r="AR3914" s="186" t="s">
        <v>592</v>
      </c>
      <c r="AT3914" s="186" t="s">
        <v>757</v>
      </c>
      <c r="AU3914" s="186" t="s">
        <v>86</v>
      </c>
      <c r="AY3914" s="19" t="s">
        <v>177</v>
      </c>
      <c r="BE3914" s="187">
        <f>IF(N3914="základní",J3914,0)</f>
        <v>0</v>
      </c>
      <c r="BF3914" s="187">
        <f>IF(N3914="snížená",J3914,0)</f>
        <v>0</v>
      </c>
      <c r="BG3914" s="187">
        <f>IF(N3914="zákl. přenesená",J3914,0)</f>
        <v>0</v>
      </c>
      <c r="BH3914" s="187">
        <f>IF(N3914="sníž. přenesená",J3914,0)</f>
        <v>0</v>
      </c>
      <c r="BI3914" s="187">
        <f>IF(N3914="nulová",J3914,0)</f>
        <v>0</v>
      </c>
      <c r="BJ3914" s="19" t="s">
        <v>84</v>
      </c>
      <c r="BK3914" s="187">
        <f>ROUND(I3914*H3914,2)</f>
        <v>0</v>
      </c>
      <c r="BL3914" s="19" t="s">
        <v>301</v>
      </c>
      <c r="BM3914" s="186" t="s">
        <v>3018</v>
      </c>
    </row>
    <row r="3915" spans="1:65" s="13" customFormat="1" ht="11.25">
      <c r="B3915" s="193"/>
      <c r="C3915" s="194"/>
      <c r="D3915" s="195" t="s">
        <v>188</v>
      </c>
      <c r="E3915" s="196" t="s">
        <v>19</v>
      </c>
      <c r="F3915" s="197" t="s">
        <v>3019</v>
      </c>
      <c r="G3915" s="194"/>
      <c r="H3915" s="198">
        <v>3.605</v>
      </c>
      <c r="I3915" s="199"/>
      <c r="J3915" s="194"/>
      <c r="K3915" s="194"/>
      <c r="L3915" s="200"/>
      <c r="M3915" s="201"/>
      <c r="N3915" s="202"/>
      <c r="O3915" s="202"/>
      <c r="P3915" s="202"/>
      <c r="Q3915" s="202"/>
      <c r="R3915" s="202"/>
      <c r="S3915" s="202"/>
      <c r="T3915" s="203"/>
      <c r="AT3915" s="204" t="s">
        <v>188</v>
      </c>
      <c r="AU3915" s="204" t="s">
        <v>86</v>
      </c>
      <c r="AV3915" s="13" t="s">
        <v>86</v>
      </c>
      <c r="AW3915" s="13" t="s">
        <v>35</v>
      </c>
      <c r="AX3915" s="13" t="s">
        <v>84</v>
      </c>
      <c r="AY3915" s="204" t="s">
        <v>177</v>
      </c>
    </row>
    <row r="3916" spans="1:65" s="2" customFormat="1" ht="24.2" customHeight="1">
      <c r="A3916" s="36"/>
      <c r="B3916" s="37"/>
      <c r="C3916" s="175" t="s">
        <v>3020</v>
      </c>
      <c r="D3916" s="175" t="s">
        <v>179</v>
      </c>
      <c r="E3916" s="176" t="s">
        <v>3021</v>
      </c>
      <c r="F3916" s="177" t="s">
        <v>3022</v>
      </c>
      <c r="G3916" s="178" t="s">
        <v>1359</v>
      </c>
      <c r="H3916" s="249"/>
      <c r="I3916" s="180"/>
      <c r="J3916" s="181">
        <f>ROUND(I3916*H3916,2)</f>
        <v>0</v>
      </c>
      <c r="K3916" s="177" t="s">
        <v>183</v>
      </c>
      <c r="L3916" s="41"/>
      <c r="M3916" s="182" t="s">
        <v>19</v>
      </c>
      <c r="N3916" s="183" t="s">
        <v>47</v>
      </c>
      <c r="O3916" s="66"/>
      <c r="P3916" s="184">
        <f>O3916*H3916</f>
        <v>0</v>
      </c>
      <c r="Q3916" s="184">
        <v>0</v>
      </c>
      <c r="R3916" s="184">
        <f>Q3916*H3916</f>
        <v>0</v>
      </c>
      <c r="S3916" s="184">
        <v>0</v>
      </c>
      <c r="T3916" s="185">
        <f>S3916*H3916</f>
        <v>0</v>
      </c>
      <c r="U3916" s="36"/>
      <c r="V3916" s="36"/>
      <c r="W3916" s="36"/>
      <c r="X3916" s="36"/>
      <c r="Y3916" s="36"/>
      <c r="Z3916" s="36"/>
      <c r="AA3916" s="36"/>
      <c r="AB3916" s="36"/>
      <c r="AC3916" s="36"/>
      <c r="AD3916" s="36"/>
      <c r="AE3916" s="36"/>
      <c r="AR3916" s="186" t="s">
        <v>301</v>
      </c>
      <c r="AT3916" s="186" t="s">
        <v>179</v>
      </c>
      <c r="AU3916" s="186" t="s">
        <v>86</v>
      </c>
      <c r="AY3916" s="19" t="s">
        <v>177</v>
      </c>
      <c r="BE3916" s="187">
        <f>IF(N3916="základní",J3916,0)</f>
        <v>0</v>
      </c>
      <c r="BF3916" s="187">
        <f>IF(N3916="snížená",J3916,0)</f>
        <v>0</v>
      </c>
      <c r="BG3916" s="187">
        <f>IF(N3916="zákl. přenesená",J3916,0)</f>
        <v>0</v>
      </c>
      <c r="BH3916" s="187">
        <f>IF(N3916="sníž. přenesená",J3916,0)</f>
        <v>0</v>
      </c>
      <c r="BI3916" s="187">
        <f>IF(N3916="nulová",J3916,0)</f>
        <v>0</v>
      </c>
      <c r="BJ3916" s="19" t="s">
        <v>84</v>
      </c>
      <c r="BK3916" s="187">
        <f>ROUND(I3916*H3916,2)</f>
        <v>0</v>
      </c>
      <c r="BL3916" s="19" t="s">
        <v>301</v>
      </c>
      <c r="BM3916" s="186" t="s">
        <v>3023</v>
      </c>
    </row>
    <row r="3917" spans="1:65" s="2" customFormat="1" ht="11.25">
      <c r="A3917" s="36"/>
      <c r="B3917" s="37"/>
      <c r="C3917" s="38"/>
      <c r="D3917" s="188" t="s">
        <v>186</v>
      </c>
      <c r="E3917" s="38"/>
      <c r="F3917" s="189" t="s">
        <v>3024</v>
      </c>
      <c r="G3917" s="38"/>
      <c r="H3917" s="38"/>
      <c r="I3917" s="190"/>
      <c r="J3917" s="38"/>
      <c r="K3917" s="38"/>
      <c r="L3917" s="41"/>
      <c r="M3917" s="191"/>
      <c r="N3917" s="192"/>
      <c r="O3917" s="66"/>
      <c r="P3917" s="66"/>
      <c r="Q3917" s="66"/>
      <c r="R3917" s="66"/>
      <c r="S3917" s="66"/>
      <c r="T3917" s="67"/>
      <c r="U3917" s="36"/>
      <c r="V3917" s="36"/>
      <c r="W3917" s="36"/>
      <c r="X3917" s="36"/>
      <c r="Y3917" s="36"/>
      <c r="Z3917" s="36"/>
      <c r="AA3917" s="36"/>
      <c r="AB3917" s="36"/>
      <c r="AC3917" s="36"/>
      <c r="AD3917" s="36"/>
      <c r="AE3917" s="36"/>
      <c r="AT3917" s="19" t="s">
        <v>186</v>
      </c>
      <c r="AU3917" s="19" t="s">
        <v>86</v>
      </c>
    </row>
    <row r="3918" spans="1:65" s="12" customFormat="1" ht="22.9" customHeight="1">
      <c r="B3918" s="159"/>
      <c r="C3918" s="160"/>
      <c r="D3918" s="161" t="s">
        <v>75</v>
      </c>
      <c r="E3918" s="173" t="s">
        <v>3025</v>
      </c>
      <c r="F3918" s="173" t="s">
        <v>3026</v>
      </c>
      <c r="G3918" s="160"/>
      <c r="H3918" s="160"/>
      <c r="I3918" s="163"/>
      <c r="J3918" s="174">
        <f>BK3918</f>
        <v>0</v>
      </c>
      <c r="K3918" s="160"/>
      <c r="L3918" s="165"/>
      <c r="M3918" s="166"/>
      <c r="N3918" s="167"/>
      <c r="O3918" s="167"/>
      <c r="P3918" s="168">
        <f>SUM(P3919:P3927)</f>
        <v>0</v>
      </c>
      <c r="Q3918" s="167"/>
      <c r="R3918" s="168">
        <f>SUM(R3919:R3927)</f>
        <v>0.10759007999999999</v>
      </c>
      <c r="S3918" s="167"/>
      <c r="T3918" s="169">
        <f>SUM(T3919:T3927)</f>
        <v>0</v>
      </c>
      <c r="AR3918" s="170" t="s">
        <v>86</v>
      </c>
      <c r="AT3918" s="171" t="s">
        <v>75</v>
      </c>
      <c r="AU3918" s="171" t="s">
        <v>84</v>
      </c>
      <c r="AY3918" s="170" t="s">
        <v>177</v>
      </c>
      <c r="BK3918" s="172">
        <f>SUM(BK3919:BK3927)</f>
        <v>0</v>
      </c>
    </row>
    <row r="3919" spans="1:65" s="2" customFormat="1" ht="16.5" customHeight="1">
      <c r="A3919" s="36"/>
      <c r="B3919" s="37"/>
      <c r="C3919" s="175" t="s">
        <v>3027</v>
      </c>
      <c r="D3919" s="175" t="s">
        <v>179</v>
      </c>
      <c r="E3919" s="176" t="s">
        <v>3028</v>
      </c>
      <c r="F3919" s="177" t="s">
        <v>3029</v>
      </c>
      <c r="G3919" s="178" t="s">
        <v>199</v>
      </c>
      <c r="H3919" s="179">
        <v>72.695999999999998</v>
      </c>
      <c r="I3919" s="180"/>
      <c r="J3919" s="181">
        <f>ROUND(I3919*H3919,2)</f>
        <v>0</v>
      </c>
      <c r="K3919" s="177" t="s">
        <v>183</v>
      </c>
      <c r="L3919" s="41"/>
      <c r="M3919" s="182" t="s">
        <v>19</v>
      </c>
      <c r="N3919" s="183" t="s">
        <v>47</v>
      </c>
      <c r="O3919" s="66"/>
      <c r="P3919" s="184">
        <f>O3919*H3919</f>
        <v>0</v>
      </c>
      <c r="Q3919" s="184">
        <v>1.48E-3</v>
      </c>
      <c r="R3919" s="184">
        <f>Q3919*H3919</f>
        <v>0.10759007999999999</v>
      </c>
      <c r="S3919" s="184">
        <v>0</v>
      </c>
      <c r="T3919" s="185">
        <f>S3919*H3919</f>
        <v>0</v>
      </c>
      <c r="U3919" s="36"/>
      <c r="V3919" s="36"/>
      <c r="W3919" s="36"/>
      <c r="X3919" s="36"/>
      <c r="Y3919" s="36"/>
      <c r="Z3919" s="36"/>
      <c r="AA3919" s="36"/>
      <c r="AB3919" s="36"/>
      <c r="AC3919" s="36"/>
      <c r="AD3919" s="36"/>
      <c r="AE3919" s="36"/>
      <c r="AR3919" s="186" t="s">
        <v>301</v>
      </c>
      <c r="AT3919" s="186" t="s">
        <v>179</v>
      </c>
      <c r="AU3919" s="186" t="s">
        <v>86</v>
      </c>
      <c r="AY3919" s="19" t="s">
        <v>177</v>
      </c>
      <c r="BE3919" s="187">
        <f>IF(N3919="základní",J3919,0)</f>
        <v>0</v>
      </c>
      <c r="BF3919" s="187">
        <f>IF(N3919="snížená",J3919,0)</f>
        <v>0</v>
      </c>
      <c r="BG3919" s="187">
        <f>IF(N3919="zákl. přenesená",J3919,0)</f>
        <v>0</v>
      </c>
      <c r="BH3919" s="187">
        <f>IF(N3919="sníž. přenesená",J3919,0)</f>
        <v>0</v>
      </c>
      <c r="BI3919" s="187">
        <f>IF(N3919="nulová",J3919,0)</f>
        <v>0</v>
      </c>
      <c r="BJ3919" s="19" t="s">
        <v>84</v>
      </c>
      <c r="BK3919" s="187">
        <f>ROUND(I3919*H3919,2)</f>
        <v>0</v>
      </c>
      <c r="BL3919" s="19" t="s">
        <v>301</v>
      </c>
      <c r="BM3919" s="186" t="s">
        <v>3030</v>
      </c>
    </row>
    <row r="3920" spans="1:65" s="2" customFormat="1" ht="11.25">
      <c r="A3920" s="36"/>
      <c r="B3920" s="37"/>
      <c r="C3920" s="38"/>
      <c r="D3920" s="188" t="s">
        <v>186</v>
      </c>
      <c r="E3920" s="38"/>
      <c r="F3920" s="189" t="s">
        <v>3031</v>
      </c>
      <c r="G3920" s="38"/>
      <c r="H3920" s="38"/>
      <c r="I3920" s="190"/>
      <c r="J3920" s="38"/>
      <c r="K3920" s="38"/>
      <c r="L3920" s="41"/>
      <c r="M3920" s="191"/>
      <c r="N3920" s="192"/>
      <c r="O3920" s="66"/>
      <c r="P3920" s="66"/>
      <c r="Q3920" s="66"/>
      <c r="R3920" s="66"/>
      <c r="S3920" s="66"/>
      <c r="T3920" s="67"/>
      <c r="U3920" s="36"/>
      <c r="V3920" s="36"/>
      <c r="W3920" s="36"/>
      <c r="X3920" s="36"/>
      <c r="Y3920" s="36"/>
      <c r="Z3920" s="36"/>
      <c r="AA3920" s="36"/>
      <c r="AB3920" s="36"/>
      <c r="AC3920" s="36"/>
      <c r="AD3920" s="36"/>
      <c r="AE3920" s="36"/>
      <c r="AT3920" s="19" t="s">
        <v>186</v>
      </c>
      <c r="AU3920" s="19" t="s">
        <v>86</v>
      </c>
    </row>
    <row r="3921" spans="1:65" s="15" customFormat="1" ht="11.25">
      <c r="B3921" s="216"/>
      <c r="C3921" s="217"/>
      <c r="D3921" s="195" t="s">
        <v>188</v>
      </c>
      <c r="E3921" s="218" t="s">
        <v>19</v>
      </c>
      <c r="F3921" s="219" t="s">
        <v>2586</v>
      </c>
      <c r="G3921" s="217"/>
      <c r="H3921" s="218" t="s">
        <v>19</v>
      </c>
      <c r="I3921" s="220"/>
      <c r="J3921" s="217"/>
      <c r="K3921" s="217"/>
      <c r="L3921" s="221"/>
      <c r="M3921" s="222"/>
      <c r="N3921" s="223"/>
      <c r="O3921" s="223"/>
      <c r="P3921" s="223"/>
      <c r="Q3921" s="223"/>
      <c r="R3921" s="223"/>
      <c r="S3921" s="223"/>
      <c r="T3921" s="224"/>
      <c r="AT3921" s="225" t="s">
        <v>188</v>
      </c>
      <c r="AU3921" s="225" t="s">
        <v>86</v>
      </c>
      <c r="AV3921" s="15" t="s">
        <v>84</v>
      </c>
      <c r="AW3921" s="15" t="s">
        <v>35</v>
      </c>
      <c r="AX3921" s="15" t="s">
        <v>76</v>
      </c>
      <c r="AY3921" s="225" t="s">
        <v>177</v>
      </c>
    </row>
    <row r="3922" spans="1:65" s="13" customFormat="1" ht="11.25">
      <c r="B3922" s="193"/>
      <c r="C3922" s="194"/>
      <c r="D3922" s="195" t="s">
        <v>188</v>
      </c>
      <c r="E3922" s="196" t="s">
        <v>19</v>
      </c>
      <c r="F3922" s="197" t="s">
        <v>3032</v>
      </c>
      <c r="G3922" s="194"/>
      <c r="H3922" s="198">
        <v>10.56</v>
      </c>
      <c r="I3922" s="199"/>
      <c r="J3922" s="194"/>
      <c r="K3922" s="194"/>
      <c r="L3922" s="200"/>
      <c r="M3922" s="201"/>
      <c r="N3922" s="202"/>
      <c r="O3922" s="202"/>
      <c r="P3922" s="202"/>
      <c r="Q3922" s="202"/>
      <c r="R3922" s="202"/>
      <c r="S3922" s="202"/>
      <c r="T3922" s="203"/>
      <c r="AT3922" s="204" t="s">
        <v>188</v>
      </c>
      <c r="AU3922" s="204" t="s">
        <v>86</v>
      </c>
      <c r="AV3922" s="13" t="s">
        <v>86</v>
      </c>
      <c r="AW3922" s="13" t="s">
        <v>35</v>
      </c>
      <c r="AX3922" s="13" t="s">
        <v>76</v>
      </c>
      <c r="AY3922" s="204" t="s">
        <v>177</v>
      </c>
    </row>
    <row r="3923" spans="1:65" s="15" customFormat="1" ht="11.25">
      <c r="B3923" s="216"/>
      <c r="C3923" s="217"/>
      <c r="D3923" s="195" t="s">
        <v>188</v>
      </c>
      <c r="E3923" s="218" t="s">
        <v>19</v>
      </c>
      <c r="F3923" s="219" t="s">
        <v>2588</v>
      </c>
      <c r="G3923" s="217"/>
      <c r="H3923" s="218" t="s">
        <v>19</v>
      </c>
      <c r="I3923" s="220"/>
      <c r="J3923" s="217"/>
      <c r="K3923" s="217"/>
      <c r="L3923" s="221"/>
      <c r="M3923" s="222"/>
      <c r="N3923" s="223"/>
      <c r="O3923" s="223"/>
      <c r="P3923" s="223"/>
      <c r="Q3923" s="223"/>
      <c r="R3923" s="223"/>
      <c r="S3923" s="223"/>
      <c r="T3923" s="224"/>
      <c r="AT3923" s="225" t="s">
        <v>188</v>
      </c>
      <c r="AU3923" s="225" t="s">
        <v>86</v>
      </c>
      <c r="AV3923" s="15" t="s">
        <v>84</v>
      </c>
      <c r="AW3923" s="15" t="s">
        <v>35</v>
      </c>
      <c r="AX3923" s="15" t="s">
        <v>76</v>
      </c>
      <c r="AY3923" s="225" t="s">
        <v>177</v>
      </c>
    </row>
    <row r="3924" spans="1:65" s="13" customFormat="1" ht="11.25">
      <c r="B3924" s="193"/>
      <c r="C3924" s="194"/>
      <c r="D3924" s="195" t="s">
        <v>188</v>
      </c>
      <c r="E3924" s="196" t="s">
        <v>19</v>
      </c>
      <c r="F3924" s="197" t="s">
        <v>3033</v>
      </c>
      <c r="G3924" s="194"/>
      <c r="H3924" s="198">
        <v>10.8</v>
      </c>
      <c r="I3924" s="199"/>
      <c r="J3924" s="194"/>
      <c r="K3924" s="194"/>
      <c r="L3924" s="200"/>
      <c r="M3924" s="201"/>
      <c r="N3924" s="202"/>
      <c r="O3924" s="202"/>
      <c r="P3924" s="202"/>
      <c r="Q3924" s="202"/>
      <c r="R3924" s="202"/>
      <c r="S3924" s="202"/>
      <c r="T3924" s="203"/>
      <c r="AT3924" s="204" t="s">
        <v>188</v>
      </c>
      <c r="AU3924" s="204" t="s">
        <v>86</v>
      </c>
      <c r="AV3924" s="13" t="s">
        <v>86</v>
      </c>
      <c r="AW3924" s="13" t="s">
        <v>35</v>
      </c>
      <c r="AX3924" s="13" t="s">
        <v>76</v>
      </c>
      <c r="AY3924" s="204" t="s">
        <v>177</v>
      </c>
    </row>
    <row r="3925" spans="1:65" s="15" customFormat="1" ht="11.25">
      <c r="B3925" s="216"/>
      <c r="C3925" s="217"/>
      <c r="D3925" s="195" t="s">
        <v>188</v>
      </c>
      <c r="E3925" s="218" t="s">
        <v>19</v>
      </c>
      <c r="F3925" s="219" t="s">
        <v>2590</v>
      </c>
      <c r="G3925" s="217"/>
      <c r="H3925" s="218" t="s">
        <v>19</v>
      </c>
      <c r="I3925" s="220"/>
      <c r="J3925" s="217"/>
      <c r="K3925" s="217"/>
      <c r="L3925" s="221"/>
      <c r="M3925" s="222"/>
      <c r="N3925" s="223"/>
      <c r="O3925" s="223"/>
      <c r="P3925" s="223"/>
      <c r="Q3925" s="223"/>
      <c r="R3925" s="223"/>
      <c r="S3925" s="223"/>
      <c r="T3925" s="224"/>
      <c r="AT3925" s="225" t="s">
        <v>188</v>
      </c>
      <c r="AU3925" s="225" t="s">
        <v>86</v>
      </c>
      <c r="AV3925" s="15" t="s">
        <v>84</v>
      </c>
      <c r="AW3925" s="15" t="s">
        <v>35</v>
      </c>
      <c r="AX3925" s="15" t="s">
        <v>76</v>
      </c>
      <c r="AY3925" s="225" t="s">
        <v>177</v>
      </c>
    </row>
    <row r="3926" spans="1:65" s="13" customFormat="1" ht="11.25">
      <c r="B3926" s="193"/>
      <c r="C3926" s="194"/>
      <c r="D3926" s="195" t="s">
        <v>188</v>
      </c>
      <c r="E3926" s="196" t="s">
        <v>19</v>
      </c>
      <c r="F3926" s="197" t="s">
        <v>3034</v>
      </c>
      <c r="G3926" s="194"/>
      <c r="H3926" s="198">
        <v>51.335999999999999</v>
      </c>
      <c r="I3926" s="199"/>
      <c r="J3926" s="194"/>
      <c r="K3926" s="194"/>
      <c r="L3926" s="200"/>
      <c r="M3926" s="201"/>
      <c r="N3926" s="202"/>
      <c r="O3926" s="202"/>
      <c r="P3926" s="202"/>
      <c r="Q3926" s="202"/>
      <c r="R3926" s="202"/>
      <c r="S3926" s="202"/>
      <c r="T3926" s="203"/>
      <c r="AT3926" s="204" t="s">
        <v>188</v>
      </c>
      <c r="AU3926" s="204" t="s">
        <v>86</v>
      </c>
      <c r="AV3926" s="13" t="s">
        <v>86</v>
      </c>
      <c r="AW3926" s="13" t="s">
        <v>35</v>
      </c>
      <c r="AX3926" s="13" t="s">
        <v>76</v>
      </c>
      <c r="AY3926" s="204" t="s">
        <v>177</v>
      </c>
    </row>
    <row r="3927" spans="1:65" s="14" customFormat="1" ht="11.25">
      <c r="B3927" s="205"/>
      <c r="C3927" s="206"/>
      <c r="D3927" s="195" t="s">
        <v>188</v>
      </c>
      <c r="E3927" s="207" t="s">
        <v>19</v>
      </c>
      <c r="F3927" s="208" t="s">
        <v>190</v>
      </c>
      <c r="G3927" s="206"/>
      <c r="H3927" s="209">
        <v>72.695999999999998</v>
      </c>
      <c r="I3927" s="210"/>
      <c r="J3927" s="206"/>
      <c r="K3927" s="206"/>
      <c r="L3927" s="211"/>
      <c r="M3927" s="212"/>
      <c r="N3927" s="213"/>
      <c r="O3927" s="213"/>
      <c r="P3927" s="213"/>
      <c r="Q3927" s="213"/>
      <c r="R3927" s="213"/>
      <c r="S3927" s="213"/>
      <c r="T3927" s="214"/>
      <c r="AT3927" s="215" t="s">
        <v>188</v>
      </c>
      <c r="AU3927" s="215" t="s">
        <v>86</v>
      </c>
      <c r="AV3927" s="14" t="s">
        <v>184</v>
      </c>
      <c r="AW3927" s="14" t="s">
        <v>35</v>
      </c>
      <c r="AX3927" s="14" t="s">
        <v>84</v>
      </c>
      <c r="AY3927" s="215" t="s">
        <v>177</v>
      </c>
    </row>
    <row r="3928" spans="1:65" s="12" customFormat="1" ht="25.9" customHeight="1">
      <c r="B3928" s="159"/>
      <c r="C3928" s="160"/>
      <c r="D3928" s="161" t="s">
        <v>75</v>
      </c>
      <c r="E3928" s="162" t="s">
        <v>3035</v>
      </c>
      <c r="F3928" s="162" t="s">
        <v>3036</v>
      </c>
      <c r="G3928" s="160"/>
      <c r="H3928" s="160"/>
      <c r="I3928" s="163"/>
      <c r="J3928" s="164">
        <f>BK3928</f>
        <v>0</v>
      </c>
      <c r="K3928" s="160"/>
      <c r="L3928" s="165"/>
      <c r="M3928" s="166"/>
      <c r="N3928" s="167"/>
      <c r="O3928" s="167"/>
      <c r="P3928" s="168">
        <f>SUM(P3929:P3931)</f>
        <v>0</v>
      </c>
      <c r="Q3928" s="167"/>
      <c r="R3928" s="168">
        <f>SUM(R3929:R3931)</f>
        <v>0</v>
      </c>
      <c r="S3928" s="167"/>
      <c r="T3928" s="169">
        <f>SUM(T3929:T3931)</f>
        <v>0</v>
      </c>
      <c r="AR3928" s="170" t="s">
        <v>184</v>
      </c>
      <c r="AT3928" s="171" t="s">
        <v>75</v>
      </c>
      <c r="AU3928" s="171" t="s">
        <v>76</v>
      </c>
      <c r="AY3928" s="170" t="s">
        <v>177</v>
      </c>
      <c r="BK3928" s="172">
        <f>SUM(BK3929:BK3931)</f>
        <v>0</v>
      </c>
    </row>
    <row r="3929" spans="1:65" s="2" customFormat="1" ht="16.5" customHeight="1">
      <c r="A3929" s="36"/>
      <c r="B3929" s="37"/>
      <c r="C3929" s="175" t="s">
        <v>3037</v>
      </c>
      <c r="D3929" s="175" t="s">
        <v>179</v>
      </c>
      <c r="E3929" s="176" t="s">
        <v>3038</v>
      </c>
      <c r="F3929" s="177" t="s">
        <v>3039</v>
      </c>
      <c r="G3929" s="178" t="s">
        <v>3040</v>
      </c>
      <c r="H3929" s="179">
        <v>40</v>
      </c>
      <c r="I3929" s="180"/>
      <c r="J3929" s="181">
        <f>ROUND(I3929*H3929,2)</f>
        <v>0</v>
      </c>
      <c r="K3929" s="177" t="s">
        <v>183</v>
      </c>
      <c r="L3929" s="41"/>
      <c r="M3929" s="182" t="s">
        <v>19</v>
      </c>
      <c r="N3929" s="183" t="s">
        <v>47</v>
      </c>
      <c r="O3929" s="66"/>
      <c r="P3929" s="184">
        <f>O3929*H3929</f>
        <v>0</v>
      </c>
      <c r="Q3929" s="184">
        <v>0</v>
      </c>
      <c r="R3929" s="184">
        <f>Q3929*H3929</f>
        <v>0</v>
      </c>
      <c r="S3929" s="184">
        <v>0</v>
      </c>
      <c r="T3929" s="185">
        <f>S3929*H3929</f>
        <v>0</v>
      </c>
      <c r="U3929" s="36"/>
      <c r="V3929" s="36"/>
      <c r="W3929" s="36"/>
      <c r="X3929" s="36"/>
      <c r="Y3929" s="36"/>
      <c r="Z3929" s="36"/>
      <c r="AA3929" s="36"/>
      <c r="AB3929" s="36"/>
      <c r="AC3929" s="36"/>
      <c r="AD3929" s="36"/>
      <c r="AE3929" s="36"/>
      <c r="AR3929" s="186" t="s">
        <v>3041</v>
      </c>
      <c r="AT3929" s="186" t="s">
        <v>179</v>
      </c>
      <c r="AU3929" s="186" t="s">
        <v>84</v>
      </c>
      <c r="AY3929" s="19" t="s">
        <v>177</v>
      </c>
      <c r="BE3929" s="187">
        <f>IF(N3929="základní",J3929,0)</f>
        <v>0</v>
      </c>
      <c r="BF3929" s="187">
        <f>IF(N3929="snížená",J3929,0)</f>
        <v>0</v>
      </c>
      <c r="BG3929" s="187">
        <f>IF(N3929="zákl. přenesená",J3929,0)</f>
        <v>0</v>
      </c>
      <c r="BH3929" s="187">
        <f>IF(N3929="sníž. přenesená",J3929,0)</f>
        <v>0</v>
      </c>
      <c r="BI3929" s="187">
        <f>IF(N3929="nulová",J3929,0)</f>
        <v>0</v>
      </c>
      <c r="BJ3929" s="19" t="s">
        <v>84</v>
      </c>
      <c r="BK3929" s="187">
        <f>ROUND(I3929*H3929,2)</f>
        <v>0</v>
      </c>
      <c r="BL3929" s="19" t="s">
        <v>3041</v>
      </c>
      <c r="BM3929" s="186" t="s">
        <v>3042</v>
      </c>
    </row>
    <row r="3930" spans="1:65" s="2" customFormat="1" ht="11.25">
      <c r="A3930" s="36"/>
      <c r="B3930" s="37"/>
      <c r="C3930" s="38"/>
      <c r="D3930" s="188" t="s">
        <v>186</v>
      </c>
      <c r="E3930" s="38"/>
      <c r="F3930" s="189" t="s">
        <v>3043</v>
      </c>
      <c r="G3930" s="38"/>
      <c r="H3930" s="38"/>
      <c r="I3930" s="190"/>
      <c r="J3930" s="38"/>
      <c r="K3930" s="38"/>
      <c r="L3930" s="41"/>
      <c r="M3930" s="191"/>
      <c r="N3930" s="192"/>
      <c r="O3930" s="66"/>
      <c r="P3930" s="66"/>
      <c r="Q3930" s="66"/>
      <c r="R3930" s="66"/>
      <c r="S3930" s="66"/>
      <c r="T3930" s="67"/>
      <c r="U3930" s="36"/>
      <c r="V3930" s="36"/>
      <c r="W3930" s="36"/>
      <c r="X3930" s="36"/>
      <c r="Y3930" s="36"/>
      <c r="Z3930" s="36"/>
      <c r="AA3930" s="36"/>
      <c r="AB3930" s="36"/>
      <c r="AC3930" s="36"/>
      <c r="AD3930" s="36"/>
      <c r="AE3930" s="36"/>
      <c r="AT3930" s="19" t="s">
        <v>186</v>
      </c>
      <c r="AU3930" s="19" t="s">
        <v>84</v>
      </c>
    </row>
    <row r="3931" spans="1:65" s="13" customFormat="1" ht="11.25">
      <c r="B3931" s="193"/>
      <c r="C3931" s="194"/>
      <c r="D3931" s="195" t="s">
        <v>188</v>
      </c>
      <c r="E3931" s="196" t="s">
        <v>19</v>
      </c>
      <c r="F3931" s="197" t="s">
        <v>3044</v>
      </c>
      <c r="G3931" s="194"/>
      <c r="H3931" s="198">
        <v>40</v>
      </c>
      <c r="I3931" s="199"/>
      <c r="J3931" s="194"/>
      <c r="K3931" s="194"/>
      <c r="L3931" s="200"/>
      <c r="M3931" s="201"/>
      <c r="N3931" s="202"/>
      <c r="O3931" s="202"/>
      <c r="P3931" s="202"/>
      <c r="Q3931" s="202"/>
      <c r="R3931" s="202"/>
      <c r="S3931" s="202"/>
      <c r="T3931" s="203"/>
      <c r="AT3931" s="204" t="s">
        <v>188</v>
      </c>
      <c r="AU3931" s="204" t="s">
        <v>84</v>
      </c>
      <c r="AV3931" s="13" t="s">
        <v>86</v>
      </c>
      <c r="AW3931" s="13" t="s">
        <v>35</v>
      </c>
      <c r="AX3931" s="13" t="s">
        <v>84</v>
      </c>
      <c r="AY3931" s="204" t="s">
        <v>177</v>
      </c>
    </row>
    <row r="3932" spans="1:65" s="12" customFormat="1" ht="25.9" customHeight="1">
      <c r="B3932" s="159"/>
      <c r="C3932" s="160"/>
      <c r="D3932" s="161" t="s">
        <v>75</v>
      </c>
      <c r="E3932" s="162" t="s">
        <v>3045</v>
      </c>
      <c r="F3932" s="162" t="s">
        <v>3046</v>
      </c>
      <c r="G3932" s="160"/>
      <c r="H3932" s="160"/>
      <c r="I3932" s="163"/>
      <c r="J3932" s="164">
        <f>BK3932</f>
        <v>0</v>
      </c>
      <c r="K3932" s="160"/>
      <c r="L3932" s="165"/>
      <c r="M3932" s="166"/>
      <c r="N3932" s="167"/>
      <c r="O3932" s="167"/>
      <c r="P3932" s="168">
        <f>SUM(P3933:P3934)</f>
        <v>0</v>
      </c>
      <c r="Q3932" s="167"/>
      <c r="R3932" s="168">
        <f>SUM(R3933:R3934)</f>
        <v>0</v>
      </c>
      <c r="S3932" s="167"/>
      <c r="T3932" s="169">
        <f>SUM(T3933:T3934)</f>
        <v>0</v>
      </c>
      <c r="AR3932" s="170" t="s">
        <v>184</v>
      </c>
      <c r="AT3932" s="171" t="s">
        <v>75</v>
      </c>
      <c r="AU3932" s="171" t="s">
        <v>76</v>
      </c>
      <c r="AY3932" s="170" t="s">
        <v>177</v>
      </c>
      <c r="BK3932" s="172">
        <f>SUM(BK3933:BK3934)</f>
        <v>0</v>
      </c>
    </row>
    <row r="3933" spans="1:65" s="2" customFormat="1" ht="16.5" customHeight="1">
      <c r="A3933" s="36"/>
      <c r="B3933" s="37"/>
      <c r="C3933" s="175" t="s">
        <v>3047</v>
      </c>
      <c r="D3933" s="175" t="s">
        <v>179</v>
      </c>
      <c r="E3933" s="176" t="s">
        <v>3048</v>
      </c>
      <c r="F3933" s="177" t="s">
        <v>3049</v>
      </c>
      <c r="G3933" s="178" t="s">
        <v>272</v>
      </c>
      <c r="H3933" s="179">
        <v>47</v>
      </c>
      <c r="I3933" s="180"/>
      <c r="J3933" s="181">
        <f>ROUND(I3933*H3933,2)</f>
        <v>0</v>
      </c>
      <c r="K3933" s="177" t="s">
        <v>19</v>
      </c>
      <c r="L3933" s="41"/>
      <c r="M3933" s="182" t="s">
        <v>19</v>
      </c>
      <c r="N3933" s="183" t="s">
        <v>47</v>
      </c>
      <c r="O3933" s="66"/>
      <c r="P3933" s="184">
        <f>O3933*H3933</f>
        <v>0</v>
      </c>
      <c r="Q3933" s="184">
        <v>0</v>
      </c>
      <c r="R3933" s="184">
        <f>Q3933*H3933</f>
        <v>0</v>
      </c>
      <c r="S3933" s="184">
        <v>0</v>
      </c>
      <c r="T3933" s="185">
        <f>S3933*H3933</f>
        <v>0</v>
      </c>
      <c r="U3933" s="36"/>
      <c r="V3933" s="36"/>
      <c r="W3933" s="36"/>
      <c r="X3933" s="36"/>
      <c r="Y3933" s="36"/>
      <c r="Z3933" s="36"/>
      <c r="AA3933" s="36"/>
      <c r="AB3933" s="36"/>
      <c r="AC3933" s="36"/>
      <c r="AD3933" s="36"/>
      <c r="AE3933" s="36"/>
      <c r="AR3933" s="186" t="s">
        <v>3041</v>
      </c>
      <c r="AT3933" s="186" t="s">
        <v>179</v>
      </c>
      <c r="AU3933" s="186" t="s">
        <v>84</v>
      </c>
      <c r="AY3933" s="19" t="s">
        <v>177</v>
      </c>
      <c r="BE3933" s="187">
        <f>IF(N3933="základní",J3933,0)</f>
        <v>0</v>
      </c>
      <c r="BF3933" s="187">
        <f>IF(N3933="snížená",J3933,0)</f>
        <v>0</v>
      </c>
      <c r="BG3933" s="187">
        <f>IF(N3933="zákl. přenesená",J3933,0)</f>
        <v>0</v>
      </c>
      <c r="BH3933" s="187">
        <f>IF(N3933="sníž. přenesená",J3933,0)</f>
        <v>0</v>
      </c>
      <c r="BI3933" s="187">
        <f>IF(N3933="nulová",J3933,0)</f>
        <v>0</v>
      </c>
      <c r="BJ3933" s="19" t="s">
        <v>84</v>
      </c>
      <c r="BK3933" s="187">
        <f>ROUND(I3933*H3933,2)</f>
        <v>0</v>
      </c>
      <c r="BL3933" s="19" t="s">
        <v>3041</v>
      </c>
      <c r="BM3933" s="186" t="s">
        <v>3050</v>
      </c>
    </row>
    <row r="3934" spans="1:65" s="2" customFormat="1" ht="16.5" customHeight="1">
      <c r="A3934" s="36"/>
      <c r="B3934" s="37"/>
      <c r="C3934" s="175" t="s">
        <v>3051</v>
      </c>
      <c r="D3934" s="175" t="s">
        <v>179</v>
      </c>
      <c r="E3934" s="176" t="s">
        <v>3052</v>
      </c>
      <c r="F3934" s="177" t="s">
        <v>3053</v>
      </c>
      <c r="G3934" s="178" t="s">
        <v>272</v>
      </c>
      <c r="H3934" s="179">
        <v>6</v>
      </c>
      <c r="I3934" s="180"/>
      <c r="J3934" s="181">
        <f>ROUND(I3934*H3934,2)</f>
        <v>0</v>
      </c>
      <c r="K3934" s="177" t="s">
        <v>19</v>
      </c>
      <c r="L3934" s="41"/>
      <c r="M3934" s="251" t="s">
        <v>19</v>
      </c>
      <c r="N3934" s="252" t="s">
        <v>47</v>
      </c>
      <c r="O3934" s="253"/>
      <c r="P3934" s="254">
        <f>O3934*H3934</f>
        <v>0</v>
      </c>
      <c r="Q3934" s="254">
        <v>0</v>
      </c>
      <c r="R3934" s="254">
        <f>Q3934*H3934</f>
        <v>0</v>
      </c>
      <c r="S3934" s="254">
        <v>0</v>
      </c>
      <c r="T3934" s="255">
        <f>S3934*H3934</f>
        <v>0</v>
      </c>
      <c r="U3934" s="36"/>
      <c r="V3934" s="36"/>
      <c r="W3934" s="36"/>
      <c r="X3934" s="36"/>
      <c r="Y3934" s="36"/>
      <c r="Z3934" s="36"/>
      <c r="AA3934" s="36"/>
      <c r="AB3934" s="36"/>
      <c r="AC3934" s="36"/>
      <c r="AD3934" s="36"/>
      <c r="AE3934" s="36"/>
      <c r="AR3934" s="186" t="s">
        <v>3041</v>
      </c>
      <c r="AT3934" s="186" t="s">
        <v>179</v>
      </c>
      <c r="AU3934" s="186" t="s">
        <v>84</v>
      </c>
      <c r="AY3934" s="19" t="s">
        <v>177</v>
      </c>
      <c r="BE3934" s="187">
        <f>IF(N3934="základní",J3934,0)</f>
        <v>0</v>
      </c>
      <c r="BF3934" s="187">
        <f>IF(N3934="snížená",J3934,0)</f>
        <v>0</v>
      </c>
      <c r="BG3934" s="187">
        <f>IF(N3934="zákl. přenesená",J3934,0)</f>
        <v>0</v>
      </c>
      <c r="BH3934" s="187">
        <f>IF(N3934="sníž. přenesená",J3934,0)</f>
        <v>0</v>
      </c>
      <c r="BI3934" s="187">
        <f>IF(N3934="nulová",J3934,0)</f>
        <v>0</v>
      </c>
      <c r="BJ3934" s="19" t="s">
        <v>84</v>
      </c>
      <c r="BK3934" s="187">
        <f>ROUND(I3934*H3934,2)</f>
        <v>0</v>
      </c>
      <c r="BL3934" s="19" t="s">
        <v>3041</v>
      </c>
      <c r="BM3934" s="186" t="s">
        <v>3054</v>
      </c>
    </row>
    <row r="3935" spans="1:65" s="2" customFormat="1" ht="6.95" customHeight="1">
      <c r="A3935" s="36"/>
      <c r="B3935" s="49"/>
      <c r="C3935" s="50"/>
      <c r="D3935" s="50"/>
      <c r="E3935" s="50"/>
      <c r="F3935" s="50"/>
      <c r="G3935" s="50"/>
      <c r="H3935" s="50"/>
      <c r="I3935" s="50"/>
      <c r="J3935" s="50"/>
      <c r="K3935" s="50"/>
      <c r="L3935" s="41"/>
      <c r="M3935" s="36"/>
      <c r="O3935" s="36"/>
      <c r="P3935" s="36"/>
      <c r="Q3935" s="36"/>
      <c r="R3935" s="36"/>
      <c r="S3935" s="36"/>
      <c r="T3935" s="36"/>
      <c r="U3935" s="36"/>
      <c r="V3935" s="36"/>
      <c r="W3935" s="36"/>
      <c r="X3935" s="36"/>
      <c r="Y3935" s="36"/>
      <c r="Z3935" s="36"/>
      <c r="AA3935" s="36"/>
      <c r="AB3935" s="36"/>
      <c r="AC3935" s="36"/>
      <c r="AD3935" s="36"/>
      <c r="AE3935" s="36"/>
    </row>
  </sheetData>
  <sheetProtection algorithmName="SHA-512" hashValue="D9c2Vzqk6shfUEKUcHtqB0Ujb1Jdw3W9Kvf8g2KlkAxforAozhQKfSm9mldo+Syws9wHxDuQBIdweqEwbekbEA==" saltValue="ye6HXi4SAyW2zGFkj+A9mPFyyGkSTv0GS6/cmfLTLb4pJl4kFs5cF17Nz6fSaSnG5urJsVjIITElL9lJWq8hKQ==" spinCount="100000" sheet="1" objects="1" scenarios="1" formatColumns="0" formatRows="0" autoFilter="0"/>
  <autoFilter ref="C110:K3934" xr:uid="{00000000-0009-0000-0000-000001000000}"/>
  <mergeCells count="9">
    <mergeCell ref="E50:H50"/>
    <mergeCell ref="E101:H101"/>
    <mergeCell ref="E103:H103"/>
    <mergeCell ref="L2:V2"/>
    <mergeCell ref="E7:H7"/>
    <mergeCell ref="E9:H9"/>
    <mergeCell ref="E18:H18"/>
    <mergeCell ref="E27:H27"/>
    <mergeCell ref="E48:H48"/>
  </mergeCells>
  <hyperlinks>
    <hyperlink ref="F115" r:id="rId1" xr:uid="{00000000-0004-0000-0100-000000000000}"/>
    <hyperlink ref="F120" r:id="rId2" xr:uid="{00000000-0004-0000-0100-000001000000}"/>
    <hyperlink ref="F124" r:id="rId3" xr:uid="{00000000-0004-0000-0100-000002000000}"/>
    <hyperlink ref="F126" r:id="rId4" xr:uid="{00000000-0004-0000-0100-000003000000}"/>
    <hyperlink ref="F128" r:id="rId5" xr:uid="{00000000-0004-0000-0100-000004000000}"/>
    <hyperlink ref="F136" r:id="rId6" xr:uid="{00000000-0004-0000-0100-000005000000}"/>
    <hyperlink ref="F170" r:id="rId7" xr:uid="{00000000-0004-0000-0100-000006000000}"/>
    <hyperlink ref="F175" r:id="rId8" xr:uid="{00000000-0004-0000-0100-000007000000}"/>
    <hyperlink ref="F183" r:id="rId9" xr:uid="{00000000-0004-0000-0100-000008000000}"/>
    <hyperlink ref="F185" r:id="rId10" xr:uid="{00000000-0004-0000-0100-000009000000}"/>
    <hyperlink ref="F187" r:id="rId11" xr:uid="{00000000-0004-0000-0100-00000A000000}"/>
    <hyperlink ref="F189" r:id="rId12" xr:uid="{00000000-0004-0000-0100-00000B000000}"/>
    <hyperlink ref="F191" r:id="rId13" xr:uid="{00000000-0004-0000-0100-00000C000000}"/>
    <hyperlink ref="F194" r:id="rId14" xr:uid="{00000000-0004-0000-0100-00000D000000}"/>
    <hyperlink ref="F197" r:id="rId15" xr:uid="{00000000-0004-0000-0100-00000E000000}"/>
    <hyperlink ref="F214" r:id="rId16" xr:uid="{00000000-0004-0000-0100-00000F000000}"/>
    <hyperlink ref="F231" r:id="rId17" xr:uid="{00000000-0004-0000-0100-000010000000}"/>
    <hyperlink ref="F236" r:id="rId18" xr:uid="{00000000-0004-0000-0100-000011000000}"/>
    <hyperlink ref="F258" r:id="rId19" xr:uid="{00000000-0004-0000-0100-000012000000}"/>
    <hyperlink ref="F270" r:id="rId20" xr:uid="{00000000-0004-0000-0100-000013000000}"/>
    <hyperlink ref="F273" r:id="rId21" xr:uid="{00000000-0004-0000-0100-000014000000}"/>
    <hyperlink ref="F280" r:id="rId22" xr:uid="{00000000-0004-0000-0100-000015000000}"/>
    <hyperlink ref="F283" r:id="rId23" xr:uid="{00000000-0004-0000-0100-000016000000}"/>
    <hyperlink ref="F393" r:id="rId24" xr:uid="{00000000-0004-0000-0100-000017000000}"/>
    <hyperlink ref="F398" r:id="rId25" xr:uid="{00000000-0004-0000-0100-000018000000}"/>
    <hyperlink ref="F400" r:id="rId26" xr:uid="{00000000-0004-0000-0100-000019000000}"/>
    <hyperlink ref="F425" r:id="rId27" xr:uid="{00000000-0004-0000-0100-00001A000000}"/>
    <hyperlink ref="F430" r:id="rId28" xr:uid="{00000000-0004-0000-0100-00001B000000}"/>
    <hyperlink ref="F542" r:id="rId29" xr:uid="{00000000-0004-0000-0100-00001C000000}"/>
    <hyperlink ref="F545" r:id="rId30" xr:uid="{00000000-0004-0000-0100-00001D000000}"/>
    <hyperlink ref="F567" r:id="rId31" xr:uid="{00000000-0004-0000-0100-00001E000000}"/>
    <hyperlink ref="F591" r:id="rId32" xr:uid="{00000000-0004-0000-0100-00001F000000}"/>
    <hyperlink ref="F691" r:id="rId33" xr:uid="{00000000-0004-0000-0100-000020000000}"/>
    <hyperlink ref="F763" r:id="rId34" xr:uid="{00000000-0004-0000-0100-000021000000}"/>
    <hyperlink ref="F837" r:id="rId35" xr:uid="{00000000-0004-0000-0100-000022000000}"/>
    <hyperlink ref="F927" r:id="rId36" xr:uid="{00000000-0004-0000-0100-000023000000}"/>
    <hyperlink ref="F932" r:id="rId37" xr:uid="{00000000-0004-0000-0100-000024000000}"/>
    <hyperlink ref="F1079" r:id="rId38" xr:uid="{00000000-0004-0000-0100-000025000000}"/>
    <hyperlink ref="F1116" r:id="rId39" xr:uid="{00000000-0004-0000-0100-000026000000}"/>
    <hyperlink ref="F1119" r:id="rId40" xr:uid="{00000000-0004-0000-0100-000027000000}"/>
    <hyperlink ref="F1129" r:id="rId41" xr:uid="{00000000-0004-0000-0100-000028000000}"/>
    <hyperlink ref="F1220" r:id="rId42" xr:uid="{00000000-0004-0000-0100-000029000000}"/>
    <hyperlink ref="F1225" r:id="rId43" xr:uid="{00000000-0004-0000-0100-00002A000000}"/>
    <hyperlink ref="F1315" r:id="rId44" xr:uid="{00000000-0004-0000-0100-00002B000000}"/>
    <hyperlink ref="F1346" r:id="rId45" xr:uid="{00000000-0004-0000-0100-00002C000000}"/>
    <hyperlink ref="F1377" r:id="rId46" xr:uid="{00000000-0004-0000-0100-00002D000000}"/>
    <hyperlink ref="F1400" r:id="rId47" xr:uid="{00000000-0004-0000-0100-00002E000000}"/>
    <hyperlink ref="F1441" r:id="rId48" xr:uid="{00000000-0004-0000-0100-00002F000000}"/>
    <hyperlink ref="F1452" r:id="rId49" xr:uid="{00000000-0004-0000-0100-000030000000}"/>
    <hyperlink ref="F1462" r:id="rId50" xr:uid="{00000000-0004-0000-0100-000031000000}"/>
    <hyperlink ref="F1516" r:id="rId51" xr:uid="{00000000-0004-0000-0100-000032000000}"/>
    <hyperlink ref="F1557" r:id="rId52" xr:uid="{00000000-0004-0000-0100-000033000000}"/>
    <hyperlink ref="F1559" r:id="rId53" xr:uid="{00000000-0004-0000-0100-000034000000}"/>
    <hyperlink ref="F1568" r:id="rId54" xr:uid="{00000000-0004-0000-0100-000035000000}"/>
    <hyperlink ref="F1593" r:id="rId55" xr:uid="{00000000-0004-0000-0100-000036000000}"/>
    <hyperlink ref="F1597" r:id="rId56" xr:uid="{00000000-0004-0000-0100-000037000000}"/>
    <hyperlink ref="F1613" r:id="rId57" xr:uid="{00000000-0004-0000-0100-000038000000}"/>
    <hyperlink ref="F1617" r:id="rId58" xr:uid="{00000000-0004-0000-0100-000039000000}"/>
    <hyperlink ref="F1627" r:id="rId59" xr:uid="{00000000-0004-0000-0100-00003A000000}"/>
    <hyperlink ref="F1632" r:id="rId60" xr:uid="{00000000-0004-0000-0100-00003B000000}"/>
    <hyperlink ref="F1643" r:id="rId61" xr:uid="{00000000-0004-0000-0100-00003C000000}"/>
    <hyperlink ref="F1647" r:id="rId62" xr:uid="{00000000-0004-0000-0100-00003D000000}"/>
    <hyperlink ref="F1649" r:id="rId63" xr:uid="{00000000-0004-0000-0100-00003E000000}"/>
    <hyperlink ref="F1651" r:id="rId64" xr:uid="{00000000-0004-0000-0100-00003F000000}"/>
    <hyperlink ref="F1653" r:id="rId65" xr:uid="{00000000-0004-0000-0100-000040000000}"/>
    <hyperlink ref="F1655" r:id="rId66" xr:uid="{00000000-0004-0000-0100-000041000000}"/>
    <hyperlink ref="F1660" r:id="rId67" xr:uid="{00000000-0004-0000-0100-000042000000}"/>
    <hyperlink ref="F1663" r:id="rId68" xr:uid="{00000000-0004-0000-0100-000043000000}"/>
    <hyperlink ref="F1667" r:id="rId69" xr:uid="{00000000-0004-0000-0100-000044000000}"/>
    <hyperlink ref="F1672" r:id="rId70" xr:uid="{00000000-0004-0000-0100-000045000000}"/>
    <hyperlink ref="F1677" r:id="rId71" xr:uid="{00000000-0004-0000-0100-000046000000}"/>
    <hyperlink ref="F1682" r:id="rId72" xr:uid="{00000000-0004-0000-0100-000047000000}"/>
    <hyperlink ref="F1684" r:id="rId73" xr:uid="{00000000-0004-0000-0100-000048000000}"/>
    <hyperlink ref="F1686" r:id="rId74" xr:uid="{00000000-0004-0000-0100-000049000000}"/>
    <hyperlink ref="F1693" r:id="rId75" xr:uid="{00000000-0004-0000-0100-00004A000000}"/>
    <hyperlink ref="F1697" r:id="rId76" xr:uid="{00000000-0004-0000-0100-00004B000000}"/>
    <hyperlink ref="F1756" r:id="rId77" xr:uid="{00000000-0004-0000-0100-00004C000000}"/>
    <hyperlink ref="F1764" r:id="rId78" xr:uid="{00000000-0004-0000-0100-00004D000000}"/>
    <hyperlink ref="F1778" r:id="rId79" xr:uid="{00000000-0004-0000-0100-00004E000000}"/>
    <hyperlink ref="F1875" r:id="rId80" xr:uid="{00000000-0004-0000-0100-00004F000000}"/>
    <hyperlink ref="F1882" r:id="rId81" xr:uid="{00000000-0004-0000-0100-000050000000}"/>
    <hyperlink ref="F1885" r:id="rId82" xr:uid="{00000000-0004-0000-0100-000051000000}"/>
    <hyperlink ref="F1893" r:id="rId83" xr:uid="{00000000-0004-0000-0100-000052000000}"/>
    <hyperlink ref="F1900" r:id="rId84" xr:uid="{00000000-0004-0000-0100-000053000000}"/>
    <hyperlink ref="F1905" r:id="rId85" xr:uid="{00000000-0004-0000-0100-000054000000}"/>
    <hyperlink ref="F1908" r:id="rId86" xr:uid="{00000000-0004-0000-0100-000055000000}"/>
    <hyperlink ref="F1957" r:id="rId87" xr:uid="{00000000-0004-0000-0100-000056000000}"/>
    <hyperlink ref="F2088" r:id="rId88" xr:uid="{00000000-0004-0000-0100-000057000000}"/>
    <hyperlink ref="F2182" r:id="rId89" xr:uid="{00000000-0004-0000-0100-000058000000}"/>
    <hyperlink ref="F2189" r:id="rId90" xr:uid="{00000000-0004-0000-0100-000059000000}"/>
    <hyperlink ref="F2195" r:id="rId91" xr:uid="{00000000-0004-0000-0100-00005A000000}"/>
    <hyperlink ref="F2202" r:id="rId92" xr:uid="{00000000-0004-0000-0100-00005B000000}"/>
    <hyperlink ref="F2210" r:id="rId93" xr:uid="{00000000-0004-0000-0100-00005C000000}"/>
    <hyperlink ref="F2212" r:id="rId94" xr:uid="{00000000-0004-0000-0100-00005D000000}"/>
    <hyperlink ref="F2216" r:id="rId95" xr:uid="{00000000-0004-0000-0100-00005E000000}"/>
    <hyperlink ref="F2254" r:id="rId96" xr:uid="{00000000-0004-0000-0100-00005F000000}"/>
    <hyperlink ref="F2264" r:id="rId97" xr:uid="{00000000-0004-0000-0100-000060000000}"/>
    <hyperlink ref="F2267" r:id="rId98" xr:uid="{00000000-0004-0000-0100-000061000000}"/>
    <hyperlink ref="F2272" r:id="rId99" xr:uid="{00000000-0004-0000-0100-000062000000}"/>
    <hyperlink ref="F2277" r:id="rId100" xr:uid="{00000000-0004-0000-0100-000063000000}"/>
    <hyperlink ref="F2283" r:id="rId101" xr:uid="{00000000-0004-0000-0100-000064000000}"/>
    <hyperlink ref="F2286" r:id="rId102" xr:uid="{00000000-0004-0000-0100-000065000000}"/>
    <hyperlink ref="F2307" r:id="rId103" xr:uid="{00000000-0004-0000-0100-000066000000}"/>
    <hyperlink ref="F2309" r:id="rId104" xr:uid="{00000000-0004-0000-0100-000067000000}"/>
    <hyperlink ref="F2311" r:id="rId105" xr:uid="{00000000-0004-0000-0100-000068000000}"/>
    <hyperlink ref="F2313" r:id="rId106" xr:uid="{00000000-0004-0000-0100-000069000000}"/>
    <hyperlink ref="F2322" r:id="rId107" xr:uid="{00000000-0004-0000-0100-00006A000000}"/>
    <hyperlink ref="F2328" r:id="rId108" xr:uid="{00000000-0004-0000-0100-00006B000000}"/>
    <hyperlink ref="F2340" r:id="rId109" xr:uid="{00000000-0004-0000-0100-00006C000000}"/>
    <hyperlink ref="F2352" r:id="rId110" xr:uid="{00000000-0004-0000-0100-00006D000000}"/>
    <hyperlink ref="F2360" r:id="rId111" xr:uid="{00000000-0004-0000-0100-00006E000000}"/>
    <hyperlink ref="F2363" r:id="rId112" xr:uid="{00000000-0004-0000-0100-00006F000000}"/>
    <hyperlink ref="F2371" r:id="rId113" xr:uid="{00000000-0004-0000-0100-000070000000}"/>
    <hyperlink ref="F2385" r:id="rId114" xr:uid="{00000000-0004-0000-0100-000071000000}"/>
    <hyperlink ref="F2395" r:id="rId115" xr:uid="{00000000-0004-0000-0100-000072000000}"/>
    <hyperlink ref="F2403" r:id="rId116" xr:uid="{00000000-0004-0000-0100-000073000000}"/>
    <hyperlink ref="F2431" r:id="rId117" xr:uid="{00000000-0004-0000-0100-000074000000}"/>
    <hyperlink ref="F2436" r:id="rId118" xr:uid="{00000000-0004-0000-0100-000075000000}"/>
    <hyperlink ref="F2441" r:id="rId119" xr:uid="{00000000-0004-0000-0100-000076000000}"/>
    <hyperlink ref="F2476" r:id="rId120" xr:uid="{00000000-0004-0000-0100-000077000000}"/>
    <hyperlink ref="F2483" r:id="rId121" xr:uid="{00000000-0004-0000-0100-000078000000}"/>
    <hyperlink ref="F2485" r:id="rId122" xr:uid="{00000000-0004-0000-0100-000079000000}"/>
    <hyperlink ref="F2488" r:id="rId123" xr:uid="{00000000-0004-0000-0100-00007A000000}"/>
    <hyperlink ref="F2566" r:id="rId124" xr:uid="{00000000-0004-0000-0100-00007B000000}"/>
    <hyperlink ref="F2569" r:id="rId125" xr:uid="{00000000-0004-0000-0100-00007C000000}"/>
    <hyperlink ref="F2572" r:id="rId126" xr:uid="{00000000-0004-0000-0100-00007D000000}"/>
    <hyperlink ref="F2575" r:id="rId127" xr:uid="{00000000-0004-0000-0100-00007E000000}"/>
    <hyperlink ref="F2585" r:id="rId128" xr:uid="{00000000-0004-0000-0100-00007F000000}"/>
    <hyperlink ref="F2588" r:id="rId129" xr:uid="{00000000-0004-0000-0100-000080000000}"/>
    <hyperlink ref="F2591" r:id="rId130" xr:uid="{00000000-0004-0000-0100-000081000000}"/>
    <hyperlink ref="F2593" r:id="rId131" xr:uid="{00000000-0004-0000-0100-000082000000}"/>
    <hyperlink ref="F2596" r:id="rId132" xr:uid="{00000000-0004-0000-0100-000083000000}"/>
    <hyperlink ref="F2599" r:id="rId133" xr:uid="{00000000-0004-0000-0100-000084000000}"/>
    <hyperlink ref="F2602" r:id="rId134" xr:uid="{00000000-0004-0000-0100-000085000000}"/>
    <hyperlink ref="F2605" r:id="rId135" xr:uid="{00000000-0004-0000-0100-000086000000}"/>
    <hyperlink ref="F2625" r:id="rId136" xr:uid="{00000000-0004-0000-0100-000087000000}"/>
    <hyperlink ref="F2628" r:id="rId137" xr:uid="{00000000-0004-0000-0100-000088000000}"/>
    <hyperlink ref="F2633" r:id="rId138" xr:uid="{00000000-0004-0000-0100-000089000000}"/>
    <hyperlink ref="F2638" r:id="rId139" xr:uid="{00000000-0004-0000-0100-00008A000000}"/>
    <hyperlink ref="F2641" r:id="rId140" xr:uid="{00000000-0004-0000-0100-00008B000000}"/>
    <hyperlink ref="F2643" r:id="rId141" xr:uid="{00000000-0004-0000-0100-00008C000000}"/>
    <hyperlink ref="F2646" r:id="rId142" xr:uid="{00000000-0004-0000-0100-00008D000000}"/>
    <hyperlink ref="F2649" r:id="rId143" xr:uid="{00000000-0004-0000-0100-00008E000000}"/>
    <hyperlink ref="F2653" r:id="rId144" xr:uid="{00000000-0004-0000-0100-00008F000000}"/>
    <hyperlink ref="F2656" r:id="rId145" xr:uid="{00000000-0004-0000-0100-000090000000}"/>
    <hyperlink ref="F2665" r:id="rId146" xr:uid="{00000000-0004-0000-0100-000091000000}"/>
    <hyperlink ref="F2668" r:id="rId147" xr:uid="{00000000-0004-0000-0100-000092000000}"/>
    <hyperlink ref="F2672" r:id="rId148" xr:uid="{00000000-0004-0000-0100-000093000000}"/>
    <hyperlink ref="F2679" r:id="rId149" xr:uid="{00000000-0004-0000-0100-000094000000}"/>
    <hyperlink ref="F2689" r:id="rId150" xr:uid="{00000000-0004-0000-0100-000095000000}"/>
    <hyperlink ref="F2693" r:id="rId151" xr:uid="{00000000-0004-0000-0100-000096000000}"/>
    <hyperlink ref="F2714" r:id="rId152" xr:uid="{00000000-0004-0000-0100-000097000000}"/>
    <hyperlink ref="F2724" r:id="rId153" xr:uid="{00000000-0004-0000-0100-000098000000}"/>
    <hyperlink ref="F2730" r:id="rId154" xr:uid="{00000000-0004-0000-0100-000099000000}"/>
    <hyperlink ref="F2734" r:id="rId155" xr:uid="{00000000-0004-0000-0100-00009A000000}"/>
    <hyperlink ref="F2738" r:id="rId156" xr:uid="{00000000-0004-0000-0100-00009B000000}"/>
    <hyperlink ref="F2744" r:id="rId157" xr:uid="{00000000-0004-0000-0100-00009C000000}"/>
    <hyperlink ref="F2753" r:id="rId158" xr:uid="{00000000-0004-0000-0100-00009D000000}"/>
    <hyperlink ref="F2759" r:id="rId159" xr:uid="{00000000-0004-0000-0100-00009E000000}"/>
    <hyperlink ref="F2764" r:id="rId160" xr:uid="{00000000-0004-0000-0100-00009F000000}"/>
    <hyperlink ref="F2768" r:id="rId161" xr:uid="{00000000-0004-0000-0100-0000A0000000}"/>
    <hyperlink ref="F2776" r:id="rId162" xr:uid="{00000000-0004-0000-0100-0000A1000000}"/>
    <hyperlink ref="F2790" r:id="rId163" xr:uid="{00000000-0004-0000-0100-0000A2000000}"/>
    <hyperlink ref="F2803" r:id="rId164" xr:uid="{00000000-0004-0000-0100-0000A3000000}"/>
    <hyperlink ref="F2806" r:id="rId165" xr:uid="{00000000-0004-0000-0100-0000A4000000}"/>
    <hyperlink ref="F2809" r:id="rId166" xr:uid="{00000000-0004-0000-0100-0000A5000000}"/>
    <hyperlink ref="F2816" r:id="rId167" xr:uid="{00000000-0004-0000-0100-0000A6000000}"/>
    <hyperlink ref="F2820" r:id="rId168" xr:uid="{00000000-0004-0000-0100-0000A7000000}"/>
    <hyperlink ref="F2826" r:id="rId169" xr:uid="{00000000-0004-0000-0100-0000A8000000}"/>
    <hyperlink ref="F2836" r:id="rId170" xr:uid="{00000000-0004-0000-0100-0000A9000000}"/>
    <hyperlink ref="F2850" r:id="rId171" xr:uid="{00000000-0004-0000-0100-0000AA000000}"/>
    <hyperlink ref="F2873" r:id="rId172" xr:uid="{00000000-0004-0000-0100-0000AB000000}"/>
    <hyperlink ref="F2876" r:id="rId173" xr:uid="{00000000-0004-0000-0100-0000AC000000}"/>
    <hyperlink ref="F2882" r:id="rId174" xr:uid="{00000000-0004-0000-0100-0000AD000000}"/>
    <hyperlink ref="F2886" r:id="rId175" xr:uid="{00000000-0004-0000-0100-0000AE000000}"/>
    <hyperlink ref="F2891" r:id="rId176" xr:uid="{00000000-0004-0000-0100-0000AF000000}"/>
    <hyperlink ref="F2895" r:id="rId177" xr:uid="{00000000-0004-0000-0100-0000B0000000}"/>
    <hyperlink ref="F2905" r:id="rId178" xr:uid="{00000000-0004-0000-0100-0000B1000000}"/>
    <hyperlink ref="F2912" r:id="rId179" xr:uid="{00000000-0004-0000-0100-0000B2000000}"/>
    <hyperlink ref="F2918" r:id="rId180" xr:uid="{00000000-0004-0000-0100-0000B3000000}"/>
    <hyperlink ref="F2922" r:id="rId181" xr:uid="{00000000-0004-0000-0100-0000B4000000}"/>
    <hyperlink ref="F2926" r:id="rId182" xr:uid="{00000000-0004-0000-0100-0000B5000000}"/>
    <hyperlink ref="F2930" r:id="rId183" xr:uid="{00000000-0004-0000-0100-0000B6000000}"/>
    <hyperlink ref="F2940" r:id="rId184" xr:uid="{00000000-0004-0000-0100-0000B7000000}"/>
    <hyperlink ref="F2950" r:id="rId185" xr:uid="{00000000-0004-0000-0100-0000B8000000}"/>
    <hyperlink ref="F2955" r:id="rId186" xr:uid="{00000000-0004-0000-0100-0000B9000000}"/>
    <hyperlink ref="F2964" r:id="rId187" xr:uid="{00000000-0004-0000-0100-0000BA000000}"/>
    <hyperlink ref="F2977" r:id="rId188" xr:uid="{00000000-0004-0000-0100-0000BB000000}"/>
    <hyperlink ref="F2996" r:id="rId189" xr:uid="{00000000-0004-0000-0100-0000BC000000}"/>
    <hyperlink ref="F3001" r:id="rId190" xr:uid="{00000000-0004-0000-0100-0000BD000000}"/>
    <hyperlink ref="F3007" r:id="rId191" xr:uid="{00000000-0004-0000-0100-0000BE000000}"/>
    <hyperlink ref="F3012" r:id="rId192" xr:uid="{00000000-0004-0000-0100-0000BF000000}"/>
    <hyperlink ref="F3020" r:id="rId193" xr:uid="{00000000-0004-0000-0100-0000C0000000}"/>
    <hyperlink ref="F3023" r:id="rId194" xr:uid="{00000000-0004-0000-0100-0000C1000000}"/>
    <hyperlink ref="F3041" r:id="rId195" xr:uid="{00000000-0004-0000-0100-0000C2000000}"/>
    <hyperlink ref="F3044" r:id="rId196" xr:uid="{00000000-0004-0000-0100-0000C3000000}"/>
    <hyperlink ref="F3098" r:id="rId197" xr:uid="{00000000-0004-0000-0100-0000C4000000}"/>
    <hyperlink ref="F3152" r:id="rId198" xr:uid="{00000000-0004-0000-0100-0000C5000000}"/>
    <hyperlink ref="F3157" r:id="rId199" xr:uid="{00000000-0004-0000-0100-0000C6000000}"/>
    <hyperlink ref="F3192" r:id="rId200" xr:uid="{00000000-0004-0000-0100-0000C7000000}"/>
    <hyperlink ref="F3196" r:id="rId201" xr:uid="{00000000-0004-0000-0100-0000C8000000}"/>
    <hyperlink ref="F3198" r:id="rId202" xr:uid="{00000000-0004-0000-0100-0000C9000000}"/>
    <hyperlink ref="F3200" r:id="rId203" xr:uid="{00000000-0004-0000-0100-0000CA000000}"/>
    <hyperlink ref="F3238" r:id="rId204" xr:uid="{00000000-0004-0000-0100-0000CB000000}"/>
    <hyperlink ref="F3302" r:id="rId205" xr:uid="{00000000-0004-0000-0100-0000CC000000}"/>
    <hyperlink ref="F3304" r:id="rId206" xr:uid="{00000000-0004-0000-0100-0000CD000000}"/>
    <hyperlink ref="F3307" r:id="rId207" xr:uid="{00000000-0004-0000-0100-0000CE000000}"/>
    <hyperlink ref="F3330" r:id="rId208" xr:uid="{00000000-0004-0000-0100-0000CF000000}"/>
    <hyperlink ref="F3353" r:id="rId209" xr:uid="{00000000-0004-0000-0100-0000D0000000}"/>
    <hyperlink ref="F3376" r:id="rId210" xr:uid="{00000000-0004-0000-0100-0000D1000000}"/>
    <hyperlink ref="F3401" r:id="rId211" xr:uid="{00000000-0004-0000-0100-0000D2000000}"/>
    <hyperlink ref="F3435" r:id="rId212" xr:uid="{00000000-0004-0000-0100-0000D3000000}"/>
    <hyperlink ref="F3437" r:id="rId213" xr:uid="{00000000-0004-0000-0100-0000D4000000}"/>
    <hyperlink ref="F3440" r:id="rId214" xr:uid="{00000000-0004-0000-0100-0000D5000000}"/>
    <hyperlink ref="F3541" r:id="rId215" xr:uid="{00000000-0004-0000-0100-0000D6000000}"/>
    <hyperlink ref="F3611" r:id="rId216" xr:uid="{00000000-0004-0000-0100-0000D7000000}"/>
    <hyperlink ref="F3714" r:id="rId217" xr:uid="{00000000-0004-0000-0100-0000D8000000}"/>
    <hyperlink ref="F3716" r:id="rId218" xr:uid="{00000000-0004-0000-0100-0000D9000000}"/>
    <hyperlink ref="F3718" r:id="rId219" xr:uid="{00000000-0004-0000-0100-0000DA000000}"/>
    <hyperlink ref="F3725" r:id="rId220" xr:uid="{00000000-0004-0000-0100-0000DB000000}"/>
    <hyperlink ref="F3732" r:id="rId221" xr:uid="{00000000-0004-0000-0100-0000DC000000}"/>
    <hyperlink ref="F3734" r:id="rId222" xr:uid="{00000000-0004-0000-0100-0000DD000000}"/>
    <hyperlink ref="F3736" r:id="rId223" xr:uid="{00000000-0004-0000-0100-0000DE000000}"/>
    <hyperlink ref="F3738" r:id="rId224" xr:uid="{00000000-0004-0000-0100-0000DF000000}"/>
    <hyperlink ref="F3740" r:id="rId225" xr:uid="{00000000-0004-0000-0100-0000E0000000}"/>
    <hyperlink ref="F3742" r:id="rId226" xr:uid="{00000000-0004-0000-0100-0000E1000000}"/>
    <hyperlink ref="F3762" r:id="rId227" xr:uid="{00000000-0004-0000-0100-0000E2000000}"/>
    <hyperlink ref="F3765" r:id="rId228" xr:uid="{00000000-0004-0000-0100-0000E3000000}"/>
    <hyperlink ref="F3881" r:id="rId229" xr:uid="{00000000-0004-0000-0100-0000E4000000}"/>
    <hyperlink ref="F3884" r:id="rId230" xr:uid="{00000000-0004-0000-0100-0000E5000000}"/>
    <hyperlink ref="F3898" r:id="rId231" xr:uid="{00000000-0004-0000-0100-0000E6000000}"/>
    <hyperlink ref="F3901" r:id="rId232" xr:uid="{00000000-0004-0000-0100-0000E7000000}"/>
    <hyperlink ref="F3912" r:id="rId233" xr:uid="{00000000-0004-0000-0100-0000E8000000}"/>
    <hyperlink ref="F3917" r:id="rId234" xr:uid="{00000000-0004-0000-0100-0000E9000000}"/>
    <hyperlink ref="F3920" r:id="rId235" xr:uid="{00000000-0004-0000-0100-0000EA000000}"/>
    <hyperlink ref="F3930" r:id="rId236" xr:uid="{00000000-0004-0000-0100-0000E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3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70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89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3055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ROUND(J100,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ROUND((SUM(BE100:BE701)),  2)</f>
        <v>0</v>
      </c>
      <c r="G33" s="36"/>
      <c r="H33" s="36"/>
      <c r="I33" s="120">
        <v>0.21</v>
      </c>
      <c r="J33" s="119">
        <f>ROUND(((SUM(BE100:BE701))*I33),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ROUND((SUM(BF100:BF701)),  2)</f>
        <v>0</v>
      </c>
      <c r="G34" s="36"/>
      <c r="H34" s="36"/>
      <c r="I34" s="120">
        <v>0.15</v>
      </c>
      <c r="J34" s="119">
        <f>ROUND(((SUM(BF100:BF701))*I34),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ROUND((SUM(BG100:BG701)),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ROUND((SUM(BH100:BH701)),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ROUND((SUM(BI100:BI701)),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 xml:space="preserve">SO 01B - Bourání 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J100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130</v>
      </c>
      <c r="E60" s="139"/>
      <c r="F60" s="139"/>
      <c r="G60" s="139"/>
      <c r="H60" s="139"/>
      <c r="I60" s="139"/>
      <c r="J60" s="140">
        <f>J101</f>
        <v>0</v>
      </c>
      <c r="K60" s="137"/>
      <c r="L60" s="141"/>
    </row>
    <row r="61" spans="1:47" s="10" customFormat="1" ht="19.899999999999999" customHeight="1">
      <c r="B61" s="142"/>
      <c r="C61" s="143"/>
      <c r="D61" s="144" t="s">
        <v>131</v>
      </c>
      <c r="E61" s="145"/>
      <c r="F61" s="145"/>
      <c r="G61" s="145"/>
      <c r="H61" s="145"/>
      <c r="I61" s="145"/>
      <c r="J61" s="146">
        <f>J102</f>
        <v>0</v>
      </c>
      <c r="K61" s="143"/>
      <c r="L61" s="147"/>
    </row>
    <row r="62" spans="1:47" s="10" customFormat="1" ht="19.899999999999999" customHeight="1">
      <c r="B62" s="142"/>
      <c r="C62" s="143"/>
      <c r="D62" s="144" t="s">
        <v>137</v>
      </c>
      <c r="E62" s="145"/>
      <c r="F62" s="145"/>
      <c r="G62" s="145"/>
      <c r="H62" s="145"/>
      <c r="I62" s="145"/>
      <c r="J62" s="146">
        <f>J113</f>
        <v>0</v>
      </c>
      <c r="K62" s="143"/>
      <c r="L62" s="147"/>
    </row>
    <row r="63" spans="1:47" s="10" customFormat="1" ht="19.899999999999999" customHeight="1">
      <c r="B63" s="142"/>
      <c r="C63" s="143"/>
      <c r="D63" s="144" t="s">
        <v>3056</v>
      </c>
      <c r="E63" s="145"/>
      <c r="F63" s="145"/>
      <c r="G63" s="145"/>
      <c r="H63" s="145"/>
      <c r="I63" s="145"/>
      <c r="J63" s="146">
        <f>J402</f>
        <v>0</v>
      </c>
      <c r="K63" s="143"/>
      <c r="L63" s="147"/>
    </row>
    <row r="64" spans="1:47" s="10" customFormat="1" ht="19.899999999999999" customHeight="1">
      <c r="B64" s="142"/>
      <c r="C64" s="143"/>
      <c r="D64" s="144" t="s">
        <v>138</v>
      </c>
      <c r="E64" s="145"/>
      <c r="F64" s="145"/>
      <c r="G64" s="145"/>
      <c r="H64" s="145"/>
      <c r="I64" s="145"/>
      <c r="J64" s="146">
        <f>J412</f>
        <v>0</v>
      </c>
      <c r="K64" s="143"/>
      <c r="L64" s="147"/>
    </row>
    <row r="65" spans="2:12" s="9" customFormat="1" ht="24.95" customHeight="1">
      <c r="B65" s="136"/>
      <c r="C65" s="137"/>
      <c r="D65" s="138" t="s">
        <v>139</v>
      </c>
      <c r="E65" s="139"/>
      <c r="F65" s="139"/>
      <c r="G65" s="139"/>
      <c r="H65" s="139"/>
      <c r="I65" s="139"/>
      <c r="J65" s="140">
        <f>J415</f>
        <v>0</v>
      </c>
      <c r="K65" s="137"/>
      <c r="L65" s="141"/>
    </row>
    <row r="66" spans="2:12" s="10" customFormat="1" ht="19.899999999999999" customHeight="1">
      <c r="B66" s="142"/>
      <c r="C66" s="143"/>
      <c r="D66" s="144" t="s">
        <v>140</v>
      </c>
      <c r="E66" s="145"/>
      <c r="F66" s="145"/>
      <c r="G66" s="145"/>
      <c r="H66" s="145"/>
      <c r="I66" s="145"/>
      <c r="J66" s="146">
        <f>J416</f>
        <v>0</v>
      </c>
      <c r="K66" s="143"/>
      <c r="L66" s="147"/>
    </row>
    <row r="67" spans="2:12" s="10" customFormat="1" ht="19.899999999999999" customHeight="1">
      <c r="B67" s="142"/>
      <c r="C67" s="143"/>
      <c r="D67" s="144" t="s">
        <v>141</v>
      </c>
      <c r="E67" s="145"/>
      <c r="F67" s="145"/>
      <c r="G67" s="145"/>
      <c r="H67" s="145"/>
      <c r="I67" s="145"/>
      <c r="J67" s="146">
        <f>J427</f>
        <v>0</v>
      </c>
      <c r="K67" s="143"/>
      <c r="L67" s="147"/>
    </row>
    <row r="68" spans="2:12" s="10" customFormat="1" ht="19.899999999999999" customHeight="1">
      <c r="B68" s="142"/>
      <c r="C68" s="143"/>
      <c r="D68" s="144" t="s">
        <v>142</v>
      </c>
      <c r="E68" s="145"/>
      <c r="F68" s="145"/>
      <c r="G68" s="145"/>
      <c r="H68" s="145"/>
      <c r="I68" s="145"/>
      <c r="J68" s="146">
        <f>J431</f>
        <v>0</v>
      </c>
      <c r="K68" s="143"/>
      <c r="L68" s="147"/>
    </row>
    <row r="69" spans="2:12" s="10" customFormat="1" ht="19.899999999999999" customHeight="1">
      <c r="B69" s="142"/>
      <c r="C69" s="143"/>
      <c r="D69" s="144" t="s">
        <v>146</v>
      </c>
      <c r="E69" s="145"/>
      <c r="F69" s="145"/>
      <c r="G69" s="145"/>
      <c r="H69" s="145"/>
      <c r="I69" s="145"/>
      <c r="J69" s="146">
        <f>J443</f>
        <v>0</v>
      </c>
      <c r="K69" s="143"/>
      <c r="L69" s="147"/>
    </row>
    <row r="70" spans="2:12" s="10" customFormat="1" ht="19.899999999999999" customHeight="1">
      <c r="B70" s="142"/>
      <c r="C70" s="143"/>
      <c r="D70" s="144" t="s">
        <v>147</v>
      </c>
      <c r="E70" s="145"/>
      <c r="F70" s="145"/>
      <c r="G70" s="145"/>
      <c r="H70" s="145"/>
      <c r="I70" s="145"/>
      <c r="J70" s="146">
        <f>J450</f>
        <v>0</v>
      </c>
      <c r="K70" s="143"/>
      <c r="L70" s="147"/>
    </row>
    <row r="71" spans="2:12" s="10" customFormat="1" ht="19.899999999999999" customHeight="1">
      <c r="B71" s="142"/>
      <c r="C71" s="143"/>
      <c r="D71" s="144" t="s">
        <v>148</v>
      </c>
      <c r="E71" s="145"/>
      <c r="F71" s="145"/>
      <c r="G71" s="145"/>
      <c r="H71" s="145"/>
      <c r="I71" s="145"/>
      <c r="J71" s="146">
        <f>J476</f>
        <v>0</v>
      </c>
      <c r="K71" s="143"/>
      <c r="L71" s="147"/>
    </row>
    <row r="72" spans="2:12" s="10" customFormat="1" ht="19.899999999999999" customHeight="1">
      <c r="B72" s="142"/>
      <c r="C72" s="143"/>
      <c r="D72" s="144" t="s">
        <v>149</v>
      </c>
      <c r="E72" s="145"/>
      <c r="F72" s="145"/>
      <c r="G72" s="145"/>
      <c r="H72" s="145"/>
      <c r="I72" s="145"/>
      <c r="J72" s="146">
        <f>J514</f>
        <v>0</v>
      </c>
      <c r="K72" s="143"/>
      <c r="L72" s="147"/>
    </row>
    <row r="73" spans="2:12" s="10" customFormat="1" ht="19.899999999999999" customHeight="1">
      <c r="B73" s="142"/>
      <c r="C73" s="143"/>
      <c r="D73" s="144" t="s">
        <v>150</v>
      </c>
      <c r="E73" s="145"/>
      <c r="F73" s="145"/>
      <c r="G73" s="145"/>
      <c r="H73" s="145"/>
      <c r="I73" s="145"/>
      <c r="J73" s="146">
        <f>J523</f>
        <v>0</v>
      </c>
      <c r="K73" s="143"/>
      <c r="L73" s="147"/>
    </row>
    <row r="74" spans="2:12" s="10" customFormat="1" ht="19.899999999999999" customHeight="1">
      <c r="B74" s="142"/>
      <c r="C74" s="143"/>
      <c r="D74" s="144" t="s">
        <v>151</v>
      </c>
      <c r="E74" s="145"/>
      <c r="F74" s="145"/>
      <c r="G74" s="145"/>
      <c r="H74" s="145"/>
      <c r="I74" s="145"/>
      <c r="J74" s="146">
        <f>J556</f>
        <v>0</v>
      </c>
      <c r="K74" s="143"/>
      <c r="L74" s="147"/>
    </row>
    <row r="75" spans="2:12" s="10" customFormat="1" ht="19.899999999999999" customHeight="1">
      <c r="B75" s="142"/>
      <c r="C75" s="143"/>
      <c r="D75" s="144" t="s">
        <v>152</v>
      </c>
      <c r="E75" s="145"/>
      <c r="F75" s="145"/>
      <c r="G75" s="145"/>
      <c r="H75" s="145"/>
      <c r="I75" s="145"/>
      <c r="J75" s="146">
        <f>J580</f>
        <v>0</v>
      </c>
      <c r="K75" s="143"/>
      <c r="L75" s="147"/>
    </row>
    <row r="76" spans="2:12" s="10" customFormat="1" ht="19.899999999999999" customHeight="1">
      <c r="B76" s="142"/>
      <c r="C76" s="143"/>
      <c r="D76" s="144" t="s">
        <v>153</v>
      </c>
      <c r="E76" s="145"/>
      <c r="F76" s="145"/>
      <c r="G76" s="145"/>
      <c r="H76" s="145"/>
      <c r="I76" s="145"/>
      <c r="J76" s="146">
        <f>J614</f>
        <v>0</v>
      </c>
      <c r="K76" s="143"/>
      <c r="L76" s="147"/>
    </row>
    <row r="77" spans="2:12" s="10" customFormat="1" ht="19.899999999999999" customHeight="1">
      <c r="B77" s="142"/>
      <c r="C77" s="143"/>
      <c r="D77" s="144" t="s">
        <v>154</v>
      </c>
      <c r="E77" s="145"/>
      <c r="F77" s="145"/>
      <c r="G77" s="145"/>
      <c r="H77" s="145"/>
      <c r="I77" s="145"/>
      <c r="J77" s="146">
        <f>J622</f>
        <v>0</v>
      </c>
      <c r="K77" s="143"/>
      <c r="L77" s="147"/>
    </row>
    <row r="78" spans="2:12" s="9" customFormat="1" ht="24.95" customHeight="1">
      <c r="B78" s="136"/>
      <c r="C78" s="137"/>
      <c r="D78" s="138" t="s">
        <v>160</v>
      </c>
      <c r="E78" s="139"/>
      <c r="F78" s="139"/>
      <c r="G78" s="139"/>
      <c r="H78" s="139"/>
      <c r="I78" s="139"/>
      <c r="J78" s="140">
        <f>J665</f>
        <v>0</v>
      </c>
      <c r="K78" s="137"/>
      <c r="L78" s="141"/>
    </row>
    <row r="79" spans="2:12" s="9" customFormat="1" ht="24.95" customHeight="1">
      <c r="B79" s="136"/>
      <c r="C79" s="137"/>
      <c r="D79" s="138" t="s">
        <v>3057</v>
      </c>
      <c r="E79" s="139"/>
      <c r="F79" s="139"/>
      <c r="G79" s="139"/>
      <c r="H79" s="139"/>
      <c r="I79" s="139"/>
      <c r="J79" s="140">
        <f>J697</f>
        <v>0</v>
      </c>
      <c r="K79" s="137"/>
      <c r="L79" s="141"/>
    </row>
    <row r="80" spans="2:12" s="10" customFormat="1" ht="19.899999999999999" customHeight="1">
      <c r="B80" s="142"/>
      <c r="C80" s="143"/>
      <c r="D80" s="144" t="s">
        <v>3058</v>
      </c>
      <c r="E80" s="145"/>
      <c r="F80" s="145"/>
      <c r="G80" s="145"/>
      <c r="H80" s="145"/>
      <c r="I80" s="145"/>
      <c r="J80" s="146">
        <f>J698</f>
        <v>0</v>
      </c>
      <c r="K80" s="143"/>
      <c r="L80" s="147"/>
    </row>
    <row r="81" spans="1:31" s="2" customFormat="1" ht="21.7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0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31" s="2" customFormat="1" ht="6.95" customHeight="1">
      <c r="A82" s="36"/>
      <c r="B82" s="49"/>
      <c r="C82" s="50"/>
      <c r="D82" s="50"/>
      <c r="E82" s="50"/>
      <c r="F82" s="50"/>
      <c r="G82" s="50"/>
      <c r="H82" s="50"/>
      <c r="I82" s="50"/>
      <c r="J82" s="50"/>
      <c r="K82" s="50"/>
      <c r="L82" s="10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6" spans="1:31" s="2" customFormat="1" ht="6.95" customHeight="1">
      <c r="A86" s="36"/>
      <c r="B86" s="51"/>
      <c r="C86" s="52"/>
      <c r="D86" s="52"/>
      <c r="E86" s="52"/>
      <c r="F86" s="52"/>
      <c r="G86" s="52"/>
      <c r="H86" s="52"/>
      <c r="I86" s="52"/>
      <c r="J86" s="52"/>
      <c r="K86" s="52"/>
      <c r="L86" s="10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31" s="2" customFormat="1" ht="24.95" customHeight="1">
      <c r="A87" s="36"/>
      <c r="B87" s="37"/>
      <c r="C87" s="25" t="s">
        <v>162</v>
      </c>
      <c r="D87" s="38"/>
      <c r="E87" s="38"/>
      <c r="F87" s="38"/>
      <c r="G87" s="38"/>
      <c r="H87" s="38"/>
      <c r="I87" s="38"/>
      <c r="J87" s="38"/>
      <c r="K87" s="38"/>
      <c r="L87" s="10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38"/>
      <c r="J88" s="38"/>
      <c r="K88" s="38"/>
      <c r="L88" s="10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12" customHeight="1">
      <c r="A89" s="36"/>
      <c r="B89" s="37"/>
      <c r="C89" s="31" t="s">
        <v>16</v>
      </c>
      <c r="D89" s="38"/>
      <c r="E89" s="38"/>
      <c r="F89" s="38"/>
      <c r="G89" s="38"/>
      <c r="H89" s="38"/>
      <c r="I89" s="38"/>
      <c r="J89" s="38"/>
      <c r="K89" s="38"/>
      <c r="L89" s="10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16.5" customHeight="1">
      <c r="A90" s="36"/>
      <c r="B90" s="37"/>
      <c r="C90" s="38"/>
      <c r="D90" s="38"/>
      <c r="E90" s="392" t="str">
        <f>E7</f>
        <v>Regenerace bývalého areálu kovošrotu v Hamru u litvínova - 1. etapa</v>
      </c>
      <c r="F90" s="393"/>
      <c r="G90" s="393"/>
      <c r="H90" s="393"/>
      <c r="I90" s="38"/>
      <c r="J90" s="38"/>
      <c r="K90" s="38"/>
      <c r="L90" s="10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12" customHeight="1">
      <c r="A91" s="36"/>
      <c r="B91" s="37"/>
      <c r="C91" s="31" t="s">
        <v>124</v>
      </c>
      <c r="D91" s="38"/>
      <c r="E91" s="38"/>
      <c r="F91" s="38"/>
      <c r="G91" s="38"/>
      <c r="H91" s="38"/>
      <c r="I91" s="38"/>
      <c r="J91" s="38"/>
      <c r="K91" s="38"/>
      <c r="L91" s="10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16.5" customHeight="1">
      <c r="A92" s="36"/>
      <c r="B92" s="37"/>
      <c r="C92" s="38"/>
      <c r="D92" s="38"/>
      <c r="E92" s="349" t="str">
        <f>E9</f>
        <v xml:space="preserve">SO 01B - Bourání </v>
      </c>
      <c r="F92" s="394"/>
      <c r="G92" s="394"/>
      <c r="H92" s="394"/>
      <c r="I92" s="38"/>
      <c r="J92" s="38"/>
      <c r="K92" s="38"/>
      <c r="L92" s="10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6.95" customHeight="1">
      <c r="A93" s="36"/>
      <c r="B93" s="37"/>
      <c r="C93" s="38"/>
      <c r="D93" s="38"/>
      <c r="E93" s="38"/>
      <c r="F93" s="38"/>
      <c r="G93" s="38"/>
      <c r="H93" s="38"/>
      <c r="I93" s="38"/>
      <c r="J93" s="38"/>
      <c r="K93" s="38"/>
      <c r="L93" s="10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12" customHeight="1">
      <c r="A94" s="36"/>
      <c r="B94" s="37"/>
      <c r="C94" s="31" t="s">
        <v>21</v>
      </c>
      <c r="D94" s="38"/>
      <c r="E94" s="38"/>
      <c r="F94" s="29" t="str">
        <f>F12</f>
        <v>Hamr u Litvínova</v>
      </c>
      <c r="G94" s="38"/>
      <c r="H94" s="38"/>
      <c r="I94" s="31" t="s">
        <v>23</v>
      </c>
      <c r="J94" s="61" t="str">
        <f>IF(J12="","",J12)</f>
        <v>8. 8. 2022</v>
      </c>
      <c r="K94" s="38"/>
      <c r="L94" s="10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6.95" customHeight="1">
      <c r="A95" s="36"/>
      <c r="B95" s="37"/>
      <c r="C95" s="38"/>
      <c r="D95" s="38"/>
      <c r="E95" s="38"/>
      <c r="F95" s="38"/>
      <c r="G95" s="38"/>
      <c r="H95" s="38"/>
      <c r="I95" s="38"/>
      <c r="J95" s="38"/>
      <c r="K95" s="38"/>
      <c r="L95" s="108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15.2" customHeight="1">
      <c r="A96" s="36"/>
      <c r="B96" s="37"/>
      <c r="C96" s="31" t="s">
        <v>25</v>
      </c>
      <c r="D96" s="38"/>
      <c r="E96" s="38"/>
      <c r="F96" s="29" t="str">
        <f>E15</f>
        <v>Město Litvínov, náměstí Míru 11, Horní Litvínov</v>
      </c>
      <c r="G96" s="38"/>
      <c r="H96" s="38"/>
      <c r="I96" s="31" t="s">
        <v>31</v>
      </c>
      <c r="J96" s="34" t="str">
        <f>E21</f>
        <v>A2-PORT s.r.o.</v>
      </c>
      <c r="K96" s="38"/>
      <c r="L96" s="108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2" customFormat="1" ht="25.7" customHeight="1">
      <c r="A97" s="36"/>
      <c r="B97" s="37"/>
      <c r="C97" s="31" t="s">
        <v>29</v>
      </c>
      <c r="D97" s="38"/>
      <c r="E97" s="38"/>
      <c r="F97" s="29" t="str">
        <f>IF(E18="","",E18)</f>
        <v>Vyplň údaj</v>
      </c>
      <c r="G97" s="38"/>
      <c r="H97" s="38"/>
      <c r="I97" s="31" t="s">
        <v>36</v>
      </c>
      <c r="J97" s="34" t="str">
        <f>E24</f>
        <v>STAVEBNÍ ROZPOČTY s.r.o.</v>
      </c>
      <c r="K97" s="38"/>
      <c r="L97" s="108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5" s="2" customFormat="1" ht="10.35" customHeight="1">
      <c r="A98" s="36"/>
      <c r="B98" s="37"/>
      <c r="C98" s="38"/>
      <c r="D98" s="38"/>
      <c r="E98" s="38"/>
      <c r="F98" s="38"/>
      <c r="G98" s="38"/>
      <c r="H98" s="38"/>
      <c r="I98" s="38"/>
      <c r="J98" s="38"/>
      <c r="K98" s="38"/>
      <c r="L98" s="108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11" customFormat="1" ht="29.25" customHeight="1">
      <c r="A99" s="148"/>
      <c r="B99" s="149"/>
      <c r="C99" s="150" t="s">
        <v>163</v>
      </c>
      <c r="D99" s="151" t="s">
        <v>61</v>
      </c>
      <c r="E99" s="151" t="s">
        <v>57</v>
      </c>
      <c r="F99" s="151" t="s">
        <v>58</v>
      </c>
      <c r="G99" s="151" t="s">
        <v>164</v>
      </c>
      <c r="H99" s="151" t="s">
        <v>165</v>
      </c>
      <c r="I99" s="151" t="s">
        <v>166</v>
      </c>
      <c r="J99" s="151" t="s">
        <v>128</v>
      </c>
      <c r="K99" s="152" t="s">
        <v>167</v>
      </c>
      <c r="L99" s="153"/>
      <c r="M99" s="70" t="s">
        <v>19</v>
      </c>
      <c r="N99" s="71" t="s">
        <v>46</v>
      </c>
      <c r="O99" s="71" t="s">
        <v>168</v>
      </c>
      <c r="P99" s="71" t="s">
        <v>169</v>
      </c>
      <c r="Q99" s="71" t="s">
        <v>170</v>
      </c>
      <c r="R99" s="71" t="s">
        <v>171</v>
      </c>
      <c r="S99" s="71" t="s">
        <v>172</v>
      </c>
      <c r="T99" s="72" t="s">
        <v>173</v>
      </c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</row>
    <row r="100" spans="1:65" s="2" customFormat="1" ht="22.9" customHeight="1">
      <c r="A100" s="36"/>
      <c r="B100" s="37"/>
      <c r="C100" s="77" t="s">
        <v>174</v>
      </c>
      <c r="D100" s="38"/>
      <c r="E100" s="38"/>
      <c r="F100" s="38"/>
      <c r="G100" s="38"/>
      <c r="H100" s="38"/>
      <c r="I100" s="38"/>
      <c r="J100" s="154">
        <f>BK100</f>
        <v>0</v>
      </c>
      <c r="K100" s="38"/>
      <c r="L100" s="41"/>
      <c r="M100" s="73"/>
      <c r="N100" s="155"/>
      <c r="O100" s="74"/>
      <c r="P100" s="156">
        <f>P101+P415+P665+P697</f>
        <v>0</v>
      </c>
      <c r="Q100" s="74"/>
      <c r="R100" s="156">
        <f>R101+R415+R665+R697</f>
        <v>16.0412</v>
      </c>
      <c r="S100" s="74"/>
      <c r="T100" s="157">
        <f>T101+T415+T665+T697</f>
        <v>1335.9212570799998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75</v>
      </c>
      <c r="AU100" s="19" t="s">
        <v>129</v>
      </c>
      <c r="BK100" s="158">
        <f>BK101+BK415+BK665+BK697</f>
        <v>0</v>
      </c>
    </row>
    <row r="101" spans="1:65" s="12" customFormat="1" ht="25.9" customHeight="1">
      <c r="B101" s="159"/>
      <c r="C101" s="160"/>
      <c r="D101" s="161" t="s">
        <v>75</v>
      </c>
      <c r="E101" s="162" t="s">
        <v>175</v>
      </c>
      <c r="F101" s="162" t="s">
        <v>176</v>
      </c>
      <c r="G101" s="160"/>
      <c r="H101" s="160"/>
      <c r="I101" s="163"/>
      <c r="J101" s="164">
        <f>BK101</f>
        <v>0</v>
      </c>
      <c r="K101" s="160"/>
      <c r="L101" s="165"/>
      <c r="M101" s="166"/>
      <c r="N101" s="167"/>
      <c r="O101" s="167"/>
      <c r="P101" s="168">
        <f>P102+P113+P402+P412</f>
        <v>0</v>
      </c>
      <c r="Q101" s="167"/>
      <c r="R101" s="168">
        <f>R102+R113+R402+R412</f>
        <v>15.11</v>
      </c>
      <c r="S101" s="167"/>
      <c r="T101" s="169">
        <f>T102+T113+T402+T412</f>
        <v>1167.1938519999999</v>
      </c>
      <c r="AR101" s="170" t="s">
        <v>84</v>
      </c>
      <c r="AT101" s="171" t="s">
        <v>75</v>
      </c>
      <c r="AU101" s="171" t="s">
        <v>76</v>
      </c>
      <c r="AY101" s="170" t="s">
        <v>177</v>
      </c>
      <c r="BK101" s="172">
        <f>BK102+BK113+BK402+BK412</f>
        <v>0</v>
      </c>
    </row>
    <row r="102" spans="1:65" s="12" customFormat="1" ht="22.9" customHeight="1">
      <c r="B102" s="159"/>
      <c r="C102" s="160"/>
      <c r="D102" s="161" t="s">
        <v>75</v>
      </c>
      <c r="E102" s="173" t="s">
        <v>84</v>
      </c>
      <c r="F102" s="173" t="s">
        <v>178</v>
      </c>
      <c r="G102" s="160"/>
      <c r="H102" s="160"/>
      <c r="I102" s="163"/>
      <c r="J102" s="174">
        <f>BK102</f>
        <v>0</v>
      </c>
      <c r="K102" s="160"/>
      <c r="L102" s="165"/>
      <c r="M102" s="166"/>
      <c r="N102" s="167"/>
      <c r="O102" s="167"/>
      <c r="P102" s="168">
        <f>SUM(P103:P112)</f>
        <v>0</v>
      </c>
      <c r="Q102" s="167"/>
      <c r="R102" s="168">
        <f>SUM(R103:R112)</f>
        <v>0</v>
      </c>
      <c r="S102" s="167"/>
      <c r="T102" s="169">
        <f>SUM(T103:T112)</f>
        <v>0</v>
      </c>
      <c r="AR102" s="170" t="s">
        <v>84</v>
      </c>
      <c r="AT102" s="171" t="s">
        <v>75</v>
      </c>
      <c r="AU102" s="171" t="s">
        <v>84</v>
      </c>
      <c r="AY102" s="170" t="s">
        <v>177</v>
      </c>
      <c r="BK102" s="172">
        <f>SUM(BK103:BK112)</f>
        <v>0</v>
      </c>
    </row>
    <row r="103" spans="1:65" s="2" customFormat="1" ht="24.2" customHeight="1">
      <c r="A103" s="36"/>
      <c r="B103" s="37"/>
      <c r="C103" s="175" t="s">
        <v>84</v>
      </c>
      <c r="D103" s="175" t="s">
        <v>179</v>
      </c>
      <c r="E103" s="176" t="s">
        <v>3059</v>
      </c>
      <c r="F103" s="177" t="s">
        <v>3060</v>
      </c>
      <c r="G103" s="178" t="s">
        <v>182</v>
      </c>
      <c r="H103" s="179">
        <v>33.639000000000003</v>
      </c>
      <c r="I103" s="180"/>
      <c r="J103" s="181">
        <f>ROUND(I103*H103,2)</f>
        <v>0</v>
      </c>
      <c r="K103" s="177" t="s">
        <v>183</v>
      </c>
      <c r="L103" s="41"/>
      <c r="M103" s="182" t="s">
        <v>19</v>
      </c>
      <c r="N103" s="183" t="s">
        <v>47</v>
      </c>
      <c r="O103" s="66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86" t="s">
        <v>184</v>
      </c>
      <c r="AT103" s="186" t="s">
        <v>179</v>
      </c>
      <c r="AU103" s="186" t="s">
        <v>86</v>
      </c>
      <c r="AY103" s="19" t="s">
        <v>177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19" t="s">
        <v>84</v>
      </c>
      <c r="BK103" s="187">
        <f>ROUND(I103*H103,2)</f>
        <v>0</v>
      </c>
      <c r="BL103" s="19" t="s">
        <v>184</v>
      </c>
      <c r="BM103" s="186" t="s">
        <v>3061</v>
      </c>
    </row>
    <row r="104" spans="1:65" s="2" customFormat="1" ht="11.25">
      <c r="A104" s="36"/>
      <c r="B104" s="37"/>
      <c r="C104" s="38"/>
      <c r="D104" s="188" t="s">
        <v>186</v>
      </c>
      <c r="E104" s="38"/>
      <c r="F104" s="189" t="s">
        <v>3062</v>
      </c>
      <c r="G104" s="38"/>
      <c r="H104" s="38"/>
      <c r="I104" s="190"/>
      <c r="J104" s="38"/>
      <c r="K104" s="38"/>
      <c r="L104" s="41"/>
      <c r="M104" s="191"/>
      <c r="N104" s="192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186</v>
      </c>
      <c r="AU104" s="19" t="s">
        <v>86</v>
      </c>
    </row>
    <row r="105" spans="1:65" s="13" customFormat="1" ht="11.25">
      <c r="B105" s="193"/>
      <c r="C105" s="194"/>
      <c r="D105" s="195" t="s">
        <v>188</v>
      </c>
      <c r="E105" s="196" t="s">
        <v>19</v>
      </c>
      <c r="F105" s="197" t="s">
        <v>3063</v>
      </c>
      <c r="G105" s="194"/>
      <c r="H105" s="198">
        <v>33.639000000000003</v>
      </c>
      <c r="I105" s="199"/>
      <c r="J105" s="194"/>
      <c r="K105" s="194"/>
      <c r="L105" s="200"/>
      <c r="M105" s="201"/>
      <c r="N105" s="202"/>
      <c r="O105" s="202"/>
      <c r="P105" s="202"/>
      <c r="Q105" s="202"/>
      <c r="R105" s="202"/>
      <c r="S105" s="202"/>
      <c r="T105" s="203"/>
      <c r="AT105" s="204" t="s">
        <v>188</v>
      </c>
      <c r="AU105" s="204" t="s">
        <v>86</v>
      </c>
      <c r="AV105" s="13" t="s">
        <v>86</v>
      </c>
      <c r="AW105" s="13" t="s">
        <v>35</v>
      </c>
      <c r="AX105" s="13" t="s">
        <v>76</v>
      </c>
      <c r="AY105" s="204" t="s">
        <v>177</v>
      </c>
    </row>
    <row r="106" spans="1:65" s="14" customFormat="1" ht="11.25">
      <c r="B106" s="205"/>
      <c r="C106" s="206"/>
      <c r="D106" s="195" t="s">
        <v>188</v>
      </c>
      <c r="E106" s="207" t="s">
        <v>19</v>
      </c>
      <c r="F106" s="208" t="s">
        <v>190</v>
      </c>
      <c r="G106" s="206"/>
      <c r="H106" s="209">
        <v>33.639000000000003</v>
      </c>
      <c r="I106" s="210"/>
      <c r="J106" s="206"/>
      <c r="K106" s="206"/>
      <c r="L106" s="211"/>
      <c r="M106" s="212"/>
      <c r="N106" s="213"/>
      <c r="O106" s="213"/>
      <c r="P106" s="213"/>
      <c r="Q106" s="213"/>
      <c r="R106" s="213"/>
      <c r="S106" s="213"/>
      <c r="T106" s="214"/>
      <c r="AT106" s="215" t="s">
        <v>188</v>
      </c>
      <c r="AU106" s="215" t="s">
        <v>86</v>
      </c>
      <c r="AV106" s="14" t="s">
        <v>184</v>
      </c>
      <c r="AW106" s="14" t="s">
        <v>35</v>
      </c>
      <c r="AX106" s="14" t="s">
        <v>84</v>
      </c>
      <c r="AY106" s="215" t="s">
        <v>177</v>
      </c>
    </row>
    <row r="107" spans="1:65" s="2" customFormat="1" ht="24.2" customHeight="1">
      <c r="A107" s="36"/>
      <c r="B107" s="37"/>
      <c r="C107" s="175" t="s">
        <v>86</v>
      </c>
      <c r="D107" s="175" t="s">
        <v>179</v>
      </c>
      <c r="E107" s="176" t="s">
        <v>3064</v>
      </c>
      <c r="F107" s="177" t="s">
        <v>3065</v>
      </c>
      <c r="G107" s="178" t="s">
        <v>182</v>
      </c>
      <c r="H107" s="179">
        <v>16.704999999999998</v>
      </c>
      <c r="I107" s="180"/>
      <c r="J107" s="181">
        <f>ROUND(I107*H107,2)</f>
        <v>0</v>
      </c>
      <c r="K107" s="177" t="s">
        <v>183</v>
      </c>
      <c r="L107" s="41"/>
      <c r="M107" s="182" t="s">
        <v>19</v>
      </c>
      <c r="N107" s="183" t="s">
        <v>47</v>
      </c>
      <c r="O107" s="66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86" t="s">
        <v>184</v>
      </c>
      <c r="AT107" s="186" t="s">
        <v>179</v>
      </c>
      <c r="AU107" s="186" t="s">
        <v>86</v>
      </c>
      <c r="AY107" s="19" t="s">
        <v>177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19" t="s">
        <v>84</v>
      </c>
      <c r="BK107" s="187">
        <f>ROUND(I107*H107,2)</f>
        <v>0</v>
      </c>
      <c r="BL107" s="19" t="s">
        <v>184</v>
      </c>
      <c r="BM107" s="186" t="s">
        <v>3066</v>
      </c>
    </row>
    <row r="108" spans="1:65" s="2" customFormat="1" ht="11.25">
      <c r="A108" s="36"/>
      <c r="B108" s="37"/>
      <c r="C108" s="38"/>
      <c r="D108" s="188" t="s">
        <v>186</v>
      </c>
      <c r="E108" s="38"/>
      <c r="F108" s="189" t="s">
        <v>3067</v>
      </c>
      <c r="G108" s="38"/>
      <c r="H108" s="38"/>
      <c r="I108" s="190"/>
      <c r="J108" s="38"/>
      <c r="K108" s="38"/>
      <c r="L108" s="41"/>
      <c r="M108" s="191"/>
      <c r="N108" s="192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186</v>
      </c>
      <c r="AU108" s="19" t="s">
        <v>86</v>
      </c>
    </row>
    <row r="109" spans="1:65" s="13" customFormat="1" ht="11.25">
      <c r="B109" s="193"/>
      <c r="C109" s="194"/>
      <c r="D109" s="195" t="s">
        <v>188</v>
      </c>
      <c r="E109" s="196" t="s">
        <v>19</v>
      </c>
      <c r="F109" s="197" t="s">
        <v>3068</v>
      </c>
      <c r="G109" s="194"/>
      <c r="H109" s="198">
        <v>9.6199999999999992</v>
      </c>
      <c r="I109" s="199"/>
      <c r="J109" s="194"/>
      <c r="K109" s="194"/>
      <c r="L109" s="200"/>
      <c r="M109" s="201"/>
      <c r="N109" s="202"/>
      <c r="O109" s="202"/>
      <c r="P109" s="202"/>
      <c r="Q109" s="202"/>
      <c r="R109" s="202"/>
      <c r="S109" s="202"/>
      <c r="T109" s="203"/>
      <c r="AT109" s="204" t="s">
        <v>188</v>
      </c>
      <c r="AU109" s="204" t="s">
        <v>86</v>
      </c>
      <c r="AV109" s="13" t="s">
        <v>86</v>
      </c>
      <c r="AW109" s="13" t="s">
        <v>35</v>
      </c>
      <c r="AX109" s="13" t="s">
        <v>76</v>
      </c>
      <c r="AY109" s="204" t="s">
        <v>177</v>
      </c>
    </row>
    <row r="110" spans="1:65" s="13" customFormat="1" ht="11.25">
      <c r="B110" s="193"/>
      <c r="C110" s="194"/>
      <c r="D110" s="195" t="s">
        <v>188</v>
      </c>
      <c r="E110" s="196" t="s">
        <v>19</v>
      </c>
      <c r="F110" s="197" t="s">
        <v>3069</v>
      </c>
      <c r="G110" s="194"/>
      <c r="H110" s="198">
        <v>5.6550000000000002</v>
      </c>
      <c r="I110" s="199"/>
      <c r="J110" s="194"/>
      <c r="K110" s="194"/>
      <c r="L110" s="200"/>
      <c r="M110" s="201"/>
      <c r="N110" s="202"/>
      <c r="O110" s="202"/>
      <c r="P110" s="202"/>
      <c r="Q110" s="202"/>
      <c r="R110" s="202"/>
      <c r="S110" s="202"/>
      <c r="T110" s="203"/>
      <c r="AT110" s="204" t="s">
        <v>188</v>
      </c>
      <c r="AU110" s="204" t="s">
        <v>86</v>
      </c>
      <c r="AV110" s="13" t="s">
        <v>86</v>
      </c>
      <c r="AW110" s="13" t="s">
        <v>35</v>
      </c>
      <c r="AX110" s="13" t="s">
        <v>76</v>
      </c>
      <c r="AY110" s="204" t="s">
        <v>177</v>
      </c>
    </row>
    <row r="111" spans="1:65" s="13" customFormat="1" ht="11.25">
      <c r="B111" s="193"/>
      <c r="C111" s="194"/>
      <c r="D111" s="195" t="s">
        <v>188</v>
      </c>
      <c r="E111" s="196" t="s">
        <v>19</v>
      </c>
      <c r="F111" s="197" t="s">
        <v>3070</v>
      </c>
      <c r="G111" s="194"/>
      <c r="H111" s="198">
        <v>1.43</v>
      </c>
      <c r="I111" s="199"/>
      <c r="J111" s="194"/>
      <c r="K111" s="194"/>
      <c r="L111" s="200"/>
      <c r="M111" s="201"/>
      <c r="N111" s="202"/>
      <c r="O111" s="202"/>
      <c r="P111" s="202"/>
      <c r="Q111" s="202"/>
      <c r="R111" s="202"/>
      <c r="S111" s="202"/>
      <c r="T111" s="203"/>
      <c r="AT111" s="204" t="s">
        <v>188</v>
      </c>
      <c r="AU111" s="204" t="s">
        <v>86</v>
      </c>
      <c r="AV111" s="13" t="s">
        <v>86</v>
      </c>
      <c r="AW111" s="13" t="s">
        <v>35</v>
      </c>
      <c r="AX111" s="13" t="s">
        <v>76</v>
      </c>
      <c r="AY111" s="204" t="s">
        <v>177</v>
      </c>
    </row>
    <row r="112" spans="1:65" s="14" customFormat="1" ht="11.25">
      <c r="B112" s="205"/>
      <c r="C112" s="206"/>
      <c r="D112" s="195" t="s">
        <v>188</v>
      </c>
      <c r="E112" s="207" t="s">
        <v>19</v>
      </c>
      <c r="F112" s="208" t="s">
        <v>190</v>
      </c>
      <c r="G112" s="206"/>
      <c r="H112" s="209">
        <v>16.704999999999998</v>
      </c>
      <c r="I112" s="210"/>
      <c r="J112" s="206"/>
      <c r="K112" s="206"/>
      <c r="L112" s="211"/>
      <c r="M112" s="212"/>
      <c r="N112" s="213"/>
      <c r="O112" s="213"/>
      <c r="P112" s="213"/>
      <c r="Q112" s="213"/>
      <c r="R112" s="213"/>
      <c r="S112" s="213"/>
      <c r="T112" s="214"/>
      <c r="AT112" s="215" t="s">
        <v>188</v>
      </c>
      <c r="AU112" s="215" t="s">
        <v>86</v>
      </c>
      <c r="AV112" s="14" t="s">
        <v>184</v>
      </c>
      <c r="AW112" s="14" t="s">
        <v>35</v>
      </c>
      <c r="AX112" s="14" t="s">
        <v>84</v>
      </c>
      <c r="AY112" s="215" t="s">
        <v>177</v>
      </c>
    </row>
    <row r="113" spans="1:65" s="12" customFormat="1" ht="22.9" customHeight="1">
      <c r="B113" s="159"/>
      <c r="C113" s="160"/>
      <c r="D113" s="161" t="s">
        <v>75</v>
      </c>
      <c r="E113" s="173" t="s">
        <v>259</v>
      </c>
      <c r="F113" s="173" t="s">
        <v>1150</v>
      </c>
      <c r="G113" s="160"/>
      <c r="H113" s="160"/>
      <c r="I113" s="163"/>
      <c r="J113" s="174">
        <f>BK113</f>
        <v>0</v>
      </c>
      <c r="K113" s="160"/>
      <c r="L113" s="165"/>
      <c r="M113" s="166"/>
      <c r="N113" s="167"/>
      <c r="O113" s="167"/>
      <c r="P113" s="168">
        <f>SUM(P114:P401)</f>
        <v>0</v>
      </c>
      <c r="Q113" s="167"/>
      <c r="R113" s="168">
        <f>SUM(R114:R401)</f>
        <v>15.11</v>
      </c>
      <c r="S113" s="167"/>
      <c r="T113" s="169">
        <f>SUM(T114:T401)</f>
        <v>1167.1938519999999</v>
      </c>
      <c r="AR113" s="170" t="s">
        <v>84</v>
      </c>
      <c r="AT113" s="171" t="s">
        <v>75</v>
      </c>
      <c r="AU113" s="171" t="s">
        <v>84</v>
      </c>
      <c r="AY113" s="170" t="s">
        <v>177</v>
      </c>
      <c r="BK113" s="172">
        <f>SUM(BK114:BK401)</f>
        <v>0</v>
      </c>
    </row>
    <row r="114" spans="1:65" s="2" customFormat="1" ht="16.5" customHeight="1">
      <c r="A114" s="36"/>
      <c r="B114" s="37"/>
      <c r="C114" s="175" t="s">
        <v>196</v>
      </c>
      <c r="D114" s="175" t="s">
        <v>179</v>
      </c>
      <c r="E114" s="176" t="s">
        <v>3071</v>
      </c>
      <c r="F114" s="177" t="s">
        <v>3072</v>
      </c>
      <c r="G114" s="178" t="s">
        <v>182</v>
      </c>
      <c r="H114" s="179">
        <v>29.92</v>
      </c>
      <c r="I114" s="180"/>
      <c r="J114" s="181">
        <f>ROUND(I114*H114,2)</f>
        <v>0</v>
      </c>
      <c r="K114" s="177" t="s">
        <v>183</v>
      </c>
      <c r="L114" s="41"/>
      <c r="M114" s="182" t="s">
        <v>19</v>
      </c>
      <c r="N114" s="183" t="s">
        <v>47</v>
      </c>
      <c r="O114" s="66"/>
      <c r="P114" s="184">
        <f>O114*H114</f>
        <v>0</v>
      </c>
      <c r="Q114" s="184">
        <v>0</v>
      </c>
      <c r="R114" s="184">
        <f>Q114*H114</f>
        <v>0</v>
      </c>
      <c r="S114" s="184">
        <v>2.4</v>
      </c>
      <c r="T114" s="185">
        <f>S114*H114</f>
        <v>71.808000000000007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184</v>
      </c>
      <c r="AT114" s="186" t="s">
        <v>179</v>
      </c>
      <c r="AU114" s="186" t="s">
        <v>86</v>
      </c>
      <c r="AY114" s="19" t="s">
        <v>177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19" t="s">
        <v>84</v>
      </c>
      <c r="BK114" s="187">
        <f>ROUND(I114*H114,2)</f>
        <v>0</v>
      </c>
      <c r="BL114" s="19" t="s">
        <v>184</v>
      </c>
      <c r="BM114" s="186" t="s">
        <v>3073</v>
      </c>
    </row>
    <row r="115" spans="1:65" s="2" customFormat="1" ht="11.25">
      <c r="A115" s="36"/>
      <c r="B115" s="37"/>
      <c r="C115" s="38"/>
      <c r="D115" s="188" t="s">
        <v>186</v>
      </c>
      <c r="E115" s="38"/>
      <c r="F115" s="189" t="s">
        <v>3074</v>
      </c>
      <c r="G115" s="38"/>
      <c r="H115" s="38"/>
      <c r="I115" s="190"/>
      <c r="J115" s="38"/>
      <c r="K115" s="38"/>
      <c r="L115" s="41"/>
      <c r="M115" s="191"/>
      <c r="N115" s="192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186</v>
      </c>
      <c r="AU115" s="19" t="s">
        <v>86</v>
      </c>
    </row>
    <row r="116" spans="1:65" s="13" customFormat="1" ht="11.25">
      <c r="B116" s="193"/>
      <c r="C116" s="194"/>
      <c r="D116" s="195" t="s">
        <v>188</v>
      </c>
      <c r="E116" s="196" t="s">
        <v>19</v>
      </c>
      <c r="F116" s="197" t="s">
        <v>3075</v>
      </c>
      <c r="G116" s="194"/>
      <c r="H116" s="198">
        <v>7.55</v>
      </c>
      <c r="I116" s="199"/>
      <c r="J116" s="194"/>
      <c r="K116" s="194"/>
      <c r="L116" s="200"/>
      <c r="M116" s="201"/>
      <c r="N116" s="202"/>
      <c r="O116" s="202"/>
      <c r="P116" s="202"/>
      <c r="Q116" s="202"/>
      <c r="R116" s="202"/>
      <c r="S116" s="202"/>
      <c r="T116" s="203"/>
      <c r="AT116" s="204" t="s">
        <v>188</v>
      </c>
      <c r="AU116" s="204" t="s">
        <v>86</v>
      </c>
      <c r="AV116" s="13" t="s">
        <v>86</v>
      </c>
      <c r="AW116" s="13" t="s">
        <v>35</v>
      </c>
      <c r="AX116" s="13" t="s">
        <v>76</v>
      </c>
      <c r="AY116" s="204" t="s">
        <v>177</v>
      </c>
    </row>
    <row r="117" spans="1:65" s="13" customFormat="1" ht="11.25">
      <c r="B117" s="193"/>
      <c r="C117" s="194"/>
      <c r="D117" s="195" t="s">
        <v>188</v>
      </c>
      <c r="E117" s="196" t="s">
        <v>19</v>
      </c>
      <c r="F117" s="197" t="s">
        <v>3076</v>
      </c>
      <c r="G117" s="194"/>
      <c r="H117" s="198">
        <v>11.035</v>
      </c>
      <c r="I117" s="199"/>
      <c r="J117" s="194"/>
      <c r="K117" s="194"/>
      <c r="L117" s="200"/>
      <c r="M117" s="201"/>
      <c r="N117" s="202"/>
      <c r="O117" s="202"/>
      <c r="P117" s="202"/>
      <c r="Q117" s="202"/>
      <c r="R117" s="202"/>
      <c r="S117" s="202"/>
      <c r="T117" s="203"/>
      <c r="AT117" s="204" t="s">
        <v>188</v>
      </c>
      <c r="AU117" s="204" t="s">
        <v>86</v>
      </c>
      <c r="AV117" s="13" t="s">
        <v>86</v>
      </c>
      <c r="AW117" s="13" t="s">
        <v>35</v>
      </c>
      <c r="AX117" s="13" t="s">
        <v>76</v>
      </c>
      <c r="AY117" s="204" t="s">
        <v>177</v>
      </c>
    </row>
    <row r="118" spans="1:65" s="13" customFormat="1" ht="11.25">
      <c r="B118" s="193"/>
      <c r="C118" s="194"/>
      <c r="D118" s="195" t="s">
        <v>188</v>
      </c>
      <c r="E118" s="196" t="s">
        <v>19</v>
      </c>
      <c r="F118" s="197" t="s">
        <v>3077</v>
      </c>
      <c r="G118" s="194"/>
      <c r="H118" s="198">
        <v>3.35</v>
      </c>
      <c r="I118" s="199"/>
      <c r="J118" s="194"/>
      <c r="K118" s="194"/>
      <c r="L118" s="200"/>
      <c r="M118" s="201"/>
      <c r="N118" s="202"/>
      <c r="O118" s="202"/>
      <c r="P118" s="202"/>
      <c r="Q118" s="202"/>
      <c r="R118" s="202"/>
      <c r="S118" s="202"/>
      <c r="T118" s="203"/>
      <c r="AT118" s="204" t="s">
        <v>188</v>
      </c>
      <c r="AU118" s="204" t="s">
        <v>86</v>
      </c>
      <c r="AV118" s="13" t="s">
        <v>86</v>
      </c>
      <c r="AW118" s="13" t="s">
        <v>35</v>
      </c>
      <c r="AX118" s="13" t="s">
        <v>76</v>
      </c>
      <c r="AY118" s="204" t="s">
        <v>177</v>
      </c>
    </row>
    <row r="119" spans="1:65" s="13" customFormat="1" ht="11.25">
      <c r="B119" s="193"/>
      <c r="C119" s="194"/>
      <c r="D119" s="195" t="s">
        <v>188</v>
      </c>
      <c r="E119" s="196" t="s">
        <v>19</v>
      </c>
      <c r="F119" s="197" t="s">
        <v>3078</v>
      </c>
      <c r="G119" s="194"/>
      <c r="H119" s="198">
        <v>2.0099999999999998</v>
      </c>
      <c r="I119" s="199"/>
      <c r="J119" s="194"/>
      <c r="K119" s="194"/>
      <c r="L119" s="200"/>
      <c r="M119" s="201"/>
      <c r="N119" s="202"/>
      <c r="O119" s="202"/>
      <c r="P119" s="202"/>
      <c r="Q119" s="202"/>
      <c r="R119" s="202"/>
      <c r="S119" s="202"/>
      <c r="T119" s="203"/>
      <c r="AT119" s="204" t="s">
        <v>188</v>
      </c>
      <c r="AU119" s="204" t="s">
        <v>86</v>
      </c>
      <c r="AV119" s="13" t="s">
        <v>86</v>
      </c>
      <c r="AW119" s="13" t="s">
        <v>35</v>
      </c>
      <c r="AX119" s="13" t="s">
        <v>76</v>
      </c>
      <c r="AY119" s="204" t="s">
        <v>177</v>
      </c>
    </row>
    <row r="120" spans="1:65" s="13" customFormat="1" ht="11.25">
      <c r="B120" s="193"/>
      <c r="C120" s="194"/>
      <c r="D120" s="195" t="s">
        <v>188</v>
      </c>
      <c r="E120" s="196" t="s">
        <v>19</v>
      </c>
      <c r="F120" s="197" t="s">
        <v>3079</v>
      </c>
      <c r="G120" s="194"/>
      <c r="H120" s="198">
        <v>1.45</v>
      </c>
      <c r="I120" s="199"/>
      <c r="J120" s="194"/>
      <c r="K120" s="194"/>
      <c r="L120" s="200"/>
      <c r="M120" s="201"/>
      <c r="N120" s="202"/>
      <c r="O120" s="202"/>
      <c r="P120" s="202"/>
      <c r="Q120" s="202"/>
      <c r="R120" s="202"/>
      <c r="S120" s="202"/>
      <c r="T120" s="203"/>
      <c r="AT120" s="204" t="s">
        <v>188</v>
      </c>
      <c r="AU120" s="204" t="s">
        <v>86</v>
      </c>
      <c r="AV120" s="13" t="s">
        <v>86</v>
      </c>
      <c r="AW120" s="13" t="s">
        <v>35</v>
      </c>
      <c r="AX120" s="13" t="s">
        <v>76</v>
      </c>
      <c r="AY120" s="204" t="s">
        <v>177</v>
      </c>
    </row>
    <row r="121" spans="1:65" s="13" customFormat="1" ht="11.25">
      <c r="B121" s="193"/>
      <c r="C121" s="194"/>
      <c r="D121" s="195" t="s">
        <v>188</v>
      </c>
      <c r="E121" s="196" t="s">
        <v>19</v>
      </c>
      <c r="F121" s="197" t="s">
        <v>3080</v>
      </c>
      <c r="G121" s="194"/>
      <c r="H121" s="198">
        <v>0.97499999999999998</v>
      </c>
      <c r="I121" s="199"/>
      <c r="J121" s="194"/>
      <c r="K121" s="194"/>
      <c r="L121" s="200"/>
      <c r="M121" s="201"/>
      <c r="N121" s="202"/>
      <c r="O121" s="202"/>
      <c r="P121" s="202"/>
      <c r="Q121" s="202"/>
      <c r="R121" s="202"/>
      <c r="S121" s="202"/>
      <c r="T121" s="203"/>
      <c r="AT121" s="204" t="s">
        <v>188</v>
      </c>
      <c r="AU121" s="204" t="s">
        <v>86</v>
      </c>
      <c r="AV121" s="13" t="s">
        <v>86</v>
      </c>
      <c r="AW121" s="13" t="s">
        <v>35</v>
      </c>
      <c r="AX121" s="13" t="s">
        <v>76</v>
      </c>
      <c r="AY121" s="204" t="s">
        <v>177</v>
      </c>
    </row>
    <row r="122" spans="1:65" s="13" customFormat="1" ht="11.25">
      <c r="B122" s="193"/>
      <c r="C122" s="194"/>
      <c r="D122" s="195" t="s">
        <v>188</v>
      </c>
      <c r="E122" s="196" t="s">
        <v>19</v>
      </c>
      <c r="F122" s="197" t="s">
        <v>3081</v>
      </c>
      <c r="G122" s="194"/>
      <c r="H122" s="198">
        <v>0.92500000000000004</v>
      </c>
      <c r="I122" s="199"/>
      <c r="J122" s="194"/>
      <c r="K122" s="194"/>
      <c r="L122" s="200"/>
      <c r="M122" s="201"/>
      <c r="N122" s="202"/>
      <c r="O122" s="202"/>
      <c r="P122" s="202"/>
      <c r="Q122" s="202"/>
      <c r="R122" s="202"/>
      <c r="S122" s="202"/>
      <c r="T122" s="203"/>
      <c r="AT122" s="204" t="s">
        <v>188</v>
      </c>
      <c r="AU122" s="204" t="s">
        <v>86</v>
      </c>
      <c r="AV122" s="13" t="s">
        <v>86</v>
      </c>
      <c r="AW122" s="13" t="s">
        <v>35</v>
      </c>
      <c r="AX122" s="13" t="s">
        <v>76</v>
      </c>
      <c r="AY122" s="204" t="s">
        <v>177</v>
      </c>
    </row>
    <row r="123" spans="1:65" s="13" customFormat="1" ht="11.25">
      <c r="B123" s="193"/>
      <c r="C123" s="194"/>
      <c r="D123" s="195" t="s">
        <v>188</v>
      </c>
      <c r="E123" s="196" t="s">
        <v>19</v>
      </c>
      <c r="F123" s="197" t="s">
        <v>3082</v>
      </c>
      <c r="G123" s="194"/>
      <c r="H123" s="198">
        <v>2.625</v>
      </c>
      <c r="I123" s="199"/>
      <c r="J123" s="194"/>
      <c r="K123" s="194"/>
      <c r="L123" s="200"/>
      <c r="M123" s="201"/>
      <c r="N123" s="202"/>
      <c r="O123" s="202"/>
      <c r="P123" s="202"/>
      <c r="Q123" s="202"/>
      <c r="R123" s="202"/>
      <c r="S123" s="202"/>
      <c r="T123" s="203"/>
      <c r="AT123" s="204" t="s">
        <v>188</v>
      </c>
      <c r="AU123" s="204" t="s">
        <v>86</v>
      </c>
      <c r="AV123" s="13" t="s">
        <v>86</v>
      </c>
      <c r="AW123" s="13" t="s">
        <v>35</v>
      </c>
      <c r="AX123" s="13" t="s">
        <v>76</v>
      </c>
      <c r="AY123" s="204" t="s">
        <v>177</v>
      </c>
    </row>
    <row r="124" spans="1:65" s="14" customFormat="1" ht="11.25">
      <c r="B124" s="205"/>
      <c r="C124" s="206"/>
      <c r="D124" s="195" t="s">
        <v>188</v>
      </c>
      <c r="E124" s="207" t="s">
        <v>19</v>
      </c>
      <c r="F124" s="208" t="s">
        <v>190</v>
      </c>
      <c r="G124" s="206"/>
      <c r="H124" s="209">
        <v>29.92</v>
      </c>
      <c r="I124" s="210"/>
      <c r="J124" s="206"/>
      <c r="K124" s="206"/>
      <c r="L124" s="211"/>
      <c r="M124" s="212"/>
      <c r="N124" s="213"/>
      <c r="O124" s="213"/>
      <c r="P124" s="213"/>
      <c r="Q124" s="213"/>
      <c r="R124" s="213"/>
      <c r="S124" s="213"/>
      <c r="T124" s="214"/>
      <c r="AT124" s="215" t="s">
        <v>188</v>
      </c>
      <c r="AU124" s="215" t="s">
        <v>86</v>
      </c>
      <c r="AV124" s="14" t="s">
        <v>184</v>
      </c>
      <c r="AW124" s="14" t="s">
        <v>35</v>
      </c>
      <c r="AX124" s="14" t="s">
        <v>84</v>
      </c>
      <c r="AY124" s="215" t="s">
        <v>177</v>
      </c>
    </row>
    <row r="125" spans="1:65" s="2" customFormat="1" ht="24.2" customHeight="1">
      <c r="A125" s="36"/>
      <c r="B125" s="37"/>
      <c r="C125" s="175" t="s">
        <v>184</v>
      </c>
      <c r="D125" s="175" t="s">
        <v>179</v>
      </c>
      <c r="E125" s="176" t="s">
        <v>3083</v>
      </c>
      <c r="F125" s="177" t="s">
        <v>3084</v>
      </c>
      <c r="G125" s="178" t="s">
        <v>199</v>
      </c>
      <c r="H125" s="179">
        <v>43</v>
      </c>
      <c r="I125" s="180"/>
      <c r="J125" s="181">
        <f>ROUND(I125*H125,2)</f>
        <v>0</v>
      </c>
      <c r="K125" s="177" t="s">
        <v>183</v>
      </c>
      <c r="L125" s="41"/>
      <c r="M125" s="182" t="s">
        <v>19</v>
      </c>
      <c r="N125" s="183" t="s">
        <v>47</v>
      </c>
      <c r="O125" s="66"/>
      <c r="P125" s="184">
        <f>O125*H125</f>
        <v>0</v>
      </c>
      <c r="Q125" s="184">
        <v>0</v>
      </c>
      <c r="R125" s="184">
        <f>Q125*H125</f>
        <v>0</v>
      </c>
      <c r="S125" s="184">
        <v>0.13100000000000001</v>
      </c>
      <c r="T125" s="185">
        <f>S125*H125</f>
        <v>5.633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86" t="s">
        <v>184</v>
      </c>
      <c r="AT125" s="186" t="s">
        <v>179</v>
      </c>
      <c r="AU125" s="186" t="s">
        <v>86</v>
      </c>
      <c r="AY125" s="19" t="s">
        <v>177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19" t="s">
        <v>84</v>
      </c>
      <c r="BK125" s="187">
        <f>ROUND(I125*H125,2)</f>
        <v>0</v>
      </c>
      <c r="BL125" s="19" t="s">
        <v>184</v>
      </c>
      <c r="BM125" s="186" t="s">
        <v>3085</v>
      </c>
    </row>
    <row r="126" spans="1:65" s="2" customFormat="1" ht="11.25">
      <c r="A126" s="36"/>
      <c r="B126" s="37"/>
      <c r="C126" s="38"/>
      <c r="D126" s="188" t="s">
        <v>186</v>
      </c>
      <c r="E126" s="38"/>
      <c r="F126" s="189" t="s">
        <v>3086</v>
      </c>
      <c r="G126" s="38"/>
      <c r="H126" s="38"/>
      <c r="I126" s="190"/>
      <c r="J126" s="38"/>
      <c r="K126" s="38"/>
      <c r="L126" s="41"/>
      <c r="M126" s="191"/>
      <c r="N126" s="192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186</v>
      </c>
      <c r="AU126" s="19" t="s">
        <v>86</v>
      </c>
    </row>
    <row r="127" spans="1:65" s="13" customFormat="1" ht="11.25">
      <c r="B127" s="193"/>
      <c r="C127" s="194"/>
      <c r="D127" s="195" t="s">
        <v>188</v>
      </c>
      <c r="E127" s="196" t="s">
        <v>19</v>
      </c>
      <c r="F127" s="197" t="s">
        <v>3087</v>
      </c>
      <c r="G127" s="194"/>
      <c r="H127" s="198">
        <v>10.8</v>
      </c>
      <c r="I127" s="199"/>
      <c r="J127" s="194"/>
      <c r="K127" s="194"/>
      <c r="L127" s="200"/>
      <c r="M127" s="201"/>
      <c r="N127" s="202"/>
      <c r="O127" s="202"/>
      <c r="P127" s="202"/>
      <c r="Q127" s="202"/>
      <c r="R127" s="202"/>
      <c r="S127" s="202"/>
      <c r="T127" s="203"/>
      <c r="AT127" s="204" t="s">
        <v>188</v>
      </c>
      <c r="AU127" s="204" t="s">
        <v>86</v>
      </c>
      <c r="AV127" s="13" t="s">
        <v>86</v>
      </c>
      <c r="AW127" s="13" t="s">
        <v>35</v>
      </c>
      <c r="AX127" s="13" t="s">
        <v>76</v>
      </c>
      <c r="AY127" s="204" t="s">
        <v>177</v>
      </c>
    </row>
    <row r="128" spans="1:65" s="13" customFormat="1" ht="11.25">
      <c r="B128" s="193"/>
      <c r="C128" s="194"/>
      <c r="D128" s="195" t="s">
        <v>188</v>
      </c>
      <c r="E128" s="196" t="s">
        <v>19</v>
      </c>
      <c r="F128" s="197" t="s">
        <v>3088</v>
      </c>
      <c r="G128" s="194"/>
      <c r="H128" s="198">
        <v>4.8</v>
      </c>
      <c r="I128" s="199"/>
      <c r="J128" s="194"/>
      <c r="K128" s="194"/>
      <c r="L128" s="200"/>
      <c r="M128" s="201"/>
      <c r="N128" s="202"/>
      <c r="O128" s="202"/>
      <c r="P128" s="202"/>
      <c r="Q128" s="202"/>
      <c r="R128" s="202"/>
      <c r="S128" s="202"/>
      <c r="T128" s="203"/>
      <c r="AT128" s="204" t="s">
        <v>188</v>
      </c>
      <c r="AU128" s="204" t="s">
        <v>86</v>
      </c>
      <c r="AV128" s="13" t="s">
        <v>86</v>
      </c>
      <c r="AW128" s="13" t="s">
        <v>35</v>
      </c>
      <c r="AX128" s="13" t="s">
        <v>76</v>
      </c>
      <c r="AY128" s="204" t="s">
        <v>177</v>
      </c>
    </row>
    <row r="129" spans="1:65" s="13" customFormat="1" ht="11.25">
      <c r="B129" s="193"/>
      <c r="C129" s="194"/>
      <c r="D129" s="195" t="s">
        <v>188</v>
      </c>
      <c r="E129" s="196" t="s">
        <v>19</v>
      </c>
      <c r="F129" s="197" t="s">
        <v>3089</v>
      </c>
      <c r="G129" s="194"/>
      <c r="H129" s="198">
        <v>24</v>
      </c>
      <c r="I129" s="199"/>
      <c r="J129" s="194"/>
      <c r="K129" s="194"/>
      <c r="L129" s="200"/>
      <c r="M129" s="201"/>
      <c r="N129" s="202"/>
      <c r="O129" s="202"/>
      <c r="P129" s="202"/>
      <c r="Q129" s="202"/>
      <c r="R129" s="202"/>
      <c r="S129" s="202"/>
      <c r="T129" s="203"/>
      <c r="AT129" s="204" t="s">
        <v>188</v>
      </c>
      <c r="AU129" s="204" t="s">
        <v>86</v>
      </c>
      <c r="AV129" s="13" t="s">
        <v>86</v>
      </c>
      <c r="AW129" s="13" t="s">
        <v>35</v>
      </c>
      <c r="AX129" s="13" t="s">
        <v>76</v>
      </c>
      <c r="AY129" s="204" t="s">
        <v>177</v>
      </c>
    </row>
    <row r="130" spans="1:65" s="13" customFormat="1" ht="11.25">
      <c r="B130" s="193"/>
      <c r="C130" s="194"/>
      <c r="D130" s="195" t="s">
        <v>188</v>
      </c>
      <c r="E130" s="196" t="s">
        <v>19</v>
      </c>
      <c r="F130" s="197" t="s">
        <v>3090</v>
      </c>
      <c r="G130" s="194"/>
      <c r="H130" s="198">
        <v>3.4</v>
      </c>
      <c r="I130" s="199"/>
      <c r="J130" s="194"/>
      <c r="K130" s="194"/>
      <c r="L130" s="200"/>
      <c r="M130" s="201"/>
      <c r="N130" s="202"/>
      <c r="O130" s="202"/>
      <c r="P130" s="202"/>
      <c r="Q130" s="202"/>
      <c r="R130" s="202"/>
      <c r="S130" s="202"/>
      <c r="T130" s="203"/>
      <c r="AT130" s="204" t="s">
        <v>188</v>
      </c>
      <c r="AU130" s="204" t="s">
        <v>86</v>
      </c>
      <c r="AV130" s="13" t="s">
        <v>86</v>
      </c>
      <c r="AW130" s="13" t="s">
        <v>35</v>
      </c>
      <c r="AX130" s="13" t="s">
        <v>76</v>
      </c>
      <c r="AY130" s="204" t="s">
        <v>177</v>
      </c>
    </row>
    <row r="131" spans="1:65" s="14" customFormat="1" ht="11.25">
      <c r="B131" s="205"/>
      <c r="C131" s="206"/>
      <c r="D131" s="195" t="s">
        <v>188</v>
      </c>
      <c r="E131" s="207" t="s">
        <v>19</v>
      </c>
      <c r="F131" s="208" t="s">
        <v>190</v>
      </c>
      <c r="G131" s="206"/>
      <c r="H131" s="209">
        <v>43</v>
      </c>
      <c r="I131" s="210"/>
      <c r="J131" s="206"/>
      <c r="K131" s="206"/>
      <c r="L131" s="211"/>
      <c r="M131" s="212"/>
      <c r="N131" s="213"/>
      <c r="O131" s="213"/>
      <c r="P131" s="213"/>
      <c r="Q131" s="213"/>
      <c r="R131" s="213"/>
      <c r="S131" s="213"/>
      <c r="T131" s="214"/>
      <c r="AT131" s="215" t="s">
        <v>188</v>
      </c>
      <c r="AU131" s="215" t="s">
        <v>86</v>
      </c>
      <c r="AV131" s="14" t="s">
        <v>184</v>
      </c>
      <c r="AW131" s="14" t="s">
        <v>35</v>
      </c>
      <c r="AX131" s="14" t="s">
        <v>84</v>
      </c>
      <c r="AY131" s="215" t="s">
        <v>177</v>
      </c>
    </row>
    <row r="132" spans="1:65" s="2" customFormat="1" ht="24.2" customHeight="1">
      <c r="A132" s="36"/>
      <c r="B132" s="37"/>
      <c r="C132" s="175" t="s">
        <v>206</v>
      </c>
      <c r="D132" s="175" t="s">
        <v>179</v>
      </c>
      <c r="E132" s="176" t="s">
        <v>3091</v>
      </c>
      <c r="F132" s="177" t="s">
        <v>3092</v>
      </c>
      <c r="G132" s="178" t="s">
        <v>199</v>
      </c>
      <c r="H132" s="179">
        <v>177.07</v>
      </c>
      <c r="I132" s="180"/>
      <c r="J132" s="181">
        <f>ROUND(I132*H132,2)</f>
        <v>0</v>
      </c>
      <c r="K132" s="177" t="s">
        <v>183</v>
      </c>
      <c r="L132" s="41"/>
      <c r="M132" s="182" t="s">
        <v>19</v>
      </c>
      <c r="N132" s="183" t="s">
        <v>47</v>
      </c>
      <c r="O132" s="66"/>
      <c r="P132" s="184">
        <f>O132*H132</f>
        <v>0</v>
      </c>
      <c r="Q132" s="184">
        <v>0</v>
      </c>
      <c r="R132" s="184">
        <f>Q132*H132</f>
        <v>0</v>
      </c>
      <c r="S132" s="184">
        <v>0.26100000000000001</v>
      </c>
      <c r="T132" s="185">
        <f>S132*H132</f>
        <v>46.215269999999997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86" t="s">
        <v>184</v>
      </c>
      <c r="AT132" s="186" t="s">
        <v>179</v>
      </c>
      <c r="AU132" s="186" t="s">
        <v>86</v>
      </c>
      <c r="AY132" s="19" t="s">
        <v>177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19" t="s">
        <v>84</v>
      </c>
      <c r="BK132" s="187">
        <f>ROUND(I132*H132,2)</f>
        <v>0</v>
      </c>
      <c r="BL132" s="19" t="s">
        <v>184</v>
      </c>
      <c r="BM132" s="186" t="s">
        <v>3093</v>
      </c>
    </row>
    <row r="133" spans="1:65" s="2" customFormat="1" ht="11.25">
      <c r="A133" s="36"/>
      <c r="B133" s="37"/>
      <c r="C133" s="38"/>
      <c r="D133" s="188" t="s">
        <v>186</v>
      </c>
      <c r="E133" s="38"/>
      <c r="F133" s="189" t="s">
        <v>3094</v>
      </c>
      <c r="G133" s="38"/>
      <c r="H133" s="38"/>
      <c r="I133" s="190"/>
      <c r="J133" s="38"/>
      <c r="K133" s="38"/>
      <c r="L133" s="41"/>
      <c r="M133" s="191"/>
      <c r="N133" s="192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186</v>
      </c>
      <c r="AU133" s="19" t="s">
        <v>86</v>
      </c>
    </row>
    <row r="134" spans="1:65" s="15" customFormat="1" ht="11.25">
      <c r="B134" s="216"/>
      <c r="C134" s="217"/>
      <c r="D134" s="195" t="s">
        <v>188</v>
      </c>
      <c r="E134" s="218" t="s">
        <v>19</v>
      </c>
      <c r="F134" s="219" t="s">
        <v>373</v>
      </c>
      <c r="G134" s="217"/>
      <c r="H134" s="218" t="s">
        <v>19</v>
      </c>
      <c r="I134" s="220"/>
      <c r="J134" s="217"/>
      <c r="K134" s="217"/>
      <c r="L134" s="221"/>
      <c r="M134" s="222"/>
      <c r="N134" s="223"/>
      <c r="O134" s="223"/>
      <c r="P134" s="223"/>
      <c r="Q134" s="223"/>
      <c r="R134" s="223"/>
      <c r="S134" s="223"/>
      <c r="T134" s="224"/>
      <c r="AT134" s="225" t="s">
        <v>188</v>
      </c>
      <c r="AU134" s="225" t="s">
        <v>86</v>
      </c>
      <c r="AV134" s="15" t="s">
        <v>84</v>
      </c>
      <c r="AW134" s="15" t="s">
        <v>35</v>
      </c>
      <c r="AX134" s="15" t="s">
        <v>76</v>
      </c>
      <c r="AY134" s="225" t="s">
        <v>177</v>
      </c>
    </row>
    <row r="135" spans="1:65" s="13" customFormat="1" ht="11.25">
      <c r="B135" s="193"/>
      <c r="C135" s="194"/>
      <c r="D135" s="195" t="s">
        <v>188</v>
      </c>
      <c r="E135" s="196" t="s">
        <v>19</v>
      </c>
      <c r="F135" s="197" t="s">
        <v>3095</v>
      </c>
      <c r="G135" s="194"/>
      <c r="H135" s="198">
        <v>51.4</v>
      </c>
      <c r="I135" s="199"/>
      <c r="J135" s="194"/>
      <c r="K135" s="194"/>
      <c r="L135" s="200"/>
      <c r="M135" s="201"/>
      <c r="N135" s="202"/>
      <c r="O135" s="202"/>
      <c r="P135" s="202"/>
      <c r="Q135" s="202"/>
      <c r="R135" s="202"/>
      <c r="S135" s="202"/>
      <c r="T135" s="203"/>
      <c r="AT135" s="204" t="s">
        <v>188</v>
      </c>
      <c r="AU135" s="204" t="s">
        <v>86</v>
      </c>
      <c r="AV135" s="13" t="s">
        <v>86</v>
      </c>
      <c r="AW135" s="13" t="s">
        <v>35</v>
      </c>
      <c r="AX135" s="13" t="s">
        <v>76</v>
      </c>
      <c r="AY135" s="204" t="s">
        <v>177</v>
      </c>
    </row>
    <row r="136" spans="1:65" s="13" customFormat="1" ht="11.25">
      <c r="B136" s="193"/>
      <c r="C136" s="194"/>
      <c r="D136" s="195" t="s">
        <v>188</v>
      </c>
      <c r="E136" s="196" t="s">
        <v>19</v>
      </c>
      <c r="F136" s="197" t="s">
        <v>3096</v>
      </c>
      <c r="G136" s="194"/>
      <c r="H136" s="198">
        <v>-5.67</v>
      </c>
      <c r="I136" s="199"/>
      <c r="J136" s="194"/>
      <c r="K136" s="194"/>
      <c r="L136" s="200"/>
      <c r="M136" s="201"/>
      <c r="N136" s="202"/>
      <c r="O136" s="202"/>
      <c r="P136" s="202"/>
      <c r="Q136" s="202"/>
      <c r="R136" s="202"/>
      <c r="S136" s="202"/>
      <c r="T136" s="203"/>
      <c r="AT136" s="204" t="s">
        <v>188</v>
      </c>
      <c r="AU136" s="204" t="s">
        <v>86</v>
      </c>
      <c r="AV136" s="13" t="s">
        <v>86</v>
      </c>
      <c r="AW136" s="13" t="s">
        <v>35</v>
      </c>
      <c r="AX136" s="13" t="s">
        <v>76</v>
      </c>
      <c r="AY136" s="204" t="s">
        <v>177</v>
      </c>
    </row>
    <row r="137" spans="1:65" s="13" customFormat="1" ht="11.25">
      <c r="B137" s="193"/>
      <c r="C137" s="194"/>
      <c r="D137" s="195" t="s">
        <v>188</v>
      </c>
      <c r="E137" s="196" t="s">
        <v>19</v>
      </c>
      <c r="F137" s="197" t="s">
        <v>3097</v>
      </c>
      <c r="G137" s="194"/>
      <c r="H137" s="198">
        <v>9.8000000000000007</v>
      </c>
      <c r="I137" s="199"/>
      <c r="J137" s="194"/>
      <c r="K137" s="194"/>
      <c r="L137" s="200"/>
      <c r="M137" s="201"/>
      <c r="N137" s="202"/>
      <c r="O137" s="202"/>
      <c r="P137" s="202"/>
      <c r="Q137" s="202"/>
      <c r="R137" s="202"/>
      <c r="S137" s="202"/>
      <c r="T137" s="203"/>
      <c r="AT137" s="204" t="s">
        <v>188</v>
      </c>
      <c r="AU137" s="204" t="s">
        <v>86</v>
      </c>
      <c r="AV137" s="13" t="s">
        <v>86</v>
      </c>
      <c r="AW137" s="13" t="s">
        <v>35</v>
      </c>
      <c r="AX137" s="13" t="s">
        <v>76</v>
      </c>
      <c r="AY137" s="204" t="s">
        <v>177</v>
      </c>
    </row>
    <row r="138" spans="1:65" s="13" customFormat="1" ht="11.25">
      <c r="B138" s="193"/>
      <c r="C138" s="194"/>
      <c r="D138" s="195" t="s">
        <v>188</v>
      </c>
      <c r="E138" s="196" t="s">
        <v>19</v>
      </c>
      <c r="F138" s="197" t="s">
        <v>338</v>
      </c>
      <c r="G138" s="194"/>
      <c r="H138" s="198">
        <v>-1.89</v>
      </c>
      <c r="I138" s="199"/>
      <c r="J138" s="194"/>
      <c r="K138" s="194"/>
      <c r="L138" s="200"/>
      <c r="M138" s="201"/>
      <c r="N138" s="202"/>
      <c r="O138" s="202"/>
      <c r="P138" s="202"/>
      <c r="Q138" s="202"/>
      <c r="R138" s="202"/>
      <c r="S138" s="202"/>
      <c r="T138" s="203"/>
      <c r="AT138" s="204" t="s">
        <v>188</v>
      </c>
      <c r="AU138" s="204" t="s">
        <v>86</v>
      </c>
      <c r="AV138" s="13" t="s">
        <v>86</v>
      </c>
      <c r="AW138" s="13" t="s">
        <v>35</v>
      </c>
      <c r="AX138" s="13" t="s">
        <v>76</v>
      </c>
      <c r="AY138" s="204" t="s">
        <v>177</v>
      </c>
    </row>
    <row r="139" spans="1:65" s="13" customFormat="1" ht="11.25">
      <c r="B139" s="193"/>
      <c r="C139" s="194"/>
      <c r="D139" s="195" t="s">
        <v>188</v>
      </c>
      <c r="E139" s="196" t="s">
        <v>19</v>
      </c>
      <c r="F139" s="197" t="s">
        <v>3098</v>
      </c>
      <c r="G139" s="194"/>
      <c r="H139" s="198">
        <v>20.68</v>
      </c>
      <c r="I139" s="199"/>
      <c r="J139" s="194"/>
      <c r="K139" s="194"/>
      <c r="L139" s="200"/>
      <c r="M139" s="201"/>
      <c r="N139" s="202"/>
      <c r="O139" s="202"/>
      <c r="P139" s="202"/>
      <c r="Q139" s="202"/>
      <c r="R139" s="202"/>
      <c r="S139" s="202"/>
      <c r="T139" s="203"/>
      <c r="AT139" s="204" t="s">
        <v>188</v>
      </c>
      <c r="AU139" s="204" t="s">
        <v>86</v>
      </c>
      <c r="AV139" s="13" t="s">
        <v>86</v>
      </c>
      <c r="AW139" s="13" t="s">
        <v>35</v>
      </c>
      <c r="AX139" s="13" t="s">
        <v>76</v>
      </c>
      <c r="AY139" s="204" t="s">
        <v>177</v>
      </c>
    </row>
    <row r="140" spans="1:65" s="13" customFormat="1" ht="11.25">
      <c r="B140" s="193"/>
      <c r="C140" s="194"/>
      <c r="D140" s="195" t="s">
        <v>188</v>
      </c>
      <c r="E140" s="196" t="s">
        <v>19</v>
      </c>
      <c r="F140" s="197" t="s">
        <v>338</v>
      </c>
      <c r="G140" s="194"/>
      <c r="H140" s="198">
        <v>-1.89</v>
      </c>
      <c r="I140" s="199"/>
      <c r="J140" s="194"/>
      <c r="K140" s="194"/>
      <c r="L140" s="200"/>
      <c r="M140" s="201"/>
      <c r="N140" s="202"/>
      <c r="O140" s="202"/>
      <c r="P140" s="202"/>
      <c r="Q140" s="202"/>
      <c r="R140" s="202"/>
      <c r="S140" s="202"/>
      <c r="T140" s="203"/>
      <c r="AT140" s="204" t="s">
        <v>188</v>
      </c>
      <c r="AU140" s="204" t="s">
        <v>86</v>
      </c>
      <c r="AV140" s="13" t="s">
        <v>86</v>
      </c>
      <c r="AW140" s="13" t="s">
        <v>35</v>
      </c>
      <c r="AX140" s="13" t="s">
        <v>76</v>
      </c>
      <c r="AY140" s="204" t="s">
        <v>177</v>
      </c>
    </row>
    <row r="141" spans="1:65" s="13" customFormat="1" ht="11.25">
      <c r="B141" s="193"/>
      <c r="C141" s="194"/>
      <c r="D141" s="195" t="s">
        <v>188</v>
      </c>
      <c r="E141" s="196" t="s">
        <v>19</v>
      </c>
      <c r="F141" s="197" t="s">
        <v>3099</v>
      </c>
      <c r="G141" s="194"/>
      <c r="H141" s="198">
        <v>19.2</v>
      </c>
      <c r="I141" s="199"/>
      <c r="J141" s="194"/>
      <c r="K141" s="194"/>
      <c r="L141" s="200"/>
      <c r="M141" s="201"/>
      <c r="N141" s="202"/>
      <c r="O141" s="202"/>
      <c r="P141" s="202"/>
      <c r="Q141" s="202"/>
      <c r="R141" s="202"/>
      <c r="S141" s="202"/>
      <c r="T141" s="203"/>
      <c r="AT141" s="204" t="s">
        <v>188</v>
      </c>
      <c r="AU141" s="204" t="s">
        <v>86</v>
      </c>
      <c r="AV141" s="13" t="s">
        <v>86</v>
      </c>
      <c r="AW141" s="13" t="s">
        <v>35</v>
      </c>
      <c r="AX141" s="13" t="s">
        <v>76</v>
      </c>
      <c r="AY141" s="204" t="s">
        <v>177</v>
      </c>
    </row>
    <row r="142" spans="1:65" s="13" customFormat="1" ht="11.25">
      <c r="B142" s="193"/>
      <c r="C142" s="194"/>
      <c r="D142" s="195" t="s">
        <v>188</v>
      </c>
      <c r="E142" s="196" t="s">
        <v>19</v>
      </c>
      <c r="F142" s="197" t="s">
        <v>3100</v>
      </c>
      <c r="G142" s="194"/>
      <c r="H142" s="198">
        <v>22.4</v>
      </c>
      <c r="I142" s="199"/>
      <c r="J142" s="194"/>
      <c r="K142" s="194"/>
      <c r="L142" s="200"/>
      <c r="M142" s="201"/>
      <c r="N142" s="202"/>
      <c r="O142" s="202"/>
      <c r="P142" s="202"/>
      <c r="Q142" s="202"/>
      <c r="R142" s="202"/>
      <c r="S142" s="202"/>
      <c r="T142" s="203"/>
      <c r="AT142" s="204" t="s">
        <v>188</v>
      </c>
      <c r="AU142" s="204" t="s">
        <v>86</v>
      </c>
      <c r="AV142" s="13" t="s">
        <v>86</v>
      </c>
      <c r="AW142" s="13" t="s">
        <v>35</v>
      </c>
      <c r="AX142" s="13" t="s">
        <v>76</v>
      </c>
      <c r="AY142" s="204" t="s">
        <v>177</v>
      </c>
    </row>
    <row r="143" spans="1:65" s="13" customFormat="1" ht="11.25">
      <c r="B143" s="193"/>
      <c r="C143" s="194"/>
      <c r="D143" s="195" t="s">
        <v>188</v>
      </c>
      <c r="E143" s="196" t="s">
        <v>19</v>
      </c>
      <c r="F143" s="197" t="s">
        <v>3101</v>
      </c>
      <c r="G143" s="194"/>
      <c r="H143" s="198">
        <v>-2.94</v>
      </c>
      <c r="I143" s="199"/>
      <c r="J143" s="194"/>
      <c r="K143" s="194"/>
      <c r="L143" s="200"/>
      <c r="M143" s="201"/>
      <c r="N143" s="202"/>
      <c r="O143" s="202"/>
      <c r="P143" s="202"/>
      <c r="Q143" s="202"/>
      <c r="R143" s="202"/>
      <c r="S143" s="202"/>
      <c r="T143" s="203"/>
      <c r="AT143" s="204" t="s">
        <v>188</v>
      </c>
      <c r="AU143" s="204" t="s">
        <v>86</v>
      </c>
      <c r="AV143" s="13" t="s">
        <v>86</v>
      </c>
      <c r="AW143" s="13" t="s">
        <v>35</v>
      </c>
      <c r="AX143" s="13" t="s">
        <v>76</v>
      </c>
      <c r="AY143" s="204" t="s">
        <v>177</v>
      </c>
    </row>
    <row r="144" spans="1:65" s="13" customFormat="1" ht="11.25">
      <c r="B144" s="193"/>
      <c r="C144" s="194"/>
      <c r="D144" s="195" t="s">
        <v>188</v>
      </c>
      <c r="E144" s="196" t="s">
        <v>19</v>
      </c>
      <c r="F144" s="197" t="s">
        <v>338</v>
      </c>
      <c r="G144" s="194"/>
      <c r="H144" s="198">
        <v>-1.89</v>
      </c>
      <c r="I144" s="199"/>
      <c r="J144" s="194"/>
      <c r="K144" s="194"/>
      <c r="L144" s="200"/>
      <c r="M144" s="201"/>
      <c r="N144" s="202"/>
      <c r="O144" s="202"/>
      <c r="P144" s="202"/>
      <c r="Q144" s="202"/>
      <c r="R144" s="202"/>
      <c r="S144" s="202"/>
      <c r="T144" s="203"/>
      <c r="AT144" s="204" t="s">
        <v>188</v>
      </c>
      <c r="AU144" s="204" t="s">
        <v>86</v>
      </c>
      <c r="AV144" s="13" t="s">
        <v>86</v>
      </c>
      <c r="AW144" s="13" t="s">
        <v>35</v>
      </c>
      <c r="AX144" s="13" t="s">
        <v>76</v>
      </c>
      <c r="AY144" s="204" t="s">
        <v>177</v>
      </c>
    </row>
    <row r="145" spans="1:65" s="13" customFormat="1" ht="11.25">
      <c r="B145" s="193"/>
      <c r="C145" s="194"/>
      <c r="D145" s="195" t="s">
        <v>188</v>
      </c>
      <c r="E145" s="196" t="s">
        <v>19</v>
      </c>
      <c r="F145" s="197" t="s">
        <v>3102</v>
      </c>
      <c r="G145" s="194"/>
      <c r="H145" s="198">
        <v>4.8</v>
      </c>
      <c r="I145" s="199"/>
      <c r="J145" s="194"/>
      <c r="K145" s="194"/>
      <c r="L145" s="200"/>
      <c r="M145" s="201"/>
      <c r="N145" s="202"/>
      <c r="O145" s="202"/>
      <c r="P145" s="202"/>
      <c r="Q145" s="202"/>
      <c r="R145" s="202"/>
      <c r="S145" s="202"/>
      <c r="T145" s="203"/>
      <c r="AT145" s="204" t="s">
        <v>188</v>
      </c>
      <c r="AU145" s="204" t="s">
        <v>86</v>
      </c>
      <c r="AV145" s="13" t="s">
        <v>86</v>
      </c>
      <c r="AW145" s="13" t="s">
        <v>35</v>
      </c>
      <c r="AX145" s="13" t="s">
        <v>76</v>
      </c>
      <c r="AY145" s="204" t="s">
        <v>177</v>
      </c>
    </row>
    <row r="146" spans="1:65" s="13" customFormat="1" ht="11.25">
      <c r="B146" s="193"/>
      <c r="C146" s="194"/>
      <c r="D146" s="195" t="s">
        <v>188</v>
      </c>
      <c r="E146" s="196" t="s">
        <v>19</v>
      </c>
      <c r="F146" s="197" t="s">
        <v>360</v>
      </c>
      <c r="G146" s="194"/>
      <c r="H146" s="198">
        <v>-1.68</v>
      </c>
      <c r="I146" s="199"/>
      <c r="J146" s="194"/>
      <c r="K146" s="194"/>
      <c r="L146" s="200"/>
      <c r="M146" s="201"/>
      <c r="N146" s="202"/>
      <c r="O146" s="202"/>
      <c r="P146" s="202"/>
      <c r="Q146" s="202"/>
      <c r="R146" s="202"/>
      <c r="S146" s="202"/>
      <c r="T146" s="203"/>
      <c r="AT146" s="204" t="s">
        <v>188</v>
      </c>
      <c r="AU146" s="204" t="s">
        <v>86</v>
      </c>
      <c r="AV146" s="13" t="s">
        <v>86</v>
      </c>
      <c r="AW146" s="13" t="s">
        <v>35</v>
      </c>
      <c r="AX146" s="13" t="s">
        <v>76</v>
      </c>
      <c r="AY146" s="204" t="s">
        <v>177</v>
      </c>
    </row>
    <row r="147" spans="1:65" s="13" customFormat="1" ht="11.25">
      <c r="B147" s="193"/>
      <c r="C147" s="194"/>
      <c r="D147" s="195" t="s">
        <v>188</v>
      </c>
      <c r="E147" s="196" t="s">
        <v>19</v>
      </c>
      <c r="F147" s="197" t="s">
        <v>3103</v>
      </c>
      <c r="G147" s="194"/>
      <c r="H147" s="198">
        <v>12.32</v>
      </c>
      <c r="I147" s="199"/>
      <c r="J147" s="194"/>
      <c r="K147" s="194"/>
      <c r="L147" s="200"/>
      <c r="M147" s="201"/>
      <c r="N147" s="202"/>
      <c r="O147" s="202"/>
      <c r="P147" s="202"/>
      <c r="Q147" s="202"/>
      <c r="R147" s="202"/>
      <c r="S147" s="202"/>
      <c r="T147" s="203"/>
      <c r="AT147" s="204" t="s">
        <v>188</v>
      </c>
      <c r="AU147" s="204" t="s">
        <v>86</v>
      </c>
      <c r="AV147" s="13" t="s">
        <v>86</v>
      </c>
      <c r="AW147" s="13" t="s">
        <v>35</v>
      </c>
      <c r="AX147" s="13" t="s">
        <v>76</v>
      </c>
      <c r="AY147" s="204" t="s">
        <v>177</v>
      </c>
    </row>
    <row r="148" spans="1:65" s="13" customFormat="1" ht="11.25">
      <c r="B148" s="193"/>
      <c r="C148" s="194"/>
      <c r="D148" s="195" t="s">
        <v>188</v>
      </c>
      <c r="E148" s="196" t="s">
        <v>19</v>
      </c>
      <c r="F148" s="197" t="s">
        <v>338</v>
      </c>
      <c r="G148" s="194"/>
      <c r="H148" s="198">
        <v>-1.89</v>
      </c>
      <c r="I148" s="199"/>
      <c r="J148" s="194"/>
      <c r="K148" s="194"/>
      <c r="L148" s="200"/>
      <c r="M148" s="201"/>
      <c r="N148" s="202"/>
      <c r="O148" s="202"/>
      <c r="P148" s="202"/>
      <c r="Q148" s="202"/>
      <c r="R148" s="202"/>
      <c r="S148" s="202"/>
      <c r="T148" s="203"/>
      <c r="AT148" s="204" t="s">
        <v>188</v>
      </c>
      <c r="AU148" s="204" t="s">
        <v>86</v>
      </c>
      <c r="AV148" s="13" t="s">
        <v>86</v>
      </c>
      <c r="AW148" s="13" t="s">
        <v>35</v>
      </c>
      <c r="AX148" s="13" t="s">
        <v>76</v>
      </c>
      <c r="AY148" s="204" t="s">
        <v>177</v>
      </c>
    </row>
    <row r="149" spans="1:65" s="13" customFormat="1" ht="11.25">
      <c r="B149" s="193"/>
      <c r="C149" s="194"/>
      <c r="D149" s="195" t="s">
        <v>188</v>
      </c>
      <c r="E149" s="196" t="s">
        <v>19</v>
      </c>
      <c r="F149" s="197" t="s">
        <v>3104</v>
      </c>
      <c r="G149" s="194"/>
      <c r="H149" s="198">
        <v>19</v>
      </c>
      <c r="I149" s="199"/>
      <c r="J149" s="194"/>
      <c r="K149" s="194"/>
      <c r="L149" s="200"/>
      <c r="M149" s="201"/>
      <c r="N149" s="202"/>
      <c r="O149" s="202"/>
      <c r="P149" s="202"/>
      <c r="Q149" s="202"/>
      <c r="R149" s="202"/>
      <c r="S149" s="202"/>
      <c r="T149" s="203"/>
      <c r="AT149" s="204" t="s">
        <v>188</v>
      </c>
      <c r="AU149" s="204" t="s">
        <v>86</v>
      </c>
      <c r="AV149" s="13" t="s">
        <v>86</v>
      </c>
      <c r="AW149" s="13" t="s">
        <v>35</v>
      </c>
      <c r="AX149" s="13" t="s">
        <v>76</v>
      </c>
      <c r="AY149" s="204" t="s">
        <v>177</v>
      </c>
    </row>
    <row r="150" spans="1:65" s="13" customFormat="1" ht="11.25">
      <c r="B150" s="193"/>
      <c r="C150" s="194"/>
      <c r="D150" s="195" t="s">
        <v>188</v>
      </c>
      <c r="E150" s="196" t="s">
        <v>19</v>
      </c>
      <c r="F150" s="197" t="s">
        <v>3105</v>
      </c>
      <c r="G150" s="194"/>
      <c r="H150" s="198">
        <v>3.6</v>
      </c>
      <c r="I150" s="199"/>
      <c r="J150" s="194"/>
      <c r="K150" s="194"/>
      <c r="L150" s="200"/>
      <c r="M150" s="201"/>
      <c r="N150" s="202"/>
      <c r="O150" s="202"/>
      <c r="P150" s="202"/>
      <c r="Q150" s="202"/>
      <c r="R150" s="202"/>
      <c r="S150" s="202"/>
      <c r="T150" s="203"/>
      <c r="AT150" s="204" t="s">
        <v>188</v>
      </c>
      <c r="AU150" s="204" t="s">
        <v>86</v>
      </c>
      <c r="AV150" s="13" t="s">
        <v>86</v>
      </c>
      <c r="AW150" s="13" t="s">
        <v>35</v>
      </c>
      <c r="AX150" s="13" t="s">
        <v>76</v>
      </c>
      <c r="AY150" s="204" t="s">
        <v>177</v>
      </c>
    </row>
    <row r="151" spans="1:65" s="13" customFormat="1" ht="11.25">
      <c r="B151" s="193"/>
      <c r="C151" s="194"/>
      <c r="D151" s="195" t="s">
        <v>188</v>
      </c>
      <c r="E151" s="196" t="s">
        <v>19</v>
      </c>
      <c r="F151" s="197" t="s">
        <v>3106</v>
      </c>
      <c r="G151" s="194"/>
      <c r="H151" s="198">
        <v>5.2</v>
      </c>
      <c r="I151" s="199"/>
      <c r="J151" s="194"/>
      <c r="K151" s="194"/>
      <c r="L151" s="200"/>
      <c r="M151" s="201"/>
      <c r="N151" s="202"/>
      <c r="O151" s="202"/>
      <c r="P151" s="202"/>
      <c r="Q151" s="202"/>
      <c r="R151" s="202"/>
      <c r="S151" s="202"/>
      <c r="T151" s="203"/>
      <c r="AT151" s="204" t="s">
        <v>188</v>
      </c>
      <c r="AU151" s="204" t="s">
        <v>86</v>
      </c>
      <c r="AV151" s="13" t="s">
        <v>86</v>
      </c>
      <c r="AW151" s="13" t="s">
        <v>35</v>
      </c>
      <c r="AX151" s="13" t="s">
        <v>76</v>
      </c>
      <c r="AY151" s="204" t="s">
        <v>177</v>
      </c>
    </row>
    <row r="152" spans="1:65" s="13" customFormat="1" ht="11.25">
      <c r="B152" s="193"/>
      <c r="C152" s="194"/>
      <c r="D152" s="195" t="s">
        <v>188</v>
      </c>
      <c r="E152" s="196" t="s">
        <v>19</v>
      </c>
      <c r="F152" s="197" t="s">
        <v>360</v>
      </c>
      <c r="G152" s="194"/>
      <c r="H152" s="198">
        <v>-1.68</v>
      </c>
      <c r="I152" s="199"/>
      <c r="J152" s="194"/>
      <c r="K152" s="194"/>
      <c r="L152" s="200"/>
      <c r="M152" s="201"/>
      <c r="N152" s="202"/>
      <c r="O152" s="202"/>
      <c r="P152" s="202"/>
      <c r="Q152" s="202"/>
      <c r="R152" s="202"/>
      <c r="S152" s="202"/>
      <c r="T152" s="203"/>
      <c r="AT152" s="204" t="s">
        <v>188</v>
      </c>
      <c r="AU152" s="204" t="s">
        <v>86</v>
      </c>
      <c r="AV152" s="13" t="s">
        <v>86</v>
      </c>
      <c r="AW152" s="13" t="s">
        <v>35</v>
      </c>
      <c r="AX152" s="13" t="s">
        <v>76</v>
      </c>
      <c r="AY152" s="204" t="s">
        <v>177</v>
      </c>
    </row>
    <row r="153" spans="1:65" s="13" customFormat="1" ht="11.25">
      <c r="B153" s="193"/>
      <c r="C153" s="194"/>
      <c r="D153" s="195" t="s">
        <v>188</v>
      </c>
      <c r="E153" s="196" t="s">
        <v>19</v>
      </c>
      <c r="F153" s="197" t="s">
        <v>3107</v>
      </c>
      <c r="G153" s="194"/>
      <c r="H153" s="198">
        <v>14.4</v>
      </c>
      <c r="I153" s="199"/>
      <c r="J153" s="194"/>
      <c r="K153" s="194"/>
      <c r="L153" s="200"/>
      <c r="M153" s="201"/>
      <c r="N153" s="202"/>
      <c r="O153" s="202"/>
      <c r="P153" s="202"/>
      <c r="Q153" s="202"/>
      <c r="R153" s="202"/>
      <c r="S153" s="202"/>
      <c r="T153" s="203"/>
      <c r="AT153" s="204" t="s">
        <v>188</v>
      </c>
      <c r="AU153" s="204" t="s">
        <v>86</v>
      </c>
      <c r="AV153" s="13" t="s">
        <v>86</v>
      </c>
      <c r="AW153" s="13" t="s">
        <v>35</v>
      </c>
      <c r="AX153" s="13" t="s">
        <v>76</v>
      </c>
      <c r="AY153" s="204" t="s">
        <v>177</v>
      </c>
    </row>
    <row r="154" spans="1:65" s="16" customFormat="1" ht="11.25">
      <c r="B154" s="226"/>
      <c r="C154" s="227"/>
      <c r="D154" s="195" t="s">
        <v>188</v>
      </c>
      <c r="E154" s="228" t="s">
        <v>19</v>
      </c>
      <c r="F154" s="229" t="s">
        <v>626</v>
      </c>
      <c r="G154" s="227"/>
      <c r="H154" s="230">
        <v>163.26999999999998</v>
      </c>
      <c r="I154" s="231"/>
      <c r="J154" s="227"/>
      <c r="K154" s="227"/>
      <c r="L154" s="232"/>
      <c r="M154" s="233"/>
      <c r="N154" s="234"/>
      <c r="O154" s="234"/>
      <c r="P154" s="234"/>
      <c r="Q154" s="234"/>
      <c r="R154" s="234"/>
      <c r="S154" s="234"/>
      <c r="T154" s="235"/>
      <c r="AT154" s="236" t="s">
        <v>188</v>
      </c>
      <c r="AU154" s="236" t="s">
        <v>86</v>
      </c>
      <c r="AV154" s="16" t="s">
        <v>196</v>
      </c>
      <c r="AW154" s="16" t="s">
        <v>35</v>
      </c>
      <c r="AX154" s="16" t="s">
        <v>76</v>
      </c>
      <c r="AY154" s="236" t="s">
        <v>177</v>
      </c>
    </row>
    <row r="155" spans="1:65" s="15" customFormat="1" ht="11.25">
      <c r="B155" s="216"/>
      <c r="C155" s="217"/>
      <c r="D155" s="195" t="s">
        <v>188</v>
      </c>
      <c r="E155" s="218" t="s">
        <v>19</v>
      </c>
      <c r="F155" s="219" t="s">
        <v>379</v>
      </c>
      <c r="G155" s="217"/>
      <c r="H155" s="218" t="s">
        <v>19</v>
      </c>
      <c r="I155" s="220"/>
      <c r="J155" s="217"/>
      <c r="K155" s="217"/>
      <c r="L155" s="221"/>
      <c r="M155" s="222"/>
      <c r="N155" s="223"/>
      <c r="O155" s="223"/>
      <c r="P155" s="223"/>
      <c r="Q155" s="223"/>
      <c r="R155" s="223"/>
      <c r="S155" s="223"/>
      <c r="T155" s="224"/>
      <c r="AT155" s="225" t="s">
        <v>188</v>
      </c>
      <c r="AU155" s="225" t="s">
        <v>86</v>
      </c>
      <c r="AV155" s="15" t="s">
        <v>84</v>
      </c>
      <c r="AW155" s="15" t="s">
        <v>35</v>
      </c>
      <c r="AX155" s="15" t="s">
        <v>76</v>
      </c>
      <c r="AY155" s="225" t="s">
        <v>177</v>
      </c>
    </row>
    <row r="156" spans="1:65" s="13" customFormat="1" ht="11.25">
      <c r="B156" s="193"/>
      <c r="C156" s="194"/>
      <c r="D156" s="195" t="s">
        <v>188</v>
      </c>
      <c r="E156" s="196" t="s">
        <v>19</v>
      </c>
      <c r="F156" s="197" t="s">
        <v>3108</v>
      </c>
      <c r="G156" s="194"/>
      <c r="H156" s="198">
        <v>13.8</v>
      </c>
      <c r="I156" s="199"/>
      <c r="J156" s="194"/>
      <c r="K156" s="194"/>
      <c r="L156" s="200"/>
      <c r="M156" s="201"/>
      <c r="N156" s="202"/>
      <c r="O156" s="202"/>
      <c r="P156" s="202"/>
      <c r="Q156" s="202"/>
      <c r="R156" s="202"/>
      <c r="S156" s="202"/>
      <c r="T156" s="203"/>
      <c r="AT156" s="204" t="s">
        <v>188</v>
      </c>
      <c r="AU156" s="204" t="s">
        <v>86</v>
      </c>
      <c r="AV156" s="13" t="s">
        <v>86</v>
      </c>
      <c r="AW156" s="13" t="s">
        <v>35</v>
      </c>
      <c r="AX156" s="13" t="s">
        <v>76</v>
      </c>
      <c r="AY156" s="204" t="s">
        <v>177</v>
      </c>
    </row>
    <row r="157" spans="1:65" s="14" customFormat="1" ht="11.25">
      <c r="B157" s="205"/>
      <c r="C157" s="206"/>
      <c r="D157" s="195" t="s">
        <v>188</v>
      </c>
      <c r="E157" s="207" t="s">
        <v>19</v>
      </c>
      <c r="F157" s="208" t="s">
        <v>190</v>
      </c>
      <c r="G157" s="206"/>
      <c r="H157" s="209">
        <v>177.07</v>
      </c>
      <c r="I157" s="210"/>
      <c r="J157" s="206"/>
      <c r="K157" s="206"/>
      <c r="L157" s="211"/>
      <c r="M157" s="212"/>
      <c r="N157" s="213"/>
      <c r="O157" s="213"/>
      <c r="P157" s="213"/>
      <c r="Q157" s="213"/>
      <c r="R157" s="213"/>
      <c r="S157" s="213"/>
      <c r="T157" s="214"/>
      <c r="AT157" s="215" t="s">
        <v>188</v>
      </c>
      <c r="AU157" s="215" t="s">
        <v>86</v>
      </c>
      <c r="AV157" s="14" t="s">
        <v>184</v>
      </c>
      <c r="AW157" s="14" t="s">
        <v>35</v>
      </c>
      <c r="AX157" s="14" t="s">
        <v>84</v>
      </c>
      <c r="AY157" s="215" t="s">
        <v>177</v>
      </c>
    </row>
    <row r="158" spans="1:65" s="2" customFormat="1" ht="16.5" customHeight="1">
      <c r="A158" s="36"/>
      <c r="B158" s="37"/>
      <c r="C158" s="175" t="s">
        <v>216</v>
      </c>
      <c r="D158" s="175" t="s">
        <v>179</v>
      </c>
      <c r="E158" s="176" t="s">
        <v>3109</v>
      </c>
      <c r="F158" s="177" t="s">
        <v>3110</v>
      </c>
      <c r="G158" s="178" t="s">
        <v>182</v>
      </c>
      <c r="H158" s="179">
        <v>1.1200000000000001</v>
      </c>
      <c r="I158" s="180"/>
      <c r="J158" s="181">
        <f>ROUND(I158*H158,2)</f>
        <v>0</v>
      </c>
      <c r="K158" s="177" t="s">
        <v>183</v>
      </c>
      <c r="L158" s="41"/>
      <c r="M158" s="182" t="s">
        <v>19</v>
      </c>
      <c r="N158" s="183" t="s">
        <v>47</v>
      </c>
      <c r="O158" s="66"/>
      <c r="P158" s="184">
        <f>O158*H158</f>
        <v>0</v>
      </c>
      <c r="Q158" s="184">
        <v>0</v>
      </c>
      <c r="R158" s="184">
        <f>Q158*H158</f>
        <v>0</v>
      </c>
      <c r="S158" s="184">
        <v>2.4</v>
      </c>
      <c r="T158" s="185">
        <f>S158*H158</f>
        <v>2.6880000000000002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86" t="s">
        <v>184</v>
      </c>
      <c r="AT158" s="186" t="s">
        <v>179</v>
      </c>
      <c r="AU158" s="186" t="s">
        <v>86</v>
      </c>
      <c r="AY158" s="19" t="s">
        <v>177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19" t="s">
        <v>84</v>
      </c>
      <c r="BK158" s="187">
        <f>ROUND(I158*H158,2)</f>
        <v>0</v>
      </c>
      <c r="BL158" s="19" t="s">
        <v>184</v>
      </c>
      <c r="BM158" s="186" t="s">
        <v>3111</v>
      </c>
    </row>
    <row r="159" spans="1:65" s="2" customFormat="1" ht="11.25">
      <c r="A159" s="36"/>
      <c r="B159" s="37"/>
      <c r="C159" s="38"/>
      <c r="D159" s="188" t="s">
        <v>186</v>
      </c>
      <c r="E159" s="38"/>
      <c r="F159" s="189" t="s">
        <v>3112</v>
      </c>
      <c r="G159" s="38"/>
      <c r="H159" s="38"/>
      <c r="I159" s="190"/>
      <c r="J159" s="38"/>
      <c r="K159" s="38"/>
      <c r="L159" s="41"/>
      <c r="M159" s="191"/>
      <c r="N159" s="192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186</v>
      </c>
      <c r="AU159" s="19" t="s">
        <v>86</v>
      </c>
    </row>
    <row r="160" spans="1:65" s="13" customFormat="1" ht="11.25">
      <c r="B160" s="193"/>
      <c r="C160" s="194"/>
      <c r="D160" s="195" t="s">
        <v>188</v>
      </c>
      <c r="E160" s="196" t="s">
        <v>19</v>
      </c>
      <c r="F160" s="197" t="s">
        <v>3113</v>
      </c>
      <c r="G160" s="194"/>
      <c r="H160" s="198">
        <v>1.1200000000000001</v>
      </c>
      <c r="I160" s="199"/>
      <c r="J160" s="194"/>
      <c r="K160" s="194"/>
      <c r="L160" s="200"/>
      <c r="M160" s="201"/>
      <c r="N160" s="202"/>
      <c r="O160" s="202"/>
      <c r="P160" s="202"/>
      <c r="Q160" s="202"/>
      <c r="R160" s="202"/>
      <c r="S160" s="202"/>
      <c r="T160" s="203"/>
      <c r="AT160" s="204" t="s">
        <v>188</v>
      </c>
      <c r="AU160" s="204" t="s">
        <v>86</v>
      </c>
      <c r="AV160" s="13" t="s">
        <v>86</v>
      </c>
      <c r="AW160" s="13" t="s">
        <v>35</v>
      </c>
      <c r="AX160" s="13" t="s">
        <v>84</v>
      </c>
      <c r="AY160" s="204" t="s">
        <v>177</v>
      </c>
    </row>
    <row r="161" spans="1:65" s="2" customFormat="1" ht="16.5" customHeight="1">
      <c r="A161" s="36"/>
      <c r="B161" s="37"/>
      <c r="C161" s="175" t="s">
        <v>225</v>
      </c>
      <c r="D161" s="175" t="s">
        <v>179</v>
      </c>
      <c r="E161" s="176" t="s">
        <v>3114</v>
      </c>
      <c r="F161" s="177" t="s">
        <v>3115</v>
      </c>
      <c r="G161" s="178" t="s">
        <v>199</v>
      </c>
      <c r="H161" s="179">
        <v>44.06</v>
      </c>
      <c r="I161" s="180"/>
      <c r="J161" s="181">
        <f>ROUND(I161*H161,2)</f>
        <v>0</v>
      </c>
      <c r="K161" s="177" t="s">
        <v>183</v>
      </c>
      <c r="L161" s="41"/>
      <c r="M161" s="182" t="s">
        <v>19</v>
      </c>
      <c r="N161" s="183" t="s">
        <v>47</v>
      </c>
      <c r="O161" s="66"/>
      <c r="P161" s="184">
        <f>O161*H161</f>
        <v>0</v>
      </c>
      <c r="Q161" s="184">
        <v>0</v>
      </c>
      <c r="R161" s="184">
        <f>Q161*H161</f>
        <v>0</v>
      </c>
      <c r="S161" s="184">
        <v>8.2000000000000003E-2</v>
      </c>
      <c r="T161" s="185">
        <f>S161*H161</f>
        <v>3.6129200000000004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86" t="s">
        <v>184</v>
      </c>
      <c r="AT161" s="186" t="s">
        <v>179</v>
      </c>
      <c r="AU161" s="186" t="s">
        <v>86</v>
      </c>
      <c r="AY161" s="19" t="s">
        <v>177</v>
      </c>
      <c r="BE161" s="187">
        <f>IF(N161="základní",J161,0)</f>
        <v>0</v>
      </c>
      <c r="BF161" s="187">
        <f>IF(N161="snížená",J161,0)</f>
        <v>0</v>
      </c>
      <c r="BG161" s="187">
        <f>IF(N161="zákl. přenesená",J161,0)</f>
        <v>0</v>
      </c>
      <c r="BH161" s="187">
        <f>IF(N161="sníž. přenesená",J161,0)</f>
        <v>0</v>
      </c>
      <c r="BI161" s="187">
        <f>IF(N161="nulová",J161,0)</f>
        <v>0</v>
      </c>
      <c r="BJ161" s="19" t="s">
        <v>84</v>
      </c>
      <c r="BK161" s="187">
        <f>ROUND(I161*H161,2)</f>
        <v>0</v>
      </c>
      <c r="BL161" s="19" t="s">
        <v>184</v>
      </c>
      <c r="BM161" s="186" t="s">
        <v>3116</v>
      </c>
    </row>
    <row r="162" spans="1:65" s="2" customFormat="1" ht="11.25">
      <c r="A162" s="36"/>
      <c r="B162" s="37"/>
      <c r="C162" s="38"/>
      <c r="D162" s="188" t="s">
        <v>186</v>
      </c>
      <c r="E162" s="38"/>
      <c r="F162" s="189" t="s">
        <v>3117</v>
      </c>
      <c r="G162" s="38"/>
      <c r="H162" s="38"/>
      <c r="I162" s="190"/>
      <c r="J162" s="38"/>
      <c r="K162" s="38"/>
      <c r="L162" s="41"/>
      <c r="M162" s="191"/>
      <c r="N162" s="192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186</v>
      </c>
      <c r="AU162" s="19" t="s">
        <v>86</v>
      </c>
    </row>
    <row r="163" spans="1:65" s="15" customFormat="1" ht="11.25">
      <c r="B163" s="216"/>
      <c r="C163" s="217"/>
      <c r="D163" s="195" t="s">
        <v>188</v>
      </c>
      <c r="E163" s="218" t="s">
        <v>19</v>
      </c>
      <c r="F163" s="219" t="s">
        <v>373</v>
      </c>
      <c r="G163" s="217"/>
      <c r="H163" s="218" t="s">
        <v>19</v>
      </c>
      <c r="I163" s="220"/>
      <c r="J163" s="217"/>
      <c r="K163" s="217"/>
      <c r="L163" s="221"/>
      <c r="M163" s="222"/>
      <c r="N163" s="223"/>
      <c r="O163" s="223"/>
      <c r="P163" s="223"/>
      <c r="Q163" s="223"/>
      <c r="R163" s="223"/>
      <c r="S163" s="223"/>
      <c r="T163" s="224"/>
      <c r="AT163" s="225" t="s">
        <v>188</v>
      </c>
      <c r="AU163" s="225" t="s">
        <v>86</v>
      </c>
      <c r="AV163" s="15" t="s">
        <v>84</v>
      </c>
      <c r="AW163" s="15" t="s">
        <v>35</v>
      </c>
      <c r="AX163" s="15" t="s">
        <v>76</v>
      </c>
      <c r="AY163" s="225" t="s">
        <v>177</v>
      </c>
    </row>
    <row r="164" spans="1:65" s="13" customFormat="1" ht="11.25">
      <c r="B164" s="193"/>
      <c r="C164" s="194"/>
      <c r="D164" s="195" t="s">
        <v>188</v>
      </c>
      <c r="E164" s="196" t="s">
        <v>19</v>
      </c>
      <c r="F164" s="197" t="s">
        <v>3118</v>
      </c>
      <c r="G164" s="194"/>
      <c r="H164" s="198">
        <v>4.4000000000000004</v>
      </c>
      <c r="I164" s="199"/>
      <c r="J164" s="194"/>
      <c r="K164" s="194"/>
      <c r="L164" s="200"/>
      <c r="M164" s="201"/>
      <c r="N164" s="202"/>
      <c r="O164" s="202"/>
      <c r="P164" s="202"/>
      <c r="Q164" s="202"/>
      <c r="R164" s="202"/>
      <c r="S164" s="202"/>
      <c r="T164" s="203"/>
      <c r="AT164" s="204" t="s">
        <v>188</v>
      </c>
      <c r="AU164" s="204" t="s">
        <v>86</v>
      </c>
      <c r="AV164" s="13" t="s">
        <v>86</v>
      </c>
      <c r="AW164" s="13" t="s">
        <v>35</v>
      </c>
      <c r="AX164" s="13" t="s">
        <v>76</v>
      </c>
      <c r="AY164" s="204" t="s">
        <v>177</v>
      </c>
    </row>
    <row r="165" spans="1:65" s="13" customFormat="1" ht="11.25">
      <c r="B165" s="193"/>
      <c r="C165" s="194"/>
      <c r="D165" s="195" t="s">
        <v>188</v>
      </c>
      <c r="E165" s="196" t="s">
        <v>19</v>
      </c>
      <c r="F165" s="197" t="s">
        <v>3119</v>
      </c>
      <c r="G165" s="194"/>
      <c r="H165" s="198">
        <v>10.199999999999999</v>
      </c>
      <c r="I165" s="199"/>
      <c r="J165" s="194"/>
      <c r="K165" s="194"/>
      <c r="L165" s="200"/>
      <c r="M165" s="201"/>
      <c r="N165" s="202"/>
      <c r="O165" s="202"/>
      <c r="P165" s="202"/>
      <c r="Q165" s="202"/>
      <c r="R165" s="202"/>
      <c r="S165" s="202"/>
      <c r="T165" s="203"/>
      <c r="AT165" s="204" t="s">
        <v>188</v>
      </c>
      <c r="AU165" s="204" t="s">
        <v>86</v>
      </c>
      <c r="AV165" s="13" t="s">
        <v>86</v>
      </c>
      <c r="AW165" s="13" t="s">
        <v>35</v>
      </c>
      <c r="AX165" s="13" t="s">
        <v>76</v>
      </c>
      <c r="AY165" s="204" t="s">
        <v>177</v>
      </c>
    </row>
    <row r="166" spans="1:65" s="13" customFormat="1" ht="11.25">
      <c r="B166" s="193"/>
      <c r="C166" s="194"/>
      <c r="D166" s="195" t="s">
        <v>188</v>
      </c>
      <c r="E166" s="196" t="s">
        <v>19</v>
      </c>
      <c r="F166" s="197" t="s">
        <v>3120</v>
      </c>
      <c r="G166" s="194"/>
      <c r="H166" s="198">
        <v>19.04</v>
      </c>
      <c r="I166" s="199"/>
      <c r="J166" s="194"/>
      <c r="K166" s="194"/>
      <c r="L166" s="200"/>
      <c r="M166" s="201"/>
      <c r="N166" s="202"/>
      <c r="O166" s="202"/>
      <c r="P166" s="202"/>
      <c r="Q166" s="202"/>
      <c r="R166" s="202"/>
      <c r="S166" s="202"/>
      <c r="T166" s="203"/>
      <c r="AT166" s="204" t="s">
        <v>188</v>
      </c>
      <c r="AU166" s="204" t="s">
        <v>86</v>
      </c>
      <c r="AV166" s="13" t="s">
        <v>86</v>
      </c>
      <c r="AW166" s="13" t="s">
        <v>35</v>
      </c>
      <c r="AX166" s="13" t="s">
        <v>76</v>
      </c>
      <c r="AY166" s="204" t="s">
        <v>177</v>
      </c>
    </row>
    <row r="167" spans="1:65" s="13" customFormat="1" ht="11.25">
      <c r="B167" s="193"/>
      <c r="C167" s="194"/>
      <c r="D167" s="195" t="s">
        <v>188</v>
      </c>
      <c r="E167" s="196" t="s">
        <v>19</v>
      </c>
      <c r="F167" s="197" t="s">
        <v>934</v>
      </c>
      <c r="G167" s="194"/>
      <c r="H167" s="198">
        <v>1.4</v>
      </c>
      <c r="I167" s="199"/>
      <c r="J167" s="194"/>
      <c r="K167" s="194"/>
      <c r="L167" s="200"/>
      <c r="M167" s="201"/>
      <c r="N167" s="202"/>
      <c r="O167" s="202"/>
      <c r="P167" s="202"/>
      <c r="Q167" s="202"/>
      <c r="R167" s="202"/>
      <c r="S167" s="202"/>
      <c r="T167" s="203"/>
      <c r="AT167" s="204" t="s">
        <v>188</v>
      </c>
      <c r="AU167" s="204" t="s">
        <v>86</v>
      </c>
      <c r="AV167" s="13" t="s">
        <v>86</v>
      </c>
      <c r="AW167" s="13" t="s">
        <v>35</v>
      </c>
      <c r="AX167" s="13" t="s">
        <v>76</v>
      </c>
      <c r="AY167" s="204" t="s">
        <v>177</v>
      </c>
    </row>
    <row r="168" spans="1:65" s="13" customFormat="1" ht="11.25">
      <c r="B168" s="193"/>
      <c r="C168" s="194"/>
      <c r="D168" s="195" t="s">
        <v>188</v>
      </c>
      <c r="E168" s="196" t="s">
        <v>19</v>
      </c>
      <c r="F168" s="197" t="s">
        <v>3121</v>
      </c>
      <c r="G168" s="194"/>
      <c r="H168" s="198">
        <v>2.52</v>
      </c>
      <c r="I168" s="199"/>
      <c r="J168" s="194"/>
      <c r="K168" s="194"/>
      <c r="L168" s="200"/>
      <c r="M168" s="201"/>
      <c r="N168" s="202"/>
      <c r="O168" s="202"/>
      <c r="P168" s="202"/>
      <c r="Q168" s="202"/>
      <c r="R168" s="202"/>
      <c r="S168" s="202"/>
      <c r="T168" s="203"/>
      <c r="AT168" s="204" t="s">
        <v>188</v>
      </c>
      <c r="AU168" s="204" t="s">
        <v>86</v>
      </c>
      <c r="AV168" s="13" t="s">
        <v>86</v>
      </c>
      <c r="AW168" s="13" t="s">
        <v>35</v>
      </c>
      <c r="AX168" s="13" t="s">
        <v>76</v>
      </c>
      <c r="AY168" s="204" t="s">
        <v>177</v>
      </c>
    </row>
    <row r="169" spans="1:65" s="15" customFormat="1" ht="11.25">
      <c r="B169" s="216"/>
      <c r="C169" s="217"/>
      <c r="D169" s="195" t="s">
        <v>188</v>
      </c>
      <c r="E169" s="218" t="s">
        <v>19</v>
      </c>
      <c r="F169" s="219" t="s">
        <v>379</v>
      </c>
      <c r="G169" s="217"/>
      <c r="H169" s="218" t="s">
        <v>19</v>
      </c>
      <c r="I169" s="220"/>
      <c r="J169" s="217"/>
      <c r="K169" s="217"/>
      <c r="L169" s="221"/>
      <c r="M169" s="222"/>
      <c r="N169" s="223"/>
      <c r="O169" s="223"/>
      <c r="P169" s="223"/>
      <c r="Q169" s="223"/>
      <c r="R169" s="223"/>
      <c r="S169" s="223"/>
      <c r="T169" s="224"/>
      <c r="AT169" s="225" t="s">
        <v>188</v>
      </c>
      <c r="AU169" s="225" t="s">
        <v>86</v>
      </c>
      <c r="AV169" s="15" t="s">
        <v>84</v>
      </c>
      <c r="AW169" s="15" t="s">
        <v>35</v>
      </c>
      <c r="AX169" s="15" t="s">
        <v>76</v>
      </c>
      <c r="AY169" s="225" t="s">
        <v>177</v>
      </c>
    </row>
    <row r="170" spans="1:65" s="13" customFormat="1" ht="11.25">
      <c r="B170" s="193"/>
      <c r="C170" s="194"/>
      <c r="D170" s="195" t="s">
        <v>188</v>
      </c>
      <c r="E170" s="196" t="s">
        <v>19</v>
      </c>
      <c r="F170" s="197" t="s">
        <v>3122</v>
      </c>
      <c r="G170" s="194"/>
      <c r="H170" s="198">
        <v>6.5</v>
      </c>
      <c r="I170" s="199"/>
      <c r="J170" s="194"/>
      <c r="K170" s="194"/>
      <c r="L170" s="200"/>
      <c r="M170" s="201"/>
      <c r="N170" s="202"/>
      <c r="O170" s="202"/>
      <c r="P170" s="202"/>
      <c r="Q170" s="202"/>
      <c r="R170" s="202"/>
      <c r="S170" s="202"/>
      <c r="T170" s="203"/>
      <c r="AT170" s="204" t="s">
        <v>188</v>
      </c>
      <c r="AU170" s="204" t="s">
        <v>86</v>
      </c>
      <c r="AV170" s="13" t="s">
        <v>86</v>
      </c>
      <c r="AW170" s="13" t="s">
        <v>35</v>
      </c>
      <c r="AX170" s="13" t="s">
        <v>76</v>
      </c>
      <c r="AY170" s="204" t="s">
        <v>177</v>
      </c>
    </row>
    <row r="171" spans="1:65" s="14" customFormat="1" ht="11.25">
      <c r="B171" s="205"/>
      <c r="C171" s="206"/>
      <c r="D171" s="195" t="s">
        <v>188</v>
      </c>
      <c r="E171" s="207" t="s">
        <v>19</v>
      </c>
      <c r="F171" s="208" t="s">
        <v>190</v>
      </c>
      <c r="G171" s="206"/>
      <c r="H171" s="209">
        <v>44.06</v>
      </c>
      <c r="I171" s="210"/>
      <c r="J171" s="206"/>
      <c r="K171" s="206"/>
      <c r="L171" s="211"/>
      <c r="M171" s="212"/>
      <c r="N171" s="213"/>
      <c r="O171" s="213"/>
      <c r="P171" s="213"/>
      <c r="Q171" s="213"/>
      <c r="R171" s="213"/>
      <c r="S171" s="213"/>
      <c r="T171" s="214"/>
      <c r="AT171" s="215" t="s">
        <v>188</v>
      </c>
      <c r="AU171" s="215" t="s">
        <v>86</v>
      </c>
      <c r="AV171" s="14" t="s">
        <v>184</v>
      </c>
      <c r="AW171" s="14" t="s">
        <v>35</v>
      </c>
      <c r="AX171" s="14" t="s">
        <v>84</v>
      </c>
      <c r="AY171" s="215" t="s">
        <v>177</v>
      </c>
    </row>
    <row r="172" spans="1:65" s="2" customFormat="1" ht="16.5" customHeight="1">
      <c r="A172" s="36"/>
      <c r="B172" s="37"/>
      <c r="C172" s="175" t="s">
        <v>252</v>
      </c>
      <c r="D172" s="175" t="s">
        <v>179</v>
      </c>
      <c r="E172" s="176" t="s">
        <v>3123</v>
      </c>
      <c r="F172" s="177" t="s">
        <v>3124</v>
      </c>
      <c r="G172" s="178" t="s">
        <v>182</v>
      </c>
      <c r="H172" s="179">
        <v>7.4859999999999998</v>
      </c>
      <c r="I172" s="180"/>
      <c r="J172" s="181">
        <f>ROUND(I172*H172,2)</f>
        <v>0</v>
      </c>
      <c r="K172" s="177" t="s">
        <v>183</v>
      </c>
      <c r="L172" s="41"/>
      <c r="M172" s="182" t="s">
        <v>19</v>
      </c>
      <c r="N172" s="183" t="s">
        <v>47</v>
      </c>
      <c r="O172" s="66"/>
      <c r="P172" s="184">
        <f>O172*H172</f>
        <v>0</v>
      </c>
      <c r="Q172" s="184">
        <v>0</v>
      </c>
      <c r="R172" s="184">
        <f>Q172*H172</f>
        <v>0</v>
      </c>
      <c r="S172" s="184">
        <v>2.2000000000000002</v>
      </c>
      <c r="T172" s="185">
        <f>S172*H172</f>
        <v>16.469200000000001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86" t="s">
        <v>184</v>
      </c>
      <c r="AT172" s="186" t="s">
        <v>179</v>
      </c>
      <c r="AU172" s="186" t="s">
        <v>86</v>
      </c>
      <c r="AY172" s="19" t="s">
        <v>177</v>
      </c>
      <c r="BE172" s="187">
        <f>IF(N172="základní",J172,0)</f>
        <v>0</v>
      </c>
      <c r="BF172" s="187">
        <f>IF(N172="snížená",J172,0)</f>
        <v>0</v>
      </c>
      <c r="BG172" s="187">
        <f>IF(N172="zákl. přenesená",J172,0)</f>
        <v>0</v>
      </c>
      <c r="BH172" s="187">
        <f>IF(N172="sníž. přenesená",J172,0)</f>
        <v>0</v>
      </c>
      <c r="BI172" s="187">
        <f>IF(N172="nulová",J172,0)</f>
        <v>0</v>
      </c>
      <c r="BJ172" s="19" t="s">
        <v>84</v>
      </c>
      <c r="BK172" s="187">
        <f>ROUND(I172*H172,2)</f>
        <v>0</v>
      </c>
      <c r="BL172" s="19" t="s">
        <v>184</v>
      </c>
      <c r="BM172" s="186" t="s">
        <v>3125</v>
      </c>
    </row>
    <row r="173" spans="1:65" s="2" customFormat="1" ht="11.25">
      <c r="A173" s="36"/>
      <c r="B173" s="37"/>
      <c r="C173" s="38"/>
      <c r="D173" s="188" t="s">
        <v>186</v>
      </c>
      <c r="E173" s="38"/>
      <c r="F173" s="189" t="s">
        <v>3126</v>
      </c>
      <c r="G173" s="38"/>
      <c r="H173" s="38"/>
      <c r="I173" s="190"/>
      <c r="J173" s="38"/>
      <c r="K173" s="38"/>
      <c r="L173" s="41"/>
      <c r="M173" s="191"/>
      <c r="N173" s="192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186</v>
      </c>
      <c r="AU173" s="19" t="s">
        <v>86</v>
      </c>
    </row>
    <row r="174" spans="1:65" s="13" customFormat="1" ht="11.25">
      <c r="B174" s="193"/>
      <c r="C174" s="194"/>
      <c r="D174" s="195" t="s">
        <v>188</v>
      </c>
      <c r="E174" s="196" t="s">
        <v>19</v>
      </c>
      <c r="F174" s="197" t="s">
        <v>3127</v>
      </c>
      <c r="G174" s="194"/>
      <c r="H174" s="198">
        <v>2.8450000000000002</v>
      </c>
      <c r="I174" s="199"/>
      <c r="J174" s="194"/>
      <c r="K174" s="194"/>
      <c r="L174" s="200"/>
      <c r="M174" s="201"/>
      <c r="N174" s="202"/>
      <c r="O174" s="202"/>
      <c r="P174" s="202"/>
      <c r="Q174" s="202"/>
      <c r="R174" s="202"/>
      <c r="S174" s="202"/>
      <c r="T174" s="203"/>
      <c r="AT174" s="204" t="s">
        <v>188</v>
      </c>
      <c r="AU174" s="204" t="s">
        <v>86</v>
      </c>
      <c r="AV174" s="13" t="s">
        <v>86</v>
      </c>
      <c r="AW174" s="13" t="s">
        <v>35</v>
      </c>
      <c r="AX174" s="13" t="s">
        <v>76</v>
      </c>
      <c r="AY174" s="204" t="s">
        <v>177</v>
      </c>
    </row>
    <row r="175" spans="1:65" s="13" customFormat="1" ht="11.25">
      <c r="B175" s="193"/>
      <c r="C175" s="194"/>
      <c r="D175" s="195" t="s">
        <v>188</v>
      </c>
      <c r="E175" s="196" t="s">
        <v>19</v>
      </c>
      <c r="F175" s="197" t="s">
        <v>3128</v>
      </c>
      <c r="G175" s="194"/>
      <c r="H175" s="198">
        <v>4.641</v>
      </c>
      <c r="I175" s="199"/>
      <c r="J175" s="194"/>
      <c r="K175" s="194"/>
      <c r="L175" s="200"/>
      <c r="M175" s="201"/>
      <c r="N175" s="202"/>
      <c r="O175" s="202"/>
      <c r="P175" s="202"/>
      <c r="Q175" s="202"/>
      <c r="R175" s="202"/>
      <c r="S175" s="202"/>
      <c r="T175" s="203"/>
      <c r="AT175" s="204" t="s">
        <v>188</v>
      </c>
      <c r="AU175" s="204" t="s">
        <v>86</v>
      </c>
      <c r="AV175" s="13" t="s">
        <v>86</v>
      </c>
      <c r="AW175" s="13" t="s">
        <v>35</v>
      </c>
      <c r="AX175" s="13" t="s">
        <v>76</v>
      </c>
      <c r="AY175" s="204" t="s">
        <v>177</v>
      </c>
    </row>
    <row r="176" spans="1:65" s="14" customFormat="1" ht="11.25">
      <c r="B176" s="205"/>
      <c r="C176" s="206"/>
      <c r="D176" s="195" t="s">
        <v>188</v>
      </c>
      <c r="E176" s="207" t="s">
        <v>19</v>
      </c>
      <c r="F176" s="208" t="s">
        <v>190</v>
      </c>
      <c r="G176" s="206"/>
      <c r="H176" s="209">
        <v>7.4860000000000007</v>
      </c>
      <c r="I176" s="210"/>
      <c r="J176" s="206"/>
      <c r="K176" s="206"/>
      <c r="L176" s="211"/>
      <c r="M176" s="212"/>
      <c r="N176" s="213"/>
      <c r="O176" s="213"/>
      <c r="P176" s="213"/>
      <c r="Q176" s="213"/>
      <c r="R176" s="213"/>
      <c r="S176" s="213"/>
      <c r="T176" s="214"/>
      <c r="AT176" s="215" t="s">
        <v>188</v>
      </c>
      <c r="AU176" s="215" t="s">
        <v>86</v>
      </c>
      <c r="AV176" s="14" t="s">
        <v>184</v>
      </c>
      <c r="AW176" s="14" t="s">
        <v>35</v>
      </c>
      <c r="AX176" s="14" t="s">
        <v>84</v>
      </c>
      <c r="AY176" s="215" t="s">
        <v>177</v>
      </c>
    </row>
    <row r="177" spans="1:65" s="2" customFormat="1" ht="16.5" customHeight="1">
      <c r="A177" s="36"/>
      <c r="B177" s="37"/>
      <c r="C177" s="175" t="s">
        <v>259</v>
      </c>
      <c r="D177" s="175" t="s">
        <v>179</v>
      </c>
      <c r="E177" s="176" t="s">
        <v>3129</v>
      </c>
      <c r="F177" s="177" t="s">
        <v>3130</v>
      </c>
      <c r="G177" s="178" t="s">
        <v>182</v>
      </c>
      <c r="H177" s="179">
        <v>47.207000000000001</v>
      </c>
      <c r="I177" s="180"/>
      <c r="J177" s="181">
        <f>ROUND(I177*H177,2)</f>
        <v>0</v>
      </c>
      <c r="K177" s="177" t="s">
        <v>183</v>
      </c>
      <c r="L177" s="41"/>
      <c r="M177" s="182" t="s">
        <v>19</v>
      </c>
      <c r="N177" s="183" t="s">
        <v>47</v>
      </c>
      <c r="O177" s="66"/>
      <c r="P177" s="184">
        <f>O177*H177</f>
        <v>0</v>
      </c>
      <c r="Q177" s="184">
        <v>0</v>
      </c>
      <c r="R177" s="184">
        <f>Q177*H177</f>
        <v>0</v>
      </c>
      <c r="S177" s="184">
        <v>2.2000000000000002</v>
      </c>
      <c r="T177" s="185">
        <f>S177*H177</f>
        <v>103.8554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86" t="s">
        <v>184</v>
      </c>
      <c r="AT177" s="186" t="s">
        <v>179</v>
      </c>
      <c r="AU177" s="186" t="s">
        <v>86</v>
      </c>
      <c r="AY177" s="19" t="s">
        <v>177</v>
      </c>
      <c r="BE177" s="187">
        <f>IF(N177="základní",J177,0)</f>
        <v>0</v>
      </c>
      <c r="BF177" s="187">
        <f>IF(N177="snížená",J177,0)</f>
        <v>0</v>
      </c>
      <c r="BG177" s="187">
        <f>IF(N177="zákl. přenesená",J177,0)</f>
        <v>0</v>
      </c>
      <c r="BH177" s="187">
        <f>IF(N177="sníž. přenesená",J177,0)</f>
        <v>0</v>
      </c>
      <c r="BI177" s="187">
        <f>IF(N177="nulová",J177,0)</f>
        <v>0</v>
      </c>
      <c r="BJ177" s="19" t="s">
        <v>84</v>
      </c>
      <c r="BK177" s="187">
        <f>ROUND(I177*H177,2)</f>
        <v>0</v>
      </c>
      <c r="BL177" s="19" t="s">
        <v>184</v>
      </c>
      <c r="BM177" s="186" t="s">
        <v>3131</v>
      </c>
    </row>
    <row r="178" spans="1:65" s="2" customFormat="1" ht="11.25">
      <c r="A178" s="36"/>
      <c r="B178" s="37"/>
      <c r="C178" s="38"/>
      <c r="D178" s="188" t="s">
        <v>186</v>
      </c>
      <c r="E178" s="38"/>
      <c r="F178" s="189" t="s">
        <v>3132</v>
      </c>
      <c r="G178" s="38"/>
      <c r="H178" s="38"/>
      <c r="I178" s="190"/>
      <c r="J178" s="38"/>
      <c r="K178" s="38"/>
      <c r="L178" s="41"/>
      <c r="M178" s="191"/>
      <c r="N178" s="192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186</v>
      </c>
      <c r="AU178" s="19" t="s">
        <v>86</v>
      </c>
    </row>
    <row r="179" spans="1:65" s="13" customFormat="1" ht="11.25">
      <c r="B179" s="193"/>
      <c r="C179" s="194"/>
      <c r="D179" s="195" t="s">
        <v>188</v>
      </c>
      <c r="E179" s="196" t="s">
        <v>19</v>
      </c>
      <c r="F179" s="197" t="s">
        <v>3133</v>
      </c>
      <c r="G179" s="194"/>
      <c r="H179" s="198">
        <v>22.425999999999998</v>
      </c>
      <c r="I179" s="199"/>
      <c r="J179" s="194"/>
      <c r="K179" s="194"/>
      <c r="L179" s="200"/>
      <c r="M179" s="201"/>
      <c r="N179" s="202"/>
      <c r="O179" s="202"/>
      <c r="P179" s="202"/>
      <c r="Q179" s="202"/>
      <c r="R179" s="202"/>
      <c r="S179" s="202"/>
      <c r="T179" s="203"/>
      <c r="AT179" s="204" t="s">
        <v>188</v>
      </c>
      <c r="AU179" s="204" t="s">
        <v>86</v>
      </c>
      <c r="AV179" s="13" t="s">
        <v>86</v>
      </c>
      <c r="AW179" s="13" t="s">
        <v>35</v>
      </c>
      <c r="AX179" s="13" t="s">
        <v>76</v>
      </c>
      <c r="AY179" s="204" t="s">
        <v>177</v>
      </c>
    </row>
    <row r="180" spans="1:65" s="13" customFormat="1" ht="11.25">
      <c r="B180" s="193"/>
      <c r="C180" s="194"/>
      <c r="D180" s="195" t="s">
        <v>188</v>
      </c>
      <c r="E180" s="196" t="s">
        <v>19</v>
      </c>
      <c r="F180" s="197" t="s">
        <v>3134</v>
      </c>
      <c r="G180" s="194"/>
      <c r="H180" s="198">
        <v>6.08</v>
      </c>
      <c r="I180" s="199"/>
      <c r="J180" s="194"/>
      <c r="K180" s="194"/>
      <c r="L180" s="200"/>
      <c r="M180" s="201"/>
      <c r="N180" s="202"/>
      <c r="O180" s="202"/>
      <c r="P180" s="202"/>
      <c r="Q180" s="202"/>
      <c r="R180" s="202"/>
      <c r="S180" s="202"/>
      <c r="T180" s="203"/>
      <c r="AT180" s="204" t="s">
        <v>188</v>
      </c>
      <c r="AU180" s="204" t="s">
        <v>86</v>
      </c>
      <c r="AV180" s="13" t="s">
        <v>86</v>
      </c>
      <c r="AW180" s="13" t="s">
        <v>35</v>
      </c>
      <c r="AX180" s="13" t="s">
        <v>76</v>
      </c>
      <c r="AY180" s="204" t="s">
        <v>177</v>
      </c>
    </row>
    <row r="181" spans="1:65" s="13" customFormat="1" ht="11.25">
      <c r="B181" s="193"/>
      <c r="C181" s="194"/>
      <c r="D181" s="195" t="s">
        <v>188</v>
      </c>
      <c r="E181" s="196" t="s">
        <v>19</v>
      </c>
      <c r="F181" s="197" t="s">
        <v>3135</v>
      </c>
      <c r="G181" s="194"/>
      <c r="H181" s="198">
        <v>5.101</v>
      </c>
      <c r="I181" s="199"/>
      <c r="J181" s="194"/>
      <c r="K181" s="194"/>
      <c r="L181" s="200"/>
      <c r="M181" s="201"/>
      <c r="N181" s="202"/>
      <c r="O181" s="202"/>
      <c r="P181" s="202"/>
      <c r="Q181" s="202"/>
      <c r="R181" s="202"/>
      <c r="S181" s="202"/>
      <c r="T181" s="203"/>
      <c r="AT181" s="204" t="s">
        <v>188</v>
      </c>
      <c r="AU181" s="204" t="s">
        <v>86</v>
      </c>
      <c r="AV181" s="13" t="s">
        <v>86</v>
      </c>
      <c r="AW181" s="13" t="s">
        <v>35</v>
      </c>
      <c r="AX181" s="13" t="s">
        <v>76</v>
      </c>
      <c r="AY181" s="204" t="s">
        <v>177</v>
      </c>
    </row>
    <row r="182" spans="1:65" s="15" customFormat="1" ht="11.25">
      <c r="B182" s="216"/>
      <c r="C182" s="217"/>
      <c r="D182" s="195" t="s">
        <v>188</v>
      </c>
      <c r="E182" s="218" t="s">
        <v>19</v>
      </c>
      <c r="F182" s="219" t="s">
        <v>1270</v>
      </c>
      <c r="G182" s="217"/>
      <c r="H182" s="218" t="s">
        <v>19</v>
      </c>
      <c r="I182" s="220"/>
      <c r="J182" s="217"/>
      <c r="K182" s="217"/>
      <c r="L182" s="221"/>
      <c r="M182" s="222"/>
      <c r="N182" s="223"/>
      <c r="O182" s="223"/>
      <c r="P182" s="223"/>
      <c r="Q182" s="223"/>
      <c r="R182" s="223"/>
      <c r="S182" s="223"/>
      <c r="T182" s="224"/>
      <c r="AT182" s="225" t="s">
        <v>188</v>
      </c>
      <c r="AU182" s="225" t="s">
        <v>86</v>
      </c>
      <c r="AV182" s="15" t="s">
        <v>84</v>
      </c>
      <c r="AW182" s="15" t="s">
        <v>35</v>
      </c>
      <c r="AX182" s="15" t="s">
        <v>76</v>
      </c>
      <c r="AY182" s="225" t="s">
        <v>177</v>
      </c>
    </row>
    <row r="183" spans="1:65" s="13" customFormat="1" ht="11.25">
      <c r="B183" s="193"/>
      <c r="C183" s="194"/>
      <c r="D183" s="195" t="s">
        <v>188</v>
      </c>
      <c r="E183" s="196" t="s">
        <v>19</v>
      </c>
      <c r="F183" s="197" t="s">
        <v>3136</v>
      </c>
      <c r="G183" s="194"/>
      <c r="H183" s="198">
        <v>13.6</v>
      </c>
      <c r="I183" s="199"/>
      <c r="J183" s="194"/>
      <c r="K183" s="194"/>
      <c r="L183" s="200"/>
      <c r="M183" s="201"/>
      <c r="N183" s="202"/>
      <c r="O183" s="202"/>
      <c r="P183" s="202"/>
      <c r="Q183" s="202"/>
      <c r="R183" s="202"/>
      <c r="S183" s="202"/>
      <c r="T183" s="203"/>
      <c r="AT183" s="204" t="s">
        <v>188</v>
      </c>
      <c r="AU183" s="204" t="s">
        <v>86</v>
      </c>
      <c r="AV183" s="13" t="s">
        <v>86</v>
      </c>
      <c r="AW183" s="13" t="s">
        <v>35</v>
      </c>
      <c r="AX183" s="13" t="s">
        <v>76</v>
      </c>
      <c r="AY183" s="204" t="s">
        <v>177</v>
      </c>
    </row>
    <row r="184" spans="1:65" s="14" customFormat="1" ht="11.25">
      <c r="B184" s="205"/>
      <c r="C184" s="206"/>
      <c r="D184" s="195" t="s">
        <v>188</v>
      </c>
      <c r="E184" s="207" t="s">
        <v>19</v>
      </c>
      <c r="F184" s="208" t="s">
        <v>190</v>
      </c>
      <c r="G184" s="206"/>
      <c r="H184" s="209">
        <v>47.207000000000001</v>
      </c>
      <c r="I184" s="210"/>
      <c r="J184" s="206"/>
      <c r="K184" s="206"/>
      <c r="L184" s="211"/>
      <c r="M184" s="212"/>
      <c r="N184" s="213"/>
      <c r="O184" s="213"/>
      <c r="P184" s="213"/>
      <c r="Q184" s="213"/>
      <c r="R184" s="213"/>
      <c r="S184" s="213"/>
      <c r="T184" s="214"/>
      <c r="AT184" s="215" t="s">
        <v>188</v>
      </c>
      <c r="AU184" s="215" t="s">
        <v>86</v>
      </c>
      <c r="AV184" s="14" t="s">
        <v>184</v>
      </c>
      <c r="AW184" s="14" t="s">
        <v>35</v>
      </c>
      <c r="AX184" s="14" t="s">
        <v>84</v>
      </c>
      <c r="AY184" s="215" t="s">
        <v>177</v>
      </c>
    </row>
    <row r="185" spans="1:65" s="2" customFormat="1" ht="16.5" customHeight="1">
      <c r="A185" s="36"/>
      <c r="B185" s="37"/>
      <c r="C185" s="175" t="s">
        <v>269</v>
      </c>
      <c r="D185" s="175" t="s">
        <v>179</v>
      </c>
      <c r="E185" s="176" t="s">
        <v>3137</v>
      </c>
      <c r="F185" s="177" t="s">
        <v>3138</v>
      </c>
      <c r="G185" s="178" t="s">
        <v>182</v>
      </c>
      <c r="H185" s="179">
        <v>124.155</v>
      </c>
      <c r="I185" s="180"/>
      <c r="J185" s="181">
        <f>ROUND(I185*H185,2)</f>
        <v>0</v>
      </c>
      <c r="K185" s="177" t="s">
        <v>183</v>
      </c>
      <c r="L185" s="41"/>
      <c r="M185" s="182" t="s">
        <v>19</v>
      </c>
      <c r="N185" s="183" t="s">
        <v>47</v>
      </c>
      <c r="O185" s="66"/>
      <c r="P185" s="184">
        <f>O185*H185</f>
        <v>0</v>
      </c>
      <c r="Q185" s="184">
        <v>0</v>
      </c>
      <c r="R185" s="184">
        <f>Q185*H185</f>
        <v>0</v>
      </c>
      <c r="S185" s="184">
        <v>2.2000000000000002</v>
      </c>
      <c r="T185" s="185">
        <f>S185*H185</f>
        <v>273.14100000000002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86" t="s">
        <v>184</v>
      </c>
      <c r="AT185" s="186" t="s">
        <v>179</v>
      </c>
      <c r="AU185" s="186" t="s">
        <v>86</v>
      </c>
      <c r="AY185" s="19" t="s">
        <v>177</v>
      </c>
      <c r="BE185" s="187">
        <f>IF(N185="základní",J185,0)</f>
        <v>0</v>
      </c>
      <c r="BF185" s="187">
        <f>IF(N185="snížená",J185,0)</f>
        <v>0</v>
      </c>
      <c r="BG185" s="187">
        <f>IF(N185="zákl. přenesená",J185,0)</f>
        <v>0</v>
      </c>
      <c r="BH185" s="187">
        <f>IF(N185="sníž. přenesená",J185,0)</f>
        <v>0</v>
      </c>
      <c r="BI185" s="187">
        <f>IF(N185="nulová",J185,0)</f>
        <v>0</v>
      </c>
      <c r="BJ185" s="19" t="s">
        <v>84</v>
      </c>
      <c r="BK185" s="187">
        <f>ROUND(I185*H185,2)</f>
        <v>0</v>
      </c>
      <c r="BL185" s="19" t="s">
        <v>184</v>
      </c>
      <c r="BM185" s="186" t="s">
        <v>3139</v>
      </c>
    </row>
    <row r="186" spans="1:65" s="2" customFormat="1" ht="11.25">
      <c r="A186" s="36"/>
      <c r="B186" s="37"/>
      <c r="C186" s="38"/>
      <c r="D186" s="188" t="s">
        <v>186</v>
      </c>
      <c r="E186" s="38"/>
      <c r="F186" s="189" t="s">
        <v>3140</v>
      </c>
      <c r="G186" s="38"/>
      <c r="H186" s="38"/>
      <c r="I186" s="190"/>
      <c r="J186" s="38"/>
      <c r="K186" s="38"/>
      <c r="L186" s="41"/>
      <c r="M186" s="191"/>
      <c r="N186" s="192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186</v>
      </c>
      <c r="AU186" s="19" t="s">
        <v>86</v>
      </c>
    </row>
    <row r="187" spans="1:65" s="13" customFormat="1" ht="11.25">
      <c r="B187" s="193"/>
      <c r="C187" s="194"/>
      <c r="D187" s="195" t="s">
        <v>188</v>
      </c>
      <c r="E187" s="196" t="s">
        <v>19</v>
      </c>
      <c r="F187" s="197" t="s">
        <v>3141</v>
      </c>
      <c r="G187" s="194"/>
      <c r="H187" s="198">
        <v>124.155</v>
      </c>
      <c r="I187" s="199"/>
      <c r="J187" s="194"/>
      <c r="K187" s="194"/>
      <c r="L187" s="200"/>
      <c r="M187" s="201"/>
      <c r="N187" s="202"/>
      <c r="O187" s="202"/>
      <c r="P187" s="202"/>
      <c r="Q187" s="202"/>
      <c r="R187" s="202"/>
      <c r="S187" s="202"/>
      <c r="T187" s="203"/>
      <c r="AT187" s="204" t="s">
        <v>188</v>
      </c>
      <c r="AU187" s="204" t="s">
        <v>86</v>
      </c>
      <c r="AV187" s="13" t="s">
        <v>86</v>
      </c>
      <c r="AW187" s="13" t="s">
        <v>35</v>
      </c>
      <c r="AX187" s="13" t="s">
        <v>84</v>
      </c>
      <c r="AY187" s="204" t="s">
        <v>177</v>
      </c>
    </row>
    <row r="188" spans="1:65" s="2" customFormat="1" ht="24.2" customHeight="1">
      <c r="A188" s="36"/>
      <c r="B188" s="37"/>
      <c r="C188" s="175" t="s">
        <v>275</v>
      </c>
      <c r="D188" s="175" t="s">
        <v>179</v>
      </c>
      <c r="E188" s="176" t="s">
        <v>3142</v>
      </c>
      <c r="F188" s="177" t="s">
        <v>3143</v>
      </c>
      <c r="G188" s="178" t="s">
        <v>199</v>
      </c>
      <c r="H188" s="179">
        <v>45.920999999999999</v>
      </c>
      <c r="I188" s="180"/>
      <c r="J188" s="181">
        <f>ROUND(I188*H188,2)</f>
        <v>0</v>
      </c>
      <c r="K188" s="177" t="s">
        <v>183</v>
      </c>
      <c r="L188" s="41"/>
      <c r="M188" s="182" t="s">
        <v>19</v>
      </c>
      <c r="N188" s="183" t="s">
        <v>47</v>
      </c>
      <c r="O188" s="66"/>
      <c r="P188" s="184">
        <f>O188*H188</f>
        <v>0</v>
      </c>
      <c r="Q188" s="184">
        <v>0</v>
      </c>
      <c r="R188" s="184">
        <f>Q188*H188</f>
        <v>0</v>
      </c>
      <c r="S188" s="184">
        <v>7.5999999999999998E-2</v>
      </c>
      <c r="T188" s="185">
        <f>S188*H188</f>
        <v>3.4899959999999997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86" t="s">
        <v>184</v>
      </c>
      <c r="AT188" s="186" t="s">
        <v>179</v>
      </c>
      <c r="AU188" s="186" t="s">
        <v>86</v>
      </c>
      <c r="AY188" s="19" t="s">
        <v>177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19" t="s">
        <v>84</v>
      </c>
      <c r="BK188" s="187">
        <f>ROUND(I188*H188,2)</f>
        <v>0</v>
      </c>
      <c r="BL188" s="19" t="s">
        <v>184</v>
      </c>
      <c r="BM188" s="186" t="s">
        <v>3144</v>
      </c>
    </row>
    <row r="189" spans="1:65" s="2" customFormat="1" ht="11.25">
      <c r="A189" s="36"/>
      <c r="B189" s="37"/>
      <c r="C189" s="38"/>
      <c r="D189" s="188" t="s">
        <v>186</v>
      </c>
      <c r="E189" s="38"/>
      <c r="F189" s="189" t="s">
        <v>3145</v>
      </c>
      <c r="G189" s="38"/>
      <c r="H189" s="38"/>
      <c r="I189" s="190"/>
      <c r="J189" s="38"/>
      <c r="K189" s="38"/>
      <c r="L189" s="41"/>
      <c r="M189" s="191"/>
      <c r="N189" s="192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186</v>
      </c>
      <c r="AU189" s="19" t="s">
        <v>86</v>
      </c>
    </row>
    <row r="190" spans="1:65" s="15" customFormat="1" ht="11.25">
      <c r="B190" s="216"/>
      <c r="C190" s="217"/>
      <c r="D190" s="195" t="s">
        <v>188</v>
      </c>
      <c r="E190" s="218" t="s">
        <v>19</v>
      </c>
      <c r="F190" s="219" t="s">
        <v>373</v>
      </c>
      <c r="G190" s="217"/>
      <c r="H190" s="218" t="s">
        <v>19</v>
      </c>
      <c r="I190" s="220"/>
      <c r="J190" s="217"/>
      <c r="K190" s="217"/>
      <c r="L190" s="221"/>
      <c r="M190" s="222"/>
      <c r="N190" s="223"/>
      <c r="O190" s="223"/>
      <c r="P190" s="223"/>
      <c r="Q190" s="223"/>
      <c r="R190" s="223"/>
      <c r="S190" s="223"/>
      <c r="T190" s="224"/>
      <c r="AT190" s="225" t="s">
        <v>188</v>
      </c>
      <c r="AU190" s="225" t="s">
        <v>86</v>
      </c>
      <c r="AV190" s="15" t="s">
        <v>84</v>
      </c>
      <c r="AW190" s="15" t="s">
        <v>35</v>
      </c>
      <c r="AX190" s="15" t="s">
        <v>76</v>
      </c>
      <c r="AY190" s="225" t="s">
        <v>177</v>
      </c>
    </row>
    <row r="191" spans="1:65" s="15" customFormat="1" ht="11.25">
      <c r="B191" s="216"/>
      <c r="C191" s="217"/>
      <c r="D191" s="195" t="s">
        <v>188</v>
      </c>
      <c r="E191" s="218" t="s">
        <v>19</v>
      </c>
      <c r="F191" s="219" t="s">
        <v>3146</v>
      </c>
      <c r="G191" s="217"/>
      <c r="H191" s="218" t="s">
        <v>19</v>
      </c>
      <c r="I191" s="220"/>
      <c r="J191" s="217"/>
      <c r="K191" s="217"/>
      <c r="L191" s="221"/>
      <c r="M191" s="222"/>
      <c r="N191" s="223"/>
      <c r="O191" s="223"/>
      <c r="P191" s="223"/>
      <c r="Q191" s="223"/>
      <c r="R191" s="223"/>
      <c r="S191" s="223"/>
      <c r="T191" s="224"/>
      <c r="AT191" s="225" t="s">
        <v>188</v>
      </c>
      <c r="AU191" s="225" t="s">
        <v>86</v>
      </c>
      <c r="AV191" s="15" t="s">
        <v>84</v>
      </c>
      <c r="AW191" s="15" t="s">
        <v>35</v>
      </c>
      <c r="AX191" s="15" t="s">
        <v>76</v>
      </c>
      <c r="AY191" s="225" t="s">
        <v>177</v>
      </c>
    </row>
    <row r="192" spans="1:65" s="13" customFormat="1" ht="11.25">
      <c r="B192" s="193"/>
      <c r="C192" s="194"/>
      <c r="D192" s="195" t="s">
        <v>188</v>
      </c>
      <c r="E192" s="196" t="s">
        <v>19</v>
      </c>
      <c r="F192" s="197" t="s">
        <v>3147</v>
      </c>
      <c r="G192" s="194"/>
      <c r="H192" s="198">
        <v>33.107999999999997</v>
      </c>
      <c r="I192" s="199"/>
      <c r="J192" s="194"/>
      <c r="K192" s="194"/>
      <c r="L192" s="200"/>
      <c r="M192" s="201"/>
      <c r="N192" s="202"/>
      <c r="O192" s="202"/>
      <c r="P192" s="202"/>
      <c r="Q192" s="202"/>
      <c r="R192" s="202"/>
      <c r="S192" s="202"/>
      <c r="T192" s="203"/>
      <c r="AT192" s="204" t="s">
        <v>188</v>
      </c>
      <c r="AU192" s="204" t="s">
        <v>86</v>
      </c>
      <c r="AV192" s="13" t="s">
        <v>86</v>
      </c>
      <c r="AW192" s="13" t="s">
        <v>35</v>
      </c>
      <c r="AX192" s="13" t="s">
        <v>76</v>
      </c>
      <c r="AY192" s="204" t="s">
        <v>177</v>
      </c>
    </row>
    <row r="193" spans="1:65" s="15" customFormat="1" ht="11.25">
      <c r="B193" s="216"/>
      <c r="C193" s="217"/>
      <c r="D193" s="195" t="s">
        <v>188</v>
      </c>
      <c r="E193" s="218" t="s">
        <v>19</v>
      </c>
      <c r="F193" s="219" t="s">
        <v>3148</v>
      </c>
      <c r="G193" s="217"/>
      <c r="H193" s="218" t="s">
        <v>19</v>
      </c>
      <c r="I193" s="220"/>
      <c r="J193" s="217"/>
      <c r="K193" s="217"/>
      <c r="L193" s="221"/>
      <c r="M193" s="222"/>
      <c r="N193" s="223"/>
      <c r="O193" s="223"/>
      <c r="P193" s="223"/>
      <c r="Q193" s="223"/>
      <c r="R193" s="223"/>
      <c r="S193" s="223"/>
      <c r="T193" s="224"/>
      <c r="AT193" s="225" t="s">
        <v>188</v>
      </c>
      <c r="AU193" s="225" t="s">
        <v>86</v>
      </c>
      <c r="AV193" s="15" t="s">
        <v>84</v>
      </c>
      <c r="AW193" s="15" t="s">
        <v>35</v>
      </c>
      <c r="AX193" s="15" t="s">
        <v>76</v>
      </c>
      <c r="AY193" s="225" t="s">
        <v>177</v>
      </c>
    </row>
    <row r="194" spans="1:65" s="13" customFormat="1" ht="11.25">
      <c r="B194" s="193"/>
      <c r="C194" s="194"/>
      <c r="D194" s="195" t="s">
        <v>188</v>
      </c>
      <c r="E194" s="196" t="s">
        <v>19</v>
      </c>
      <c r="F194" s="197" t="s">
        <v>3149</v>
      </c>
      <c r="G194" s="194"/>
      <c r="H194" s="198">
        <v>1.948</v>
      </c>
      <c r="I194" s="199"/>
      <c r="J194" s="194"/>
      <c r="K194" s="194"/>
      <c r="L194" s="200"/>
      <c r="M194" s="201"/>
      <c r="N194" s="202"/>
      <c r="O194" s="202"/>
      <c r="P194" s="202"/>
      <c r="Q194" s="202"/>
      <c r="R194" s="202"/>
      <c r="S194" s="202"/>
      <c r="T194" s="203"/>
      <c r="AT194" s="204" t="s">
        <v>188</v>
      </c>
      <c r="AU194" s="204" t="s">
        <v>86</v>
      </c>
      <c r="AV194" s="13" t="s">
        <v>86</v>
      </c>
      <c r="AW194" s="13" t="s">
        <v>35</v>
      </c>
      <c r="AX194" s="13" t="s">
        <v>76</v>
      </c>
      <c r="AY194" s="204" t="s">
        <v>177</v>
      </c>
    </row>
    <row r="195" spans="1:65" s="15" customFormat="1" ht="11.25">
      <c r="B195" s="216"/>
      <c r="C195" s="217"/>
      <c r="D195" s="195" t="s">
        <v>188</v>
      </c>
      <c r="E195" s="218" t="s">
        <v>19</v>
      </c>
      <c r="F195" s="219" t="s">
        <v>3150</v>
      </c>
      <c r="G195" s="217"/>
      <c r="H195" s="218" t="s">
        <v>19</v>
      </c>
      <c r="I195" s="220"/>
      <c r="J195" s="217"/>
      <c r="K195" s="217"/>
      <c r="L195" s="221"/>
      <c r="M195" s="222"/>
      <c r="N195" s="223"/>
      <c r="O195" s="223"/>
      <c r="P195" s="223"/>
      <c r="Q195" s="223"/>
      <c r="R195" s="223"/>
      <c r="S195" s="223"/>
      <c r="T195" s="224"/>
      <c r="AT195" s="225" t="s">
        <v>188</v>
      </c>
      <c r="AU195" s="225" t="s">
        <v>86</v>
      </c>
      <c r="AV195" s="15" t="s">
        <v>84</v>
      </c>
      <c r="AW195" s="15" t="s">
        <v>35</v>
      </c>
      <c r="AX195" s="15" t="s">
        <v>76</v>
      </c>
      <c r="AY195" s="225" t="s">
        <v>177</v>
      </c>
    </row>
    <row r="196" spans="1:65" s="13" customFormat="1" ht="11.25">
      <c r="B196" s="193"/>
      <c r="C196" s="194"/>
      <c r="D196" s="195" t="s">
        <v>188</v>
      </c>
      <c r="E196" s="196" t="s">
        <v>19</v>
      </c>
      <c r="F196" s="197" t="s">
        <v>3151</v>
      </c>
      <c r="G196" s="194"/>
      <c r="H196" s="198">
        <v>2.87</v>
      </c>
      <c r="I196" s="199"/>
      <c r="J196" s="194"/>
      <c r="K196" s="194"/>
      <c r="L196" s="200"/>
      <c r="M196" s="201"/>
      <c r="N196" s="202"/>
      <c r="O196" s="202"/>
      <c r="P196" s="202"/>
      <c r="Q196" s="202"/>
      <c r="R196" s="202"/>
      <c r="S196" s="202"/>
      <c r="T196" s="203"/>
      <c r="AT196" s="204" t="s">
        <v>188</v>
      </c>
      <c r="AU196" s="204" t="s">
        <v>86</v>
      </c>
      <c r="AV196" s="13" t="s">
        <v>86</v>
      </c>
      <c r="AW196" s="13" t="s">
        <v>35</v>
      </c>
      <c r="AX196" s="13" t="s">
        <v>76</v>
      </c>
      <c r="AY196" s="204" t="s">
        <v>177</v>
      </c>
    </row>
    <row r="197" spans="1:65" s="15" customFormat="1" ht="11.25">
      <c r="B197" s="216"/>
      <c r="C197" s="217"/>
      <c r="D197" s="195" t="s">
        <v>188</v>
      </c>
      <c r="E197" s="218" t="s">
        <v>19</v>
      </c>
      <c r="F197" s="219" t="s">
        <v>3152</v>
      </c>
      <c r="G197" s="217"/>
      <c r="H197" s="218" t="s">
        <v>19</v>
      </c>
      <c r="I197" s="220"/>
      <c r="J197" s="217"/>
      <c r="K197" s="217"/>
      <c r="L197" s="221"/>
      <c r="M197" s="222"/>
      <c r="N197" s="223"/>
      <c r="O197" s="223"/>
      <c r="P197" s="223"/>
      <c r="Q197" s="223"/>
      <c r="R197" s="223"/>
      <c r="S197" s="223"/>
      <c r="T197" s="224"/>
      <c r="AT197" s="225" t="s">
        <v>188</v>
      </c>
      <c r="AU197" s="225" t="s">
        <v>86</v>
      </c>
      <c r="AV197" s="15" t="s">
        <v>84</v>
      </c>
      <c r="AW197" s="15" t="s">
        <v>35</v>
      </c>
      <c r="AX197" s="15" t="s">
        <v>76</v>
      </c>
      <c r="AY197" s="225" t="s">
        <v>177</v>
      </c>
    </row>
    <row r="198" spans="1:65" s="13" customFormat="1" ht="11.25">
      <c r="B198" s="193"/>
      <c r="C198" s="194"/>
      <c r="D198" s="195" t="s">
        <v>188</v>
      </c>
      <c r="E198" s="196" t="s">
        <v>19</v>
      </c>
      <c r="F198" s="197" t="s">
        <v>3153</v>
      </c>
      <c r="G198" s="194"/>
      <c r="H198" s="198">
        <v>7.9950000000000001</v>
      </c>
      <c r="I198" s="199"/>
      <c r="J198" s="194"/>
      <c r="K198" s="194"/>
      <c r="L198" s="200"/>
      <c r="M198" s="201"/>
      <c r="N198" s="202"/>
      <c r="O198" s="202"/>
      <c r="P198" s="202"/>
      <c r="Q198" s="202"/>
      <c r="R198" s="202"/>
      <c r="S198" s="202"/>
      <c r="T198" s="203"/>
      <c r="AT198" s="204" t="s">
        <v>188</v>
      </c>
      <c r="AU198" s="204" t="s">
        <v>86</v>
      </c>
      <c r="AV198" s="13" t="s">
        <v>86</v>
      </c>
      <c r="AW198" s="13" t="s">
        <v>35</v>
      </c>
      <c r="AX198" s="13" t="s">
        <v>76</v>
      </c>
      <c r="AY198" s="204" t="s">
        <v>177</v>
      </c>
    </row>
    <row r="199" spans="1:65" s="14" customFormat="1" ht="11.25">
      <c r="B199" s="205"/>
      <c r="C199" s="206"/>
      <c r="D199" s="195" t="s">
        <v>188</v>
      </c>
      <c r="E199" s="207" t="s">
        <v>19</v>
      </c>
      <c r="F199" s="208" t="s">
        <v>190</v>
      </c>
      <c r="G199" s="206"/>
      <c r="H199" s="209">
        <v>45.920999999999992</v>
      </c>
      <c r="I199" s="210"/>
      <c r="J199" s="206"/>
      <c r="K199" s="206"/>
      <c r="L199" s="211"/>
      <c r="M199" s="212"/>
      <c r="N199" s="213"/>
      <c r="O199" s="213"/>
      <c r="P199" s="213"/>
      <c r="Q199" s="213"/>
      <c r="R199" s="213"/>
      <c r="S199" s="213"/>
      <c r="T199" s="214"/>
      <c r="AT199" s="215" t="s">
        <v>188</v>
      </c>
      <c r="AU199" s="215" t="s">
        <v>86</v>
      </c>
      <c r="AV199" s="14" t="s">
        <v>184</v>
      </c>
      <c r="AW199" s="14" t="s">
        <v>35</v>
      </c>
      <c r="AX199" s="14" t="s">
        <v>84</v>
      </c>
      <c r="AY199" s="215" t="s">
        <v>177</v>
      </c>
    </row>
    <row r="200" spans="1:65" s="2" customFormat="1" ht="21.75" customHeight="1">
      <c r="A200" s="36"/>
      <c r="B200" s="37"/>
      <c r="C200" s="175" t="s">
        <v>280</v>
      </c>
      <c r="D200" s="175" t="s">
        <v>179</v>
      </c>
      <c r="E200" s="176" t="s">
        <v>3154</v>
      </c>
      <c r="F200" s="177" t="s">
        <v>3155</v>
      </c>
      <c r="G200" s="178" t="s">
        <v>199</v>
      </c>
      <c r="H200" s="179">
        <v>3.36</v>
      </c>
      <c r="I200" s="180"/>
      <c r="J200" s="181">
        <f>ROUND(I200*H200,2)</f>
        <v>0</v>
      </c>
      <c r="K200" s="177" t="s">
        <v>183</v>
      </c>
      <c r="L200" s="41"/>
      <c r="M200" s="182" t="s">
        <v>19</v>
      </c>
      <c r="N200" s="183" t="s">
        <v>47</v>
      </c>
      <c r="O200" s="66"/>
      <c r="P200" s="184">
        <f>O200*H200</f>
        <v>0</v>
      </c>
      <c r="Q200" s="184">
        <v>0</v>
      </c>
      <c r="R200" s="184">
        <f>Q200*H200</f>
        <v>0</v>
      </c>
      <c r="S200" s="184">
        <v>7.2999999999999995E-2</v>
      </c>
      <c r="T200" s="185">
        <f>S200*H200</f>
        <v>0.24527999999999997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86" t="s">
        <v>184</v>
      </c>
      <c r="AT200" s="186" t="s">
        <v>179</v>
      </c>
      <c r="AU200" s="186" t="s">
        <v>86</v>
      </c>
      <c r="AY200" s="19" t="s">
        <v>177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19" t="s">
        <v>84</v>
      </c>
      <c r="BK200" s="187">
        <f>ROUND(I200*H200,2)</f>
        <v>0</v>
      </c>
      <c r="BL200" s="19" t="s">
        <v>184</v>
      </c>
      <c r="BM200" s="186" t="s">
        <v>3156</v>
      </c>
    </row>
    <row r="201" spans="1:65" s="2" customFormat="1" ht="11.25">
      <c r="A201" s="36"/>
      <c r="B201" s="37"/>
      <c r="C201" s="38"/>
      <c r="D201" s="188" t="s">
        <v>186</v>
      </c>
      <c r="E201" s="38"/>
      <c r="F201" s="189" t="s">
        <v>3157</v>
      </c>
      <c r="G201" s="38"/>
      <c r="H201" s="38"/>
      <c r="I201" s="190"/>
      <c r="J201" s="38"/>
      <c r="K201" s="38"/>
      <c r="L201" s="41"/>
      <c r="M201" s="191"/>
      <c r="N201" s="192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186</v>
      </c>
      <c r="AU201" s="19" t="s">
        <v>86</v>
      </c>
    </row>
    <row r="202" spans="1:65" s="13" customFormat="1" ht="11.25">
      <c r="B202" s="193"/>
      <c r="C202" s="194"/>
      <c r="D202" s="195" t="s">
        <v>188</v>
      </c>
      <c r="E202" s="196" t="s">
        <v>19</v>
      </c>
      <c r="F202" s="197" t="s">
        <v>932</v>
      </c>
      <c r="G202" s="194"/>
      <c r="H202" s="198">
        <v>1.92</v>
      </c>
      <c r="I202" s="199"/>
      <c r="J202" s="194"/>
      <c r="K202" s="194"/>
      <c r="L202" s="200"/>
      <c r="M202" s="201"/>
      <c r="N202" s="202"/>
      <c r="O202" s="202"/>
      <c r="P202" s="202"/>
      <c r="Q202" s="202"/>
      <c r="R202" s="202"/>
      <c r="S202" s="202"/>
      <c r="T202" s="203"/>
      <c r="AT202" s="204" t="s">
        <v>188</v>
      </c>
      <c r="AU202" s="204" t="s">
        <v>86</v>
      </c>
      <c r="AV202" s="13" t="s">
        <v>86</v>
      </c>
      <c r="AW202" s="13" t="s">
        <v>35</v>
      </c>
      <c r="AX202" s="13" t="s">
        <v>76</v>
      </c>
      <c r="AY202" s="204" t="s">
        <v>177</v>
      </c>
    </row>
    <row r="203" spans="1:65" s="13" customFormat="1" ht="11.25">
      <c r="B203" s="193"/>
      <c r="C203" s="194"/>
      <c r="D203" s="195" t="s">
        <v>188</v>
      </c>
      <c r="E203" s="196" t="s">
        <v>19</v>
      </c>
      <c r="F203" s="197" t="s">
        <v>3158</v>
      </c>
      <c r="G203" s="194"/>
      <c r="H203" s="198">
        <v>1.44</v>
      </c>
      <c r="I203" s="199"/>
      <c r="J203" s="194"/>
      <c r="K203" s="194"/>
      <c r="L203" s="200"/>
      <c r="M203" s="201"/>
      <c r="N203" s="202"/>
      <c r="O203" s="202"/>
      <c r="P203" s="202"/>
      <c r="Q203" s="202"/>
      <c r="R203" s="202"/>
      <c r="S203" s="202"/>
      <c r="T203" s="203"/>
      <c r="AT203" s="204" t="s">
        <v>188</v>
      </c>
      <c r="AU203" s="204" t="s">
        <v>86</v>
      </c>
      <c r="AV203" s="13" t="s">
        <v>86</v>
      </c>
      <c r="AW203" s="13" t="s">
        <v>35</v>
      </c>
      <c r="AX203" s="13" t="s">
        <v>76</v>
      </c>
      <c r="AY203" s="204" t="s">
        <v>177</v>
      </c>
    </row>
    <row r="204" spans="1:65" s="14" customFormat="1" ht="11.25">
      <c r="B204" s="205"/>
      <c r="C204" s="206"/>
      <c r="D204" s="195" t="s">
        <v>188</v>
      </c>
      <c r="E204" s="207" t="s">
        <v>19</v>
      </c>
      <c r="F204" s="208" t="s">
        <v>190</v>
      </c>
      <c r="G204" s="206"/>
      <c r="H204" s="209">
        <v>3.36</v>
      </c>
      <c r="I204" s="210"/>
      <c r="J204" s="206"/>
      <c r="K204" s="206"/>
      <c r="L204" s="211"/>
      <c r="M204" s="212"/>
      <c r="N204" s="213"/>
      <c r="O204" s="213"/>
      <c r="P204" s="213"/>
      <c r="Q204" s="213"/>
      <c r="R204" s="213"/>
      <c r="S204" s="213"/>
      <c r="T204" s="214"/>
      <c r="AT204" s="215" t="s">
        <v>188</v>
      </c>
      <c r="AU204" s="215" t="s">
        <v>86</v>
      </c>
      <c r="AV204" s="14" t="s">
        <v>184</v>
      </c>
      <c r="AW204" s="14" t="s">
        <v>35</v>
      </c>
      <c r="AX204" s="14" t="s">
        <v>84</v>
      </c>
      <c r="AY204" s="215" t="s">
        <v>177</v>
      </c>
    </row>
    <row r="205" spans="1:65" s="2" customFormat="1" ht="21.75" customHeight="1">
      <c r="A205" s="36"/>
      <c r="B205" s="37"/>
      <c r="C205" s="175" t="s">
        <v>285</v>
      </c>
      <c r="D205" s="175" t="s">
        <v>179</v>
      </c>
      <c r="E205" s="176" t="s">
        <v>3159</v>
      </c>
      <c r="F205" s="177" t="s">
        <v>3160</v>
      </c>
      <c r="G205" s="178" t="s">
        <v>199</v>
      </c>
      <c r="H205" s="179">
        <v>24.344999999999999</v>
      </c>
      <c r="I205" s="180"/>
      <c r="J205" s="181">
        <f>ROUND(I205*H205,2)</f>
        <v>0</v>
      </c>
      <c r="K205" s="177" t="s">
        <v>183</v>
      </c>
      <c r="L205" s="41"/>
      <c r="M205" s="182" t="s">
        <v>19</v>
      </c>
      <c r="N205" s="183" t="s">
        <v>47</v>
      </c>
      <c r="O205" s="66"/>
      <c r="P205" s="184">
        <f>O205*H205</f>
        <v>0</v>
      </c>
      <c r="Q205" s="184">
        <v>0</v>
      </c>
      <c r="R205" s="184">
        <f>Q205*H205</f>
        <v>0</v>
      </c>
      <c r="S205" s="184">
        <v>5.0999999999999997E-2</v>
      </c>
      <c r="T205" s="185">
        <f>S205*H205</f>
        <v>1.2415949999999998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86" t="s">
        <v>184</v>
      </c>
      <c r="AT205" s="186" t="s">
        <v>179</v>
      </c>
      <c r="AU205" s="186" t="s">
        <v>86</v>
      </c>
      <c r="AY205" s="19" t="s">
        <v>177</v>
      </c>
      <c r="BE205" s="187">
        <f>IF(N205="základní",J205,0)</f>
        <v>0</v>
      </c>
      <c r="BF205" s="187">
        <f>IF(N205="snížená",J205,0)</f>
        <v>0</v>
      </c>
      <c r="BG205" s="187">
        <f>IF(N205="zákl. přenesená",J205,0)</f>
        <v>0</v>
      </c>
      <c r="BH205" s="187">
        <f>IF(N205="sníž. přenesená",J205,0)</f>
        <v>0</v>
      </c>
      <c r="BI205" s="187">
        <f>IF(N205="nulová",J205,0)</f>
        <v>0</v>
      </c>
      <c r="BJ205" s="19" t="s">
        <v>84</v>
      </c>
      <c r="BK205" s="187">
        <f>ROUND(I205*H205,2)</f>
        <v>0</v>
      </c>
      <c r="BL205" s="19" t="s">
        <v>184</v>
      </c>
      <c r="BM205" s="186" t="s">
        <v>3161</v>
      </c>
    </row>
    <row r="206" spans="1:65" s="2" customFormat="1" ht="11.25">
      <c r="A206" s="36"/>
      <c r="B206" s="37"/>
      <c r="C206" s="38"/>
      <c r="D206" s="188" t="s">
        <v>186</v>
      </c>
      <c r="E206" s="38"/>
      <c r="F206" s="189" t="s">
        <v>3162</v>
      </c>
      <c r="G206" s="38"/>
      <c r="H206" s="38"/>
      <c r="I206" s="190"/>
      <c r="J206" s="38"/>
      <c r="K206" s="38"/>
      <c r="L206" s="41"/>
      <c r="M206" s="191"/>
      <c r="N206" s="192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186</v>
      </c>
      <c r="AU206" s="19" t="s">
        <v>86</v>
      </c>
    </row>
    <row r="207" spans="1:65" s="13" customFormat="1" ht="11.25">
      <c r="B207" s="193"/>
      <c r="C207" s="194"/>
      <c r="D207" s="195" t="s">
        <v>188</v>
      </c>
      <c r="E207" s="196" t="s">
        <v>19</v>
      </c>
      <c r="F207" s="197" t="s">
        <v>930</v>
      </c>
      <c r="G207" s="194"/>
      <c r="H207" s="198">
        <v>15.225</v>
      </c>
      <c r="I207" s="199"/>
      <c r="J207" s="194"/>
      <c r="K207" s="194"/>
      <c r="L207" s="200"/>
      <c r="M207" s="201"/>
      <c r="N207" s="202"/>
      <c r="O207" s="202"/>
      <c r="P207" s="202"/>
      <c r="Q207" s="202"/>
      <c r="R207" s="202"/>
      <c r="S207" s="202"/>
      <c r="T207" s="203"/>
      <c r="AT207" s="204" t="s">
        <v>188</v>
      </c>
      <c r="AU207" s="204" t="s">
        <v>86</v>
      </c>
      <c r="AV207" s="13" t="s">
        <v>86</v>
      </c>
      <c r="AW207" s="13" t="s">
        <v>35</v>
      </c>
      <c r="AX207" s="13" t="s">
        <v>76</v>
      </c>
      <c r="AY207" s="204" t="s">
        <v>177</v>
      </c>
    </row>
    <row r="208" spans="1:65" s="13" customFormat="1" ht="11.25">
      <c r="B208" s="193"/>
      <c r="C208" s="194"/>
      <c r="D208" s="195" t="s">
        <v>188</v>
      </c>
      <c r="E208" s="196" t="s">
        <v>19</v>
      </c>
      <c r="F208" s="197" t="s">
        <v>3163</v>
      </c>
      <c r="G208" s="194"/>
      <c r="H208" s="198">
        <v>6.4</v>
      </c>
      <c r="I208" s="199"/>
      <c r="J208" s="194"/>
      <c r="K208" s="194"/>
      <c r="L208" s="200"/>
      <c r="M208" s="201"/>
      <c r="N208" s="202"/>
      <c r="O208" s="202"/>
      <c r="P208" s="202"/>
      <c r="Q208" s="202"/>
      <c r="R208" s="202"/>
      <c r="S208" s="202"/>
      <c r="T208" s="203"/>
      <c r="AT208" s="204" t="s">
        <v>188</v>
      </c>
      <c r="AU208" s="204" t="s">
        <v>86</v>
      </c>
      <c r="AV208" s="13" t="s">
        <v>86</v>
      </c>
      <c r="AW208" s="13" t="s">
        <v>35</v>
      </c>
      <c r="AX208" s="13" t="s">
        <v>76</v>
      </c>
      <c r="AY208" s="204" t="s">
        <v>177</v>
      </c>
    </row>
    <row r="209" spans="1:65" s="13" customFormat="1" ht="11.25">
      <c r="B209" s="193"/>
      <c r="C209" s="194"/>
      <c r="D209" s="195" t="s">
        <v>188</v>
      </c>
      <c r="E209" s="196" t="s">
        <v>19</v>
      </c>
      <c r="F209" s="197" t="s">
        <v>3164</v>
      </c>
      <c r="G209" s="194"/>
      <c r="H209" s="198">
        <v>2.72</v>
      </c>
      <c r="I209" s="199"/>
      <c r="J209" s="194"/>
      <c r="K209" s="194"/>
      <c r="L209" s="200"/>
      <c r="M209" s="201"/>
      <c r="N209" s="202"/>
      <c r="O209" s="202"/>
      <c r="P209" s="202"/>
      <c r="Q209" s="202"/>
      <c r="R209" s="202"/>
      <c r="S209" s="202"/>
      <c r="T209" s="203"/>
      <c r="AT209" s="204" t="s">
        <v>188</v>
      </c>
      <c r="AU209" s="204" t="s">
        <v>86</v>
      </c>
      <c r="AV209" s="13" t="s">
        <v>86</v>
      </c>
      <c r="AW209" s="13" t="s">
        <v>35</v>
      </c>
      <c r="AX209" s="13" t="s">
        <v>76</v>
      </c>
      <c r="AY209" s="204" t="s">
        <v>177</v>
      </c>
    </row>
    <row r="210" spans="1:65" s="14" customFormat="1" ht="11.25">
      <c r="B210" s="205"/>
      <c r="C210" s="206"/>
      <c r="D210" s="195" t="s">
        <v>188</v>
      </c>
      <c r="E210" s="207" t="s">
        <v>19</v>
      </c>
      <c r="F210" s="208" t="s">
        <v>190</v>
      </c>
      <c r="G210" s="206"/>
      <c r="H210" s="209">
        <v>24.344999999999999</v>
      </c>
      <c r="I210" s="210"/>
      <c r="J210" s="206"/>
      <c r="K210" s="206"/>
      <c r="L210" s="211"/>
      <c r="M210" s="212"/>
      <c r="N210" s="213"/>
      <c r="O210" s="213"/>
      <c r="P210" s="213"/>
      <c r="Q210" s="213"/>
      <c r="R210" s="213"/>
      <c r="S210" s="213"/>
      <c r="T210" s="214"/>
      <c r="AT210" s="215" t="s">
        <v>188</v>
      </c>
      <c r="AU210" s="215" t="s">
        <v>86</v>
      </c>
      <c r="AV210" s="14" t="s">
        <v>184</v>
      </c>
      <c r="AW210" s="14" t="s">
        <v>35</v>
      </c>
      <c r="AX210" s="14" t="s">
        <v>84</v>
      </c>
      <c r="AY210" s="215" t="s">
        <v>177</v>
      </c>
    </row>
    <row r="211" spans="1:65" s="2" customFormat="1" ht="21.75" customHeight="1">
      <c r="A211" s="36"/>
      <c r="B211" s="37"/>
      <c r="C211" s="175" t="s">
        <v>290</v>
      </c>
      <c r="D211" s="175" t="s">
        <v>179</v>
      </c>
      <c r="E211" s="176" t="s">
        <v>3165</v>
      </c>
      <c r="F211" s="177" t="s">
        <v>3166</v>
      </c>
      <c r="G211" s="178" t="s">
        <v>199</v>
      </c>
      <c r="H211" s="179">
        <v>13.29</v>
      </c>
      <c r="I211" s="180"/>
      <c r="J211" s="181">
        <f>ROUND(I211*H211,2)</f>
        <v>0</v>
      </c>
      <c r="K211" s="177" t="s">
        <v>183</v>
      </c>
      <c r="L211" s="41"/>
      <c r="M211" s="182" t="s">
        <v>19</v>
      </c>
      <c r="N211" s="183" t="s">
        <v>47</v>
      </c>
      <c r="O211" s="66"/>
      <c r="P211" s="184">
        <f>O211*H211</f>
        <v>0</v>
      </c>
      <c r="Q211" s="184">
        <v>0</v>
      </c>
      <c r="R211" s="184">
        <f>Q211*H211</f>
        <v>0</v>
      </c>
      <c r="S211" s="184">
        <v>6.2E-2</v>
      </c>
      <c r="T211" s="185">
        <f>S211*H211</f>
        <v>0.82397999999999993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86" t="s">
        <v>184</v>
      </c>
      <c r="AT211" s="186" t="s">
        <v>179</v>
      </c>
      <c r="AU211" s="186" t="s">
        <v>86</v>
      </c>
      <c r="AY211" s="19" t="s">
        <v>177</v>
      </c>
      <c r="BE211" s="187">
        <f>IF(N211="základní",J211,0)</f>
        <v>0</v>
      </c>
      <c r="BF211" s="187">
        <f>IF(N211="snížená",J211,0)</f>
        <v>0</v>
      </c>
      <c r="BG211" s="187">
        <f>IF(N211="zákl. přenesená",J211,0)</f>
        <v>0</v>
      </c>
      <c r="BH211" s="187">
        <f>IF(N211="sníž. přenesená",J211,0)</f>
        <v>0</v>
      </c>
      <c r="BI211" s="187">
        <f>IF(N211="nulová",J211,0)</f>
        <v>0</v>
      </c>
      <c r="BJ211" s="19" t="s">
        <v>84</v>
      </c>
      <c r="BK211" s="187">
        <f>ROUND(I211*H211,2)</f>
        <v>0</v>
      </c>
      <c r="BL211" s="19" t="s">
        <v>184</v>
      </c>
      <c r="BM211" s="186" t="s">
        <v>3167</v>
      </c>
    </row>
    <row r="212" spans="1:65" s="2" customFormat="1" ht="11.25">
      <c r="A212" s="36"/>
      <c r="B212" s="37"/>
      <c r="C212" s="38"/>
      <c r="D212" s="188" t="s">
        <v>186</v>
      </c>
      <c r="E212" s="38"/>
      <c r="F212" s="189" t="s">
        <v>3168</v>
      </c>
      <c r="G212" s="38"/>
      <c r="H212" s="38"/>
      <c r="I212" s="190"/>
      <c r="J212" s="38"/>
      <c r="K212" s="38"/>
      <c r="L212" s="41"/>
      <c r="M212" s="191"/>
      <c r="N212" s="192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186</v>
      </c>
      <c r="AU212" s="19" t="s">
        <v>86</v>
      </c>
    </row>
    <row r="213" spans="1:65" s="13" customFormat="1" ht="11.25">
      <c r="B213" s="193"/>
      <c r="C213" s="194"/>
      <c r="D213" s="195" t="s">
        <v>188</v>
      </c>
      <c r="E213" s="196" t="s">
        <v>19</v>
      </c>
      <c r="F213" s="197" t="s">
        <v>3169</v>
      </c>
      <c r="G213" s="194"/>
      <c r="H213" s="198">
        <v>9.3000000000000007</v>
      </c>
      <c r="I213" s="199"/>
      <c r="J213" s="194"/>
      <c r="K213" s="194"/>
      <c r="L213" s="200"/>
      <c r="M213" s="201"/>
      <c r="N213" s="202"/>
      <c r="O213" s="202"/>
      <c r="P213" s="202"/>
      <c r="Q213" s="202"/>
      <c r="R213" s="202"/>
      <c r="S213" s="202"/>
      <c r="T213" s="203"/>
      <c r="AT213" s="204" t="s">
        <v>188</v>
      </c>
      <c r="AU213" s="204" t="s">
        <v>86</v>
      </c>
      <c r="AV213" s="13" t="s">
        <v>86</v>
      </c>
      <c r="AW213" s="13" t="s">
        <v>35</v>
      </c>
      <c r="AX213" s="13" t="s">
        <v>76</v>
      </c>
      <c r="AY213" s="204" t="s">
        <v>177</v>
      </c>
    </row>
    <row r="214" spans="1:65" s="13" customFormat="1" ht="11.25">
      <c r="B214" s="193"/>
      <c r="C214" s="194"/>
      <c r="D214" s="195" t="s">
        <v>188</v>
      </c>
      <c r="E214" s="196" t="s">
        <v>19</v>
      </c>
      <c r="F214" s="197" t="s">
        <v>3170</v>
      </c>
      <c r="G214" s="194"/>
      <c r="H214" s="198">
        <v>2.1</v>
      </c>
      <c r="I214" s="199"/>
      <c r="J214" s="194"/>
      <c r="K214" s="194"/>
      <c r="L214" s="200"/>
      <c r="M214" s="201"/>
      <c r="N214" s="202"/>
      <c r="O214" s="202"/>
      <c r="P214" s="202"/>
      <c r="Q214" s="202"/>
      <c r="R214" s="202"/>
      <c r="S214" s="202"/>
      <c r="T214" s="203"/>
      <c r="AT214" s="204" t="s">
        <v>188</v>
      </c>
      <c r="AU214" s="204" t="s">
        <v>86</v>
      </c>
      <c r="AV214" s="13" t="s">
        <v>86</v>
      </c>
      <c r="AW214" s="13" t="s">
        <v>35</v>
      </c>
      <c r="AX214" s="13" t="s">
        <v>76</v>
      </c>
      <c r="AY214" s="204" t="s">
        <v>177</v>
      </c>
    </row>
    <row r="215" spans="1:65" s="13" customFormat="1" ht="11.25">
      <c r="B215" s="193"/>
      <c r="C215" s="194"/>
      <c r="D215" s="195" t="s">
        <v>188</v>
      </c>
      <c r="E215" s="196" t="s">
        <v>19</v>
      </c>
      <c r="F215" s="197" t="s">
        <v>222</v>
      </c>
      <c r="G215" s="194"/>
      <c r="H215" s="198">
        <v>1.89</v>
      </c>
      <c r="I215" s="199"/>
      <c r="J215" s="194"/>
      <c r="K215" s="194"/>
      <c r="L215" s="200"/>
      <c r="M215" s="201"/>
      <c r="N215" s="202"/>
      <c r="O215" s="202"/>
      <c r="P215" s="202"/>
      <c r="Q215" s="202"/>
      <c r="R215" s="202"/>
      <c r="S215" s="202"/>
      <c r="T215" s="203"/>
      <c r="AT215" s="204" t="s">
        <v>188</v>
      </c>
      <c r="AU215" s="204" t="s">
        <v>86</v>
      </c>
      <c r="AV215" s="13" t="s">
        <v>86</v>
      </c>
      <c r="AW215" s="13" t="s">
        <v>35</v>
      </c>
      <c r="AX215" s="13" t="s">
        <v>76</v>
      </c>
      <c r="AY215" s="204" t="s">
        <v>177</v>
      </c>
    </row>
    <row r="216" spans="1:65" s="14" customFormat="1" ht="11.25">
      <c r="B216" s="205"/>
      <c r="C216" s="206"/>
      <c r="D216" s="195" t="s">
        <v>188</v>
      </c>
      <c r="E216" s="207" t="s">
        <v>19</v>
      </c>
      <c r="F216" s="208" t="s">
        <v>190</v>
      </c>
      <c r="G216" s="206"/>
      <c r="H216" s="209">
        <v>13.290000000000001</v>
      </c>
      <c r="I216" s="210"/>
      <c r="J216" s="206"/>
      <c r="K216" s="206"/>
      <c r="L216" s="211"/>
      <c r="M216" s="212"/>
      <c r="N216" s="213"/>
      <c r="O216" s="213"/>
      <c r="P216" s="213"/>
      <c r="Q216" s="213"/>
      <c r="R216" s="213"/>
      <c r="S216" s="213"/>
      <c r="T216" s="214"/>
      <c r="AT216" s="215" t="s">
        <v>188</v>
      </c>
      <c r="AU216" s="215" t="s">
        <v>86</v>
      </c>
      <c r="AV216" s="14" t="s">
        <v>184</v>
      </c>
      <c r="AW216" s="14" t="s">
        <v>35</v>
      </c>
      <c r="AX216" s="14" t="s">
        <v>84</v>
      </c>
      <c r="AY216" s="215" t="s">
        <v>177</v>
      </c>
    </row>
    <row r="217" spans="1:65" s="2" customFormat="1" ht="24.2" customHeight="1">
      <c r="A217" s="36"/>
      <c r="B217" s="37"/>
      <c r="C217" s="175" t="s">
        <v>8</v>
      </c>
      <c r="D217" s="175" t="s">
        <v>179</v>
      </c>
      <c r="E217" s="176" t="s">
        <v>3171</v>
      </c>
      <c r="F217" s="177" t="s">
        <v>3172</v>
      </c>
      <c r="G217" s="178" t="s">
        <v>182</v>
      </c>
      <c r="H217" s="179">
        <v>1.26</v>
      </c>
      <c r="I217" s="180"/>
      <c r="J217" s="181">
        <f>ROUND(I217*H217,2)</f>
        <v>0</v>
      </c>
      <c r="K217" s="177" t="s">
        <v>183</v>
      </c>
      <c r="L217" s="41"/>
      <c r="M217" s="182" t="s">
        <v>19</v>
      </c>
      <c r="N217" s="183" t="s">
        <v>47</v>
      </c>
      <c r="O217" s="66"/>
      <c r="P217" s="184">
        <f>O217*H217</f>
        <v>0</v>
      </c>
      <c r="Q217" s="184">
        <v>0</v>
      </c>
      <c r="R217" s="184">
        <f>Q217*H217</f>
        <v>0</v>
      </c>
      <c r="S217" s="184">
        <v>1.95</v>
      </c>
      <c r="T217" s="185">
        <f>S217*H217</f>
        <v>2.4569999999999999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86" t="s">
        <v>184</v>
      </c>
      <c r="AT217" s="186" t="s">
        <v>179</v>
      </c>
      <c r="AU217" s="186" t="s">
        <v>86</v>
      </c>
      <c r="AY217" s="19" t="s">
        <v>177</v>
      </c>
      <c r="BE217" s="187">
        <f>IF(N217="základní",J217,0)</f>
        <v>0</v>
      </c>
      <c r="BF217" s="187">
        <f>IF(N217="snížená",J217,0)</f>
        <v>0</v>
      </c>
      <c r="BG217" s="187">
        <f>IF(N217="zákl. přenesená",J217,0)</f>
        <v>0</v>
      </c>
      <c r="BH217" s="187">
        <f>IF(N217="sníž. přenesená",J217,0)</f>
        <v>0</v>
      </c>
      <c r="BI217" s="187">
        <f>IF(N217="nulová",J217,0)</f>
        <v>0</v>
      </c>
      <c r="BJ217" s="19" t="s">
        <v>84</v>
      </c>
      <c r="BK217" s="187">
        <f>ROUND(I217*H217,2)</f>
        <v>0</v>
      </c>
      <c r="BL217" s="19" t="s">
        <v>184</v>
      </c>
      <c r="BM217" s="186" t="s">
        <v>3173</v>
      </c>
    </row>
    <row r="218" spans="1:65" s="2" customFormat="1" ht="11.25">
      <c r="A218" s="36"/>
      <c r="B218" s="37"/>
      <c r="C218" s="38"/>
      <c r="D218" s="188" t="s">
        <v>186</v>
      </c>
      <c r="E218" s="38"/>
      <c r="F218" s="189" t="s">
        <v>3174</v>
      </c>
      <c r="G218" s="38"/>
      <c r="H218" s="38"/>
      <c r="I218" s="190"/>
      <c r="J218" s="38"/>
      <c r="K218" s="38"/>
      <c r="L218" s="41"/>
      <c r="M218" s="191"/>
      <c r="N218" s="192"/>
      <c r="O218" s="66"/>
      <c r="P218" s="66"/>
      <c r="Q218" s="66"/>
      <c r="R218" s="66"/>
      <c r="S218" s="66"/>
      <c r="T218" s="67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T218" s="19" t="s">
        <v>186</v>
      </c>
      <c r="AU218" s="19" t="s">
        <v>86</v>
      </c>
    </row>
    <row r="219" spans="1:65" s="13" customFormat="1" ht="11.25">
      <c r="B219" s="193"/>
      <c r="C219" s="194"/>
      <c r="D219" s="195" t="s">
        <v>188</v>
      </c>
      <c r="E219" s="196" t="s">
        <v>19</v>
      </c>
      <c r="F219" s="197" t="s">
        <v>3175</v>
      </c>
      <c r="G219" s="194"/>
      <c r="H219" s="198">
        <v>0.78800000000000003</v>
      </c>
      <c r="I219" s="199"/>
      <c r="J219" s="194"/>
      <c r="K219" s="194"/>
      <c r="L219" s="200"/>
      <c r="M219" s="201"/>
      <c r="N219" s="202"/>
      <c r="O219" s="202"/>
      <c r="P219" s="202"/>
      <c r="Q219" s="202"/>
      <c r="R219" s="202"/>
      <c r="S219" s="202"/>
      <c r="T219" s="203"/>
      <c r="AT219" s="204" t="s">
        <v>188</v>
      </c>
      <c r="AU219" s="204" t="s">
        <v>86</v>
      </c>
      <c r="AV219" s="13" t="s">
        <v>86</v>
      </c>
      <c r="AW219" s="13" t="s">
        <v>35</v>
      </c>
      <c r="AX219" s="13" t="s">
        <v>76</v>
      </c>
      <c r="AY219" s="204" t="s">
        <v>177</v>
      </c>
    </row>
    <row r="220" spans="1:65" s="13" customFormat="1" ht="11.25">
      <c r="B220" s="193"/>
      <c r="C220" s="194"/>
      <c r="D220" s="195" t="s">
        <v>188</v>
      </c>
      <c r="E220" s="196" t="s">
        <v>19</v>
      </c>
      <c r="F220" s="197" t="s">
        <v>3176</v>
      </c>
      <c r="G220" s="194"/>
      <c r="H220" s="198">
        <v>-0.63</v>
      </c>
      <c r="I220" s="199"/>
      <c r="J220" s="194"/>
      <c r="K220" s="194"/>
      <c r="L220" s="200"/>
      <c r="M220" s="201"/>
      <c r="N220" s="202"/>
      <c r="O220" s="202"/>
      <c r="P220" s="202"/>
      <c r="Q220" s="202"/>
      <c r="R220" s="202"/>
      <c r="S220" s="202"/>
      <c r="T220" s="203"/>
      <c r="AT220" s="204" t="s">
        <v>188</v>
      </c>
      <c r="AU220" s="204" t="s">
        <v>86</v>
      </c>
      <c r="AV220" s="13" t="s">
        <v>86</v>
      </c>
      <c r="AW220" s="13" t="s">
        <v>35</v>
      </c>
      <c r="AX220" s="13" t="s">
        <v>76</v>
      </c>
      <c r="AY220" s="204" t="s">
        <v>177</v>
      </c>
    </row>
    <row r="221" spans="1:65" s="13" customFormat="1" ht="11.25">
      <c r="B221" s="193"/>
      <c r="C221" s="194"/>
      <c r="D221" s="195" t="s">
        <v>188</v>
      </c>
      <c r="E221" s="196" t="s">
        <v>19</v>
      </c>
      <c r="F221" s="197" t="s">
        <v>3177</v>
      </c>
      <c r="G221" s="194"/>
      <c r="H221" s="198">
        <v>1.3129999999999999</v>
      </c>
      <c r="I221" s="199"/>
      <c r="J221" s="194"/>
      <c r="K221" s="194"/>
      <c r="L221" s="200"/>
      <c r="M221" s="201"/>
      <c r="N221" s="202"/>
      <c r="O221" s="202"/>
      <c r="P221" s="202"/>
      <c r="Q221" s="202"/>
      <c r="R221" s="202"/>
      <c r="S221" s="202"/>
      <c r="T221" s="203"/>
      <c r="AT221" s="204" t="s">
        <v>188</v>
      </c>
      <c r="AU221" s="204" t="s">
        <v>86</v>
      </c>
      <c r="AV221" s="13" t="s">
        <v>86</v>
      </c>
      <c r="AW221" s="13" t="s">
        <v>35</v>
      </c>
      <c r="AX221" s="13" t="s">
        <v>76</v>
      </c>
      <c r="AY221" s="204" t="s">
        <v>177</v>
      </c>
    </row>
    <row r="222" spans="1:65" s="13" customFormat="1" ht="11.25">
      <c r="B222" s="193"/>
      <c r="C222" s="194"/>
      <c r="D222" s="195" t="s">
        <v>188</v>
      </c>
      <c r="E222" s="196" t="s">
        <v>19</v>
      </c>
      <c r="F222" s="197" t="s">
        <v>3178</v>
      </c>
      <c r="G222" s="194"/>
      <c r="H222" s="198">
        <v>-0.55200000000000005</v>
      </c>
      <c r="I222" s="199"/>
      <c r="J222" s="194"/>
      <c r="K222" s="194"/>
      <c r="L222" s="200"/>
      <c r="M222" s="201"/>
      <c r="N222" s="202"/>
      <c r="O222" s="202"/>
      <c r="P222" s="202"/>
      <c r="Q222" s="202"/>
      <c r="R222" s="202"/>
      <c r="S222" s="202"/>
      <c r="T222" s="203"/>
      <c r="AT222" s="204" t="s">
        <v>188</v>
      </c>
      <c r="AU222" s="204" t="s">
        <v>86</v>
      </c>
      <c r="AV222" s="13" t="s">
        <v>86</v>
      </c>
      <c r="AW222" s="13" t="s">
        <v>35</v>
      </c>
      <c r="AX222" s="13" t="s">
        <v>76</v>
      </c>
      <c r="AY222" s="204" t="s">
        <v>177</v>
      </c>
    </row>
    <row r="223" spans="1:65" s="13" customFormat="1" ht="11.25">
      <c r="B223" s="193"/>
      <c r="C223" s="194"/>
      <c r="D223" s="195" t="s">
        <v>188</v>
      </c>
      <c r="E223" s="196" t="s">
        <v>19</v>
      </c>
      <c r="F223" s="197" t="s">
        <v>3179</v>
      </c>
      <c r="G223" s="194"/>
      <c r="H223" s="198">
        <v>0.77200000000000002</v>
      </c>
      <c r="I223" s="199"/>
      <c r="J223" s="194"/>
      <c r="K223" s="194"/>
      <c r="L223" s="200"/>
      <c r="M223" s="201"/>
      <c r="N223" s="202"/>
      <c r="O223" s="202"/>
      <c r="P223" s="202"/>
      <c r="Q223" s="202"/>
      <c r="R223" s="202"/>
      <c r="S223" s="202"/>
      <c r="T223" s="203"/>
      <c r="AT223" s="204" t="s">
        <v>188</v>
      </c>
      <c r="AU223" s="204" t="s">
        <v>86</v>
      </c>
      <c r="AV223" s="13" t="s">
        <v>86</v>
      </c>
      <c r="AW223" s="13" t="s">
        <v>35</v>
      </c>
      <c r="AX223" s="13" t="s">
        <v>76</v>
      </c>
      <c r="AY223" s="204" t="s">
        <v>177</v>
      </c>
    </row>
    <row r="224" spans="1:65" s="13" customFormat="1" ht="11.25">
      <c r="B224" s="193"/>
      <c r="C224" s="194"/>
      <c r="D224" s="195" t="s">
        <v>188</v>
      </c>
      <c r="E224" s="196" t="s">
        <v>19</v>
      </c>
      <c r="F224" s="197" t="s">
        <v>3178</v>
      </c>
      <c r="G224" s="194"/>
      <c r="H224" s="198">
        <v>-0.55200000000000005</v>
      </c>
      <c r="I224" s="199"/>
      <c r="J224" s="194"/>
      <c r="K224" s="194"/>
      <c r="L224" s="200"/>
      <c r="M224" s="201"/>
      <c r="N224" s="202"/>
      <c r="O224" s="202"/>
      <c r="P224" s="202"/>
      <c r="Q224" s="202"/>
      <c r="R224" s="202"/>
      <c r="S224" s="202"/>
      <c r="T224" s="203"/>
      <c r="AT224" s="204" t="s">
        <v>188</v>
      </c>
      <c r="AU224" s="204" t="s">
        <v>86</v>
      </c>
      <c r="AV224" s="13" t="s">
        <v>86</v>
      </c>
      <c r="AW224" s="13" t="s">
        <v>35</v>
      </c>
      <c r="AX224" s="13" t="s">
        <v>76</v>
      </c>
      <c r="AY224" s="204" t="s">
        <v>177</v>
      </c>
    </row>
    <row r="225" spans="1:65" s="13" customFormat="1" ht="11.25">
      <c r="B225" s="193"/>
      <c r="C225" s="194"/>
      <c r="D225" s="195" t="s">
        <v>188</v>
      </c>
      <c r="E225" s="196" t="s">
        <v>19</v>
      </c>
      <c r="F225" s="197" t="s">
        <v>3180</v>
      </c>
      <c r="G225" s="194"/>
      <c r="H225" s="198">
        <v>0.28999999999999998</v>
      </c>
      <c r="I225" s="199"/>
      <c r="J225" s="194"/>
      <c r="K225" s="194"/>
      <c r="L225" s="200"/>
      <c r="M225" s="201"/>
      <c r="N225" s="202"/>
      <c r="O225" s="202"/>
      <c r="P225" s="202"/>
      <c r="Q225" s="202"/>
      <c r="R225" s="202"/>
      <c r="S225" s="202"/>
      <c r="T225" s="203"/>
      <c r="AT225" s="204" t="s">
        <v>188</v>
      </c>
      <c r="AU225" s="204" t="s">
        <v>86</v>
      </c>
      <c r="AV225" s="13" t="s">
        <v>86</v>
      </c>
      <c r="AW225" s="13" t="s">
        <v>35</v>
      </c>
      <c r="AX225" s="13" t="s">
        <v>76</v>
      </c>
      <c r="AY225" s="204" t="s">
        <v>177</v>
      </c>
    </row>
    <row r="226" spans="1:65" s="13" customFormat="1" ht="11.25">
      <c r="B226" s="193"/>
      <c r="C226" s="194"/>
      <c r="D226" s="195" t="s">
        <v>188</v>
      </c>
      <c r="E226" s="196" t="s">
        <v>19</v>
      </c>
      <c r="F226" s="197" t="s">
        <v>3181</v>
      </c>
      <c r="G226" s="194"/>
      <c r="H226" s="198">
        <v>-0.26600000000000001</v>
      </c>
      <c r="I226" s="199"/>
      <c r="J226" s="194"/>
      <c r="K226" s="194"/>
      <c r="L226" s="200"/>
      <c r="M226" s="201"/>
      <c r="N226" s="202"/>
      <c r="O226" s="202"/>
      <c r="P226" s="202"/>
      <c r="Q226" s="202"/>
      <c r="R226" s="202"/>
      <c r="S226" s="202"/>
      <c r="T226" s="203"/>
      <c r="AT226" s="204" t="s">
        <v>188</v>
      </c>
      <c r="AU226" s="204" t="s">
        <v>86</v>
      </c>
      <c r="AV226" s="13" t="s">
        <v>86</v>
      </c>
      <c r="AW226" s="13" t="s">
        <v>35</v>
      </c>
      <c r="AX226" s="13" t="s">
        <v>76</v>
      </c>
      <c r="AY226" s="204" t="s">
        <v>177</v>
      </c>
    </row>
    <row r="227" spans="1:65" s="13" customFormat="1" ht="11.25">
      <c r="B227" s="193"/>
      <c r="C227" s="194"/>
      <c r="D227" s="195" t="s">
        <v>188</v>
      </c>
      <c r="E227" s="196" t="s">
        <v>19</v>
      </c>
      <c r="F227" s="197" t="s">
        <v>3182</v>
      </c>
      <c r="G227" s="194"/>
      <c r="H227" s="198">
        <v>1.091</v>
      </c>
      <c r="I227" s="199"/>
      <c r="J227" s="194"/>
      <c r="K227" s="194"/>
      <c r="L227" s="200"/>
      <c r="M227" s="201"/>
      <c r="N227" s="202"/>
      <c r="O227" s="202"/>
      <c r="P227" s="202"/>
      <c r="Q227" s="202"/>
      <c r="R227" s="202"/>
      <c r="S227" s="202"/>
      <c r="T227" s="203"/>
      <c r="AT227" s="204" t="s">
        <v>188</v>
      </c>
      <c r="AU227" s="204" t="s">
        <v>86</v>
      </c>
      <c r="AV227" s="13" t="s">
        <v>86</v>
      </c>
      <c r="AW227" s="13" t="s">
        <v>35</v>
      </c>
      <c r="AX227" s="13" t="s">
        <v>76</v>
      </c>
      <c r="AY227" s="204" t="s">
        <v>177</v>
      </c>
    </row>
    <row r="228" spans="1:65" s="13" customFormat="1" ht="11.25">
      <c r="B228" s="193"/>
      <c r="C228" s="194"/>
      <c r="D228" s="195" t="s">
        <v>188</v>
      </c>
      <c r="E228" s="196" t="s">
        <v>19</v>
      </c>
      <c r="F228" s="197" t="s">
        <v>3183</v>
      </c>
      <c r="G228" s="194"/>
      <c r="H228" s="198">
        <v>-1.0640000000000001</v>
      </c>
      <c r="I228" s="199"/>
      <c r="J228" s="194"/>
      <c r="K228" s="194"/>
      <c r="L228" s="200"/>
      <c r="M228" s="201"/>
      <c r="N228" s="202"/>
      <c r="O228" s="202"/>
      <c r="P228" s="202"/>
      <c r="Q228" s="202"/>
      <c r="R228" s="202"/>
      <c r="S228" s="202"/>
      <c r="T228" s="203"/>
      <c r="AT228" s="204" t="s">
        <v>188</v>
      </c>
      <c r="AU228" s="204" t="s">
        <v>86</v>
      </c>
      <c r="AV228" s="13" t="s">
        <v>86</v>
      </c>
      <c r="AW228" s="13" t="s">
        <v>35</v>
      </c>
      <c r="AX228" s="13" t="s">
        <v>76</v>
      </c>
      <c r="AY228" s="204" t="s">
        <v>177</v>
      </c>
    </row>
    <row r="229" spans="1:65" s="13" customFormat="1" ht="11.25">
      <c r="B229" s="193"/>
      <c r="C229" s="194"/>
      <c r="D229" s="195" t="s">
        <v>188</v>
      </c>
      <c r="E229" s="196" t="s">
        <v>19</v>
      </c>
      <c r="F229" s="197" t="s">
        <v>3184</v>
      </c>
      <c r="G229" s="194"/>
      <c r="H229" s="198">
        <v>0.24199999999999999</v>
      </c>
      <c r="I229" s="199"/>
      <c r="J229" s="194"/>
      <c r="K229" s="194"/>
      <c r="L229" s="200"/>
      <c r="M229" s="201"/>
      <c r="N229" s="202"/>
      <c r="O229" s="202"/>
      <c r="P229" s="202"/>
      <c r="Q229" s="202"/>
      <c r="R229" s="202"/>
      <c r="S229" s="202"/>
      <c r="T229" s="203"/>
      <c r="AT229" s="204" t="s">
        <v>188</v>
      </c>
      <c r="AU229" s="204" t="s">
        <v>86</v>
      </c>
      <c r="AV229" s="13" t="s">
        <v>86</v>
      </c>
      <c r="AW229" s="13" t="s">
        <v>35</v>
      </c>
      <c r="AX229" s="13" t="s">
        <v>76</v>
      </c>
      <c r="AY229" s="204" t="s">
        <v>177</v>
      </c>
    </row>
    <row r="230" spans="1:65" s="13" customFormat="1" ht="11.25">
      <c r="B230" s="193"/>
      <c r="C230" s="194"/>
      <c r="D230" s="195" t="s">
        <v>188</v>
      </c>
      <c r="E230" s="196" t="s">
        <v>19</v>
      </c>
      <c r="F230" s="197" t="s">
        <v>3185</v>
      </c>
      <c r="G230" s="194"/>
      <c r="H230" s="198">
        <v>-0.20699999999999999</v>
      </c>
      <c r="I230" s="199"/>
      <c r="J230" s="194"/>
      <c r="K230" s="194"/>
      <c r="L230" s="200"/>
      <c r="M230" s="201"/>
      <c r="N230" s="202"/>
      <c r="O230" s="202"/>
      <c r="P230" s="202"/>
      <c r="Q230" s="202"/>
      <c r="R230" s="202"/>
      <c r="S230" s="202"/>
      <c r="T230" s="203"/>
      <c r="AT230" s="204" t="s">
        <v>188</v>
      </c>
      <c r="AU230" s="204" t="s">
        <v>86</v>
      </c>
      <c r="AV230" s="13" t="s">
        <v>86</v>
      </c>
      <c r="AW230" s="13" t="s">
        <v>35</v>
      </c>
      <c r="AX230" s="13" t="s">
        <v>76</v>
      </c>
      <c r="AY230" s="204" t="s">
        <v>177</v>
      </c>
    </row>
    <row r="231" spans="1:65" s="13" customFormat="1" ht="11.25">
      <c r="B231" s="193"/>
      <c r="C231" s="194"/>
      <c r="D231" s="195" t="s">
        <v>188</v>
      </c>
      <c r="E231" s="196" t="s">
        <v>19</v>
      </c>
      <c r="F231" s="197" t="s">
        <v>3184</v>
      </c>
      <c r="G231" s="194"/>
      <c r="H231" s="198">
        <v>0.24199999999999999</v>
      </c>
      <c r="I231" s="199"/>
      <c r="J231" s="194"/>
      <c r="K231" s="194"/>
      <c r="L231" s="200"/>
      <c r="M231" s="201"/>
      <c r="N231" s="202"/>
      <c r="O231" s="202"/>
      <c r="P231" s="202"/>
      <c r="Q231" s="202"/>
      <c r="R231" s="202"/>
      <c r="S231" s="202"/>
      <c r="T231" s="203"/>
      <c r="AT231" s="204" t="s">
        <v>188</v>
      </c>
      <c r="AU231" s="204" t="s">
        <v>86</v>
      </c>
      <c r="AV231" s="13" t="s">
        <v>86</v>
      </c>
      <c r="AW231" s="13" t="s">
        <v>35</v>
      </c>
      <c r="AX231" s="13" t="s">
        <v>76</v>
      </c>
      <c r="AY231" s="204" t="s">
        <v>177</v>
      </c>
    </row>
    <row r="232" spans="1:65" s="13" customFormat="1" ht="11.25">
      <c r="B232" s="193"/>
      <c r="C232" s="194"/>
      <c r="D232" s="195" t="s">
        <v>188</v>
      </c>
      <c r="E232" s="196" t="s">
        <v>19</v>
      </c>
      <c r="F232" s="197" t="s">
        <v>3185</v>
      </c>
      <c r="G232" s="194"/>
      <c r="H232" s="198">
        <v>-0.20699999999999999</v>
      </c>
      <c r="I232" s="199"/>
      <c r="J232" s="194"/>
      <c r="K232" s="194"/>
      <c r="L232" s="200"/>
      <c r="M232" s="201"/>
      <c r="N232" s="202"/>
      <c r="O232" s="202"/>
      <c r="P232" s="202"/>
      <c r="Q232" s="202"/>
      <c r="R232" s="202"/>
      <c r="S232" s="202"/>
      <c r="T232" s="203"/>
      <c r="AT232" s="204" t="s">
        <v>188</v>
      </c>
      <c r="AU232" s="204" t="s">
        <v>86</v>
      </c>
      <c r="AV232" s="13" t="s">
        <v>86</v>
      </c>
      <c r="AW232" s="13" t="s">
        <v>35</v>
      </c>
      <c r="AX232" s="13" t="s">
        <v>76</v>
      </c>
      <c r="AY232" s="204" t="s">
        <v>177</v>
      </c>
    </row>
    <row r="233" spans="1:65" s="14" customFormat="1" ht="11.25">
      <c r="B233" s="205"/>
      <c r="C233" s="206"/>
      <c r="D233" s="195" t="s">
        <v>188</v>
      </c>
      <c r="E233" s="207" t="s">
        <v>19</v>
      </c>
      <c r="F233" s="208" t="s">
        <v>190</v>
      </c>
      <c r="G233" s="206"/>
      <c r="H233" s="209">
        <v>1.2599999999999998</v>
      </c>
      <c r="I233" s="210"/>
      <c r="J233" s="206"/>
      <c r="K233" s="206"/>
      <c r="L233" s="211"/>
      <c r="M233" s="212"/>
      <c r="N233" s="213"/>
      <c r="O233" s="213"/>
      <c r="P233" s="213"/>
      <c r="Q233" s="213"/>
      <c r="R233" s="213"/>
      <c r="S233" s="213"/>
      <c r="T233" s="214"/>
      <c r="AT233" s="215" t="s">
        <v>188</v>
      </c>
      <c r="AU233" s="215" t="s">
        <v>86</v>
      </c>
      <c r="AV233" s="14" t="s">
        <v>184</v>
      </c>
      <c r="AW233" s="14" t="s">
        <v>35</v>
      </c>
      <c r="AX233" s="14" t="s">
        <v>84</v>
      </c>
      <c r="AY233" s="215" t="s">
        <v>177</v>
      </c>
    </row>
    <row r="234" spans="1:65" s="2" customFormat="1" ht="24.2" customHeight="1">
      <c r="A234" s="36"/>
      <c r="B234" s="37"/>
      <c r="C234" s="175" t="s">
        <v>301</v>
      </c>
      <c r="D234" s="175" t="s">
        <v>179</v>
      </c>
      <c r="E234" s="176" t="s">
        <v>3186</v>
      </c>
      <c r="F234" s="177" t="s">
        <v>3187</v>
      </c>
      <c r="G234" s="178" t="s">
        <v>182</v>
      </c>
      <c r="H234" s="179">
        <v>9.36</v>
      </c>
      <c r="I234" s="180"/>
      <c r="J234" s="181">
        <f>ROUND(I234*H234,2)</f>
        <v>0</v>
      </c>
      <c r="K234" s="177" t="s">
        <v>183</v>
      </c>
      <c r="L234" s="41"/>
      <c r="M234" s="182" t="s">
        <v>19</v>
      </c>
      <c r="N234" s="183" t="s">
        <v>47</v>
      </c>
      <c r="O234" s="66"/>
      <c r="P234" s="184">
        <f>O234*H234</f>
        <v>0</v>
      </c>
      <c r="Q234" s="184">
        <v>0</v>
      </c>
      <c r="R234" s="184">
        <f>Q234*H234</f>
        <v>0</v>
      </c>
      <c r="S234" s="184">
        <v>1.95</v>
      </c>
      <c r="T234" s="185">
        <f>S234*H234</f>
        <v>18.251999999999999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86" t="s">
        <v>184</v>
      </c>
      <c r="AT234" s="186" t="s">
        <v>179</v>
      </c>
      <c r="AU234" s="186" t="s">
        <v>86</v>
      </c>
      <c r="AY234" s="19" t="s">
        <v>177</v>
      </c>
      <c r="BE234" s="187">
        <f>IF(N234="základní",J234,0)</f>
        <v>0</v>
      </c>
      <c r="BF234" s="187">
        <f>IF(N234="snížená",J234,0)</f>
        <v>0</v>
      </c>
      <c r="BG234" s="187">
        <f>IF(N234="zákl. přenesená",J234,0)</f>
        <v>0</v>
      </c>
      <c r="BH234" s="187">
        <f>IF(N234="sníž. přenesená",J234,0)</f>
        <v>0</v>
      </c>
      <c r="BI234" s="187">
        <f>IF(N234="nulová",J234,0)</f>
        <v>0</v>
      </c>
      <c r="BJ234" s="19" t="s">
        <v>84</v>
      </c>
      <c r="BK234" s="187">
        <f>ROUND(I234*H234,2)</f>
        <v>0</v>
      </c>
      <c r="BL234" s="19" t="s">
        <v>184</v>
      </c>
      <c r="BM234" s="186" t="s">
        <v>3188</v>
      </c>
    </row>
    <row r="235" spans="1:65" s="2" customFormat="1" ht="11.25">
      <c r="A235" s="36"/>
      <c r="B235" s="37"/>
      <c r="C235" s="38"/>
      <c r="D235" s="188" t="s">
        <v>186</v>
      </c>
      <c r="E235" s="38"/>
      <c r="F235" s="189" t="s">
        <v>3189</v>
      </c>
      <c r="G235" s="38"/>
      <c r="H235" s="38"/>
      <c r="I235" s="190"/>
      <c r="J235" s="38"/>
      <c r="K235" s="38"/>
      <c r="L235" s="41"/>
      <c r="M235" s="191"/>
      <c r="N235" s="192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186</v>
      </c>
      <c r="AU235" s="19" t="s">
        <v>86</v>
      </c>
    </row>
    <row r="236" spans="1:65" s="13" customFormat="1" ht="11.25">
      <c r="B236" s="193"/>
      <c r="C236" s="194"/>
      <c r="D236" s="195" t="s">
        <v>188</v>
      </c>
      <c r="E236" s="196" t="s">
        <v>19</v>
      </c>
      <c r="F236" s="197" t="s">
        <v>3190</v>
      </c>
      <c r="G236" s="194"/>
      <c r="H236" s="198">
        <v>2.032</v>
      </c>
      <c r="I236" s="199"/>
      <c r="J236" s="194"/>
      <c r="K236" s="194"/>
      <c r="L236" s="200"/>
      <c r="M236" s="201"/>
      <c r="N236" s="202"/>
      <c r="O236" s="202"/>
      <c r="P236" s="202"/>
      <c r="Q236" s="202"/>
      <c r="R236" s="202"/>
      <c r="S236" s="202"/>
      <c r="T236" s="203"/>
      <c r="AT236" s="204" t="s">
        <v>188</v>
      </c>
      <c r="AU236" s="204" t="s">
        <v>86</v>
      </c>
      <c r="AV236" s="13" t="s">
        <v>86</v>
      </c>
      <c r="AW236" s="13" t="s">
        <v>35</v>
      </c>
      <c r="AX236" s="13" t="s">
        <v>76</v>
      </c>
      <c r="AY236" s="204" t="s">
        <v>177</v>
      </c>
    </row>
    <row r="237" spans="1:65" s="13" customFormat="1" ht="11.25">
      <c r="B237" s="193"/>
      <c r="C237" s="194"/>
      <c r="D237" s="195" t="s">
        <v>188</v>
      </c>
      <c r="E237" s="196" t="s">
        <v>19</v>
      </c>
      <c r="F237" s="197" t="s">
        <v>3191</v>
      </c>
      <c r="G237" s="194"/>
      <c r="H237" s="198">
        <v>1.04</v>
      </c>
      <c r="I237" s="199"/>
      <c r="J237" s="194"/>
      <c r="K237" s="194"/>
      <c r="L237" s="200"/>
      <c r="M237" s="201"/>
      <c r="N237" s="202"/>
      <c r="O237" s="202"/>
      <c r="P237" s="202"/>
      <c r="Q237" s="202"/>
      <c r="R237" s="202"/>
      <c r="S237" s="202"/>
      <c r="T237" s="203"/>
      <c r="AT237" s="204" t="s">
        <v>188</v>
      </c>
      <c r="AU237" s="204" t="s">
        <v>86</v>
      </c>
      <c r="AV237" s="13" t="s">
        <v>86</v>
      </c>
      <c r="AW237" s="13" t="s">
        <v>35</v>
      </c>
      <c r="AX237" s="13" t="s">
        <v>76</v>
      </c>
      <c r="AY237" s="204" t="s">
        <v>177</v>
      </c>
    </row>
    <row r="238" spans="1:65" s="13" customFormat="1" ht="11.25">
      <c r="B238" s="193"/>
      <c r="C238" s="194"/>
      <c r="D238" s="195" t="s">
        <v>188</v>
      </c>
      <c r="E238" s="196" t="s">
        <v>19</v>
      </c>
      <c r="F238" s="197" t="s">
        <v>3192</v>
      </c>
      <c r="G238" s="194"/>
      <c r="H238" s="198">
        <v>0.46800000000000003</v>
      </c>
      <c r="I238" s="199"/>
      <c r="J238" s="194"/>
      <c r="K238" s="194"/>
      <c r="L238" s="200"/>
      <c r="M238" s="201"/>
      <c r="N238" s="202"/>
      <c r="O238" s="202"/>
      <c r="P238" s="202"/>
      <c r="Q238" s="202"/>
      <c r="R238" s="202"/>
      <c r="S238" s="202"/>
      <c r="T238" s="203"/>
      <c r="AT238" s="204" t="s">
        <v>188</v>
      </c>
      <c r="AU238" s="204" t="s">
        <v>86</v>
      </c>
      <c r="AV238" s="13" t="s">
        <v>86</v>
      </c>
      <c r="AW238" s="13" t="s">
        <v>35</v>
      </c>
      <c r="AX238" s="13" t="s">
        <v>76</v>
      </c>
      <c r="AY238" s="204" t="s">
        <v>177</v>
      </c>
    </row>
    <row r="239" spans="1:65" s="13" customFormat="1" ht="11.25">
      <c r="B239" s="193"/>
      <c r="C239" s="194"/>
      <c r="D239" s="195" t="s">
        <v>188</v>
      </c>
      <c r="E239" s="196" t="s">
        <v>19</v>
      </c>
      <c r="F239" s="197" t="s">
        <v>3193</v>
      </c>
      <c r="G239" s="194"/>
      <c r="H239" s="198">
        <v>0.58399999999999996</v>
      </c>
      <c r="I239" s="199"/>
      <c r="J239" s="194"/>
      <c r="K239" s="194"/>
      <c r="L239" s="200"/>
      <c r="M239" s="201"/>
      <c r="N239" s="202"/>
      <c r="O239" s="202"/>
      <c r="P239" s="202"/>
      <c r="Q239" s="202"/>
      <c r="R239" s="202"/>
      <c r="S239" s="202"/>
      <c r="T239" s="203"/>
      <c r="AT239" s="204" t="s">
        <v>188</v>
      </c>
      <c r="AU239" s="204" t="s">
        <v>86</v>
      </c>
      <c r="AV239" s="13" t="s">
        <v>86</v>
      </c>
      <c r="AW239" s="13" t="s">
        <v>35</v>
      </c>
      <c r="AX239" s="13" t="s">
        <v>76</v>
      </c>
      <c r="AY239" s="204" t="s">
        <v>177</v>
      </c>
    </row>
    <row r="240" spans="1:65" s="13" customFormat="1" ht="11.25">
      <c r="B240" s="193"/>
      <c r="C240" s="194"/>
      <c r="D240" s="195" t="s">
        <v>188</v>
      </c>
      <c r="E240" s="196" t="s">
        <v>19</v>
      </c>
      <c r="F240" s="197" t="s">
        <v>3194</v>
      </c>
      <c r="G240" s="194"/>
      <c r="H240" s="198">
        <v>-0.108</v>
      </c>
      <c r="I240" s="199"/>
      <c r="J240" s="194"/>
      <c r="K240" s="194"/>
      <c r="L240" s="200"/>
      <c r="M240" s="201"/>
      <c r="N240" s="202"/>
      <c r="O240" s="202"/>
      <c r="P240" s="202"/>
      <c r="Q240" s="202"/>
      <c r="R240" s="202"/>
      <c r="S240" s="202"/>
      <c r="T240" s="203"/>
      <c r="AT240" s="204" t="s">
        <v>188</v>
      </c>
      <c r="AU240" s="204" t="s">
        <v>86</v>
      </c>
      <c r="AV240" s="13" t="s">
        <v>86</v>
      </c>
      <c r="AW240" s="13" t="s">
        <v>35</v>
      </c>
      <c r="AX240" s="13" t="s">
        <v>76</v>
      </c>
      <c r="AY240" s="204" t="s">
        <v>177</v>
      </c>
    </row>
    <row r="241" spans="1:65" s="13" customFormat="1" ht="11.25">
      <c r="B241" s="193"/>
      <c r="C241" s="194"/>
      <c r="D241" s="195" t="s">
        <v>188</v>
      </c>
      <c r="E241" s="196" t="s">
        <v>19</v>
      </c>
      <c r="F241" s="197" t="s">
        <v>3195</v>
      </c>
      <c r="G241" s="194"/>
      <c r="H241" s="198">
        <v>0.66200000000000003</v>
      </c>
      <c r="I241" s="199"/>
      <c r="J241" s="194"/>
      <c r="K241" s="194"/>
      <c r="L241" s="200"/>
      <c r="M241" s="201"/>
      <c r="N241" s="202"/>
      <c r="O241" s="202"/>
      <c r="P241" s="202"/>
      <c r="Q241" s="202"/>
      <c r="R241" s="202"/>
      <c r="S241" s="202"/>
      <c r="T241" s="203"/>
      <c r="AT241" s="204" t="s">
        <v>188</v>
      </c>
      <c r="AU241" s="204" t="s">
        <v>86</v>
      </c>
      <c r="AV241" s="13" t="s">
        <v>86</v>
      </c>
      <c r="AW241" s="13" t="s">
        <v>35</v>
      </c>
      <c r="AX241" s="13" t="s">
        <v>76</v>
      </c>
      <c r="AY241" s="204" t="s">
        <v>177</v>
      </c>
    </row>
    <row r="242" spans="1:65" s="13" customFormat="1" ht="11.25">
      <c r="B242" s="193"/>
      <c r="C242" s="194"/>
      <c r="D242" s="195" t="s">
        <v>188</v>
      </c>
      <c r="E242" s="196" t="s">
        <v>19</v>
      </c>
      <c r="F242" s="197" t="s">
        <v>3196</v>
      </c>
      <c r="G242" s="194"/>
      <c r="H242" s="198">
        <v>1.35</v>
      </c>
      <c r="I242" s="199"/>
      <c r="J242" s="194"/>
      <c r="K242" s="194"/>
      <c r="L242" s="200"/>
      <c r="M242" s="201"/>
      <c r="N242" s="202"/>
      <c r="O242" s="202"/>
      <c r="P242" s="202"/>
      <c r="Q242" s="202"/>
      <c r="R242" s="202"/>
      <c r="S242" s="202"/>
      <c r="T242" s="203"/>
      <c r="AT242" s="204" t="s">
        <v>188</v>
      </c>
      <c r="AU242" s="204" t="s">
        <v>86</v>
      </c>
      <c r="AV242" s="13" t="s">
        <v>86</v>
      </c>
      <c r="AW242" s="13" t="s">
        <v>35</v>
      </c>
      <c r="AX242" s="13" t="s">
        <v>76</v>
      </c>
      <c r="AY242" s="204" t="s">
        <v>177</v>
      </c>
    </row>
    <row r="243" spans="1:65" s="13" customFormat="1" ht="11.25">
      <c r="B243" s="193"/>
      <c r="C243" s="194"/>
      <c r="D243" s="195" t="s">
        <v>188</v>
      </c>
      <c r="E243" s="196" t="s">
        <v>19</v>
      </c>
      <c r="F243" s="197" t="s">
        <v>3177</v>
      </c>
      <c r="G243" s="194"/>
      <c r="H243" s="198">
        <v>1.3129999999999999</v>
      </c>
      <c r="I243" s="199"/>
      <c r="J243" s="194"/>
      <c r="K243" s="194"/>
      <c r="L243" s="200"/>
      <c r="M243" s="201"/>
      <c r="N243" s="202"/>
      <c r="O243" s="202"/>
      <c r="P243" s="202"/>
      <c r="Q243" s="202"/>
      <c r="R243" s="202"/>
      <c r="S243" s="202"/>
      <c r="T243" s="203"/>
      <c r="AT243" s="204" t="s">
        <v>188</v>
      </c>
      <c r="AU243" s="204" t="s">
        <v>86</v>
      </c>
      <c r="AV243" s="13" t="s">
        <v>86</v>
      </c>
      <c r="AW243" s="13" t="s">
        <v>35</v>
      </c>
      <c r="AX243" s="13" t="s">
        <v>76</v>
      </c>
      <c r="AY243" s="204" t="s">
        <v>177</v>
      </c>
    </row>
    <row r="244" spans="1:65" s="13" customFormat="1" ht="11.25">
      <c r="B244" s="193"/>
      <c r="C244" s="194"/>
      <c r="D244" s="195" t="s">
        <v>188</v>
      </c>
      <c r="E244" s="196" t="s">
        <v>19</v>
      </c>
      <c r="F244" s="197" t="s">
        <v>3197</v>
      </c>
      <c r="G244" s="194"/>
      <c r="H244" s="198">
        <v>-0.66200000000000003</v>
      </c>
      <c r="I244" s="199"/>
      <c r="J244" s="194"/>
      <c r="K244" s="194"/>
      <c r="L244" s="200"/>
      <c r="M244" s="201"/>
      <c r="N244" s="202"/>
      <c r="O244" s="202"/>
      <c r="P244" s="202"/>
      <c r="Q244" s="202"/>
      <c r="R244" s="202"/>
      <c r="S244" s="202"/>
      <c r="T244" s="203"/>
      <c r="AT244" s="204" t="s">
        <v>188</v>
      </c>
      <c r="AU244" s="204" t="s">
        <v>86</v>
      </c>
      <c r="AV244" s="13" t="s">
        <v>86</v>
      </c>
      <c r="AW244" s="13" t="s">
        <v>35</v>
      </c>
      <c r="AX244" s="13" t="s">
        <v>76</v>
      </c>
      <c r="AY244" s="204" t="s">
        <v>177</v>
      </c>
    </row>
    <row r="245" spans="1:65" s="13" customFormat="1" ht="11.25">
      <c r="B245" s="193"/>
      <c r="C245" s="194"/>
      <c r="D245" s="195" t="s">
        <v>188</v>
      </c>
      <c r="E245" s="196" t="s">
        <v>19</v>
      </c>
      <c r="F245" s="197" t="s">
        <v>3198</v>
      </c>
      <c r="G245" s="194"/>
      <c r="H245" s="198">
        <v>0.40500000000000003</v>
      </c>
      <c r="I245" s="199"/>
      <c r="J245" s="194"/>
      <c r="K245" s="194"/>
      <c r="L245" s="200"/>
      <c r="M245" s="201"/>
      <c r="N245" s="202"/>
      <c r="O245" s="202"/>
      <c r="P245" s="202"/>
      <c r="Q245" s="202"/>
      <c r="R245" s="202"/>
      <c r="S245" s="202"/>
      <c r="T245" s="203"/>
      <c r="AT245" s="204" t="s">
        <v>188</v>
      </c>
      <c r="AU245" s="204" t="s">
        <v>86</v>
      </c>
      <c r="AV245" s="13" t="s">
        <v>86</v>
      </c>
      <c r="AW245" s="13" t="s">
        <v>35</v>
      </c>
      <c r="AX245" s="13" t="s">
        <v>76</v>
      </c>
      <c r="AY245" s="204" t="s">
        <v>177</v>
      </c>
    </row>
    <row r="246" spans="1:65" s="13" customFormat="1" ht="11.25">
      <c r="B246" s="193"/>
      <c r="C246" s="194"/>
      <c r="D246" s="195" t="s">
        <v>188</v>
      </c>
      <c r="E246" s="196" t="s">
        <v>19</v>
      </c>
      <c r="F246" s="197" t="s">
        <v>3199</v>
      </c>
      <c r="G246" s="194"/>
      <c r="H246" s="198">
        <v>-0.28399999999999997</v>
      </c>
      <c r="I246" s="199"/>
      <c r="J246" s="194"/>
      <c r="K246" s="194"/>
      <c r="L246" s="200"/>
      <c r="M246" s="201"/>
      <c r="N246" s="202"/>
      <c r="O246" s="202"/>
      <c r="P246" s="202"/>
      <c r="Q246" s="202"/>
      <c r="R246" s="202"/>
      <c r="S246" s="202"/>
      <c r="T246" s="203"/>
      <c r="AT246" s="204" t="s">
        <v>188</v>
      </c>
      <c r="AU246" s="204" t="s">
        <v>86</v>
      </c>
      <c r="AV246" s="13" t="s">
        <v>86</v>
      </c>
      <c r="AW246" s="13" t="s">
        <v>35</v>
      </c>
      <c r="AX246" s="13" t="s">
        <v>76</v>
      </c>
      <c r="AY246" s="204" t="s">
        <v>177</v>
      </c>
    </row>
    <row r="247" spans="1:65" s="13" customFormat="1" ht="11.25">
      <c r="B247" s="193"/>
      <c r="C247" s="194"/>
      <c r="D247" s="195" t="s">
        <v>188</v>
      </c>
      <c r="E247" s="196" t="s">
        <v>19</v>
      </c>
      <c r="F247" s="197" t="s">
        <v>3200</v>
      </c>
      <c r="G247" s="194"/>
      <c r="H247" s="198">
        <v>1.0580000000000001</v>
      </c>
      <c r="I247" s="199"/>
      <c r="J247" s="194"/>
      <c r="K247" s="194"/>
      <c r="L247" s="200"/>
      <c r="M247" s="201"/>
      <c r="N247" s="202"/>
      <c r="O247" s="202"/>
      <c r="P247" s="202"/>
      <c r="Q247" s="202"/>
      <c r="R247" s="202"/>
      <c r="S247" s="202"/>
      <c r="T247" s="203"/>
      <c r="AT247" s="204" t="s">
        <v>188</v>
      </c>
      <c r="AU247" s="204" t="s">
        <v>86</v>
      </c>
      <c r="AV247" s="13" t="s">
        <v>86</v>
      </c>
      <c r="AW247" s="13" t="s">
        <v>35</v>
      </c>
      <c r="AX247" s="13" t="s">
        <v>76</v>
      </c>
      <c r="AY247" s="204" t="s">
        <v>177</v>
      </c>
    </row>
    <row r="248" spans="1:65" s="13" customFormat="1" ht="11.25">
      <c r="B248" s="193"/>
      <c r="C248" s="194"/>
      <c r="D248" s="195" t="s">
        <v>188</v>
      </c>
      <c r="E248" s="196" t="s">
        <v>19</v>
      </c>
      <c r="F248" s="197" t="s">
        <v>3184</v>
      </c>
      <c r="G248" s="194"/>
      <c r="H248" s="198">
        <v>0.24199999999999999</v>
      </c>
      <c r="I248" s="199"/>
      <c r="J248" s="194"/>
      <c r="K248" s="194"/>
      <c r="L248" s="200"/>
      <c r="M248" s="201"/>
      <c r="N248" s="202"/>
      <c r="O248" s="202"/>
      <c r="P248" s="202"/>
      <c r="Q248" s="202"/>
      <c r="R248" s="202"/>
      <c r="S248" s="202"/>
      <c r="T248" s="203"/>
      <c r="AT248" s="204" t="s">
        <v>188</v>
      </c>
      <c r="AU248" s="204" t="s">
        <v>86</v>
      </c>
      <c r="AV248" s="13" t="s">
        <v>86</v>
      </c>
      <c r="AW248" s="13" t="s">
        <v>35</v>
      </c>
      <c r="AX248" s="13" t="s">
        <v>76</v>
      </c>
      <c r="AY248" s="204" t="s">
        <v>177</v>
      </c>
    </row>
    <row r="249" spans="1:65" s="13" customFormat="1" ht="11.25">
      <c r="B249" s="193"/>
      <c r="C249" s="194"/>
      <c r="D249" s="195" t="s">
        <v>188</v>
      </c>
      <c r="E249" s="196" t="s">
        <v>19</v>
      </c>
      <c r="F249" s="197" t="s">
        <v>3201</v>
      </c>
      <c r="G249" s="194"/>
      <c r="H249" s="198">
        <v>-0.21199999999999999</v>
      </c>
      <c r="I249" s="199"/>
      <c r="J249" s="194"/>
      <c r="K249" s="194"/>
      <c r="L249" s="200"/>
      <c r="M249" s="201"/>
      <c r="N249" s="202"/>
      <c r="O249" s="202"/>
      <c r="P249" s="202"/>
      <c r="Q249" s="202"/>
      <c r="R249" s="202"/>
      <c r="S249" s="202"/>
      <c r="T249" s="203"/>
      <c r="AT249" s="204" t="s">
        <v>188</v>
      </c>
      <c r="AU249" s="204" t="s">
        <v>86</v>
      </c>
      <c r="AV249" s="13" t="s">
        <v>86</v>
      </c>
      <c r="AW249" s="13" t="s">
        <v>35</v>
      </c>
      <c r="AX249" s="13" t="s">
        <v>76</v>
      </c>
      <c r="AY249" s="204" t="s">
        <v>177</v>
      </c>
    </row>
    <row r="250" spans="1:65" s="13" customFormat="1" ht="11.25">
      <c r="B250" s="193"/>
      <c r="C250" s="194"/>
      <c r="D250" s="195" t="s">
        <v>188</v>
      </c>
      <c r="E250" s="196" t="s">
        <v>19</v>
      </c>
      <c r="F250" s="197" t="s">
        <v>3202</v>
      </c>
      <c r="G250" s="194"/>
      <c r="H250" s="198">
        <v>1.659</v>
      </c>
      <c r="I250" s="199"/>
      <c r="J250" s="194"/>
      <c r="K250" s="194"/>
      <c r="L250" s="200"/>
      <c r="M250" s="201"/>
      <c r="N250" s="202"/>
      <c r="O250" s="202"/>
      <c r="P250" s="202"/>
      <c r="Q250" s="202"/>
      <c r="R250" s="202"/>
      <c r="S250" s="202"/>
      <c r="T250" s="203"/>
      <c r="AT250" s="204" t="s">
        <v>188</v>
      </c>
      <c r="AU250" s="204" t="s">
        <v>86</v>
      </c>
      <c r="AV250" s="13" t="s">
        <v>86</v>
      </c>
      <c r="AW250" s="13" t="s">
        <v>35</v>
      </c>
      <c r="AX250" s="13" t="s">
        <v>76</v>
      </c>
      <c r="AY250" s="204" t="s">
        <v>177</v>
      </c>
    </row>
    <row r="251" spans="1:65" s="13" customFormat="1" ht="11.25">
      <c r="B251" s="193"/>
      <c r="C251" s="194"/>
      <c r="D251" s="195" t="s">
        <v>188</v>
      </c>
      <c r="E251" s="196" t="s">
        <v>19</v>
      </c>
      <c r="F251" s="197" t="s">
        <v>3203</v>
      </c>
      <c r="G251" s="194"/>
      <c r="H251" s="198">
        <v>-0.187</v>
      </c>
      <c r="I251" s="199"/>
      <c r="J251" s="194"/>
      <c r="K251" s="194"/>
      <c r="L251" s="200"/>
      <c r="M251" s="201"/>
      <c r="N251" s="202"/>
      <c r="O251" s="202"/>
      <c r="P251" s="202"/>
      <c r="Q251" s="202"/>
      <c r="R251" s="202"/>
      <c r="S251" s="202"/>
      <c r="T251" s="203"/>
      <c r="AT251" s="204" t="s">
        <v>188</v>
      </c>
      <c r="AU251" s="204" t="s">
        <v>86</v>
      </c>
      <c r="AV251" s="13" t="s">
        <v>86</v>
      </c>
      <c r="AW251" s="13" t="s">
        <v>35</v>
      </c>
      <c r="AX251" s="13" t="s">
        <v>76</v>
      </c>
      <c r="AY251" s="204" t="s">
        <v>177</v>
      </c>
    </row>
    <row r="252" spans="1:65" s="14" customFormat="1" ht="11.25">
      <c r="B252" s="205"/>
      <c r="C252" s="206"/>
      <c r="D252" s="195" t="s">
        <v>188</v>
      </c>
      <c r="E252" s="207" t="s">
        <v>19</v>
      </c>
      <c r="F252" s="208" t="s">
        <v>190</v>
      </c>
      <c r="G252" s="206"/>
      <c r="H252" s="209">
        <v>9.360000000000003</v>
      </c>
      <c r="I252" s="210"/>
      <c r="J252" s="206"/>
      <c r="K252" s="206"/>
      <c r="L252" s="211"/>
      <c r="M252" s="212"/>
      <c r="N252" s="213"/>
      <c r="O252" s="213"/>
      <c r="P252" s="213"/>
      <c r="Q252" s="213"/>
      <c r="R252" s="213"/>
      <c r="S252" s="213"/>
      <c r="T252" s="214"/>
      <c r="AT252" s="215" t="s">
        <v>188</v>
      </c>
      <c r="AU252" s="215" t="s">
        <v>86</v>
      </c>
      <c r="AV252" s="14" t="s">
        <v>184</v>
      </c>
      <c r="AW252" s="14" t="s">
        <v>35</v>
      </c>
      <c r="AX252" s="14" t="s">
        <v>84</v>
      </c>
      <c r="AY252" s="215" t="s">
        <v>177</v>
      </c>
    </row>
    <row r="253" spans="1:65" s="2" customFormat="1" ht="24.2" customHeight="1">
      <c r="A253" s="36"/>
      <c r="B253" s="37"/>
      <c r="C253" s="175" t="s">
        <v>321</v>
      </c>
      <c r="D253" s="175" t="s">
        <v>179</v>
      </c>
      <c r="E253" s="176" t="s">
        <v>3204</v>
      </c>
      <c r="F253" s="177" t="s">
        <v>3205</v>
      </c>
      <c r="G253" s="178" t="s">
        <v>272</v>
      </c>
      <c r="H253" s="179">
        <v>68</v>
      </c>
      <c r="I253" s="180"/>
      <c r="J253" s="181">
        <f>ROUND(I253*H253,2)</f>
        <v>0</v>
      </c>
      <c r="K253" s="177" t="s">
        <v>183</v>
      </c>
      <c r="L253" s="41"/>
      <c r="M253" s="182" t="s">
        <v>19</v>
      </c>
      <c r="N253" s="183" t="s">
        <v>47</v>
      </c>
      <c r="O253" s="66"/>
      <c r="P253" s="184">
        <f>O253*H253</f>
        <v>0</v>
      </c>
      <c r="Q253" s="184">
        <v>0</v>
      </c>
      <c r="R253" s="184">
        <f>Q253*H253</f>
        <v>0</v>
      </c>
      <c r="S253" s="184">
        <v>3.0000000000000001E-3</v>
      </c>
      <c r="T253" s="185">
        <f>S253*H253</f>
        <v>0.20400000000000001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86" t="s">
        <v>184</v>
      </c>
      <c r="AT253" s="186" t="s">
        <v>179</v>
      </c>
      <c r="AU253" s="186" t="s">
        <v>86</v>
      </c>
      <c r="AY253" s="19" t="s">
        <v>177</v>
      </c>
      <c r="BE253" s="187">
        <f>IF(N253="základní",J253,0)</f>
        <v>0</v>
      </c>
      <c r="BF253" s="187">
        <f>IF(N253="snížená",J253,0)</f>
        <v>0</v>
      </c>
      <c r="BG253" s="187">
        <f>IF(N253="zákl. přenesená",J253,0)</f>
        <v>0</v>
      </c>
      <c r="BH253" s="187">
        <f>IF(N253="sníž. přenesená",J253,0)</f>
        <v>0</v>
      </c>
      <c r="BI253" s="187">
        <f>IF(N253="nulová",J253,0)</f>
        <v>0</v>
      </c>
      <c r="BJ253" s="19" t="s">
        <v>84</v>
      </c>
      <c r="BK253" s="187">
        <f>ROUND(I253*H253,2)</f>
        <v>0</v>
      </c>
      <c r="BL253" s="19" t="s">
        <v>184</v>
      </c>
      <c r="BM253" s="186" t="s">
        <v>3206</v>
      </c>
    </row>
    <row r="254" spans="1:65" s="2" customFormat="1" ht="11.25">
      <c r="A254" s="36"/>
      <c r="B254" s="37"/>
      <c r="C254" s="38"/>
      <c r="D254" s="188" t="s">
        <v>186</v>
      </c>
      <c r="E254" s="38"/>
      <c r="F254" s="189" t="s">
        <v>3207</v>
      </c>
      <c r="G254" s="38"/>
      <c r="H254" s="38"/>
      <c r="I254" s="190"/>
      <c r="J254" s="38"/>
      <c r="K254" s="38"/>
      <c r="L254" s="41"/>
      <c r="M254" s="191"/>
      <c r="N254" s="192"/>
      <c r="O254" s="66"/>
      <c r="P254" s="66"/>
      <c r="Q254" s="66"/>
      <c r="R254" s="66"/>
      <c r="S254" s="66"/>
      <c r="T254" s="67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T254" s="19" t="s">
        <v>186</v>
      </c>
      <c r="AU254" s="19" t="s">
        <v>86</v>
      </c>
    </row>
    <row r="255" spans="1:65" s="13" customFormat="1" ht="11.25">
      <c r="B255" s="193"/>
      <c r="C255" s="194"/>
      <c r="D255" s="195" t="s">
        <v>188</v>
      </c>
      <c r="E255" s="196" t="s">
        <v>19</v>
      </c>
      <c r="F255" s="197" t="s">
        <v>3208</v>
      </c>
      <c r="G255" s="194"/>
      <c r="H255" s="198">
        <v>18</v>
      </c>
      <c r="I255" s="199"/>
      <c r="J255" s="194"/>
      <c r="K255" s="194"/>
      <c r="L255" s="200"/>
      <c r="M255" s="201"/>
      <c r="N255" s="202"/>
      <c r="O255" s="202"/>
      <c r="P255" s="202"/>
      <c r="Q255" s="202"/>
      <c r="R255" s="202"/>
      <c r="S255" s="202"/>
      <c r="T255" s="203"/>
      <c r="AT255" s="204" t="s">
        <v>188</v>
      </c>
      <c r="AU255" s="204" t="s">
        <v>86</v>
      </c>
      <c r="AV255" s="13" t="s">
        <v>86</v>
      </c>
      <c r="AW255" s="13" t="s">
        <v>35</v>
      </c>
      <c r="AX255" s="13" t="s">
        <v>76</v>
      </c>
      <c r="AY255" s="204" t="s">
        <v>177</v>
      </c>
    </row>
    <row r="256" spans="1:65" s="13" customFormat="1" ht="11.25">
      <c r="B256" s="193"/>
      <c r="C256" s="194"/>
      <c r="D256" s="195" t="s">
        <v>188</v>
      </c>
      <c r="E256" s="196" t="s">
        <v>19</v>
      </c>
      <c r="F256" s="197" t="s">
        <v>3209</v>
      </c>
      <c r="G256" s="194"/>
      <c r="H256" s="198">
        <v>8</v>
      </c>
      <c r="I256" s="199"/>
      <c r="J256" s="194"/>
      <c r="K256" s="194"/>
      <c r="L256" s="200"/>
      <c r="M256" s="201"/>
      <c r="N256" s="202"/>
      <c r="O256" s="202"/>
      <c r="P256" s="202"/>
      <c r="Q256" s="202"/>
      <c r="R256" s="202"/>
      <c r="S256" s="202"/>
      <c r="T256" s="203"/>
      <c r="AT256" s="204" t="s">
        <v>188</v>
      </c>
      <c r="AU256" s="204" t="s">
        <v>86</v>
      </c>
      <c r="AV256" s="13" t="s">
        <v>86</v>
      </c>
      <c r="AW256" s="13" t="s">
        <v>35</v>
      </c>
      <c r="AX256" s="13" t="s">
        <v>76</v>
      </c>
      <c r="AY256" s="204" t="s">
        <v>177</v>
      </c>
    </row>
    <row r="257" spans="1:65" s="13" customFormat="1" ht="11.25">
      <c r="B257" s="193"/>
      <c r="C257" s="194"/>
      <c r="D257" s="195" t="s">
        <v>188</v>
      </c>
      <c r="E257" s="196" t="s">
        <v>19</v>
      </c>
      <c r="F257" s="197" t="s">
        <v>3209</v>
      </c>
      <c r="G257" s="194"/>
      <c r="H257" s="198">
        <v>8</v>
      </c>
      <c r="I257" s="199"/>
      <c r="J257" s="194"/>
      <c r="K257" s="194"/>
      <c r="L257" s="200"/>
      <c r="M257" s="201"/>
      <c r="N257" s="202"/>
      <c r="O257" s="202"/>
      <c r="P257" s="202"/>
      <c r="Q257" s="202"/>
      <c r="R257" s="202"/>
      <c r="S257" s="202"/>
      <c r="T257" s="203"/>
      <c r="AT257" s="204" t="s">
        <v>188</v>
      </c>
      <c r="AU257" s="204" t="s">
        <v>86</v>
      </c>
      <c r="AV257" s="13" t="s">
        <v>86</v>
      </c>
      <c r="AW257" s="13" t="s">
        <v>35</v>
      </c>
      <c r="AX257" s="13" t="s">
        <v>76</v>
      </c>
      <c r="AY257" s="204" t="s">
        <v>177</v>
      </c>
    </row>
    <row r="258" spans="1:65" s="13" customFormat="1" ht="11.25">
      <c r="B258" s="193"/>
      <c r="C258" s="194"/>
      <c r="D258" s="195" t="s">
        <v>188</v>
      </c>
      <c r="E258" s="196" t="s">
        <v>19</v>
      </c>
      <c r="F258" s="197" t="s">
        <v>3210</v>
      </c>
      <c r="G258" s="194"/>
      <c r="H258" s="198">
        <v>6</v>
      </c>
      <c r="I258" s="199"/>
      <c r="J258" s="194"/>
      <c r="K258" s="194"/>
      <c r="L258" s="200"/>
      <c r="M258" s="201"/>
      <c r="N258" s="202"/>
      <c r="O258" s="202"/>
      <c r="P258" s="202"/>
      <c r="Q258" s="202"/>
      <c r="R258" s="202"/>
      <c r="S258" s="202"/>
      <c r="T258" s="203"/>
      <c r="AT258" s="204" t="s">
        <v>188</v>
      </c>
      <c r="AU258" s="204" t="s">
        <v>86</v>
      </c>
      <c r="AV258" s="13" t="s">
        <v>86</v>
      </c>
      <c r="AW258" s="13" t="s">
        <v>35</v>
      </c>
      <c r="AX258" s="13" t="s">
        <v>76</v>
      </c>
      <c r="AY258" s="204" t="s">
        <v>177</v>
      </c>
    </row>
    <row r="259" spans="1:65" s="13" customFormat="1" ht="11.25">
      <c r="B259" s="193"/>
      <c r="C259" s="194"/>
      <c r="D259" s="195" t="s">
        <v>188</v>
      </c>
      <c r="E259" s="196" t="s">
        <v>19</v>
      </c>
      <c r="F259" s="197" t="s">
        <v>3209</v>
      </c>
      <c r="G259" s="194"/>
      <c r="H259" s="198">
        <v>8</v>
      </c>
      <c r="I259" s="199"/>
      <c r="J259" s="194"/>
      <c r="K259" s="194"/>
      <c r="L259" s="200"/>
      <c r="M259" s="201"/>
      <c r="N259" s="202"/>
      <c r="O259" s="202"/>
      <c r="P259" s="202"/>
      <c r="Q259" s="202"/>
      <c r="R259" s="202"/>
      <c r="S259" s="202"/>
      <c r="T259" s="203"/>
      <c r="AT259" s="204" t="s">
        <v>188</v>
      </c>
      <c r="AU259" s="204" t="s">
        <v>86</v>
      </c>
      <c r="AV259" s="13" t="s">
        <v>86</v>
      </c>
      <c r="AW259" s="13" t="s">
        <v>35</v>
      </c>
      <c r="AX259" s="13" t="s">
        <v>76</v>
      </c>
      <c r="AY259" s="204" t="s">
        <v>177</v>
      </c>
    </row>
    <row r="260" spans="1:65" s="13" customFormat="1" ht="11.25">
      <c r="B260" s="193"/>
      <c r="C260" s="194"/>
      <c r="D260" s="195" t="s">
        <v>188</v>
      </c>
      <c r="E260" s="196" t="s">
        <v>19</v>
      </c>
      <c r="F260" s="197" t="s">
        <v>290</v>
      </c>
      <c r="G260" s="194"/>
      <c r="H260" s="198">
        <v>14</v>
      </c>
      <c r="I260" s="199"/>
      <c r="J260" s="194"/>
      <c r="K260" s="194"/>
      <c r="L260" s="200"/>
      <c r="M260" s="201"/>
      <c r="N260" s="202"/>
      <c r="O260" s="202"/>
      <c r="P260" s="202"/>
      <c r="Q260" s="202"/>
      <c r="R260" s="202"/>
      <c r="S260" s="202"/>
      <c r="T260" s="203"/>
      <c r="AT260" s="204" t="s">
        <v>188</v>
      </c>
      <c r="AU260" s="204" t="s">
        <v>86</v>
      </c>
      <c r="AV260" s="13" t="s">
        <v>86</v>
      </c>
      <c r="AW260" s="13" t="s">
        <v>35</v>
      </c>
      <c r="AX260" s="13" t="s">
        <v>76</v>
      </c>
      <c r="AY260" s="204" t="s">
        <v>177</v>
      </c>
    </row>
    <row r="261" spans="1:65" s="13" customFormat="1" ht="11.25">
      <c r="B261" s="193"/>
      <c r="C261" s="194"/>
      <c r="D261" s="195" t="s">
        <v>188</v>
      </c>
      <c r="E261" s="196" t="s">
        <v>19</v>
      </c>
      <c r="F261" s="197" t="s">
        <v>216</v>
      </c>
      <c r="G261" s="194"/>
      <c r="H261" s="198">
        <v>6</v>
      </c>
      <c r="I261" s="199"/>
      <c r="J261" s="194"/>
      <c r="K261" s="194"/>
      <c r="L261" s="200"/>
      <c r="M261" s="201"/>
      <c r="N261" s="202"/>
      <c r="O261" s="202"/>
      <c r="P261" s="202"/>
      <c r="Q261" s="202"/>
      <c r="R261" s="202"/>
      <c r="S261" s="202"/>
      <c r="T261" s="203"/>
      <c r="AT261" s="204" t="s">
        <v>188</v>
      </c>
      <c r="AU261" s="204" t="s">
        <v>86</v>
      </c>
      <c r="AV261" s="13" t="s">
        <v>86</v>
      </c>
      <c r="AW261" s="13" t="s">
        <v>35</v>
      </c>
      <c r="AX261" s="13" t="s">
        <v>76</v>
      </c>
      <c r="AY261" s="204" t="s">
        <v>177</v>
      </c>
    </row>
    <row r="262" spans="1:65" s="14" customFormat="1" ht="11.25">
      <c r="B262" s="205"/>
      <c r="C262" s="206"/>
      <c r="D262" s="195" t="s">
        <v>188</v>
      </c>
      <c r="E262" s="207" t="s">
        <v>19</v>
      </c>
      <c r="F262" s="208" t="s">
        <v>190</v>
      </c>
      <c r="G262" s="206"/>
      <c r="H262" s="209">
        <v>68</v>
      </c>
      <c r="I262" s="210"/>
      <c r="J262" s="206"/>
      <c r="K262" s="206"/>
      <c r="L262" s="211"/>
      <c r="M262" s="212"/>
      <c r="N262" s="213"/>
      <c r="O262" s="213"/>
      <c r="P262" s="213"/>
      <c r="Q262" s="213"/>
      <c r="R262" s="213"/>
      <c r="S262" s="213"/>
      <c r="T262" s="214"/>
      <c r="AT262" s="215" t="s">
        <v>188</v>
      </c>
      <c r="AU262" s="215" t="s">
        <v>86</v>
      </c>
      <c r="AV262" s="14" t="s">
        <v>184</v>
      </c>
      <c r="AW262" s="14" t="s">
        <v>35</v>
      </c>
      <c r="AX262" s="14" t="s">
        <v>84</v>
      </c>
      <c r="AY262" s="215" t="s">
        <v>177</v>
      </c>
    </row>
    <row r="263" spans="1:65" s="2" customFormat="1" ht="21.75" customHeight="1">
      <c r="A263" s="36"/>
      <c r="B263" s="37"/>
      <c r="C263" s="175" t="s">
        <v>339</v>
      </c>
      <c r="D263" s="175" t="s">
        <v>179</v>
      </c>
      <c r="E263" s="176" t="s">
        <v>3211</v>
      </c>
      <c r="F263" s="177" t="s">
        <v>3212</v>
      </c>
      <c r="G263" s="178" t="s">
        <v>199</v>
      </c>
      <c r="H263" s="179">
        <v>667.74900000000002</v>
      </c>
      <c r="I263" s="180"/>
      <c r="J263" s="181">
        <f>ROUND(I263*H263,2)</f>
        <v>0</v>
      </c>
      <c r="K263" s="177" t="s">
        <v>183</v>
      </c>
      <c r="L263" s="41"/>
      <c r="M263" s="182" t="s">
        <v>19</v>
      </c>
      <c r="N263" s="183" t="s">
        <v>47</v>
      </c>
      <c r="O263" s="66"/>
      <c r="P263" s="184">
        <f>O263*H263</f>
        <v>0</v>
      </c>
      <c r="Q263" s="184">
        <v>0</v>
      </c>
      <c r="R263" s="184">
        <f>Q263*H263</f>
        <v>0</v>
      </c>
      <c r="S263" s="184">
        <v>0.05</v>
      </c>
      <c r="T263" s="185">
        <f>S263*H263</f>
        <v>33.387450000000001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86" t="s">
        <v>184</v>
      </c>
      <c r="AT263" s="186" t="s">
        <v>179</v>
      </c>
      <c r="AU263" s="186" t="s">
        <v>86</v>
      </c>
      <c r="AY263" s="19" t="s">
        <v>177</v>
      </c>
      <c r="BE263" s="187">
        <f>IF(N263="základní",J263,0)</f>
        <v>0</v>
      </c>
      <c r="BF263" s="187">
        <f>IF(N263="snížená",J263,0)</f>
        <v>0</v>
      </c>
      <c r="BG263" s="187">
        <f>IF(N263="zákl. přenesená",J263,0)</f>
        <v>0</v>
      </c>
      <c r="BH263" s="187">
        <f>IF(N263="sníž. přenesená",J263,0)</f>
        <v>0</v>
      </c>
      <c r="BI263" s="187">
        <f>IF(N263="nulová",J263,0)</f>
        <v>0</v>
      </c>
      <c r="BJ263" s="19" t="s">
        <v>84</v>
      </c>
      <c r="BK263" s="187">
        <f>ROUND(I263*H263,2)</f>
        <v>0</v>
      </c>
      <c r="BL263" s="19" t="s">
        <v>184</v>
      </c>
      <c r="BM263" s="186" t="s">
        <v>3213</v>
      </c>
    </row>
    <row r="264" spans="1:65" s="2" customFormat="1" ht="11.25">
      <c r="A264" s="36"/>
      <c r="B264" s="37"/>
      <c r="C264" s="38"/>
      <c r="D264" s="188" t="s">
        <v>186</v>
      </c>
      <c r="E264" s="38"/>
      <c r="F264" s="189" t="s">
        <v>3214</v>
      </c>
      <c r="G264" s="38"/>
      <c r="H264" s="38"/>
      <c r="I264" s="190"/>
      <c r="J264" s="38"/>
      <c r="K264" s="38"/>
      <c r="L264" s="41"/>
      <c r="M264" s="191"/>
      <c r="N264" s="192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186</v>
      </c>
      <c r="AU264" s="19" t="s">
        <v>86</v>
      </c>
    </row>
    <row r="265" spans="1:65" s="15" customFormat="1" ht="11.25">
      <c r="B265" s="216"/>
      <c r="C265" s="217"/>
      <c r="D265" s="195" t="s">
        <v>188</v>
      </c>
      <c r="E265" s="218" t="s">
        <v>19</v>
      </c>
      <c r="F265" s="219" t="s">
        <v>373</v>
      </c>
      <c r="G265" s="217"/>
      <c r="H265" s="218" t="s">
        <v>19</v>
      </c>
      <c r="I265" s="220"/>
      <c r="J265" s="217"/>
      <c r="K265" s="217"/>
      <c r="L265" s="221"/>
      <c r="M265" s="222"/>
      <c r="N265" s="223"/>
      <c r="O265" s="223"/>
      <c r="P265" s="223"/>
      <c r="Q265" s="223"/>
      <c r="R265" s="223"/>
      <c r="S265" s="223"/>
      <c r="T265" s="224"/>
      <c r="AT265" s="225" t="s">
        <v>188</v>
      </c>
      <c r="AU265" s="225" t="s">
        <v>86</v>
      </c>
      <c r="AV265" s="15" t="s">
        <v>84</v>
      </c>
      <c r="AW265" s="15" t="s">
        <v>35</v>
      </c>
      <c r="AX265" s="15" t="s">
        <v>76</v>
      </c>
      <c r="AY265" s="225" t="s">
        <v>177</v>
      </c>
    </row>
    <row r="266" spans="1:65" s="13" customFormat="1" ht="11.25">
      <c r="B266" s="193"/>
      <c r="C266" s="194"/>
      <c r="D266" s="195" t="s">
        <v>188</v>
      </c>
      <c r="E266" s="196" t="s">
        <v>19</v>
      </c>
      <c r="F266" s="197" t="s">
        <v>3215</v>
      </c>
      <c r="G266" s="194"/>
      <c r="H266" s="198">
        <v>19.161999999999999</v>
      </c>
      <c r="I266" s="199"/>
      <c r="J266" s="194"/>
      <c r="K266" s="194"/>
      <c r="L266" s="200"/>
      <c r="M266" s="201"/>
      <c r="N266" s="202"/>
      <c r="O266" s="202"/>
      <c r="P266" s="202"/>
      <c r="Q266" s="202"/>
      <c r="R266" s="202"/>
      <c r="S266" s="202"/>
      <c r="T266" s="203"/>
      <c r="AT266" s="204" t="s">
        <v>188</v>
      </c>
      <c r="AU266" s="204" t="s">
        <v>86</v>
      </c>
      <c r="AV266" s="13" t="s">
        <v>86</v>
      </c>
      <c r="AW266" s="13" t="s">
        <v>35</v>
      </c>
      <c r="AX266" s="13" t="s">
        <v>76</v>
      </c>
      <c r="AY266" s="204" t="s">
        <v>177</v>
      </c>
    </row>
    <row r="267" spans="1:65" s="13" customFormat="1" ht="11.25">
      <c r="B267" s="193"/>
      <c r="C267" s="194"/>
      <c r="D267" s="195" t="s">
        <v>188</v>
      </c>
      <c r="E267" s="196" t="s">
        <v>19</v>
      </c>
      <c r="F267" s="197" t="s">
        <v>3216</v>
      </c>
      <c r="G267" s="194"/>
      <c r="H267" s="198">
        <v>10.23</v>
      </c>
      <c r="I267" s="199"/>
      <c r="J267" s="194"/>
      <c r="K267" s="194"/>
      <c r="L267" s="200"/>
      <c r="M267" s="201"/>
      <c r="N267" s="202"/>
      <c r="O267" s="202"/>
      <c r="P267" s="202"/>
      <c r="Q267" s="202"/>
      <c r="R267" s="202"/>
      <c r="S267" s="202"/>
      <c r="T267" s="203"/>
      <c r="AT267" s="204" t="s">
        <v>188</v>
      </c>
      <c r="AU267" s="204" t="s">
        <v>86</v>
      </c>
      <c r="AV267" s="13" t="s">
        <v>86</v>
      </c>
      <c r="AW267" s="13" t="s">
        <v>35</v>
      </c>
      <c r="AX267" s="13" t="s">
        <v>76</v>
      </c>
      <c r="AY267" s="204" t="s">
        <v>177</v>
      </c>
    </row>
    <row r="268" spans="1:65" s="13" customFormat="1" ht="11.25">
      <c r="B268" s="193"/>
      <c r="C268" s="194"/>
      <c r="D268" s="195" t="s">
        <v>188</v>
      </c>
      <c r="E268" s="196" t="s">
        <v>19</v>
      </c>
      <c r="F268" s="197" t="s">
        <v>3217</v>
      </c>
      <c r="G268" s="194"/>
      <c r="H268" s="198">
        <v>4.9400000000000004</v>
      </c>
      <c r="I268" s="199"/>
      <c r="J268" s="194"/>
      <c r="K268" s="194"/>
      <c r="L268" s="200"/>
      <c r="M268" s="201"/>
      <c r="N268" s="202"/>
      <c r="O268" s="202"/>
      <c r="P268" s="202"/>
      <c r="Q268" s="202"/>
      <c r="R268" s="202"/>
      <c r="S268" s="202"/>
      <c r="T268" s="203"/>
      <c r="AT268" s="204" t="s">
        <v>188</v>
      </c>
      <c r="AU268" s="204" t="s">
        <v>86</v>
      </c>
      <c r="AV268" s="13" t="s">
        <v>86</v>
      </c>
      <c r="AW268" s="13" t="s">
        <v>35</v>
      </c>
      <c r="AX268" s="13" t="s">
        <v>76</v>
      </c>
      <c r="AY268" s="204" t="s">
        <v>177</v>
      </c>
    </row>
    <row r="269" spans="1:65" s="13" customFormat="1" ht="11.25">
      <c r="B269" s="193"/>
      <c r="C269" s="194"/>
      <c r="D269" s="195" t="s">
        <v>188</v>
      </c>
      <c r="E269" s="196" t="s">
        <v>19</v>
      </c>
      <c r="F269" s="197" t="s">
        <v>3218</v>
      </c>
      <c r="G269" s="194"/>
      <c r="H269" s="198">
        <v>2.9449999999999998</v>
      </c>
      <c r="I269" s="199"/>
      <c r="J269" s="194"/>
      <c r="K269" s="194"/>
      <c r="L269" s="200"/>
      <c r="M269" s="201"/>
      <c r="N269" s="202"/>
      <c r="O269" s="202"/>
      <c r="P269" s="202"/>
      <c r="Q269" s="202"/>
      <c r="R269" s="202"/>
      <c r="S269" s="202"/>
      <c r="T269" s="203"/>
      <c r="AT269" s="204" t="s">
        <v>188</v>
      </c>
      <c r="AU269" s="204" t="s">
        <v>86</v>
      </c>
      <c r="AV269" s="13" t="s">
        <v>86</v>
      </c>
      <c r="AW269" s="13" t="s">
        <v>35</v>
      </c>
      <c r="AX269" s="13" t="s">
        <v>76</v>
      </c>
      <c r="AY269" s="204" t="s">
        <v>177</v>
      </c>
    </row>
    <row r="270" spans="1:65" s="13" customFormat="1" ht="11.25">
      <c r="B270" s="193"/>
      <c r="C270" s="194"/>
      <c r="D270" s="195" t="s">
        <v>188</v>
      </c>
      <c r="E270" s="196" t="s">
        <v>19</v>
      </c>
      <c r="F270" s="197" t="s">
        <v>3219</v>
      </c>
      <c r="G270" s="194"/>
      <c r="H270" s="198">
        <v>2.73</v>
      </c>
      <c r="I270" s="199"/>
      <c r="J270" s="194"/>
      <c r="K270" s="194"/>
      <c r="L270" s="200"/>
      <c r="M270" s="201"/>
      <c r="N270" s="202"/>
      <c r="O270" s="202"/>
      <c r="P270" s="202"/>
      <c r="Q270" s="202"/>
      <c r="R270" s="202"/>
      <c r="S270" s="202"/>
      <c r="T270" s="203"/>
      <c r="AT270" s="204" t="s">
        <v>188</v>
      </c>
      <c r="AU270" s="204" t="s">
        <v>86</v>
      </c>
      <c r="AV270" s="13" t="s">
        <v>86</v>
      </c>
      <c r="AW270" s="13" t="s">
        <v>35</v>
      </c>
      <c r="AX270" s="13" t="s">
        <v>76</v>
      </c>
      <c r="AY270" s="204" t="s">
        <v>177</v>
      </c>
    </row>
    <row r="271" spans="1:65" s="13" customFormat="1" ht="11.25">
      <c r="B271" s="193"/>
      <c r="C271" s="194"/>
      <c r="D271" s="195" t="s">
        <v>188</v>
      </c>
      <c r="E271" s="196" t="s">
        <v>19</v>
      </c>
      <c r="F271" s="197" t="s">
        <v>3220</v>
      </c>
      <c r="G271" s="194"/>
      <c r="H271" s="198">
        <v>9.08</v>
      </c>
      <c r="I271" s="199"/>
      <c r="J271" s="194"/>
      <c r="K271" s="194"/>
      <c r="L271" s="200"/>
      <c r="M271" s="201"/>
      <c r="N271" s="202"/>
      <c r="O271" s="202"/>
      <c r="P271" s="202"/>
      <c r="Q271" s="202"/>
      <c r="R271" s="202"/>
      <c r="S271" s="202"/>
      <c r="T271" s="203"/>
      <c r="AT271" s="204" t="s">
        <v>188</v>
      </c>
      <c r="AU271" s="204" t="s">
        <v>86</v>
      </c>
      <c r="AV271" s="13" t="s">
        <v>86</v>
      </c>
      <c r="AW271" s="13" t="s">
        <v>35</v>
      </c>
      <c r="AX271" s="13" t="s">
        <v>76</v>
      </c>
      <c r="AY271" s="204" t="s">
        <v>177</v>
      </c>
    </row>
    <row r="272" spans="1:65" s="13" customFormat="1" ht="11.25">
      <c r="B272" s="193"/>
      <c r="C272" s="194"/>
      <c r="D272" s="195" t="s">
        <v>188</v>
      </c>
      <c r="E272" s="196" t="s">
        <v>19</v>
      </c>
      <c r="F272" s="197" t="s">
        <v>3221</v>
      </c>
      <c r="G272" s="194"/>
      <c r="H272" s="198">
        <v>1.0580000000000001</v>
      </c>
      <c r="I272" s="199"/>
      <c r="J272" s="194"/>
      <c r="K272" s="194"/>
      <c r="L272" s="200"/>
      <c r="M272" s="201"/>
      <c r="N272" s="202"/>
      <c r="O272" s="202"/>
      <c r="P272" s="202"/>
      <c r="Q272" s="202"/>
      <c r="R272" s="202"/>
      <c r="S272" s="202"/>
      <c r="T272" s="203"/>
      <c r="AT272" s="204" t="s">
        <v>188</v>
      </c>
      <c r="AU272" s="204" t="s">
        <v>86</v>
      </c>
      <c r="AV272" s="13" t="s">
        <v>86</v>
      </c>
      <c r="AW272" s="13" t="s">
        <v>35</v>
      </c>
      <c r="AX272" s="13" t="s">
        <v>76</v>
      </c>
      <c r="AY272" s="204" t="s">
        <v>177</v>
      </c>
    </row>
    <row r="273" spans="2:51" s="13" customFormat="1" ht="11.25">
      <c r="B273" s="193"/>
      <c r="C273" s="194"/>
      <c r="D273" s="195" t="s">
        <v>188</v>
      </c>
      <c r="E273" s="196" t="s">
        <v>19</v>
      </c>
      <c r="F273" s="197" t="s">
        <v>3222</v>
      </c>
      <c r="G273" s="194"/>
      <c r="H273" s="198">
        <v>9.25</v>
      </c>
      <c r="I273" s="199"/>
      <c r="J273" s="194"/>
      <c r="K273" s="194"/>
      <c r="L273" s="200"/>
      <c r="M273" s="201"/>
      <c r="N273" s="202"/>
      <c r="O273" s="202"/>
      <c r="P273" s="202"/>
      <c r="Q273" s="202"/>
      <c r="R273" s="202"/>
      <c r="S273" s="202"/>
      <c r="T273" s="203"/>
      <c r="AT273" s="204" t="s">
        <v>188</v>
      </c>
      <c r="AU273" s="204" t="s">
        <v>86</v>
      </c>
      <c r="AV273" s="13" t="s">
        <v>86</v>
      </c>
      <c r="AW273" s="13" t="s">
        <v>35</v>
      </c>
      <c r="AX273" s="13" t="s">
        <v>76</v>
      </c>
      <c r="AY273" s="204" t="s">
        <v>177</v>
      </c>
    </row>
    <row r="274" spans="2:51" s="13" customFormat="1" ht="11.25">
      <c r="B274" s="193"/>
      <c r="C274" s="194"/>
      <c r="D274" s="195" t="s">
        <v>188</v>
      </c>
      <c r="E274" s="196" t="s">
        <v>19</v>
      </c>
      <c r="F274" s="197" t="s">
        <v>3223</v>
      </c>
      <c r="G274" s="194"/>
      <c r="H274" s="198">
        <v>4.2880000000000003</v>
      </c>
      <c r="I274" s="199"/>
      <c r="J274" s="194"/>
      <c r="K274" s="194"/>
      <c r="L274" s="200"/>
      <c r="M274" s="201"/>
      <c r="N274" s="202"/>
      <c r="O274" s="202"/>
      <c r="P274" s="202"/>
      <c r="Q274" s="202"/>
      <c r="R274" s="202"/>
      <c r="S274" s="202"/>
      <c r="T274" s="203"/>
      <c r="AT274" s="204" t="s">
        <v>188</v>
      </c>
      <c r="AU274" s="204" t="s">
        <v>86</v>
      </c>
      <c r="AV274" s="13" t="s">
        <v>86</v>
      </c>
      <c r="AW274" s="13" t="s">
        <v>35</v>
      </c>
      <c r="AX274" s="13" t="s">
        <v>76</v>
      </c>
      <c r="AY274" s="204" t="s">
        <v>177</v>
      </c>
    </row>
    <row r="275" spans="2:51" s="13" customFormat="1" ht="11.25">
      <c r="B275" s="193"/>
      <c r="C275" s="194"/>
      <c r="D275" s="195" t="s">
        <v>188</v>
      </c>
      <c r="E275" s="196" t="s">
        <v>19</v>
      </c>
      <c r="F275" s="197" t="s">
        <v>3224</v>
      </c>
      <c r="G275" s="194"/>
      <c r="H275" s="198">
        <v>4.41</v>
      </c>
      <c r="I275" s="199"/>
      <c r="J275" s="194"/>
      <c r="K275" s="194"/>
      <c r="L275" s="200"/>
      <c r="M275" s="201"/>
      <c r="N275" s="202"/>
      <c r="O275" s="202"/>
      <c r="P275" s="202"/>
      <c r="Q275" s="202"/>
      <c r="R275" s="202"/>
      <c r="S275" s="202"/>
      <c r="T275" s="203"/>
      <c r="AT275" s="204" t="s">
        <v>188</v>
      </c>
      <c r="AU275" s="204" t="s">
        <v>86</v>
      </c>
      <c r="AV275" s="13" t="s">
        <v>86</v>
      </c>
      <c r="AW275" s="13" t="s">
        <v>35</v>
      </c>
      <c r="AX275" s="13" t="s">
        <v>76</v>
      </c>
      <c r="AY275" s="204" t="s">
        <v>177</v>
      </c>
    </row>
    <row r="276" spans="2:51" s="13" customFormat="1" ht="11.25">
      <c r="B276" s="193"/>
      <c r="C276" s="194"/>
      <c r="D276" s="195" t="s">
        <v>188</v>
      </c>
      <c r="E276" s="196" t="s">
        <v>19</v>
      </c>
      <c r="F276" s="197" t="s">
        <v>3225</v>
      </c>
      <c r="G276" s="194"/>
      <c r="H276" s="198">
        <v>31.295999999999999</v>
      </c>
      <c r="I276" s="199"/>
      <c r="J276" s="194"/>
      <c r="K276" s="194"/>
      <c r="L276" s="200"/>
      <c r="M276" s="201"/>
      <c r="N276" s="202"/>
      <c r="O276" s="202"/>
      <c r="P276" s="202"/>
      <c r="Q276" s="202"/>
      <c r="R276" s="202"/>
      <c r="S276" s="202"/>
      <c r="T276" s="203"/>
      <c r="AT276" s="204" t="s">
        <v>188</v>
      </c>
      <c r="AU276" s="204" t="s">
        <v>86</v>
      </c>
      <c r="AV276" s="13" t="s">
        <v>86</v>
      </c>
      <c r="AW276" s="13" t="s">
        <v>35</v>
      </c>
      <c r="AX276" s="13" t="s">
        <v>76</v>
      </c>
      <c r="AY276" s="204" t="s">
        <v>177</v>
      </c>
    </row>
    <row r="277" spans="2:51" s="13" customFormat="1" ht="11.25">
      <c r="B277" s="193"/>
      <c r="C277" s="194"/>
      <c r="D277" s="195" t="s">
        <v>188</v>
      </c>
      <c r="E277" s="196" t="s">
        <v>19</v>
      </c>
      <c r="F277" s="197" t="s">
        <v>3226</v>
      </c>
      <c r="G277" s="194"/>
      <c r="H277" s="198">
        <v>81.674999999999997</v>
      </c>
      <c r="I277" s="199"/>
      <c r="J277" s="194"/>
      <c r="K277" s="194"/>
      <c r="L277" s="200"/>
      <c r="M277" s="201"/>
      <c r="N277" s="202"/>
      <c r="O277" s="202"/>
      <c r="P277" s="202"/>
      <c r="Q277" s="202"/>
      <c r="R277" s="202"/>
      <c r="S277" s="202"/>
      <c r="T277" s="203"/>
      <c r="AT277" s="204" t="s">
        <v>188</v>
      </c>
      <c r="AU277" s="204" t="s">
        <v>86</v>
      </c>
      <c r="AV277" s="13" t="s">
        <v>86</v>
      </c>
      <c r="AW277" s="13" t="s">
        <v>35</v>
      </c>
      <c r="AX277" s="13" t="s">
        <v>76</v>
      </c>
      <c r="AY277" s="204" t="s">
        <v>177</v>
      </c>
    </row>
    <row r="278" spans="2:51" s="13" customFormat="1" ht="11.25">
      <c r="B278" s="193"/>
      <c r="C278" s="194"/>
      <c r="D278" s="195" t="s">
        <v>188</v>
      </c>
      <c r="E278" s="196" t="s">
        <v>19</v>
      </c>
      <c r="F278" s="197" t="s">
        <v>3227</v>
      </c>
      <c r="G278" s="194"/>
      <c r="H278" s="198">
        <v>46.012999999999998</v>
      </c>
      <c r="I278" s="199"/>
      <c r="J278" s="194"/>
      <c r="K278" s="194"/>
      <c r="L278" s="200"/>
      <c r="M278" s="201"/>
      <c r="N278" s="202"/>
      <c r="O278" s="202"/>
      <c r="P278" s="202"/>
      <c r="Q278" s="202"/>
      <c r="R278" s="202"/>
      <c r="S278" s="202"/>
      <c r="T278" s="203"/>
      <c r="AT278" s="204" t="s">
        <v>188</v>
      </c>
      <c r="AU278" s="204" t="s">
        <v>86</v>
      </c>
      <c r="AV278" s="13" t="s">
        <v>86</v>
      </c>
      <c r="AW278" s="13" t="s">
        <v>35</v>
      </c>
      <c r="AX278" s="13" t="s">
        <v>76</v>
      </c>
      <c r="AY278" s="204" t="s">
        <v>177</v>
      </c>
    </row>
    <row r="279" spans="2:51" s="13" customFormat="1" ht="11.25">
      <c r="B279" s="193"/>
      <c r="C279" s="194"/>
      <c r="D279" s="195" t="s">
        <v>188</v>
      </c>
      <c r="E279" s="196" t="s">
        <v>19</v>
      </c>
      <c r="F279" s="197" t="s">
        <v>3228</v>
      </c>
      <c r="G279" s="194"/>
      <c r="H279" s="198">
        <v>15.316000000000001</v>
      </c>
      <c r="I279" s="199"/>
      <c r="J279" s="194"/>
      <c r="K279" s="194"/>
      <c r="L279" s="200"/>
      <c r="M279" s="201"/>
      <c r="N279" s="202"/>
      <c r="O279" s="202"/>
      <c r="P279" s="202"/>
      <c r="Q279" s="202"/>
      <c r="R279" s="202"/>
      <c r="S279" s="202"/>
      <c r="T279" s="203"/>
      <c r="AT279" s="204" t="s">
        <v>188</v>
      </c>
      <c r="AU279" s="204" t="s">
        <v>86</v>
      </c>
      <c r="AV279" s="13" t="s">
        <v>86</v>
      </c>
      <c r="AW279" s="13" t="s">
        <v>35</v>
      </c>
      <c r="AX279" s="13" t="s">
        <v>76</v>
      </c>
      <c r="AY279" s="204" t="s">
        <v>177</v>
      </c>
    </row>
    <row r="280" spans="2:51" s="13" customFormat="1" ht="11.25">
      <c r="B280" s="193"/>
      <c r="C280" s="194"/>
      <c r="D280" s="195" t="s">
        <v>188</v>
      </c>
      <c r="E280" s="196" t="s">
        <v>19</v>
      </c>
      <c r="F280" s="197" t="s">
        <v>3226</v>
      </c>
      <c r="G280" s="194"/>
      <c r="H280" s="198">
        <v>81.674999999999997</v>
      </c>
      <c r="I280" s="199"/>
      <c r="J280" s="194"/>
      <c r="K280" s="194"/>
      <c r="L280" s="200"/>
      <c r="M280" s="201"/>
      <c r="N280" s="202"/>
      <c r="O280" s="202"/>
      <c r="P280" s="202"/>
      <c r="Q280" s="202"/>
      <c r="R280" s="202"/>
      <c r="S280" s="202"/>
      <c r="T280" s="203"/>
      <c r="AT280" s="204" t="s">
        <v>188</v>
      </c>
      <c r="AU280" s="204" t="s">
        <v>86</v>
      </c>
      <c r="AV280" s="13" t="s">
        <v>86</v>
      </c>
      <c r="AW280" s="13" t="s">
        <v>35</v>
      </c>
      <c r="AX280" s="13" t="s">
        <v>76</v>
      </c>
      <c r="AY280" s="204" t="s">
        <v>177</v>
      </c>
    </row>
    <row r="281" spans="2:51" s="13" customFormat="1" ht="11.25">
      <c r="B281" s="193"/>
      <c r="C281" s="194"/>
      <c r="D281" s="195" t="s">
        <v>188</v>
      </c>
      <c r="E281" s="196" t="s">
        <v>19</v>
      </c>
      <c r="F281" s="197" t="s">
        <v>3229</v>
      </c>
      <c r="G281" s="194"/>
      <c r="H281" s="198">
        <v>7.7549999999999999</v>
      </c>
      <c r="I281" s="199"/>
      <c r="J281" s="194"/>
      <c r="K281" s="194"/>
      <c r="L281" s="200"/>
      <c r="M281" s="201"/>
      <c r="N281" s="202"/>
      <c r="O281" s="202"/>
      <c r="P281" s="202"/>
      <c r="Q281" s="202"/>
      <c r="R281" s="202"/>
      <c r="S281" s="202"/>
      <c r="T281" s="203"/>
      <c r="AT281" s="204" t="s">
        <v>188</v>
      </c>
      <c r="AU281" s="204" t="s">
        <v>86</v>
      </c>
      <c r="AV281" s="13" t="s">
        <v>86</v>
      </c>
      <c r="AW281" s="13" t="s">
        <v>35</v>
      </c>
      <c r="AX281" s="13" t="s">
        <v>76</v>
      </c>
      <c r="AY281" s="204" t="s">
        <v>177</v>
      </c>
    </row>
    <row r="282" spans="2:51" s="13" customFormat="1" ht="11.25">
      <c r="B282" s="193"/>
      <c r="C282" s="194"/>
      <c r="D282" s="195" t="s">
        <v>188</v>
      </c>
      <c r="E282" s="196" t="s">
        <v>19</v>
      </c>
      <c r="F282" s="197" t="s">
        <v>3230</v>
      </c>
      <c r="G282" s="194"/>
      <c r="H282" s="198">
        <v>40.610999999999997</v>
      </c>
      <c r="I282" s="199"/>
      <c r="J282" s="194"/>
      <c r="K282" s="194"/>
      <c r="L282" s="200"/>
      <c r="M282" s="201"/>
      <c r="N282" s="202"/>
      <c r="O282" s="202"/>
      <c r="P282" s="202"/>
      <c r="Q282" s="202"/>
      <c r="R282" s="202"/>
      <c r="S282" s="202"/>
      <c r="T282" s="203"/>
      <c r="AT282" s="204" t="s">
        <v>188</v>
      </c>
      <c r="AU282" s="204" t="s">
        <v>86</v>
      </c>
      <c r="AV282" s="13" t="s">
        <v>86</v>
      </c>
      <c r="AW282" s="13" t="s">
        <v>35</v>
      </c>
      <c r="AX282" s="13" t="s">
        <v>76</v>
      </c>
      <c r="AY282" s="204" t="s">
        <v>177</v>
      </c>
    </row>
    <row r="283" spans="2:51" s="13" customFormat="1" ht="11.25">
      <c r="B283" s="193"/>
      <c r="C283" s="194"/>
      <c r="D283" s="195" t="s">
        <v>188</v>
      </c>
      <c r="E283" s="196" t="s">
        <v>19</v>
      </c>
      <c r="F283" s="197" t="s">
        <v>3231</v>
      </c>
      <c r="G283" s="194"/>
      <c r="H283" s="198">
        <v>3.8250000000000002</v>
      </c>
      <c r="I283" s="199"/>
      <c r="J283" s="194"/>
      <c r="K283" s="194"/>
      <c r="L283" s="200"/>
      <c r="M283" s="201"/>
      <c r="N283" s="202"/>
      <c r="O283" s="202"/>
      <c r="P283" s="202"/>
      <c r="Q283" s="202"/>
      <c r="R283" s="202"/>
      <c r="S283" s="202"/>
      <c r="T283" s="203"/>
      <c r="AT283" s="204" t="s">
        <v>188</v>
      </c>
      <c r="AU283" s="204" t="s">
        <v>86</v>
      </c>
      <c r="AV283" s="13" t="s">
        <v>86</v>
      </c>
      <c r="AW283" s="13" t="s">
        <v>35</v>
      </c>
      <c r="AX283" s="13" t="s">
        <v>76</v>
      </c>
      <c r="AY283" s="204" t="s">
        <v>177</v>
      </c>
    </row>
    <row r="284" spans="2:51" s="13" customFormat="1" ht="11.25">
      <c r="B284" s="193"/>
      <c r="C284" s="194"/>
      <c r="D284" s="195" t="s">
        <v>188</v>
      </c>
      <c r="E284" s="196" t="s">
        <v>19</v>
      </c>
      <c r="F284" s="197" t="s">
        <v>3232</v>
      </c>
      <c r="G284" s="194"/>
      <c r="H284" s="198">
        <v>4.9000000000000004</v>
      </c>
      <c r="I284" s="199"/>
      <c r="J284" s="194"/>
      <c r="K284" s="194"/>
      <c r="L284" s="200"/>
      <c r="M284" s="201"/>
      <c r="N284" s="202"/>
      <c r="O284" s="202"/>
      <c r="P284" s="202"/>
      <c r="Q284" s="202"/>
      <c r="R284" s="202"/>
      <c r="S284" s="202"/>
      <c r="T284" s="203"/>
      <c r="AT284" s="204" t="s">
        <v>188</v>
      </c>
      <c r="AU284" s="204" t="s">
        <v>86</v>
      </c>
      <c r="AV284" s="13" t="s">
        <v>86</v>
      </c>
      <c r="AW284" s="13" t="s">
        <v>35</v>
      </c>
      <c r="AX284" s="13" t="s">
        <v>76</v>
      </c>
      <c r="AY284" s="204" t="s">
        <v>177</v>
      </c>
    </row>
    <row r="285" spans="2:51" s="13" customFormat="1" ht="11.25">
      <c r="B285" s="193"/>
      <c r="C285" s="194"/>
      <c r="D285" s="195" t="s">
        <v>188</v>
      </c>
      <c r="E285" s="196" t="s">
        <v>19</v>
      </c>
      <c r="F285" s="197" t="s">
        <v>3233</v>
      </c>
      <c r="G285" s="194"/>
      <c r="H285" s="198">
        <v>3.78</v>
      </c>
      <c r="I285" s="199"/>
      <c r="J285" s="194"/>
      <c r="K285" s="194"/>
      <c r="L285" s="200"/>
      <c r="M285" s="201"/>
      <c r="N285" s="202"/>
      <c r="O285" s="202"/>
      <c r="P285" s="202"/>
      <c r="Q285" s="202"/>
      <c r="R285" s="202"/>
      <c r="S285" s="202"/>
      <c r="T285" s="203"/>
      <c r="AT285" s="204" t="s">
        <v>188</v>
      </c>
      <c r="AU285" s="204" t="s">
        <v>86</v>
      </c>
      <c r="AV285" s="13" t="s">
        <v>86</v>
      </c>
      <c r="AW285" s="13" t="s">
        <v>35</v>
      </c>
      <c r="AX285" s="13" t="s">
        <v>76</v>
      </c>
      <c r="AY285" s="204" t="s">
        <v>177</v>
      </c>
    </row>
    <row r="286" spans="2:51" s="13" customFormat="1" ht="11.25">
      <c r="B286" s="193"/>
      <c r="C286" s="194"/>
      <c r="D286" s="195" t="s">
        <v>188</v>
      </c>
      <c r="E286" s="196" t="s">
        <v>19</v>
      </c>
      <c r="F286" s="197" t="s">
        <v>3234</v>
      </c>
      <c r="G286" s="194"/>
      <c r="H286" s="198">
        <v>2.2949999999999999</v>
      </c>
      <c r="I286" s="199"/>
      <c r="J286" s="194"/>
      <c r="K286" s="194"/>
      <c r="L286" s="200"/>
      <c r="M286" s="201"/>
      <c r="N286" s="202"/>
      <c r="O286" s="202"/>
      <c r="P286" s="202"/>
      <c r="Q286" s="202"/>
      <c r="R286" s="202"/>
      <c r="S286" s="202"/>
      <c r="T286" s="203"/>
      <c r="AT286" s="204" t="s">
        <v>188</v>
      </c>
      <c r="AU286" s="204" t="s">
        <v>86</v>
      </c>
      <c r="AV286" s="13" t="s">
        <v>86</v>
      </c>
      <c r="AW286" s="13" t="s">
        <v>35</v>
      </c>
      <c r="AX286" s="13" t="s">
        <v>76</v>
      </c>
      <c r="AY286" s="204" t="s">
        <v>177</v>
      </c>
    </row>
    <row r="287" spans="2:51" s="13" customFormat="1" ht="11.25">
      <c r="B287" s="193"/>
      <c r="C287" s="194"/>
      <c r="D287" s="195" t="s">
        <v>188</v>
      </c>
      <c r="E287" s="196" t="s">
        <v>19</v>
      </c>
      <c r="F287" s="197" t="s">
        <v>3235</v>
      </c>
      <c r="G287" s="194"/>
      <c r="H287" s="198">
        <v>11.56</v>
      </c>
      <c r="I287" s="199"/>
      <c r="J287" s="194"/>
      <c r="K287" s="194"/>
      <c r="L287" s="200"/>
      <c r="M287" s="201"/>
      <c r="N287" s="202"/>
      <c r="O287" s="202"/>
      <c r="P287" s="202"/>
      <c r="Q287" s="202"/>
      <c r="R287" s="202"/>
      <c r="S287" s="202"/>
      <c r="T287" s="203"/>
      <c r="AT287" s="204" t="s">
        <v>188</v>
      </c>
      <c r="AU287" s="204" t="s">
        <v>86</v>
      </c>
      <c r="AV287" s="13" t="s">
        <v>86</v>
      </c>
      <c r="AW287" s="13" t="s">
        <v>35</v>
      </c>
      <c r="AX287" s="13" t="s">
        <v>76</v>
      </c>
      <c r="AY287" s="204" t="s">
        <v>177</v>
      </c>
    </row>
    <row r="288" spans="2:51" s="13" customFormat="1" ht="11.25">
      <c r="B288" s="193"/>
      <c r="C288" s="194"/>
      <c r="D288" s="195" t="s">
        <v>188</v>
      </c>
      <c r="E288" s="196" t="s">
        <v>19</v>
      </c>
      <c r="F288" s="197" t="s">
        <v>3236</v>
      </c>
      <c r="G288" s="194"/>
      <c r="H288" s="198">
        <v>40.5</v>
      </c>
      <c r="I288" s="199"/>
      <c r="J288" s="194"/>
      <c r="K288" s="194"/>
      <c r="L288" s="200"/>
      <c r="M288" s="201"/>
      <c r="N288" s="202"/>
      <c r="O288" s="202"/>
      <c r="P288" s="202"/>
      <c r="Q288" s="202"/>
      <c r="R288" s="202"/>
      <c r="S288" s="202"/>
      <c r="T288" s="203"/>
      <c r="AT288" s="204" t="s">
        <v>188</v>
      </c>
      <c r="AU288" s="204" t="s">
        <v>86</v>
      </c>
      <c r="AV288" s="13" t="s">
        <v>86</v>
      </c>
      <c r="AW288" s="13" t="s">
        <v>35</v>
      </c>
      <c r="AX288" s="13" t="s">
        <v>76</v>
      </c>
      <c r="AY288" s="204" t="s">
        <v>177</v>
      </c>
    </row>
    <row r="289" spans="1:65" s="13" customFormat="1" ht="11.25">
      <c r="B289" s="193"/>
      <c r="C289" s="194"/>
      <c r="D289" s="195" t="s">
        <v>188</v>
      </c>
      <c r="E289" s="196" t="s">
        <v>19</v>
      </c>
      <c r="F289" s="197" t="s">
        <v>3237</v>
      </c>
      <c r="G289" s="194"/>
      <c r="H289" s="198">
        <v>66.3</v>
      </c>
      <c r="I289" s="199"/>
      <c r="J289" s="194"/>
      <c r="K289" s="194"/>
      <c r="L289" s="200"/>
      <c r="M289" s="201"/>
      <c r="N289" s="202"/>
      <c r="O289" s="202"/>
      <c r="P289" s="202"/>
      <c r="Q289" s="202"/>
      <c r="R289" s="202"/>
      <c r="S289" s="202"/>
      <c r="T289" s="203"/>
      <c r="AT289" s="204" t="s">
        <v>188</v>
      </c>
      <c r="AU289" s="204" t="s">
        <v>86</v>
      </c>
      <c r="AV289" s="13" t="s">
        <v>86</v>
      </c>
      <c r="AW289" s="13" t="s">
        <v>35</v>
      </c>
      <c r="AX289" s="13" t="s">
        <v>76</v>
      </c>
      <c r="AY289" s="204" t="s">
        <v>177</v>
      </c>
    </row>
    <row r="290" spans="1:65" s="13" customFormat="1" ht="11.25">
      <c r="B290" s="193"/>
      <c r="C290" s="194"/>
      <c r="D290" s="195" t="s">
        <v>188</v>
      </c>
      <c r="E290" s="196" t="s">
        <v>19</v>
      </c>
      <c r="F290" s="197" t="s">
        <v>3238</v>
      </c>
      <c r="G290" s="194"/>
      <c r="H290" s="198">
        <v>88.3</v>
      </c>
      <c r="I290" s="199"/>
      <c r="J290" s="194"/>
      <c r="K290" s="194"/>
      <c r="L290" s="200"/>
      <c r="M290" s="201"/>
      <c r="N290" s="202"/>
      <c r="O290" s="202"/>
      <c r="P290" s="202"/>
      <c r="Q290" s="202"/>
      <c r="R290" s="202"/>
      <c r="S290" s="202"/>
      <c r="T290" s="203"/>
      <c r="AT290" s="204" t="s">
        <v>188</v>
      </c>
      <c r="AU290" s="204" t="s">
        <v>86</v>
      </c>
      <c r="AV290" s="13" t="s">
        <v>86</v>
      </c>
      <c r="AW290" s="13" t="s">
        <v>35</v>
      </c>
      <c r="AX290" s="13" t="s">
        <v>76</v>
      </c>
      <c r="AY290" s="204" t="s">
        <v>177</v>
      </c>
    </row>
    <row r="291" spans="1:65" s="13" customFormat="1" ht="11.25">
      <c r="B291" s="193"/>
      <c r="C291" s="194"/>
      <c r="D291" s="195" t="s">
        <v>188</v>
      </c>
      <c r="E291" s="196" t="s">
        <v>19</v>
      </c>
      <c r="F291" s="197" t="s">
        <v>3239</v>
      </c>
      <c r="G291" s="194"/>
      <c r="H291" s="198">
        <v>2.375</v>
      </c>
      <c r="I291" s="199"/>
      <c r="J291" s="194"/>
      <c r="K291" s="194"/>
      <c r="L291" s="200"/>
      <c r="M291" s="201"/>
      <c r="N291" s="202"/>
      <c r="O291" s="202"/>
      <c r="P291" s="202"/>
      <c r="Q291" s="202"/>
      <c r="R291" s="202"/>
      <c r="S291" s="202"/>
      <c r="T291" s="203"/>
      <c r="AT291" s="204" t="s">
        <v>188</v>
      </c>
      <c r="AU291" s="204" t="s">
        <v>86</v>
      </c>
      <c r="AV291" s="13" t="s">
        <v>86</v>
      </c>
      <c r="AW291" s="13" t="s">
        <v>35</v>
      </c>
      <c r="AX291" s="13" t="s">
        <v>76</v>
      </c>
      <c r="AY291" s="204" t="s">
        <v>177</v>
      </c>
    </row>
    <row r="292" spans="1:65" s="13" customFormat="1" ht="11.25">
      <c r="B292" s="193"/>
      <c r="C292" s="194"/>
      <c r="D292" s="195" t="s">
        <v>188</v>
      </c>
      <c r="E292" s="196" t="s">
        <v>19</v>
      </c>
      <c r="F292" s="197" t="s">
        <v>3240</v>
      </c>
      <c r="G292" s="194"/>
      <c r="H292" s="198">
        <v>2.9</v>
      </c>
      <c r="I292" s="199"/>
      <c r="J292" s="194"/>
      <c r="K292" s="194"/>
      <c r="L292" s="200"/>
      <c r="M292" s="201"/>
      <c r="N292" s="202"/>
      <c r="O292" s="202"/>
      <c r="P292" s="202"/>
      <c r="Q292" s="202"/>
      <c r="R292" s="202"/>
      <c r="S292" s="202"/>
      <c r="T292" s="203"/>
      <c r="AT292" s="204" t="s">
        <v>188</v>
      </c>
      <c r="AU292" s="204" t="s">
        <v>86</v>
      </c>
      <c r="AV292" s="13" t="s">
        <v>86</v>
      </c>
      <c r="AW292" s="13" t="s">
        <v>35</v>
      </c>
      <c r="AX292" s="13" t="s">
        <v>76</v>
      </c>
      <c r="AY292" s="204" t="s">
        <v>177</v>
      </c>
    </row>
    <row r="293" spans="1:65" s="13" customFormat="1" ht="11.25">
      <c r="B293" s="193"/>
      <c r="C293" s="194"/>
      <c r="D293" s="195" t="s">
        <v>188</v>
      </c>
      <c r="E293" s="196" t="s">
        <v>19</v>
      </c>
      <c r="F293" s="197" t="s">
        <v>3241</v>
      </c>
      <c r="G293" s="194"/>
      <c r="H293" s="198">
        <v>48.674999999999997</v>
      </c>
      <c r="I293" s="199"/>
      <c r="J293" s="194"/>
      <c r="K293" s="194"/>
      <c r="L293" s="200"/>
      <c r="M293" s="201"/>
      <c r="N293" s="202"/>
      <c r="O293" s="202"/>
      <c r="P293" s="202"/>
      <c r="Q293" s="202"/>
      <c r="R293" s="202"/>
      <c r="S293" s="202"/>
      <c r="T293" s="203"/>
      <c r="AT293" s="204" t="s">
        <v>188</v>
      </c>
      <c r="AU293" s="204" t="s">
        <v>86</v>
      </c>
      <c r="AV293" s="13" t="s">
        <v>86</v>
      </c>
      <c r="AW293" s="13" t="s">
        <v>35</v>
      </c>
      <c r="AX293" s="13" t="s">
        <v>76</v>
      </c>
      <c r="AY293" s="204" t="s">
        <v>177</v>
      </c>
    </row>
    <row r="294" spans="1:65" s="13" customFormat="1" ht="11.25">
      <c r="B294" s="193"/>
      <c r="C294" s="194"/>
      <c r="D294" s="195" t="s">
        <v>188</v>
      </c>
      <c r="E294" s="196" t="s">
        <v>19</v>
      </c>
      <c r="F294" s="197" t="s">
        <v>3242</v>
      </c>
      <c r="G294" s="194"/>
      <c r="H294" s="198">
        <v>15.015000000000001</v>
      </c>
      <c r="I294" s="199"/>
      <c r="J294" s="194"/>
      <c r="K294" s="194"/>
      <c r="L294" s="200"/>
      <c r="M294" s="201"/>
      <c r="N294" s="202"/>
      <c r="O294" s="202"/>
      <c r="P294" s="202"/>
      <c r="Q294" s="202"/>
      <c r="R294" s="202"/>
      <c r="S294" s="202"/>
      <c r="T294" s="203"/>
      <c r="AT294" s="204" t="s">
        <v>188</v>
      </c>
      <c r="AU294" s="204" t="s">
        <v>86</v>
      </c>
      <c r="AV294" s="13" t="s">
        <v>86</v>
      </c>
      <c r="AW294" s="13" t="s">
        <v>35</v>
      </c>
      <c r="AX294" s="13" t="s">
        <v>76</v>
      </c>
      <c r="AY294" s="204" t="s">
        <v>177</v>
      </c>
    </row>
    <row r="295" spans="1:65" s="13" customFormat="1" ht="11.25">
      <c r="B295" s="193"/>
      <c r="C295" s="194"/>
      <c r="D295" s="195" t="s">
        <v>188</v>
      </c>
      <c r="E295" s="196" t="s">
        <v>19</v>
      </c>
      <c r="F295" s="197" t="s">
        <v>3243</v>
      </c>
      <c r="G295" s="194"/>
      <c r="H295" s="198">
        <v>4.8899999999999997</v>
      </c>
      <c r="I295" s="199"/>
      <c r="J295" s="194"/>
      <c r="K295" s="194"/>
      <c r="L295" s="200"/>
      <c r="M295" s="201"/>
      <c r="N295" s="202"/>
      <c r="O295" s="202"/>
      <c r="P295" s="202"/>
      <c r="Q295" s="202"/>
      <c r="R295" s="202"/>
      <c r="S295" s="202"/>
      <c r="T295" s="203"/>
      <c r="AT295" s="204" t="s">
        <v>188</v>
      </c>
      <c r="AU295" s="204" t="s">
        <v>86</v>
      </c>
      <c r="AV295" s="13" t="s">
        <v>86</v>
      </c>
      <c r="AW295" s="13" t="s">
        <v>35</v>
      </c>
      <c r="AX295" s="13" t="s">
        <v>76</v>
      </c>
      <c r="AY295" s="204" t="s">
        <v>177</v>
      </c>
    </row>
    <row r="296" spans="1:65" s="14" customFormat="1" ht="11.25">
      <c r="B296" s="205"/>
      <c r="C296" s="206"/>
      <c r="D296" s="195" t="s">
        <v>188</v>
      </c>
      <c r="E296" s="207" t="s">
        <v>19</v>
      </c>
      <c r="F296" s="208" t="s">
        <v>190</v>
      </c>
      <c r="G296" s="206"/>
      <c r="H296" s="209">
        <v>667.7489999999998</v>
      </c>
      <c r="I296" s="210"/>
      <c r="J296" s="206"/>
      <c r="K296" s="206"/>
      <c r="L296" s="211"/>
      <c r="M296" s="212"/>
      <c r="N296" s="213"/>
      <c r="O296" s="213"/>
      <c r="P296" s="213"/>
      <c r="Q296" s="213"/>
      <c r="R296" s="213"/>
      <c r="S296" s="213"/>
      <c r="T296" s="214"/>
      <c r="AT296" s="215" t="s">
        <v>188</v>
      </c>
      <c r="AU296" s="215" t="s">
        <v>86</v>
      </c>
      <c r="AV296" s="14" t="s">
        <v>184</v>
      </c>
      <c r="AW296" s="14" t="s">
        <v>35</v>
      </c>
      <c r="AX296" s="14" t="s">
        <v>84</v>
      </c>
      <c r="AY296" s="215" t="s">
        <v>177</v>
      </c>
    </row>
    <row r="297" spans="1:65" s="2" customFormat="1" ht="24.2" customHeight="1">
      <c r="A297" s="36"/>
      <c r="B297" s="37"/>
      <c r="C297" s="175" t="s">
        <v>346</v>
      </c>
      <c r="D297" s="175" t="s">
        <v>179</v>
      </c>
      <c r="E297" s="176" t="s">
        <v>3244</v>
      </c>
      <c r="F297" s="177" t="s">
        <v>3245</v>
      </c>
      <c r="G297" s="178" t="s">
        <v>199</v>
      </c>
      <c r="H297" s="179">
        <v>859.52700000000004</v>
      </c>
      <c r="I297" s="180"/>
      <c r="J297" s="181">
        <f>ROUND(I297*H297,2)</f>
        <v>0</v>
      </c>
      <c r="K297" s="177" t="s">
        <v>183</v>
      </c>
      <c r="L297" s="41"/>
      <c r="M297" s="182" t="s">
        <v>19</v>
      </c>
      <c r="N297" s="183" t="s">
        <v>47</v>
      </c>
      <c r="O297" s="66"/>
      <c r="P297" s="184">
        <f>O297*H297</f>
        <v>0</v>
      </c>
      <c r="Q297" s="184">
        <v>0</v>
      </c>
      <c r="R297" s="184">
        <f>Q297*H297</f>
        <v>0</v>
      </c>
      <c r="S297" s="184">
        <v>0.01</v>
      </c>
      <c r="T297" s="185">
        <f>S297*H297</f>
        <v>8.5952700000000011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86" t="s">
        <v>184</v>
      </c>
      <c r="AT297" s="186" t="s">
        <v>179</v>
      </c>
      <c r="AU297" s="186" t="s">
        <v>86</v>
      </c>
      <c r="AY297" s="19" t="s">
        <v>177</v>
      </c>
      <c r="BE297" s="187">
        <f>IF(N297="základní",J297,0)</f>
        <v>0</v>
      </c>
      <c r="BF297" s="187">
        <f>IF(N297="snížená",J297,0)</f>
        <v>0</v>
      </c>
      <c r="BG297" s="187">
        <f>IF(N297="zákl. přenesená",J297,0)</f>
        <v>0</v>
      </c>
      <c r="BH297" s="187">
        <f>IF(N297="sníž. přenesená",J297,0)</f>
        <v>0</v>
      </c>
      <c r="BI297" s="187">
        <f>IF(N297="nulová",J297,0)</f>
        <v>0</v>
      </c>
      <c r="BJ297" s="19" t="s">
        <v>84</v>
      </c>
      <c r="BK297" s="187">
        <f>ROUND(I297*H297,2)</f>
        <v>0</v>
      </c>
      <c r="BL297" s="19" t="s">
        <v>184</v>
      </c>
      <c r="BM297" s="186" t="s">
        <v>3246</v>
      </c>
    </row>
    <row r="298" spans="1:65" s="2" customFormat="1" ht="11.25">
      <c r="A298" s="36"/>
      <c r="B298" s="37"/>
      <c r="C298" s="38"/>
      <c r="D298" s="188" t="s">
        <v>186</v>
      </c>
      <c r="E298" s="38"/>
      <c r="F298" s="189" t="s">
        <v>3247</v>
      </c>
      <c r="G298" s="38"/>
      <c r="H298" s="38"/>
      <c r="I298" s="190"/>
      <c r="J298" s="38"/>
      <c r="K298" s="38"/>
      <c r="L298" s="41"/>
      <c r="M298" s="191"/>
      <c r="N298" s="192"/>
      <c r="O298" s="66"/>
      <c r="P298" s="66"/>
      <c r="Q298" s="66"/>
      <c r="R298" s="66"/>
      <c r="S298" s="66"/>
      <c r="T298" s="67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T298" s="19" t="s">
        <v>186</v>
      </c>
      <c r="AU298" s="19" t="s">
        <v>86</v>
      </c>
    </row>
    <row r="299" spans="1:65" s="15" customFormat="1" ht="11.25">
      <c r="B299" s="216"/>
      <c r="C299" s="217"/>
      <c r="D299" s="195" t="s">
        <v>188</v>
      </c>
      <c r="E299" s="218" t="s">
        <v>19</v>
      </c>
      <c r="F299" s="219" t="s">
        <v>379</v>
      </c>
      <c r="G299" s="217"/>
      <c r="H299" s="218" t="s">
        <v>19</v>
      </c>
      <c r="I299" s="220"/>
      <c r="J299" s="217"/>
      <c r="K299" s="217"/>
      <c r="L299" s="221"/>
      <c r="M299" s="222"/>
      <c r="N299" s="223"/>
      <c r="O299" s="223"/>
      <c r="P299" s="223"/>
      <c r="Q299" s="223"/>
      <c r="R299" s="223"/>
      <c r="S299" s="223"/>
      <c r="T299" s="224"/>
      <c r="AT299" s="225" t="s">
        <v>188</v>
      </c>
      <c r="AU299" s="225" t="s">
        <v>86</v>
      </c>
      <c r="AV299" s="15" t="s">
        <v>84</v>
      </c>
      <c r="AW299" s="15" t="s">
        <v>35</v>
      </c>
      <c r="AX299" s="15" t="s">
        <v>76</v>
      </c>
      <c r="AY299" s="225" t="s">
        <v>177</v>
      </c>
    </row>
    <row r="300" spans="1:65" s="13" customFormat="1" ht="11.25">
      <c r="B300" s="193"/>
      <c r="C300" s="194"/>
      <c r="D300" s="195" t="s">
        <v>188</v>
      </c>
      <c r="E300" s="196" t="s">
        <v>19</v>
      </c>
      <c r="F300" s="197" t="s">
        <v>3248</v>
      </c>
      <c r="G300" s="194"/>
      <c r="H300" s="198">
        <v>16.512</v>
      </c>
      <c r="I300" s="199"/>
      <c r="J300" s="194"/>
      <c r="K300" s="194"/>
      <c r="L300" s="200"/>
      <c r="M300" s="201"/>
      <c r="N300" s="202"/>
      <c r="O300" s="202"/>
      <c r="P300" s="202"/>
      <c r="Q300" s="202"/>
      <c r="R300" s="202"/>
      <c r="S300" s="202"/>
      <c r="T300" s="203"/>
      <c r="AT300" s="204" t="s">
        <v>188</v>
      </c>
      <c r="AU300" s="204" t="s">
        <v>86</v>
      </c>
      <c r="AV300" s="13" t="s">
        <v>86</v>
      </c>
      <c r="AW300" s="13" t="s">
        <v>35</v>
      </c>
      <c r="AX300" s="13" t="s">
        <v>76</v>
      </c>
      <c r="AY300" s="204" t="s">
        <v>177</v>
      </c>
    </row>
    <row r="301" spans="1:65" s="13" customFormat="1" ht="11.25">
      <c r="B301" s="193"/>
      <c r="C301" s="194"/>
      <c r="D301" s="195" t="s">
        <v>188</v>
      </c>
      <c r="E301" s="196" t="s">
        <v>19</v>
      </c>
      <c r="F301" s="197" t="s">
        <v>3249</v>
      </c>
      <c r="G301" s="194"/>
      <c r="H301" s="198">
        <v>19.584</v>
      </c>
      <c r="I301" s="199"/>
      <c r="J301" s="194"/>
      <c r="K301" s="194"/>
      <c r="L301" s="200"/>
      <c r="M301" s="201"/>
      <c r="N301" s="202"/>
      <c r="O301" s="202"/>
      <c r="P301" s="202"/>
      <c r="Q301" s="202"/>
      <c r="R301" s="202"/>
      <c r="S301" s="202"/>
      <c r="T301" s="203"/>
      <c r="AT301" s="204" t="s">
        <v>188</v>
      </c>
      <c r="AU301" s="204" t="s">
        <v>86</v>
      </c>
      <c r="AV301" s="13" t="s">
        <v>86</v>
      </c>
      <c r="AW301" s="13" t="s">
        <v>35</v>
      </c>
      <c r="AX301" s="13" t="s">
        <v>76</v>
      </c>
      <c r="AY301" s="204" t="s">
        <v>177</v>
      </c>
    </row>
    <row r="302" spans="1:65" s="13" customFormat="1" ht="11.25">
      <c r="B302" s="193"/>
      <c r="C302" s="194"/>
      <c r="D302" s="195" t="s">
        <v>188</v>
      </c>
      <c r="E302" s="196" t="s">
        <v>19</v>
      </c>
      <c r="F302" s="197" t="s">
        <v>3250</v>
      </c>
      <c r="G302" s="194"/>
      <c r="H302" s="198">
        <v>70.144000000000005</v>
      </c>
      <c r="I302" s="199"/>
      <c r="J302" s="194"/>
      <c r="K302" s="194"/>
      <c r="L302" s="200"/>
      <c r="M302" s="201"/>
      <c r="N302" s="202"/>
      <c r="O302" s="202"/>
      <c r="P302" s="202"/>
      <c r="Q302" s="202"/>
      <c r="R302" s="202"/>
      <c r="S302" s="202"/>
      <c r="T302" s="203"/>
      <c r="AT302" s="204" t="s">
        <v>188</v>
      </c>
      <c r="AU302" s="204" t="s">
        <v>86</v>
      </c>
      <c r="AV302" s="13" t="s">
        <v>86</v>
      </c>
      <c r="AW302" s="13" t="s">
        <v>35</v>
      </c>
      <c r="AX302" s="13" t="s">
        <v>76</v>
      </c>
      <c r="AY302" s="204" t="s">
        <v>177</v>
      </c>
    </row>
    <row r="303" spans="1:65" s="13" customFormat="1" ht="11.25">
      <c r="B303" s="193"/>
      <c r="C303" s="194"/>
      <c r="D303" s="195" t="s">
        <v>188</v>
      </c>
      <c r="E303" s="196" t="s">
        <v>19</v>
      </c>
      <c r="F303" s="197" t="s">
        <v>3251</v>
      </c>
      <c r="G303" s="194"/>
      <c r="H303" s="198">
        <v>66.367999999999995</v>
      </c>
      <c r="I303" s="199"/>
      <c r="J303" s="194"/>
      <c r="K303" s="194"/>
      <c r="L303" s="200"/>
      <c r="M303" s="201"/>
      <c r="N303" s="202"/>
      <c r="O303" s="202"/>
      <c r="P303" s="202"/>
      <c r="Q303" s="202"/>
      <c r="R303" s="202"/>
      <c r="S303" s="202"/>
      <c r="T303" s="203"/>
      <c r="AT303" s="204" t="s">
        <v>188</v>
      </c>
      <c r="AU303" s="204" t="s">
        <v>86</v>
      </c>
      <c r="AV303" s="13" t="s">
        <v>86</v>
      </c>
      <c r="AW303" s="13" t="s">
        <v>35</v>
      </c>
      <c r="AX303" s="13" t="s">
        <v>76</v>
      </c>
      <c r="AY303" s="204" t="s">
        <v>177</v>
      </c>
    </row>
    <row r="304" spans="1:65" s="13" customFormat="1" ht="11.25">
      <c r="B304" s="193"/>
      <c r="C304" s="194"/>
      <c r="D304" s="195" t="s">
        <v>188</v>
      </c>
      <c r="E304" s="196" t="s">
        <v>19</v>
      </c>
      <c r="F304" s="197" t="s">
        <v>3252</v>
      </c>
      <c r="G304" s="194"/>
      <c r="H304" s="198">
        <v>65.408000000000001</v>
      </c>
      <c r="I304" s="199"/>
      <c r="J304" s="194"/>
      <c r="K304" s="194"/>
      <c r="L304" s="200"/>
      <c r="M304" s="201"/>
      <c r="N304" s="202"/>
      <c r="O304" s="202"/>
      <c r="P304" s="202"/>
      <c r="Q304" s="202"/>
      <c r="R304" s="202"/>
      <c r="S304" s="202"/>
      <c r="T304" s="203"/>
      <c r="AT304" s="204" t="s">
        <v>188</v>
      </c>
      <c r="AU304" s="204" t="s">
        <v>86</v>
      </c>
      <c r="AV304" s="13" t="s">
        <v>86</v>
      </c>
      <c r="AW304" s="13" t="s">
        <v>35</v>
      </c>
      <c r="AX304" s="13" t="s">
        <v>76</v>
      </c>
      <c r="AY304" s="204" t="s">
        <v>177</v>
      </c>
    </row>
    <row r="305" spans="1:65" s="13" customFormat="1" ht="11.25">
      <c r="B305" s="193"/>
      <c r="C305" s="194"/>
      <c r="D305" s="195" t="s">
        <v>188</v>
      </c>
      <c r="E305" s="196" t="s">
        <v>19</v>
      </c>
      <c r="F305" s="197" t="s">
        <v>3253</v>
      </c>
      <c r="G305" s="194"/>
      <c r="H305" s="198">
        <v>65.28</v>
      </c>
      <c r="I305" s="199"/>
      <c r="J305" s="194"/>
      <c r="K305" s="194"/>
      <c r="L305" s="200"/>
      <c r="M305" s="201"/>
      <c r="N305" s="202"/>
      <c r="O305" s="202"/>
      <c r="P305" s="202"/>
      <c r="Q305" s="202"/>
      <c r="R305" s="202"/>
      <c r="S305" s="202"/>
      <c r="T305" s="203"/>
      <c r="AT305" s="204" t="s">
        <v>188</v>
      </c>
      <c r="AU305" s="204" t="s">
        <v>86</v>
      </c>
      <c r="AV305" s="13" t="s">
        <v>86</v>
      </c>
      <c r="AW305" s="13" t="s">
        <v>35</v>
      </c>
      <c r="AX305" s="13" t="s">
        <v>76</v>
      </c>
      <c r="AY305" s="204" t="s">
        <v>177</v>
      </c>
    </row>
    <row r="306" spans="1:65" s="13" customFormat="1" ht="11.25">
      <c r="B306" s="193"/>
      <c r="C306" s="194"/>
      <c r="D306" s="195" t="s">
        <v>188</v>
      </c>
      <c r="E306" s="196" t="s">
        <v>19</v>
      </c>
      <c r="F306" s="197" t="s">
        <v>3254</v>
      </c>
      <c r="G306" s="194"/>
      <c r="H306" s="198">
        <v>47.36</v>
      </c>
      <c r="I306" s="199"/>
      <c r="J306" s="194"/>
      <c r="K306" s="194"/>
      <c r="L306" s="200"/>
      <c r="M306" s="201"/>
      <c r="N306" s="202"/>
      <c r="O306" s="202"/>
      <c r="P306" s="202"/>
      <c r="Q306" s="202"/>
      <c r="R306" s="202"/>
      <c r="S306" s="202"/>
      <c r="T306" s="203"/>
      <c r="AT306" s="204" t="s">
        <v>188</v>
      </c>
      <c r="AU306" s="204" t="s">
        <v>86</v>
      </c>
      <c r="AV306" s="13" t="s">
        <v>86</v>
      </c>
      <c r="AW306" s="13" t="s">
        <v>35</v>
      </c>
      <c r="AX306" s="13" t="s">
        <v>76</v>
      </c>
      <c r="AY306" s="204" t="s">
        <v>177</v>
      </c>
    </row>
    <row r="307" spans="1:65" s="13" customFormat="1" ht="11.25">
      <c r="B307" s="193"/>
      <c r="C307" s="194"/>
      <c r="D307" s="195" t="s">
        <v>188</v>
      </c>
      <c r="E307" s="196" t="s">
        <v>19</v>
      </c>
      <c r="F307" s="197" t="s">
        <v>3255</v>
      </c>
      <c r="G307" s="194"/>
      <c r="H307" s="198">
        <v>65.28</v>
      </c>
      <c r="I307" s="199"/>
      <c r="J307" s="194"/>
      <c r="K307" s="194"/>
      <c r="L307" s="200"/>
      <c r="M307" s="201"/>
      <c r="N307" s="202"/>
      <c r="O307" s="202"/>
      <c r="P307" s="202"/>
      <c r="Q307" s="202"/>
      <c r="R307" s="202"/>
      <c r="S307" s="202"/>
      <c r="T307" s="203"/>
      <c r="AT307" s="204" t="s">
        <v>188</v>
      </c>
      <c r="AU307" s="204" t="s">
        <v>86</v>
      </c>
      <c r="AV307" s="13" t="s">
        <v>86</v>
      </c>
      <c r="AW307" s="13" t="s">
        <v>35</v>
      </c>
      <c r="AX307" s="13" t="s">
        <v>76</v>
      </c>
      <c r="AY307" s="204" t="s">
        <v>177</v>
      </c>
    </row>
    <row r="308" spans="1:65" s="13" customFormat="1" ht="11.25">
      <c r="B308" s="193"/>
      <c r="C308" s="194"/>
      <c r="D308" s="195" t="s">
        <v>188</v>
      </c>
      <c r="E308" s="196" t="s">
        <v>19</v>
      </c>
      <c r="F308" s="197" t="s">
        <v>3256</v>
      </c>
      <c r="G308" s="194"/>
      <c r="H308" s="198">
        <v>68.031999999999996</v>
      </c>
      <c r="I308" s="199"/>
      <c r="J308" s="194"/>
      <c r="K308" s="194"/>
      <c r="L308" s="200"/>
      <c r="M308" s="201"/>
      <c r="N308" s="202"/>
      <c r="O308" s="202"/>
      <c r="P308" s="202"/>
      <c r="Q308" s="202"/>
      <c r="R308" s="202"/>
      <c r="S308" s="202"/>
      <c r="T308" s="203"/>
      <c r="AT308" s="204" t="s">
        <v>188</v>
      </c>
      <c r="AU308" s="204" t="s">
        <v>86</v>
      </c>
      <c r="AV308" s="13" t="s">
        <v>86</v>
      </c>
      <c r="AW308" s="13" t="s">
        <v>35</v>
      </c>
      <c r="AX308" s="13" t="s">
        <v>76</v>
      </c>
      <c r="AY308" s="204" t="s">
        <v>177</v>
      </c>
    </row>
    <row r="309" spans="1:65" s="13" customFormat="1" ht="11.25">
      <c r="B309" s="193"/>
      <c r="C309" s="194"/>
      <c r="D309" s="195" t="s">
        <v>188</v>
      </c>
      <c r="E309" s="196" t="s">
        <v>19</v>
      </c>
      <c r="F309" s="197" t="s">
        <v>3257</v>
      </c>
      <c r="G309" s="194"/>
      <c r="H309" s="198">
        <v>84.224000000000004</v>
      </c>
      <c r="I309" s="199"/>
      <c r="J309" s="194"/>
      <c r="K309" s="194"/>
      <c r="L309" s="200"/>
      <c r="M309" s="201"/>
      <c r="N309" s="202"/>
      <c r="O309" s="202"/>
      <c r="P309" s="202"/>
      <c r="Q309" s="202"/>
      <c r="R309" s="202"/>
      <c r="S309" s="202"/>
      <c r="T309" s="203"/>
      <c r="AT309" s="204" t="s">
        <v>188</v>
      </c>
      <c r="AU309" s="204" t="s">
        <v>86</v>
      </c>
      <c r="AV309" s="13" t="s">
        <v>86</v>
      </c>
      <c r="AW309" s="13" t="s">
        <v>35</v>
      </c>
      <c r="AX309" s="13" t="s">
        <v>76</v>
      </c>
      <c r="AY309" s="204" t="s">
        <v>177</v>
      </c>
    </row>
    <row r="310" spans="1:65" s="13" customFormat="1" ht="11.25">
      <c r="B310" s="193"/>
      <c r="C310" s="194"/>
      <c r="D310" s="195" t="s">
        <v>188</v>
      </c>
      <c r="E310" s="196" t="s">
        <v>19</v>
      </c>
      <c r="F310" s="197" t="s">
        <v>3258</v>
      </c>
      <c r="G310" s="194"/>
      <c r="H310" s="198">
        <v>95.808000000000007</v>
      </c>
      <c r="I310" s="199"/>
      <c r="J310" s="194"/>
      <c r="K310" s="194"/>
      <c r="L310" s="200"/>
      <c r="M310" s="201"/>
      <c r="N310" s="202"/>
      <c r="O310" s="202"/>
      <c r="P310" s="202"/>
      <c r="Q310" s="202"/>
      <c r="R310" s="202"/>
      <c r="S310" s="202"/>
      <c r="T310" s="203"/>
      <c r="AT310" s="204" t="s">
        <v>188</v>
      </c>
      <c r="AU310" s="204" t="s">
        <v>86</v>
      </c>
      <c r="AV310" s="13" t="s">
        <v>86</v>
      </c>
      <c r="AW310" s="13" t="s">
        <v>35</v>
      </c>
      <c r="AX310" s="13" t="s">
        <v>76</v>
      </c>
      <c r="AY310" s="204" t="s">
        <v>177</v>
      </c>
    </row>
    <row r="311" spans="1:65" s="13" customFormat="1" ht="11.25">
      <c r="B311" s="193"/>
      <c r="C311" s="194"/>
      <c r="D311" s="195" t="s">
        <v>188</v>
      </c>
      <c r="E311" s="196" t="s">
        <v>19</v>
      </c>
      <c r="F311" s="197" t="s">
        <v>3259</v>
      </c>
      <c r="G311" s="194"/>
      <c r="H311" s="198">
        <v>39.103999999999999</v>
      </c>
      <c r="I311" s="199"/>
      <c r="J311" s="194"/>
      <c r="K311" s="194"/>
      <c r="L311" s="200"/>
      <c r="M311" s="201"/>
      <c r="N311" s="202"/>
      <c r="O311" s="202"/>
      <c r="P311" s="202"/>
      <c r="Q311" s="202"/>
      <c r="R311" s="202"/>
      <c r="S311" s="202"/>
      <c r="T311" s="203"/>
      <c r="AT311" s="204" t="s">
        <v>188</v>
      </c>
      <c r="AU311" s="204" t="s">
        <v>86</v>
      </c>
      <c r="AV311" s="13" t="s">
        <v>86</v>
      </c>
      <c r="AW311" s="13" t="s">
        <v>35</v>
      </c>
      <c r="AX311" s="13" t="s">
        <v>76</v>
      </c>
      <c r="AY311" s="204" t="s">
        <v>177</v>
      </c>
    </row>
    <row r="312" spans="1:65" s="13" customFormat="1" ht="11.25">
      <c r="B312" s="193"/>
      <c r="C312" s="194"/>
      <c r="D312" s="195" t="s">
        <v>188</v>
      </c>
      <c r="E312" s="196" t="s">
        <v>19</v>
      </c>
      <c r="F312" s="197" t="s">
        <v>3260</v>
      </c>
      <c r="G312" s="194"/>
      <c r="H312" s="198">
        <v>156.423</v>
      </c>
      <c r="I312" s="199"/>
      <c r="J312" s="194"/>
      <c r="K312" s="194"/>
      <c r="L312" s="200"/>
      <c r="M312" s="201"/>
      <c r="N312" s="202"/>
      <c r="O312" s="202"/>
      <c r="P312" s="202"/>
      <c r="Q312" s="202"/>
      <c r="R312" s="202"/>
      <c r="S312" s="202"/>
      <c r="T312" s="203"/>
      <c r="AT312" s="204" t="s">
        <v>188</v>
      </c>
      <c r="AU312" s="204" t="s">
        <v>86</v>
      </c>
      <c r="AV312" s="13" t="s">
        <v>86</v>
      </c>
      <c r="AW312" s="13" t="s">
        <v>35</v>
      </c>
      <c r="AX312" s="13" t="s">
        <v>76</v>
      </c>
      <c r="AY312" s="204" t="s">
        <v>177</v>
      </c>
    </row>
    <row r="313" spans="1:65" s="14" customFormat="1" ht="11.25">
      <c r="B313" s="205"/>
      <c r="C313" s="206"/>
      <c r="D313" s="195" t="s">
        <v>188</v>
      </c>
      <c r="E313" s="207" t="s">
        <v>19</v>
      </c>
      <c r="F313" s="208" t="s">
        <v>190</v>
      </c>
      <c r="G313" s="206"/>
      <c r="H313" s="209">
        <v>859.52700000000004</v>
      </c>
      <c r="I313" s="210"/>
      <c r="J313" s="206"/>
      <c r="K313" s="206"/>
      <c r="L313" s="211"/>
      <c r="M313" s="212"/>
      <c r="N313" s="213"/>
      <c r="O313" s="213"/>
      <c r="P313" s="213"/>
      <c r="Q313" s="213"/>
      <c r="R313" s="213"/>
      <c r="S313" s="213"/>
      <c r="T313" s="214"/>
      <c r="AT313" s="215" t="s">
        <v>188</v>
      </c>
      <c r="AU313" s="215" t="s">
        <v>86</v>
      </c>
      <c r="AV313" s="14" t="s">
        <v>184</v>
      </c>
      <c r="AW313" s="14" t="s">
        <v>35</v>
      </c>
      <c r="AX313" s="14" t="s">
        <v>84</v>
      </c>
      <c r="AY313" s="215" t="s">
        <v>177</v>
      </c>
    </row>
    <row r="314" spans="1:65" s="2" customFormat="1" ht="24.2" customHeight="1">
      <c r="A314" s="36"/>
      <c r="B314" s="37"/>
      <c r="C314" s="175" t="s">
        <v>368</v>
      </c>
      <c r="D314" s="175" t="s">
        <v>179</v>
      </c>
      <c r="E314" s="176" t="s">
        <v>3261</v>
      </c>
      <c r="F314" s="177" t="s">
        <v>3262</v>
      </c>
      <c r="G314" s="178" t="s">
        <v>199</v>
      </c>
      <c r="H314" s="179">
        <v>1067.431</v>
      </c>
      <c r="I314" s="180"/>
      <c r="J314" s="181">
        <f>ROUND(I314*H314,2)</f>
        <v>0</v>
      </c>
      <c r="K314" s="177" t="s">
        <v>183</v>
      </c>
      <c r="L314" s="41"/>
      <c r="M314" s="182" t="s">
        <v>19</v>
      </c>
      <c r="N314" s="183" t="s">
        <v>47</v>
      </c>
      <c r="O314" s="66"/>
      <c r="P314" s="184">
        <f>O314*H314</f>
        <v>0</v>
      </c>
      <c r="Q314" s="184">
        <v>0</v>
      </c>
      <c r="R314" s="184">
        <f>Q314*H314</f>
        <v>0</v>
      </c>
      <c r="S314" s="184">
        <v>4.5999999999999999E-2</v>
      </c>
      <c r="T314" s="185">
        <f>S314*H314</f>
        <v>49.101826000000003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186" t="s">
        <v>184</v>
      </c>
      <c r="AT314" s="186" t="s">
        <v>179</v>
      </c>
      <c r="AU314" s="186" t="s">
        <v>86</v>
      </c>
      <c r="AY314" s="19" t="s">
        <v>177</v>
      </c>
      <c r="BE314" s="187">
        <f>IF(N314="základní",J314,0)</f>
        <v>0</v>
      </c>
      <c r="BF314" s="187">
        <f>IF(N314="snížená",J314,0)</f>
        <v>0</v>
      </c>
      <c r="BG314" s="187">
        <f>IF(N314="zákl. přenesená",J314,0)</f>
        <v>0</v>
      </c>
      <c r="BH314" s="187">
        <f>IF(N314="sníž. přenesená",J314,0)</f>
        <v>0</v>
      </c>
      <c r="BI314" s="187">
        <f>IF(N314="nulová",J314,0)</f>
        <v>0</v>
      </c>
      <c r="BJ314" s="19" t="s">
        <v>84</v>
      </c>
      <c r="BK314" s="187">
        <f>ROUND(I314*H314,2)</f>
        <v>0</v>
      </c>
      <c r="BL314" s="19" t="s">
        <v>184</v>
      </c>
      <c r="BM314" s="186" t="s">
        <v>3263</v>
      </c>
    </row>
    <row r="315" spans="1:65" s="2" customFormat="1" ht="11.25">
      <c r="A315" s="36"/>
      <c r="B315" s="37"/>
      <c r="C315" s="38"/>
      <c r="D315" s="188" t="s">
        <v>186</v>
      </c>
      <c r="E315" s="38"/>
      <c r="F315" s="189" t="s">
        <v>3264</v>
      </c>
      <c r="G315" s="38"/>
      <c r="H315" s="38"/>
      <c r="I315" s="190"/>
      <c r="J315" s="38"/>
      <c r="K315" s="38"/>
      <c r="L315" s="41"/>
      <c r="M315" s="191"/>
      <c r="N315" s="192"/>
      <c r="O315" s="66"/>
      <c r="P315" s="66"/>
      <c r="Q315" s="66"/>
      <c r="R315" s="66"/>
      <c r="S315" s="66"/>
      <c r="T315" s="67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T315" s="19" t="s">
        <v>186</v>
      </c>
      <c r="AU315" s="19" t="s">
        <v>86</v>
      </c>
    </row>
    <row r="316" spans="1:65" s="15" customFormat="1" ht="11.25">
      <c r="B316" s="216"/>
      <c r="C316" s="217"/>
      <c r="D316" s="195" t="s">
        <v>188</v>
      </c>
      <c r="E316" s="218" t="s">
        <v>19</v>
      </c>
      <c r="F316" s="219" t="s">
        <v>373</v>
      </c>
      <c r="G316" s="217"/>
      <c r="H316" s="218" t="s">
        <v>19</v>
      </c>
      <c r="I316" s="220"/>
      <c r="J316" s="217"/>
      <c r="K316" s="217"/>
      <c r="L316" s="221"/>
      <c r="M316" s="222"/>
      <c r="N316" s="223"/>
      <c r="O316" s="223"/>
      <c r="P316" s="223"/>
      <c r="Q316" s="223"/>
      <c r="R316" s="223"/>
      <c r="S316" s="223"/>
      <c r="T316" s="224"/>
      <c r="AT316" s="225" t="s">
        <v>188</v>
      </c>
      <c r="AU316" s="225" t="s">
        <v>86</v>
      </c>
      <c r="AV316" s="15" t="s">
        <v>84</v>
      </c>
      <c r="AW316" s="15" t="s">
        <v>35</v>
      </c>
      <c r="AX316" s="15" t="s">
        <v>76</v>
      </c>
      <c r="AY316" s="225" t="s">
        <v>177</v>
      </c>
    </row>
    <row r="317" spans="1:65" s="13" customFormat="1" ht="11.25">
      <c r="B317" s="193"/>
      <c r="C317" s="194"/>
      <c r="D317" s="195" t="s">
        <v>188</v>
      </c>
      <c r="E317" s="196" t="s">
        <v>19</v>
      </c>
      <c r="F317" s="197" t="s">
        <v>3265</v>
      </c>
      <c r="G317" s="194"/>
      <c r="H317" s="198">
        <v>102.024</v>
      </c>
      <c r="I317" s="199"/>
      <c r="J317" s="194"/>
      <c r="K317" s="194"/>
      <c r="L317" s="200"/>
      <c r="M317" s="201"/>
      <c r="N317" s="202"/>
      <c r="O317" s="202"/>
      <c r="P317" s="202"/>
      <c r="Q317" s="202"/>
      <c r="R317" s="202"/>
      <c r="S317" s="202"/>
      <c r="T317" s="203"/>
      <c r="AT317" s="204" t="s">
        <v>188</v>
      </c>
      <c r="AU317" s="204" t="s">
        <v>86</v>
      </c>
      <c r="AV317" s="13" t="s">
        <v>86</v>
      </c>
      <c r="AW317" s="13" t="s">
        <v>35</v>
      </c>
      <c r="AX317" s="13" t="s">
        <v>76</v>
      </c>
      <c r="AY317" s="204" t="s">
        <v>177</v>
      </c>
    </row>
    <row r="318" spans="1:65" s="13" customFormat="1" ht="11.25">
      <c r="B318" s="193"/>
      <c r="C318" s="194"/>
      <c r="D318" s="195" t="s">
        <v>188</v>
      </c>
      <c r="E318" s="196" t="s">
        <v>19</v>
      </c>
      <c r="F318" s="197" t="s">
        <v>3266</v>
      </c>
      <c r="G318" s="194"/>
      <c r="H318" s="198">
        <v>102.453</v>
      </c>
      <c r="I318" s="199"/>
      <c r="J318" s="194"/>
      <c r="K318" s="194"/>
      <c r="L318" s="200"/>
      <c r="M318" s="201"/>
      <c r="N318" s="202"/>
      <c r="O318" s="202"/>
      <c r="P318" s="202"/>
      <c r="Q318" s="202"/>
      <c r="R318" s="202"/>
      <c r="S318" s="202"/>
      <c r="T318" s="203"/>
      <c r="AT318" s="204" t="s">
        <v>188</v>
      </c>
      <c r="AU318" s="204" t="s">
        <v>86</v>
      </c>
      <c r="AV318" s="13" t="s">
        <v>86</v>
      </c>
      <c r="AW318" s="13" t="s">
        <v>35</v>
      </c>
      <c r="AX318" s="13" t="s">
        <v>76</v>
      </c>
      <c r="AY318" s="204" t="s">
        <v>177</v>
      </c>
    </row>
    <row r="319" spans="1:65" s="13" customFormat="1" ht="11.25">
      <c r="B319" s="193"/>
      <c r="C319" s="194"/>
      <c r="D319" s="195" t="s">
        <v>188</v>
      </c>
      <c r="E319" s="196" t="s">
        <v>19</v>
      </c>
      <c r="F319" s="197" t="s">
        <v>3267</v>
      </c>
      <c r="G319" s="194"/>
      <c r="H319" s="198">
        <v>58.558999999999997</v>
      </c>
      <c r="I319" s="199"/>
      <c r="J319" s="194"/>
      <c r="K319" s="194"/>
      <c r="L319" s="200"/>
      <c r="M319" s="201"/>
      <c r="N319" s="202"/>
      <c r="O319" s="202"/>
      <c r="P319" s="202"/>
      <c r="Q319" s="202"/>
      <c r="R319" s="202"/>
      <c r="S319" s="202"/>
      <c r="T319" s="203"/>
      <c r="AT319" s="204" t="s">
        <v>188</v>
      </c>
      <c r="AU319" s="204" t="s">
        <v>86</v>
      </c>
      <c r="AV319" s="13" t="s">
        <v>86</v>
      </c>
      <c r="AW319" s="13" t="s">
        <v>35</v>
      </c>
      <c r="AX319" s="13" t="s">
        <v>76</v>
      </c>
      <c r="AY319" s="204" t="s">
        <v>177</v>
      </c>
    </row>
    <row r="320" spans="1:65" s="13" customFormat="1" ht="11.25">
      <c r="B320" s="193"/>
      <c r="C320" s="194"/>
      <c r="D320" s="195" t="s">
        <v>188</v>
      </c>
      <c r="E320" s="196" t="s">
        <v>19</v>
      </c>
      <c r="F320" s="197" t="s">
        <v>3268</v>
      </c>
      <c r="G320" s="194"/>
      <c r="H320" s="198">
        <v>57.485999999999997</v>
      </c>
      <c r="I320" s="199"/>
      <c r="J320" s="194"/>
      <c r="K320" s="194"/>
      <c r="L320" s="200"/>
      <c r="M320" s="201"/>
      <c r="N320" s="202"/>
      <c r="O320" s="202"/>
      <c r="P320" s="202"/>
      <c r="Q320" s="202"/>
      <c r="R320" s="202"/>
      <c r="S320" s="202"/>
      <c r="T320" s="203"/>
      <c r="AT320" s="204" t="s">
        <v>188</v>
      </c>
      <c r="AU320" s="204" t="s">
        <v>86</v>
      </c>
      <c r="AV320" s="13" t="s">
        <v>86</v>
      </c>
      <c r="AW320" s="13" t="s">
        <v>35</v>
      </c>
      <c r="AX320" s="13" t="s">
        <v>76</v>
      </c>
      <c r="AY320" s="204" t="s">
        <v>177</v>
      </c>
    </row>
    <row r="321" spans="1:65" s="13" customFormat="1" ht="11.25">
      <c r="B321" s="193"/>
      <c r="C321" s="194"/>
      <c r="D321" s="195" t="s">
        <v>188</v>
      </c>
      <c r="E321" s="196" t="s">
        <v>19</v>
      </c>
      <c r="F321" s="197" t="s">
        <v>3269</v>
      </c>
      <c r="G321" s="194"/>
      <c r="H321" s="198">
        <v>209.43</v>
      </c>
      <c r="I321" s="199"/>
      <c r="J321" s="194"/>
      <c r="K321" s="194"/>
      <c r="L321" s="200"/>
      <c r="M321" s="201"/>
      <c r="N321" s="202"/>
      <c r="O321" s="202"/>
      <c r="P321" s="202"/>
      <c r="Q321" s="202"/>
      <c r="R321" s="202"/>
      <c r="S321" s="202"/>
      <c r="T321" s="203"/>
      <c r="AT321" s="204" t="s">
        <v>188</v>
      </c>
      <c r="AU321" s="204" t="s">
        <v>86</v>
      </c>
      <c r="AV321" s="13" t="s">
        <v>86</v>
      </c>
      <c r="AW321" s="13" t="s">
        <v>35</v>
      </c>
      <c r="AX321" s="13" t="s">
        <v>76</v>
      </c>
      <c r="AY321" s="204" t="s">
        <v>177</v>
      </c>
    </row>
    <row r="322" spans="1:65" s="13" customFormat="1" ht="11.25">
      <c r="B322" s="193"/>
      <c r="C322" s="194"/>
      <c r="D322" s="195" t="s">
        <v>188</v>
      </c>
      <c r="E322" s="196" t="s">
        <v>19</v>
      </c>
      <c r="F322" s="197" t="s">
        <v>3270</v>
      </c>
      <c r="G322" s="194"/>
      <c r="H322" s="198">
        <v>152.88</v>
      </c>
      <c r="I322" s="199"/>
      <c r="J322" s="194"/>
      <c r="K322" s="194"/>
      <c r="L322" s="200"/>
      <c r="M322" s="201"/>
      <c r="N322" s="202"/>
      <c r="O322" s="202"/>
      <c r="P322" s="202"/>
      <c r="Q322" s="202"/>
      <c r="R322" s="202"/>
      <c r="S322" s="202"/>
      <c r="T322" s="203"/>
      <c r="AT322" s="204" t="s">
        <v>188</v>
      </c>
      <c r="AU322" s="204" t="s">
        <v>86</v>
      </c>
      <c r="AV322" s="13" t="s">
        <v>86</v>
      </c>
      <c r="AW322" s="13" t="s">
        <v>35</v>
      </c>
      <c r="AX322" s="13" t="s">
        <v>76</v>
      </c>
      <c r="AY322" s="204" t="s">
        <v>177</v>
      </c>
    </row>
    <row r="323" spans="1:65" s="13" customFormat="1" ht="11.25">
      <c r="B323" s="193"/>
      <c r="C323" s="194"/>
      <c r="D323" s="195" t="s">
        <v>188</v>
      </c>
      <c r="E323" s="196" t="s">
        <v>19</v>
      </c>
      <c r="F323" s="197" t="s">
        <v>3271</v>
      </c>
      <c r="G323" s="194"/>
      <c r="H323" s="198">
        <v>26.13</v>
      </c>
      <c r="I323" s="199"/>
      <c r="J323" s="194"/>
      <c r="K323" s="194"/>
      <c r="L323" s="200"/>
      <c r="M323" s="201"/>
      <c r="N323" s="202"/>
      <c r="O323" s="202"/>
      <c r="P323" s="202"/>
      <c r="Q323" s="202"/>
      <c r="R323" s="202"/>
      <c r="S323" s="202"/>
      <c r="T323" s="203"/>
      <c r="AT323" s="204" t="s">
        <v>188</v>
      </c>
      <c r="AU323" s="204" t="s">
        <v>86</v>
      </c>
      <c r="AV323" s="13" t="s">
        <v>86</v>
      </c>
      <c r="AW323" s="13" t="s">
        <v>35</v>
      </c>
      <c r="AX323" s="13" t="s">
        <v>76</v>
      </c>
      <c r="AY323" s="204" t="s">
        <v>177</v>
      </c>
    </row>
    <row r="324" spans="1:65" s="13" customFormat="1" ht="11.25">
      <c r="B324" s="193"/>
      <c r="C324" s="194"/>
      <c r="D324" s="195" t="s">
        <v>188</v>
      </c>
      <c r="E324" s="196" t="s">
        <v>19</v>
      </c>
      <c r="F324" s="197" t="s">
        <v>3272</v>
      </c>
      <c r="G324" s="194"/>
      <c r="H324" s="198">
        <v>57.33</v>
      </c>
      <c r="I324" s="199"/>
      <c r="J324" s="194"/>
      <c r="K324" s="194"/>
      <c r="L324" s="200"/>
      <c r="M324" s="201"/>
      <c r="N324" s="202"/>
      <c r="O324" s="202"/>
      <c r="P324" s="202"/>
      <c r="Q324" s="202"/>
      <c r="R324" s="202"/>
      <c r="S324" s="202"/>
      <c r="T324" s="203"/>
      <c r="AT324" s="204" t="s">
        <v>188</v>
      </c>
      <c r="AU324" s="204" t="s">
        <v>86</v>
      </c>
      <c r="AV324" s="13" t="s">
        <v>86</v>
      </c>
      <c r="AW324" s="13" t="s">
        <v>35</v>
      </c>
      <c r="AX324" s="13" t="s">
        <v>76</v>
      </c>
      <c r="AY324" s="204" t="s">
        <v>177</v>
      </c>
    </row>
    <row r="325" spans="1:65" s="13" customFormat="1" ht="11.25">
      <c r="B325" s="193"/>
      <c r="C325" s="194"/>
      <c r="D325" s="195" t="s">
        <v>188</v>
      </c>
      <c r="E325" s="196" t="s">
        <v>19</v>
      </c>
      <c r="F325" s="197" t="s">
        <v>3273</v>
      </c>
      <c r="G325" s="194"/>
      <c r="H325" s="198">
        <v>-3.0449999999999999</v>
      </c>
      <c r="I325" s="199"/>
      <c r="J325" s="194"/>
      <c r="K325" s="194"/>
      <c r="L325" s="200"/>
      <c r="M325" s="201"/>
      <c r="N325" s="202"/>
      <c r="O325" s="202"/>
      <c r="P325" s="202"/>
      <c r="Q325" s="202"/>
      <c r="R325" s="202"/>
      <c r="S325" s="202"/>
      <c r="T325" s="203"/>
      <c r="AT325" s="204" t="s">
        <v>188</v>
      </c>
      <c r="AU325" s="204" t="s">
        <v>86</v>
      </c>
      <c r="AV325" s="13" t="s">
        <v>86</v>
      </c>
      <c r="AW325" s="13" t="s">
        <v>35</v>
      </c>
      <c r="AX325" s="13" t="s">
        <v>76</v>
      </c>
      <c r="AY325" s="204" t="s">
        <v>177</v>
      </c>
    </row>
    <row r="326" spans="1:65" s="13" customFormat="1" ht="11.25">
      <c r="B326" s="193"/>
      <c r="C326" s="194"/>
      <c r="D326" s="195" t="s">
        <v>188</v>
      </c>
      <c r="E326" s="196" t="s">
        <v>19</v>
      </c>
      <c r="F326" s="197" t="s">
        <v>3274</v>
      </c>
      <c r="G326" s="194"/>
      <c r="H326" s="198">
        <v>58.11</v>
      </c>
      <c r="I326" s="199"/>
      <c r="J326" s="194"/>
      <c r="K326" s="194"/>
      <c r="L326" s="200"/>
      <c r="M326" s="201"/>
      <c r="N326" s="202"/>
      <c r="O326" s="202"/>
      <c r="P326" s="202"/>
      <c r="Q326" s="202"/>
      <c r="R326" s="202"/>
      <c r="S326" s="202"/>
      <c r="T326" s="203"/>
      <c r="AT326" s="204" t="s">
        <v>188</v>
      </c>
      <c r="AU326" s="204" t="s">
        <v>86</v>
      </c>
      <c r="AV326" s="13" t="s">
        <v>86</v>
      </c>
      <c r="AW326" s="13" t="s">
        <v>35</v>
      </c>
      <c r="AX326" s="13" t="s">
        <v>76</v>
      </c>
      <c r="AY326" s="204" t="s">
        <v>177</v>
      </c>
    </row>
    <row r="327" spans="1:65" s="13" customFormat="1" ht="11.25">
      <c r="B327" s="193"/>
      <c r="C327" s="194"/>
      <c r="D327" s="195" t="s">
        <v>188</v>
      </c>
      <c r="E327" s="196" t="s">
        <v>19</v>
      </c>
      <c r="F327" s="197" t="s">
        <v>3273</v>
      </c>
      <c r="G327" s="194"/>
      <c r="H327" s="198">
        <v>-3.0449999999999999</v>
      </c>
      <c r="I327" s="199"/>
      <c r="J327" s="194"/>
      <c r="K327" s="194"/>
      <c r="L327" s="200"/>
      <c r="M327" s="201"/>
      <c r="N327" s="202"/>
      <c r="O327" s="202"/>
      <c r="P327" s="202"/>
      <c r="Q327" s="202"/>
      <c r="R327" s="202"/>
      <c r="S327" s="202"/>
      <c r="T327" s="203"/>
      <c r="AT327" s="204" t="s">
        <v>188</v>
      </c>
      <c r="AU327" s="204" t="s">
        <v>86</v>
      </c>
      <c r="AV327" s="13" t="s">
        <v>86</v>
      </c>
      <c r="AW327" s="13" t="s">
        <v>35</v>
      </c>
      <c r="AX327" s="13" t="s">
        <v>76</v>
      </c>
      <c r="AY327" s="204" t="s">
        <v>177</v>
      </c>
    </row>
    <row r="328" spans="1:65" s="13" customFormat="1" ht="11.25">
      <c r="B328" s="193"/>
      <c r="C328" s="194"/>
      <c r="D328" s="195" t="s">
        <v>188</v>
      </c>
      <c r="E328" s="196" t="s">
        <v>19</v>
      </c>
      <c r="F328" s="197" t="s">
        <v>3275</v>
      </c>
      <c r="G328" s="194"/>
      <c r="H328" s="198">
        <v>88.373999999999995</v>
      </c>
      <c r="I328" s="199"/>
      <c r="J328" s="194"/>
      <c r="K328" s="194"/>
      <c r="L328" s="200"/>
      <c r="M328" s="201"/>
      <c r="N328" s="202"/>
      <c r="O328" s="202"/>
      <c r="P328" s="202"/>
      <c r="Q328" s="202"/>
      <c r="R328" s="202"/>
      <c r="S328" s="202"/>
      <c r="T328" s="203"/>
      <c r="AT328" s="204" t="s">
        <v>188</v>
      </c>
      <c r="AU328" s="204" t="s">
        <v>86</v>
      </c>
      <c r="AV328" s="13" t="s">
        <v>86</v>
      </c>
      <c r="AW328" s="13" t="s">
        <v>35</v>
      </c>
      <c r="AX328" s="13" t="s">
        <v>76</v>
      </c>
      <c r="AY328" s="204" t="s">
        <v>177</v>
      </c>
    </row>
    <row r="329" spans="1:65" s="13" customFormat="1" ht="11.25">
      <c r="B329" s="193"/>
      <c r="C329" s="194"/>
      <c r="D329" s="195" t="s">
        <v>188</v>
      </c>
      <c r="E329" s="196" t="s">
        <v>19</v>
      </c>
      <c r="F329" s="197" t="s">
        <v>3276</v>
      </c>
      <c r="G329" s="194"/>
      <c r="H329" s="198">
        <v>-6.09</v>
      </c>
      <c r="I329" s="199"/>
      <c r="J329" s="194"/>
      <c r="K329" s="194"/>
      <c r="L329" s="200"/>
      <c r="M329" s="201"/>
      <c r="N329" s="202"/>
      <c r="O329" s="202"/>
      <c r="P329" s="202"/>
      <c r="Q329" s="202"/>
      <c r="R329" s="202"/>
      <c r="S329" s="202"/>
      <c r="T329" s="203"/>
      <c r="AT329" s="204" t="s">
        <v>188</v>
      </c>
      <c r="AU329" s="204" t="s">
        <v>86</v>
      </c>
      <c r="AV329" s="13" t="s">
        <v>86</v>
      </c>
      <c r="AW329" s="13" t="s">
        <v>35</v>
      </c>
      <c r="AX329" s="13" t="s">
        <v>76</v>
      </c>
      <c r="AY329" s="204" t="s">
        <v>177</v>
      </c>
    </row>
    <row r="330" spans="1:65" s="13" customFormat="1" ht="11.25">
      <c r="B330" s="193"/>
      <c r="C330" s="194"/>
      <c r="D330" s="195" t="s">
        <v>188</v>
      </c>
      <c r="E330" s="196" t="s">
        <v>19</v>
      </c>
      <c r="F330" s="197" t="s">
        <v>3277</v>
      </c>
      <c r="G330" s="194"/>
      <c r="H330" s="198">
        <v>53.04</v>
      </c>
      <c r="I330" s="199"/>
      <c r="J330" s="194"/>
      <c r="K330" s="194"/>
      <c r="L330" s="200"/>
      <c r="M330" s="201"/>
      <c r="N330" s="202"/>
      <c r="O330" s="202"/>
      <c r="P330" s="202"/>
      <c r="Q330" s="202"/>
      <c r="R330" s="202"/>
      <c r="S330" s="202"/>
      <c r="T330" s="203"/>
      <c r="AT330" s="204" t="s">
        <v>188</v>
      </c>
      <c r="AU330" s="204" t="s">
        <v>86</v>
      </c>
      <c r="AV330" s="13" t="s">
        <v>86</v>
      </c>
      <c r="AW330" s="13" t="s">
        <v>35</v>
      </c>
      <c r="AX330" s="13" t="s">
        <v>76</v>
      </c>
      <c r="AY330" s="204" t="s">
        <v>177</v>
      </c>
    </row>
    <row r="331" spans="1:65" s="13" customFormat="1" ht="11.25">
      <c r="B331" s="193"/>
      <c r="C331" s="194"/>
      <c r="D331" s="195" t="s">
        <v>188</v>
      </c>
      <c r="E331" s="196" t="s">
        <v>19</v>
      </c>
      <c r="F331" s="197" t="s">
        <v>3273</v>
      </c>
      <c r="G331" s="194"/>
      <c r="H331" s="198">
        <v>-3.0449999999999999</v>
      </c>
      <c r="I331" s="199"/>
      <c r="J331" s="194"/>
      <c r="K331" s="194"/>
      <c r="L331" s="200"/>
      <c r="M331" s="201"/>
      <c r="N331" s="202"/>
      <c r="O331" s="202"/>
      <c r="P331" s="202"/>
      <c r="Q331" s="202"/>
      <c r="R331" s="202"/>
      <c r="S331" s="202"/>
      <c r="T331" s="203"/>
      <c r="AT331" s="204" t="s">
        <v>188</v>
      </c>
      <c r="AU331" s="204" t="s">
        <v>86</v>
      </c>
      <c r="AV331" s="13" t="s">
        <v>86</v>
      </c>
      <c r="AW331" s="13" t="s">
        <v>35</v>
      </c>
      <c r="AX331" s="13" t="s">
        <v>76</v>
      </c>
      <c r="AY331" s="204" t="s">
        <v>177</v>
      </c>
    </row>
    <row r="332" spans="1:65" s="13" customFormat="1" ht="11.25">
      <c r="B332" s="193"/>
      <c r="C332" s="194"/>
      <c r="D332" s="195" t="s">
        <v>188</v>
      </c>
      <c r="E332" s="196" t="s">
        <v>19</v>
      </c>
      <c r="F332" s="197" t="s">
        <v>3278</v>
      </c>
      <c r="G332" s="194"/>
      <c r="H332" s="198">
        <v>123.24</v>
      </c>
      <c r="I332" s="199"/>
      <c r="J332" s="194"/>
      <c r="K332" s="194"/>
      <c r="L332" s="200"/>
      <c r="M332" s="201"/>
      <c r="N332" s="202"/>
      <c r="O332" s="202"/>
      <c r="P332" s="202"/>
      <c r="Q332" s="202"/>
      <c r="R332" s="202"/>
      <c r="S332" s="202"/>
      <c r="T332" s="203"/>
      <c r="AT332" s="204" t="s">
        <v>188</v>
      </c>
      <c r="AU332" s="204" t="s">
        <v>86</v>
      </c>
      <c r="AV332" s="13" t="s">
        <v>86</v>
      </c>
      <c r="AW332" s="13" t="s">
        <v>35</v>
      </c>
      <c r="AX332" s="13" t="s">
        <v>76</v>
      </c>
      <c r="AY332" s="204" t="s">
        <v>177</v>
      </c>
    </row>
    <row r="333" spans="1:65" s="13" customFormat="1" ht="11.25">
      <c r="B333" s="193"/>
      <c r="C333" s="194"/>
      <c r="D333" s="195" t="s">
        <v>188</v>
      </c>
      <c r="E333" s="196" t="s">
        <v>19</v>
      </c>
      <c r="F333" s="197" t="s">
        <v>3279</v>
      </c>
      <c r="G333" s="194"/>
      <c r="H333" s="198">
        <v>-6.4</v>
      </c>
      <c r="I333" s="199"/>
      <c r="J333" s="194"/>
      <c r="K333" s="194"/>
      <c r="L333" s="200"/>
      <c r="M333" s="201"/>
      <c r="N333" s="202"/>
      <c r="O333" s="202"/>
      <c r="P333" s="202"/>
      <c r="Q333" s="202"/>
      <c r="R333" s="202"/>
      <c r="S333" s="202"/>
      <c r="T333" s="203"/>
      <c r="AT333" s="204" t="s">
        <v>188</v>
      </c>
      <c r="AU333" s="204" t="s">
        <v>86</v>
      </c>
      <c r="AV333" s="13" t="s">
        <v>86</v>
      </c>
      <c r="AW333" s="13" t="s">
        <v>35</v>
      </c>
      <c r="AX333" s="13" t="s">
        <v>76</v>
      </c>
      <c r="AY333" s="204" t="s">
        <v>177</v>
      </c>
    </row>
    <row r="334" spans="1:65" s="14" customFormat="1" ht="11.25">
      <c r="B334" s="205"/>
      <c r="C334" s="206"/>
      <c r="D334" s="195" t="s">
        <v>188</v>
      </c>
      <c r="E334" s="207" t="s">
        <v>19</v>
      </c>
      <c r="F334" s="208" t="s">
        <v>190</v>
      </c>
      <c r="G334" s="206"/>
      <c r="H334" s="209">
        <v>1067.431</v>
      </c>
      <c r="I334" s="210"/>
      <c r="J334" s="206"/>
      <c r="K334" s="206"/>
      <c r="L334" s="211"/>
      <c r="M334" s="212"/>
      <c r="N334" s="213"/>
      <c r="O334" s="213"/>
      <c r="P334" s="213"/>
      <c r="Q334" s="213"/>
      <c r="R334" s="213"/>
      <c r="S334" s="213"/>
      <c r="T334" s="214"/>
      <c r="AT334" s="215" t="s">
        <v>188</v>
      </c>
      <c r="AU334" s="215" t="s">
        <v>86</v>
      </c>
      <c r="AV334" s="14" t="s">
        <v>184</v>
      </c>
      <c r="AW334" s="14" t="s">
        <v>35</v>
      </c>
      <c r="AX334" s="14" t="s">
        <v>84</v>
      </c>
      <c r="AY334" s="215" t="s">
        <v>177</v>
      </c>
    </row>
    <row r="335" spans="1:65" s="2" customFormat="1" ht="24.2" customHeight="1">
      <c r="A335" s="36"/>
      <c r="B335" s="37"/>
      <c r="C335" s="175" t="s">
        <v>7</v>
      </c>
      <c r="D335" s="175" t="s">
        <v>179</v>
      </c>
      <c r="E335" s="176" t="s">
        <v>3280</v>
      </c>
      <c r="F335" s="177" t="s">
        <v>3281</v>
      </c>
      <c r="G335" s="178" t="s">
        <v>199</v>
      </c>
      <c r="H335" s="179">
        <v>757.58500000000004</v>
      </c>
      <c r="I335" s="180"/>
      <c r="J335" s="181">
        <f>ROUND(I335*H335,2)</f>
        <v>0</v>
      </c>
      <c r="K335" s="177" t="s">
        <v>183</v>
      </c>
      <c r="L335" s="41"/>
      <c r="M335" s="182" t="s">
        <v>19</v>
      </c>
      <c r="N335" s="183" t="s">
        <v>47</v>
      </c>
      <c r="O335" s="66"/>
      <c r="P335" s="184">
        <f>O335*H335</f>
        <v>0</v>
      </c>
      <c r="Q335" s="184">
        <v>0</v>
      </c>
      <c r="R335" s="184">
        <f>Q335*H335</f>
        <v>0</v>
      </c>
      <c r="S335" s="184">
        <v>5.8999999999999997E-2</v>
      </c>
      <c r="T335" s="185">
        <f>S335*H335</f>
        <v>44.697515000000003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86" t="s">
        <v>184</v>
      </c>
      <c r="AT335" s="186" t="s">
        <v>179</v>
      </c>
      <c r="AU335" s="186" t="s">
        <v>86</v>
      </c>
      <c r="AY335" s="19" t="s">
        <v>177</v>
      </c>
      <c r="BE335" s="187">
        <f>IF(N335="základní",J335,0)</f>
        <v>0</v>
      </c>
      <c r="BF335" s="187">
        <f>IF(N335="snížená",J335,0)</f>
        <v>0</v>
      </c>
      <c r="BG335" s="187">
        <f>IF(N335="zákl. přenesená",J335,0)</f>
        <v>0</v>
      </c>
      <c r="BH335" s="187">
        <f>IF(N335="sníž. přenesená",J335,0)</f>
        <v>0</v>
      </c>
      <c r="BI335" s="187">
        <f>IF(N335="nulová",J335,0)</f>
        <v>0</v>
      </c>
      <c r="BJ335" s="19" t="s">
        <v>84</v>
      </c>
      <c r="BK335" s="187">
        <f>ROUND(I335*H335,2)</f>
        <v>0</v>
      </c>
      <c r="BL335" s="19" t="s">
        <v>184</v>
      </c>
      <c r="BM335" s="186" t="s">
        <v>3282</v>
      </c>
    </row>
    <row r="336" spans="1:65" s="2" customFormat="1" ht="11.25">
      <c r="A336" s="36"/>
      <c r="B336" s="37"/>
      <c r="C336" s="38"/>
      <c r="D336" s="188" t="s">
        <v>186</v>
      </c>
      <c r="E336" s="38"/>
      <c r="F336" s="189" t="s">
        <v>3283</v>
      </c>
      <c r="G336" s="38"/>
      <c r="H336" s="38"/>
      <c r="I336" s="190"/>
      <c r="J336" s="38"/>
      <c r="K336" s="38"/>
      <c r="L336" s="41"/>
      <c r="M336" s="191"/>
      <c r="N336" s="192"/>
      <c r="O336" s="66"/>
      <c r="P336" s="66"/>
      <c r="Q336" s="66"/>
      <c r="R336" s="66"/>
      <c r="S336" s="66"/>
      <c r="T336" s="67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T336" s="19" t="s">
        <v>186</v>
      </c>
      <c r="AU336" s="19" t="s">
        <v>86</v>
      </c>
    </row>
    <row r="337" spans="2:51" s="15" customFormat="1" ht="11.25">
      <c r="B337" s="216"/>
      <c r="C337" s="217"/>
      <c r="D337" s="195" t="s">
        <v>188</v>
      </c>
      <c r="E337" s="218" t="s">
        <v>19</v>
      </c>
      <c r="F337" s="219" t="s">
        <v>3284</v>
      </c>
      <c r="G337" s="217"/>
      <c r="H337" s="218" t="s">
        <v>19</v>
      </c>
      <c r="I337" s="220"/>
      <c r="J337" s="217"/>
      <c r="K337" s="217"/>
      <c r="L337" s="221"/>
      <c r="M337" s="222"/>
      <c r="N337" s="223"/>
      <c r="O337" s="223"/>
      <c r="P337" s="223"/>
      <c r="Q337" s="223"/>
      <c r="R337" s="223"/>
      <c r="S337" s="223"/>
      <c r="T337" s="224"/>
      <c r="AT337" s="225" t="s">
        <v>188</v>
      </c>
      <c r="AU337" s="225" t="s">
        <v>86</v>
      </c>
      <c r="AV337" s="15" t="s">
        <v>84</v>
      </c>
      <c r="AW337" s="15" t="s">
        <v>35</v>
      </c>
      <c r="AX337" s="15" t="s">
        <v>76</v>
      </c>
      <c r="AY337" s="225" t="s">
        <v>177</v>
      </c>
    </row>
    <row r="338" spans="2:51" s="13" customFormat="1" ht="11.25">
      <c r="B338" s="193"/>
      <c r="C338" s="194"/>
      <c r="D338" s="195" t="s">
        <v>188</v>
      </c>
      <c r="E338" s="196" t="s">
        <v>19</v>
      </c>
      <c r="F338" s="197" t="s">
        <v>3285</v>
      </c>
      <c r="G338" s="194"/>
      <c r="H338" s="198">
        <v>195.5</v>
      </c>
      <c r="I338" s="199"/>
      <c r="J338" s="194"/>
      <c r="K338" s="194"/>
      <c r="L338" s="200"/>
      <c r="M338" s="201"/>
      <c r="N338" s="202"/>
      <c r="O338" s="202"/>
      <c r="P338" s="202"/>
      <c r="Q338" s="202"/>
      <c r="R338" s="202"/>
      <c r="S338" s="202"/>
      <c r="T338" s="203"/>
      <c r="AT338" s="204" t="s">
        <v>188</v>
      </c>
      <c r="AU338" s="204" t="s">
        <v>86</v>
      </c>
      <c r="AV338" s="13" t="s">
        <v>86</v>
      </c>
      <c r="AW338" s="13" t="s">
        <v>35</v>
      </c>
      <c r="AX338" s="13" t="s">
        <v>76</v>
      </c>
      <c r="AY338" s="204" t="s">
        <v>177</v>
      </c>
    </row>
    <row r="339" spans="2:51" s="15" customFormat="1" ht="11.25">
      <c r="B339" s="216"/>
      <c r="C339" s="217"/>
      <c r="D339" s="195" t="s">
        <v>188</v>
      </c>
      <c r="E339" s="218" t="s">
        <v>19</v>
      </c>
      <c r="F339" s="219" t="s">
        <v>3286</v>
      </c>
      <c r="G339" s="217"/>
      <c r="H339" s="218" t="s">
        <v>19</v>
      </c>
      <c r="I339" s="220"/>
      <c r="J339" s="217"/>
      <c r="K339" s="217"/>
      <c r="L339" s="221"/>
      <c r="M339" s="222"/>
      <c r="N339" s="223"/>
      <c r="O339" s="223"/>
      <c r="P339" s="223"/>
      <c r="Q339" s="223"/>
      <c r="R339" s="223"/>
      <c r="S339" s="223"/>
      <c r="T339" s="224"/>
      <c r="AT339" s="225" t="s">
        <v>188</v>
      </c>
      <c r="AU339" s="225" t="s">
        <v>86</v>
      </c>
      <c r="AV339" s="15" t="s">
        <v>84</v>
      </c>
      <c r="AW339" s="15" t="s">
        <v>35</v>
      </c>
      <c r="AX339" s="15" t="s">
        <v>76</v>
      </c>
      <c r="AY339" s="225" t="s">
        <v>177</v>
      </c>
    </row>
    <row r="340" spans="2:51" s="13" customFormat="1" ht="11.25">
      <c r="B340" s="193"/>
      <c r="C340" s="194"/>
      <c r="D340" s="195" t="s">
        <v>188</v>
      </c>
      <c r="E340" s="196" t="s">
        <v>19</v>
      </c>
      <c r="F340" s="197" t="s">
        <v>3287</v>
      </c>
      <c r="G340" s="194"/>
      <c r="H340" s="198">
        <v>197.5</v>
      </c>
      <c r="I340" s="199"/>
      <c r="J340" s="194"/>
      <c r="K340" s="194"/>
      <c r="L340" s="200"/>
      <c r="M340" s="201"/>
      <c r="N340" s="202"/>
      <c r="O340" s="202"/>
      <c r="P340" s="202"/>
      <c r="Q340" s="202"/>
      <c r="R340" s="202"/>
      <c r="S340" s="202"/>
      <c r="T340" s="203"/>
      <c r="AT340" s="204" t="s">
        <v>188</v>
      </c>
      <c r="AU340" s="204" t="s">
        <v>86</v>
      </c>
      <c r="AV340" s="13" t="s">
        <v>86</v>
      </c>
      <c r="AW340" s="13" t="s">
        <v>35</v>
      </c>
      <c r="AX340" s="13" t="s">
        <v>76</v>
      </c>
      <c r="AY340" s="204" t="s">
        <v>177</v>
      </c>
    </row>
    <row r="341" spans="2:51" s="15" customFormat="1" ht="11.25">
      <c r="B341" s="216"/>
      <c r="C341" s="217"/>
      <c r="D341" s="195" t="s">
        <v>188</v>
      </c>
      <c r="E341" s="218" t="s">
        <v>19</v>
      </c>
      <c r="F341" s="219" t="s">
        <v>657</v>
      </c>
      <c r="G341" s="217"/>
      <c r="H341" s="218" t="s">
        <v>19</v>
      </c>
      <c r="I341" s="220"/>
      <c r="J341" s="217"/>
      <c r="K341" s="217"/>
      <c r="L341" s="221"/>
      <c r="M341" s="222"/>
      <c r="N341" s="223"/>
      <c r="O341" s="223"/>
      <c r="P341" s="223"/>
      <c r="Q341" s="223"/>
      <c r="R341" s="223"/>
      <c r="S341" s="223"/>
      <c r="T341" s="224"/>
      <c r="AT341" s="225" t="s">
        <v>188</v>
      </c>
      <c r="AU341" s="225" t="s">
        <v>86</v>
      </c>
      <c r="AV341" s="15" t="s">
        <v>84</v>
      </c>
      <c r="AW341" s="15" t="s">
        <v>35</v>
      </c>
      <c r="AX341" s="15" t="s">
        <v>76</v>
      </c>
      <c r="AY341" s="225" t="s">
        <v>177</v>
      </c>
    </row>
    <row r="342" spans="2:51" s="13" customFormat="1" ht="11.25">
      <c r="B342" s="193"/>
      <c r="C342" s="194"/>
      <c r="D342" s="195" t="s">
        <v>188</v>
      </c>
      <c r="E342" s="196" t="s">
        <v>19</v>
      </c>
      <c r="F342" s="197" t="s">
        <v>2236</v>
      </c>
      <c r="G342" s="194"/>
      <c r="H342" s="198">
        <v>251</v>
      </c>
      <c r="I342" s="199"/>
      <c r="J342" s="194"/>
      <c r="K342" s="194"/>
      <c r="L342" s="200"/>
      <c r="M342" s="201"/>
      <c r="N342" s="202"/>
      <c r="O342" s="202"/>
      <c r="P342" s="202"/>
      <c r="Q342" s="202"/>
      <c r="R342" s="202"/>
      <c r="S342" s="202"/>
      <c r="T342" s="203"/>
      <c r="AT342" s="204" t="s">
        <v>188</v>
      </c>
      <c r="AU342" s="204" t="s">
        <v>86</v>
      </c>
      <c r="AV342" s="13" t="s">
        <v>86</v>
      </c>
      <c r="AW342" s="13" t="s">
        <v>35</v>
      </c>
      <c r="AX342" s="13" t="s">
        <v>76</v>
      </c>
      <c r="AY342" s="204" t="s">
        <v>177</v>
      </c>
    </row>
    <row r="343" spans="2:51" s="15" customFormat="1" ht="11.25">
      <c r="B343" s="216"/>
      <c r="C343" s="217"/>
      <c r="D343" s="195" t="s">
        <v>188</v>
      </c>
      <c r="E343" s="218" t="s">
        <v>19</v>
      </c>
      <c r="F343" s="219" t="s">
        <v>643</v>
      </c>
      <c r="G343" s="217"/>
      <c r="H343" s="218" t="s">
        <v>19</v>
      </c>
      <c r="I343" s="220"/>
      <c r="J343" s="217"/>
      <c r="K343" s="217"/>
      <c r="L343" s="221"/>
      <c r="M343" s="222"/>
      <c r="N343" s="223"/>
      <c r="O343" s="223"/>
      <c r="P343" s="223"/>
      <c r="Q343" s="223"/>
      <c r="R343" s="223"/>
      <c r="S343" s="223"/>
      <c r="T343" s="224"/>
      <c r="AT343" s="225" t="s">
        <v>188</v>
      </c>
      <c r="AU343" s="225" t="s">
        <v>86</v>
      </c>
      <c r="AV343" s="15" t="s">
        <v>84</v>
      </c>
      <c r="AW343" s="15" t="s">
        <v>35</v>
      </c>
      <c r="AX343" s="15" t="s">
        <v>76</v>
      </c>
      <c r="AY343" s="225" t="s">
        <v>177</v>
      </c>
    </row>
    <row r="344" spans="2:51" s="13" customFormat="1" ht="11.25">
      <c r="B344" s="193"/>
      <c r="C344" s="194"/>
      <c r="D344" s="195" t="s">
        <v>188</v>
      </c>
      <c r="E344" s="196" t="s">
        <v>19</v>
      </c>
      <c r="F344" s="197" t="s">
        <v>2152</v>
      </c>
      <c r="G344" s="194"/>
      <c r="H344" s="198">
        <v>234</v>
      </c>
      <c r="I344" s="199"/>
      <c r="J344" s="194"/>
      <c r="K344" s="194"/>
      <c r="L344" s="200"/>
      <c r="M344" s="201"/>
      <c r="N344" s="202"/>
      <c r="O344" s="202"/>
      <c r="P344" s="202"/>
      <c r="Q344" s="202"/>
      <c r="R344" s="202"/>
      <c r="S344" s="202"/>
      <c r="T344" s="203"/>
      <c r="AT344" s="204" t="s">
        <v>188</v>
      </c>
      <c r="AU344" s="204" t="s">
        <v>86</v>
      </c>
      <c r="AV344" s="13" t="s">
        <v>86</v>
      </c>
      <c r="AW344" s="13" t="s">
        <v>35</v>
      </c>
      <c r="AX344" s="13" t="s">
        <v>76</v>
      </c>
      <c r="AY344" s="204" t="s">
        <v>177</v>
      </c>
    </row>
    <row r="345" spans="2:51" s="16" customFormat="1" ht="11.25">
      <c r="B345" s="226"/>
      <c r="C345" s="227"/>
      <c r="D345" s="195" t="s">
        <v>188</v>
      </c>
      <c r="E345" s="228" t="s">
        <v>19</v>
      </c>
      <c r="F345" s="229" t="s">
        <v>626</v>
      </c>
      <c r="G345" s="227"/>
      <c r="H345" s="230">
        <v>878</v>
      </c>
      <c r="I345" s="231"/>
      <c r="J345" s="227"/>
      <c r="K345" s="227"/>
      <c r="L345" s="232"/>
      <c r="M345" s="233"/>
      <c r="N345" s="234"/>
      <c r="O345" s="234"/>
      <c r="P345" s="234"/>
      <c r="Q345" s="234"/>
      <c r="R345" s="234"/>
      <c r="S345" s="234"/>
      <c r="T345" s="235"/>
      <c r="AT345" s="236" t="s">
        <v>188</v>
      </c>
      <c r="AU345" s="236" t="s">
        <v>86</v>
      </c>
      <c r="AV345" s="16" t="s">
        <v>196</v>
      </c>
      <c r="AW345" s="16" t="s">
        <v>35</v>
      </c>
      <c r="AX345" s="16" t="s">
        <v>76</v>
      </c>
      <c r="AY345" s="236" t="s">
        <v>177</v>
      </c>
    </row>
    <row r="346" spans="2:51" s="13" customFormat="1" ht="11.25">
      <c r="B346" s="193"/>
      <c r="C346" s="194"/>
      <c r="D346" s="195" t="s">
        <v>188</v>
      </c>
      <c r="E346" s="196" t="s">
        <v>19</v>
      </c>
      <c r="F346" s="197" t="s">
        <v>3288</v>
      </c>
      <c r="G346" s="194"/>
      <c r="H346" s="198">
        <v>-0.54</v>
      </c>
      <c r="I346" s="199"/>
      <c r="J346" s="194"/>
      <c r="K346" s="194"/>
      <c r="L346" s="200"/>
      <c r="M346" s="201"/>
      <c r="N346" s="202"/>
      <c r="O346" s="202"/>
      <c r="P346" s="202"/>
      <c r="Q346" s="202"/>
      <c r="R346" s="202"/>
      <c r="S346" s="202"/>
      <c r="T346" s="203"/>
      <c r="AT346" s="204" t="s">
        <v>188</v>
      </c>
      <c r="AU346" s="204" t="s">
        <v>86</v>
      </c>
      <c r="AV346" s="13" t="s">
        <v>86</v>
      </c>
      <c r="AW346" s="13" t="s">
        <v>35</v>
      </c>
      <c r="AX346" s="13" t="s">
        <v>76</v>
      </c>
      <c r="AY346" s="204" t="s">
        <v>177</v>
      </c>
    </row>
    <row r="347" spans="2:51" s="13" customFormat="1" ht="11.25">
      <c r="B347" s="193"/>
      <c r="C347" s="194"/>
      <c r="D347" s="195" t="s">
        <v>188</v>
      </c>
      <c r="E347" s="196" t="s">
        <v>19</v>
      </c>
      <c r="F347" s="197" t="s">
        <v>3289</v>
      </c>
      <c r="G347" s="194"/>
      <c r="H347" s="198">
        <v>-15.6</v>
      </c>
      <c r="I347" s="199"/>
      <c r="J347" s="194"/>
      <c r="K347" s="194"/>
      <c r="L347" s="200"/>
      <c r="M347" s="201"/>
      <c r="N347" s="202"/>
      <c r="O347" s="202"/>
      <c r="P347" s="202"/>
      <c r="Q347" s="202"/>
      <c r="R347" s="202"/>
      <c r="S347" s="202"/>
      <c r="T347" s="203"/>
      <c r="AT347" s="204" t="s">
        <v>188</v>
      </c>
      <c r="AU347" s="204" t="s">
        <v>86</v>
      </c>
      <c r="AV347" s="13" t="s">
        <v>86</v>
      </c>
      <c r="AW347" s="13" t="s">
        <v>35</v>
      </c>
      <c r="AX347" s="13" t="s">
        <v>76</v>
      </c>
      <c r="AY347" s="204" t="s">
        <v>177</v>
      </c>
    </row>
    <row r="348" spans="2:51" s="13" customFormat="1" ht="11.25">
      <c r="B348" s="193"/>
      <c r="C348" s="194"/>
      <c r="D348" s="195" t="s">
        <v>188</v>
      </c>
      <c r="E348" s="196" t="s">
        <v>19</v>
      </c>
      <c r="F348" s="197" t="s">
        <v>3290</v>
      </c>
      <c r="G348" s="194"/>
      <c r="H348" s="198">
        <v>-19.071000000000002</v>
      </c>
      <c r="I348" s="199"/>
      <c r="J348" s="194"/>
      <c r="K348" s="194"/>
      <c r="L348" s="200"/>
      <c r="M348" s="201"/>
      <c r="N348" s="202"/>
      <c r="O348" s="202"/>
      <c r="P348" s="202"/>
      <c r="Q348" s="202"/>
      <c r="R348" s="202"/>
      <c r="S348" s="202"/>
      <c r="T348" s="203"/>
      <c r="AT348" s="204" t="s">
        <v>188</v>
      </c>
      <c r="AU348" s="204" t="s">
        <v>86</v>
      </c>
      <c r="AV348" s="13" t="s">
        <v>86</v>
      </c>
      <c r="AW348" s="13" t="s">
        <v>35</v>
      </c>
      <c r="AX348" s="13" t="s">
        <v>76</v>
      </c>
      <c r="AY348" s="204" t="s">
        <v>177</v>
      </c>
    </row>
    <row r="349" spans="2:51" s="13" customFormat="1" ht="11.25">
      <c r="B349" s="193"/>
      <c r="C349" s="194"/>
      <c r="D349" s="195" t="s">
        <v>188</v>
      </c>
      <c r="E349" s="196" t="s">
        <v>19</v>
      </c>
      <c r="F349" s="197" t="s">
        <v>3291</v>
      </c>
      <c r="G349" s="194"/>
      <c r="H349" s="198">
        <v>-4.4000000000000004</v>
      </c>
      <c r="I349" s="199"/>
      <c r="J349" s="194"/>
      <c r="K349" s="194"/>
      <c r="L349" s="200"/>
      <c r="M349" s="201"/>
      <c r="N349" s="202"/>
      <c r="O349" s="202"/>
      <c r="P349" s="202"/>
      <c r="Q349" s="202"/>
      <c r="R349" s="202"/>
      <c r="S349" s="202"/>
      <c r="T349" s="203"/>
      <c r="AT349" s="204" t="s">
        <v>188</v>
      </c>
      <c r="AU349" s="204" t="s">
        <v>86</v>
      </c>
      <c r="AV349" s="13" t="s">
        <v>86</v>
      </c>
      <c r="AW349" s="13" t="s">
        <v>35</v>
      </c>
      <c r="AX349" s="13" t="s">
        <v>76</v>
      </c>
      <c r="AY349" s="204" t="s">
        <v>177</v>
      </c>
    </row>
    <row r="350" spans="2:51" s="13" customFormat="1" ht="11.25">
      <c r="B350" s="193"/>
      <c r="C350" s="194"/>
      <c r="D350" s="195" t="s">
        <v>188</v>
      </c>
      <c r="E350" s="196" t="s">
        <v>19</v>
      </c>
      <c r="F350" s="197" t="s">
        <v>3292</v>
      </c>
      <c r="G350" s="194"/>
      <c r="H350" s="198">
        <v>5.04</v>
      </c>
      <c r="I350" s="199"/>
      <c r="J350" s="194"/>
      <c r="K350" s="194"/>
      <c r="L350" s="200"/>
      <c r="M350" s="201"/>
      <c r="N350" s="202"/>
      <c r="O350" s="202"/>
      <c r="P350" s="202"/>
      <c r="Q350" s="202"/>
      <c r="R350" s="202"/>
      <c r="S350" s="202"/>
      <c r="T350" s="203"/>
      <c r="AT350" s="204" t="s">
        <v>188</v>
      </c>
      <c r="AU350" s="204" t="s">
        <v>86</v>
      </c>
      <c r="AV350" s="13" t="s">
        <v>86</v>
      </c>
      <c r="AW350" s="13" t="s">
        <v>35</v>
      </c>
      <c r="AX350" s="13" t="s">
        <v>76</v>
      </c>
      <c r="AY350" s="204" t="s">
        <v>177</v>
      </c>
    </row>
    <row r="351" spans="2:51" s="13" customFormat="1" ht="11.25">
      <c r="B351" s="193"/>
      <c r="C351" s="194"/>
      <c r="D351" s="195" t="s">
        <v>188</v>
      </c>
      <c r="E351" s="196" t="s">
        <v>19</v>
      </c>
      <c r="F351" s="197" t="s">
        <v>510</v>
      </c>
      <c r="G351" s="194"/>
      <c r="H351" s="198">
        <v>-4.6500000000000004</v>
      </c>
      <c r="I351" s="199"/>
      <c r="J351" s="194"/>
      <c r="K351" s="194"/>
      <c r="L351" s="200"/>
      <c r="M351" s="201"/>
      <c r="N351" s="202"/>
      <c r="O351" s="202"/>
      <c r="P351" s="202"/>
      <c r="Q351" s="202"/>
      <c r="R351" s="202"/>
      <c r="S351" s="202"/>
      <c r="T351" s="203"/>
      <c r="AT351" s="204" t="s">
        <v>188</v>
      </c>
      <c r="AU351" s="204" t="s">
        <v>86</v>
      </c>
      <c r="AV351" s="13" t="s">
        <v>86</v>
      </c>
      <c r="AW351" s="13" t="s">
        <v>35</v>
      </c>
      <c r="AX351" s="13" t="s">
        <v>76</v>
      </c>
      <c r="AY351" s="204" t="s">
        <v>177</v>
      </c>
    </row>
    <row r="352" spans="2:51" s="13" customFormat="1" ht="11.25">
      <c r="B352" s="193"/>
      <c r="C352" s="194"/>
      <c r="D352" s="195" t="s">
        <v>188</v>
      </c>
      <c r="E352" s="196" t="s">
        <v>19</v>
      </c>
      <c r="F352" s="197" t="s">
        <v>3293</v>
      </c>
      <c r="G352" s="194"/>
      <c r="H352" s="198">
        <v>2.2650000000000001</v>
      </c>
      <c r="I352" s="199"/>
      <c r="J352" s="194"/>
      <c r="K352" s="194"/>
      <c r="L352" s="200"/>
      <c r="M352" s="201"/>
      <c r="N352" s="202"/>
      <c r="O352" s="202"/>
      <c r="P352" s="202"/>
      <c r="Q352" s="202"/>
      <c r="R352" s="202"/>
      <c r="S352" s="202"/>
      <c r="T352" s="203"/>
      <c r="AT352" s="204" t="s">
        <v>188</v>
      </c>
      <c r="AU352" s="204" t="s">
        <v>86</v>
      </c>
      <c r="AV352" s="13" t="s">
        <v>86</v>
      </c>
      <c r="AW352" s="13" t="s">
        <v>35</v>
      </c>
      <c r="AX352" s="13" t="s">
        <v>76</v>
      </c>
      <c r="AY352" s="204" t="s">
        <v>177</v>
      </c>
    </row>
    <row r="353" spans="2:51" s="13" customFormat="1" ht="11.25">
      <c r="B353" s="193"/>
      <c r="C353" s="194"/>
      <c r="D353" s="195" t="s">
        <v>188</v>
      </c>
      <c r="E353" s="196" t="s">
        <v>19</v>
      </c>
      <c r="F353" s="197" t="s">
        <v>3294</v>
      </c>
      <c r="G353" s="194"/>
      <c r="H353" s="198">
        <v>-10.199999999999999</v>
      </c>
      <c r="I353" s="199"/>
      <c r="J353" s="194"/>
      <c r="K353" s="194"/>
      <c r="L353" s="200"/>
      <c r="M353" s="201"/>
      <c r="N353" s="202"/>
      <c r="O353" s="202"/>
      <c r="P353" s="202"/>
      <c r="Q353" s="202"/>
      <c r="R353" s="202"/>
      <c r="S353" s="202"/>
      <c r="T353" s="203"/>
      <c r="AT353" s="204" t="s">
        <v>188</v>
      </c>
      <c r="AU353" s="204" t="s">
        <v>86</v>
      </c>
      <c r="AV353" s="13" t="s">
        <v>86</v>
      </c>
      <c r="AW353" s="13" t="s">
        <v>35</v>
      </c>
      <c r="AX353" s="13" t="s">
        <v>76</v>
      </c>
      <c r="AY353" s="204" t="s">
        <v>177</v>
      </c>
    </row>
    <row r="354" spans="2:51" s="13" customFormat="1" ht="11.25">
      <c r="B354" s="193"/>
      <c r="C354" s="194"/>
      <c r="D354" s="195" t="s">
        <v>188</v>
      </c>
      <c r="E354" s="196" t="s">
        <v>19</v>
      </c>
      <c r="F354" s="197" t="s">
        <v>3295</v>
      </c>
      <c r="G354" s="194"/>
      <c r="H354" s="198">
        <v>4.8600000000000003</v>
      </c>
      <c r="I354" s="199"/>
      <c r="J354" s="194"/>
      <c r="K354" s="194"/>
      <c r="L354" s="200"/>
      <c r="M354" s="201"/>
      <c r="N354" s="202"/>
      <c r="O354" s="202"/>
      <c r="P354" s="202"/>
      <c r="Q354" s="202"/>
      <c r="R354" s="202"/>
      <c r="S354" s="202"/>
      <c r="T354" s="203"/>
      <c r="AT354" s="204" t="s">
        <v>188</v>
      </c>
      <c r="AU354" s="204" t="s">
        <v>86</v>
      </c>
      <c r="AV354" s="13" t="s">
        <v>86</v>
      </c>
      <c r="AW354" s="13" t="s">
        <v>35</v>
      </c>
      <c r="AX354" s="13" t="s">
        <v>76</v>
      </c>
      <c r="AY354" s="204" t="s">
        <v>177</v>
      </c>
    </row>
    <row r="355" spans="2:51" s="13" customFormat="1" ht="11.25">
      <c r="B355" s="193"/>
      <c r="C355" s="194"/>
      <c r="D355" s="195" t="s">
        <v>188</v>
      </c>
      <c r="E355" s="196" t="s">
        <v>19</v>
      </c>
      <c r="F355" s="197" t="s">
        <v>3296</v>
      </c>
      <c r="G355" s="194"/>
      <c r="H355" s="198">
        <v>-19.04</v>
      </c>
      <c r="I355" s="199"/>
      <c r="J355" s="194"/>
      <c r="K355" s="194"/>
      <c r="L355" s="200"/>
      <c r="M355" s="201"/>
      <c r="N355" s="202"/>
      <c r="O355" s="202"/>
      <c r="P355" s="202"/>
      <c r="Q355" s="202"/>
      <c r="R355" s="202"/>
      <c r="S355" s="202"/>
      <c r="T355" s="203"/>
      <c r="AT355" s="204" t="s">
        <v>188</v>
      </c>
      <c r="AU355" s="204" t="s">
        <v>86</v>
      </c>
      <c r="AV355" s="13" t="s">
        <v>86</v>
      </c>
      <c r="AW355" s="13" t="s">
        <v>35</v>
      </c>
      <c r="AX355" s="13" t="s">
        <v>76</v>
      </c>
      <c r="AY355" s="204" t="s">
        <v>177</v>
      </c>
    </row>
    <row r="356" spans="2:51" s="13" customFormat="1" ht="11.25">
      <c r="B356" s="193"/>
      <c r="C356" s="194"/>
      <c r="D356" s="195" t="s">
        <v>188</v>
      </c>
      <c r="E356" s="196" t="s">
        <v>19</v>
      </c>
      <c r="F356" s="197" t="s">
        <v>3297</v>
      </c>
      <c r="G356" s="194"/>
      <c r="H356" s="198">
        <v>11.52</v>
      </c>
      <c r="I356" s="199"/>
      <c r="J356" s="194"/>
      <c r="K356" s="194"/>
      <c r="L356" s="200"/>
      <c r="M356" s="201"/>
      <c r="N356" s="202"/>
      <c r="O356" s="202"/>
      <c r="P356" s="202"/>
      <c r="Q356" s="202"/>
      <c r="R356" s="202"/>
      <c r="S356" s="202"/>
      <c r="T356" s="203"/>
      <c r="AT356" s="204" t="s">
        <v>188</v>
      </c>
      <c r="AU356" s="204" t="s">
        <v>86</v>
      </c>
      <c r="AV356" s="13" t="s">
        <v>86</v>
      </c>
      <c r="AW356" s="13" t="s">
        <v>35</v>
      </c>
      <c r="AX356" s="13" t="s">
        <v>76</v>
      </c>
      <c r="AY356" s="204" t="s">
        <v>177</v>
      </c>
    </row>
    <row r="357" spans="2:51" s="13" customFormat="1" ht="11.25">
      <c r="B357" s="193"/>
      <c r="C357" s="194"/>
      <c r="D357" s="195" t="s">
        <v>188</v>
      </c>
      <c r="E357" s="196" t="s">
        <v>19</v>
      </c>
      <c r="F357" s="197" t="s">
        <v>3298</v>
      </c>
      <c r="G357" s="194"/>
      <c r="H357" s="198">
        <v>-15.225</v>
      </c>
      <c r="I357" s="199"/>
      <c r="J357" s="194"/>
      <c r="K357" s="194"/>
      <c r="L357" s="200"/>
      <c r="M357" s="201"/>
      <c r="N357" s="202"/>
      <c r="O357" s="202"/>
      <c r="P357" s="202"/>
      <c r="Q357" s="202"/>
      <c r="R357" s="202"/>
      <c r="S357" s="202"/>
      <c r="T357" s="203"/>
      <c r="AT357" s="204" t="s">
        <v>188</v>
      </c>
      <c r="AU357" s="204" t="s">
        <v>86</v>
      </c>
      <c r="AV357" s="13" t="s">
        <v>86</v>
      </c>
      <c r="AW357" s="13" t="s">
        <v>35</v>
      </c>
      <c r="AX357" s="13" t="s">
        <v>76</v>
      </c>
      <c r="AY357" s="204" t="s">
        <v>177</v>
      </c>
    </row>
    <row r="358" spans="2:51" s="13" customFormat="1" ht="11.25">
      <c r="B358" s="193"/>
      <c r="C358" s="194"/>
      <c r="D358" s="195" t="s">
        <v>188</v>
      </c>
      <c r="E358" s="196" t="s">
        <v>19</v>
      </c>
      <c r="F358" s="197" t="s">
        <v>3299</v>
      </c>
      <c r="G358" s="194"/>
      <c r="H358" s="198">
        <v>7.5</v>
      </c>
      <c r="I358" s="199"/>
      <c r="J358" s="194"/>
      <c r="K358" s="194"/>
      <c r="L358" s="200"/>
      <c r="M358" s="201"/>
      <c r="N358" s="202"/>
      <c r="O358" s="202"/>
      <c r="P358" s="202"/>
      <c r="Q358" s="202"/>
      <c r="R358" s="202"/>
      <c r="S358" s="202"/>
      <c r="T358" s="203"/>
      <c r="AT358" s="204" t="s">
        <v>188</v>
      </c>
      <c r="AU358" s="204" t="s">
        <v>86</v>
      </c>
      <c r="AV358" s="13" t="s">
        <v>86</v>
      </c>
      <c r="AW358" s="13" t="s">
        <v>35</v>
      </c>
      <c r="AX358" s="13" t="s">
        <v>76</v>
      </c>
      <c r="AY358" s="204" t="s">
        <v>177</v>
      </c>
    </row>
    <row r="359" spans="2:51" s="13" customFormat="1" ht="11.25">
      <c r="B359" s="193"/>
      <c r="C359" s="194"/>
      <c r="D359" s="195" t="s">
        <v>188</v>
      </c>
      <c r="E359" s="196" t="s">
        <v>19</v>
      </c>
      <c r="F359" s="197" t="s">
        <v>3300</v>
      </c>
      <c r="G359" s="194"/>
      <c r="H359" s="198">
        <v>-2.52</v>
      </c>
      <c r="I359" s="199"/>
      <c r="J359" s="194"/>
      <c r="K359" s="194"/>
      <c r="L359" s="200"/>
      <c r="M359" s="201"/>
      <c r="N359" s="202"/>
      <c r="O359" s="202"/>
      <c r="P359" s="202"/>
      <c r="Q359" s="202"/>
      <c r="R359" s="202"/>
      <c r="S359" s="202"/>
      <c r="T359" s="203"/>
      <c r="AT359" s="204" t="s">
        <v>188</v>
      </c>
      <c r="AU359" s="204" t="s">
        <v>86</v>
      </c>
      <c r="AV359" s="13" t="s">
        <v>86</v>
      </c>
      <c r="AW359" s="13" t="s">
        <v>35</v>
      </c>
      <c r="AX359" s="13" t="s">
        <v>76</v>
      </c>
      <c r="AY359" s="204" t="s">
        <v>177</v>
      </c>
    </row>
    <row r="360" spans="2:51" s="13" customFormat="1" ht="11.25">
      <c r="B360" s="193"/>
      <c r="C360" s="194"/>
      <c r="D360" s="195" t="s">
        <v>188</v>
      </c>
      <c r="E360" s="196" t="s">
        <v>19</v>
      </c>
      <c r="F360" s="197" t="s">
        <v>3301</v>
      </c>
      <c r="G360" s="194"/>
      <c r="H360" s="198">
        <v>1.38</v>
      </c>
      <c r="I360" s="199"/>
      <c r="J360" s="194"/>
      <c r="K360" s="194"/>
      <c r="L360" s="200"/>
      <c r="M360" s="201"/>
      <c r="N360" s="202"/>
      <c r="O360" s="202"/>
      <c r="P360" s="202"/>
      <c r="Q360" s="202"/>
      <c r="R360" s="202"/>
      <c r="S360" s="202"/>
      <c r="T360" s="203"/>
      <c r="AT360" s="204" t="s">
        <v>188</v>
      </c>
      <c r="AU360" s="204" t="s">
        <v>86</v>
      </c>
      <c r="AV360" s="13" t="s">
        <v>86</v>
      </c>
      <c r="AW360" s="13" t="s">
        <v>35</v>
      </c>
      <c r="AX360" s="13" t="s">
        <v>76</v>
      </c>
      <c r="AY360" s="204" t="s">
        <v>177</v>
      </c>
    </row>
    <row r="361" spans="2:51" s="13" customFormat="1" ht="11.25">
      <c r="B361" s="193"/>
      <c r="C361" s="194"/>
      <c r="D361" s="195" t="s">
        <v>188</v>
      </c>
      <c r="E361" s="196" t="s">
        <v>19</v>
      </c>
      <c r="F361" s="197" t="s">
        <v>366</v>
      </c>
      <c r="G361" s="194"/>
      <c r="H361" s="198">
        <v>-1.5760000000000001</v>
      </c>
      <c r="I361" s="199"/>
      <c r="J361" s="194"/>
      <c r="K361" s="194"/>
      <c r="L361" s="200"/>
      <c r="M361" s="201"/>
      <c r="N361" s="202"/>
      <c r="O361" s="202"/>
      <c r="P361" s="202"/>
      <c r="Q361" s="202"/>
      <c r="R361" s="202"/>
      <c r="S361" s="202"/>
      <c r="T361" s="203"/>
      <c r="AT361" s="204" t="s">
        <v>188</v>
      </c>
      <c r="AU361" s="204" t="s">
        <v>86</v>
      </c>
      <c r="AV361" s="13" t="s">
        <v>86</v>
      </c>
      <c r="AW361" s="13" t="s">
        <v>35</v>
      </c>
      <c r="AX361" s="13" t="s">
        <v>76</v>
      </c>
      <c r="AY361" s="204" t="s">
        <v>177</v>
      </c>
    </row>
    <row r="362" spans="2:51" s="13" customFormat="1" ht="11.25">
      <c r="B362" s="193"/>
      <c r="C362" s="194"/>
      <c r="D362" s="195" t="s">
        <v>188</v>
      </c>
      <c r="E362" s="196" t="s">
        <v>19</v>
      </c>
      <c r="F362" s="197" t="s">
        <v>3302</v>
      </c>
      <c r="G362" s="194"/>
      <c r="H362" s="198">
        <v>1.4219999999999999</v>
      </c>
      <c r="I362" s="199"/>
      <c r="J362" s="194"/>
      <c r="K362" s="194"/>
      <c r="L362" s="200"/>
      <c r="M362" s="201"/>
      <c r="N362" s="202"/>
      <c r="O362" s="202"/>
      <c r="P362" s="202"/>
      <c r="Q362" s="202"/>
      <c r="R362" s="202"/>
      <c r="S362" s="202"/>
      <c r="T362" s="203"/>
      <c r="AT362" s="204" t="s">
        <v>188</v>
      </c>
      <c r="AU362" s="204" t="s">
        <v>86</v>
      </c>
      <c r="AV362" s="13" t="s">
        <v>86</v>
      </c>
      <c r="AW362" s="13" t="s">
        <v>35</v>
      </c>
      <c r="AX362" s="13" t="s">
        <v>76</v>
      </c>
      <c r="AY362" s="204" t="s">
        <v>177</v>
      </c>
    </row>
    <row r="363" spans="2:51" s="13" customFormat="1" ht="11.25">
      <c r="B363" s="193"/>
      <c r="C363" s="194"/>
      <c r="D363" s="195" t="s">
        <v>188</v>
      </c>
      <c r="E363" s="196" t="s">
        <v>19</v>
      </c>
      <c r="F363" s="197" t="s">
        <v>3303</v>
      </c>
      <c r="G363" s="194"/>
      <c r="H363" s="198">
        <v>-2.72</v>
      </c>
      <c r="I363" s="199"/>
      <c r="J363" s="194"/>
      <c r="K363" s="194"/>
      <c r="L363" s="200"/>
      <c r="M363" s="201"/>
      <c r="N363" s="202"/>
      <c r="O363" s="202"/>
      <c r="P363" s="202"/>
      <c r="Q363" s="202"/>
      <c r="R363" s="202"/>
      <c r="S363" s="202"/>
      <c r="T363" s="203"/>
      <c r="AT363" s="204" t="s">
        <v>188</v>
      </c>
      <c r="AU363" s="204" t="s">
        <v>86</v>
      </c>
      <c r="AV363" s="13" t="s">
        <v>86</v>
      </c>
      <c r="AW363" s="13" t="s">
        <v>35</v>
      </c>
      <c r="AX363" s="13" t="s">
        <v>76</v>
      </c>
      <c r="AY363" s="204" t="s">
        <v>177</v>
      </c>
    </row>
    <row r="364" spans="2:51" s="13" customFormat="1" ht="11.25">
      <c r="B364" s="193"/>
      <c r="C364" s="194"/>
      <c r="D364" s="195" t="s">
        <v>188</v>
      </c>
      <c r="E364" s="196" t="s">
        <v>19</v>
      </c>
      <c r="F364" s="197" t="s">
        <v>3304</v>
      </c>
      <c r="G364" s="194"/>
      <c r="H364" s="198">
        <v>1.47</v>
      </c>
      <c r="I364" s="199"/>
      <c r="J364" s="194"/>
      <c r="K364" s="194"/>
      <c r="L364" s="200"/>
      <c r="M364" s="201"/>
      <c r="N364" s="202"/>
      <c r="O364" s="202"/>
      <c r="P364" s="202"/>
      <c r="Q364" s="202"/>
      <c r="R364" s="202"/>
      <c r="S364" s="202"/>
      <c r="T364" s="203"/>
      <c r="AT364" s="204" t="s">
        <v>188</v>
      </c>
      <c r="AU364" s="204" t="s">
        <v>86</v>
      </c>
      <c r="AV364" s="13" t="s">
        <v>86</v>
      </c>
      <c r="AW364" s="13" t="s">
        <v>35</v>
      </c>
      <c r="AX364" s="13" t="s">
        <v>76</v>
      </c>
      <c r="AY364" s="204" t="s">
        <v>177</v>
      </c>
    </row>
    <row r="365" spans="2:51" s="13" customFormat="1" ht="11.25">
      <c r="B365" s="193"/>
      <c r="C365" s="194"/>
      <c r="D365" s="195" t="s">
        <v>188</v>
      </c>
      <c r="E365" s="196" t="s">
        <v>19</v>
      </c>
      <c r="F365" s="197" t="s">
        <v>3279</v>
      </c>
      <c r="G365" s="194"/>
      <c r="H365" s="198">
        <v>-6.4</v>
      </c>
      <c r="I365" s="199"/>
      <c r="J365" s="194"/>
      <c r="K365" s="194"/>
      <c r="L365" s="200"/>
      <c r="M365" s="201"/>
      <c r="N365" s="202"/>
      <c r="O365" s="202"/>
      <c r="P365" s="202"/>
      <c r="Q365" s="202"/>
      <c r="R365" s="202"/>
      <c r="S365" s="202"/>
      <c r="T365" s="203"/>
      <c r="AT365" s="204" t="s">
        <v>188</v>
      </c>
      <c r="AU365" s="204" t="s">
        <v>86</v>
      </c>
      <c r="AV365" s="13" t="s">
        <v>86</v>
      </c>
      <c r="AW365" s="13" t="s">
        <v>35</v>
      </c>
      <c r="AX365" s="13" t="s">
        <v>76</v>
      </c>
      <c r="AY365" s="204" t="s">
        <v>177</v>
      </c>
    </row>
    <row r="366" spans="2:51" s="13" customFormat="1" ht="11.25">
      <c r="B366" s="193"/>
      <c r="C366" s="194"/>
      <c r="D366" s="195" t="s">
        <v>188</v>
      </c>
      <c r="E366" s="196" t="s">
        <v>19</v>
      </c>
      <c r="F366" s="197" t="s">
        <v>3305</v>
      </c>
      <c r="G366" s="194"/>
      <c r="H366" s="198">
        <v>3.36</v>
      </c>
      <c r="I366" s="199"/>
      <c r="J366" s="194"/>
      <c r="K366" s="194"/>
      <c r="L366" s="200"/>
      <c r="M366" s="201"/>
      <c r="N366" s="202"/>
      <c r="O366" s="202"/>
      <c r="P366" s="202"/>
      <c r="Q366" s="202"/>
      <c r="R366" s="202"/>
      <c r="S366" s="202"/>
      <c r="T366" s="203"/>
      <c r="AT366" s="204" t="s">
        <v>188</v>
      </c>
      <c r="AU366" s="204" t="s">
        <v>86</v>
      </c>
      <c r="AV366" s="13" t="s">
        <v>86</v>
      </c>
      <c r="AW366" s="13" t="s">
        <v>35</v>
      </c>
      <c r="AX366" s="13" t="s">
        <v>76</v>
      </c>
      <c r="AY366" s="204" t="s">
        <v>177</v>
      </c>
    </row>
    <row r="367" spans="2:51" s="13" customFormat="1" ht="11.25">
      <c r="B367" s="193"/>
      <c r="C367" s="194"/>
      <c r="D367" s="195" t="s">
        <v>188</v>
      </c>
      <c r="E367" s="196" t="s">
        <v>19</v>
      </c>
      <c r="F367" s="197" t="s">
        <v>3306</v>
      </c>
      <c r="G367" s="194"/>
      <c r="H367" s="198">
        <v>-3.6</v>
      </c>
      <c r="I367" s="199"/>
      <c r="J367" s="194"/>
      <c r="K367" s="194"/>
      <c r="L367" s="200"/>
      <c r="M367" s="201"/>
      <c r="N367" s="202"/>
      <c r="O367" s="202"/>
      <c r="P367" s="202"/>
      <c r="Q367" s="202"/>
      <c r="R367" s="202"/>
      <c r="S367" s="202"/>
      <c r="T367" s="203"/>
      <c r="AT367" s="204" t="s">
        <v>188</v>
      </c>
      <c r="AU367" s="204" t="s">
        <v>86</v>
      </c>
      <c r="AV367" s="13" t="s">
        <v>86</v>
      </c>
      <c r="AW367" s="13" t="s">
        <v>35</v>
      </c>
      <c r="AX367" s="13" t="s">
        <v>76</v>
      </c>
      <c r="AY367" s="204" t="s">
        <v>177</v>
      </c>
    </row>
    <row r="368" spans="2:51" s="13" customFormat="1" ht="11.25">
      <c r="B368" s="193"/>
      <c r="C368" s="194"/>
      <c r="D368" s="195" t="s">
        <v>188</v>
      </c>
      <c r="E368" s="196" t="s">
        <v>19</v>
      </c>
      <c r="F368" s="197" t="s">
        <v>3307</v>
      </c>
      <c r="G368" s="194"/>
      <c r="H368" s="198">
        <v>1.635</v>
      </c>
      <c r="I368" s="199"/>
      <c r="J368" s="194"/>
      <c r="K368" s="194"/>
      <c r="L368" s="200"/>
      <c r="M368" s="201"/>
      <c r="N368" s="202"/>
      <c r="O368" s="202"/>
      <c r="P368" s="202"/>
      <c r="Q368" s="202"/>
      <c r="R368" s="202"/>
      <c r="S368" s="202"/>
      <c r="T368" s="203"/>
      <c r="AT368" s="204" t="s">
        <v>188</v>
      </c>
      <c r="AU368" s="204" t="s">
        <v>86</v>
      </c>
      <c r="AV368" s="13" t="s">
        <v>86</v>
      </c>
      <c r="AW368" s="13" t="s">
        <v>35</v>
      </c>
      <c r="AX368" s="13" t="s">
        <v>76</v>
      </c>
      <c r="AY368" s="204" t="s">
        <v>177</v>
      </c>
    </row>
    <row r="369" spans="2:51" s="13" customFormat="1" ht="11.25">
      <c r="B369" s="193"/>
      <c r="C369" s="194"/>
      <c r="D369" s="195" t="s">
        <v>188</v>
      </c>
      <c r="E369" s="196" t="s">
        <v>19</v>
      </c>
      <c r="F369" s="197" t="s">
        <v>3308</v>
      </c>
      <c r="G369" s="194"/>
      <c r="H369" s="198">
        <v>-1.44</v>
      </c>
      <c r="I369" s="199"/>
      <c r="J369" s="194"/>
      <c r="K369" s="194"/>
      <c r="L369" s="200"/>
      <c r="M369" s="201"/>
      <c r="N369" s="202"/>
      <c r="O369" s="202"/>
      <c r="P369" s="202"/>
      <c r="Q369" s="202"/>
      <c r="R369" s="202"/>
      <c r="S369" s="202"/>
      <c r="T369" s="203"/>
      <c r="AT369" s="204" t="s">
        <v>188</v>
      </c>
      <c r="AU369" s="204" t="s">
        <v>86</v>
      </c>
      <c r="AV369" s="13" t="s">
        <v>86</v>
      </c>
      <c r="AW369" s="13" t="s">
        <v>35</v>
      </c>
      <c r="AX369" s="13" t="s">
        <v>76</v>
      </c>
      <c r="AY369" s="204" t="s">
        <v>177</v>
      </c>
    </row>
    <row r="370" spans="2:51" s="13" customFormat="1" ht="11.25">
      <c r="B370" s="193"/>
      <c r="C370" s="194"/>
      <c r="D370" s="195" t="s">
        <v>188</v>
      </c>
      <c r="E370" s="196" t="s">
        <v>19</v>
      </c>
      <c r="F370" s="197" t="s">
        <v>3309</v>
      </c>
      <c r="G370" s="194"/>
      <c r="H370" s="198">
        <v>1.8</v>
      </c>
      <c r="I370" s="199"/>
      <c r="J370" s="194"/>
      <c r="K370" s="194"/>
      <c r="L370" s="200"/>
      <c r="M370" s="201"/>
      <c r="N370" s="202"/>
      <c r="O370" s="202"/>
      <c r="P370" s="202"/>
      <c r="Q370" s="202"/>
      <c r="R370" s="202"/>
      <c r="S370" s="202"/>
      <c r="T370" s="203"/>
      <c r="AT370" s="204" t="s">
        <v>188</v>
      </c>
      <c r="AU370" s="204" t="s">
        <v>86</v>
      </c>
      <c r="AV370" s="13" t="s">
        <v>86</v>
      </c>
      <c r="AW370" s="13" t="s">
        <v>35</v>
      </c>
      <c r="AX370" s="13" t="s">
        <v>76</v>
      </c>
      <c r="AY370" s="204" t="s">
        <v>177</v>
      </c>
    </row>
    <row r="371" spans="2:51" s="13" customFormat="1" ht="11.25">
      <c r="B371" s="193"/>
      <c r="C371" s="194"/>
      <c r="D371" s="195" t="s">
        <v>188</v>
      </c>
      <c r="E371" s="196" t="s">
        <v>19</v>
      </c>
      <c r="F371" s="197" t="s">
        <v>510</v>
      </c>
      <c r="G371" s="194"/>
      <c r="H371" s="198">
        <v>-4.6500000000000004</v>
      </c>
      <c r="I371" s="199"/>
      <c r="J371" s="194"/>
      <c r="K371" s="194"/>
      <c r="L371" s="200"/>
      <c r="M371" s="201"/>
      <c r="N371" s="202"/>
      <c r="O371" s="202"/>
      <c r="P371" s="202"/>
      <c r="Q371" s="202"/>
      <c r="R371" s="202"/>
      <c r="S371" s="202"/>
      <c r="T371" s="203"/>
      <c r="AT371" s="204" t="s">
        <v>188</v>
      </c>
      <c r="AU371" s="204" t="s">
        <v>86</v>
      </c>
      <c r="AV371" s="13" t="s">
        <v>86</v>
      </c>
      <c r="AW371" s="13" t="s">
        <v>35</v>
      </c>
      <c r="AX371" s="13" t="s">
        <v>76</v>
      </c>
      <c r="AY371" s="204" t="s">
        <v>177</v>
      </c>
    </row>
    <row r="372" spans="2:51" s="13" customFormat="1" ht="11.25">
      <c r="B372" s="193"/>
      <c r="C372" s="194"/>
      <c r="D372" s="195" t="s">
        <v>188</v>
      </c>
      <c r="E372" s="196" t="s">
        <v>19</v>
      </c>
      <c r="F372" s="197" t="s">
        <v>3293</v>
      </c>
      <c r="G372" s="194"/>
      <c r="H372" s="198">
        <v>2.2650000000000001</v>
      </c>
      <c r="I372" s="199"/>
      <c r="J372" s="194"/>
      <c r="K372" s="194"/>
      <c r="L372" s="200"/>
      <c r="M372" s="201"/>
      <c r="N372" s="202"/>
      <c r="O372" s="202"/>
      <c r="P372" s="202"/>
      <c r="Q372" s="202"/>
      <c r="R372" s="202"/>
      <c r="S372" s="202"/>
      <c r="T372" s="203"/>
      <c r="AT372" s="204" t="s">
        <v>188</v>
      </c>
      <c r="AU372" s="204" t="s">
        <v>86</v>
      </c>
      <c r="AV372" s="13" t="s">
        <v>86</v>
      </c>
      <c r="AW372" s="13" t="s">
        <v>35</v>
      </c>
      <c r="AX372" s="13" t="s">
        <v>76</v>
      </c>
      <c r="AY372" s="204" t="s">
        <v>177</v>
      </c>
    </row>
    <row r="373" spans="2:51" s="13" customFormat="1" ht="11.25">
      <c r="B373" s="193"/>
      <c r="C373" s="194"/>
      <c r="D373" s="195" t="s">
        <v>188</v>
      </c>
      <c r="E373" s="196" t="s">
        <v>19</v>
      </c>
      <c r="F373" s="197" t="s">
        <v>504</v>
      </c>
      <c r="G373" s="194"/>
      <c r="H373" s="198">
        <v>-1.4</v>
      </c>
      <c r="I373" s="199"/>
      <c r="J373" s="194"/>
      <c r="K373" s="194"/>
      <c r="L373" s="200"/>
      <c r="M373" s="201"/>
      <c r="N373" s="202"/>
      <c r="O373" s="202"/>
      <c r="P373" s="202"/>
      <c r="Q373" s="202"/>
      <c r="R373" s="202"/>
      <c r="S373" s="202"/>
      <c r="T373" s="203"/>
      <c r="AT373" s="204" t="s">
        <v>188</v>
      </c>
      <c r="AU373" s="204" t="s">
        <v>86</v>
      </c>
      <c r="AV373" s="13" t="s">
        <v>86</v>
      </c>
      <c r="AW373" s="13" t="s">
        <v>35</v>
      </c>
      <c r="AX373" s="13" t="s">
        <v>76</v>
      </c>
      <c r="AY373" s="204" t="s">
        <v>177</v>
      </c>
    </row>
    <row r="374" spans="2:51" s="13" customFormat="1" ht="11.25">
      <c r="B374" s="193"/>
      <c r="C374" s="194"/>
      <c r="D374" s="195" t="s">
        <v>188</v>
      </c>
      <c r="E374" s="196" t="s">
        <v>19</v>
      </c>
      <c r="F374" s="197" t="s">
        <v>3310</v>
      </c>
      <c r="G374" s="194"/>
      <c r="H374" s="198">
        <v>1.02</v>
      </c>
      <c r="I374" s="199"/>
      <c r="J374" s="194"/>
      <c r="K374" s="194"/>
      <c r="L374" s="200"/>
      <c r="M374" s="201"/>
      <c r="N374" s="202"/>
      <c r="O374" s="202"/>
      <c r="P374" s="202"/>
      <c r="Q374" s="202"/>
      <c r="R374" s="202"/>
      <c r="S374" s="202"/>
      <c r="T374" s="203"/>
      <c r="AT374" s="204" t="s">
        <v>188</v>
      </c>
      <c r="AU374" s="204" t="s">
        <v>86</v>
      </c>
      <c r="AV374" s="13" t="s">
        <v>86</v>
      </c>
      <c r="AW374" s="13" t="s">
        <v>35</v>
      </c>
      <c r="AX374" s="13" t="s">
        <v>76</v>
      </c>
      <c r="AY374" s="204" t="s">
        <v>177</v>
      </c>
    </row>
    <row r="375" spans="2:51" s="15" customFormat="1" ht="11.25">
      <c r="B375" s="216"/>
      <c r="C375" s="217"/>
      <c r="D375" s="195" t="s">
        <v>188</v>
      </c>
      <c r="E375" s="218" t="s">
        <v>19</v>
      </c>
      <c r="F375" s="219" t="s">
        <v>379</v>
      </c>
      <c r="G375" s="217"/>
      <c r="H375" s="218" t="s">
        <v>19</v>
      </c>
      <c r="I375" s="220"/>
      <c r="J375" s="217"/>
      <c r="K375" s="217"/>
      <c r="L375" s="221"/>
      <c r="M375" s="222"/>
      <c r="N375" s="223"/>
      <c r="O375" s="223"/>
      <c r="P375" s="223"/>
      <c r="Q375" s="223"/>
      <c r="R375" s="223"/>
      <c r="S375" s="223"/>
      <c r="T375" s="224"/>
      <c r="AT375" s="225" t="s">
        <v>188</v>
      </c>
      <c r="AU375" s="225" t="s">
        <v>86</v>
      </c>
      <c r="AV375" s="15" t="s">
        <v>84</v>
      </c>
      <c r="AW375" s="15" t="s">
        <v>35</v>
      </c>
      <c r="AX375" s="15" t="s">
        <v>76</v>
      </c>
      <c r="AY375" s="225" t="s">
        <v>177</v>
      </c>
    </row>
    <row r="376" spans="2:51" s="13" customFormat="1" ht="11.25">
      <c r="B376" s="193"/>
      <c r="C376" s="194"/>
      <c r="D376" s="195" t="s">
        <v>188</v>
      </c>
      <c r="E376" s="196" t="s">
        <v>19</v>
      </c>
      <c r="F376" s="197" t="s">
        <v>3311</v>
      </c>
      <c r="G376" s="194"/>
      <c r="H376" s="198">
        <v>-72.45</v>
      </c>
      <c r="I376" s="199"/>
      <c r="J376" s="194"/>
      <c r="K376" s="194"/>
      <c r="L376" s="200"/>
      <c r="M376" s="201"/>
      <c r="N376" s="202"/>
      <c r="O376" s="202"/>
      <c r="P376" s="202"/>
      <c r="Q376" s="202"/>
      <c r="R376" s="202"/>
      <c r="S376" s="202"/>
      <c r="T376" s="203"/>
      <c r="AT376" s="204" t="s">
        <v>188</v>
      </c>
      <c r="AU376" s="204" t="s">
        <v>86</v>
      </c>
      <c r="AV376" s="13" t="s">
        <v>86</v>
      </c>
      <c r="AW376" s="13" t="s">
        <v>35</v>
      </c>
      <c r="AX376" s="13" t="s">
        <v>76</v>
      </c>
      <c r="AY376" s="204" t="s">
        <v>177</v>
      </c>
    </row>
    <row r="377" spans="2:51" s="13" customFormat="1" ht="11.25">
      <c r="B377" s="193"/>
      <c r="C377" s="194"/>
      <c r="D377" s="195" t="s">
        <v>188</v>
      </c>
      <c r="E377" s="196" t="s">
        <v>19</v>
      </c>
      <c r="F377" s="197" t="s">
        <v>3312</v>
      </c>
      <c r="G377" s="194"/>
      <c r="H377" s="198">
        <v>30.15</v>
      </c>
      <c r="I377" s="199"/>
      <c r="J377" s="194"/>
      <c r="K377" s="194"/>
      <c r="L377" s="200"/>
      <c r="M377" s="201"/>
      <c r="N377" s="202"/>
      <c r="O377" s="202"/>
      <c r="P377" s="202"/>
      <c r="Q377" s="202"/>
      <c r="R377" s="202"/>
      <c r="S377" s="202"/>
      <c r="T377" s="203"/>
      <c r="AT377" s="204" t="s">
        <v>188</v>
      </c>
      <c r="AU377" s="204" t="s">
        <v>86</v>
      </c>
      <c r="AV377" s="13" t="s">
        <v>86</v>
      </c>
      <c r="AW377" s="13" t="s">
        <v>35</v>
      </c>
      <c r="AX377" s="13" t="s">
        <v>76</v>
      </c>
      <c r="AY377" s="204" t="s">
        <v>177</v>
      </c>
    </row>
    <row r="378" spans="2:51" s="13" customFormat="1" ht="11.25">
      <c r="B378" s="193"/>
      <c r="C378" s="194"/>
      <c r="D378" s="195" t="s">
        <v>188</v>
      </c>
      <c r="E378" s="196" t="s">
        <v>19</v>
      </c>
      <c r="F378" s="197" t="s">
        <v>3313</v>
      </c>
      <c r="G378" s="194"/>
      <c r="H378" s="198">
        <v>-3.19</v>
      </c>
      <c r="I378" s="199"/>
      <c r="J378" s="194"/>
      <c r="K378" s="194"/>
      <c r="L378" s="200"/>
      <c r="M378" s="201"/>
      <c r="N378" s="202"/>
      <c r="O378" s="202"/>
      <c r="P378" s="202"/>
      <c r="Q378" s="202"/>
      <c r="R378" s="202"/>
      <c r="S378" s="202"/>
      <c r="T378" s="203"/>
      <c r="AT378" s="204" t="s">
        <v>188</v>
      </c>
      <c r="AU378" s="204" t="s">
        <v>86</v>
      </c>
      <c r="AV378" s="13" t="s">
        <v>86</v>
      </c>
      <c r="AW378" s="13" t="s">
        <v>35</v>
      </c>
      <c r="AX378" s="13" t="s">
        <v>76</v>
      </c>
      <c r="AY378" s="204" t="s">
        <v>177</v>
      </c>
    </row>
    <row r="379" spans="2:51" s="13" customFormat="1" ht="11.25">
      <c r="B379" s="193"/>
      <c r="C379" s="194"/>
      <c r="D379" s="195" t="s">
        <v>188</v>
      </c>
      <c r="E379" s="196" t="s">
        <v>19</v>
      </c>
      <c r="F379" s="197" t="s">
        <v>3314</v>
      </c>
      <c r="G379" s="194"/>
      <c r="H379" s="198">
        <v>-0.72</v>
      </c>
      <c r="I379" s="199"/>
      <c r="J379" s="194"/>
      <c r="K379" s="194"/>
      <c r="L379" s="200"/>
      <c r="M379" s="201"/>
      <c r="N379" s="202"/>
      <c r="O379" s="202"/>
      <c r="P379" s="202"/>
      <c r="Q379" s="202"/>
      <c r="R379" s="202"/>
      <c r="S379" s="202"/>
      <c r="T379" s="203"/>
      <c r="AT379" s="204" t="s">
        <v>188</v>
      </c>
      <c r="AU379" s="204" t="s">
        <v>86</v>
      </c>
      <c r="AV379" s="13" t="s">
        <v>86</v>
      </c>
      <c r="AW379" s="13" t="s">
        <v>35</v>
      </c>
      <c r="AX379" s="13" t="s">
        <v>76</v>
      </c>
      <c r="AY379" s="204" t="s">
        <v>177</v>
      </c>
    </row>
    <row r="380" spans="2:51" s="13" customFormat="1" ht="11.25">
      <c r="B380" s="193"/>
      <c r="C380" s="194"/>
      <c r="D380" s="195" t="s">
        <v>188</v>
      </c>
      <c r="E380" s="196" t="s">
        <v>19</v>
      </c>
      <c r="F380" s="197" t="s">
        <v>3315</v>
      </c>
      <c r="G380" s="194"/>
      <c r="H380" s="198">
        <v>-2.16</v>
      </c>
      <c r="I380" s="199"/>
      <c r="J380" s="194"/>
      <c r="K380" s="194"/>
      <c r="L380" s="200"/>
      <c r="M380" s="201"/>
      <c r="N380" s="202"/>
      <c r="O380" s="202"/>
      <c r="P380" s="202"/>
      <c r="Q380" s="202"/>
      <c r="R380" s="202"/>
      <c r="S380" s="202"/>
      <c r="T380" s="203"/>
      <c r="AT380" s="204" t="s">
        <v>188</v>
      </c>
      <c r="AU380" s="204" t="s">
        <v>86</v>
      </c>
      <c r="AV380" s="13" t="s">
        <v>86</v>
      </c>
      <c r="AW380" s="13" t="s">
        <v>35</v>
      </c>
      <c r="AX380" s="13" t="s">
        <v>76</v>
      </c>
      <c r="AY380" s="204" t="s">
        <v>177</v>
      </c>
    </row>
    <row r="381" spans="2:51" s="13" customFormat="1" ht="11.25">
      <c r="B381" s="193"/>
      <c r="C381" s="194"/>
      <c r="D381" s="195" t="s">
        <v>188</v>
      </c>
      <c r="E381" s="196" t="s">
        <v>19</v>
      </c>
      <c r="F381" s="197" t="s">
        <v>3316</v>
      </c>
      <c r="G381" s="194"/>
      <c r="H381" s="198">
        <v>2.7</v>
      </c>
      <c r="I381" s="199"/>
      <c r="J381" s="194"/>
      <c r="K381" s="194"/>
      <c r="L381" s="200"/>
      <c r="M381" s="201"/>
      <c r="N381" s="202"/>
      <c r="O381" s="202"/>
      <c r="P381" s="202"/>
      <c r="Q381" s="202"/>
      <c r="R381" s="202"/>
      <c r="S381" s="202"/>
      <c r="T381" s="203"/>
      <c r="AT381" s="204" t="s">
        <v>188</v>
      </c>
      <c r="AU381" s="204" t="s">
        <v>86</v>
      </c>
      <c r="AV381" s="13" t="s">
        <v>86</v>
      </c>
      <c r="AW381" s="13" t="s">
        <v>35</v>
      </c>
      <c r="AX381" s="13" t="s">
        <v>76</v>
      </c>
      <c r="AY381" s="204" t="s">
        <v>177</v>
      </c>
    </row>
    <row r="382" spans="2:51" s="13" customFormat="1" ht="11.25">
      <c r="B382" s="193"/>
      <c r="C382" s="194"/>
      <c r="D382" s="195" t="s">
        <v>188</v>
      </c>
      <c r="E382" s="196" t="s">
        <v>19</v>
      </c>
      <c r="F382" s="197" t="s">
        <v>3317</v>
      </c>
      <c r="G382" s="194"/>
      <c r="H382" s="198">
        <v>-8.2799999999999994</v>
      </c>
      <c r="I382" s="199"/>
      <c r="J382" s="194"/>
      <c r="K382" s="194"/>
      <c r="L382" s="200"/>
      <c r="M382" s="201"/>
      <c r="N382" s="202"/>
      <c r="O382" s="202"/>
      <c r="P382" s="202"/>
      <c r="Q382" s="202"/>
      <c r="R382" s="202"/>
      <c r="S382" s="202"/>
      <c r="T382" s="203"/>
      <c r="AT382" s="204" t="s">
        <v>188</v>
      </c>
      <c r="AU382" s="204" t="s">
        <v>86</v>
      </c>
      <c r="AV382" s="13" t="s">
        <v>86</v>
      </c>
      <c r="AW382" s="13" t="s">
        <v>35</v>
      </c>
      <c r="AX382" s="13" t="s">
        <v>76</v>
      </c>
      <c r="AY382" s="204" t="s">
        <v>177</v>
      </c>
    </row>
    <row r="383" spans="2:51" s="13" customFormat="1" ht="11.25">
      <c r="B383" s="193"/>
      <c r="C383" s="194"/>
      <c r="D383" s="195" t="s">
        <v>188</v>
      </c>
      <c r="E383" s="196" t="s">
        <v>19</v>
      </c>
      <c r="F383" s="197" t="s">
        <v>3318</v>
      </c>
      <c r="G383" s="194"/>
      <c r="H383" s="198">
        <v>5.22</v>
      </c>
      <c r="I383" s="199"/>
      <c r="J383" s="194"/>
      <c r="K383" s="194"/>
      <c r="L383" s="200"/>
      <c r="M383" s="201"/>
      <c r="N383" s="202"/>
      <c r="O383" s="202"/>
      <c r="P383" s="202"/>
      <c r="Q383" s="202"/>
      <c r="R383" s="202"/>
      <c r="S383" s="202"/>
      <c r="T383" s="203"/>
      <c r="AT383" s="204" t="s">
        <v>188</v>
      </c>
      <c r="AU383" s="204" t="s">
        <v>86</v>
      </c>
      <c r="AV383" s="13" t="s">
        <v>86</v>
      </c>
      <c r="AW383" s="13" t="s">
        <v>35</v>
      </c>
      <c r="AX383" s="13" t="s">
        <v>76</v>
      </c>
      <c r="AY383" s="204" t="s">
        <v>177</v>
      </c>
    </row>
    <row r="384" spans="2:51" s="13" customFormat="1" ht="11.25">
      <c r="B384" s="193"/>
      <c r="C384" s="194"/>
      <c r="D384" s="195" t="s">
        <v>188</v>
      </c>
      <c r="E384" s="196" t="s">
        <v>19</v>
      </c>
      <c r="F384" s="197" t="s">
        <v>3319</v>
      </c>
      <c r="G384" s="194"/>
      <c r="H384" s="198">
        <v>-6.5</v>
      </c>
      <c r="I384" s="199"/>
      <c r="J384" s="194"/>
      <c r="K384" s="194"/>
      <c r="L384" s="200"/>
      <c r="M384" s="201"/>
      <c r="N384" s="202"/>
      <c r="O384" s="202"/>
      <c r="P384" s="202"/>
      <c r="Q384" s="202"/>
      <c r="R384" s="202"/>
      <c r="S384" s="202"/>
      <c r="T384" s="203"/>
      <c r="AT384" s="204" t="s">
        <v>188</v>
      </c>
      <c r="AU384" s="204" t="s">
        <v>86</v>
      </c>
      <c r="AV384" s="13" t="s">
        <v>86</v>
      </c>
      <c r="AW384" s="13" t="s">
        <v>35</v>
      </c>
      <c r="AX384" s="13" t="s">
        <v>76</v>
      </c>
      <c r="AY384" s="204" t="s">
        <v>177</v>
      </c>
    </row>
    <row r="385" spans="1:65" s="13" customFormat="1" ht="11.25">
      <c r="B385" s="193"/>
      <c r="C385" s="194"/>
      <c r="D385" s="195" t="s">
        <v>188</v>
      </c>
      <c r="E385" s="196" t="s">
        <v>19</v>
      </c>
      <c r="F385" s="197" t="s">
        <v>3320</v>
      </c>
      <c r="G385" s="194"/>
      <c r="H385" s="198">
        <v>2.31</v>
      </c>
      <c r="I385" s="199"/>
      <c r="J385" s="194"/>
      <c r="K385" s="194"/>
      <c r="L385" s="200"/>
      <c r="M385" s="201"/>
      <c r="N385" s="202"/>
      <c r="O385" s="202"/>
      <c r="P385" s="202"/>
      <c r="Q385" s="202"/>
      <c r="R385" s="202"/>
      <c r="S385" s="202"/>
      <c r="T385" s="203"/>
      <c r="AT385" s="204" t="s">
        <v>188</v>
      </c>
      <c r="AU385" s="204" t="s">
        <v>86</v>
      </c>
      <c r="AV385" s="13" t="s">
        <v>86</v>
      </c>
      <c r="AW385" s="13" t="s">
        <v>35</v>
      </c>
      <c r="AX385" s="13" t="s">
        <v>76</v>
      </c>
      <c r="AY385" s="204" t="s">
        <v>177</v>
      </c>
    </row>
    <row r="386" spans="1:65" s="14" customFormat="1" ht="11.25">
      <c r="B386" s="205"/>
      <c r="C386" s="206"/>
      <c r="D386" s="195" t="s">
        <v>188</v>
      </c>
      <c r="E386" s="207" t="s">
        <v>19</v>
      </c>
      <c r="F386" s="208" t="s">
        <v>190</v>
      </c>
      <c r="G386" s="206"/>
      <c r="H386" s="209">
        <v>757.58499999999981</v>
      </c>
      <c r="I386" s="210"/>
      <c r="J386" s="206"/>
      <c r="K386" s="206"/>
      <c r="L386" s="211"/>
      <c r="M386" s="212"/>
      <c r="N386" s="213"/>
      <c r="O386" s="213"/>
      <c r="P386" s="213"/>
      <c r="Q386" s="213"/>
      <c r="R386" s="213"/>
      <c r="S386" s="213"/>
      <c r="T386" s="214"/>
      <c r="AT386" s="215" t="s">
        <v>188</v>
      </c>
      <c r="AU386" s="215" t="s">
        <v>86</v>
      </c>
      <c r="AV386" s="14" t="s">
        <v>184</v>
      </c>
      <c r="AW386" s="14" t="s">
        <v>35</v>
      </c>
      <c r="AX386" s="14" t="s">
        <v>84</v>
      </c>
      <c r="AY386" s="215" t="s">
        <v>177</v>
      </c>
    </row>
    <row r="387" spans="1:65" s="2" customFormat="1" ht="24.2" customHeight="1">
      <c r="A387" s="36"/>
      <c r="B387" s="37"/>
      <c r="C387" s="175" t="s">
        <v>387</v>
      </c>
      <c r="D387" s="175" t="s">
        <v>179</v>
      </c>
      <c r="E387" s="176" t="s">
        <v>3321</v>
      </c>
      <c r="F387" s="177" t="s">
        <v>3322</v>
      </c>
      <c r="G387" s="178" t="s">
        <v>182</v>
      </c>
      <c r="H387" s="179">
        <v>37.32</v>
      </c>
      <c r="I387" s="180"/>
      <c r="J387" s="181">
        <f>ROUND(I387*H387,2)</f>
        <v>0</v>
      </c>
      <c r="K387" s="177" t="s">
        <v>183</v>
      </c>
      <c r="L387" s="41"/>
      <c r="M387" s="182" t="s">
        <v>19</v>
      </c>
      <c r="N387" s="183" t="s">
        <v>47</v>
      </c>
      <c r="O387" s="66"/>
      <c r="P387" s="184">
        <f>O387*H387</f>
        <v>0</v>
      </c>
      <c r="Q387" s="184">
        <v>0</v>
      </c>
      <c r="R387" s="184">
        <f>Q387*H387</f>
        <v>0</v>
      </c>
      <c r="S387" s="184">
        <v>0.15</v>
      </c>
      <c r="T387" s="185">
        <f>S387*H387</f>
        <v>5.5979999999999999</v>
      </c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R387" s="186" t="s">
        <v>184</v>
      </c>
      <c r="AT387" s="186" t="s">
        <v>179</v>
      </c>
      <c r="AU387" s="186" t="s">
        <v>86</v>
      </c>
      <c r="AY387" s="19" t="s">
        <v>177</v>
      </c>
      <c r="BE387" s="187">
        <f>IF(N387="základní",J387,0)</f>
        <v>0</v>
      </c>
      <c r="BF387" s="187">
        <f>IF(N387="snížená",J387,0)</f>
        <v>0</v>
      </c>
      <c r="BG387" s="187">
        <f>IF(N387="zákl. přenesená",J387,0)</f>
        <v>0</v>
      </c>
      <c r="BH387" s="187">
        <f>IF(N387="sníž. přenesená",J387,0)</f>
        <v>0</v>
      </c>
      <c r="BI387" s="187">
        <f>IF(N387="nulová",J387,0)</f>
        <v>0</v>
      </c>
      <c r="BJ387" s="19" t="s">
        <v>84</v>
      </c>
      <c r="BK387" s="187">
        <f>ROUND(I387*H387,2)</f>
        <v>0</v>
      </c>
      <c r="BL387" s="19" t="s">
        <v>184</v>
      </c>
      <c r="BM387" s="186" t="s">
        <v>3323</v>
      </c>
    </row>
    <row r="388" spans="1:65" s="2" customFormat="1" ht="11.25">
      <c r="A388" s="36"/>
      <c r="B388" s="37"/>
      <c r="C388" s="38"/>
      <c r="D388" s="188" t="s">
        <v>186</v>
      </c>
      <c r="E388" s="38"/>
      <c r="F388" s="189" t="s">
        <v>3324</v>
      </c>
      <c r="G388" s="38"/>
      <c r="H388" s="38"/>
      <c r="I388" s="190"/>
      <c r="J388" s="38"/>
      <c r="K388" s="38"/>
      <c r="L388" s="41"/>
      <c r="M388" s="191"/>
      <c r="N388" s="192"/>
      <c r="O388" s="66"/>
      <c r="P388" s="66"/>
      <c r="Q388" s="66"/>
      <c r="R388" s="66"/>
      <c r="S388" s="66"/>
      <c r="T388" s="67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T388" s="19" t="s">
        <v>186</v>
      </c>
      <c r="AU388" s="19" t="s">
        <v>86</v>
      </c>
    </row>
    <row r="389" spans="1:65" s="15" customFormat="1" ht="11.25">
      <c r="B389" s="216"/>
      <c r="C389" s="217"/>
      <c r="D389" s="195" t="s">
        <v>188</v>
      </c>
      <c r="E389" s="218" t="s">
        <v>19</v>
      </c>
      <c r="F389" s="219" t="s">
        <v>3325</v>
      </c>
      <c r="G389" s="217"/>
      <c r="H389" s="218" t="s">
        <v>19</v>
      </c>
      <c r="I389" s="220"/>
      <c r="J389" s="217"/>
      <c r="K389" s="217"/>
      <c r="L389" s="221"/>
      <c r="M389" s="222"/>
      <c r="N389" s="223"/>
      <c r="O389" s="223"/>
      <c r="P389" s="223"/>
      <c r="Q389" s="223"/>
      <c r="R389" s="223"/>
      <c r="S389" s="223"/>
      <c r="T389" s="224"/>
      <c r="AT389" s="225" t="s">
        <v>188</v>
      </c>
      <c r="AU389" s="225" t="s">
        <v>86</v>
      </c>
      <c r="AV389" s="15" t="s">
        <v>84</v>
      </c>
      <c r="AW389" s="15" t="s">
        <v>35</v>
      </c>
      <c r="AX389" s="15" t="s">
        <v>76</v>
      </c>
      <c r="AY389" s="225" t="s">
        <v>177</v>
      </c>
    </row>
    <row r="390" spans="1:65" s="13" customFormat="1" ht="11.25">
      <c r="B390" s="193"/>
      <c r="C390" s="194"/>
      <c r="D390" s="195" t="s">
        <v>188</v>
      </c>
      <c r="E390" s="196" t="s">
        <v>19</v>
      </c>
      <c r="F390" s="197" t="s">
        <v>3326</v>
      </c>
      <c r="G390" s="194"/>
      <c r="H390" s="198">
        <v>13.148999999999999</v>
      </c>
      <c r="I390" s="199"/>
      <c r="J390" s="194"/>
      <c r="K390" s="194"/>
      <c r="L390" s="200"/>
      <c r="M390" s="201"/>
      <c r="N390" s="202"/>
      <c r="O390" s="202"/>
      <c r="P390" s="202"/>
      <c r="Q390" s="202"/>
      <c r="R390" s="202"/>
      <c r="S390" s="202"/>
      <c r="T390" s="203"/>
      <c r="AT390" s="204" t="s">
        <v>188</v>
      </c>
      <c r="AU390" s="204" t="s">
        <v>86</v>
      </c>
      <c r="AV390" s="13" t="s">
        <v>86</v>
      </c>
      <c r="AW390" s="13" t="s">
        <v>35</v>
      </c>
      <c r="AX390" s="13" t="s">
        <v>76</v>
      </c>
      <c r="AY390" s="204" t="s">
        <v>177</v>
      </c>
    </row>
    <row r="391" spans="1:65" s="13" customFormat="1" ht="11.25">
      <c r="B391" s="193"/>
      <c r="C391" s="194"/>
      <c r="D391" s="195" t="s">
        <v>188</v>
      </c>
      <c r="E391" s="196" t="s">
        <v>19</v>
      </c>
      <c r="F391" s="197" t="s">
        <v>3327</v>
      </c>
      <c r="G391" s="194"/>
      <c r="H391" s="198">
        <v>24.170999999999999</v>
      </c>
      <c r="I391" s="199"/>
      <c r="J391" s="194"/>
      <c r="K391" s="194"/>
      <c r="L391" s="200"/>
      <c r="M391" s="201"/>
      <c r="N391" s="202"/>
      <c r="O391" s="202"/>
      <c r="P391" s="202"/>
      <c r="Q391" s="202"/>
      <c r="R391" s="202"/>
      <c r="S391" s="202"/>
      <c r="T391" s="203"/>
      <c r="AT391" s="204" t="s">
        <v>188</v>
      </c>
      <c r="AU391" s="204" t="s">
        <v>86</v>
      </c>
      <c r="AV391" s="13" t="s">
        <v>86</v>
      </c>
      <c r="AW391" s="13" t="s">
        <v>35</v>
      </c>
      <c r="AX391" s="13" t="s">
        <v>76</v>
      </c>
      <c r="AY391" s="204" t="s">
        <v>177</v>
      </c>
    </row>
    <row r="392" spans="1:65" s="14" customFormat="1" ht="11.25">
      <c r="B392" s="205"/>
      <c r="C392" s="206"/>
      <c r="D392" s="195" t="s">
        <v>188</v>
      </c>
      <c r="E392" s="207" t="s">
        <v>19</v>
      </c>
      <c r="F392" s="208" t="s">
        <v>190</v>
      </c>
      <c r="G392" s="206"/>
      <c r="H392" s="209">
        <v>37.32</v>
      </c>
      <c r="I392" s="210"/>
      <c r="J392" s="206"/>
      <c r="K392" s="206"/>
      <c r="L392" s="211"/>
      <c r="M392" s="212"/>
      <c r="N392" s="213"/>
      <c r="O392" s="213"/>
      <c r="P392" s="213"/>
      <c r="Q392" s="213"/>
      <c r="R392" s="213"/>
      <c r="S392" s="213"/>
      <c r="T392" s="214"/>
      <c r="AT392" s="215" t="s">
        <v>188</v>
      </c>
      <c r="AU392" s="215" t="s">
        <v>86</v>
      </c>
      <c r="AV392" s="14" t="s">
        <v>184</v>
      </c>
      <c r="AW392" s="14" t="s">
        <v>35</v>
      </c>
      <c r="AX392" s="14" t="s">
        <v>84</v>
      </c>
      <c r="AY392" s="215" t="s">
        <v>177</v>
      </c>
    </row>
    <row r="393" spans="1:65" s="2" customFormat="1" ht="24.2" customHeight="1">
      <c r="A393" s="36"/>
      <c r="B393" s="37"/>
      <c r="C393" s="175" t="s">
        <v>396</v>
      </c>
      <c r="D393" s="175" t="s">
        <v>179</v>
      </c>
      <c r="E393" s="176" t="s">
        <v>3328</v>
      </c>
      <c r="F393" s="177" t="s">
        <v>3329</v>
      </c>
      <c r="G393" s="178" t="s">
        <v>182</v>
      </c>
      <c r="H393" s="179">
        <v>731.81100000000004</v>
      </c>
      <c r="I393" s="180"/>
      <c r="J393" s="181">
        <f>ROUND(I393*H393,2)</f>
        <v>0</v>
      </c>
      <c r="K393" s="177" t="s">
        <v>183</v>
      </c>
      <c r="L393" s="41"/>
      <c r="M393" s="182" t="s">
        <v>19</v>
      </c>
      <c r="N393" s="183" t="s">
        <v>47</v>
      </c>
      <c r="O393" s="66"/>
      <c r="P393" s="184">
        <f>O393*H393</f>
        <v>0</v>
      </c>
      <c r="Q393" s="184">
        <v>0</v>
      </c>
      <c r="R393" s="184">
        <f>Q393*H393</f>
        <v>0</v>
      </c>
      <c r="S393" s="184">
        <v>0.65</v>
      </c>
      <c r="T393" s="185">
        <f>S393*H393</f>
        <v>475.67715000000004</v>
      </c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R393" s="186" t="s">
        <v>184</v>
      </c>
      <c r="AT393" s="186" t="s">
        <v>179</v>
      </c>
      <c r="AU393" s="186" t="s">
        <v>86</v>
      </c>
      <c r="AY393" s="19" t="s">
        <v>177</v>
      </c>
      <c r="BE393" s="187">
        <f>IF(N393="základní",J393,0)</f>
        <v>0</v>
      </c>
      <c r="BF393" s="187">
        <f>IF(N393="snížená",J393,0)</f>
        <v>0</v>
      </c>
      <c r="BG393" s="187">
        <f>IF(N393="zákl. přenesená",J393,0)</f>
        <v>0</v>
      </c>
      <c r="BH393" s="187">
        <f>IF(N393="sníž. přenesená",J393,0)</f>
        <v>0</v>
      </c>
      <c r="BI393" s="187">
        <f>IF(N393="nulová",J393,0)</f>
        <v>0</v>
      </c>
      <c r="BJ393" s="19" t="s">
        <v>84</v>
      </c>
      <c r="BK393" s="187">
        <f>ROUND(I393*H393,2)</f>
        <v>0</v>
      </c>
      <c r="BL393" s="19" t="s">
        <v>184</v>
      </c>
      <c r="BM393" s="186" t="s">
        <v>3330</v>
      </c>
    </row>
    <row r="394" spans="1:65" s="2" customFormat="1" ht="11.25">
      <c r="A394" s="36"/>
      <c r="B394" s="37"/>
      <c r="C394" s="38"/>
      <c r="D394" s="188" t="s">
        <v>186</v>
      </c>
      <c r="E394" s="38"/>
      <c r="F394" s="189" t="s">
        <v>3331</v>
      </c>
      <c r="G394" s="38"/>
      <c r="H394" s="38"/>
      <c r="I394" s="190"/>
      <c r="J394" s="38"/>
      <c r="K394" s="38"/>
      <c r="L394" s="41"/>
      <c r="M394" s="191"/>
      <c r="N394" s="192"/>
      <c r="O394" s="66"/>
      <c r="P394" s="66"/>
      <c r="Q394" s="66"/>
      <c r="R394" s="66"/>
      <c r="S394" s="66"/>
      <c r="T394" s="67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T394" s="19" t="s">
        <v>186</v>
      </c>
      <c r="AU394" s="19" t="s">
        <v>86</v>
      </c>
    </row>
    <row r="395" spans="1:65" s="15" customFormat="1" ht="11.25">
      <c r="B395" s="216"/>
      <c r="C395" s="217"/>
      <c r="D395" s="195" t="s">
        <v>188</v>
      </c>
      <c r="E395" s="218" t="s">
        <v>19</v>
      </c>
      <c r="F395" s="219" t="s">
        <v>3332</v>
      </c>
      <c r="G395" s="217"/>
      <c r="H395" s="218" t="s">
        <v>19</v>
      </c>
      <c r="I395" s="220"/>
      <c r="J395" s="217"/>
      <c r="K395" s="217"/>
      <c r="L395" s="221"/>
      <c r="M395" s="222"/>
      <c r="N395" s="223"/>
      <c r="O395" s="223"/>
      <c r="P395" s="223"/>
      <c r="Q395" s="223"/>
      <c r="R395" s="223"/>
      <c r="S395" s="223"/>
      <c r="T395" s="224"/>
      <c r="AT395" s="225" t="s">
        <v>188</v>
      </c>
      <c r="AU395" s="225" t="s">
        <v>86</v>
      </c>
      <c r="AV395" s="15" t="s">
        <v>84</v>
      </c>
      <c r="AW395" s="15" t="s">
        <v>35</v>
      </c>
      <c r="AX395" s="15" t="s">
        <v>76</v>
      </c>
      <c r="AY395" s="225" t="s">
        <v>177</v>
      </c>
    </row>
    <row r="396" spans="1:65" s="13" customFormat="1" ht="11.25">
      <c r="B396" s="193"/>
      <c r="C396" s="194"/>
      <c r="D396" s="195" t="s">
        <v>188</v>
      </c>
      <c r="E396" s="196" t="s">
        <v>19</v>
      </c>
      <c r="F396" s="197" t="s">
        <v>3333</v>
      </c>
      <c r="G396" s="194"/>
      <c r="H396" s="198">
        <v>694.88</v>
      </c>
      <c r="I396" s="199"/>
      <c r="J396" s="194"/>
      <c r="K396" s="194"/>
      <c r="L396" s="200"/>
      <c r="M396" s="201"/>
      <c r="N396" s="202"/>
      <c r="O396" s="202"/>
      <c r="P396" s="202"/>
      <c r="Q396" s="202"/>
      <c r="R396" s="202"/>
      <c r="S396" s="202"/>
      <c r="T396" s="203"/>
      <c r="AT396" s="204" t="s">
        <v>188</v>
      </c>
      <c r="AU396" s="204" t="s">
        <v>86</v>
      </c>
      <c r="AV396" s="13" t="s">
        <v>86</v>
      </c>
      <c r="AW396" s="13" t="s">
        <v>35</v>
      </c>
      <c r="AX396" s="13" t="s">
        <v>76</v>
      </c>
      <c r="AY396" s="204" t="s">
        <v>177</v>
      </c>
    </row>
    <row r="397" spans="1:65" s="15" customFormat="1" ht="11.25">
      <c r="B397" s="216"/>
      <c r="C397" s="217"/>
      <c r="D397" s="195" t="s">
        <v>188</v>
      </c>
      <c r="E397" s="218" t="s">
        <v>19</v>
      </c>
      <c r="F397" s="219" t="s">
        <v>3334</v>
      </c>
      <c r="G397" s="217"/>
      <c r="H397" s="218" t="s">
        <v>19</v>
      </c>
      <c r="I397" s="220"/>
      <c r="J397" s="217"/>
      <c r="K397" s="217"/>
      <c r="L397" s="221"/>
      <c r="M397" s="222"/>
      <c r="N397" s="223"/>
      <c r="O397" s="223"/>
      <c r="P397" s="223"/>
      <c r="Q397" s="223"/>
      <c r="R397" s="223"/>
      <c r="S397" s="223"/>
      <c r="T397" s="224"/>
      <c r="AT397" s="225" t="s">
        <v>188</v>
      </c>
      <c r="AU397" s="225" t="s">
        <v>86</v>
      </c>
      <c r="AV397" s="15" t="s">
        <v>84</v>
      </c>
      <c r="AW397" s="15" t="s">
        <v>35</v>
      </c>
      <c r="AX397" s="15" t="s">
        <v>76</v>
      </c>
      <c r="AY397" s="225" t="s">
        <v>177</v>
      </c>
    </row>
    <row r="398" spans="1:65" s="13" customFormat="1" ht="11.25">
      <c r="B398" s="193"/>
      <c r="C398" s="194"/>
      <c r="D398" s="195" t="s">
        <v>188</v>
      </c>
      <c r="E398" s="196" t="s">
        <v>19</v>
      </c>
      <c r="F398" s="197" t="s">
        <v>3335</v>
      </c>
      <c r="G398" s="194"/>
      <c r="H398" s="198">
        <v>36.930999999999997</v>
      </c>
      <c r="I398" s="199"/>
      <c r="J398" s="194"/>
      <c r="K398" s="194"/>
      <c r="L398" s="200"/>
      <c r="M398" s="201"/>
      <c r="N398" s="202"/>
      <c r="O398" s="202"/>
      <c r="P398" s="202"/>
      <c r="Q398" s="202"/>
      <c r="R398" s="202"/>
      <c r="S398" s="202"/>
      <c r="T398" s="203"/>
      <c r="AT398" s="204" t="s">
        <v>188</v>
      </c>
      <c r="AU398" s="204" t="s">
        <v>86</v>
      </c>
      <c r="AV398" s="13" t="s">
        <v>86</v>
      </c>
      <c r="AW398" s="13" t="s">
        <v>35</v>
      </c>
      <c r="AX398" s="13" t="s">
        <v>76</v>
      </c>
      <c r="AY398" s="204" t="s">
        <v>177</v>
      </c>
    </row>
    <row r="399" spans="1:65" s="14" customFormat="1" ht="11.25">
      <c r="B399" s="205"/>
      <c r="C399" s="206"/>
      <c r="D399" s="195" t="s">
        <v>188</v>
      </c>
      <c r="E399" s="207" t="s">
        <v>19</v>
      </c>
      <c r="F399" s="208" t="s">
        <v>190</v>
      </c>
      <c r="G399" s="206"/>
      <c r="H399" s="209">
        <v>731.81100000000004</v>
      </c>
      <c r="I399" s="210"/>
      <c r="J399" s="206"/>
      <c r="K399" s="206"/>
      <c r="L399" s="211"/>
      <c r="M399" s="212"/>
      <c r="N399" s="213"/>
      <c r="O399" s="213"/>
      <c r="P399" s="213"/>
      <c r="Q399" s="213"/>
      <c r="R399" s="213"/>
      <c r="S399" s="213"/>
      <c r="T399" s="214"/>
      <c r="AT399" s="215" t="s">
        <v>188</v>
      </c>
      <c r="AU399" s="215" t="s">
        <v>86</v>
      </c>
      <c r="AV399" s="14" t="s">
        <v>184</v>
      </c>
      <c r="AW399" s="14" t="s">
        <v>35</v>
      </c>
      <c r="AX399" s="14" t="s">
        <v>84</v>
      </c>
      <c r="AY399" s="215" t="s">
        <v>177</v>
      </c>
    </row>
    <row r="400" spans="1:65" s="2" customFormat="1" ht="33" customHeight="1">
      <c r="A400" s="36"/>
      <c r="B400" s="37"/>
      <c r="C400" s="175" t="s">
        <v>402</v>
      </c>
      <c r="D400" s="175" t="s">
        <v>179</v>
      </c>
      <c r="E400" s="176" t="s">
        <v>3336</v>
      </c>
      <c r="F400" s="177" t="s">
        <v>3337</v>
      </c>
      <c r="G400" s="178" t="s">
        <v>595</v>
      </c>
      <c r="H400" s="179">
        <v>500</v>
      </c>
      <c r="I400" s="180"/>
      <c r="J400" s="181">
        <f>ROUND(I400*H400,2)</f>
        <v>0</v>
      </c>
      <c r="K400" s="177" t="s">
        <v>183</v>
      </c>
      <c r="L400" s="41"/>
      <c r="M400" s="182" t="s">
        <v>19</v>
      </c>
      <c r="N400" s="183" t="s">
        <v>47</v>
      </c>
      <c r="O400" s="66"/>
      <c r="P400" s="184">
        <f>O400*H400</f>
        <v>0</v>
      </c>
      <c r="Q400" s="184">
        <v>3.022E-2</v>
      </c>
      <c r="R400" s="184">
        <f>Q400*H400</f>
        <v>15.11</v>
      </c>
      <c r="S400" s="184">
        <v>0</v>
      </c>
      <c r="T400" s="185">
        <f>S400*H400</f>
        <v>0</v>
      </c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R400" s="186" t="s">
        <v>184</v>
      </c>
      <c r="AT400" s="186" t="s">
        <v>179</v>
      </c>
      <c r="AU400" s="186" t="s">
        <v>86</v>
      </c>
      <c r="AY400" s="19" t="s">
        <v>177</v>
      </c>
      <c r="BE400" s="187">
        <f>IF(N400="základní",J400,0)</f>
        <v>0</v>
      </c>
      <c r="BF400" s="187">
        <f>IF(N400="snížená",J400,0)</f>
        <v>0</v>
      </c>
      <c r="BG400" s="187">
        <f>IF(N400="zákl. přenesená",J400,0)</f>
        <v>0</v>
      </c>
      <c r="BH400" s="187">
        <f>IF(N400="sníž. přenesená",J400,0)</f>
        <v>0</v>
      </c>
      <c r="BI400" s="187">
        <f>IF(N400="nulová",J400,0)</f>
        <v>0</v>
      </c>
      <c r="BJ400" s="19" t="s">
        <v>84</v>
      </c>
      <c r="BK400" s="187">
        <f>ROUND(I400*H400,2)</f>
        <v>0</v>
      </c>
      <c r="BL400" s="19" t="s">
        <v>184</v>
      </c>
      <c r="BM400" s="186" t="s">
        <v>3338</v>
      </c>
    </row>
    <row r="401" spans="1:65" s="2" customFormat="1" ht="11.25">
      <c r="A401" s="36"/>
      <c r="B401" s="37"/>
      <c r="C401" s="38"/>
      <c r="D401" s="188" t="s">
        <v>186</v>
      </c>
      <c r="E401" s="38"/>
      <c r="F401" s="189" t="s">
        <v>3339</v>
      </c>
      <c r="G401" s="38"/>
      <c r="H401" s="38"/>
      <c r="I401" s="190"/>
      <c r="J401" s="38"/>
      <c r="K401" s="38"/>
      <c r="L401" s="41"/>
      <c r="M401" s="191"/>
      <c r="N401" s="192"/>
      <c r="O401" s="66"/>
      <c r="P401" s="66"/>
      <c r="Q401" s="66"/>
      <c r="R401" s="66"/>
      <c r="S401" s="66"/>
      <c r="T401" s="67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T401" s="19" t="s">
        <v>186</v>
      </c>
      <c r="AU401" s="19" t="s">
        <v>86</v>
      </c>
    </row>
    <row r="402" spans="1:65" s="12" customFormat="1" ht="22.9" customHeight="1">
      <c r="B402" s="159"/>
      <c r="C402" s="160"/>
      <c r="D402" s="161" t="s">
        <v>75</v>
      </c>
      <c r="E402" s="173" t="s">
        <v>3340</v>
      </c>
      <c r="F402" s="173" t="s">
        <v>3341</v>
      </c>
      <c r="G402" s="160"/>
      <c r="H402" s="160"/>
      <c r="I402" s="163"/>
      <c r="J402" s="174">
        <f>BK402</f>
        <v>0</v>
      </c>
      <c r="K402" s="160"/>
      <c r="L402" s="165"/>
      <c r="M402" s="166"/>
      <c r="N402" s="167"/>
      <c r="O402" s="167"/>
      <c r="P402" s="168">
        <f>SUM(P403:P411)</f>
        <v>0</v>
      </c>
      <c r="Q402" s="167"/>
      <c r="R402" s="168">
        <f>SUM(R403:R411)</f>
        <v>0</v>
      </c>
      <c r="S402" s="167"/>
      <c r="T402" s="169">
        <f>SUM(T403:T411)</f>
        <v>0</v>
      </c>
      <c r="AR402" s="170" t="s">
        <v>84</v>
      </c>
      <c r="AT402" s="171" t="s">
        <v>75</v>
      </c>
      <c r="AU402" s="171" t="s">
        <v>84</v>
      </c>
      <c r="AY402" s="170" t="s">
        <v>177</v>
      </c>
      <c r="BK402" s="172">
        <f>SUM(BK403:BK411)</f>
        <v>0</v>
      </c>
    </row>
    <row r="403" spans="1:65" s="2" customFormat="1" ht="24.2" customHeight="1">
      <c r="A403" s="36"/>
      <c r="B403" s="37"/>
      <c r="C403" s="175" t="s">
        <v>511</v>
      </c>
      <c r="D403" s="175" t="s">
        <v>179</v>
      </c>
      <c r="E403" s="176" t="s">
        <v>3342</v>
      </c>
      <c r="F403" s="177" t="s">
        <v>3343</v>
      </c>
      <c r="G403" s="178" t="s">
        <v>304</v>
      </c>
      <c r="H403" s="179">
        <v>1335.921</v>
      </c>
      <c r="I403" s="180"/>
      <c r="J403" s="181">
        <f>ROUND(I403*H403,2)</f>
        <v>0</v>
      </c>
      <c r="K403" s="177" t="s">
        <v>183</v>
      </c>
      <c r="L403" s="41"/>
      <c r="M403" s="182" t="s">
        <v>19</v>
      </c>
      <c r="N403" s="183" t="s">
        <v>47</v>
      </c>
      <c r="O403" s="66"/>
      <c r="P403" s="184">
        <f>O403*H403</f>
        <v>0</v>
      </c>
      <c r="Q403" s="184">
        <v>0</v>
      </c>
      <c r="R403" s="184">
        <f>Q403*H403</f>
        <v>0</v>
      </c>
      <c r="S403" s="184">
        <v>0</v>
      </c>
      <c r="T403" s="185">
        <f>S403*H403</f>
        <v>0</v>
      </c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R403" s="186" t="s">
        <v>184</v>
      </c>
      <c r="AT403" s="186" t="s">
        <v>179</v>
      </c>
      <c r="AU403" s="186" t="s">
        <v>86</v>
      </c>
      <c r="AY403" s="19" t="s">
        <v>177</v>
      </c>
      <c r="BE403" s="187">
        <f>IF(N403="základní",J403,0)</f>
        <v>0</v>
      </c>
      <c r="BF403" s="187">
        <f>IF(N403="snížená",J403,0)</f>
        <v>0</v>
      </c>
      <c r="BG403" s="187">
        <f>IF(N403="zákl. přenesená",J403,0)</f>
        <v>0</v>
      </c>
      <c r="BH403" s="187">
        <f>IF(N403="sníž. přenesená",J403,0)</f>
        <v>0</v>
      </c>
      <c r="BI403" s="187">
        <f>IF(N403="nulová",J403,0)</f>
        <v>0</v>
      </c>
      <c r="BJ403" s="19" t="s">
        <v>84</v>
      </c>
      <c r="BK403" s="187">
        <f>ROUND(I403*H403,2)</f>
        <v>0</v>
      </c>
      <c r="BL403" s="19" t="s">
        <v>184</v>
      </c>
      <c r="BM403" s="186" t="s">
        <v>3344</v>
      </c>
    </row>
    <row r="404" spans="1:65" s="2" customFormat="1" ht="11.25">
      <c r="A404" s="36"/>
      <c r="B404" s="37"/>
      <c r="C404" s="38"/>
      <c r="D404" s="188" t="s">
        <v>186</v>
      </c>
      <c r="E404" s="38"/>
      <c r="F404" s="189" t="s">
        <v>3345</v>
      </c>
      <c r="G404" s="38"/>
      <c r="H404" s="38"/>
      <c r="I404" s="190"/>
      <c r="J404" s="38"/>
      <c r="K404" s="38"/>
      <c r="L404" s="41"/>
      <c r="M404" s="191"/>
      <c r="N404" s="192"/>
      <c r="O404" s="66"/>
      <c r="P404" s="66"/>
      <c r="Q404" s="66"/>
      <c r="R404" s="66"/>
      <c r="S404" s="66"/>
      <c r="T404" s="67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T404" s="19" t="s">
        <v>186</v>
      </c>
      <c r="AU404" s="19" t="s">
        <v>86</v>
      </c>
    </row>
    <row r="405" spans="1:65" s="2" customFormat="1" ht="21.75" customHeight="1">
      <c r="A405" s="36"/>
      <c r="B405" s="37"/>
      <c r="C405" s="175" t="s">
        <v>518</v>
      </c>
      <c r="D405" s="175" t="s">
        <v>179</v>
      </c>
      <c r="E405" s="176" t="s">
        <v>3346</v>
      </c>
      <c r="F405" s="177" t="s">
        <v>3347</v>
      </c>
      <c r="G405" s="178" t="s">
        <v>304</v>
      </c>
      <c r="H405" s="179">
        <v>1335.921</v>
      </c>
      <c r="I405" s="180"/>
      <c r="J405" s="181">
        <f>ROUND(I405*H405,2)</f>
        <v>0</v>
      </c>
      <c r="K405" s="177" t="s">
        <v>183</v>
      </c>
      <c r="L405" s="41"/>
      <c r="M405" s="182" t="s">
        <v>19</v>
      </c>
      <c r="N405" s="183" t="s">
        <v>47</v>
      </c>
      <c r="O405" s="66"/>
      <c r="P405" s="184">
        <f>O405*H405</f>
        <v>0</v>
      </c>
      <c r="Q405" s="184">
        <v>0</v>
      </c>
      <c r="R405" s="184">
        <f>Q405*H405</f>
        <v>0</v>
      </c>
      <c r="S405" s="184">
        <v>0</v>
      </c>
      <c r="T405" s="185">
        <f>S405*H405</f>
        <v>0</v>
      </c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R405" s="186" t="s">
        <v>184</v>
      </c>
      <c r="AT405" s="186" t="s">
        <v>179</v>
      </c>
      <c r="AU405" s="186" t="s">
        <v>86</v>
      </c>
      <c r="AY405" s="19" t="s">
        <v>177</v>
      </c>
      <c r="BE405" s="187">
        <f>IF(N405="základní",J405,0)</f>
        <v>0</v>
      </c>
      <c r="BF405" s="187">
        <f>IF(N405="snížená",J405,0)</f>
        <v>0</v>
      </c>
      <c r="BG405" s="187">
        <f>IF(N405="zákl. přenesená",J405,0)</f>
        <v>0</v>
      </c>
      <c r="BH405" s="187">
        <f>IF(N405="sníž. přenesená",J405,0)</f>
        <v>0</v>
      </c>
      <c r="BI405" s="187">
        <f>IF(N405="nulová",J405,0)</f>
        <v>0</v>
      </c>
      <c r="BJ405" s="19" t="s">
        <v>84</v>
      </c>
      <c r="BK405" s="187">
        <f>ROUND(I405*H405,2)</f>
        <v>0</v>
      </c>
      <c r="BL405" s="19" t="s">
        <v>184</v>
      </c>
      <c r="BM405" s="186" t="s">
        <v>3348</v>
      </c>
    </row>
    <row r="406" spans="1:65" s="2" customFormat="1" ht="11.25">
      <c r="A406" s="36"/>
      <c r="B406" s="37"/>
      <c r="C406" s="38"/>
      <c r="D406" s="188" t="s">
        <v>186</v>
      </c>
      <c r="E406" s="38"/>
      <c r="F406" s="189" t="s">
        <v>3349</v>
      </c>
      <c r="G406" s="38"/>
      <c r="H406" s="38"/>
      <c r="I406" s="190"/>
      <c r="J406" s="38"/>
      <c r="K406" s="38"/>
      <c r="L406" s="41"/>
      <c r="M406" s="191"/>
      <c r="N406" s="192"/>
      <c r="O406" s="66"/>
      <c r="P406" s="66"/>
      <c r="Q406" s="66"/>
      <c r="R406" s="66"/>
      <c r="S406" s="66"/>
      <c r="T406" s="67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T406" s="19" t="s">
        <v>186</v>
      </c>
      <c r="AU406" s="19" t="s">
        <v>86</v>
      </c>
    </row>
    <row r="407" spans="1:65" s="2" customFormat="1" ht="24.2" customHeight="1">
      <c r="A407" s="36"/>
      <c r="B407" s="37"/>
      <c r="C407" s="175" t="s">
        <v>523</v>
      </c>
      <c r="D407" s="175" t="s">
        <v>179</v>
      </c>
      <c r="E407" s="176" t="s">
        <v>3350</v>
      </c>
      <c r="F407" s="177" t="s">
        <v>3351</v>
      </c>
      <c r="G407" s="178" t="s">
        <v>304</v>
      </c>
      <c r="H407" s="179">
        <v>18702.894</v>
      </c>
      <c r="I407" s="180"/>
      <c r="J407" s="181">
        <f>ROUND(I407*H407,2)</f>
        <v>0</v>
      </c>
      <c r="K407" s="177" t="s">
        <v>183</v>
      </c>
      <c r="L407" s="41"/>
      <c r="M407" s="182" t="s">
        <v>19</v>
      </c>
      <c r="N407" s="183" t="s">
        <v>47</v>
      </c>
      <c r="O407" s="66"/>
      <c r="P407" s="184">
        <f>O407*H407</f>
        <v>0</v>
      </c>
      <c r="Q407" s="184">
        <v>0</v>
      </c>
      <c r="R407" s="184">
        <f>Q407*H407</f>
        <v>0</v>
      </c>
      <c r="S407" s="184">
        <v>0</v>
      </c>
      <c r="T407" s="185">
        <f>S407*H407</f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186" t="s">
        <v>184</v>
      </c>
      <c r="AT407" s="186" t="s">
        <v>179</v>
      </c>
      <c r="AU407" s="186" t="s">
        <v>86</v>
      </c>
      <c r="AY407" s="19" t="s">
        <v>177</v>
      </c>
      <c r="BE407" s="187">
        <f>IF(N407="základní",J407,0)</f>
        <v>0</v>
      </c>
      <c r="BF407" s="187">
        <f>IF(N407="snížená",J407,0)</f>
        <v>0</v>
      </c>
      <c r="BG407" s="187">
        <f>IF(N407="zákl. přenesená",J407,0)</f>
        <v>0</v>
      </c>
      <c r="BH407" s="187">
        <f>IF(N407="sníž. přenesená",J407,0)</f>
        <v>0</v>
      </c>
      <c r="BI407" s="187">
        <f>IF(N407="nulová",J407,0)</f>
        <v>0</v>
      </c>
      <c r="BJ407" s="19" t="s">
        <v>84</v>
      </c>
      <c r="BK407" s="187">
        <f>ROUND(I407*H407,2)</f>
        <v>0</v>
      </c>
      <c r="BL407" s="19" t="s">
        <v>184</v>
      </c>
      <c r="BM407" s="186" t="s">
        <v>3352</v>
      </c>
    </row>
    <row r="408" spans="1:65" s="2" customFormat="1" ht="11.25">
      <c r="A408" s="36"/>
      <c r="B408" s="37"/>
      <c r="C408" s="38"/>
      <c r="D408" s="188" t="s">
        <v>186</v>
      </c>
      <c r="E408" s="38"/>
      <c r="F408" s="189" t="s">
        <v>3353</v>
      </c>
      <c r="G408" s="38"/>
      <c r="H408" s="38"/>
      <c r="I408" s="190"/>
      <c r="J408" s="38"/>
      <c r="K408" s="38"/>
      <c r="L408" s="41"/>
      <c r="M408" s="191"/>
      <c r="N408" s="192"/>
      <c r="O408" s="66"/>
      <c r="P408" s="66"/>
      <c r="Q408" s="66"/>
      <c r="R408" s="66"/>
      <c r="S408" s="66"/>
      <c r="T408" s="67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T408" s="19" t="s">
        <v>186</v>
      </c>
      <c r="AU408" s="19" t="s">
        <v>86</v>
      </c>
    </row>
    <row r="409" spans="1:65" s="13" customFormat="1" ht="11.25">
      <c r="B409" s="193"/>
      <c r="C409" s="194"/>
      <c r="D409" s="195" t="s">
        <v>188</v>
      </c>
      <c r="E409" s="196" t="s">
        <v>19</v>
      </c>
      <c r="F409" s="197" t="s">
        <v>3354</v>
      </c>
      <c r="G409" s="194"/>
      <c r="H409" s="198">
        <v>18702.894</v>
      </c>
      <c r="I409" s="199"/>
      <c r="J409" s="194"/>
      <c r="K409" s="194"/>
      <c r="L409" s="200"/>
      <c r="M409" s="201"/>
      <c r="N409" s="202"/>
      <c r="O409" s="202"/>
      <c r="P409" s="202"/>
      <c r="Q409" s="202"/>
      <c r="R409" s="202"/>
      <c r="S409" s="202"/>
      <c r="T409" s="203"/>
      <c r="AT409" s="204" t="s">
        <v>188</v>
      </c>
      <c r="AU409" s="204" t="s">
        <v>86</v>
      </c>
      <c r="AV409" s="13" t="s">
        <v>86</v>
      </c>
      <c r="AW409" s="13" t="s">
        <v>35</v>
      </c>
      <c r="AX409" s="13" t="s">
        <v>84</v>
      </c>
      <c r="AY409" s="204" t="s">
        <v>177</v>
      </c>
    </row>
    <row r="410" spans="1:65" s="2" customFormat="1" ht="24.2" customHeight="1">
      <c r="A410" s="36"/>
      <c r="B410" s="37"/>
      <c r="C410" s="175" t="s">
        <v>550</v>
      </c>
      <c r="D410" s="175" t="s">
        <v>179</v>
      </c>
      <c r="E410" s="176" t="s">
        <v>3355</v>
      </c>
      <c r="F410" s="177" t="s">
        <v>3356</v>
      </c>
      <c r="G410" s="178" t="s">
        <v>304</v>
      </c>
      <c r="H410" s="179">
        <v>1335.921</v>
      </c>
      <c r="I410" s="180"/>
      <c r="J410" s="181">
        <f>ROUND(I410*H410,2)</f>
        <v>0</v>
      </c>
      <c r="K410" s="177" t="s">
        <v>183</v>
      </c>
      <c r="L410" s="41"/>
      <c r="M410" s="182" t="s">
        <v>19</v>
      </c>
      <c r="N410" s="183" t="s">
        <v>47</v>
      </c>
      <c r="O410" s="66"/>
      <c r="P410" s="184">
        <f>O410*H410</f>
        <v>0</v>
      </c>
      <c r="Q410" s="184">
        <v>0</v>
      </c>
      <c r="R410" s="184">
        <f>Q410*H410</f>
        <v>0</v>
      </c>
      <c r="S410" s="184">
        <v>0</v>
      </c>
      <c r="T410" s="185">
        <f>S410*H410</f>
        <v>0</v>
      </c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R410" s="186" t="s">
        <v>184</v>
      </c>
      <c r="AT410" s="186" t="s">
        <v>179</v>
      </c>
      <c r="AU410" s="186" t="s">
        <v>86</v>
      </c>
      <c r="AY410" s="19" t="s">
        <v>177</v>
      </c>
      <c r="BE410" s="187">
        <f>IF(N410="základní",J410,0)</f>
        <v>0</v>
      </c>
      <c r="BF410" s="187">
        <f>IF(N410="snížená",J410,0)</f>
        <v>0</v>
      </c>
      <c r="BG410" s="187">
        <f>IF(N410="zákl. přenesená",J410,0)</f>
        <v>0</v>
      </c>
      <c r="BH410" s="187">
        <f>IF(N410="sníž. přenesená",J410,0)</f>
        <v>0</v>
      </c>
      <c r="BI410" s="187">
        <f>IF(N410="nulová",J410,0)</f>
        <v>0</v>
      </c>
      <c r="BJ410" s="19" t="s">
        <v>84</v>
      </c>
      <c r="BK410" s="187">
        <f>ROUND(I410*H410,2)</f>
        <v>0</v>
      </c>
      <c r="BL410" s="19" t="s">
        <v>184</v>
      </c>
      <c r="BM410" s="186" t="s">
        <v>3357</v>
      </c>
    </row>
    <row r="411" spans="1:65" s="2" customFormat="1" ht="11.25">
      <c r="A411" s="36"/>
      <c r="B411" s="37"/>
      <c r="C411" s="38"/>
      <c r="D411" s="188" t="s">
        <v>186</v>
      </c>
      <c r="E411" s="38"/>
      <c r="F411" s="189" t="s">
        <v>3358</v>
      </c>
      <c r="G411" s="38"/>
      <c r="H411" s="38"/>
      <c r="I411" s="190"/>
      <c r="J411" s="38"/>
      <c r="K411" s="38"/>
      <c r="L411" s="41"/>
      <c r="M411" s="191"/>
      <c r="N411" s="192"/>
      <c r="O411" s="66"/>
      <c r="P411" s="66"/>
      <c r="Q411" s="66"/>
      <c r="R411" s="66"/>
      <c r="S411" s="66"/>
      <c r="T411" s="67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T411" s="19" t="s">
        <v>186</v>
      </c>
      <c r="AU411" s="19" t="s">
        <v>86</v>
      </c>
    </row>
    <row r="412" spans="1:65" s="12" customFormat="1" ht="22.9" customHeight="1">
      <c r="B412" s="159"/>
      <c r="C412" s="160"/>
      <c r="D412" s="161" t="s">
        <v>75</v>
      </c>
      <c r="E412" s="173" t="s">
        <v>1254</v>
      </c>
      <c r="F412" s="173" t="s">
        <v>1255</v>
      </c>
      <c r="G412" s="160"/>
      <c r="H412" s="160"/>
      <c r="I412" s="163"/>
      <c r="J412" s="174">
        <f>BK412</f>
        <v>0</v>
      </c>
      <c r="K412" s="160"/>
      <c r="L412" s="165"/>
      <c r="M412" s="166"/>
      <c r="N412" s="167"/>
      <c r="O412" s="167"/>
      <c r="P412" s="168">
        <f>SUM(P413:P414)</f>
        <v>0</v>
      </c>
      <c r="Q412" s="167"/>
      <c r="R412" s="168">
        <f>SUM(R413:R414)</f>
        <v>0</v>
      </c>
      <c r="S412" s="167"/>
      <c r="T412" s="169">
        <f>SUM(T413:T414)</f>
        <v>0</v>
      </c>
      <c r="AR412" s="170" t="s">
        <v>84</v>
      </c>
      <c r="AT412" s="171" t="s">
        <v>75</v>
      </c>
      <c r="AU412" s="171" t="s">
        <v>84</v>
      </c>
      <c r="AY412" s="170" t="s">
        <v>177</v>
      </c>
      <c r="BK412" s="172">
        <f>SUM(BK413:BK414)</f>
        <v>0</v>
      </c>
    </row>
    <row r="413" spans="1:65" s="2" customFormat="1" ht="33" customHeight="1">
      <c r="A413" s="36"/>
      <c r="B413" s="37"/>
      <c r="C413" s="175" t="s">
        <v>557</v>
      </c>
      <c r="D413" s="175" t="s">
        <v>179</v>
      </c>
      <c r="E413" s="176" t="s">
        <v>1257</v>
      </c>
      <c r="F413" s="177" t="s">
        <v>1258</v>
      </c>
      <c r="G413" s="178" t="s">
        <v>304</v>
      </c>
      <c r="H413" s="179">
        <v>15.11</v>
      </c>
      <c r="I413" s="180"/>
      <c r="J413" s="181">
        <f>ROUND(I413*H413,2)</f>
        <v>0</v>
      </c>
      <c r="K413" s="177" t="s">
        <v>183</v>
      </c>
      <c r="L413" s="41"/>
      <c r="M413" s="182" t="s">
        <v>19</v>
      </c>
      <c r="N413" s="183" t="s">
        <v>47</v>
      </c>
      <c r="O413" s="66"/>
      <c r="P413" s="184">
        <f>O413*H413</f>
        <v>0</v>
      </c>
      <c r="Q413" s="184">
        <v>0</v>
      </c>
      <c r="R413" s="184">
        <f>Q413*H413</f>
        <v>0</v>
      </c>
      <c r="S413" s="184">
        <v>0</v>
      </c>
      <c r="T413" s="185">
        <f>S413*H413</f>
        <v>0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R413" s="186" t="s">
        <v>184</v>
      </c>
      <c r="AT413" s="186" t="s">
        <v>179</v>
      </c>
      <c r="AU413" s="186" t="s">
        <v>86</v>
      </c>
      <c r="AY413" s="19" t="s">
        <v>177</v>
      </c>
      <c r="BE413" s="187">
        <f>IF(N413="základní",J413,0)</f>
        <v>0</v>
      </c>
      <c r="BF413" s="187">
        <f>IF(N413="snížená",J413,0)</f>
        <v>0</v>
      </c>
      <c r="BG413" s="187">
        <f>IF(N413="zákl. přenesená",J413,0)</f>
        <v>0</v>
      </c>
      <c r="BH413" s="187">
        <f>IF(N413="sníž. přenesená",J413,0)</f>
        <v>0</v>
      </c>
      <c r="BI413" s="187">
        <f>IF(N413="nulová",J413,0)</f>
        <v>0</v>
      </c>
      <c r="BJ413" s="19" t="s">
        <v>84</v>
      </c>
      <c r="BK413" s="187">
        <f>ROUND(I413*H413,2)</f>
        <v>0</v>
      </c>
      <c r="BL413" s="19" t="s">
        <v>184</v>
      </c>
      <c r="BM413" s="186" t="s">
        <v>3359</v>
      </c>
    </row>
    <row r="414" spans="1:65" s="2" customFormat="1" ht="11.25">
      <c r="A414" s="36"/>
      <c r="B414" s="37"/>
      <c r="C414" s="38"/>
      <c r="D414" s="188" t="s">
        <v>186</v>
      </c>
      <c r="E414" s="38"/>
      <c r="F414" s="189" t="s">
        <v>1260</v>
      </c>
      <c r="G414" s="38"/>
      <c r="H414" s="38"/>
      <c r="I414" s="190"/>
      <c r="J414" s="38"/>
      <c r="K414" s="38"/>
      <c r="L414" s="41"/>
      <c r="M414" s="191"/>
      <c r="N414" s="192"/>
      <c r="O414" s="66"/>
      <c r="P414" s="66"/>
      <c r="Q414" s="66"/>
      <c r="R414" s="66"/>
      <c r="S414" s="66"/>
      <c r="T414" s="67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T414" s="19" t="s">
        <v>186</v>
      </c>
      <c r="AU414" s="19" t="s">
        <v>86</v>
      </c>
    </row>
    <row r="415" spans="1:65" s="12" customFormat="1" ht="25.9" customHeight="1">
      <c r="B415" s="159"/>
      <c r="C415" s="160"/>
      <c r="D415" s="161" t="s">
        <v>75</v>
      </c>
      <c r="E415" s="162" t="s">
        <v>1261</v>
      </c>
      <c r="F415" s="162" t="s">
        <v>1262</v>
      </c>
      <c r="G415" s="160"/>
      <c r="H415" s="160"/>
      <c r="I415" s="163"/>
      <c r="J415" s="164">
        <f>BK415</f>
        <v>0</v>
      </c>
      <c r="K415" s="160"/>
      <c r="L415" s="165"/>
      <c r="M415" s="166"/>
      <c r="N415" s="167"/>
      <c r="O415" s="167"/>
      <c r="P415" s="168">
        <f>P416+P427+P431+P443+P450+P476+P514+P523+P556+P580+P614+P622</f>
        <v>0</v>
      </c>
      <c r="Q415" s="167"/>
      <c r="R415" s="168">
        <f>R416+R427+R431+R443+R450+R476+R514+R523+R556+R580+R614+R622</f>
        <v>0.93120000000000003</v>
      </c>
      <c r="S415" s="167"/>
      <c r="T415" s="169">
        <f>T416+T427+T431+T443+T450+T476+T514+T523+T556+T580+T614+T622</f>
        <v>168.72740508000001</v>
      </c>
      <c r="AR415" s="170" t="s">
        <v>86</v>
      </c>
      <c r="AT415" s="171" t="s">
        <v>75</v>
      </c>
      <c r="AU415" s="171" t="s">
        <v>76</v>
      </c>
      <c r="AY415" s="170" t="s">
        <v>177</v>
      </c>
      <c r="BK415" s="172">
        <f>BK416+BK427+BK431+BK443+BK450+BK476+BK514+BK523+BK556+BK580+BK614+BK622</f>
        <v>0</v>
      </c>
    </row>
    <row r="416" spans="1:65" s="12" customFormat="1" ht="22.9" customHeight="1">
      <c r="B416" s="159"/>
      <c r="C416" s="160"/>
      <c r="D416" s="161" t="s">
        <v>75</v>
      </c>
      <c r="E416" s="173" t="s">
        <v>1263</v>
      </c>
      <c r="F416" s="173" t="s">
        <v>1264</v>
      </c>
      <c r="G416" s="160"/>
      <c r="H416" s="160"/>
      <c r="I416" s="163"/>
      <c r="J416" s="174">
        <f>BK416</f>
        <v>0</v>
      </c>
      <c r="K416" s="160"/>
      <c r="L416" s="165"/>
      <c r="M416" s="166"/>
      <c r="N416" s="167"/>
      <c r="O416" s="167"/>
      <c r="P416" s="168">
        <f>SUM(P417:P426)</f>
        <v>0</v>
      </c>
      <c r="Q416" s="167"/>
      <c r="R416" s="168">
        <f>SUM(R417:R426)</f>
        <v>0.93120000000000003</v>
      </c>
      <c r="S416" s="167"/>
      <c r="T416" s="169">
        <f>SUM(T417:T426)</f>
        <v>0</v>
      </c>
      <c r="AR416" s="170" t="s">
        <v>86</v>
      </c>
      <c r="AT416" s="171" t="s">
        <v>75</v>
      </c>
      <c r="AU416" s="171" t="s">
        <v>84</v>
      </c>
      <c r="AY416" s="170" t="s">
        <v>177</v>
      </c>
      <c r="BK416" s="172">
        <f>SUM(BK417:BK426)</f>
        <v>0</v>
      </c>
    </row>
    <row r="417" spans="1:65" s="2" customFormat="1" ht="24.2" customHeight="1">
      <c r="A417" s="36"/>
      <c r="B417" s="37"/>
      <c r="C417" s="175" t="s">
        <v>564</v>
      </c>
      <c r="D417" s="175" t="s">
        <v>179</v>
      </c>
      <c r="E417" s="176" t="s">
        <v>3360</v>
      </c>
      <c r="F417" s="177" t="s">
        <v>3361</v>
      </c>
      <c r="G417" s="178" t="s">
        <v>199</v>
      </c>
      <c r="H417" s="179">
        <v>254.5</v>
      </c>
      <c r="I417" s="180"/>
      <c r="J417" s="181">
        <f>ROUND(I417*H417,2)</f>
        <v>0</v>
      </c>
      <c r="K417" s="177" t="s">
        <v>183</v>
      </c>
      <c r="L417" s="41"/>
      <c r="M417" s="182" t="s">
        <v>19</v>
      </c>
      <c r="N417" s="183" t="s">
        <v>47</v>
      </c>
      <c r="O417" s="66"/>
      <c r="P417" s="184">
        <f>O417*H417</f>
        <v>0</v>
      </c>
      <c r="Q417" s="184">
        <v>0</v>
      </c>
      <c r="R417" s="184">
        <f>Q417*H417</f>
        <v>0</v>
      </c>
      <c r="S417" s="184">
        <v>0</v>
      </c>
      <c r="T417" s="185">
        <f>S417*H417</f>
        <v>0</v>
      </c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R417" s="186" t="s">
        <v>301</v>
      </c>
      <c r="AT417" s="186" t="s">
        <v>179</v>
      </c>
      <c r="AU417" s="186" t="s">
        <v>86</v>
      </c>
      <c r="AY417" s="19" t="s">
        <v>177</v>
      </c>
      <c r="BE417" s="187">
        <f>IF(N417="základní",J417,0)</f>
        <v>0</v>
      </c>
      <c r="BF417" s="187">
        <f>IF(N417="snížená",J417,0)</f>
        <v>0</v>
      </c>
      <c r="BG417" s="187">
        <f>IF(N417="zákl. přenesená",J417,0)</f>
        <v>0</v>
      </c>
      <c r="BH417" s="187">
        <f>IF(N417="sníž. přenesená",J417,0)</f>
        <v>0</v>
      </c>
      <c r="BI417" s="187">
        <f>IF(N417="nulová",J417,0)</f>
        <v>0</v>
      </c>
      <c r="BJ417" s="19" t="s">
        <v>84</v>
      </c>
      <c r="BK417" s="187">
        <f>ROUND(I417*H417,2)</f>
        <v>0</v>
      </c>
      <c r="BL417" s="19" t="s">
        <v>301</v>
      </c>
      <c r="BM417" s="186" t="s">
        <v>3362</v>
      </c>
    </row>
    <row r="418" spans="1:65" s="2" customFormat="1" ht="11.25">
      <c r="A418" s="36"/>
      <c r="B418" s="37"/>
      <c r="C418" s="38"/>
      <c r="D418" s="188" t="s">
        <v>186</v>
      </c>
      <c r="E418" s="38"/>
      <c r="F418" s="189" t="s">
        <v>3363</v>
      </c>
      <c r="G418" s="38"/>
      <c r="H418" s="38"/>
      <c r="I418" s="190"/>
      <c r="J418" s="38"/>
      <c r="K418" s="38"/>
      <c r="L418" s="41"/>
      <c r="M418" s="191"/>
      <c r="N418" s="192"/>
      <c r="O418" s="66"/>
      <c r="P418" s="66"/>
      <c r="Q418" s="66"/>
      <c r="R418" s="66"/>
      <c r="S418" s="66"/>
      <c r="T418" s="67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T418" s="19" t="s">
        <v>186</v>
      </c>
      <c r="AU418" s="19" t="s">
        <v>86</v>
      </c>
    </row>
    <row r="419" spans="1:65" s="13" customFormat="1" ht="11.25">
      <c r="B419" s="193"/>
      <c r="C419" s="194"/>
      <c r="D419" s="195" t="s">
        <v>188</v>
      </c>
      <c r="E419" s="196" t="s">
        <v>19</v>
      </c>
      <c r="F419" s="197" t="s">
        <v>3364</v>
      </c>
      <c r="G419" s="194"/>
      <c r="H419" s="198">
        <v>254.5</v>
      </c>
      <c r="I419" s="199"/>
      <c r="J419" s="194"/>
      <c r="K419" s="194"/>
      <c r="L419" s="200"/>
      <c r="M419" s="201"/>
      <c r="N419" s="202"/>
      <c r="O419" s="202"/>
      <c r="P419" s="202"/>
      <c r="Q419" s="202"/>
      <c r="R419" s="202"/>
      <c r="S419" s="202"/>
      <c r="T419" s="203"/>
      <c r="AT419" s="204" t="s">
        <v>188</v>
      </c>
      <c r="AU419" s="204" t="s">
        <v>86</v>
      </c>
      <c r="AV419" s="13" t="s">
        <v>86</v>
      </c>
      <c r="AW419" s="13" t="s">
        <v>35</v>
      </c>
      <c r="AX419" s="13" t="s">
        <v>84</v>
      </c>
      <c r="AY419" s="204" t="s">
        <v>177</v>
      </c>
    </row>
    <row r="420" spans="1:65" s="2" customFormat="1" ht="16.5" customHeight="1">
      <c r="A420" s="36"/>
      <c r="B420" s="37"/>
      <c r="C420" s="237" t="s">
        <v>570</v>
      </c>
      <c r="D420" s="237" t="s">
        <v>757</v>
      </c>
      <c r="E420" s="238" t="s">
        <v>2692</v>
      </c>
      <c r="F420" s="239" t="s">
        <v>2693</v>
      </c>
      <c r="G420" s="240" t="s">
        <v>2583</v>
      </c>
      <c r="H420" s="241">
        <v>916.2</v>
      </c>
      <c r="I420" s="242"/>
      <c r="J420" s="243">
        <f>ROUND(I420*H420,2)</f>
        <v>0</v>
      </c>
      <c r="K420" s="239" t="s">
        <v>183</v>
      </c>
      <c r="L420" s="244"/>
      <c r="M420" s="245" t="s">
        <v>19</v>
      </c>
      <c r="N420" s="246" t="s">
        <v>47</v>
      </c>
      <c r="O420" s="66"/>
      <c r="P420" s="184">
        <f>O420*H420</f>
        <v>0</v>
      </c>
      <c r="Q420" s="184">
        <v>1E-3</v>
      </c>
      <c r="R420" s="184">
        <f>Q420*H420</f>
        <v>0.91620000000000001</v>
      </c>
      <c r="S420" s="184">
        <v>0</v>
      </c>
      <c r="T420" s="185">
        <f>S420*H420</f>
        <v>0</v>
      </c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R420" s="186" t="s">
        <v>592</v>
      </c>
      <c r="AT420" s="186" t="s">
        <v>757</v>
      </c>
      <c r="AU420" s="186" t="s">
        <v>86</v>
      </c>
      <c r="AY420" s="19" t="s">
        <v>177</v>
      </c>
      <c r="BE420" s="187">
        <f>IF(N420="základní",J420,0)</f>
        <v>0</v>
      </c>
      <c r="BF420" s="187">
        <f>IF(N420="snížená",J420,0)</f>
        <v>0</v>
      </c>
      <c r="BG420" s="187">
        <f>IF(N420="zákl. přenesená",J420,0)</f>
        <v>0</v>
      </c>
      <c r="BH420" s="187">
        <f>IF(N420="sníž. přenesená",J420,0)</f>
        <v>0</v>
      </c>
      <c r="BI420" s="187">
        <f>IF(N420="nulová",J420,0)</f>
        <v>0</v>
      </c>
      <c r="BJ420" s="19" t="s">
        <v>84</v>
      </c>
      <c r="BK420" s="187">
        <f>ROUND(I420*H420,2)</f>
        <v>0</v>
      </c>
      <c r="BL420" s="19" t="s">
        <v>301</v>
      </c>
      <c r="BM420" s="186" t="s">
        <v>3365</v>
      </c>
    </row>
    <row r="421" spans="1:65" s="13" customFormat="1" ht="11.25">
      <c r="B421" s="193"/>
      <c r="C421" s="194"/>
      <c r="D421" s="195" t="s">
        <v>188</v>
      </c>
      <c r="E421" s="196" t="s">
        <v>19</v>
      </c>
      <c r="F421" s="197" t="s">
        <v>3366</v>
      </c>
      <c r="G421" s="194"/>
      <c r="H421" s="198">
        <v>916.2</v>
      </c>
      <c r="I421" s="199"/>
      <c r="J421" s="194"/>
      <c r="K421" s="194"/>
      <c r="L421" s="200"/>
      <c r="M421" s="201"/>
      <c r="N421" s="202"/>
      <c r="O421" s="202"/>
      <c r="P421" s="202"/>
      <c r="Q421" s="202"/>
      <c r="R421" s="202"/>
      <c r="S421" s="202"/>
      <c r="T421" s="203"/>
      <c r="AT421" s="204" t="s">
        <v>188</v>
      </c>
      <c r="AU421" s="204" t="s">
        <v>86</v>
      </c>
      <c r="AV421" s="13" t="s">
        <v>86</v>
      </c>
      <c r="AW421" s="13" t="s">
        <v>35</v>
      </c>
      <c r="AX421" s="13" t="s">
        <v>84</v>
      </c>
      <c r="AY421" s="204" t="s">
        <v>177</v>
      </c>
    </row>
    <row r="422" spans="1:65" s="2" customFormat="1" ht="24.2" customHeight="1">
      <c r="A422" s="36"/>
      <c r="B422" s="37"/>
      <c r="C422" s="175" t="s">
        <v>592</v>
      </c>
      <c r="D422" s="175" t="s">
        <v>179</v>
      </c>
      <c r="E422" s="176" t="s">
        <v>3367</v>
      </c>
      <c r="F422" s="177" t="s">
        <v>3368</v>
      </c>
      <c r="G422" s="178" t="s">
        <v>595</v>
      </c>
      <c r="H422" s="179">
        <v>500</v>
      </c>
      <c r="I422" s="180"/>
      <c r="J422" s="181">
        <f>ROUND(I422*H422,2)</f>
        <v>0</v>
      </c>
      <c r="K422" s="177" t="s">
        <v>183</v>
      </c>
      <c r="L422" s="41"/>
      <c r="M422" s="182" t="s">
        <v>19</v>
      </c>
      <c r="N422" s="183" t="s">
        <v>47</v>
      </c>
      <c r="O422" s="66"/>
      <c r="P422" s="184">
        <f>O422*H422</f>
        <v>0</v>
      </c>
      <c r="Q422" s="184">
        <v>0</v>
      </c>
      <c r="R422" s="184">
        <f>Q422*H422</f>
        <v>0</v>
      </c>
      <c r="S422" s="184">
        <v>0</v>
      </c>
      <c r="T422" s="185">
        <f>S422*H422</f>
        <v>0</v>
      </c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R422" s="186" t="s">
        <v>301</v>
      </c>
      <c r="AT422" s="186" t="s">
        <v>179</v>
      </c>
      <c r="AU422" s="186" t="s">
        <v>86</v>
      </c>
      <c r="AY422" s="19" t="s">
        <v>177</v>
      </c>
      <c r="BE422" s="187">
        <f>IF(N422="základní",J422,0)</f>
        <v>0</v>
      </c>
      <c r="BF422" s="187">
        <f>IF(N422="snížená",J422,0)</f>
        <v>0</v>
      </c>
      <c r="BG422" s="187">
        <f>IF(N422="zákl. přenesená",J422,0)</f>
        <v>0</v>
      </c>
      <c r="BH422" s="187">
        <f>IF(N422="sníž. přenesená",J422,0)</f>
        <v>0</v>
      </c>
      <c r="BI422" s="187">
        <f>IF(N422="nulová",J422,0)</f>
        <v>0</v>
      </c>
      <c r="BJ422" s="19" t="s">
        <v>84</v>
      </c>
      <c r="BK422" s="187">
        <f>ROUND(I422*H422,2)</f>
        <v>0</v>
      </c>
      <c r="BL422" s="19" t="s">
        <v>301</v>
      </c>
      <c r="BM422" s="186" t="s">
        <v>3369</v>
      </c>
    </row>
    <row r="423" spans="1:65" s="2" customFormat="1" ht="11.25">
      <c r="A423" s="36"/>
      <c r="B423" s="37"/>
      <c r="C423" s="38"/>
      <c r="D423" s="188" t="s">
        <v>186</v>
      </c>
      <c r="E423" s="38"/>
      <c r="F423" s="189" t="s">
        <v>3370</v>
      </c>
      <c r="G423" s="38"/>
      <c r="H423" s="38"/>
      <c r="I423" s="190"/>
      <c r="J423" s="38"/>
      <c r="K423" s="38"/>
      <c r="L423" s="41"/>
      <c r="M423" s="191"/>
      <c r="N423" s="192"/>
      <c r="O423" s="66"/>
      <c r="P423" s="66"/>
      <c r="Q423" s="66"/>
      <c r="R423" s="66"/>
      <c r="S423" s="66"/>
      <c r="T423" s="67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T423" s="19" t="s">
        <v>186</v>
      </c>
      <c r="AU423" s="19" t="s">
        <v>86</v>
      </c>
    </row>
    <row r="424" spans="1:65" s="2" customFormat="1" ht="16.5" customHeight="1">
      <c r="A424" s="36"/>
      <c r="B424" s="37"/>
      <c r="C424" s="237" t="s">
        <v>619</v>
      </c>
      <c r="D424" s="237" t="s">
        <v>757</v>
      </c>
      <c r="E424" s="238" t="s">
        <v>3371</v>
      </c>
      <c r="F424" s="239" t="s">
        <v>3372</v>
      </c>
      <c r="G424" s="240" t="s">
        <v>595</v>
      </c>
      <c r="H424" s="241">
        <v>500</v>
      </c>
      <c r="I424" s="242"/>
      <c r="J424" s="243">
        <f>ROUND(I424*H424,2)</f>
        <v>0</v>
      </c>
      <c r="K424" s="239" t="s">
        <v>183</v>
      </c>
      <c r="L424" s="244"/>
      <c r="M424" s="245" t="s">
        <v>19</v>
      </c>
      <c r="N424" s="246" t="s">
        <v>47</v>
      </c>
      <c r="O424" s="66"/>
      <c r="P424" s="184">
        <f>O424*H424</f>
        <v>0</v>
      </c>
      <c r="Q424" s="184">
        <v>3.0000000000000001E-5</v>
      </c>
      <c r="R424" s="184">
        <f>Q424*H424</f>
        <v>1.5000000000000001E-2</v>
      </c>
      <c r="S424" s="184">
        <v>0</v>
      </c>
      <c r="T424" s="185">
        <f>S424*H424</f>
        <v>0</v>
      </c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R424" s="186" t="s">
        <v>592</v>
      </c>
      <c r="AT424" s="186" t="s">
        <v>757</v>
      </c>
      <c r="AU424" s="186" t="s">
        <v>86</v>
      </c>
      <c r="AY424" s="19" t="s">
        <v>177</v>
      </c>
      <c r="BE424" s="187">
        <f>IF(N424="základní",J424,0)</f>
        <v>0</v>
      </c>
      <c r="BF424" s="187">
        <f>IF(N424="snížená",J424,0)</f>
        <v>0</v>
      </c>
      <c r="BG424" s="187">
        <f>IF(N424="zákl. přenesená",J424,0)</f>
        <v>0</v>
      </c>
      <c r="BH424" s="187">
        <f>IF(N424="sníž. přenesená",J424,0)</f>
        <v>0</v>
      </c>
      <c r="BI424" s="187">
        <f>IF(N424="nulová",J424,0)</f>
        <v>0</v>
      </c>
      <c r="BJ424" s="19" t="s">
        <v>84</v>
      </c>
      <c r="BK424" s="187">
        <f>ROUND(I424*H424,2)</f>
        <v>0</v>
      </c>
      <c r="BL424" s="19" t="s">
        <v>301</v>
      </c>
      <c r="BM424" s="186" t="s">
        <v>3373</v>
      </c>
    </row>
    <row r="425" spans="1:65" s="2" customFormat="1" ht="24.2" customHeight="1">
      <c r="A425" s="36"/>
      <c r="B425" s="37"/>
      <c r="C425" s="175" t="s">
        <v>708</v>
      </c>
      <c r="D425" s="175" t="s">
        <v>179</v>
      </c>
      <c r="E425" s="176" t="s">
        <v>1357</v>
      </c>
      <c r="F425" s="177" t="s">
        <v>1358</v>
      </c>
      <c r="G425" s="178" t="s">
        <v>1359</v>
      </c>
      <c r="H425" s="249"/>
      <c r="I425" s="180"/>
      <c r="J425" s="181">
        <f>ROUND(I425*H425,2)</f>
        <v>0</v>
      </c>
      <c r="K425" s="177" t="s">
        <v>183</v>
      </c>
      <c r="L425" s="41"/>
      <c r="M425" s="182" t="s">
        <v>19</v>
      </c>
      <c r="N425" s="183" t="s">
        <v>47</v>
      </c>
      <c r="O425" s="66"/>
      <c r="P425" s="184">
        <f>O425*H425</f>
        <v>0</v>
      </c>
      <c r="Q425" s="184">
        <v>0</v>
      </c>
      <c r="R425" s="184">
        <f>Q425*H425</f>
        <v>0</v>
      </c>
      <c r="S425" s="184">
        <v>0</v>
      </c>
      <c r="T425" s="185">
        <f>S425*H425</f>
        <v>0</v>
      </c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R425" s="186" t="s">
        <v>301</v>
      </c>
      <c r="AT425" s="186" t="s">
        <v>179</v>
      </c>
      <c r="AU425" s="186" t="s">
        <v>86</v>
      </c>
      <c r="AY425" s="19" t="s">
        <v>177</v>
      </c>
      <c r="BE425" s="187">
        <f>IF(N425="základní",J425,0)</f>
        <v>0</v>
      </c>
      <c r="BF425" s="187">
        <f>IF(N425="snížená",J425,0)</f>
        <v>0</v>
      </c>
      <c r="BG425" s="187">
        <f>IF(N425="zákl. přenesená",J425,0)</f>
        <v>0</v>
      </c>
      <c r="BH425" s="187">
        <f>IF(N425="sníž. přenesená",J425,0)</f>
        <v>0</v>
      </c>
      <c r="BI425" s="187">
        <f>IF(N425="nulová",J425,0)</f>
        <v>0</v>
      </c>
      <c r="BJ425" s="19" t="s">
        <v>84</v>
      </c>
      <c r="BK425" s="187">
        <f>ROUND(I425*H425,2)</f>
        <v>0</v>
      </c>
      <c r="BL425" s="19" t="s">
        <v>301</v>
      </c>
      <c r="BM425" s="186" t="s">
        <v>3374</v>
      </c>
    </row>
    <row r="426" spans="1:65" s="2" customFormat="1" ht="11.25">
      <c r="A426" s="36"/>
      <c r="B426" s="37"/>
      <c r="C426" s="38"/>
      <c r="D426" s="188" t="s">
        <v>186</v>
      </c>
      <c r="E426" s="38"/>
      <c r="F426" s="189" t="s">
        <v>1361</v>
      </c>
      <c r="G426" s="38"/>
      <c r="H426" s="38"/>
      <c r="I426" s="190"/>
      <c r="J426" s="38"/>
      <c r="K426" s="38"/>
      <c r="L426" s="41"/>
      <c r="M426" s="191"/>
      <c r="N426" s="192"/>
      <c r="O426" s="66"/>
      <c r="P426" s="66"/>
      <c r="Q426" s="66"/>
      <c r="R426" s="66"/>
      <c r="S426" s="66"/>
      <c r="T426" s="67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T426" s="19" t="s">
        <v>186</v>
      </c>
      <c r="AU426" s="19" t="s">
        <v>86</v>
      </c>
    </row>
    <row r="427" spans="1:65" s="12" customFormat="1" ht="22.9" customHeight="1">
      <c r="B427" s="159"/>
      <c r="C427" s="160"/>
      <c r="D427" s="161" t="s">
        <v>75</v>
      </c>
      <c r="E427" s="173" t="s">
        <v>1362</v>
      </c>
      <c r="F427" s="173" t="s">
        <v>1363</v>
      </c>
      <c r="G427" s="160"/>
      <c r="H427" s="160"/>
      <c r="I427" s="163"/>
      <c r="J427" s="174">
        <f>BK427</f>
        <v>0</v>
      </c>
      <c r="K427" s="160"/>
      <c r="L427" s="165"/>
      <c r="M427" s="166"/>
      <c r="N427" s="167"/>
      <c r="O427" s="167"/>
      <c r="P427" s="168">
        <f>SUM(P428:P430)</f>
        <v>0</v>
      </c>
      <c r="Q427" s="167"/>
      <c r="R427" s="168">
        <f>SUM(R428:R430)</f>
        <v>0</v>
      </c>
      <c r="S427" s="167"/>
      <c r="T427" s="169">
        <f>SUM(T428:T430)</f>
        <v>0.95200000000000007</v>
      </c>
      <c r="AR427" s="170" t="s">
        <v>86</v>
      </c>
      <c r="AT427" s="171" t="s">
        <v>75</v>
      </c>
      <c r="AU427" s="171" t="s">
        <v>84</v>
      </c>
      <c r="AY427" s="170" t="s">
        <v>177</v>
      </c>
      <c r="BK427" s="172">
        <f>SUM(BK428:BK430)</f>
        <v>0</v>
      </c>
    </row>
    <row r="428" spans="1:65" s="2" customFormat="1" ht="16.5" customHeight="1">
      <c r="A428" s="36"/>
      <c r="B428" s="37"/>
      <c r="C428" s="175" t="s">
        <v>713</v>
      </c>
      <c r="D428" s="175" t="s">
        <v>179</v>
      </c>
      <c r="E428" s="176" t="s">
        <v>3375</v>
      </c>
      <c r="F428" s="177" t="s">
        <v>3376</v>
      </c>
      <c r="G428" s="178" t="s">
        <v>199</v>
      </c>
      <c r="H428" s="179">
        <v>68</v>
      </c>
      <c r="I428" s="180"/>
      <c r="J428" s="181">
        <f>ROUND(I428*H428,2)</f>
        <v>0</v>
      </c>
      <c r="K428" s="177" t="s">
        <v>19</v>
      </c>
      <c r="L428" s="41"/>
      <c r="M428" s="182" t="s">
        <v>19</v>
      </c>
      <c r="N428" s="183" t="s">
        <v>47</v>
      </c>
      <c r="O428" s="66"/>
      <c r="P428" s="184">
        <f>O428*H428</f>
        <v>0</v>
      </c>
      <c r="Q428" s="184">
        <v>0</v>
      </c>
      <c r="R428" s="184">
        <f>Q428*H428</f>
        <v>0</v>
      </c>
      <c r="S428" s="184">
        <v>1.4E-2</v>
      </c>
      <c r="T428" s="185">
        <f>S428*H428</f>
        <v>0.95200000000000007</v>
      </c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R428" s="186" t="s">
        <v>301</v>
      </c>
      <c r="AT428" s="186" t="s">
        <v>179</v>
      </c>
      <c r="AU428" s="186" t="s">
        <v>86</v>
      </c>
      <c r="AY428" s="19" t="s">
        <v>177</v>
      </c>
      <c r="BE428" s="187">
        <f>IF(N428="základní",J428,0)</f>
        <v>0</v>
      </c>
      <c r="BF428" s="187">
        <f>IF(N428="snížená",J428,0)</f>
        <v>0</v>
      </c>
      <c r="BG428" s="187">
        <f>IF(N428="zákl. přenesená",J428,0)</f>
        <v>0</v>
      </c>
      <c r="BH428" s="187">
        <f>IF(N428="sníž. přenesená",J428,0)</f>
        <v>0</v>
      </c>
      <c r="BI428" s="187">
        <f>IF(N428="nulová",J428,0)</f>
        <v>0</v>
      </c>
      <c r="BJ428" s="19" t="s">
        <v>84</v>
      </c>
      <c r="BK428" s="187">
        <f>ROUND(I428*H428,2)</f>
        <v>0</v>
      </c>
      <c r="BL428" s="19" t="s">
        <v>301</v>
      </c>
      <c r="BM428" s="186" t="s">
        <v>3377</v>
      </c>
    </row>
    <row r="429" spans="1:65" s="13" customFormat="1" ht="11.25">
      <c r="B429" s="193"/>
      <c r="C429" s="194"/>
      <c r="D429" s="195" t="s">
        <v>188</v>
      </c>
      <c r="E429" s="196" t="s">
        <v>19</v>
      </c>
      <c r="F429" s="197" t="s">
        <v>1085</v>
      </c>
      <c r="G429" s="194"/>
      <c r="H429" s="198">
        <v>68</v>
      </c>
      <c r="I429" s="199"/>
      <c r="J429" s="194"/>
      <c r="K429" s="194"/>
      <c r="L429" s="200"/>
      <c r="M429" s="201"/>
      <c r="N429" s="202"/>
      <c r="O429" s="202"/>
      <c r="P429" s="202"/>
      <c r="Q429" s="202"/>
      <c r="R429" s="202"/>
      <c r="S429" s="202"/>
      <c r="T429" s="203"/>
      <c r="AT429" s="204" t="s">
        <v>188</v>
      </c>
      <c r="AU429" s="204" t="s">
        <v>86</v>
      </c>
      <c r="AV429" s="13" t="s">
        <v>86</v>
      </c>
      <c r="AW429" s="13" t="s">
        <v>35</v>
      </c>
      <c r="AX429" s="13" t="s">
        <v>76</v>
      </c>
      <c r="AY429" s="204" t="s">
        <v>177</v>
      </c>
    </row>
    <row r="430" spans="1:65" s="14" customFormat="1" ht="11.25">
      <c r="B430" s="205"/>
      <c r="C430" s="206"/>
      <c r="D430" s="195" t="s">
        <v>188</v>
      </c>
      <c r="E430" s="207" t="s">
        <v>19</v>
      </c>
      <c r="F430" s="208" t="s">
        <v>190</v>
      </c>
      <c r="G430" s="206"/>
      <c r="H430" s="209">
        <v>68</v>
      </c>
      <c r="I430" s="210"/>
      <c r="J430" s="206"/>
      <c r="K430" s="206"/>
      <c r="L430" s="211"/>
      <c r="M430" s="212"/>
      <c r="N430" s="213"/>
      <c r="O430" s="213"/>
      <c r="P430" s="213"/>
      <c r="Q430" s="213"/>
      <c r="R430" s="213"/>
      <c r="S430" s="213"/>
      <c r="T430" s="214"/>
      <c r="AT430" s="215" t="s">
        <v>188</v>
      </c>
      <c r="AU430" s="215" t="s">
        <v>86</v>
      </c>
      <c r="AV430" s="14" t="s">
        <v>184</v>
      </c>
      <c r="AW430" s="14" t="s">
        <v>35</v>
      </c>
      <c r="AX430" s="14" t="s">
        <v>84</v>
      </c>
      <c r="AY430" s="215" t="s">
        <v>177</v>
      </c>
    </row>
    <row r="431" spans="1:65" s="12" customFormat="1" ht="22.9" customHeight="1">
      <c r="B431" s="159"/>
      <c r="C431" s="160"/>
      <c r="D431" s="161" t="s">
        <v>75</v>
      </c>
      <c r="E431" s="173" t="s">
        <v>1403</v>
      </c>
      <c r="F431" s="173" t="s">
        <v>1404</v>
      </c>
      <c r="G431" s="160"/>
      <c r="H431" s="160"/>
      <c r="I431" s="163"/>
      <c r="J431" s="174">
        <f>BK431</f>
        <v>0</v>
      </c>
      <c r="K431" s="160"/>
      <c r="L431" s="165"/>
      <c r="M431" s="166"/>
      <c r="N431" s="167"/>
      <c r="O431" s="167"/>
      <c r="P431" s="168">
        <f>SUM(P432:P442)</f>
        <v>0</v>
      </c>
      <c r="Q431" s="167"/>
      <c r="R431" s="168">
        <f>SUM(R432:R442)</f>
        <v>0</v>
      </c>
      <c r="S431" s="167"/>
      <c r="T431" s="169">
        <f>SUM(T432:T442)</f>
        <v>13.439603999999999</v>
      </c>
      <c r="AR431" s="170" t="s">
        <v>86</v>
      </c>
      <c r="AT431" s="171" t="s">
        <v>75</v>
      </c>
      <c r="AU431" s="171" t="s">
        <v>84</v>
      </c>
      <c r="AY431" s="170" t="s">
        <v>177</v>
      </c>
      <c r="BK431" s="172">
        <f>SUM(BK432:BK442)</f>
        <v>0</v>
      </c>
    </row>
    <row r="432" spans="1:65" s="2" customFormat="1" ht="24.2" customHeight="1">
      <c r="A432" s="36"/>
      <c r="B432" s="37"/>
      <c r="C432" s="175" t="s">
        <v>719</v>
      </c>
      <c r="D432" s="175" t="s">
        <v>179</v>
      </c>
      <c r="E432" s="176" t="s">
        <v>3378</v>
      </c>
      <c r="F432" s="177" t="s">
        <v>3379</v>
      </c>
      <c r="G432" s="178" t="s">
        <v>199</v>
      </c>
      <c r="H432" s="179">
        <v>448.60399999999998</v>
      </c>
      <c r="I432" s="180"/>
      <c r="J432" s="181">
        <f>ROUND(I432*H432,2)</f>
        <v>0</v>
      </c>
      <c r="K432" s="177" t="s">
        <v>183</v>
      </c>
      <c r="L432" s="41"/>
      <c r="M432" s="182" t="s">
        <v>19</v>
      </c>
      <c r="N432" s="183" t="s">
        <v>47</v>
      </c>
      <c r="O432" s="66"/>
      <c r="P432" s="184">
        <f>O432*H432</f>
        <v>0</v>
      </c>
      <c r="Q432" s="184">
        <v>0</v>
      </c>
      <c r="R432" s="184">
        <f>Q432*H432</f>
        <v>0</v>
      </c>
      <c r="S432" s="184">
        <v>1.7999999999999999E-2</v>
      </c>
      <c r="T432" s="185">
        <f>S432*H432</f>
        <v>8.0748719999999992</v>
      </c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R432" s="186" t="s">
        <v>301</v>
      </c>
      <c r="AT432" s="186" t="s">
        <v>179</v>
      </c>
      <c r="AU432" s="186" t="s">
        <v>86</v>
      </c>
      <c r="AY432" s="19" t="s">
        <v>177</v>
      </c>
      <c r="BE432" s="187">
        <f>IF(N432="základní",J432,0)</f>
        <v>0</v>
      </c>
      <c r="BF432" s="187">
        <f>IF(N432="snížená",J432,0)</f>
        <v>0</v>
      </c>
      <c r="BG432" s="187">
        <f>IF(N432="zákl. přenesená",J432,0)</f>
        <v>0</v>
      </c>
      <c r="BH432" s="187">
        <f>IF(N432="sníž. přenesená",J432,0)</f>
        <v>0</v>
      </c>
      <c r="BI432" s="187">
        <f>IF(N432="nulová",J432,0)</f>
        <v>0</v>
      </c>
      <c r="BJ432" s="19" t="s">
        <v>84</v>
      </c>
      <c r="BK432" s="187">
        <f>ROUND(I432*H432,2)</f>
        <v>0</v>
      </c>
      <c r="BL432" s="19" t="s">
        <v>301</v>
      </c>
      <c r="BM432" s="186" t="s">
        <v>3380</v>
      </c>
    </row>
    <row r="433" spans="1:65" s="2" customFormat="1" ht="11.25">
      <c r="A433" s="36"/>
      <c r="B433" s="37"/>
      <c r="C433" s="38"/>
      <c r="D433" s="188" t="s">
        <v>186</v>
      </c>
      <c r="E433" s="38"/>
      <c r="F433" s="189" t="s">
        <v>3381</v>
      </c>
      <c r="G433" s="38"/>
      <c r="H433" s="38"/>
      <c r="I433" s="190"/>
      <c r="J433" s="38"/>
      <c r="K433" s="38"/>
      <c r="L433" s="41"/>
      <c r="M433" s="191"/>
      <c r="N433" s="192"/>
      <c r="O433" s="66"/>
      <c r="P433" s="66"/>
      <c r="Q433" s="66"/>
      <c r="R433" s="66"/>
      <c r="S433" s="66"/>
      <c r="T433" s="67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T433" s="19" t="s">
        <v>186</v>
      </c>
      <c r="AU433" s="19" t="s">
        <v>86</v>
      </c>
    </row>
    <row r="434" spans="1:65" s="13" customFormat="1" ht="11.25">
      <c r="B434" s="193"/>
      <c r="C434" s="194"/>
      <c r="D434" s="195" t="s">
        <v>188</v>
      </c>
      <c r="E434" s="196" t="s">
        <v>19</v>
      </c>
      <c r="F434" s="197" t="s">
        <v>3382</v>
      </c>
      <c r="G434" s="194"/>
      <c r="H434" s="198">
        <v>448.60399999999998</v>
      </c>
      <c r="I434" s="199"/>
      <c r="J434" s="194"/>
      <c r="K434" s="194"/>
      <c r="L434" s="200"/>
      <c r="M434" s="201"/>
      <c r="N434" s="202"/>
      <c r="O434" s="202"/>
      <c r="P434" s="202"/>
      <c r="Q434" s="202"/>
      <c r="R434" s="202"/>
      <c r="S434" s="202"/>
      <c r="T434" s="203"/>
      <c r="AT434" s="204" t="s">
        <v>188</v>
      </c>
      <c r="AU434" s="204" t="s">
        <v>86</v>
      </c>
      <c r="AV434" s="13" t="s">
        <v>86</v>
      </c>
      <c r="AW434" s="13" t="s">
        <v>35</v>
      </c>
      <c r="AX434" s="13" t="s">
        <v>76</v>
      </c>
      <c r="AY434" s="204" t="s">
        <v>177</v>
      </c>
    </row>
    <row r="435" spans="1:65" s="14" customFormat="1" ht="11.25">
      <c r="B435" s="205"/>
      <c r="C435" s="206"/>
      <c r="D435" s="195" t="s">
        <v>188</v>
      </c>
      <c r="E435" s="207" t="s">
        <v>19</v>
      </c>
      <c r="F435" s="208" t="s">
        <v>190</v>
      </c>
      <c r="G435" s="206"/>
      <c r="H435" s="209">
        <v>448.60399999999998</v>
      </c>
      <c r="I435" s="210"/>
      <c r="J435" s="206"/>
      <c r="K435" s="206"/>
      <c r="L435" s="211"/>
      <c r="M435" s="212"/>
      <c r="N435" s="213"/>
      <c r="O435" s="213"/>
      <c r="P435" s="213"/>
      <c r="Q435" s="213"/>
      <c r="R435" s="213"/>
      <c r="S435" s="213"/>
      <c r="T435" s="214"/>
      <c r="AT435" s="215" t="s">
        <v>188</v>
      </c>
      <c r="AU435" s="215" t="s">
        <v>86</v>
      </c>
      <c r="AV435" s="14" t="s">
        <v>184</v>
      </c>
      <c r="AW435" s="14" t="s">
        <v>35</v>
      </c>
      <c r="AX435" s="14" t="s">
        <v>84</v>
      </c>
      <c r="AY435" s="215" t="s">
        <v>177</v>
      </c>
    </row>
    <row r="436" spans="1:65" s="2" customFormat="1" ht="16.5" customHeight="1">
      <c r="A436" s="36"/>
      <c r="B436" s="37"/>
      <c r="C436" s="175" t="s">
        <v>745</v>
      </c>
      <c r="D436" s="175" t="s">
        <v>179</v>
      </c>
      <c r="E436" s="176" t="s">
        <v>3383</v>
      </c>
      <c r="F436" s="177" t="s">
        <v>3384</v>
      </c>
      <c r="G436" s="178" t="s">
        <v>199</v>
      </c>
      <c r="H436" s="179">
        <v>271</v>
      </c>
      <c r="I436" s="180"/>
      <c r="J436" s="181">
        <f>ROUND(I436*H436,2)</f>
        <v>0</v>
      </c>
      <c r="K436" s="177" t="s">
        <v>19</v>
      </c>
      <c r="L436" s="41"/>
      <c r="M436" s="182" t="s">
        <v>19</v>
      </c>
      <c r="N436" s="183" t="s">
        <v>47</v>
      </c>
      <c r="O436" s="66"/>
      <c r="P436" s="184">
        <f>O436*H436</f>
        <v>0</v>
      </c>
      <c r="Q436" s="184">
        <v>0</v>
      </c>
      <c r="R436" s="184">
        <f>Q436*H436</f>
        <v>0</v>
      </c>
      <c r="S436" s="184">
        <v>1.7999999999999999E-2</v>
      </c>
      <c r="T436" s="185">
        <f>S436*H436</f>
        <v>4.8779999999999992</v>
      </c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R436" s="186" t="s">
        <v>301</v>
      </c>
      <c r="AT436" s="186" t="s">
        <v>179</v>
      </c>
      <c r="AU436" s="186" t="s">
        <v>86</v>
      </c>
      <c r="AY436" s="19" t="s">
        <v>177</v>
      </c>
      <c r="BE436" s="187">
        <f>IF(N436="základní",J436,0)</f>
        <v>0</v>
      </c>
      <c r="BF436" s="187">
        <f>IF(N436="snížená",J436,0)</f>
        <v>0</v>
      </c>
      <c r="BG436" s="187">
        <f>IF(N436="zákl. přenesená",J436,0)</f>
        <v>0</v>
      </c>
      <c r="BH436" s="187">
        <f>IF(N436="sníž. přenesená",J436,0)</f>
        <v>0</v>
      </c>
      <c r="BI436" s="187">
        <f>IF(N436="nulová",J436,0)</f>
        <v>0</v>
      </c>
      <c r="BJ436" s="19" t="s">
        <v>84</v>
      </c>
      <c r="BK436" s="187">
        <f>ROUND(I436*H436,2)</f>
        <v>0</v>
      </c>
      <c r="BL436" s="19" t="s">
        <v>301</v>
      </c>
      <c r="BM436" s="186" t="s">
        <v>3385</v>
      </c>
    </row>
    <row r="437" spans="1:65" s="2" customFormat="1" ht="24.2" customHeight="1">
      <c r="A437" s="36"/>
      <c r="B437" s="37"/>
      <c r="C437" s="175" t="s">
        <v>751</v>
      </c>
      <c r="D437" s="175" t="s">
        <v>179</v>
      </c>
      <c r="E437" s="176" t="s">
        <v>3386</v>
      </c>
      <c r="F437" s="177" t="s">
        <v>3387</v>
      </c>
      <c r="G437" s="178" t="s">
        <v>199</v>
      </c>
      <c r="H437" s="179">
        <v>81.122</v>
      </c>
      <c r="I437" s="180"/>
      <c r="J437" s="181">
        <f>ROUND(I437*H437,2)</f>
        <v>0</v>
      </c>
      <c r="K437" s="177" t="s">
        <v>183</v>
      </c>
      <c r="L437" s="41"/>
      <c r="M437" s="182" t="s">
        <v>19</v>
      </c>
      <c r="N437" s="183" t="s">
        <v>47</v>
      </c>
      <c r="O437" s="66"/>
      <c r="P437" s="184">
        <f>O437*H437</f>
        <v>0</v>
      </c>
      <c r="Q437" s="184">
        <v>0</v>
      </c>
      <c r="R437" s="184">
        <f>Q437*H437</f>
        <v>0</v>
      </c>
      <c r="S437" s="184">
        <v>6.0000000000000001E-3</v>
      </c>
      <c r="T437" s="185">
        <f>S437*H437</f>
        <v>0.486732</v>
      </c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R437" s="186" t="s">
        <v>301</v>
      </c>
      <c r="AT437" s="186" t="s">
        <v>179</v>
      </c>
      <c r="AU437" s="186" t="s">
        <v>86</v>
      </c>
      <c r="AY437" s="19" t="s">
        <v>177</v>
      </c>
      <c r="BE437" s="187">
        <f>IF(N437="základní",J437,0)</f>
        <v>0</v>
      </c>
      <c r="BF437" s="187">
        <f>IF(N437="snížená",J437,0)</f>
        <v>0</v>
      </c>
      <c r="BG437" s="187">
        <f>IF(N437="zákl. přenesená",J437,0)</f>
        <v>0</v>
      </c>
      <c r="BH437" s="187">
        <f>IF(N437="sníž. přenesená",J437,0)</f>
        <v>0</v>
      </c>
      <c r="BI437" s="187">
        <f>IF(N437="nulová",J437,0)</f>
        <v>0</v>
      </c>
      <c r="BJ437" s="19" t="s">
        <v>84</v>
      </c>
      <c r="BK437" s="187">
        <f>ROUND(I437*H437,2)</f>
        <v>0</v>
      </c>
      <c r="BL437" s="19" t="s">
        <v>301</v>
      </c>
      <c r="BM437" s="186" t="s">
        <v>3388</v>
      </c>
    </row>
    <row r="438" spans="1:65" s="2" customFormat="1" ht="11.25">
      <c r="A438" s="36"/>
      <c r="B438" s="37"/>
      <c r="C438" s="38"/>
      <c r="D438" s="188" t="s">
        <v>186</v>
      </c>
      <c r="E438" s="38"/>
      <c r="F438" s="189" t="s">
        <v>3389</v>
      </c>
      <c r="G438" s="38"/>
      <c r="H438" s="38"/>
      <c r="I438" s="190"/>
      <c r="J438" s="38"/>
      <c r="K438" s="38"/>
      <c r="L438" s="41"/>
      <c r="M438" s="191"/>
      <c r="N438" s="192"/>
      <c r="O438" s="66"/>
      <c r="P438" s="66"/>
      <c r="Q438" s="66"/>
      <c r="R438" s="66"/>
      <c r="S438" s="66"/>
      <c r="T438" s="67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T438" s="19" t="s">
        <v>186</v>
      </c>
      <c r="AU438" s="19" t="s">
        <v>86</v>
      </c>
    </row>
    <row r="439" spans="1:65" s="13" customFormat="1" ht="11.25">
      <c r="B439" s="193"/>
      <c r="C439" s="194"/>
      <c r="D439" s="195" t="s">
        <v>188</v>
      </c>
      <c r="E439" s="196" t="s">
        <v>19</v>
      </c>
      <c r="F439" s="197" t="s">
        <v>3390</v>
      </c>
      <c r="G439" s="194"/>
      <c r="H439" s="198">
        <v>87.457999999999998</v>
      </c>
      <c r="I439" s="199"/>
      <c r="J439" s="194"/>
      <c r="K439" s="194"/>
      <c r="L439" s="200"/>
      <c r="M439" s="201"/>
      <c r="N439" s="202"/>
      <c r="O439" s="202"/>
      <c r="P439" s="202"/>
      <c r="Q439" s="202"/>
      <c r="R439" s="202"/>
      <c r="S439" s="202"/>
      <c r="T439" s="203"/>
      <c r="AT439" s="204" t="s">
        <v>188</v>
      </c>
      <c r="AU439" s="204" t="s">
        <v>86</v>
      </c>
      <c r="AV439" s="13" t="s">
        <v>86</v>
      </c>
      <c r="AW439" s="13" t="s">
        <v>35</v>
      </c>
      <c r="AX439" s="13" t="s">
        <v>76</v>
      </c>
      <c r="AY439" s="204" t="s">
        <v>177</v>
      </c>
    </row>
    <row r="440" spans="1:65" s="13" customFormat="1" ht="11.25">
      <c r="B440" s="193"/>
      <c r="C440" s="194"/>
      <c r="D440" s="195" t="s">
        <v>188</v>
      </c>
      <c r="E440" s="196" t="s">
        <v>19</v>
      </c>
      <c r="F440" s="197" t="s">
        <v>3391</v>
      </c>
      <c r="G440" s="194"/>
      <c r="H440" s="198">
        <v>-4.76</v>
      </c>
      <c r="I440" s="199"/>
      <c r="J440" s="194"/>
      <c r="K440" s="194"/>
      <c r="L440" s="200"/>
      <c r="M440" s="201"/>
      <c r="N440" s="202"/>
      <c r="O440" s="202"/>
      <c r="P440" s="202"/>
      <c r="Q440" s="202"/>
      <c r="R440" s="202"/>
      <c r="S440" s="202"/>
      <c r="T440" s="203"/>
      <c r="AT440" s="204" t="s">
        <v>188</v>
      </c>
      <c r="AU440" s="204" t="s">
        <v>86</v>
      </c>
      <c r="AV440" s="13" t="s">
        <v>86</v>
      </c>
      <c r="AW440" s="13" t="s">
        <v>35</v>
      </c>
      <c r="AX440" s="13" t="s">
        <v>76</v>
      </c>
      <c r="AY440" s="204" t="s">
        <v>177</v>
      </c>
    </row>
    <row r="441" spans="1:65" s="13" customFormat="1" ht="11.25">
      <c r="B441" s="193"/>
      <c r="C441" s="194"/>
      <c r="D441" s="195" t="s">
        <v>188</v>
      </c>
      <c r="E441" s="196" t="s">
        <v>19</v>
      </c>
      <c r="F441" s="197" t="s">
        <v>366</v>
      </c>
      <c r="G441" s="194"/>
      <c r="H441" s="198">
        <v>-1.5760000000000001</v>
      </c>
      <c r="I441" s="199"/>
      <c r="J441" s="194"/>
      <c r="K441" s="194"/>
      <c r="L441" s="200"/>
      <c r="M441" s="201"/>
      <c r="N441" s="202"/>
      <c r="O441" s="202"/>
      <c r="P441" s="202"/>
      <c r="Q441" s="202"/>
      <c r="R441" s="202"/>
      <c r="S441" s="202"/>
      <c r="T441" s="203"/>
      <c r="AT441" s="204" t="s">
        <v>188</v>
      </c>
      <c r="AU441" s="204" t="s">
        <v>86</v>
      </c>
      <c r="AV441" s="13" t="s">
        <v>86</v>
      </c>
      <c r="AW441" s="13" t="s">
        <v>35</v>
      </c>
      <c r="AX441" s="13" t="s">
        <v>76</v>
      </c>
      <c r="AY441" s="204" t="s">
        <v>177</v>
      </c>
    </row>
    <row r="442" spans="1:65" s="14" customFormat="1" ht="11.25">
      <c r="B442" s="205"/>
      <c r="C442" s="206"/>
      <c r="D442" s="195" t="s">
        <v>188</v>
      </c>
      <c r="E442" s="207" t="s">
        <v>19</v>
      </c>
      <c r="F442" s="208" t="s">
        <v>190</v>
      </c>
      <c r="G442" s="206"/>
      <c r="H442" s="209">
        <v>81.122</v>
      </c>
      <c r="I442" s="210"/>
      <c r="J442" s="206"/>
      <c r="K442" s="206"/>
      <c r="L442" s="211"/>
      <c r="M442" s="212"/>
      <c r="N442" s="213"/>
      <c r="O442" s="213"/>
      <c r="P442" s="213"/>
      <c r="Q442" s="213"/>
      <c r="R442" s="213"/>
      <c r="S442" s="213"/>
      <c r="T442" s="214"/>
      <c r="AT442" s="215" t="s">
        <v>188</v>
      </c>
      <c r="AU442" s="215" t="s">
        <v>86</v>
      </c>
      <c r="AV442" s="14" t="s">
        <v>184</v>
      </c>
      <c r="AW442" s="14" t="s">
        <v>35</v>
      </c>
      <c r="AX442" s="14" t="s">
        <v>84</v>
      </c>
      <c r="AY442" s="215" t="s">
        <v>177</v>
      </c>
    </row>
    <row r="443" spans="1:65" s="12" customFormat="1" ht="22.9" customHeight="1">
      <c r="B443" s="159"/>
      <c r="C443" s="160"/>
      <c r="D443" s="161" t="s">
        <v>75</v>
      </c>
      <c r="E443" s="173" t="s">
        <v>1592</v>
      </c>
      <c r="F443" s="173" t="s">
        <v>1593</v>
      </c>
      <c r="G443" s="160"/>
      <c r="H443" s="160"/>
      <c r="I443" s="163"/>
      <c r="J443" s="174">
        <f>BK443</f>
        <v>0</v>
      </c>
      <c r="K443" s="160"/>
      <c r="L443" s="165"/>
      <c r="M443" s="166"/>
      <c r="N443" s="167"/>
      <c r="O443" s="167"/>
      <c r="P443" s="168">
        <f>SUM(P444:P449)</f>
        <v>0</v>
      </c>
      <c r="Q443" s="167"/>
      <c r="R443" s="168">
        <f>SUM(R444:R449)</f>
        <v>0</v>
      </c>
      <c r="S443" s="167"/>
      <c r="T443" s="169">
        <f>SUM(T444:T449)</f>
        <v>5.3219040000000009</v>
      </c>
      <c r="AR443" s="170" t="s">
        <v>86</v>
      </c>
      <c r="AT443" s="171" t="s">
        <v>75</v>
      </c>
      <c r="AU443" s="171" t="s">
        <v>84</v>
      </c>
      <c r="AY443" s="170" t="s">
        <v>177</v>
      </c>
      <c r="BK443" s="172">
        <f>SUM(BK444:BK449)</f>
        <v>0</v>
      </c>
    </row>
    <row r="444" spans="1:65" s="2" customFormat="1" ht="24.2" customHeight="1">
      <c r="A444" s="36"/>
      <c r="B444" s="37"/>
      <c r="C444" s="175" t="s">
        <v>756</v>
      </c>
      <c r="D444" s="175" t="s">
        <v>179</v>
      </c>
      <c r="E444" s="176" t="s">
        <v>3392</v>
      </c>
      <c r="F444" s="177" t="s">
        <v>3393</v>
      </c>
      <c r="G444" s="178" t="s">
        <v>199</v>
      </c>
      <c r="H444" s="179">
        <v>760.27200000000005</v>
      </c>
      <c r="I444" s="180"/>
      <c r="J444" s="181">
        <f>ROUND(I444*H444,2)</f>
        <v>0</v>
      </c>
      <c r="K444" s="177" t="s">
        <v>183</v>
      </c>
      <c r="L444" s="41"/>
      <c r="M444" s="182" t="s">
        <v>19</v>
      </c>
      <c r="N444" s="183" t="s">
        <v>47</v>
      </c>
      <c r="O444" s="66"/>
      <c r="P444" s="184">
        <f>O444*H444</f>
        <v>0</v>
      </c>
      <c r="Q444" s="184">
        <v>0</v>
      </c>
      <c r="R444" s="184">
        <f>Q444*H444</f>
        <v>0</v>
      </c>
      <c r="S444" s="184">
        <v>7.0000000000000001E-3</v>
      </c>
      <c r="T444" s="185">
        <f>S444*H444</f>
        <v>5.3219040000000009</v>
      </c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R444" s="186" t="s">
        <v>301</v>
      </c>
      <c r="AT444" s="186" t="s">
        <v>179</v>
      </c>
      <c r="AU444" s="186" t="s">
        <v>86</v>
      </c>
      <c r="AY444" s="19" t="s">
        <v>177</v>
      </c>
      <c r="BE444" s="187">
        <f>IF(N444="základní",J444,0)</f>
        <v>0</v>
      </c>
      <c r="BF444" s="187">
        <f>IF(N444="snížená",J444,0)</f>
        <v>0</v>
      </c>
      <c r="BG444" s="187">
        <f>IF(N444="zákl. přenesená",J444,0)</f>
        <v>0</v>
      </c>
      <c r="BH444" s="187">
        <f>IF(N444="sníž. přenesená",J444,0)</f>
        <v>0</v>
      </c>
      <c r="BI444" s="187">
        <f>IF(N444="nulová",J444,0)</f>
        <v>0</v>
      </c>
      <c r="BJ444" s="19" t="s">
        <v>84</v>
      </c>
      <c r="BK444" s="187">
        <f>ROUND(I444*H444,2)</f>
        <v>0</v>
      </c>
      <c r="BL444" s="19" t="s">
        <v>301</v>
      </c>
      <c r="BM444" s="186" t="s">
        <v>3394</v>
      </c>
    </row>
    <row r="445" spans="1:65" s="2" customFormat="1" ht="11.25">
      <c r="A445" s="36"/>
      <c r="B445" s="37"/>
      <c r="C445" s="38"/>
      <c r="D445" s="188" t="s">
        <v>186</v>
      </c>
      <c r="E445" s="38"/>
      <c r="F445" s="189" t="s">
        <v>3395</v>
      </c>
      <c r="G445" s="38"/>
      <c r="H445" s="38"/>
      <c r="I445" s="190"/>
      <c r="J445" s="38"/>
      <c r="K445" s="38"/>
      <c r="L445" s="41"/>
      <c r="M445" s="191"/>
      <c r="N445" s="192"/>
      <c r="O445" s="66"/>
      <c r="P445" s="66"/>
      <c r="Q445" s="66"/>
      <c r="R445" s="66"/>
      <c r="S445" s="66"/>
      <c r="T445" s="67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T445" s="19" t="s">
        <v>186</v>
      </c>
      <c r="AU445" s="19" t="s">
        <v>86</v>
      </c>
    </row>
    <row r="446" spans="1:65" s="13" customFormat="1" ht="11.25">
      <c r="B446" s="193"/>
      <c r="C446" s="194"/>
      <c r="D446" s="195" t="s">
        <v>188</v>
      </c>
      <c r="E446" s="196" t="s">
        <v>19</v>
      </c>
      <c r="F446" s="197" t="s">
        <v>3396</v>
      </c>
      <c r="G446" s="194"/>
      <c r="H446" s="198">
        <v>273.28800000000001</v>
      </c>
      <c r="I446" s="199"/>
      <c r="J446" s="194"/>
      <c r="K446" s="194"/>
      <c r="L446" s="200"/>
      <c r="M446" s="201"/>
      <c r="N446" s="202"/>
      <c r="O446" s="202"/>
      <c r="P446" s="202"/>
      <c r="Q446" s="202"/>
      <c r="R446" s="202"/>
      <c r="S446" s="202"/>
      <c r="T446" s="203"/>
      <c r="AT446" s="204" t="s">
        <v>188</v>
      </c>
      <c r="AU446" s="204" t="s">
        <v>86</v>
      </c>
      <c r="AV446" s="13" t="s">
        <v>86</v>
      </c>
      <c r="AW446" s="13" t="s">
        <v>35</v>
      </c>
      <c r="AX446" s="13" t="s">
        <v>76</v>
      </c>
      <c r="AY446" s="204" t="s">
        <v>177</v>
      </c>
    </row>
    <row r="447" spans="1:65" s="16" customFormat="1" ht="11.25">
      <c r="B447" s="226"/>
      <c r="C447" s="227"/>
      <c r="D447" s="195" t="s">
        <v>188</v>
      </c>
      <c r="E447" s="228" t="s">
        <v>19</v>
      </c>
      <c r="F447" s="229" t="s">
        <v>626</v>
      </c>
      <c r="G447" s="227"/>
      <c r="H447" s="230">
        <v>273.28800000000001</v>
      </c>
      <c r="I447" s="231"/>
      <c r="J447" s="227"/>
      <c r="K447" s="227"/>
      <c r="L447" s="232"/>
      <c r="M447" s="233"/>
      <c r="N447" s="234"/>
      <c r="O447" s="234"/>
      <c r="P447" s="234"/>
      <c r="Q447" s="234"/>
      <c r="R447" s="234"/>
      <c r="S447" s="234"/>
      <c r="T447" s="235"/>
      <c r="AT447" s="236" t="s">
        <v>188</v>
      </c>
      <c r="AU447" s="236" t="s">
        <v>86</v>
      </c>
      <c r="AV447" s="16" t="s">
        <v>196</v>
      </c>
      <c r="AW447" s="16" t="s">
        <v>35</v>
      </c>
      <c r="AX447" s="16" t="s">
        <v>76</v>
      </c>
      <c r="AY447" s="236" t="s">
        <v>177</v>
      </c>
    </row>
    <row r="448" spans="1:65" s="13" customFormat="1" ht="11.25">
      <c r="B448" s="193"/>
      <c r="C448" s="194"/>
      <c r="D448" s="195" t="s">
        <v>188</v>
      </c>
      <c r="E448" s="196" t="s">
        <v>19</v>
      </c>
      <c r="F448" s="197" t="s">
        <v>3397</v>
      </c>
      <c r="G448" s="194"/>
      <c r="H448" s="198">
        <v>486.98399999999998</v>
      </c>
      <c r="I448" s="199"/>
      <c r="J448" s="194"/>
      <c r="K448" s="194"/>
      <c r="L448" s="200"/>
      <c r="M448" s="201"/>
      <c r="N448" s="202"/>
      <c r="O448" s="202"/>
      <c r="P448" s="202"/>
      <c r="Q448" s="202"/>
      <c r="R448" s="202"/>
      <c r="S448" s="202"/>
      <c r="T448" s="203"/>
      <c r="AT448" s="204" t="s">
        <v>188</v>
      </c>
      <c r="AU448" s="204" t="s">
        <v>86</v>
      </c>
      <c r="AV448" s="13" t="s">
        <v>86</v>
      </c>
      <c r="AW448" s="13" t="s">
        <v>35</v>
      </c>
      <c r="AX448" s="13" t="s">
        <v>76</v>
      </c>
      <c r="AY448" s="204" t="s">
        <v>177</v>
      </c>
    </row>
    <row r="449" spans="1:65" s="14" customFormat="1" ht="11.25">
      <c r="B449" s="205"/>
      <c r="C449" s="206"/>
      <c r="D449" s="195" t="s">
        <v>188</v>
      </c>
      <c r="E449" s="207" t="s">
        <v>19</v>
      </c>
      <c r="F449" s="208" t="s">
        <v>190</v>
      </c>
      <c r="G449" s="206"/>
      <c r="H449" s="209">
        <v>760.27199999999993</v>
      </c>
      <c r="I449" s="210"/>
      <c r="J449" s="206"/>
      <c r="K449" s="206"/>
      <c r="L449" s="211"/>
      <c r="M449" s="212"/>
      <c r="N449" s="213"/>
      <c r="O449" s="213"/>
      <c r="P449" s="213"/>
      <c r="Q449" s="213"/>
      <c r="R449" s="213"/>
      <c r="S449" s="213"/>
      <c r="T449" s="214"/>
      <c r="AT449" s="215" t="s">
        <v>188</v>
      </c>
      <c r="AU449" s="215" t="s">
        <v>86</v>
      </c>
      <c r="AV449" s="14" t="s">
        <v>184</v>
      </c>
      <c r="AW449" s="14" t="s">
        <v>35</v>
      </c>
      <c r="AX449" s="14" t="s">
        <v>84</v>
      </c>
      <c r="AY449" s="215" t="s">
        <v>177</v>
      </c>
    </row>
    <row r="450" spans="1:65" s="12" customFormat="1" ht="22.9" customHeight="1">
      <c r="B450" s="159"/>
      <c r="C450" s="160"/>
      <c r="D450" s="161" t="s">
        <v>75</v>
      </c>
      <c r="E450" s="173" t="s">
        <v>1717</v>
      </c>
      <c r="F450" s="173" t="s">
        <v>1718</v>
      </c>
      <c r="G450" s="160"/>
      <c r="H450" s="160"/>
      <c r="I450" s="163"/>
      <c r="J450" s="174">
        <f>BK450</f>
        <v>0</v>
      </c>
      <c r="K450" s="160"/>
      <c r="L450" s="165"/>
      <c r="M450" s="166"/>
      <c r="N450" s="167"/>
      <c r="O450" s="167"/>
      <c r="P450" s="168">
        <f>SUM(P451:P475)</f>
        <v>0</v>
      </c>
      <c r="Q450" s="167"/>
      <c r="R450" s="168">
        <f>SUM(R451:R475)</f>
        <v>0</v>
      </c>
      <c r="S450" s="167"/>
      <c r="T450" s="169">
        <f>SUM(T451:T475)</f>
        <v>8.3197627199999999</v>
      </c>
      <c r="AR450" s="170" t="s">
        <v>86</v>
      </c>
      <c r="AT450" s="171" t="s">
        <v>75</v>
      </c>
      <c r="AU450" s="171" t="s">
        <v>84</v>
      </c>
      <c r="AY450" s="170" t="s">
        <v>177</v>
      </c>
      <c r="BK450" s="172">
        <f>SUM(BK451:BK475)</f>
        <v>0</v>
      </c>
    </row>
    <row r="451" spans="1:65" s="2" customFormat="1" ht="24.2" customHeight="1">
      <c r="A451" s="36"/>
      <c r="B451" s="37"/>
      <c r="C451" s="175" t="s">
        <v>762</v>
      </c>
      <c r="D451" s="175" t="s">
        <v>179</v>
      </c>
      <c r="E451" s="176" t="s">
        <v>3398</v>
      </c>
      <c r="F451" s="177" t="s">
        <v>3399</v>
      </c>
      <c r="G451" s="178" t="s">
        <v>272</v>
      </c>
      <c r="H451" s="179">
        <v>3</v>
      </c>
      <c r="I451" s="180"/>
      <c r="J451" s="181">
        <f>ROUND(I451*H451,2)</f>
        <v>0</v>
      </c>
      <c r="K451" s="177" t="s">
        <v>183</v>
      </c>
      <c r="L451" s="41"/>
      <c r="M451" s="182" t="s">
        <v>19</v>
      </c>
      <c r="N451" s="183" t="s">
        <v>47</v>
      </c>
      <c r="O451" s="66"/>
      <c r="P451" s="184">
        <f>O451*H451</f>
        <v>0</v>
      </c>
      <c r="Q451" s="184">
        <v>0</v>
      </c>
      <c r="R451" s="184">
        <f>Q451*H451</f>
        <v>0</v>
      </c>
      <c r="S451" s="184">
        <v>6.0000000000000001E-3</v>
      </c>
      <c r="T451" s="185">
        <f>S451*H451</f>
        <v>1.8000000000000002E-2</v>
      </c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R451" s="186" t="s">
        <v>301</v>
      </c>
      <c r="AT451" s="186" t="s">
        <v>179</v>
      </c>
      <c r="AU451" s="186" t="s">
        <v>86</v>
      </c>
      <c r="AY451" s="19" t="s">
        <v>177</v>
      </c>
      <c r="BE451" s="187">
        <f>IF(N451="základní",J451,0)</f>
        <v>0</v>
      </c>
      <c r="BF451" s="187">
        <f>IF(N451="snížená",J451,0)</f>
        <v>0</v>
      </c>
      <c r="BG451" s="187">
        <f>IF(N451="zákl. přenesená",J451,0)</f>
        <v>0</v>
      </c>
      <c r="BH451" s="187">
        <f>IF(N451="sníž. přenesená",J451,0)</f>
        <v>0</v>
      </c>
      <c r="BI451" s="187">
        <f>IF(N451="nulová",J451,0)</f>
        <v>0</v>
      </c>
      <c r="BJ451" s="19" t="s">
        <v>84</v>
      </c>
      <c r="BK451" s="187">
        <f>ROUND(I451*H451,2)</f>
        <v>0</v>
      </c>
      <c r="BL451" s="19" t="s">
        <v>301</v>
      </c>
      <c r="BM451" s="186" t="s">
        <v>3400</v>
      </c>
    </row>
    <row r="452" spans="1:65" s="2" customFormat="1" ht="11.25">
      <c r="A452" s="36"/>
      <c r="B452" s="37"/>
      <c r="C452" s="38"/>
      <c r="D452" s="188" t="s">
        <v>186</v>
      </c>
      <c r="E452" s="38"/>
      <c r="F452" s="189" t="s">
        <v>3401</v>
      </c>
      <c r="G452" s="38"/>
      <c r="H452" s="38"/>
      <c r="I452" s="190"/>
      <c r="J452" s="38"/>
      <c r="K452" s="38"/>
      <c r="L452" s="41"/>
      <c r="M452" s="191"/>
      <c r="N452" s="192"/>
      <c r="O452" s="66"/>
      <c r="P452" s="66"/>
      <c r="Q452" s="66"/>
      <c r="R452" s="66"/>
      <c r="S452" s="66"/>
      <c r="T452" s="67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T452" s="19" t="s">
        <v>186</v>
      </c>
      <c r="AU452" s="19" t="s">
        <v>86</v>
      </c>
    </row>
    <row r="453" spans="1:65" s="2" customFormat="1" ht="24.2" customHeight="1">
      <c r="A453" s="36"/>
      <c r="B453" s="37"/>
      <c r="C453" s="175" t="s">
        <v>767</v>
      </c>
      <c r="D453" s="175" t="s">
        <v>179</v>
      </c>
      <c r="E453" s="176" t="s">
        <v>3402</v>
      </c>
      <c r="F453" s="177" t="s">
        <v>3403</v>
      </c>
      <c r="G453" s="178" t="s">
        <v>199</v>
      </c>
      <c r="H453" s="179">
        <v>12.09</v>
      </c>
      <c r="I453" s="180"/>
      <c r="J453" s="181">
        <f>ROUND(I453*H453,2)</f>
        <v>0</v>
      </c>
      <c r="K453" s="177" t="s">
        <v>183</v>
      </c>
      <c r="L453" s="41"/>
      <c r="M453" s="182" t="s">
        <v>19</v>
      </c>
      <c r="N453" s="183" t="s">
        <v>47</v>
      </c>
      <c r="O453" s="66"/>
      <c r="P453" s="184">
        <f>O453*H453</f>
        <v>0</v>
      </c>
      <c r="Q453" s="184">
        <v>0</v>
      </c>
      <c r="R453" s="184">
        <f>Q453*H453</f>
        <v>0</v>
      </c>
      <c r="S453" s="184">
        <v>1.7250000000000001E-2</v>
      </c>
      <c r="T453" s="185">
        <f>S453*H453</f>
        <v>0.2085525</v>
      </c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R453" s="186" t="s">
        <v>301</v>
      </c>
      <c r="AT453" s="186" t="s">
        <v>179</v>
      </c>
      <c r="AU453" s="186" t="s">
        <v>86</v>
      </c>
      <c r="AY453" s="19" t="s">
        <v>177</v>
      </c>
      <c r="BE453" s="187">
        <f>IF(N453="základní",J453,0)</f>
        <v>0</v>
      </c>
      <c r="BF453" s="187">
        <f>IF(N453="snížená",J453,0)</f>
        <v>0</v>
      </c>
      <c r="BG453" s="187">
        <f>IF(N453="zákl. přenesená",J453,0)</f>
        <v>0</v>
      </c>
      <c r="BH453" s="187">
        <f>IF(N453="sníž. přenesená",J453,0)</f>
        <v>0</v>
      </c>
      <c r="BI453" s="187">
        <f>IF(N453="nulová",J453,0)</f>
        <v>0</v>
      </c>
      <c r="BJ453" s="19" t="s">
        <v>84</v>
      </c>
      <c r="BK453" s="187">
        <f>ROUND(I453*H453,2)</f>
        <v>0</v>
      </c>
      <c r="BL453" s="19" t="s">
        <v>301</v>
      </c>
      <c r="BM453" s="186" t="s">
        <v>3404</v>
      </c>
    </row>
    <row r="454" spans="1:65" s="2" customFormat="1" ht="11.25">
      <c r="A454" s="36"/>
      <c r="B454" s="37"/>
      <c r="C454" s="38"/>
      <c r="D454" s="188" t="s">
        <v>186</v>
      </c>
      <c r="E454" s="38"/>
      <c r="F454" s="189" t="s">
        <v>3405</v>
      </c>
      <c r="G454" s="38"/>
      <c r="H454" s="38"/>
      <c r="I454" s="190"/>
      <c r="J454" s="38"/>
      <c r="K454" s="38"/>
      <c r="L454" s="41"/>
      <c r="M454" s="191"/>
      <c r="N454" s="192"/>
      <c r="O454" s="66"/>
      <c r="P454" s="66"/>
      <c r="Q454" s="66"/>
      <c r="R454" s="66"/>
      <c r="S454" s="66"/>
      <c r="T454" s="67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T454" s="19" t="s">
        <v>186</v>
      </c>
      <c r="AU454" s="19" t="s">
        <v>86</v>
      </c>
    </row>
    <row r="455" spans="1:65" s="15" customFormat="1" ht="11.25">
      <c r="B455" s="216"/>
      <c r="C455" s="217"/>
      <c r="D455" s="195" t="s">
        <v>188</v>
      </c>
      <c r="E455" s="218" t="s">
        <v>19</v>
      </c>
      <c r="F455" s="219" t="s">
        <v>3406</v>
      </c>
      <c r="G455" s="217"/>
      <c r="H455" s="218" t="s">
        <v>19</v>
      </c>
      <c r="I455" s="220"/>
      <c r="J455" s="217"/>
      <c r="K455" s="217"/>
      <c r="L455" s="221"/>
      <c r="M455" s="222"/>
      <c r="N455" s="223"/>
      <c r="O455" s="223"/>
      <c r="P455" s="223"/>
      <c r="Q455" s="223"/>
      <c r="R455" s="223"/>
      <c r="S455" s="223"/>
      <c r="T455" s="224"/>
      <c r="AT455" s="225" t="s">
        <v>188</v>
      </c>
      <c r="AU455" s="225" t="s">
        <v>86</v>
      </c>
      <c r="AV455" s="15" t="s">
        <v>84</v>
      </c>
      <c r="AW455" s="15" t="s">
        <v>35</v>
      </c>
      <c r="AX455" s="15" t="s">
        <v>76</v>
      </c>
      <c r="AY455" s="225" t="s">
        <v>177</v>
      </c>
    </row>
    <row r="456" spans="1:65" s="13" customFormat="1" ht="11.25">
      <c r="B456" s="193"/>
      <c r="C456" s="194"/>
      <c r="D456" s="195" t="s">
        <v>188</v>
      </c>
      <c r="E456" s="196" t="s">
        <v>19</v>
      </c>
      <c r="F456" s="197" t="s">
        <v>3407</v>
      </c>
      <c r="G456" s="194"/>
      <c r="H456" s="198">
        <v>2.73</v>
      </c>
      <c r="I456" s="199"/>
      <c r="J456" s="194"/>
      <c r="K456" s="194"/>
      <c r="L456" s="200"/>
      <c r="M456" s="201"/>
      <c r="N456" s="202"/>
      <c r="O456" s="202"/>
      <c r="P456" s="202"/>
      <c r="Q456" s="202"/>
      <c r="R456" s="202"/>
      <c r="S456" s="202"/>
      <c r="T456" s="203"/>
      <c r="AT456" s="204" t="s">
        <v>188</v>
      </c>
      <c r="AU456" s="204" t="s">
        <v>86</v>
      </c>
      <c r="AV456" s="13" t="s">
        <v>86</v>
      </c>
      <c r="AW456" s="13" t="s">
        <v>35</v>
      </c>
      <c r="AX456" s="13" t="s">
        <v>76</v>
      </c>
      <c r="AY456" s="204" t="s">
        <v>177</v>
      </c>
    </row>
    <row r="457" spans="1:65" s="13" customFormat="1" ht="11.25">
      <c r="B457" s="193"/>
      <c r="C457" s="194"/>
      <c r="D457" s="195" t="s">
        <v>188</v>
      </c>
      <c r="E457" s="196" t="s">
        <v>19</v>
      </c>
      <c r="F457" s="197" t="s">
        <v>3408</v>
      </c>
      <c r="G457" s="194"/>
      <c r="H457" s="198">
        <v>3.9</v>
      </c>
      <c r="I457" s="199"/>
      <c r="J457" s="194"/>
      <c r="K457" s="194"/>
      <c r="L457" s="200"/>
      <c r="M457" s="201"/>
      <c r="N457" s="202"/>
      <c r="O457" s="202"/>
      <c r="P457" s="202"/>
      <c r="Q457" s="202"/>
      <c r="R457" s="202"/>
      <c r="S457" s="202"/>
      <c r="T457" s="203"/>
      <c r="AT457" s="204" t="s">
        <v>188</v>
      </c>
      <c r="AU457" s="204" t="s">
        <v>86</v>
      </c>
      <c r="AV457" s="13" t="s">
        <v>86</v>
      </c>
      <c r="AW457" s="13" t="s">
        <v>35</v>
      </c>
      <c r="AX457" s="13" t="s">
        <v>76</v>
      </c>
      <c r="AY457" s="204" t="s">
        <v>177</v>
      </c>
    </row>
    <row r="458" spans="1:65" s="13" customFormat="1" ht="11.25">
      <c r="B458" s="193"/>
      <c r="C458" s="194"/>
      <c r="D458" s="195" t="s">
        <v>188</v>
      </c>
      <c r="E458" s="196" t="s">
        <v>19</v>
      </c>
      <c r="F458" s="197" t="s">
        <v>3409</v>
      </c>
      <c r="G458" s="194"/>
      <c r="H458" s="198">
        <v>5.46</v>
      </c>
      <c r="I458" s="199"/>
      <c r="J458" s="194"/>
      <c r="K458" s="194"/>
      <c r="L458" s="200"/>
      <c r="M458" s="201"/>
      <c r="N458" s="202"/>
      <c r="O458" s="202"/>
      <c r="P458" s="202"/>
      <c r="Q458" s="202"/>
      <c r="R458" s="202"/>
      <c r="S458" s="202"/>
      <c r="T458" s="203"/>
      <c r="AT458" s="204" t="s">
        <v>188</v>
      </c>
      <c r="AU458" s="204" t="s">
        <v>86</v>
      </c>
      <c r="AV458" s="13" t="s">
        <v>86</v>
      </c>
      <c r="AW458" s="13" t="s">
        <v>35</v>
      </c>
      <c r="AX458" s="13" t="s">
        <v>76</v>
      </c>
      <c r="AY458" s="204" t="s">
        <v>177</v>
      </c>
    </row>
    <row r="459" spans="1:65" s="14" customFormat="1" ht="11.25">
      <c r="B459" s="205"/>
      <c r="C459" s="206"/>
      <c r="D459" s="195" t="s">
        <v>188</v>
      </c>
      <c r="E459" s="207" t="s">
        <v>19</v>
      </c>
      <c r="F459" s="208" t="s">
        <v>190</v>
      </c>
      <c r="G459" s="206"/>
      <c r="H459" s="209">
        <v>12.09</v>
      </c>
      <c r="I459" s="210"/>
      <c r="J459" s="206"/>
      <c r="K459" s="206"/>
      <c r="L459" s="211"/>
      <c r="M459" s="212"/>
      <c r="N459" s="213"/>
      <c r="O459" s="213"/>
      <c r="P459" s="213"/>
      <c r="Q459" s="213"/>
      <c r="R459" s="213"/>
      <c r="S459" s="213"/>
      <c r="T459" s="214"/>
      <c r="AT459" s="215" t="s">
        <v>188</v>
      </c>
      <c r="AU459" s="215" t="s">
        <v>86</v>
      </c>
      <c r="AV459" s="14" t="s">
        <v>184</v>
      </c>
      <c r="AW459" s="14" t="s">
        <v>35</v>
      </c>
      <c r="AX459" s="14" t="s">
        <v>84</v>
      </c>
      <c r="AY459" s="215" t="s">
        <v>177</v>
      </c>
    </row>
    <row r="460" spans="1:65" s="2" customFormat="1" ht="24.2" customHeight="1">
      <c r="A460" s="36"/>
      <c r="B460" s="37"/>
      <c r="C460" s="175" t="s">
        <v>795</v>
      </c>
      <c r="D460" s="175" t="s">
        <v>179</v>
      </c>
      <c r="E460" s="176" t="s">
        <v>3410</v>
      </c>
      <c r="F460" s="177" t="s">
        <v>3411</v>
      </c>
      <c r="G460" s="178" t="s">
        <v>199</v>
      </c>
      <c r="H460" s="179">
        <v>271</v>
      </c>
      <c r="I460" s="180"/>
      <c r="J460" s="181">
        <f>ROUND(I460*H460,2)</f>
        <v>0</v>
      </c>
      <c r="K460" s="177" t="s">
        <v>183</v>
      </c>
      <c r="L460" s="41"/>
      <c r="M460" s="182" t="s">
        <v>19</v>
      </c>
      <c r="N460" s="183" t="s">
        <v>47</v>
      </c>
      <c r="O460" s="66"/>
      <c r="P460" s="184">
        <f>O460*H460</f>
        <v>0</v>
      </c>
      <c r="Q460" s="184">
        <v>0</v>
      </c>
      <c r="R460" s="184">
        <f>Q460*H460</f>
        <v>0</v>
      </c>
      <c r="S460" s="184">
        <v>1.7250000000000001E-2</v>
      </c>
      <c r="T460" s="185">
        <f>S460*H460</f>
        <v>4.6747500000000004</v>
      </c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R460" s="186" t="s">
        <v>301</v>
      </c>
      <c r="AT460" s="186" t="s">
        <v>179</v>
      </c>
      <c r="AU460" s="186" t="s">
        <v>86</v>
      </c>
      <c r="AY460" s="19" t="s">
        <v>177</v>
      </c>
      <c r="BE460" s="187">
        <f>IF(N460="základní",J460,0)</f>
        <v>0</v>
      </c>
      <c r="BF460" s="187">
        <f>IF(N460="snížená",J460,0)</f>
        <v>0</v>
      </c>
      <c r="BG460" s="187">
        <f>IF(N460="zákl. přenesená",J460,0)</f>
        <v>0</v>
      </c>
      <c r="BH460" s="187">
        <f>IF(N460="sníž. přenesená",J460,0)</f>
        <v>0</v>
      </c>
      <c r="BI460" s="187">
        <f>IF(N460="nulová",J460,0)</f>
        <v>0</v>
      </c>
      <c r="BJ460" s="19" t="s">
        <v>84</v>
      </c>
      <c r="BK460" s="187">
        <f>ROUND(I460*H460,2)</f>
        <v>0</v>
      </c>
      <c r="BL460" s="19" t="s">
        <v>301</v>
      </c>
      <c r="BM460" s="186" t="s">
        <v>3412</v>
      </c>
    </row>
    <row r="461" spans="1:65" s="2" customFormat="1" ht="11.25">
      <c r="A461" s="36"/>
      <c r="B461" s="37"/>
      <c r="C461" s="38"/>
      <c r="D461" s="188" t="s">
        <v>186</v>
      </c>
      <c r="E461" s="38"/>
      <c r="F461" s="189" t="s">
        <v>3413</v>
      </c>
      <c r="G461" s="38"/>
      <c r="H461" s="38"/>
      <c r="I461" s="190"/>
      <c r="J461" s="38"/>
      <c r="K461" s="38"/>
      <c r="L461" s="41"/>
      <c r="M461" s="191"/>
      <c r="N461" s="192"/>
      <c r="O461" s="66"/>
      <c r="P461" s="66"/>
      <c r="Q461" s="66"/>
      <c r="R461" s="66"/>
      <c r="S461" s="66"/>
      <c r="T461" s="67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T461" s="19" t="s">
        <v>186</v>
      </c>
      <c r="AU461" s="19" t="s">
        <v>86</v>
      </c>
    </row>
    <row r="462" spans="1:65" s="2" customFormat="1" ht="16.5" customHeight="1">
      <c r="A462" s="36"/>
      <c r="B462" s="37"/>
      <c r="C462" s="175" t="s">
        <v>807</v>
      </c>
      <c r="D462" s="175" t="s">
        <v>179</v>
      </c>
      <c r="E462" s="176" t="s">
        <v>3414</v>
      </c>
      <c r="F462" s="177" t="s">
        <v>3415</v>
      </c>
      <c r="G462" s="178" t="s">
        <v>199</v>
      </c>
      <c r="H462" s="179">
        <v>325.87799999999999</v>
      </c>
      <c r="I462" s="180"/>
      <c r="J462" s="181">
        <f>ROUND(I462*H462,2)</f>
        <v>0</v>
      </c>
      <c r="K462" s="177" t="s">
        <v>183</v>
      </c>
      <c r="L462" s="41"/>
      <c r="M462" s="182" t="s">
        <v>19</v>
      </c>
      <c r="N462" s="183" t="s">
        <v>47</v>
      </c>
      <c r="O462" s="66"/>
      <c r="P462" s="184">
        <f>O462*H462</f>
        <v>0</v>
      </c>
      <c r="Q462" s="184">
        <v>0</v>
      </c>
      <c r="R462" s="184">
        <f>Q462*H462</f>
        <v>0</v>
      </c>
      <c r="S462" s="184">
        <v>1.0489999999999999E-2</v>
      </c>
      <c r="T462" s="185">
        <f>S462*H462</f>
        <v>3.4184602199999996</v>
      </c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R462" s="186" t="s">
        <v>301</v>
      </c>
      <c r="AT462" s="186" t="s">
        <v>179</v>
      </c>
      <c r="AU462" s="186" t="s">
        <v>86</v>
      </c>
      <c r="AY462" s="19" t="s">
        <v>177</v>
      </c>
      <c r="BE462" s="187">
        <f>IF(N462="základní",J462,0)</f>
        <v>0</v>
      </c>
      <c r="BF462" s="187">
        <f>IF(N462="snížená",J462,0)</f>
        <v>0</v>
      </c>
      <c r="BG462" s="187">
        <f>IF(N462="zákl. přenesená",J462,0)</f>
        <v>0</v>
      </c>
      <c r="BH462" s="187">
        <f>IF(N462="sníž. přenesená",J462,0)</f>
        <v>0</v>
      </c>
      <c r="BI462" s="187">
        <f>IF(N462="nulová",J462,0)</f>
        <v>0</v>
      </c>
      <c r="BJ462" s="19" t="s">
        <v>84</v>
      </c>
      <c r="BK462" s="187">
        <f>ROUND(I462*H462,2)</f>
        <v>0</v>
      </c>
      <c r="BL462" s="19" t="s">
        <v>301</v>
      </c>
      <c r="BM462" s="186" t="s">
        <v>3416</v>
      </c>
    </row>
    <row r="463" spans="1:65" s="2" customFormat="1" ht="11.25">
      <c r="A463" s="36"/>
      <c r="B463" s="37"/>
      <c r="C463" s="38"/>
      <c r="D463" s="188" t="s">
        <v>186</v>
      </c>
      <c r="E463" s="38"/>
      <c r="F463" s="189" t="s">
        <v>3417</v>
      </c>
      <c r="G463" s="38"/>
      <c r="H463" s="38"/>
      <c r="I463" s="190"/>
      <c r="J463" s="38"/>
      <c r="K463" s="38"/>
      <c r="L463" s="41"/>
      <c r="M463" s="191"/>
      <c r="N463" s="192"/>
      <c r="O463" s="66"/>
      <c r="P463" s="66"/>
      <c r="Q463" s="66"/>
      <c r="R463" s="66"/>
      <c r="S463" s="66"/>
      <c r="T463" s="67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T463" s="19" t="s">
        <v>186</v>
      </c>
      <c r="AU463" s="19" t="s">
        <v>86</v>
      </c>
    </row>
    <row r="464" spans="1:65" s="15" customFormat="1" ht="11.25">
      <c r="B464" s="216"/>
      <c r="C464" s="217"/>
      <c r="D464" s="195" t="s">
        <v>188</v>
      </c>
      <c r="E464" s="218" t="s">
        <v>19</v>
      </c>
      <c r="F464" s="219" t="s">
        <v>3418</v>
      </c>
      <c r="G464" s="217"/>
      <c r="H464" s="218" t="s">
        <v>19</v>
      </c>
      <c r="I464" s="220"/>
      <c r="J464" s="217"/>
      <c r="K464" s="217"/>
      <c r="L464" s="221"/>
      <c r="M464" s="222"/>
      <c r="N464" s="223"/>
      <c r="O464" s="223"/>
      <c r="P464" s="223"/>
      <c r="Q464" s="223"/>
      <c r="R464" s="223"/>
      <c r="S464" s="223"/>
      <c r="T464" s="224"/>
      <c r="AT464" s="225" t="s">
        <v>188</v>
      </c>
      <c r="AU464" s="225" t="s">
        <v>86</v>
      </c>
      <c r="AV464" s="15" t="s">
        <v>84</v>
      </c>
      <c r="AW464" s="15" t="s">
        <v>35</v>
      </c>
      <c r="AX464" s="15" t="s">
        <v>76</v>
      </c>
      <c r="AY464" s="225" t="s">
        <v>177</v>
      </c>
    </row>
    <row r="465" spans="1:65" s="13" customFormat="1" ht="11.25">
      <c r="B465" s="193"/>
      <c r="C465" s="194"/>
      <c r="D465" s="195" t="s">
        <v>188</v>
      </c>
      <c r="E465" s="196" t="s">
        <v>19</v>
      </c>
      <c r="F465" s="197" t="s">
        <v>3419</v>
      </c>
      <c r="G465" s="194"/>
      <c r="H465" s="198">
        <v>109.7</v>
      </c>
      <c r="I465" s="199"/>
      <c r="J465" s="194"/>
      <c r="K465" s="194"/>
      <c r="L465" s="200"/>
      <c r="M465" s="201"/>
      <c r="N465" s="202"/>
      <c r="O465" s="202"/>
      <c r="P465" s="202"/>
      <c r="Q465" s="202"/>
      <c r="R465" s="202"/>
      <c r="S465" s="202"/>
      <c r="T465" s="203"/>
      <c r="AT465" s="204" t="s">
        <v>188</v>
      </c>
      <c r="AU465" s="204" t="s">
        <v>86</v>
      </c>
      <c r="AV465" s="13" t="s">
        <v>86</v>
      </c>
      <c r="AW465" s="13" t="s">
        <v>35</v>
      </c>
      <c r="AX465" s="13" t="s">
        <v>76</v>
      </c>
      <c r="AY465" s="204" t="s">
        <v>177</v>
      </c>
    </row>
    <row r="466" spans="1:65" s="13" customFormat="1" ht="11.25">
      <c r="B466" s="193"/>
      <c r="C466" s="194"/>
      <c r="D466" s="195" t="s">
        <v>188</v>
      </c>
      <c r="E466" s="196" t="s">
        <v>19</v>
      </c>
      <c r="F466" s="197" t="s">
        <v>3420</v>
      </c>
      <c r="G466" s="194"/>
      <c r="H466" s="198">
        <v>6.76</v>
      </c>
      <c r="I466" s="199"/>
      <c r="J466" s="194"/>
      <c r="K466" s="194"/>
      <c r="L466" s="200"/>
      <c r="M466" s="201"/>
      <c r="N466" s="202"/>
      <c r="O466" s="202"/>
      <c r="P466" s="202"/>
      <c r="Q466" s="202"/>
      <c r="R466" s="202"/>
      <c r="S466" s="202"/>
      <c r="T466" s="203"/>
      <c r="AT466" s="204" t="s">
        <v>188</v>
      </c>
      <c r="AU466" s="204" t="s">
        <v>86</v>
      </c>
      <c r="AV466" s="13" t="s">
        <v>86</v>
      </c>
      <c r="AW466" s="13" t="s">
        <v>35</v>
      </c>
      <c r="AX466" s="13" t="s">
        <v>76</v>
      </c>
      <c r="AY466" s="204" t="s">
        <v>177</v>
      </c>
    </row>
    <row r="467" spans="1:65" s="13" customFormat="1" ht="11.25">
      <c r="B467" s="193"/>
      <c r="C467" s="194"/>
      <c r="D467" s="195" t="s">
        <v>188</v>
      </c>
      <c r="E467" s="196" t="s">
        <v>19</v>
      </c>
      <c r="F467" s="197" t="s">
        <v>3421</v>
      </c>
      <c r="G467" s="194"/>
      <c r="H467" s="198">
        <v>2.6080000000000001</v>
      </c>
      <c r="I467" s="199"/>
      <c r="J467" s="194"/>
      <c r="K467" s="194"/>
      <c r="L467" s="200"/>
      <c r="M467" s="201"/>
      <c r="N467" s="202"/>
      <c r="O467" s="202"/>
      <c r="P467" s="202"/>
      <c r="Q467" s="202"/>
      <c r="R467" s="202"/>
      <c r="S467" s="202"/>
      <c r="T467" s="203"/>
      <c r="AT467" s="204" t="s">
        <v>188</v>
      </c>
      <c r="AU467" s="204" t="s">
        <v>86</v>
      </c>
      <c r="AV467" s="13" t="s">
        <v>86</v>
      </c>
      <c r="AW467" s="13" t="s">
        <v>35</v>
      </c>
      <c r="AX467" s="13" t="s">
        <v>76</v>
      </c>
      <c r="AY467" s="204" t="s">
        <v>177</v>
      </c>
    </row>
    <row r="468" spans="1:65" s="13" customFormat="1" ht="11.25">
      <c r="B468" s="193"/>
      <c r="C468" s="194"/>
      <c r="D468" s="195" t="s">
        <v>188</v>
      </c>
      <c r="E468" s="196" t="s">
        <v>19</v>
      </c>
      <c r="F468" s="197" t="s">
        <v>3422</v>
      </c>
      <c r="G468" s="194"/>
      <c r="H468" s="198">
        <v>2.3180000000000001</v>
      </c>
      <c r="I468" s="199"/>
      <c r="J468" s="194"/>
      <c r="K468" s="194"/>
      <c r="L468" s="200"/>
      <c r="M468" s="201"/>
      <c r="N468" s="202"/>
      <c r="O468" s="202"/>
      <c r="P468" s="202"/>
      <c r="Q468" s="202"/>
      <c r="R468" s="202"/>
      <c r="S468" s="202"/>
      <c r="T468" s="203"/>
      <c r="AT468" s="204" t="s">
        <v>188</v>
      </c>
      <c r="AU468" s="204" t="s">
        <v>86</v>
      </c>
      <c r="AV468" s="13" t="s">
        <v>86</v>
      </c>
      <c r="AW468" s="13" t="s">
        <v>35</v>
      </c>
      <c r="AX468" s="13" t="s">
        <v>76</v>
      </c>
      <c r="AY468" s="204" t="s">
        <v>177</v>
      </c>
    </row>
    <row r="469" spans="1:65" s="13" customFormat="1" ht="11.25">
      <c r="B469" s="193"/>
      <c r="C469" s="194"/>
      <c r="D469" s="195" t="s">
        <v>188</v>
      </c>
      <c r="E469" s="196" t="s">
        <v>19</v>
      </c>
      <c r="F469" s="197" t="s">
        <v>3423</v>
      </c>
      <c r="G469" s="194"/>
      <c r="H469" s="198">
        <v>2.9119999999999999</v>
      </c>
      <c r="I469" s="199"/>
      <c r="J469" s="194"/>
      <c r="K469" s="194"/>
      <c r="L469" s="200"/>
      <c r="M469" s="201"/>
      <c r="N469" s="202"/>
      <c r="O469" s="202"/>
      <c r="P469" s="202"/>
      <c r="Q469" s="202"/>
      <c r="R469" s="202"/>
      <c r="S469" s="202"/>
      <c r="T469" s="203"/>
      <c r="AT469" s="204" t="s">
        <v>188</v>
      </c>
      <c r="AU469" s="204" t="s">
        <v>86</v>
      </c>
      <c r="AV469" s="13" t="s">
        <v>86</v>
      </c>
      <c r="AW469" s="13" t="s">
        <v>35</v>
      </c>
      <c r="AX469" s="13" t="s">
        <v>76</v>
      </c>
      <c r="AY469" s="204" t="s">
        <v>177</v>
      </c>
    </row>
    <row r="470" spans="1:65" s="13" customFormat="1" ht="11.25">
      <c r="B470" s="193"/>
      <c r="C470" s="194"/>
      <c r="D470" s="195" t="s">
        <v>188</v>
      </c>
      <c r="E470" s="196" t="s">
        <v>19</v>
      </c>
      <c r="F470" s="197" t="s">
        <v>3424</v>
      </c>
      <c r="G470" s="194"/>
      <c r="H470" s="198">
        <v>8.58</v>
      </c>
      <c r="I470" s="199"/>
      <c r="J470" s="194"/>
      <c r="K470" s="194"/>
      <c r="L470" s="200"/>
      <c r="M470" s="201"/>
      <c r="N470" s="202"/>
      <c r="O470" s="202"/>
      <c r="P470" s="202"/>
      <c r="Q470" s="202"/>
      <c r="R470" s="202"/>
      <c r="S470" s="202"/>
      <c r="T470" s="203"/>
      <c r="AT470" s="204" t="s">
        <v>188</v>
      </c>
      <c r="AU470" s="204" t="s">
        <v>86</v>
      </c>
      <c r="AV470" s="13" t="s">
        <v>86</v>
      </c>
      <c r="AW470" s="13" t="s">
        <v>35</v>
      </c>
      <c r="AX470" s="13" t="s">
        <v>76</v>
      </c>
      <c r="AY470" s="204" t="s">
        <v>177</v>
      </c>
    </row>
    <row r="471" spans="1:65" s="13" customFormat="1" ht="11.25">
      <c r="B471" s="193"/>
      <c r="C471" s="194"/>
      <c r="D471" s="195" t="s">
        <v>188</v>
      </c>
      <c r="E471" s="196" t="s">
        <v>19</v>
      </c>
      <c r="F471" s="197" t="s">
        <v>3425</v>
      </c>
      <c r="G471" s="194"/>
      <c r="H471" s="198">
        <v>100.8</v>
      </c>
      <c r="I471" s="199"/>
      <c r="J471" s="194"/>
      <c r="K471" s="194"/>
      <c r="L471" s="200"/>
      <c r="M471" s="201"/>
      <c r="N471" s="202"/>
      <c r="O471" s="202"/>
      <c r="P471" s="202"/>
      <c r="Q471" s="202"/>
      <c r="R471" s="202"/>
      <c r="S471" s="202"/>
      <c r="T471" s="203"/>
      <c r="AT471" s="204" t="s">
        <v>188</v>
      </c>
      <c r="AU471" s="204" t="s">
        <v>86</v>
      </c>
      <c r="AV471" s="13" t="s">
        <v>86</v>
      </c>
      <c r="AW471" s="13" t="s">
        <v>35</v>
      </c>
      <c r="AX471" s="13" t="s">
        <v>76</v>
      </c>
      <c r="AY471" s="204" t="s">
        <v>177</v>
      </c>
    </row>
    <row r="472" spans="1:65" s="16" customFormat="1" ht="11.25">
      <c r="B472" s="226"/>
      <c r="C472" s="227"/>
      <c r="D472" s="195" t="s">
        <v>188</v>
      </c>
      <c r="E472" s="228" t="s">
        <v>19</v>
      </c>
      <c r="F472" s="229" t="s">
        <v>626</v>
      </c>
      <c r="G472" s="227"/>
      <c r="H472" s="230">
        <v>233.678</v>
      </c>
      <c r="I472" s="231"/>
      <c r="J472" s="227"/>
      <c r="K472" s="227"/>
      <c r="L472" s="232"/>
      <c r="M472" s="233"/>
      <c r="N472" s="234"/>
      <c r="O472" s="234"/>
      <c r="P472" s="234"/>
      <c r="Q472" s="234"/>
      <c r="R472" s="234"/>
      <c r="S472" s="234"/>
      <c r="T472" s="235"/>
      <c r="AT472" s="236" t="s">
        <v>188</v>
      </c>
      <c r="AU472" s="236" t="s">
        <v>86</v>
      </c>
      <c r="AV472" s="16" t="s">
        <v>196</v>
      </c>
      <c r="AW472" s="16" t="s">
        <v>35</v>
      </c>
      <c r="AX472" s="16" t="s">
        <v>76</v>
      </c>
      <c r="AY472" s="236" t="s">
        <v>177</v>
      </c>
    </row>
    <row r="473" spans="1:65" s="15" customFormat="1" ht="11.25">
      <c r="B473" s="216"/>
      <c r="C473" s="217"/>
      <c r="D473" s="195" t="s">
        <v>188</v>
      </c>
      <c r="E473" s="218" t="s">
        <v>19</v>
      </c>
      <c r="F473" s="219" t="s">
        <v>3426</v>
      </c>
      <c r="G473" s="217"/>
      <c r="H473" s="218" t="s">
        <v>19</v>
      </c>
      <c r="I473" s="220"/>
      <c r="J473" s="217"/>
      <c r="K473" s="217"/>
      <c r="L473" s="221"/>
      <c r="M473" s="222"/>
      <c r="N473" s="223"/>
      <c r="O473" s="223"/>
      <c r="P473" s="223"/>
      <c r="Q473" s="223"/>
      <c r="R473" s="223"/>
      <c r="S473" s="223"/>
      <c r="T473" s="224"/>
      <c r="AT473" s="225" t="s">
        <v>188</v>
      </c>
      <c r="AU473" s="225" t="s">
        <v>86</v>
      </c>
      <c r="AV473" s="15" t="s">
        <v>84</v>
      </c>
      <c r="AW473" s="15" t="s">
        <v>35</v>
      </c>
      <c r="AX473" s="15" t="s">
        <v>76</v>
      </c>
      <c r="AY473" s="225" t="s">
        <v>177</v>
      </c>
    </row>
    <row r="474" spans="1:65" s="13" customFormat="1" ht="11.25">
      <c r="B474" s="193"/>
      <c r="C474" s="194"/>
      <c r="D474" s="195" t="s">
        <v>188</v>
      </c>
      <c r="E474" s="196" t="s">
        <v>19</v>
      </c>
      <c r="F474" s="197" t="s">
        <v>3427</v>
      </c>
      <c r="G474" s="194"/>
      <c r="H474" s="198">
        <v>92.2</v>
      </c>
      <c r="I474" s="199"/>
      <c r="J474" s="194"/>
      <c r="K474" s="194"/>
      <c r="L474" s="200"/>
      <c r="M474" s="201"/>
      <c r="N474" s="202"/>
      <c r="O474" s="202"/>
      <c r="P474" s="202"/>
      <c r="Q474" s="202"/>
      <c r="R474" s="202"/>
      <c r="S474" s="202"/>
      <c r="T474" s="203"/>
      <c r="AT474" s="204" t="s">
        <v>188</v>
      </c>
      <c r="AU474" s="204" t="s">
        <v>86</v>
      </c>
      <c r="AV474" s="13" t="s">
        <v>86</v>
      </c>
      <c r="AW474" s="13" t="s">
        <v>35</v>
      </c>
      <c r="AX474" s="13" t="s">
        <v>76</v>
      </c>
      <c r="AY474" s="204" t="s">
        <v>177</v>
      </c>
    </row>
    <row r="475" spans="1:65" s="14" customFormat="1" ht="11.25">
      <c r="B475" s="205"/>
      <c r="C475" s="206"/>
      <c r="D475" s="195" t="s">
        <v>188</v>
      </c>
      <c r="E475" s="207" t="s">
        <v>19</v>
      </c>
      <c r="F475" s="208" t="s">
        <v>190</v>
      </c>
      <c r="G475" s="206"/>
      <c r="H475" s="209">
        <v>325.87799999999999</v>
      </c>
      <c r="I475" s="210"/>
      <c r="J475" s="206"/>
      <c r="K475" s="206"/>
      <c r="L475" s="211"/>
      <c r="M475" s="212"/>
      <c r="N475" s="213"/>
      <c r="O475" s="213"/>
      <c r="P475" s="213"/>
      <c r="Q475" s="213"/>
      <c r="R475" s="213"/>
      <c r="S475" s="213"/>
      <c r="T475" s="214"/>
      <c r="AT475" s="215" t="s">
        <v>188</v>
      </c>
      <c r="AU475" s="215" t="s">
        <v>86</v>
      </c>
      <c r="AV475" s="14" t="s">
        <v>184</v>
      </c>
      <c r="AW475" s="14" t="s">
        <v>35</v>
      </c>
      <c r="AX475" s="14" t="s">
        <v>84</v>
      </c>
      <c r="AY475" s="215" t="s">
        <v>177</v>
      </c>
    </row>
    <row r="476" spans="1:65" s="12" customFormat="1" ht="22.9" customHeight="1">
      <c r="B476" s="159"/>
      <c r="C476" s="160"/>
      <c r="D476" s="161" t="s">
        <v>75</v>
      </c>
      <c r="E476" s="173" t="s">
        <v>1857</v>
      </c>
      <c r="F476" s="173" t="s">
        <v>1858</v>
      </c>
      <c r="G476" s="160"/>
      <c r="H476" s="160"/>
      <c r="I476" s="163"/>
      <c r="J476" s="174">
        <f>BK476</f>
        <v>0</v>
      </c>
      <c r="K476" s="160"/>
      <c r="L476" s="165"/>
      <c r="M476" s="166"/>
      <c r="N476" s="167"/>
      <c r="O476" s="167"/>
      <c r="P476" s="168">
        <f>SUM(P477:P513)</f>
        <v>0</v>
      </c>
      <c r="Q476" s="167"/>
      <c r="R476" s="168">
        <f>SUM(R477:R513)</f>
        <v>0</v>
      </c>
      <c r="S476" s="167"/>
      <c r="T476" s="169">
        <f>SUM(T477:T513)</f>
        <v>2.3957005200000001</v>
      </c>
      <c r="AR476" s="170" t="s">
        <v>86</v>
      </c>
      <c r="AT476" s="171" t="s">
        <v>75</v>
      </c>
      <c r="AU476" s="171" t="s">
        <v>84</v>
      </c>
      <c r="AY476" s="170" t="s">
        <v>177</v>
      </c>
      <c r="BK476" s="172">
        <f>SUM(BK477:BK513)</f>
        <v>0</v>
      </c>
    </row>
    <row r="477" spans="1:65" s="2" customFormat="1" ht="16.5" customHeight="1">
      <c r="A477" s="36"/>
      <c r="B477" s="37"/>
      <c r="C477" s="175" t="s">
        <v>812</v>
      </c>
      <c r="D477" s="175" t="s">
        <v>179</v>
      </c>
      <c r="E477" s="176" t="s">
        <v>3428</v>
      </c>
      <c r="F477" s="177" t="s">
        <v>3429</v>
      </c>
      <c r="G477" s="178" t="s">
        <v>199</v>
      </c>
      <c r="H477" s="179">
        <v>273.28800000000001</v>
      </c>
      <c r="I477" s="180"/>
      <c r="J477" s="181">
        <f>ROUND(I477*H477,2)</f>
        <v>0</v>
      </c>
      <c r="K477" s="177" t="s">
        <v>183</v>
      </c>
      <c r="L477" s="41"/>
      <c r="M477" s="182" t="s">
        <v>19</v>
      </c>
      <c r="N477" s="183" t="s">
        <v>47</v>
      </c>
      <c r="O477" s="66"/>
      <c r="P477" s="184">
        <f>O477*H477</f>
        <v>0</v>
      </c>
      <c r="Q477" s="184">
        <v>0</v>
      </c>
      <c r="R477" s="184">
        <f>Q477*H477</f>
        <v>0</v>
      </c>
      <c r="S477" s="184">
        <v>5.94E-3</v>
      </c>
      <c r="T477" s="185">
        <f>S477*H477</f>
        <v>1.62333072</v>
      </c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R477" s="186" t="s">
        <v>301</v>
      </c>
      <c r="AT477" s="186" t="s">
        <v>179</v>
      </c>
      <c r="AU477" s="186" t="s">
        <v>86</v>
      </c>
      <c r="AY477" s="19" t="s">
        <v>177</v>
      </c>
      <c r="BE477" s="187">
        <f>IF(N477="základní",J477,0)</f>
        <v>0</v>
      </c>
      <c r="BF477" s="187">
        <f>IF(N477="snížená",J477,0)</f>
        <v>0</v>
      </c>
      <c r="BG477" s="187">
        <f>IF(N477="zákl. přenesená",J477,0)</f>
        <v>0</v>
      </c>
      <c r="BH477" s="187">
        <f>IF(N477="sníž. přenesená",J477,0)</f>
        <v>0</v>
      </c>
      <c r="BI477" s="187">
        <f>IF(N477="nulová",J477,0)</f>
        <v>0</v>
      </c>
      <c r="BJ477" s="19" t="s">
        <v>84</v>
      </c>
      <c r="BK477" s="187">
        <f>ROUND(I477*H477,2)</f>
        <v>0</v>
      </c>
      <c r="BL477" s="19" t="s">
        <v>301</v>
      </c>
      <c r="BM477" s="186" t="s">
        <v>3430</v>
      </c>
    </row>
    <row r="478" spans="1:65" s="2" customFormat="1" ht="11.25">
      <c r="A478" s="36"/>
      <c r="B478" s="37"/>
      <c r="C478" s="38"/>
      <c r="D478" s="188" t="s">
        <v>186</v>
      </c>
      <c r="E478" s="38"/>
      <c r="F478" s="189" t="s">
        <v>3431</v>
      </c>
      <c r="G478" s="38"/>
      <c r="H478" s="38"/>
      <c r="I478" s="190"/>
      <c r="J478" s="38"/>
      <c r="K478" s="38"/>
      <c r="L478" s="41"/>
      <c r="M478" s="191"/>
      <c r="N478" s="192"/>
      <c r="O478" s="66"/>
      <c r="P478" s="66"/>
      <c r="Q478" s="66"/>
      <c r="R478" s="66"/>
      <c r="S478" s="66"/>
      <c r="T478" s="67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T478" s="19" t="s">
        <v>186</v>
      </c>
      <c r="AU478" s="19" t="s">
        <v>86</v>
      </c>
    </row>
    <row r="479" spans="1:65" s="13" customFormat="1" ht="11.25">
      <c r="B479" s="193"/>
      <c r="C479" s="194"/>
      <c r="D479" s="195" t="s">
        <v>188</v>
      </c>
      <c r="E479" s="196" t="s">
        <v>19</v>
      </c>
      <c r="F479" s="197" t="s">
        <v>3396</v>
      </c>
      <c r="G479" s="194"/>
      <c r="H479" s="198">
        <v>273.28800000000001</v>
      </c>
      <c r="I479" s="199"/>
      <c r="J479" s="194"/>
      <c r="K479" s="194"/>
      <c r="L479" s="200"/>
      <c r="M479" s="201"/>
      <c r="N479" s="202"/>
      <c r="O479" s="202"/>
      <c r="P479" s="202"/>
      <c r="Q479" s="202"/>
      <c r="R479" s="202"/>
      <c r="S479" s="202"/>
      <c r="T479" s="203"/>
      <c r="AT479" s="204" t="s">
        <v>188</v>
      </c>
      <c r="AU479" s="204" t="s">
        <v>86</v>
      </c>
      <c r="AV479" s="13" t="s">
        <v>86</v>
      </c>
      <c r="AW479" s="13" t="s">
        <v>35</v>
      </c>
      <c r="AX479" s="13" t="s">
        <v>76</v>
      </c>
      <c r="AY479" s="204" t="s">
        <v>177</v>
      </c>
    </row>
    <row r="480" spans="1:65" s="14" customFormat="1" ht="11.25">
      <c r="B480" s="205"/>
      <c r="C480" s="206"/>
      <c r="D480" s="195" t="s">
        <v>188</v>
      </c>
      <c r="E480" s="207" t="s">
        <v>19</v>
      </c>
      <c r="F480" s="208" t="s">
        <v>190</v>
      </c>
      <c r="G480" s="206"/>
      <c r="H480" s="209">
        <v>273.28800000000001</v>
      </c>
      <c r="I480" s="210"/>
      <c r="J480" s="206"/>
      <c r="K480" s="206"/>
      <c r="L480" s="211"/>
      <c r="M480" s="212"/>
      <c r="N480" s="213"/>
      <c r="O480" s="213"/>
      <c r="P480" s="213"/>
      <c r="Q480" s="213"/>
      <c r="R480" s="213"/>
      <c r="S480" s="213"/>
      <c r="T480" s="214"/>
      <c r="AT480" s="215" t="s">
        <v>188</v>
      </c>
      <c r="AU480" s="215" t="s">
        <v>86</v>
      </c>
      <c r="AV480" s="14" t="s">
        <v>184</v>
      </c>
      <c r="AW480" s="14" t="s">
        <v>35</v>
      </c>
      <c r="AX480" s="14" t="s">
        <v>84</v>
      </c>
      <c r="AY480" s="215" t="s">
        <v>177</v>
      </c>
    </row>
    <row r="481" spans="1:65" s="2" customFormat="1" ht="16.5" customHeight="1">
      <c r="A481" s="36"/>
      <c r="B481" s="37"/>
      <c r="C481" s="175" t="s">
        <v>816</v>
      </c>
      <c r="D481" s="175" t="s">
        <v>179</v>
      </c>
      <c r="E481" s="176" t="s">
        <v>3432</v>
      </c>
      <c r="F481" s="177" t="s">
        <v>3433</v>
      </c>
      <c r="G481" s="178" t="s">
        <v>595</v>
      </c>
      <c r="H481" s="179">
        <v>84.8</v>
      </c>
      <c r="I481" s="180"/>
      <c r="J481" s="181">
        <f>ROUND(I481*H481,2)</f>
        <v>0</v>
      </c>
      <c r="K481" s="177" t="s">
        <v>183</v>
      </c>
      <c r="L481" s="41"/>
      <c r="M481" s="182" t="s">
        <v>19</v>
      </c>
      <c r="N481" s="183" t="s">
        <v>47</v>
      </c>
      <c r="O481" s="66"/>
      <c r="P481" s="184">
        <f>O481*H481</f>
        <v>0</v>
      </c>
      <c r="Q481" s="184">
        <v>0</v>
      </c>
      <c r="R481" s="184">
        <f>Q481*H481</f>
        <v>0</v>
      </c>
      <c r="S481" s="184">
        <v>1.67E-3</v>
      </c>
      <c r="T481" s="185">
        <f>S481*H481</f>
        <v>0.14161599999999999</v>
      </c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R481" s="186" t="s">
        <v>301</v>
      </c>
      <c r="AT481" s="186" t="s">
        <v>179</v>
      </c>
      <c r="AU481" s="186" t="s">
        <v>86</v>
      </c>
      <c r="AY481" s="19" t="s">
        <v>177</v>
      </c>
      <c r="BE481" s="187">
        <f>IF(N481="základní",J481,0)</f>
        <v>0</v>
      </c>
      <c r="BF481" s="187">
        <f>IF(N481="snížená",J481,0)</f>
        <v>0</v>
      </c>
      <c r="BG481" s="187">
        <f>IF(N481="zákl. přenesená",J481,0)</f>
        <v>0</v>
      </c>
      <c r="BH481" s="187">
        <f>IF(N481="sníž. přenesená",J481,0)</f>
        <v>0</v>
      </c>
      <c r="BI481" s="187">
        <f>IF(N481="nulová",J481,0)</f>
        <v>0</v>
      </c>
      <c r="BJ481" s="19" t="s">
        <v>84</v>
      </c>
      <c r="BK481" s="187">
        <f>ROUND(I481*H481,2)</f>
        <v>0</v>
      </c>
      <c r="BL481" s="19" t="s">
        <v>301</v>
      </c>
      <c r="BM481" s="186" t="s">
        <v>3434</v>
      </c>
    </row>
    <row r="482" spans="1:65" s="2" customFormat="1" ht="11.25">
      <c r="A482" s="36"/>
      <c r="B482" s="37"/>
      <c r="C482" s="38"/>
      <c r="D482" s="188" t="s">
        <v>186</v>
      </c>
      <c r="E482" s="38"/>
      <c r="F482" s="189" t="s">
        <v>3435</v>
      </c>
      <c r="G482" s="38"/>
      <c r="H482" s="38"/>
      <c r="I482" s="190"/>
      <c r="J482" s="38"/>
      <c r="K482" s="38"/>
      <c r="L482" s="41"/>
      <c r="M482" s="191"/>
      <c r="N482" s="192"/>
      <c r="O482" s="66"/>
      <c r="P482" s="66"/>
      <c r="Q482" s="66"/>
      <c r="R482" s="66"/>
      <c r="S482" s="66"/>
      <c r="T482" s="67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T482" s="19" t="s">
        <v>186</v>
      </c>
      <c r="AU482" s="19" t="s">
        <v>86</v>
      </c>
    </row>
    <row r="483" spans="1:65" s="13" customFormat="1" ht="11.25">
      <c r="B483" s="193"/>
      <c r="C483" s="194"/>
      <c r="D483" s="195" t="s">
        <v>188</v>
      </c>
      <c r="E483" s="196" t="s">
        <v>19</v>
      </c>
      <c r="F483" s="197" t="s">
        <v>3436</v>
      </c>
      <c r="G483" s="194"/>
      <c r="H483" s="198">
        <v>4</v>
      </c>
      <c r="I483" s="199"/>
      <c r="J483" s="194"/>
      <c r="K483" s="194"/>
      <c r="L483" s="200"/>
      <c r="M483" s="201"/>
      <c r="N483" s="202"/>
      <c r="O483" s="202"/>
      <c r="P483" s="202"/>
      <c r="Q483" s="202"/>
      <c r="R483" s="202"/>
      <c r="S483" s="202"/>
      <c r="T483" s="203"/>
      <c r="AT483" s="204" t="s">
        <v>188</v>
      </c>
      <c r="AU483" s="204" t="s">
        <v>86</v>
      </c>
      <c r="AV483" s="13" t="s">
        <v>86</v>
      </c>
      <c r="AW483" s="13" t="s">
        <v>35</v>
      </c>
      <c r="AX483" s="13" t="s">
        <v>76</v>
      </c>
      <c r="AY483" s="204" t="s">
        <v>177</v>
      </c>
    </row>
    <row r="484" spans="1:65" s="13" customFormat="1" ht="11.25">
      <c r="B484" s="193"/>
      <c r="C484" s="194"/>
      <c r="D484" s="195" t="s">
        <v>188</v>
      </c>
      <c r="E484" s="196" t="s">
        <v>19</v>
      </c>
      <c r="F484" s="197" t="s">
        <v>3437</v>
      </c>
      <c r="G484" s="194"/>
      <c r="H484" s="198">
        <v>6</v>
      </c>
      <c r="I484" s="199"/>
      <c r="J484" s="194"/>
      <c r="K484" s="194"/>
      <c r="L484" s="200"/>
      <c r="M484" s="201"/>
      <c r="N484" s="202"/>
      <c r="O484" s="202"/>
      <c r="P484" s="202"/>
      <c r="Q484" s="202"/>
      <c r="R484" s="202"/>
      <c r="S484" s="202"/>
      <c r="T484" s="203"/>
      <c r="AT484" s="204" t="s">
        <v>188</v>
      </c>
      <c r="AU484" s="204" t="s">
        <v>86</v>
      </c>
      <c r="AV484" s="13" t="s">
        <v>86</v>
      </c>
      <c r="AW484" s="13" t="s">
        <v>35</v>
      </c>
      <c r="AX484" s="13" t="s">
        <v>76</v>
      </c>
      <c r="AY484" s="204" t="s">
        <v>177</v>
      </c>
    </row>
    <row r="485" spans="1:65" s="13" customFormat="1" ht="11.25">
      <c r="B485" s="193"/>
      <c r="C485" s="194"/>
      <c r="D485" s="195" t="s">
        <v>188</v>
      </c>
      <c r="E485" s="196" t="s">
        <v>19</v>
      </c>
      <c r="F485" s="197" t="s">
        <v>3438</v>
      </c>
      <c r="G485" s="194"/>
      <c r="H485" s="198">
        <v>11.2</v>
      </c>
      <c r="I485" s="199"/>
      <c r="J485" s="194"/>
      <c r="K485" s="194"/>
      <c r="L485" s="200"/>
      <c r="M485" s="201"/>
      <c r="N485" s="202"/>
      <c r="O485" s="202"/>
      <c r="P485" s="202"/>
      <c r="Q485" s="202"/>
      <c r="R485" s="202"/>
      <c r="S485" s="202"/>
      <c r="T485" s="203"/>
      <c r="AT485" s="204" t="s">
        <v>188</v>
      </c>
      <c r="AU485" s="204" t="s">
        <v>86</v>
      </c>
      <c r="AV485" s="13" t="s">
        <v>86</v>
      </c>
      <c r="AW485" s="13" t="s">
        <v>35</v>
      </c>
      <c r="AX485" s="13" t="s">
        <v>76</v>
      </c>
      <c r="AY485" s="204" t="s">
        <v>177</v>
      </c>
    </row>
    <row r="486" spans="1:65" s="13" customFormat="1" ht="11.25">
      <c r="B486" s="193"/>
      <c r="C486" s="194"/>
      <c r="D486" s="195" t="s">
        <v>188</v>
      </c>
      <c r="E486" s="196" t="s">
        <v>19</v>
      </c>
      <c r="F486" s="197" t="s">
        <v>3439</v>
      </c>
      <c r="G486" s="194"/>
      <c r="H486" s="198">
        <v>10.5</v>
      </c>
      <c r="I486" s="199"/>
      <c r="J486" s="194"/>
      <c r="K486" s="194"/>
      <c r="L486" s="200"/>
      <c r="M486" s="201"/>
      <c r="N486" s="202"/>
      <c r="O486" s="202"/>
      <c r="P486" s="202"/>
      <c r="Q486" s="202"/>
      <c r="R486" s="202"/>
      <c r="S486" s="202"/>
      <c r="T486" s="203"/>
      <c r="AT486" s="204" t="s">
        <v>188</v>
      </c>
      <c r="AU486" s="204" t="s">
        <v>86</v>
      </c>
      <c r="AV486" s="13" t="s">
        <v>86</v>
      </c>
      <c r="AW486" s="13" t="s">
        <v>35</v>
      </c>
      <c r="AX486" s="13" t="s">
        <v>76</v>
      </c>
      <c r="AY486" s="204" t="s">
        <v>177</v>
      </c>
    </row>
    <row r="487" spans="1:65" s="13" customFormat="1" ht="11.25">
      <c r="B487" s="193"/>
      <c r="C487" s="194"/>
      <c r="D487" s="195" t="s">
        <v>188</v>
      </c>
      <c r="E487" s="196" t="s">
        <v>19</v>
      </c>
      <c r="F487" s="197" t="s">
        <v>3440</v>
      </c>
      <c r="G487" s="194"/>
      <c r="H487" s="198">
        <v>1.8</v>
      </c>
      <c r="I487" s="199"/>
      <c r="J487" s="194"/>
      <c r="K487" s="194"/>
      <c r="L487" s="200"/>
      <c r="M487" s="201"/>
      <c r="N487" s="202"/>
      <c r="O487" s="202"/>
      <c r="P487" s="202"/>
      <c r="Q487" s="202"/>
      <c r="R487" s="202"/>
      <c r="S487" s="202"/>
      <c r="T487" s="203"/>
      <c r="AT487" s="204" t="s">
        <v>188</v>
      </c>
      <c r="AU487" s="204" t="s">
        <v>86</v>
      </c>
      <c r="AV487" s="13" t="s">
        <v>86</v>
      </c>
      <c r="AW487" s="13" t="s">
        <v>35</v>
      </c>
      <c r="AX487" s="13" t="s">
        <v>76</v>
      </c>
      <c r="AY487" s="204" t="s">
        <v>177</v>
      </c>
    </row>
    <row r="488" spans="1:65" s="13" customFormat="1" ht="11.25">
      <c r="B488" s="193"/>
      <c r="C488" s="194"/>
      <c r="D488" s="195" t="s">
        <v>188</v>
      </c>
      <c r="E488" s="196" t="s">
        <v>19</v>
      </c>
      <c r="F488" s="197" t="s">
        <v>3437</v>
      </c>
      <c r="G488" s="194"/>
      <c r="H488" s="198">
        <v>6</v>
      </c>
      <c r="I488" s="199"/>
      <c r="J488" s="194"/>
      <c r="K488" s="194"/>
      <c r="L488" s="200"/>
      <c r="M488" s="201"/>
      <c r="N488" s="202"/>
      <c r="O488" s="202"/>
      <c r="P488" s="202"/>
      <c r="Q488" s="202"/>
      <c r="R488" s="202"/>
      <c r="S488" s="202"/>
      <c r="T488" s="203"/>
      <c r="AT488" s="204" t="s">
        <v>188</v>
      </c>
      <c r="AU488" s="204" t="s">
        <v>86</v>
      </c>
      <c r="AV488" s="13" t="s">
        <v>86</v>
      </c>
      <c r="AW488" s="13" t="s">
        <v>35</v>
      </c>
      <c r="AX488" s="13" t="s">
        <v>76</v>
      </c>
      <c r="AY488" s="204" t="s">
        <v>177</v>
      </c>
    </row>
    <row r="489" spans="1:65" s="13" customFormat="1" ht="11.25">
      <c r="B489" s="193"/>
      <c r="C489" s="194"/>
      <c r="D489" s="195" t="s">
        <v>188</v>
      </c>
      <c r="E489" s="196" t="s">
        <v>19</v>
      </c>
      <c r="F489" s="197" t="s">
        <v>1012</v>
      </c>
      <c r="G489" s="194"/>
      <c r="H489" s="198">
        <v>1.7</v>
      </c>
      <c r="I489" s="199"/>
      <c r="J489" s="194"/>
      <c r="K489" s="194"/>
      <c r="L489" s="200"/>
      <c r="M489" s="201"/>
      <c r="N489" s="202"/>
      <c r="O489" s="202"/>
      <c r="P489" s="202"/>
      <c r="Q489" s="202"/>
      <c r="R489" s="202"/>
      <c r="S489" s="202"/>
      <c r="T489" s="203"/>
      <c r="AT489" s="204" t="s">
        <v>188</v>
      </c>
      <c r="AU489" s="204" t="s">
        <v>86</v>
      </c>
      <c r="AV489" s="13" t="s">
        <v>86</v>
      </c>
      <c r="AW489" s="13" t="s">
        <v>35</v>
      </c>
      <c r="AX489" s="13" t="s">
        <v>76</v>
      </c>
      <c r="AY489" s="204" t="s">
        <v>177</v>
      </c>
    </row>
    <row r="490" spans="1:65" s="13" customFormat="1" ht="11.25">
      <c r="B490" s="193"/>
      <c r="C490" s="194"/>
      <c r="D490" s="195" t="s">
        <v>188</v>
      </c>
      <c r="E490" s="196" t="s">
        <v>19</v>
      </c>
      <c r="F490" s="197" t="s">
        <v>3441</v>
      </c>
      <c r="G490" s="194"/>
      <c r="H490" s="198">
        <v>1.6</v>
      </c>
      <c r="I490" s="199"/>
      <c r="J490" s="194"/>
      <c r="K490" s="194"/>
      <c r="L490" s="200"/>
      <c r="M490" s="201"/>
      <c r="N490" s="202"/>
      <c r="O490" s="202"/>
      <c r="P490" s="202"/>
      <c r="Q490" s="202"/>
      <c r="R490" s="202"/>
      <c r="S490" s="202"/>
      <c r="T490" s="203"/>
      <c r="AT490" s="204" t="s">
        <v>188</v>
      </c>
      <c r="AU490" s="204" t="s">
        <v>86</v>
      </c>
      <c r="AV490" s="13" t="s">
        <v>86</v>
      </c>
      <c r="AW490" s="13" t="s">
        <v>35</v>
      </c>
      <c r="AX490" s="13" t="s">
        <v>76</v>
      </c>
      <c r="AY490" s="204" t="s">
        <v>177</v>
      </c>
    </row>
    <row r="491" spans="1:65" s="13" customFormat="1" ht="11.25">
      <c r="B491" s="193"/>
      <c r="C491" s="194"/>
      <c r="D491" s="195" t="s">
        <v>188</v>
      </c>
      <c r="E491" s="196" t="s">
        <v>19</v>
      </c>
      <c r="F491" s="197" t="s">
        <v>1009</v>
      </c>
      <c r="G491" s="194"/>
      <c r="H491" s="198">
        <v>1.4</v>
      </c>
      <c r="I491" s="199"/>
      <c r="J491" s="194"/>
      <c r="K491" s="194"/>
      <c r="L491" s="200"/>
      <c r="M491" s="201"/>
      <c r="N491" s="202"/>
      <c r="O491" s="202"/>
      <c r="P491" s="202"/>
      <c r="Q491" s="202"/>
      <c r="R491" s="202"/>
      <c r="S491" s="202"/>
      <c r="T491" s="203"/>
      <c r="AT491" s="204" t="s">
        <v>188</v>
      </c>
      <c r="AU491" s="204" t="s">
        <v>86</v>
      </c>
      <c r="AV491" s="13" t="s">
        <v>86</v>
      </c>
      <c r="AW491" s="13" t="s">
        <v>35</v>
      </c>
      <c r="AX491" s="13" t="s">
        <v>76</v>
      </c>
      <c r="AY491" s="204" t="s">
        <v>177</v>
      </c>
    </row>
    <row r="492" spans="1:65" s="13" customFormat="1" ht="11.25">
      <c r="B492" s="193"/>
      <c r="C492" s="194"/>
      <c r="D492" s="195" t="s">
        <v>188</v>
      </c>
      <c r="E492" s="196" t="s">
        <v>19</v>
      </c>
      <c r="F492" s="197" t="s">
        <v>3442</v>
      </c>
      <c r="G492" s="194"/>
      <c r="H492" s="198">
        <v>3.6</v>
      </c>
      <c r="I492" s="199"/>
      <c r="J492" s="194"/>
      <c r="K492" s="194"/>
      <c r="L492" s="200"/>
      <c r="M492" s="201"/>
      <c r="N492" s="202"/>
      <c r="O492" s="202"/>
      <c r="P492" s="202"/>
      <c r="Q492" s="202"/>
      <c r="R492" s="202"/>
      <c r="S492" s="202"/>
      <c r="T492" s="203"/>
      <c r="AT492" s="204" t="s">
        <v>188</v>
      </c>
      <c r="AU492" s="204" t="s">
        <v>86</v>
      </c>
      <c r="AV492" s="13" t="s">
        <v>86</v>
      </c>
      <c r="AW492" s="13" t="s">
        <v>35</v>
      </c>
      <c r="AX492" s="13" t="s">
        <v>76</v>
      </c>
      <c r="AY492" s="204" t="s">
        <v>177</v>
      </c>
    </row>
    <row r="493" spans="1:65" s="13" customFormat="1" ht="11.25">
      <c r="B493" s="193"/>
      <c r="C493" s="194"/>
      <c r="D493" s="195" t="s">
        <v>188</v>
      </c>
      <c r="E493" s="196" t="s">
        <v>19</v>
      </c>
      <c r="F493" s="197" t="s">
        <v>3443</v>
      </c>
      <c r="G493" s="194"/>
      <c r="H493" s="198">
        <v>2.5</v>
      </c>
      <c r="I493" s="199"/>
      <c r="J493" s="194"/>
      <c r="K493" s="194"/>
      <c r="L493" s="200"/>
      <c r="M493" s="201"/>
      <c r="N493" s="202"/>
      <c r="O493" s="202"/>
      <c r="P493" s="202"/>
      <c r="Q493" s="202"/>
      <c r="R493" s="202"/>
      <c r="S493" s="202"/>
      <c r="T493" s="203"/>
      <c r="AT493" s="204" t="s">
        <v>188</v>
      </c>
      <c r="AU493" s="204" t="s">
        <v>86</v>
      </c>
      <c r="AV493" s="13" t="s">
        <v>86</v>
      </c>
      <c r="AW493" s="13" t="s">
        <v>35</v>
      </c>
      <c r="AX493" s="13" t="s">
        <v>76</v>
      </c>
      <c r="AY493" s="204" t="s">
        <v>177</v>
      </c>
    </row>
    <row r="494" spans="1:65" s="13" customFormat="1" ht="11.25">
      <c r="B494" s="193"/>
      <c r="C494" s="194"/>
      <c r="D494" s="195" t="s">
        <v>188</v>
      </c>
      <c r="E494" s="196" t="s">
        <v>19</v>
      </c>
      <c r="F494" s="197" t="s">
        <v>3439</v>
      </c>
      <c r="G494" s="194"/>
      <c r="H494" s="198">
        <v>10.5</v>
      </c>
      <c r="I494" s="199"/>
      <c r="J494" s="194"/>
      <c r="K494" s="194"/>
      <c r="L494" s="200"/>
      <c r="M494" s="201"/>
      <c r="N494" s="202"/>
      <c r="O494" s="202"/>
      <c r="P494" s="202"/>
      <c r="Q494" s="202"/>
      <c r="R494" s="202"/>
      <c r="S494" s="202"/>
      <c r="T494" s="203"/>
      <c r="AT494" s="204" t="s">
        <v>188</v>
      </c>
      <c r="AU494" s="204" t="s">
        <v>86</v>
      </c>
      <c r="AV494" s="13" t="s">
        <v>86</v>
      </c>
      <c r="AW494" s="13" t="s">
        <v>35</v>
      </c>
      <c r="AX494" s="13" t="s">
        <v>76</v>
      </c>
      <c r="AY494" s="204" t="s">
        <v>177</v>
      </c>
    </row>
    <row r="495" spans="1:65" s="13" customFormat="1" ht="11.25">
      <c r="B495" s="193"/>
      <c r="C495" s="194"/>
      <c r="D495" s="195" t="s">
        <v>188</v>
      </c>
      <c r="E495" s="196" t="s">
        <v>19</v>
      </c>
      <c r="F495" s="197" t="s">
        <v>3444</v>
      </c>
      <c r="G495" s="194"/>
      <c r="H495" s="198">
        <v>12.6</v>
      </c>
      <c r="I495" s="199"/>
      <c r="J495" s="194"/>
      <c r="K495" s="194"/>
      <c r="L495" s="200"/>
      <c r="M495" s="201"/>
      <c r="N495" s="202"/>
      <c r="O495" s="202"/>
      <c r="P495" s="202"/>
      <c r="Q495" s="202"/>
      <c r="R495" s="202"/>
      <c r="S495" s="202"/>
      <c r="T495" s="203"/>
      <c r="AT495" s="204" t="s">
        <v>188</v>
      </c>
      <c r="AU495" s="204" t="s">
        <v>86</v>
      </c>
      <c r="AV495" s="13" t="s">
        <v>86</v>
      </c>
      <c r="AW495" s="13" t="s">
        <v>35</v>
      </c>
      <c r="AX495" s="13" t="s">
        <v>76</v>
      </c>
      <c r="AY495" s="204" t="s">
        <v>177</v>
      </c>
    </row>
    <row r="496" spans="1:65" s="13" customFormat="1" ht="11.25">
      <c r="B496" s="193"/>
      <c r="C496" s="194"/>
      <c r="D496" s="195" t="s">
        <v>188</v>
      </c>
      <c r="E496" s="196" t="s">
        <v>19</v>
      </c>
      <c r="F496" s="197" t="s">
        <v>3445</v>
      </c>
      <c r="G496" s="194"/>
      <c r="H496" s="198">
        <v>8.4</v>
      </c>
      <c r="I496" s="199"/>
      <c r="J496" s="194"/>
      <c r="K496" s="194"/>
      <c r="L496" s="200"/>
      <c r="M496" s="201"/>
      <c r="N496" s="202"/>
      <c r="O496" s="202"/>
      <c r="P496" s="202"/>
      <c r="Q496" s="202"/>
      <c r="R496" s="202"/>
      <c r="S496" s="202"/>
      <c r="T496" s="203"/>
      <c r="AT496" s="204" t="s">
        <v>188</v>
      </c>
      <c r="AU496" s="204" t="s">
        <v>86</v>
      </c>
      <c r="AV496" s="13" t="s">
        <v>86</v>
      </c>
      <c r="AW496" s="13" t="s">
        <v>35</v>
      </c>
      <c r="AX496" s="13" t="s">
        <v>76</v>
      </c>
      <c r="AY496" s="204" t="s">
        <v>177</v>
      </c>
    </row>
    <row r="497" spans="1:65" s="13" customFormat="1" ht="11.25">
      <c r="B497" s="193"/>
      <c r="C497" s="194"/>
      <c r="D497" s="195" t="s">
        <v>188</v>
      </c>
      <c r="E497" s="196" t="s">
        <v>19</v>
      </c>
      <c r="F497" s="197" t="s">
        <v>3446</v>
      </c>
      <c r="G497" s="194"/>
      <c r="H497" s="198">
        <v>1.2</v>
      </c>
      <c r="I497" s="199"/>
      <c r="J497" s="194"/>
      <c r="K497" s="194"/>
      <c r="L497" s="200"/>
      <c r="M497" s="201"/>
      <c r="N497" s="202"/>
      <c r="O497" s="202"/>
      <c r="P497" s="202"/>
      <c r="Q497" s="202"/>
      <c r="R497" s="202"/>
      <c r="S497" s="202"/>
      <c r="T497" s="203"/>
      <c r="AT497" s="204" t="s">
        <v>188</v>
      </c>
      <c r="AU497" s="204" t="s">
        <v>86</v>
      </c>
      <c r="AV497" s="13" t="s">
        <v>86</v>
      </c>
      <c r="AW497" s="13" t="s">
        <v>35</v>
      </c>
      <c r="AX497" s="13" t="s">
        <v>76</v>
      </c>
      <c r="AY497" s="204" t="s">
        <v>177</v>
      </c>
    </row>
    <row r="498" spans="1:65" s="13" customFormat="1" ht="11.25">
      <c r="B498" s="193"/>
      <c r="C498" s="194"/>
      <c r="D498" s="195" t="s">
        <v>188</v>
      </c>
      <c r="E498" s="196" t="s">
        <v>19</v>
      </c>
      <c r="F498" s="197" t="s">
        <v>3447</v>
      </c>
      <c r="G498" s="194"/>
      <c r="H498" s="198">
        <v>1.8</v>
      </c>
      <c r="I498" s="199"/>
      <c r="J498" s="194"/>
      <c r="K498" s="194"/>
      <c r="L498" s="200"/>
      <c r="M498" s="201"/>
      <c r="N498" s="202"/>
      <c r="O498" s="202"/>
      <c r="P498" s="202"/>
      <c r="Q498" s="202"/>
      <c r="R498" s="202"/>
      <c r="S498" s="202"/>
      <c r="T498" s="203"/>
      <c r="AT498" s="204" t="s">
        <v>188</v>
      </c>
      <c r="AU498" s="204" t="s">
        <v>86</v>
      </c>
      <c r="AV498" s="13" t="s">
        <v>86</v>
      </c>
      <c r="AW498" s="13" t="s">
        <v>35</v>
      </c>
      <c r="AX498" s="13" t="s">
        <v>76</v>
      </c>
      <c r="AY498" s="204" t="s">
        <v>177</v>
      </c>
    </row>
    <row r="499" spans="1:65" s="14" customFormat="1" ht="11.25">
      <c r="B499" s="205"/>
      <c r="C499" s="206"/>
      <c r="D499" s="195" t="s">
        <v>188</v>
      </c>
      <c r="E499" s="207" t="s">
        <v>19</v>
      </c>
      <c r="F499" s="208" t="s">
        <v>190</v>
      </c>
      <c r="G499" s="206"/>
      <c r="H499" s="209">
        <v>84.800000000000011</v>
      </c>
      <c r="I499" s="210"/>
      <c r="J499" s="206"/>
      <c r="K499" s="206"/>
      <c r="L499" s="211"/>
      <c r="M499" s="212"/>
      <c r="N499" s="213"/>
      <c r="O499" s="213"/>
      <c r="P499" s="213"/>
      <c r="Q499" s="213"/>
      <c r="R499" s="213"/>
      <c r="S499" s="213"/>
      <c r="T499" s="214"/>
      <c r="AT499" s="215" t="s">
        <v>188</v>
      </c>
      <c r="AU499" s="215" t="s">
        <v>86</v>
      </c>
      <c r="AV499" s="14" t="s">
        <v>184</v>
      </c>
      <c r="AW499" s="14" t="s">
        <v>35</v>
      </c>
      <c r="AX499" s="14" t="s">
        <v>84</v>
      </c>
      <c r="AY499" s="215" t="s">
        <v>177</v>
      </c>
    </row>
    <row r="500" spans="1:65" s="2" customFormat="1" ht="16.5" customHeight="1">
      <c r="A500" s="36"/>
      <c r="B500" s="37"/>
      <c r="C500" s="175" t="s">
        <v>825</v>
      </c>
      <c r="D500" s="175" t="s">
        <v>179</v>
      </c>
      <c r="E500" s="176" t="s">
        <v>3448</v>
      </c>
      <c r="F500" s="177" t="s">
        <v>3449</v>
      </c>
      <c r="G500" s="178" t="s">
        <v>595</v>
      </c>
      <c r="H500" s="179">
        <v>140.26</v>
      </c>
      <c r="I500" s="180"/>
      <c r="J500" s="181">
        <f>ROUND(I500*H500,2)</f>
        <v>0</v>
      </c>
      <c r="K500" s="177" t="s">
        <v>183</v>
      </c>
      <c r="L500" s="41"/>
      <c r="M500" s="182" t="s">
        <v>19</v>
      </c>
      <c r="N500" s="183" t="s">
        <v>47</v>
      </c>
      <c r="O500" s="66"/>
      <c r="P500" s="184">
        <f>O500*H500</f>
        <v>0</v>
      </c>
      <c r="Q500" s="184">
        <v>0</v>
      </c>
      <c r="R500" s="184">
        <f>Q500*H500</f>
        <v>0</v>
      </c>
      <c r="S500" s="184">
        <v>2.2300000000000002E-3</v>
      </c>
      <c r="T500" s="185">
        <f>S500*H500</f>
        <v>0.3127798</v>
      </c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R500" s="186" t="s">
        <v>301</v>
      </c>
      <c r="AT500" s="186" t="s">
        <v>179</v>
      </c>
      <c r="AU500" s="186" t="s">
        <v>86</v>
      </c>
      <c r="AY500" s="19" t="s">
        <v>177</v>
      </c>
      <c r="BE500" s="187">
        <f>IF(N500="základní",J500,0)</f>
        <v>0</v>
      </c>
      <c r="BF500" s="187">
        <f>IF(N500="snížená",J500,0)</f>
        <v>0</v>
      </c>
      <c r="BG500" s="187">
        <f>IF(N500="zákl. přenesená",J500,0)</f>
        <v>0</v>
      </c>
      <c r="BH500" s="187">
        <f>IF(N500="sníž. přenesená",J500,0)</f>
        <v>0</v>
      </c>
      <c r="BI500" s="187">
        <f>IF(N500="nulová",J500,0)</f>
        <v>0</v>
      </c>
      <c r="BJ500" s="19" t="s">
        <v>84</v>
      </c>
      <c r="BK500" s="187">
        <f>ROUND(I500*H500,2)</f>
        <v>0</v>
      </c>
      <c r="BL500" s="19" t="s">
        <v>301</v>
      </c>
      <c r="BM500" s="186" t="s">
        <v>3450</v>
      </c>
    </row>
    <row r="501" spans="1:65" s="2" customFormat="1" ht="11.25">
      <c r="A501" s="36"/>
      <c r="B501" s="37"/>
      <c r="C501" s="38"/>
      <c r="D501" s="188" t="s">
        <v>186</v>
      </c>
      <c r="E501" s="38"/>
      <c r="F501" s="189" t="s">
        <v>3451</v>
      </c>
      <c r="G501" s="38"/>
      <c r="H501" s="38"/>
      <c r="I501" s="190"/>
      <c r="J501" s="38"/>
      <c r="K501" s="38"/>
      <c r="L501" s="41"/>
      <c r="M501" s="191"/>
      <c r="N501" s="192"/>
      <c r="O501" s="66"/>
      <c r="P501" s="66"/>
      <c r="Q501" s="66"/>
      <c r="R501" s="66"/>
      <c r="S501" s="66"/>
      <c r="T501" s="67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T501" s="19" t="s">
        <v>186</v>
      </c>
      <c r="AU501" s="19" t="s">
        <v>86</v>
      </c>
    </row>
    <row r="502" spans="1:65" s="13" customFormat="1" ht="11.25">
      <c r="B502" s="193"/>
      <c r="C502" s="194"/>
      <c r="D502" s="195" t="s">
        <v>188</v>
      </c>
      <c r="E502" s="196" t="s">
        <v>19</v>
      </c>
      <c r="F502" s="197" t="s">
        <v>3452</v>
      </c>
      <c r="G502" s="194"/>
      <c r="H502" s="198">
        <v>140.26</v>
      </c>
      <c r="I502" s="199"/>
      <c r="J502" s="194"/>
      <c r="K502" s="194"/>
      <c r="L502" s="200"/>
      <c r="M502" s="201"/>
      <c r="N502" s="202"/>
      <c r="O502" s="202"/>
      <c r="P502" s="202"/>
      <c r="Q502" s="202"/>
      <c r="R502" s="202"/>
      <c r="S502" s="202"/>
      <c r="T502" s="203"/>
      <c r="AT502" s="204" t="s">
        <v>188</v>
      </c>
      <c r="AU502" s="204" t="s">
        <v>86</v>
      </c>
      <c r="AV502" s="13" t="s">
        <v>86</v>
      </c>
      <c r="AW502" s="13" t="s">
        <v>35</v>
      </c>
      <c r="AX502" s="13" t="s">
        <v>76</v>
      </c>
      <c r="AY502" s="204" t="s">
        <v>177</v>
      </c>
    </row>
    <row r="503" spans="1:65" s="14" customFormat="1" ht="11.25">
      <c r="B503" s="205"/>
      <c r="C503" s="206"/>
      <c r="D503" s="195" t="s">
        <v>188</v>
      </c>
      <c r="E503" s="207" t="s">
        <v>19</v>
      </c>
      <c r="F503" s="208" t="s">
        <v>190</v>
      </c>
      <c r="G503" s="206"/>
      <c r="H503" s="209">
        <v>140.26</v>
      </c>
      <c r="I503" s="210"/>
      <c r="J503" s="206"/>
      <c r="K503" s="206"/>
      <c r="L503" s="211"/>
      <c r="M503" s="212"/>
      <c r="N503" s="213"/>
      <c r="O503" s="213"/>
      <c r="P503" s="213"/>
      <c r="Q503" s="213"/>
      <c r="R503" s="213"/>
      <c r="S503" s="213"/>
      <c r="T503" s="214"/>
      <c r="AT503" s="215" t="s">
        <v>188</v>
      </c>
      <c r="AU503" s="215" t="s">
        <v>86</v>
      </c>
      <c r="AV503" s="14" t="s">
        <v>184</v>
      </c>
      <c r="AW503" s="14" t="s">
        <v>35</v>
      </c>
      <c r="AX503" s="14" t="s">
        <v>84</v>
      </c>
      <c r="AY503" s="215" t="s">
        <v>177</v>
      </c>
    </row>
    <row r="504" spans="1:65" s="2" customFormat="1" ht="16.5" customHeight="1">
      <c r="A504" s="36"/>
      <c r="B504" s="37"/>
      <c r="C504" s="175" t="s">
        <v>830</v>
      </c>
      <c r="D504" s="175" t="s">
        <v>179</v>
      </c>
      <c r="E504" s="176" t="s">
        <v>3453</v>
      </c>
      <c r="F504" s="177" t="s">
        <v>3454</v>
      </c>
      <c r="G504" s="178" t="s">
        <v>595</v>
      </c>
      <c r="H504" s="179">
        <v>82.14</v>
      </c>
      <c r="I504" s="180"/>
      <c r="J504" s="181">
        <f>ROUND(I504*H504,2)</f>
        <v>0</v>
      </c>
      <c r="K504" s="177" t="s">
        <v>183</v>
      </c>
      <c r="L504" s="41"/>
      <c r="M504" s="182" t="s">
        <v>19</v>
      </c>
      <c r="N504" s="183" t="s">
        <v>47</v>
      </c>
      <c r="O504" s="66"/>
      <c r="P504" s="184">
        <f>O504*H504</f>
        <v>0</v>
      </c>
      <c r="Q504" s="184">
        <v>0</v>
      </c>
      <c r="R504" s="184">
        <f>Q504*H504</f>
        <v>0</v>
      </c>
      <c r="S504" s="184">
        <v>2.5999999999999999E-3</v>
      </c>
      <c r="T504" s="185">
        <f>S504*H504</f>
        <v>0.213564</v>
      </c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R504" s="186" t="s">
        <v>301</v>
      </c>
      <c r="AT504" s="186" t="s">
        <v>179</v>
      </c>
      <c r="AU504" s="186" t="s">
        <v>86</v>
      </c>
      <c r="AY504" s="19" t="s">
        <v>177</v>
      </c>
      <c r="BE504" s="187">
        <f>IF(N504="základní",J504,0)</f>
        <v>0</v>
      </c>
      <c r="BF504" s="187">
        <f>IF(N504="snížená",J504,0)</f>
        <v>0</v>
      </c>
      <c r="BG504" s="187">
        <f>IF(N504="zákl. přenesená",J504,0)</f>
        <v>0</v>
      </c>
      <c r="BH504" s="187">
        <f>IF(N504="sníž. přenesená",J504,0)</f>
        <v>0</v>
      </c>
      <c r="BI504" s="187">
        <f>IF(N504="nulová",J504,0)</f>
        <v>0</v>
      </c>
      <c r="BJ504" s="19" t="s">
        <v>84</v>
      </c>
      <c r="BK504" s="187">
        <f>ROUND(I504*H504,2)</f>
        <v>0</v>
      </c>
      <c r="BL504" s="19" t="s">
        <v>301</v>
      </c>
      <c r="BM504" s="186" t="s">
        <v>3455</v>
      </c>
    </row>
    <row r="505" spans="1:65" s="2" customFormat="1" ht="11.25">
      <c r="A505" s="36"/>
      <c r="B505" s="37"/>
      <c r="C505" s="38"/>
      <c r="D505" s="188" t="s">
        <v>186</v>
      </c>
      <c r="E505" s="38"/>
      <c r="F505" s="189" t="s">
        <v>3456</v>
      </c>
      <c r="G505" s="38"/>
      <c r="H505" s="38"/>
      <c r="I505" s="190"/>
      <c r="J505" s="38"/>
      <c r="K505" s="38"/>
      <c r="L505" s="41"/>
      <c r="M505" s="191"/>
      <c r="N505" s="192"/>
      <c r="O505" s="66"/>
      <c r="P505" s="66"/>
      <c r="Q505" s="66"/>
      <c r="R505" s="66"/>
      <c r="S505" s="66"/>
      <c r="T505" s="67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T505" s="19" t="s">
        <v>186</v>
      </c>
      <c r="AU505" s="19" t="s">
        <v>86</v>
      </c>
    </row>
    <row r="506" spans="1:65" s="13" customFormat="1" ht="11.25">
      <c r="B506" s="193"/>
      <c r="C506" s="194"/>
      <c r="D506" s="195" t="s">
        <v>188</v>
      </c>
      <c r="E506" s="196" t="s">
        <v>19</v>
      </c>
      <c r="F506" s="197" t="s">
        <v>3457</v>
      </c>
      <c r="G506" s="194"/>
      <c r="H506" s="198">
        <v>46.74</v>
      </c>
      <c r="I506" s="199"/>
      <c r="J506" s="194"/>
      <c r="K506" s="194"/>
      <c r="L506" s="200"/>
      <c r="M506" s="201"/>
      <c r="N506" s="202"/>
      <c r="O506" s="202"/>
      <c r="P506" s="202"/>
      <c r="Q506" s="202"/>
      <c r="R506" s="202"/>
      <c r="S506" s="202"/>
      <c r="T506" s="203"/>
      <c r="AT506" s="204" t="s">
        <v>188</v>
      </c>
      <c r="AU506" s="204" t="s">
        <v>86</v>
      </c>
      <c r="AV506" s="13" t="s">
        <v>86</v>
      </c>
      <c r="AW506" s="13" t="s">
        <v>35</v>
      </c>
      <c r="AX506" s="13" t="s">
        <v>76</v>
      </c>
      <c r="AY506" s="204" t="s">
        <v>177</v>
      </c>
    </row>
    <row r="507" spans="1:65" s="13" customFormat="1" ht="11.25">
      <c r="B507" s="193"/>
      <c r="C507" s="194"/>
      <c r="D507" s="195" t="s">
        <v>188</v>
      </c>
      <c r="E507" s="196" t="s">
        <v>19</v>
      </c>
      <c r="F507" s="197" t="s">
        <v>3458</v>
      </c>
      <c r="G507" s="194"/>
      <c r="H507" s="198">
        <v>35.4</v>
      </c>
      <c r="I507" s="199"/>
      <c r="J507" s="194"/>
      <c r="K507" s="194"/>
      <c r="L507" s="200"/>
      <c r="M507" s="201"/>
      <c r="N507" s="202"/>
      <c r="O507" s="202"/>
      <c r="P507" s="202"/>
      <c r="Q507" s="202"/>
      <c r="R507" s="202"/>
      <c r="S507" s="202"/>
      <c r="T507" s="203"/>
      <c r="AT507" s="204" t="s">
        <v>188</v>
      </c>
      <c r="AU507" s="204" t="s">
        <v>86</v>
      </c>
      <c r="AV507" s="13" t="s">
        <v>86</v>
      </c>
      <c r="AW507" s="13" t="s">
        <v>35</v>
      </c>
      <c r="AX507" s="13" t="s">
        <v>76</v>
      </c>
      <c r="AY507" s="204" t="s">
        <v>177</v>
      </c>
    </row>
    <row r="508" spans="1:65" s="14" customFormat="1" ht="11.25">
      <c r="B508" s="205"/>
      <c r="C508" s="206"/>
      <c r="D508" s="195" t="s">
        <v>188</v>
      </c>
      <c r="E508" s="207" t="s">
        <v>19</v>
      </c>
      <c r="F508" s="208" t="s">
        <v>190</v>
      </c>
      <c r="G508" s="206"/>
      <c r="H508" s="209">
        <v>82.14</v>
      </c>
      <c r="I508" s="210"/>
      <c r="J508" s="206"/>
      <c r="K508" s="206"/>
      <c r="L508" s="211"/>
      <c r="M508" s="212"/>
      <c r="N508" s="213"/>
      <c r="O508" s="213"/>
      <c r="P508" s="213"/>
      <c r="Q508" s="213"/>
      <c r="R508" s="213"/>
      <c r="S508" s="213"/>
      <c r="T508" s="214"/>
      <c r="AT508" s="215" t="s">
        <v>188</v>
      </c>
      <c r="AU508" s="215" t="s">
        <v>86</v>
      </c>
      <c r="AV508" s="14" t="s">
        <v>184</v>
      </c>
      <c r="AW508" s="14" t="s">
        <v>35</v>
      </c>
      <c r="AX508" s="14" t="s">
        <v>84</v>
      </c>
      <c r="AY508" s="215" t="s">
        <v>177</v>
      </c>
    </row>
    <row r="509" spans="1:65" s="2" customFormat="1" ht="16.5" customHeight="1">
      <c r="A509" s="36"/>
      <c r="B509" s="37"/>
      <c r="C509" s="175" t="s">
        <v>836</v>
      </c>
      <c r="D509" s="175" t="s">
        <v>179</v>
      </c>
      <c r="E509" s="176" t="s">
        <v>3459</v>
      </c>
      <c r="F509" s="177" t="s">
        <v>3460</v>
      </c>
      <c r="G509" s="178" t="s">
        <v>595</v>
      </c>
      <c r="H509" s="179">
        <v>26.5</v>
      </c>
      <c r="I509" s="180"/>
      <c r="J509" s="181">
        <f>ROUND(I509*H509,2)</f>
        <v>0</v>
      </c>
      <c r="K509" s="177" t="s">
        <v>183</v>
      </c>
      <c r="L509" s="41"/>
      <c r="M509" s="182" t="s">
        <v>19</v>
      </c>
      <c r="N509" s="183" t="s">
        <v>47</v>
      </c>
      <c r="O509" s="66"/>
      <c r="P509" s="184">
        <f>O509*H509</f>
        <v>0</v>
      </c>
      <c r="Q509" s="184">
        <v>0</v>
      </c>
      <c r="R509" s="184">
        <f>Q509*H509</f>
        <v>0</v>
      </c>
      <c r="S509" s="184">
        <v>3.9399999999999999E-3</v>
      </c>
      <c r="T509" s="185">
        <f>S509*H509</f>
        <v>0.10441</v>
      </c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R509" s="186" t="s">
        <v>301</v>
      </c>
      <c r="AT509" s="186" t="s">
        <v>179</v>
      </c>
      <c r="AU509" s="186" t="s">
        <v>86</v>
      </c>
      <c r="AY509" s="19" t="s">
        <v>177</v>
      </c>
      <c r="BE509" s="187">
        <f>IF(N509="základní",J509,0)</f>
        <v>0</v>
      </c>
      <c r="BF509" s="187">
        <f>IF(N509="snížená",J509,0)</f>
        <v>0</v>
      </c>
      <c r="BG509" s="187">
        <f>IF(N509="zákl. přenesená",J509,0)</f>
        <v>0</v>
      </c>
      <c r="BH509" s="187">
        <f>IF(N509="sníž. přenesená",J509,0)</f>
        <v>0</v>
      </c>
      <c r="BI509" s="187">
        <f>IF(N509="nulová",J509,0)</f>
        <v>0</v>
      </c>
      <c r="BJ509" s="19" t="s">
        <v>84</v>
      </c>
      <c r="BK509" s="187">
        <f>ROUND(I509*H509,2)</f>
        <v>0</v>
      </c>
      <c r="BL509" s="19" t="s">
        <v>301</v>
      </c>
      <c r="BM509" s="186" t="s">
        <v>3461</v>
      </c>
    </row>
    <row r="510" spans="1:65" s="2" customFormat="1" ht="11.25">
      <c r="A510" s="36"/>
      <c r="B510" s="37"/>
      <c r="C510" s="38"/>
      <c r="D510" s="188" t="s">
        <v>186</v>
      </c>
      <c r="E510" s="38"/>
      <c r="F510" s="189" t="s">
        <v>3462</v>
      </c>
      <c r="G510" s="38"/>
      <c r="H510" s="38"/>
      <c r="I510" s="190"/>
      <c r="J510" s="38"/>
      <c r="K510" s="38"/>
      <c r="L510" s="41"/>
      <c r="M510" s="191"/>
      <c r="N510" s="192"/>
      <c r="O510" s="66"/>
      <c r="P510" s="66"/>
      <c r="Q510" s="66"/>
      <c r="R510" s="66"/>
      <c r="S510" s="66"/>
      <c r="T510" s="67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T510" s="19" t="s">
        <v>186</v>
      </c>
      <c r="AU510" s="19" t="s">
        <v>86</v>
      </c>
    </row>
    <row r="511" spans="1:65" s="13" customFormat="1" ht="11.25">
      <c r="B511" s="193"/>
      <c r="C511" s="194"/>
      <c r="D511" s="195" t="s">
        <v>188</v>
      </c>
      <c r="E511" s="196" t="s">
        <v>19</v>
      </c>
      <c r="F511" s="197" t="s">
        <v>3463</v>
      </c>
      <c r="G511" s="194"/>
      <c r="H511" s="198">
        <v>8.5</v>
      </c>
      <c r="I511" s="199"/>
      <c r="J511" s="194"/>
      <c r="K511" s="194"/>
      <c r="L511" s="200"/>
      <c r="M511" s="201"/>
      <c r="N511" s="202"/>
      <c r="O511" s="202"/>
      <c r="P511" s="202"/>
      <c r="Q511" s="202"/>
      <c r="R511" s="202"/>
      <c r="S511" s="202"/>
      <c r="T511" s="203"/>
      <c r="AT511" s="204" t="s">
        <v>188</v>
      </c>
      <c r="AU511" s="204" t="s">
        <v>86</v>
      </c>
      <c r="AV511" s="13" t="s">
        <v>86</v>
      </c>
      <c r="AW511" s="13" t="s">
        <v>35</v>
      </c>
      <c r="AX511" s="13" t="s">
        <v>76</v>
      </c>
      <c r="AY511" s="204" t="s">
        <v>177</v>
      </c>
    </row>
    <row r="512" spans="1:65" s="13" customFormat="1" ht="11.25">
      <c r="B512" s="193"/>
      <c r="C512" s="194"/>
      <c r="D512" s="195" t="s">
        <v>188</v>
      </c>
      <c r="E512" s="196" t="s">
        <v>19</v>
      </c>
      <c r="F512" s="197" t="s">
        <v>3464</v>
      </c>
      <c r="G512" s="194"/>
      <c r="H512" s="198">
        <v>18</v>
      </c>
      <c r="I512" s="199"/>
      <c r="J512" s="194"/>
      <c r="K512" s="194"/>
      <c r="L512" s="200"/>
      <c r="M512" s="201"/>
      <c r="N512" s="202"/>
      <c r="O512" s="202"/>
      <c r="P512" s="202"/>
      <c r="Q512" s="202"/>
      <c r="R512" s="202"/>
      <c r="S512" s="202"/>
      <c r="T512" s="203"/>
      <c r="AT512" s="204" t="s">
        <v>188</v>
      </c>
      <c r="AU512" s="204" t="s">
        <v>86</v>
      </c>
      <c r="AV512" s="13" t="s">
        <v>86</v>
      </c>
      <c r="AW512" s="13" t="s">
        <v>35</v>
      </c>
      <c r="AX512" s="13" t="s">
        <v>76</v>
      </c>
      <c r="AY512" s="204" t="s">
        <v>177</v>
      </c>
    </row>
    <row r="513" spans="1:65" s="14" customFormat="1" ht="11.25">
      <c r="B513" s="205"/>
      <c r="C513" s="206"/>
      <c r="D513" s="195" t="s">
        <v>188</v>
      </c>
      <c r="E513" s="207" t="s">
        <v>19</v>
      </c>
      <c r="F513" s="208" t="s">
        <v>190</v>
      </c>
      <c r="G513" s="206"/>
      <c r="H513" s="209">
        <v>26.5</v>
      </c>
      <c r="I513" s="210"/>
      <c r="J513" s="206"/>
      <c r="K513" s="206"/>
      <c r="L513" s="211"/>
      <c r="M513" s="212"/>
      <c r="N513" s="213"/>
      <c r="O513" s="213"/>
      <c r="P513" s="213"/>
      <c r="Q513" s="213"/>
      <c r="R513" s="213"/>
      <c r="S513" s="213"/>
      <c r="T513" s="214"/>
      <c r="AT513" s="215" t="s">
        <v>188</v>
      </c>
      <c r="AU513" s="215" t="s">
        <v>86</v>
      </c>
      <c r="AV513" s="14" t="s">
        <v>184</v>
      </c>
      <c r="AW513" s="14" t="s">
        <v>35</v>
      </c>
      <c r="AX513" s="14" t="s">
        <v>84</v>
      </c>
      <c r="AY513" s="215" t="s">
        <v>177</v>
      </c>
    </row>
    <row r="514" spans="1:65" s="12" customFormat="1" ht="22.9" customHeight="1">
      <c r="B514" s="159"/>
      <c r="C514" s="160"/>
      <c r="D514" s="161" t="s">
        <v>75</v>
      </c>
      <c r="E514" s="173" t="s">
        <v>1999</v>
      </c>
      <c r="F514" s="173" t="s">
        <v>2000</v>
      </c>
      <c r="G514" s="160"/>
      <c r="H514" s="160"/>
      <c r="I514" s="163"/>
      <c r="J514" s="174">
        <f>BK514</f>
        <v>0</v>
      </c>
      <c r="K514" s="160"/>
      <c r="L514" s="165"/>
      <c r="M514" s="166"/>
      <c r="N514" s="167"/>
      <c r="O514" s="167"/>
      <c r="P514" s="168">
        <f>SUM(P515:P522)</f>
        <v>0</v>
      </c>
      <c r="Q514" s="167"/>
      <c r="R514" s="168">
        <f>SUM(R515:R522)</f>
        <v>0</v>
      </c>
      <c r="S514" s="167"/>
      <c r="T514" s="169">
        <f>SUM(T515:T522)</f>
        <v>22.016546640000001</v>
      </c>
      <c r="AR514" s="170" t="s">
        <v>86</v>
      </c>
      <c r="AT514" s="171" t="s">
        <v>75</v>
      </c>
      <c r="AU514" s="171" t="s">
        <v>84</v>
      </c>
      <c r="AY514" s="170" t="s">
        <v>177</v>
      </c>
      <c r="BK514" s="172">
        <f>SUM(BK515:BK522)</f>
        <v>0</v>
      </c>
    </row>
    <row r="515" spans="1:65" s="2" customFormat="1" ht="16.5" customHeight="1">
      <c r="A515" s="36"/>
      <c r="B515" s="37"/>
      <c r="C515" s="175" t="s">
        <v>861</v>
      </c>
      <c r="D515" s="175" t="s">
        <v>179</v>
      </c>
      <c r="E515" s="176" t="s">
        <v>3465</v>
      </c>
      <c r="F515" s="177" t="s">
        <v>3466</v>
      </c>
      <c r="G515" s="178" t="s">
        <v>199</v>
      </c>
      <c r="H515" s="179">
        <v>486.98399999999998</v>
      </c>
      <c r="I515" s="180"/>
      <c r="J515" s="181">
        <f>ROUND(I515*H515,2)</f>
        <v>0</v>
      </c>
      <c r="K515" s="177" t="s">
        <v>183</v>
      </c>
      <c r="L515" s="41"/>
      <c r="M515" s="182" t="s">
        <v>19</v>
      </c>
      <c r="N515" s="183" t="s">
        <v>47</v>
      </c>
      <c r="O515" s="66"/>
      <c r="P515" s="184">
        <f>O515*H515</f>
        <v>0</v>
      </c>
      <c r="Q515" s="184">
        <v>0</v>
      </c>
      <c r="R515" s="184">
        <f>Q515*H515</f>
        <v>0</v>
      </c>
      <c r="S515" s="184">
        <v>4.5080000000000002E-2</v>
      </c>
      <c r="T515" s="185">
        <f>S515*H515</f>
        <v>21.953238720000002</v>
      </c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R515" s="186" t="s">
        <v>301</v>
      </c>
      <c r="AT515" s="186" t="s">
        <v>179</v>
      </c>
      <c r="AU515" s="186" t="s">
        <v>86</v>
      </c>
      <c r="AY515" s="19" t="s">
        <v>177</v>
      </c>
      <c r="BE515" s="187">
        <f>IF(N515="základní",J515,0)</f>
        <v>0</v>
      </c>
      <c r="BF515" s="187">
        <f>IF(N515="snížená",J515,0)</f>
        <v>0</v>
      </c>
      <c r="BG515" s="187">
        <f>IF(N515="zákl. přenesená",J515,0)</f>
        <v>0</v>
      </c>
      <c r="BH515" s="187">
        <f>IF(N515="sníž. přenesená",J515,0)</f>
        <v>0</v>
      </c>
      <c r="BI515" s="187">
        <f>IF(N515="nulová",J515,0)</f>
        <v>0</v>
      </c>
      <c r="BJ515" s="19" t="s">
        <v>84</v>
      </c>
      <c r="BK515" s="187">
        <f>ROUND(I515*H515,2)</f>
        <v>0</v>
      </c>
      <c r="BL515" s="19" t="s">
        <v>301</v>
      </c>
      <c r="BM515" s="186" t="s">
        <v>3467</v>
      </c>
    </row>
    <row r="516" spans="1:65" s="2" customFormat="1" ht="11.25">
      <c r="A516" s="36"/>
      <c r="B516" s="37"/>
      <c r="C516" s="38"/>
      <c r="D516" s="188" t="s">
        <v>186</v>
      </c>
      <c r="E516" s="38"/>
      <c r="F516" s="189" t="s">
        <v>3468</v>
      </c>
      <c r="G516" s="38"/>
      <c r="H516" s="38"/>
      <c r="I516" s="190"/>
      <c r="J516" s="38"/>
      <c r="K516" s="38"/>
      <c r="L516" s="41"/>
      <c r="M516" s="191"/>
      <c r="N516" s="192"/>
      <c r="O516" s="66"/>
      <c r="P516" s="66"/>
      <c r="Q516" s="66"/>
      <c r="R516" s="66"/>
      <c r="S516" s="66"/>
      <c r="T516" s="67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T516" s="19" t="s">
        <v>186</v>
      </c>
      <c r="AU516" s="19" t="s">
        <v>86</v>
      </c>
    </row>
    <row r="517" spans="1:65" s="13" customFormat="1" ht="11.25">
      <c r="B517" s="193"/>
      <c r="C517" s="194"/>
      <c r="D517" s="195" t="s">
        <v>188</v>
      </c>
      <c r="E517" s="196" t="s">
        <v>19</v>
      </c>
      <c r="F517" s="197" t="s">
        <v>3397</v>
      </c>
      <c r="G517" s="194"/>
      <c r="H517" s="198">
        <v>486.98399999999998</v>
      </c>
      <c r="I517" s="199"/>
      <c r="J517" s="194"/>
      <c r="K517" s="194"/>
      <c r="L517" s="200"/>
      <c r="M517" s="201"/>
      <c r="N517" s="202"/>
      <c r="O517" s="202"/>
      <c r="P517" s="202"/>
      <c r="Q517" s="202"/>
      <c r="R517" s="202"/>
      <c r="S517" s="202"/>
      <c r="T517" s="203"/>
      <c r="AT517" s="204" t="s">
        <v>188</v>
      </c>
      <c r="AU517" s="204" t="s">
        <v>86</v>
      </c>
      <c r="AV517" s="13" t="s">
        <v>86</v>
      </c>
      <c r="AW517" s="13" t="s">
        <v>35</v>
      </c>
      <c r="AX517" s="13" t="s">
        <v>76</v>
      </c>
      <c r="AY517" s="204" t="s">
        <v>177</v>
      </c>
    </row>
    <row r="518" spans="1:65" s="14" customFormat="1" ht="11.25">
      <c r="B518" s="205"/>
      <c r="C518" s="206"/>
      <c r="D518" s="195" t="s">
        <v>188</v>
      </c>
      <c r="E518" s="207" t="s">
        <v>19</v>
      </c>
      <c r="F518" s="208" t="s">
        <v>190</v>
      </c>
      <c r="G518" s="206"/>
      <c r="H518" s="209">
        <v>486.98399999999998</v>
      </c>
      <c r="I518" s="210"/>
      <c r="J518" s="206"/>
      <c r="K518" s="206"/>
      <c r="L518" s="211"/>
      <c r="M518" s="212"/>
      <c r="N518" s="213"/>
      <c r="O518" s="213"/>
      <c r="P518" s="213"/>
      <c r="Q518" s="213"/>
      <c r="R518" s="213"/>
      <c r="S518" s="213"/>
      <c r="T518" s="214"/>
      <c r="AT518" s="215" t="s">
        <v>188</v>
      </c>
      <c r="AU518" s="215" t="s">
        <v>86</v>
      </c>
      <c r="AV518" s="14" t="s">
        <v>184</v>
      </c>
      <c r="AW518" s="14" t="s">
        <v>35</v>
      </c>
      <c r="AX518" s="14" t="s">
        <v>84</v>
      </c>
      <c r="AY518" s="215" t="s">
        <v>177</v>
      </c>
    </row>
    <row r="519" spans="1:65" s="2" customFormat="1" ht="16.5" customHeight="1">
      <c r="A519" s="36"/>
      <c r="B519" s="37"/>
      <c r="C519" s="175" t="s">
        <v>875</v>
      </c>
      <c r="D519" s="175" t="s">
        <v>179</v>
      </c>
      <c r="E519" s="176" t="s">
        <v>3469</v>
      </c>
      <c r="F519" s="177" t="s">
        <v>3470</v>
      </c>
      <c r="G519" s="178" t="s">
        <v>199</v>
      </c>
      <c r="H519" s="179">
        <v>486.98399999999998</v>
      </c>
      <c r="I519" s="180"/>
      <c r="J519" s="181">
        <f>ROUND(I519*H519,2)</f>
        <v>0</v>
      </c>
      <c r="K519" s="177" t="s">
        <v>183</v>
      </c>
      <c r="L519" s="41"/>
      <c r="M519" s="182" t="s">
        <v>19</v>
      </c>
      <c r="N519" s="183" t="s">
        <v>47</v>
      </c>
      <c r="O519" s="66"/>
      <c r="P519" s="184">
        <f>O519*H519</f>
        <v>0</v>
      </c>
      <c r="Q519" s="184">
        <v>0</v>
      </c>
      <c r="R519" s="184">
        <f>Q519*H519</f>
        <v>0</v>
      </c>
      <c r="S519" s="184">
        <v>1.2999999999999999E-4</v>
      </c>
      <c r="T519" s="185">
        <f>S519*H519</f>
        <v>6.330791999999999E-2</v>
      </c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R519" s="186" t="s">
        <v>301</v>
      </c>
      <c r="AT519" s="186" t="s">
        <v>179</v>
      </c>
      <c r="AU519" s="186" t="s">
        <v>86</v>
      </c>
      <c r="AY519" s="19" t="s">
        <v>177</v>
      </c>
      <c r="BE519" s="187">
        <f>IF(N519="základní",J519,0)</f>
        <v>0</v>
      </c>
      <c r="BF519" s="187">
        <f>IF(N519="snížená",J519,0)</f>
        <v>0</v>
      </c>
      <c r="BG519" s="187">
        <f>IF(N519="zákl. přenesená",J519,0)</f>
        <v>0</v>
      </c>
      <c r="BH519" s="187">
        <f>IF(N519="sníž. přenesená",J519,0)</f>
        <v>0</v>
      </c>
      <c r="BI519" s="187">
        <f>IF(N519="nulová",J519,0)</f>
        <v>0</v>
      </c>
      <c r="BJ519" s="19" t="s">
        <v>84</v>
      </c>
      <c r="BK519" s="187">
        <f>ROUND(I519*H519,2)</f>
        <v>0</v>
      </c>
      <c r="BL519" s="19" t="s">
        <v>301</v>
      </c>
      <c r="BM519" s="186" t="s">
        <v>3471</v>
      </c>
    </row>
    <row r="520" spans="1:65" s="2" customFormat="1" ht="11.25">
      <c r="A520" s="36"/>
      <c r="B520" s="37"/>
      <c r="C520" s="38"/>
      <c r="D520" s="188" t="s">
        <v>186</v>
      </c>
      <c r="E520" s="38"/>
      <c r="F520" s="189" t="s">
        <v>3472</v>
      </c>
      <c r="G520" s="38"/>
      <c r="H520" s="38"/>
      <c r="I520" s="190"/>
      <c r="J520" s="38"/>
      <c r="K520" s="38"/>
      <c r="L520" s="41"/>
      <c r="M520" s="191"/>
      <c r="N520" s="192"/>
      <c r="O520" s="66"/>
      <c r="P520" s="66"/>
      <c r="Q520" s="66"/>
      <c r="R520" s="66"/>
      <c r="S520" s="66"/>
      <c r="T520" s="67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T520" s="19" t="s">
        <v>186</v>
      </c>
      <c r="AU520" s="19" t="s">
        <v>86</v>
      </c>
    </row>
    <row r="521" spans="1:65" s="13" customFormat="1" ht="11.25">
      <c r="B521" s="193"/>
      <c r="C521" s="194"/>
      <c r="D521" s="195" t="s">
        <v>188</v>
      </c>
      <c r="E521" s="196" t="s">
        <v>19</v>
      </c>
      <c r="F521" s="197" t="s">
        <v>3397</v>
      </c>
      <c r="G521" s="194"/>
      <c r="H521" s="198">
        <v>486.98399999999998</v>
      </c>
      <c r="I521" s="199"/>
      <c r="J521" s="194"/>
      <c r="K521" s="194"/>
      <c r="L521" s="200"/>
      <c r="M521" s="201"/>
      <c r="N521" s="202"/>
      <c r="O521" s="202"/>
      <c r="P521" s="202"/>
      <c r="Q521" s="202"/>
      <c r="R521" s="202"/>
      <c r="S521" s="202"/>
      <c r="T521" s="203"/>
      <c r="AT521" s="204" t="s">
        <v>188</v>
      </c>
      <c r="AU521" s="204" t="s">
        <v>86</v>
      </c>
      <c r="AV521" s="13" t="s">
        <v>86</v>
      </c>
      <c r="AW521" s="13" t="s">
        <v>35</v>
      </c>
      <c r="AX521" s="13" t="s">
        <v>76</v>
      </c>
      <c r="AY521" s="204" t="s">
        <v>177</v>
      </c>
    </row>
    <row r="522" spans="1:65" s="14" customFormat="1" ht="11.25">
      <c r="B522" s="205"/>
      <c r="C522" s="206"/>
      <c r="D522" s="195" t="s">
        <v>188</v>
      </c>
      <c r="E522" s="207" t="s">
        <v>19</v>
      </c>
      <c r="F522" s="208" t="s">
        <v>190</v>
      </c>
      <c r="G522" s="206"/>
      <c r="H522" s="209">
        <v>486.98399999999998</v>
      </c>
      <c r="I522" s="210"/>
      <c r="J522" s="206"/>
      <c r="K522" s="206"/>
      <c r="L522" s="211"/>
      <c r="M522" s="212"/>
      <c r="N522" s="213"/>
      <c r="O522" s="213"/>
      <c r="P522" s="213"/>
      <c r="Q522" s="213"/>
      <c r="R522" s="213"/>
      <c r="S522" s="213"/>
      <c r="T522" s="214"/>
      <c r="AT522" s="215" t="s">
        <v>188</v>
      </c>
      <c r="AU522" s="215" t="s">
        <v>86</v>
      </c>
      <c r="AV522" s="14" t="s">
        <v>184</v>
      </c>
      <c r="AW522" s="14" t="s">
        <v>35</v>
      </c>
      <c r="AX522" s="14" t="s">
        <v>84</v>
      </c>
      <c r="AY522" s="215" t="s">
        <v>177</v>
      </c>
    </row>
    <row r="523" spans="1:65" s="12" customFormat="1" ht="22.9" customHeight="1">
      <c r="B523" s="159"/>
      <c r="C523" s="160"/>
      <c r="D523" s="161" t="s">
        <v>75</v>
      </c>
      <c r="E523" s="173" t="s">
        <v>2016</v>
      </c>
      <c r="F523" s="173" t="s">
        <v>2017</v>
      </c>
      <c r="G523" s="160"/>
      <c r="H523" s="160"/>
      <c r="I523" s="163"/>
      <c r="J523" s="174">
        <f>BK523</f>
        <v>0</v>
      </c>
      <c r="K523" s="160"/>
      <c r="L523" s="165"/>
      <c r="M523" s="166"/>
      <c r="N523" s="167"/>
      <c r="O523" s="167"/>
      <c r="P523" s="168">
        <f>SUM(P524:P555)</f>
        <v>0</v>
      </c>
      <c r="Q523" s="167"/>
      <c r="R523" s="168">
        <f>SUM(R524:R555)</f>
        <v>0</v>
      </c>
      <c r="S523" s="167"/>
      <c r="T523" s="169">
        <f>SUM(T524:T555)</f>
        <v>2.0348980000000001</v>
      </c>
      <c r="AR523" s="170" t="s">
        <v>86</v>
      </c>
      <c r="AT523" s="171" t="s">
        <v>75</v>
      </c>
      <c r="AU523" s="171" t="s">
        <v>84</v>
      </c>
      <c r="AY523" s="170" t="s">
        <v>177</v>
      </c>
      <c r="BK523" s="172">
        <f>SUM(BK524:BK555)</f>
        <v>0</v>
      </c>
    </row>
    <row r="524" spans="1:65" s="2" customFormat="1" ht="16.5" customHeight="1">
      <c r="A524" s="36"/>
      <c r="B524" s="37"/>
      <c r="C524" s="175" t="s">
        <v>896</v>
      </c>
      <c r="D524" s="175" t="s">
        <v>179</v>
      </c>
      <c r="E524" s="176" t="s">
        <v>3473</v>
      </c>
      <c r="F524" s="177" t="s">
        <v>3474</v>
      </c>
      <c r="G524" s="178" t="s">
        <v>199</v>
      </c>
      <c r="H524" s="179">
        <v>37.78</v>
      </c>
      <c r="I524" s="180"/>
      <c r="J524" s="181">
        <f>ROUND(I524*H524,2)</f>
        <v>0</v>
      </c>
      <c r="K524" s="177" t="s">
        <v>183</v>
      </c>
      <c r="L524" s="41"/>
      <c r="M524" s="182" t="s">
        <v>19</v>
      </c>
      <c r="N524" s="183" t="s">
        <v>47</v>
      </c>
      <c r="O524" s="66"/>
      <c r="P524" s="184">
        <f>O524*H524</f>
        <v>0</v>
      </c>
      <c r="Q524" s="184">
        <v>0</v>
      </c>
      <c r="R524" s="184">
        <f>Q524*H524</f>
        <v>0</v>
      </c>
      <c r="S524" s="184">
        <v>1.098E-2</v>
      </c>
      <c r="T524" s="185">
        <f>S524*H524</f>
        <v>0.41482440000000004</v>
      </c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R524" s="186" t="s">
        <v>301</v>
      </c>
      <c r="AT524" s="186" t="s">
        <v>179</v>
      </c>
      <c r="AU524" s="186" t="s">
        <v>86</v>
      </c>
      <c r="AY524" s="19" t="s">
        <v>177</v>
      </c>
      <c r="BE524" s="187">
        <f>IF(N524="základní",J524,0)</f>
        <v>0</v>
      </c>
      <c r="BF524" s="187">
        <f>IF(N524="snížená",J524,0)</f>
        <v>0</v>
      </c>
      <c r="BG524" s="187">
        <f>IF(N524="zákl. přenesená",J524,0)</f>
        <v>0</v>
      </c>
      <c r="BH524" s="187">
        <f>IF(N524="sníž. přenesená",J524,0)</f>
        <v>0</v>
      </c>
      <c r="BI524" s="187">
        <f>IF(N524="nulová",J524,0)</f>
        <v>0</v>
      </c>
      <c r="BJ524" s="19" t="s">
        <v>84</v>
      </c>
      <c r="BK524" s="187">
        <f>ROUND(I524*H524,2)</f>
        <v>0</v>
      </c>
      <c r="BL524" s="19" t="s">
        <v>301</v>
      </c>
      <c r="BM524" s="186" t="s">
        <v>3475</v>
      </c>
    </row>
    <row r="525" spans="1:65" s="2" customFormat="1" ht="11.25">
      <c r="A525" s="36"/>
      <c r="B525" s="37"/>
      <c r="C525" s="38"/>
      <c r="D525" s="188" t="s">
        <v>186</v>
      </c>
      <c r="E525" s="38"/>
      <c r="F525" s="189" t="s">
        <v>3476</v>
      </c>
      <c r="G525" s="38"/>
      <c r="H525" s="38"/>
      <c r="I525" s="190"/>
      <c r="J525" s="38"/>
      <c r="K525" s="38"/>
      <c r="L525" s="41"/>
      <c r="M525" s="191"/>
      <c r="N525" s="192"/>
      <c r="O525" s="66"/>
      <c r="P525" s="66"/>
      <c r="Q525" s="66"/>
      <c r="R525" s="66"/>
      <c r="S525" s="66"/>
      <c r="T525" s="67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T525" s="19" t="s">
        <v>186</v>
      </c>
      <c r="AU525" s="19" t="s">
        <v>86</v>
      </c>
    </row>
    <row r="526" spans="1:65" s="15" customFormat="1" ht="11.25">
      <c r="B526" s="216"/>
      <c r="C526" s="217"/>
      <c r="D526" s="195" t="s">
        <v>188</v>
      </c>
      <c r="E526" s="218" t="s">
        <v>19</v>
      </c>
      <c r="F526" s="219" t="s">
        <v>3477</v>
      </c>
      <c r="G526" s="217"/>
      <c r="H526" s="218" t="s">
        <v>19</v>
      </c>
      <c r="I526" s="220"/>
      <c r="J526" s="217"/>
      <c r="K526" s="217"/>
      <c r="L526" s="221"/>
      <c r="M526" s="222"/>
      <c r="N526" s="223"/>
      <c r="O526" s="223"/>
      <c r="P526" s="223"/>
      <c r="Q526" s="223"/>
      <c r="R526" s="223"/>
      <c r="S526" s="223"/>
      <c r="T526" s="224"/>
      <c r="AT526" s="225" t="s">
        <v>188</v>
      </c>
      <c r="AU526" s="225" t="s">
        <v>86</v>
      </c>
      <c r="AV526" s="15" t="s">
        <v>84</v>
      </c>
      <c r="AW526" s="15" t="s">
        <v>35</v>
      </c>
      <c r="AX526" s="15" t="s">
        <v>76</v>
      </c>
      <c r="AY526" s="225" t="s">
        <v>177</v>
      </c>
    </row>
    <row r="527" spans="1:65" s="13" customFormat="1" ht="11.25">
      <c r="B527" s="193"/>
      <c r="C527" s="194"/>
      <c r="D527" s="195" t="s">
        <v>188</v>
      </c>
      <c r="E527" s="196" t="s">
        <v>19</v>
      </c>
      <c r="F527" s="197" t="s">
        <v>3478</v>
      </c>
      <c r="G527" s="194"/>
      <c r="H527" s="198">
        <v>30.2</v>
      </c>
      <c r="I527" s="199"/>
      <c r="J527" s="194"/>
      <c r="K527" s="194"/>
      <c r="L527" s="200"/>
      <c r="M527" s="201"/>
      <c r="N527" s="202"/>
      <c r="O527" s="202"/>
      <c r="P527" s="202"/>
      <c r="Q527" s="202"/>
      <c r="R527" s="202"/>
      <c r="S527" s="202"/>
      <c r="T527" s="203"/>
      <c r="AT527" s="204" t="s">
        <v>188</v>
      </c>
      <c r="AU527" s="204" t="s">
        <v>86</v>
      </c>
      <c r="AV527" s="13" t="s">
        <v>86</v>
      </c>
      <c r="AW527" s="13" t="s">
        <v>35</v>
      </c>
      <c r="AX527" s="13" t="s">
        <v>76</v>
      </c>
      <c r="AY527" s="204" t="s">
        <v>177</v>
      </c>
    </row>
    <row r="528" spans="1:65" s="13" customFormat="1" ht="11.25">
      <c r="B528" s="193"/>
      <c r="C528" s="194"/>
      <c r="D528" s="195" t="s">
        <v>188</v>
      </c>
      <c r="E528" s="196" t="s">
        <v>19</v>
      </c>
      <c r="F528" s="197" t="s">
        <v>3479</v>
      </c>
      <c r="G528" s="194"/>
      <c r="H528" s="198">
        <v>-3.78</v>
      </c>
      <c r="I528" s="199"/>
      <c r="J528" s="194"/>
      <c r="K528" s="194"/>
      <c r="L528" s="200"/>
      <c r="M528" s="201"/>
      <c r="N528" s="202"/>
      <c r="O528" s="202"/>
      <c r="P528" s="202"/>
      <c r="Q528" s="202"/>
      <c r="R528" s="202"/>
      <c r="S528" s="202"/>
      <c r="T528" s="203"/>
      <c r="AT528" s="204" t="s">
        <v>188</v>
      </c>
      <c r="AU528" s="204" t="s">
        <v>86</v>
      </c>
      <c r="AV528" s="13" t="s">
        <v>86</v>
      </c>
      <c r="AW528" s="13" t="s">
        <v>35</v>
      </c>
      <c r="AX528" s="13" t="s">
        <v>76</v>
      </c>
      <c r="AY528" s="204" t="s">
        <v>177</v>
      </c>
    </row>
    <row r="529" spans="1:65" s="15" customFormat="1" ht="11.25">
      <c r="B529" s="216"/>
      <c r="C529" s="217"/>
      <c r="D529" s="195" t="s">
        <v>188</v>
      </c>
      <c r="E529" s="218" t="s">
        <v>19</v>
      </c>
      <c r="F529" s="219" t="s">
        <v>3480</v>
      </c>
      <c r="G529" s="217"/>
      <c r="H529" s="218" t="s">
        <v>19</v>
      </c>
      <c r="I529" s="220"/>
      <c r="J529" s="217"/>
      <c r="K529" s="217"/>
      <c r="L529" s="221"/>
      <c r="M529" s="222"/>
      <c r="N529" s="223"/>
      <c r="O529" s="223"/>
      <c r="P529" s="223"/>
      <c r="Q529" s="223"/>
      <c r="R529" s="223"/>
      <c r="S529" s="223"/>
      <c r="T529" s="224"/>
      <c r="AT529" s="225" t="s">
        <v>188</v>
      </c>
      <c r="AU529" s="225" t="s">
        <v>86</v>
      </c>
      <c r="AV529" s="15" t="s">
        <v>84</v>
      </c>
      <c r="AW529" s="15" t="s">
        <v>35</v>
      </c>
      <c r="AX529" s="15" t="s">
        <v>76</v>
      </c>
      <c r="AY529" s="225" t="s">
        <v>177</v>
      </c>
    </row>
    <row r="530" spans="1:65" s="13" customFormat="1" ht="11.25">
      <c r="B530" s="193"/>
      <c r="C530" s="194"/>
      <c r="D530" s="195" t="s">
        <v>188</v>
      </c>
      <c r="E530" s="196" t="s">
        <v>19</v>
      </c>
      <c r="F530" s="197" t="s">
        <v>3481</v>
      </c>
      <c r="G530" s="194"/>
      <c r="H530" s="198">
        <v>11.36</v>
      </c>
      <c r="I530" s="199"/>
      <c r="J530" s="194"/>
      <c r="K530" s="194"/>
      <c r="L530" s="200"/>
      <c r="M530" s="201"/>
      <c r="N530" s="202"/>
      <c r="O530" s="202"/>
      <c r="P530" s="202"/>
      <c r="Q530" s="202"/>
      <c r="R530" s="202"/>
      <c r="S530" s="202"/>
      <c r="T530" s="203"/>
      <c r="AT530" s="204" t="s">
        <v>188</v>
      </c>
      <c r="AU530" s="204" t="s">
        <v>86</v>
      </c>
      <c r="AV530" s="13" t="s">
        <v>86</v>
      </c>
      <c r="AW530" s="13" t="s">
        <v>35</v>
      </c>
      <c r="AX530" s="13" t="s">
        <v>76</v>
      </c>
      <c r="AY530" s="204" t="s">
        <v>177</v>
      </c>
    </row>
    <row r="531" spans="1:65" s="14" customFormat="1" ht="11.25">
      <c r="B531" s="205"/>
      <c r="C531" s="206"/>
      <c r="D531" s="195" t="s">
        <v>188</v>
      </c>
      <c r="E531" s="207" t="s">
        <v>19</v>
      </c>
      <c r="F531" s="208" t="s">
        <v>190</v>
      </c>
      <c r="G531" s="206"/>
      <c r="H531" s="209">
        <v>37.78</v>
      </c>
      <c r="I531" s="210"/>
      <c r="J531" s="206"/>
      <c r="K531" s="206"/>
      <c r="L531" s="211"/>
      <c r="M531" s="212"/>
      <c r="N531" s="213"/>
      <c r="O531" s="213"/>
      <c r="P531" s="213"/>
      <c r="Q531" s="213"/>
      <c r="R531" s="213"/>
      <c r="S531" s="213"/>
      <c r="T531" s="214"/>
      <c r="AT531" s="215" t="s">
        <v>188</v>
      </c>
      <c r="AU531" s="215" t="s">
        <v>86</v>
      </c>
      <c r="AV531" s="14" t="s">
        <v>184</v>
      </c>
      <c r="AW531" s="14" t="s">
        <v>35</v>
      </c>
      <c r="AX531" s="14" t="s">
        <v>84</v>
      </c>
      <c r="AY531" s="215" t="s">
        <v>177</v>
      </c>
    </row>
    <row r="532" spans="1:65" s="2" customFormat="1" ht="16.5" customHeight="1">
      <c r="A532" s="36"/>
      <c r="B532" s="37"/>
      <c r="C532" s="175" t="s">
        <v>901</v>
      </c>
      <c r="D532" s="175" t="s">
        <v>179</v>
      </c>
      <c r="E532" s="176" t="s">
        <v>3482</v>
      </c>
      <c r="F532" s="177" t="s">
        <v>3483</v>
      </c>
      <c r="G532" s="178" t="s">
        <v>199</v>
      </c>
      <c r="H532" s="179">
        <v>37.78</v>
      </c>
      <c r="I532" s="180"/>
      <c r="J532" s="181">
        <f>ROUND(I532*H532,2)</f>
        <v>0</v>
      </c>
      <c r="K532" s="177" t="s">
        <v>183</v>
      </c>
      <c r="L532" s="41"/>
      <c r="M532" s="182" t="s">
        <v>19</v>
      </c>
      <c r="N532" s="183" t="s">
        <v>47</v>
      </c>
      <c r="O532" s="66"/>
      <c r="P532" s="184">
        <f>O532*H532</f>
        <v>0</v>
      </c>
      <c r="Q532" s="184">
        <v>0</v>
      </c>
      <c r="R532" s="184">
        <f>Q532*H532</f>
        <v>0</v>
      </c>
      <c r="S532" s="184">
        <v>8.0000000000000002E-3</v>
      </c>
      <c r="T532" s="185">
        <f>S532*H532</f>
        <v>0.30224000000000001</v>
      </c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R532" s="186" t="s">
        <v>301</v>
      </c>
      <c r="AT532" s="186" t="s">
        <v>179</v>
      </c>
      <c r="AU532" s="186" t="s">
        <v>86</v>
      </c>
      <c r="AY532" s="19" t="s">
        <v>177</v>
      </c>
      <c r="BE532" s="187">
        <f>IF(N532="základní",J532,0)</f>
        <v>0</v>
      </c>
      <c r="BF532" s="187">
        <f>IF(N532="snížená",J532,0)</f>
        <v>0</v>
      </c>
      <c r="BG532" s="187">
        <f>IF(N532="zákl. přenesená",J532,0)</f>
        <v>0</v>
      </c>
      <c r="BH532" s="187">
        <f>IF(N532="sníž. přenesená",J532,0)</f>
        <v>0</v>
      </c>
      <c r="BI532" s="187">
        <f>IF(N532="nulová",J532,0)</f>
        <v>0</v>
      </c>
      <c r="BJ532" s="19" t="s">
        <v>84</v>
      </c>
      <c r="BK532" s="187">
        <f>ROUND(I532*H532,2)</f>
        <v>0</v>
      </c>
      <c r="BL532" s="19" t="s">
        <v>301</v>
      </c>
      <c r="BM532" s="186" t="s">
        <v>3484</v>
      </c>
    </row>
    <row r="533" spans="1:65" s="2" customFormat="1" ht="11.25">
      <c r="A533" s="36"/>
      <c r="B533" s="37"/>
      <c r="C533" s="38"/>
      <c r="D533" s="188" t="s">
        <v>186</v>
      </c>
      <c r="E533" s="38"/>
      <c r="F533" s="189" t="s">
        <v>3485</v>
      </c>
      <c r="G533" s="38"/>
      <c r="H533" s="38"/>
      <c r="I533" s="190"/>
      <c r="J533" s="38"/>
      <c r="K533" s="38"/>
      <c r="L533" s="41"/>
      <c r="M533" s="191"/>
      <c r="N533" s="192"/>
      <c r="O533" s="66"/>
      <c r="P533" s="66"/>
      <c r="Q533" s="66"/>
      <c r="R533" s="66"/>
      <c r="S533" s="66"/>
      <c r="T533" s="67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T533" s="19" t="s">
        <v>186</v>
      </c>
      <c r="AU533" s="19" t="s">
        <v>86</v>
      </c>
    </row>
    <row r="534" spans="1:65" s="2" customFormat="1" ht="16.5" customHeight="1">
      <c r="A534" s="36"/>
      <c r="B534" s="37"/>
      <c r="C534" s="175" t="s">
        <v>906</v>
      </c>
      <c r="D534" s="175" t="s">
        <v>179</v>
      </c>
      <c r="E534" s="176" t="s">
        <v>3486</v>
      </c>
      <c r="F534" s="177" t="s">
        <v>3487</v>
      </c>
      <c r="G534" s="178" t="s">
        <v>199</v>
      </c>
      <c r="H534" s="179">
        <v>12.32</v>
      </c>
      <c r="I534" s="180"/>
      <c r="J534" s="181">
        <f>ROUND(I534*H534,2)</f>
        <v>0</v>
      </c>
      <c r="K534" s="177" t="s">
        <v>183</v>
      </c>
      <c r="L534" s="41"/>
      <c r="M534" s="182" t="s">
        <v>19</v>
      </c>
      <c r="N534" s="183" t="s">
        <v>47</v>
      </c>
      <c r="O534" s="66"/>
      <c r="P534" s="184">
        <f>O534*H534</f>
        <v>0</v>
      </c>
      <c r="Q534" s="184">
        <v>0</v>
      </c>
      <c r="R534" s="184">
        <f>Q534*H534</f>
        <v>0</v>
      </c>
      <c r="S534" s="184">
        <v>1.098E-2</v>
      </c>
      <c r="T534" s="185">
        <f>S534*H534</f>
        <v>0.13527359999999999</v>
      </c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R534" s="186" t="s">
        <v>301</v>
      </c>
      <c r="AT534" s="186" t="s">
        <v>179</v>
      </c>
      <c r="AU534" s="186" t="s">
        <v>86</v>
      </c>
      <c r="AY534" s="19" t="s">
        <v>177</v>
      </c>
      <c r="BE534" s="187">
        <f>IF(N534="základní",J534,0)</f>
        <v>0</v>
      </c>
      <c r="BF534" s="187">
        <f>IF(N534="snížená",J534,0)</f>
        <v>0</v>
      </c>
      <c r="BG534" s="187">
        <f>IF(N534="zákl. přenesená",J534,0)</f>
        <v>0</v>
      </c>
      <c r="BH534" s="187">
        <f>IF(N534="sníž. přenesená",J534,0)</f>
        <v>0</v>
      </c>
      <c r="BI534" s="187">
        <f>IF(N534="nulová",J534,0)</f>
        <v>0</v>
      </c>
      <c r="BJ534" s="19" t="s">
        <v>84</v>
      </c>
      <c r="BK534" s="187">
        <f>ROUND(I534*H534,2)</f>
        <v>0</v>
      </c>
      <c r="BL534" s="19" t="s">
        <v>301</v>
      </c>
      <c r="BM534" s="186" t="s">
        <v>3488</v>
      </c>
    </row>
    <row r="535" spans="1:65" s="2" customFormat="1" ht="11.25">
      <c r="A535" s="36"/>
      <c r="B535" s="37"/>
      <c r="C535" s="38"/>
      <c r="D535" s="188" t="s">
        <v>186</v>
      </c>
      <c r="E535" s="38"/>
      <c r="F535" s="189" t="s">
        <v>3489</v>
      </c>
      <c r="G535" s="38"/>
      <c r="H535" s="38"/>
      <c r="I535" s="190"/>
      <c r="J535" s="38"/>
      <c r="K535" s="38"/>
      <c r="L535" s="41"/>
      <c r="M535" s="191"/>
      <c r="N535" s="192"/>
      <c r="O535" s="66"/>
      <c r="P535" s="66"/>
      <c r="Q535" s="66"/>
      <c r="R535" s="66"/>
      <c r="S535" s="66"/>
      <c r="T535" s="67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T535" s="19" t="s">
        <v>186</v>
      </c>
      <c r="AU535" s="19" t="s">
        <v>86</v>
      </c>
    </row>
    <row r="536" spans="1:65" s="15" customFormat="1" ht="11.25">
      <c r="B536" s="216"/>
      <c r="C536" s="217"/>
      <c r="D536" s="195" t="s">
        <v>188</v>
      </c>
      <c r="E536" s="218" t="s">
        <v>19</v>
      </c>
      <c r="F536" s="219" t="s">
        <v>3490</v>
      </c>
      <c r="G536" s="217"/>
      <c r="H536" s="218" t="s">
        <v>19</v>
      </c>
      <c r="I536" s="220"/>
      <c r="J536" s="217"/>
      <c r="K536" s="217"/>
      <c r="L536" s="221"/>
      <c r="M536" s="222"/>
      <c r="N536" s="223"/>
      <c r="O536" s="223"/>
      <c r="P536" s="223"/>
      <c r="Q536" s="223"/>
      <c r="R536" s="223"/>
      <c r="S536" s="223"/>
      <c r="T536" s="224"/>
      <c r="AT536" s="225" t="s">
        <v>188</v>
      </c>
      <c r="AU536" s="225" t="s">
        <v>86</v>
      </c>
      <c r="AV536" s="15" t="s">
        <v>84</v>
      </c>
      <c r="AW536" s="15" t="s">
        <v>35</v>
      </c>
      <c r="AX536" s="15" t="s">
        <v>76</v>
      </c>
      <c r="AY536" s="225" t="s">
        <v>177</v>
      </c>
    </row>
    <row r="537" spans="1:65" s="13" customFormat="1" ht="11.25">
      <c r="B537" s="193"/>
      <c r="C537" s="194"/>
      <c r="D537" s="195" t="s">
        <v>188</v>
      </c>
      <c r="E537" s="196" t="s">
        <v>19</v>
      </c>
      <c r="F537" s="197" t="s">
        <v>3491</v>
      </c>
      <c r="G537" s="194"/>
      <c r="H537" s="198">
        <v>12.32</v>
      </c>
      <c r="I537" s="199"/>
      <c r="J537" s="194"/>
      <c r="K537" s="194"/>
      <c r="L537" s="200"/>
      <c r="M537" s="201"/>
      <c r="N537" s="202"/>
      <c r="O537" s="202"/>
      <c r="P537" s="202"/>
      <c r="Q537" s="202"/>
      <c r="R537" s="202"/>
      <c r="S537" s="202"/>
      <c r="T537" s="203"/>
      <c r="AT537" s="204" t="s">
        <v>188</v>
      </c>
      <c r="AU537" s="204" t="s">
        <v>86</v>
      </c>
      <c r="AV537" s="13" t="s">
        <v>86</v>
      </c>
      <c r="AW537" s="13" t="s">
        <v>35</v>
      </c>
      <c r="AX537" s="13" t="s">
        <v>76</v>
      </c>
      <c r="AY537" s="204" t="s">
        <v>177</v>
      </c>
    </row>
    <row r="538" spans="1:65" s="14" customFormat="1" ht="11.25">
      <c r="B538" s="205"/>
      <c r="C538" s="206"/>
      <c r="D538" s="195" t="s">
        <v>188</v>
      </c>
      <c r="E538" s="207" t="s">
        <v>19</v>
      </c>
      <c r="F538" s="208" t="s">
        <v>190</v>
      </c>
      <c r="G538" s="206"/>
      <c r="H538" s="209">
        <v>12.32</v>
      </c>
      <c r="I538" s="210"/>
      <c r="J538" s="206"/>
      <c r="K538" s="206"/>
      <c r="L538" s="211"/>
      <c r="M538" s="212"/>
      <c r="N538" s="213"/>
      <c r="O538" s="213"/>
      <c r="P538" s="213"/>
      <c r="Q538" s="213"/>
      <c r="R538" s="213"/>
      <c r="S538" s="213"/>
      <c r="T538" s="214"/>
      <c r="AT538" s="215" t="s">
        <v>188</v>
      </c>
      <c r="AU538" s="215" t="s">
        <v>86</v>
      </c>
      <c r="AV538" s="14" t="s">
        <v>184</v>
      </c>
      <c r="AW538" s="14" t="s">
        <v>35</v>
      </c>
      <c r="AX538" s="14" t="s">
        <v>84</v>
      </c>
      <c r="AY538" s="215" t="s">
        <v>177</v>
      </c>
    </row>
    <row r="539" spans="1:65" s="2" customFormat="1" ht="16.5" customHeight="1">
      <c r="A539" s="36"/>
      <c r="B539" s="37"/>
      <c r="C539" s="175" t="s">
        <v>911</v>
      </c>
      <c r="D539" s="175" t="s">
        <v>179</v>
      </c>
      <c r="E539" s="176" t="s">
        <v>3492</v>
      </c>
      <c r="F539" s="177" t="s">
        <v>3493</v>
      </c>
      <c r="G539" s="178" t="s">
        <v>199</v>
      </c>
      <c r="H539" s="179">
        <v>12.32</v>
      </c>
      <c r="I539" s="180"/>
      <c r="J539" s="181">
        <f>ROUND(I539*H539,2)</f>
        <v>0</v>
      </c>
      <c r="K539" s="177" t="s">
        <v>183</v>
      </c>
      <c r="L539" s="41"/>
      <c r="M539" s="182" t="s">
        <v>19</v>
      </c>
      <c r="N539" s="183" t="s">
        <v>47</v>
      </c>
      <c r="O539" s="66"/>
      <c r="P539" s="184">
        <f>O539*H539</f>
        <v>0</v>
      </c>
      <c r="Q539" s="184">
        <v>0</v>
      </c>
      <c r="R539" s="184">
        <f>Q539*H539</f>
        <v>0</v>
      </c>
      <c r="S539" s="184">
        <v>8.0000000000000002E-3</v>
      </c>
      <c r="T539" s="185">
        <f>S539*H539</f>
        <v>9.8560000000000009E-2</v>
      </c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R539" s="186" t="s">
        <v>301</v>
      </c>
      <c r="AT539" s="186" t="s">
        <v>179</v>
      </c>
      <c r="AU539" s="186" t="s">
        <v>86</v>
      </c>
      <c r="AY539" s="19" t="s">
        <v>177</v>
      </c>
      <c r="BE539" s="187">
        <f>IF(N539="základní",J539,0)</f>
        <v>0</v>
      </c>
      <c r="BF539" s="187">
        <f>IF(N539="snížená",J539,0)</f>
        <v>0</v>
      </c>
      <c r="BG539" s="187">
        <f>IF(N539="zákl. přenesená",J539,0)</f>
        <v>0</v>
      </c>
      <c r="BH539" s="187">
        <f>IF(N539="sníž. přenesená",J539,0)</f>
        <v>0</v>
      </c>
      <c r="BI539" s="187">
        <f>IF(N539="nulová",J539,0)</f>
        <v>0</v>
      </c>
      <c r="BJ539" s="19" t="s">
        <v>84</v>
      </c>
      <c r="BK539" s="187">
        <f>ROUND(I539*H539,2)</f>
        <v>0</v>
      </c>
      <c r="BL539" s="19" t="s">
        <v>301</v>
      </c>
      <c r="BM539" s="186" t="s">
        <v>3494</v>
      </c>
    </row>
    <row r="540" spans="1:65" s="2" customFormat="1" ht="11.25">
      <c r="A540" s="36"/>
      <c r="B540" s="37"/>
      <c r="C540" s="38"/>
      <c r="D540" s="188" t="s">
        <v>186</v>
      </c>
      <c r="E540" s="38"/>
      <c r="F540" s="189" t="s">
        <v>3495</v>
      </c>
      <c r="G540" s="38"/>
      <c r="H540" s="38"/>
      <c r="I540" s="190"/>
      <c r="J540" s="38"/>
      <c r="K540" s="38"/>
      <c r="L540" s="41"/>
      <c r="M540" s="191"/>
      <c r="N540" s="192"/>
      <c r="O540" s="66"/>
      <c r="P540" s="66"/>
      <c r="Q540" s="66"/>
      <c r="R540" s="66"/>
      <c r="S540" s="66"/>
      <c r="T540" s="67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T540" s="19" t="s">
        <v>186</v>
      </c>
      <c r="AU540" s="19" t="s">
        <v>86</v>
      </c>
    </row>
    <row r="541" spans="1:65" s="2" customFormat="1" ht="24.2" customHeight="1">
      <c r="A541" s="36"/>
      <c r="B541" s="37"/>
      <c r="C541" s="175" t="s">
        <v>916</v>
      </c>
      <c r="D541" s="175" t="s">
        <v>179</v>
      </c>
      <c r="E541" s="176" t="s">
        <v>3496</v>
      </c>
      <c r="F541" s="177" t="s">
        <v>3497</v>
      </c>
      <c r="G541" s="178" t="s">
        <v>272</v>
      </c>
      <c r="H541" s="179">
        <v>44</v>
      </c>
      <c r="I541" s="180"/>
      <c r="J541" s="181">
        <f>ROUND(I541*H541,2)</f>
        <v>0</v>
      </c>
      <c r="K541" s="177" t="s">
        <v>183</v>
      </c>
      <c r="L541" s="41"/>
      <c r="M541" s="182" t="s">
        <v>19</v>
      </c>
      <c r="N541" s="183" t="s">
        <v>47</v>
      </c>
      <c r="O541" s="66"/>
      <c r="P541" s="184">
        <f>O541*H541</f>
        <v>0</v>
      </c>
      <c r="Q541" s="184">
        <v>0</v>
      </c>
      <c r="R541" s="184">
        <f>Q541*H541</f>
        <v>0</v>
      </c>
      <c r="S541" s="184">
        <v>2.4E-2</v>
      </c>
      <c r="T541" s="185">
        <f>S541*H541</f>
        <v>1.056</v>
      </c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R541" s="186" t="s">
        <v>301</v>
      </c>
      <c r="AT541" s="186" t="s">
        <v>179</v>
      </c>
      <c r="AU541" s="186" t="s">
        <v>86</v>
      </c>
      <c r="AY541" s="19" t="s">
        <v>177</v>
      </c>
      <c r="BE541" s="187">
        <f>IF(N541="základní",J541,0)</f>
        <v>0</v>
      </c>
      <c r="BF541" s="187">
        <f>IF(N541="snížená",J541,0)</f>
        <v>0</v>
      </c>
      <c r="BG541" s="187">
        <f>IF(N541="zákl. přenesená",J541,0)</f>
        <v>0</v>
      </c>
      <c r="BH541" s="187">
        <f>IF(N541="sníž. přenesená",J541,0)</f>
        <v>0</v>
      </c>
      <c r="BI541" s="187">
        <f>IF(N541="nulová",J541,0)</f>
        <v>0</v>
      </c>
      <c r="BJ541" s="19" t="s">
        <v>84</v>
      </c>
      <c r="BK541" s="187">
        <f>ROUND(I541*H541,2)</f>
        <v>0</v>
      </c>
      <c r="BL541" s="19" t="s">
        <v>301</v>
      </c>
      <c r="BM541" s="186" t="s">
        <v>3498</v>
      </c>
    </row>
    <row r="542" spans="1:65" s="2" customFormat="1" ht="11.25">
      <c r="A542" s="36"/>
      <c r="B542" s="37"/>
      <c r="C542" s="38"/>
      <c r="D542" s="188" t="s">
        <v>186</v>
      </c>
      <c r="E542" s="38"/>
      <c r="F542" s="189" t="s">
        <v>3499</v>
      </c>
      <c r="G542" s="38"/>
      <c r="H542" s="38"/>
      <c r="I542" s="190"/>
      <c r="J542" s="38"/>
      <c r="K542" s="38"/>
      <c r="L542" s="41"/>
      <c r="M542" s="191"/>
      <c r="N542" s="192"/>
      <c r="O542" s="66"/>
      <c r="P542" s="66"/>
      <c r="Q542" s="66"/>
      <c r="R542" s="66"/>
      <c r="S542" s="66"/>
      <c r="T542" s="67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T542" s="19" t="s">
        <v>186</v>
      </c>
      <c r="AU542" s="19" t="s">
        <v>86</v>
      </c>
    </row>
    <row r="543" spans="1:65" s="15" customFormat="1" ht="11.25">
      <c r="B543" s="216"/>
      <c r="C543" s="217"/>
      <c r="D543" s="195" t="s">
        <v>188</v>
      </c>
      <c r="E543" s="218" t="s">
        <v>19</v>
      </c>
      <c r="F543" s="219" t="s">
        <v>373</v>
      </c>
      <c r="G543" s="217"/>
      <c r="H543" s="218" t="s">
        <v>19</v>
      </c>
      <c r="I543" s="220"/>
      <c r="J543" s="217"/>
      <c r="K543" s="217"/>
      <c r="L543" s="221"/>
      <c r="M543" s="222"/>
      <c r="N543" s="223"/>
      <c r="O543" s="223"/>
      <c r="P543" s="223"/>
      <c r="Q543" s="223"/>
      <c r="R543" s="223"/>
      <c r="S543" s="223"/>
      <c r="T543" s="224"/>
      <c r="AT543" s="225" t="s">
        <v>188</v>
      </c>
      <c r="AU543" s="225" t="s">
        <v>86</v>
      </c>
      <c r="AV543" s="15" t="s">
        <v>84</v>
      </c>
      <c r="AW543" s="15" t="s">
        <v>35</v>
      </c>
      <c r="AX543" s="15" t="s">
        <v>76</v>
      </c>
      <c r="AY543" s="225" t="s">
        <v>177</v>
      </c>
    </row>
    <row r="544" spans="1:65" s="15" customFormat="1" ht="11.25">
      <c r="B544" s="216"/>
      <c r="C544" s="217"/>
      <c r="D544" s="195" t="s">
        <v>188</v>
      </c>
      <c r="E544" s="218" t="s">
        <v>19</v>
      </c>
      <c r="F544" s="219" t="s">
        <v>3146</v>
      </c>
      <c r="G544" s="217"/>
      <c r="H544" s="218" t="s">
        <v>19</v>
      </c>
      <c r="I544" s="220"/>
      <c r="J544" s="217"/>
      <c r="K544" s="217"/>
      <c r="L544" s="221"/>
      <c r="M544" s="222"/>
      <c r="N544" s="223"/>
      <c r="O544" s="223"/>
      <c r="P544" s="223"/>
      <c r="Q544" s="223"/>
      <c r="R544" s="223"/>
      <c r="S544" s="223"/>
      <c r="T544" s="224"/>
      <c r="AT544" s="225" t="s">
        <v>188</v>
      </c>
      <c r="AU544" s="225" t="s">
        <v>86</v>
      </c>
      <c r="AV544" s="15" t="s">
        <v>84</v>
      </c>
      <c r="AW544" s="15" t="s">
        <v>35</v>
      </c>
      <c r="AX544" s="15" t="s">
        <v>76</v>
      </c>
      <c r="AY544" s="225" t="s">
        <v>177</v>
      </c>
    </row>
    <row r="545" spans="1:65" s="13" customFormat="1" ht="11.25">
      <c r="B545" s="193"/>
      <c r="C545" s="194"/>
      <c r="D545" s="195" t="s">
        <v>188</v>
      </c>
      <c r="E545" s="196" t="s">
        <v>19</v>
      </c>
      <c r="F545" s="197" t="s">
        <v>3500</v>
      </c>
      <c r="G545" s="194"/>
      <c r="H545" s="198">
        <v>19</v>
      </c>
      <c r="I545" s="199"/>
      <c r="J545" s="194"/>
      <c r="K545" s="194"/>
      <c r="L545" s="200"/>
      <c r="M545" s="201"/>
      <c r="N545" s="202"/>
      <c r="O545" s="202"/>
      <c r="P545" s="202"/>
      <c r="Q545" s="202"/>
      <c r="R545" s="202"/>
      <c r="S545" s="202"/>
      <c r="T545" s="203"/>
      <c r="AT545" s="204" t="s">
        <v>188</v>
      </c>
      <c r="AU545" s="204" t="s">
        <v>86</v>
      </c>
      <c r="AV545" s="13" t="s">
        <v>86</v>
      </c>
      <c r="AW545" s="13" t="s">
        <v>35</v>
      </c>
      <c r="AX545" s="13" t="s">
        <v>76</v>
      </c>
      <c r="AY545" s="204" t="s">
        <v>177</v>
      </c>
    </row>
    <row r="546" spans="1:65" s="15" customFormat="1" ht="11.25">
      <c r="B546" s="216"/>
      <c r="C546" s="217"/>
      <c r="D546" s="195" t="s">
        <v>188</v>
      </c>
      <c r="E546" s="218" t="s">
        <v>19</v>
      </c>
      <c r="F546" s="219" t="s">
        <v>3148</v>
      </c>
      <c r="G546" s="217"/>
      <c r="H546" s="218" t="s">
        <v>19</v>
      </c>
      <c r="I546" s="220"/>
      <c r="J546" s="217"/>
      <c r="K546" s="217"/>
      <c r="L546" s="221"/>
      <c r="M546" s="222"/>
      <c r="N546" s="223"/>
      <c r="O546" s="223"/>
      <c r="P546" s="223"/>
      <c r="Q546" s="223"/>
      <c r="R546" s="223"/>
      <c r="S546" s="223"/>
      <c r="T546" s="224"/>
      <c r="AT546" s="225" t="s">
        <v>188</v>
      </c>
      <c r="AU546" s="225" t="s">
        <v>86</v>
      </c>
      <c r="AV546" s="15" t="s">
        <v>84</v>
      </c>
      <c r="AW546" s="15" t="s">
        <v>35</v>
      </c>
      <c r="AX546" s="15" t="s">
        <v>76</v>
      </c>
      <c r="AY546" s="225" t="s">
        <v>177</v>
      </c>
    </row>
    <row r="547" spans="1:65" s="13" customFormat="1" ht="11.25">
      <c r="B547" s="193"/>
      <c r="C547" s="194"/>
      <c r="D547" s="195" t="s">
        <v>188</v>
      </c>
      <c r="E547" s="196" t="s">
        <v>19</v>
      </c>
      <c r="F547" s="197" t="s">
        <v>84</v>
      </c>
      <c r="G547" s="194"/>
      <c r="H547" s="198">
        <v>1</v>
      </c>
      <c r="I547" s="199"/>
      <c r="J547" s="194"/>
      <c r="K547" s="194"/>
      <c r="L547" s="200"/>
      <c r="M547" s="201"/>
      <c r="N547" s="202"/>
      <c r="O547" s="202"/>
      <c r="P547" s="202"/>
      <c r="Q547" s="202"/>
      <c r="R547" s="202"/>
      <c r="S547" s="202"/>
      <c r="T547" s="203"/>
      <c r="AT547" s="204" t="s">
        <v>188</v>
      </c>
      <c r="AU547" s="204" t="s">
        <v>86</v>
      </c>
      <c r="AV547" s="13" t="s">
        <v>86</v>
      </c>
      <c r="AW547" s="13" t="s">
        <v>35</v>
      </c>
      <c r="AX547" s="13" t="s">
        <v>76</v>
      </c>
      <c r="AY547" s="204" t="s">
        <v>177</v>
      </c>
    </row>
    <row r="548" spans="1:65" s="15" customFormat="1" ht="11.25">
      <c r="B548" s="216"/>
      <c r="C548" s="217"/>
      <c r="D548" s="195" t="s">
        <v>188</v>
      </c>
      <c r="E548" s="218" t="s">
        <v>19</v>
      </c>
      <c r="F548" s="219" t="s">
        <v>3152</v>
      </c>
      <c r="G548" s="217"/>
      <c r="H548" s="218" t="s">
        <v>19</v>
      </c>
      <c r="I548" s="220"/>
      <c r="J548" s="217"/>
      <c r="K548" s="217"/>
      <c r="L548" s="221"/>
      <c r="M548" s="222"/>
      <c r="N548" s="223"/>
      <c r="O548" s="223"/>
      <c r="P548" s="223"/>
      <c r="Q548" s="223"/>
      <c r="R548" s="223"/>
      <c r="S548" s="223"/>
      <c r="T548" s="224"/>
      <c r="AT548" s="225" t="s">
        <v>188</v>
      </c>
      <c r="AU548" s="225" t="s">
        <v>86</v>
      </c>
      <c r="AV548" s="15" t="s">
        <v>84</v>
      </c>
      <c r="AW548" s="15" t="s">
        <v>35</v>
      </c>
      <c r="AX548" s="15" t="s">
        <v>76</v>
      </c>
      <c r="AY548" s="225" t="s">
        <v>177</v>
      </c>
    </row>
    <row r="549" spans="1:65" s="13" customFormat="1" ht="11.25">
      <c r="B549" s="193"/>
      <c r="C549" s="194"/>
      <c r="D549" s="195" t="s">
        <v>188</v>
      </c>
      <c r="E549" s="196" t="s">
        <v>19</v>
      </c>
      <c r="F549" s="197" t="s">
        <v>3501</v>
      </c>
      <c r="G549" s="194"/>
      <c r="H549" s="198">
        <v>6</v>
      </c>
      <c r="I549" s="199"/>
      <c r="J549" s="194"/>
      <c r="K549" s="194"/>
      <c r="L549" s="200"/>
      <c r="M549" s="201"/>
      <c r="N549" s="202"/>
      <c r="O549" s="202"/>
      <c r="P549" s="202"/>
      <c r="Q549" s="202"/>
      <c r="R549" s="202"/>
      <c r="S549" s="202"/>
      <c r="T549" s="203"/>
      <c r="AT549" s="204" t="s">
        <v>188</v>
      </c>
      <c r="AU549" s="204" t="s">
        <v>86</v>
      </c>
      <c r="AV549" s="13" t="s">
        <v>86</v>
      </c>
      <c r="AW549" s="13" t="s">
        <v>35</v>
      </c>
      <c r="AX549" s="13" t="s">
        <v>76</v>
      </c>
      <c r="AY549" s="204" t="s">
        <v>177</v>
      </c>
    </row>
    <row r="550" spans="1:65" s="16" customFormat="1" ht="11.25">
      <c r="B550" s="226"/>
      <c r="C550" s="227"/>
      <c r="D550" s="195" t="s">
        <v>188</v>
      </c>
      <c r="E550" s="228" t="s">
        <v>19</v>
      </c>
      <c r="F550" s="229" t="s">
        <v>626</v>
      </c>
      <c r="G550" s="227"/>
      <c r="H550" s="230">
        <v>26</v>
      </c>
      <c r="I550" s="231"/>
      <c r="J550" s="227"/>
      <c r="K550" s="227"/>
      <c r="L550" s="232"/>
      <c r="M550" s="233"/>
      <c r="N550" s="234"/>
      <c r="O550" s="234"/>
      <c r="P550" s="234"/>
      <c r="Q550" s="234"/>
      <c r="R550" s="234"/>
      <c r="S550" s="234"/>
      <c r="T550" s="235"/>
      <c r="AT550" s="236" t="s">
        <v>188</v>
      </c>
      <c r="AU550" s="236" t="s">
        <v>86</v>
      </c>
      <c r="AV550" s="16" t="s">
        <v>196</v>
      </c>
      <c r="AW550" s="16" t="s">
        <v>35</v>
      </c>
      <c r="AX550" s="16" t="s">
        <v>76</v>
      </c>
      <c r="AY550" s="236" t="s">
        <v>177</v>
      </c>
    </row>
    <row r="551" spans="1:65" s="15" customFormat="1" ht="11.25">
      <c r="B551" s="216"/>
      <c r="C551" s="217"/>
      <c r="D551" s="195" t="s">
        <v>188</v>
      </c>
      <c r="E551" s="218" t="s">
        <v>19</v>
      </c>
      <c r="F551" s="219" t="s">
        <v>379</v>
      </c>
      <c r="G551" s="217"/>
      <c r="H551" s="218" t="s">
        <v>19</v>
      </c>
      <c r="I551" s="220"/>
      <c r="J551" s="217"/>
      <c r="K551" s="217"/>
      <c r="L551" s="221"/>
      <c r="M551" s="222"/>
      <c r="N551" s="223"/>
      <c r="O551" s="223"/>
      <c r="P551" s="223"/>
      <c r="Q551" s="223"/>
      <c r="R551" s="223"/>
      <c r="S551" s="223"/>
      <c r="T551" s="224"/>
      <c r="AT551" s="225" t="s">
        <v>188</v>
      </c>
      <c r="AU551" s="225" t="s">
        <v>86</v>
      </c>
      <c r="AV551" s="15" t="s">
        <v>84</v>
      </c>
      <c r="AW551" s="15" t="s">
        <v>35</v>
      </c>
      <c r="AX551" s="15" t="s">
        <v>76</v>
      </c>
      <c r="AY551" s="225" t="s">
        <v>177</v>
      </c>
    </row>
    <row r="552" spans="1:65" s="13" customFormat="1" ht="11.25">
      <c r="B552" s="193"/>
      <c r="C552" s="194"/>
      <c r="D552" s="195" t="s">
        <v>188</v>
      </c>
      <c r="E552" s="196" t="s">
        <v>19</v>
      </c>
      <c r="F552" s="197" t="s">
        <v>339</v>
      </c>
      <c r="G552" s="194"/>
      <c r="H552" s="198">
        <v>18</v>
      </c>
      <c r="I552" s="199"/>
      <c r="J552" s="194"/>
      <c r="K552" s="194"/>
      <c r="L552" s="200"/>
      <c r="M552" s="201"/>
      <c r="N552" s="202"/>
      <c r="O552" s="202"/>
      <c r="P552" s="202"/>
      <c r="Q552" s="202"/>
      <c r="R552" s="202"/>
      <c r="S552" s="202"/>
      <c r="T552" s="203"/>
      <c r="AT552" s="204" t="s">
        <v>188</v>
      </c>
      <c r="AU552" s="204" t="s">
        <v>86</v>
      </c>
      <c r="AV552" s="13" t="s">
        <v>86</v>
      </c>
      <c r="AW552" s="13" t="s">
        <v>35</v>
      </c>
      <c r="AX552" s="13" t="s">
        <v>76</v>
      </c>
      <c r="AY552" s="204" t="s">
        <v>177</v>
      </c>
    </row>
    <row r="553" spans="1:65" s="14" customFormat="1" ht="11.25">
      <c r="B553" s="205"/>
      <c r="C553" s="206"/>
      <c r="D553" s="195" t="s">
        <v>188</v>
      </c>
      <c r="E553" s="207" t="s">
        <v>19</v>
      </c>
      <c r="F553" s="208" t="s">
        <v>190</v>
      </c>
      <c r="G553" s="206"/>
      <c r="H553" s="209">
        <v>44</v>
      </c>
      <c r="I553" s="210"/>
      <c r="J553" s="206"/>
      <c r="K553" s="206"/>
      <c r="L553" s="211"/>
      <c r="M553" s="212"/>
      <c r="N553" s="213"/>
      <c r="O553" s="213"/>
      <c r="P553" s="213"/>
      <c r="Q553" s="213"/>
      <c r="R553" s="213"/>
      <c r="S553" s="213"/>
      <c r="T553" s="214"/>
      <c r="AT553" s="215" t="s">
        <v>188</v>
      </c>
      <c r="AU553" s="215" t="s">
        <v>86</v>
      </c>
      <c r="AV553" s="14" t="s">
        <v>184</v>
      </c>
      <c r="AW553" s="14" t="s">
        <v>35</v>
      </c>
      <c r="AX553" s="14" t="s">
        <v>84</v>
      </c>
      <c r="AY553" s="215" t="s">
        <v>177</v>
      </c>
    </row>
    <row r="554" spans="1:65" s="2" customFormat="1" ht="24.2" customHeight="1">
      <c r="A554" s="36"/>
      <c r="B554" s="37"/>
      <c r="C554" s="175" t="s">
        <v>921</v>
      </c>
      <c r="D554" s="175" t="s">
        <v>179</v>
      </c>
      <c r="E554" s="176" t="s">
        <v>3502</v>
      </c>
      <c r="F554" s="177" t="s">
        <v>3503</v>
      </c>
      <c r="G554" s="178" t="s">
        <v>272</v>
      </c>
      <c r="H554" s="179">
        <v>1</v>
      </c>
      <c r="I554" s="180"/>
      <c r="J554" s="181">
        <f>ROUND(I554*H554,2)</f>
        <v>0</v>
      </c>
      <c r="K554" s="177" t="s">
        <v>183</v>
      </c>
      <c r="L554" s="41"/>
      <c r="M554" s="182" t="s">
        <v>19</v>
      </c>
      <c r="N554" s="183" t="s">
        <v>47</v>
      </c>
      <c r="O554" s="66"/>
      <c r="P554" s="184">
        <f>O554*H554</f>
        <v>0</v>
      </c>
      <c r="Q554" s="184">
        <v>0</v>
      </c>
      <c r="R554" s="184">
        <f>Q554*H554</f>
        <v>0</v>
      </c>
      <c r="S554" s="184">
        <v>2.8000000000000001E-2</v>
      </c>
      <c r="T554" s="185">
        <f>S554*H554</f>
        <v>2.8000000000000001E-2</v>
      </c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R554" s="186" t="s">
        <v>301</v>
      </c>
      <c r="AT554" s="186" t="s">
        <v>179</v>
      </c>
      <c r="AU554" s="186" t="s">
        <v>86</v>
      </c>
      <c r="AY554" s="19" t="s">
        <v>177</v>
      </c>
      <c r="BE554" s="187">
        <f>IF(N554="základní",J554,0)</f>
        <v>0</v>
      </c>
      <c r="BF554" s="187">
        <f>IF(N554="snížená",J554,0)</f>
        <v>0</v>
      </c>
      <c r="BG554" s="187">
        <f>IF(N554="zákl. přenesená",J554,0)</f>
        <v>0</v>
      </c>
      <c r="BH554" s="187">
        <f>IF(N554="sníž. přenesená",J554,0)</f>
        <v>0</v>
      </c>
      <c r="BI554" s="187">
        <f>IF(N554="nulová",J554,0)</f>
        <v>0</v>
      </c>
      <c r="BJ554" s="19" t="s">
        <v>84</v>
      </c>
      <c r="BK554" s="187">
        <f>ROUND(I554*H554,2)</f>
        <v>0</v>
      </c>
      <c r="BL554" s="19" t="s">
        <v>301</v>
      </c>
      <c r="BM554" s="186" t="s">
        <v>3504</v>
      </c>
    </row>
    <row r="555" spans="1:65" s="2" customFormat="1" ht="11.25">
      <c r="A555" s="36"/>
      <c r="B555" s="37"/>
      <c r="C555" s="38"/>
      <c r="D555" s="188" t="s">
        <v>186</v>
      </c>
      <c r="E555" s="38"/>
      <c r="F555" s="189" t="s">
        <v>3505</v>
      </c>
      <c r="G555" s="38"/>
      <c r="H555" s="38"/>
      <c r="I555" s="190"/>
      <c r="J555" s="38"/>
      <c r="K555" s="38"/>
      <c r="L555" s="41"/>
      <c r="M555" s="191"/>
      <c r="N555" s="192"/>
      <c r="O555" s="66"/>
      <c r="P555" s="66"/>
      <c r="Q555" s="66"/>
      <c r="R555" s="66"/>
      <c r="S555" s="66"/>
      <c r="T555" s="67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T555" s="19" t="s">
        <v>186</v>
      </c>
      <c r="AU555" s="19" t="s">
        <v>86</v>
      </c>
    </row>
    <row r="556" spans="1:65" s="12" customFormat="1" ht="22.9" customHeight="1">
      <c r="B556" s="159"/>
      <c r="C556" s="160"/>
      <c r="D556" s="161" t="s">
        <v>75</v>
      </c>
      <c r="E556" s="173" t="s">
        <v>2348</v>
      </c>
      <c r="F556" s="173" t="s">
        <v>2349</v>
      </c>
      <c r="G556" s="160"/>
      <c r="H556" s="160"/>
      <c r="I556" s="163"/>
      <c r="J556" s="174">
        <f>BK556</f>
        <v>0</v>
      </c>
      <c r="K556" s="160"/>
      <c r="L556" s="165"/>
      <c r="M556" s="166"/>
      <c r="N556" s="167"/>
      <c r="O556" s="167"/>
      <c r="P556" s="168">
        <f>SUM(P557:P579)</f>
        <v>0</v>
      </c>
      <c r="Q556" s="167"/>
      <c r="R556" s="168">
        <f>SUM(R557:R579)</f>
        <v>0</v>
      </c>
      <c r="S556" s="167"/>
      <c r="T556" s="169">
        <f>SUM(T557:T579)</f>
        <v>1.8752599999999999</v>
      </c>
      <c r="AR556" s="170" t="s">
        <v>86</v>
      </c>
      <c r="AT556" s="171" t="s">
        <v>75</v>
      </c>
      <c r="AU556" s="171" t="s">
        <v>84</v>
      </c>
      <c r="AY556" s="170" t="s">
        <v>177</v>
      </c>
      <c r="BK556" s="172">
        <f>SUM(BK557:BK579)</f>
        <v>0</v>
      </c>
    </row>
    <row r="557" spans="1:65" s="2" customFormat="1" ht="16.5" customHeight="1">
      <c r="A557" s="36"/>
      <c r="B557" s="37"/>
      <c r="C557" s="175" t="s">
        <v>945</v>
      </c>
      <c r="D557" s="175" t="s">
        <v>179</v>
      </c>
      <c r="E557" s="176" t="s">
        <v>3506</v>
      </c>
      <c r="F557" s="177" t="s">
        <v>3507</v>
      </c>
      <c r="G557" s="178" t="s">
        <v>595</v>
      </c>
      <c r="H557" s="179">
        <v>18.309999999999999</v>
      </c>
      <c r="I557" s="180"/>
      <c r="J557" s="181">
        <f>ROUND(I557*H557,2)</f>
        <v>0</v>
      </c>
      <c r="K557" s="177" t="s">
        <v>183</v>
      </c>
      <c r="L557" s="41"/>
      <c r="M557" s="182" t="s">
        <v>19</v>
      </c>
      <c r="N557" s="183" t="s">
        <v>47</v>
      </c>
      <c r="O557" s="66"/>
      <c r="P557" s="184">
        <f>O557*H557</f>
        <v>0</v>
      </c>
      <c r="Q557" s="184">
        <v>0</v>
      </c>
      <c r="R557" s="184">
        <f>Q557*H557</f>
        <v>0</v>
      </c>
      <c r="S557" s="184">
        <v>1.6E-2</v>
      </c>
      <c r="T557" s="185">
        <f>S557*H557</f>
        <v>0.29296</v>
      </c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R557" s="186" t="s">
        <v>301</v>
      </c>
      <c r="AT557" s="186" t="s">
        <v>179</v>
      </c>
      <c r="AU557" s="186" t="s">
        <v>86</v>
      </c>
      <c r="AY557" s="19" t="s">
        <v>177</v>
      </c>
      <c r="BE557" s="187">
        <f>IF(N557="základní",J557,0)</f>
        <v>0</v>
      </c>
      <c r="BF557" s="187">
        <f>IF(N557="snížená",J557,0)</f>
        <v>0</v>
      </c>
      <c r="BG557" s="187">
        <f>IF(N557="zákl. přenesená",J557,0)</f>
        <v>0</v>
      </c>
      <c r="BH557" s="187">
        <f>IF(N557="sníž. přenesená",J557,0)</f>
        <v>0</v>
      </c>
      <c r="BI557" s="187">
        <f>IF(N557="nulová",J557,0)</f>
        <v>0</v>
      </c>
      <c r="BJ557" s="19" t="s">
        <v>84</v>
      </c>
      <c r="BK557" s="187">
        <f>ROUND(I557*H557,2)</f>
        <v>0</v>
      </c>
      <c r="BL557" s="19" t="s">
        <v>301</v>
      </c>
      <c r="BM557" s="186" t="s">
        <v>3508</v>
      </c>
    </row>
    <row r="558" spans="1:65" s="2" customFormat="1" ht="11.25">
      <c r="A558" s="36"/>
      <c r="B558" s="37"/>
      <c r="C558" s="38"/>
      <c r="D558" s="188" t="s">
        <v>186</v>
      </c>
      <c r="E558" s="38"/>
      <c r="F558" s="189" t="s">
        <v>3509</v>
      </c>
      <c r="G558" s="38"/>
      <c r="H558" s="38"/>
      <c r="I558" s="190"/>
      <c r="J558" s="38"/>
      <c r="K558" s="38"/>
      <c r="L558" s="41"/>
      <c r="M558" s="191"/>
      <c r="N558" s="192"/>
      <c r="O558" s="66"/>
      <c r="P558" s="66"/>
      <c r="Q558" s="66"/>
      <c r="R558" s="66"/>
      <c r="S558" s="66"/>
      <c r="T558" s="67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T558" s="19" t="s">
        <v>186</v>
      </c>
      <c r="AU558" s="19" t="s">
        <v>86</v>
      </c>
    </row>
    <row r="559" spans="1:65" s="13" customFormat="1" ht="11.25">
      <c r="B559" s="193"/>
      <c r="C559" s="194"/>
      <c r="D559" s="195" t="s">
        <v>188</v>
      </c>
      <c r="E559" s="196" t="s">
        <v>19</v>
      </c>
      <c r="F559" s="197" t="s">
        <v>3510</v>
      </c>
      <c r="G559" s="194"/>
      <c r="H559" s="198">
        <v>14.31</v>
      </c>
      <c r="I559" s="199"/>
      <c r="J559" s="194"/>
      <c r="K559" s="194"/>
      <c r="L559" s="200"/>
      <c r="M559" s="201"/>
      <c r="N559" s="202"/>
      <c r="O559" s="202"/>
      <c r="P559" s="202"/>
      <c r="Q559" s="202"/>
      <c r="R559" s="202"/>
      <c r="S559" s="202"/>
      <c r="T559" s="203"/>
      <c r="AT559" s="204" t="s">
        <v>188</v>
      </c>
      <c r="AU559" s="204" t="s">
        <v>86</v>
      </c>
      <c r="AV559" s="13" t="s">
        <v>86</v>
      </c>
      <c r="AW559" s="13" t="s">
        <v>35</v>
      </c>
      <c r="AX559" s="13" t="s">
        <v>76</v>
      </c>
      <c r="AY559" s="204" t="s">
        <v>177</v>
      </c>
    </row>
    <row r="560" spans="1:65" s="13" customFormat="1" ht="11.25">
      <c r="B560" s="193"/>
      <c r="C560" s="194"/>
      <c r="D560" s="195" t="s">
        <v>188</v>
      </c>
      <c r="E560" s="196" t="s">
        <v>19</v>
      </c>
      <c r="F560" s="197" t="s">
        <v>184</v>
      </c>
      <c r="G560" s="194"/>
      <c r="H560" s="198">
        <v>4</v>
      </c>
      <c r="I560" s="199"/>
      <c r="J560" s="194"/>
      <c r="K560" s="194"/>
      <c r="L560" s="200"/>
      <c r="M560" s="201"/>
      <c r="N560" s="202"/>
      <c r="O560" s="202"/>
      <c r="P560" s="202"/>
      <c r="Q560" s="202"/>
      <c r="R560" s="202"/>
      <c r="S560" s="202"/>
      <c r="T560" s="203"/>
      <c r="AT560" s="204" t="s">
        <v>188</v>
      </c>
      <c r="AU560" s="204" t="s">
        <v>86</v>
      </c>
      <c r="AV560" s="13" t="s">
        <v>86</v>
      </c>
      <c r="AW560" s="13" t="s">
        <v>35</v>
      </c>
      <c r="AX560" s="13" t="s">
        <v>76</v>
      </c>
      <c r="AY560" s="204" t="s">
        <v>177</v>
      </c>
    </row>
    <row r="561" spans="1:65" s="14" customFormat="1" ht="11.25">
      <c r="B561" s="205"/>
      <c r="C561" s="206"/>
      <c r="D561" s="195" t="s">
        <v>188</v>
      </c>
      <c r="E561" s="207" t="s">
        <v>19</v>
      </c>
      <c r="F561" s="208" t="s">
        <v>190</v>
      </c>
      <c r="G561" s="206"/>
      <c r="H561" s="209">
        <v>18.310000000000002</v>
      </c>
      <c r="I561" s="210"/>
      <c r="J561" s="206"/>
      <c r="K561" s="206"/>
      <c r="L561" s="211"/>
      <c r="M561" s="212"/>
      <c r="N561" s="213"/>
      <c r="O561" s="213"/>
      <c r="P561" s="213"/>
      <c r="Q561" s="213"/>
      <c r="R561" s="213"/>
      <c r="S561" s="213"/>
      <c r="T561" s="214"/>
      <c r="AT561" s="215" t="s">
        <v>188</v>
      </c>
      <c r="AU561" s="215" t="s">
        <v>86</v>
      </c>
      <c r="AV561" s="14" t="s">
        <v>184</v>
      </c>
      <c r="AW561" s="14" t="s">
        <v>35</v>
      </c>
      <c r="AX561" s="14" t="s">
        <v>84</v>
      </c>
      <c r="AY561" s="215" t="s">
        <v>177</v>
      </c>
    </row>
    <row r="562" spans="1:65" s="2" customFormat="1" ht="16.5" customHeight="1">
      <c r="A562" s="36"/>
      <c r="B562" s="37"/>
      <c r="C562" s="175" t="s">
        <v>979</v>
      </c>
      <c r="D562" s="175" t="s">
        <v>179</v>
      </c>
      <c r="E562" s="176" t="s">
        <v>3511</v>
      </c>
      <c r="F562" s="177" t="s">
        <v>3512</v>
      </c>
      <c r="G562" s="178" t="s">
        <v>199</v>
      </c>
      <c r="H562" s="179">
        <v>25.7</v>
      </c>
      <c r="I562" s="180"/>
      <c r="J562" s="181">
        <f>ROUND(I562*H562,2)</f>
        <v>0</v>
      </c>
      <c r="K562" s="177" t="s">
        <v>183</v>
      </c>
      <c r="L562" s="41"/>
      <c r="M562" s="182" t="s">
        <v>19</v>
      </c>
      <c r="N562" s="183" t="s">
        <v>47</v>
      </c>
      <c r="O562" s="66"/>
      <c r="P562" s="184">
        <f>O562*H562</f>
        <v>0</v>
      </c>
      <c r="Q562" s="184">
        <v>0</v>
      </c>
      <c r="R562" s="184">
        <f>Q562*H562</f>
        <v>0</v>
      </c>
      <c r="S562" s="184">
        <v>0.04</v>
      </c>
      <c r="T562" s="185">
        <f>S562*H562</f>
        <v>1.028</v>
      </c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R562" s="186" t="s">
        <v>184</v>
      </c>
      <c r="AT562" s="186" t="s">
        <v>179</v>
      </c>
      <c r="AU562" s="186" t="s">
        <v>86</v>
      </c>
      <c r="AY562" s="19" t="s">
        <v>177</v>
      </c>
      <c r="BE562" s="187">
        <f>IF(N562="základní",J562,0)</f>
        <v>0</v>
      </c>
      <c r="BF562" s="187">
        <f>IF(N562="snížená",J562,0)</f>
        <v>0</v>
      </c>
      <c r="BG562" s="187">
        <f>IF(N562="zákl. přenesená",J562,0)</f>
        <v>0</v>
      </c>
      <c r="BH562" s="187">
        <f>IF(N562="sníž. přenesená",J562,0)</f>
        <v>0</v>
      </c>
      <c r="BI562" s="187">
        <f>IF(N562="nulová",J562,0)</f>
        <v>0</v>
      </c>
      <c r="BJ562" s="19" t="s">
        <v>84</v>
      </c>
      <c r="BK562" s="187">
        <f>ROUND(I562*H562,2)</f>
        <v>0</v>
      </c>
      <c r="BL562" s="19" t="s">
        <v>184</v>
      </c>
      <c r="BM562" s="186" t="s">
        <v>3513</v>
      </c>
    </row>
    <row r="563" spans="1:65" s="2" customFormat="1" ht="11.25">
      <c r="A563" s="36"/>
      <c r="B563" s="37"/>
      <c r="C563" s="38"/>
      <c r="D563" s="188" t="s">
        <v>186</v>
      </c>
      <c r="E563" s="38"/>
      <c r="F563" s="189" t="s">
        <v>3514</v>
      </c>
      <c r="G563" s="38"/>
      <c r="H563" s="38"/>
      <c r="I563" s="190"/>
      <c r="J563" s="38"/>
      <c r="K563" s="38"/>
      <c r="L563" s="41"/>
      <c r="M563" s="191"/>
      <c r="N563" s="192"/>
      <c r="O563" s="66"/>
      <c r="P563" s="66"/>
      <c r="Q563" s="66"/>
      <c r="R563" s="66"/>
      <c r="S563" s="66"/>
      <c r="T563" s="67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T563" s="19" t="s">
        <v>186</v>
      </c>
      <c r="AU563" s="19" t="s">
        <v>86</v>
      </c>
    </row>
    <row r="564" spans="1:65" s="15" customFormat="1" ht="11.25">
      <c r="B564" s="216"/>
      <c r="C564" s="217"/>
      <c r="D564" s="195" t="s">
        <v>188</v>
      </c>
      <c r="E564" s="218" t="s">
        <v>19</v>
      </c>
      <c r="F564" s="219" t="s">
        <v>3515</v>
      </c>
      <c r="G564" s="217"/>
      <c r="H564" s="218" t="s">
        <v>19</v>
      </c>
      <c r="I564" s="220"/>
      <c r="J564" s="217"/>
      <c r="K564" s="217"/>
      <c r="L564" s="221"/>
      <c r="M564" s="222"/>
      <c r="N564" s="223"/>
      <c r="O564" s="223"/>
      <c r="P564" s="223"/>
      <c r="Q564" s="223"/>
      <c r="R564" s="223"/>
      <c r="S564" s="223"/>
      <c r="T564" s="224"/>
      <c r="AT564" s="225" t="s">
        <v>188</v>
      </c>
      <c r="AU564" s="225" t="s">
        <v>86</v>
      </c>
      <c r="AV564" s="15" t="s">
        <v>84</v>
      </c>
      <c r="AW564" s="15" t="s">
        <v>35</v>
      </c>
      <c r="AX564" s="15" t="s">
        <v>76</v>
      </c>
      <c r="AY564" s="225" t="s">
        <v>177</v>
      </c>
    </row>
    <row r="565" spans="1:65" s="13" customFormat="1" ht="11.25">
      <c r="B565" s="193"/>
      <c r="C565" s="194"/>
      <c r="D565" s="195" t="s">
        <v>188</v>
      </c>
      <c r="E565" s="196" t="s">
        <v>19</v>
      </c>
      <c r="F565" s="197" t="s">
        <v>3516</v>
      </c>
      <c r="G565" s="194"/>
      <c r="H565" s="198">
        <v>14.8</v>
      </c>
      <c r="I565" s="199"/>
      <c r="J565" s="194"/>
      <c r="K565" s="194"/>
      <c r="L565" s="200"/>
      <c r="M565" s="201"/>
      <c r="N565" s="202"/>
      <c r="O565" s="202"/>
      <c r="P565" s="202"/>
      <c r="Q565" s="202"/>
      <c r="R565" s="202"/>
      <c r="S565" s="202"/>
      <c r="T565" s="203"/>
      <c r="AT565" s="204" t="s">
        <v>188</v>
      </c>
      <c r="AU565" s="204" t="s">
        <v>86</v>
      </c>
      <c r="AV565" s="13" t="s">
        <v>86</v>
      </c>
      <c r="AW565" s="13" t="s">
        <v>35</v>
      </c>
      <c r="AX565" s="13" t="s">
        <v>76</v>
      </c>
      <c r="AY565" s="204" t="s">
        <v>177</v>
      </c>
    </row>
    <row r="566" spans="1:65" s="13" customFormat="1" ht="11.25">
      <c r="B566" s="193"/>
      <c r="C566" s="194"/>
      <c r="D566" s="195" t="s">
        <v>188</v>
      </c>
      <c r="E566" s="196" t="s">
        <v>19</v>
      </c>
      <c r="F566" s="197" t="s">
        <v>3517</v>
      </c>
      <c r="G566" s="194"/>
      <c r="H566" s="198">
        <v>8.6999999999999993</v>
      </c>
      <c r="I566" s="199"/>
      <c r="J566" s="194"/>
      <c r="K566" s="194"/>
      <c r="L566" s="200"/>
      <c r="M566" s="201"/>
      <c r="N566" s="202"/>
      <c r="O566" s="202"/>
      <c r="P566" s="202"/>
      <c r="Q566" s="202"/>
      <c r="R566" s="202"/>
      <c r="S566" s="202"/>
      <c r="T566" s="203"/>
      <c r="AT566" s="204" t="s">
        <v>188</v>
      </c>
      <c r="AU566" s="204" t="s">
        <v>86</v>
      </c>
      <c r="AV566" s="13" t="s">
        <v>86</v>
      </c>
      <c r="AW566" s="13" t="s">
        <v>35</v>
      </c>
      <c r="AX566" s="13" t="s">
        <v>76</v>
      </c>
      <c r="AY566" s="204" t="s">
        <v>177</v>
      </c>
    </row>
    <row r="567" spans="1:65" s="13" customFormat="1" ht="11.25">
      <c r="B567" s="193"/>
      <c r="C567" s="194"/>
      <c r="D567" s="195" t="s">
        <v>188</v>
      </c>
      <c r="E567" s="196" t="s">
        <v>19</v>
      </c>
      <c r="F567" s="197" t="s">
        <v>3518</v>
      </c>
      <c r="G567" s="194"/>
      <c r="H567" s="198">
        <v>2.2000000000000002</v>
      </c>
      <c r="I567" s="199"/>
      <c r="J567" s="194"/>
      <c r="K567" s="194"/>
      <c r="L567" s="200"/>
      <c r="M567" s="201"/>
      <c r="N567" s="202"/>
      <c r="O567" s="202"/>
      <c r="P567" s="202"/>
      <c r="Q567" s="202"/>
      <c r="R567" s="202"/>
      <c r="S567" s="202"/>
      <c r="T567" s="203"/>
      <c r="AT567" s="204" t="s">
        <v>188</v>
      </c>
      <c r="AU567" s="204" t="s">
        <v>86</v>
      </c>
      <c r="AV567" s="13" t="s">
        <v>86</v>
      </c>
      <c r="AW567" s="13" t="s">
        <v>35</v>
      </c>
      <c r="AX567" s="13" t="s">
        <v>76</v>
      </c>
      <c r="AY567" s="204" t="s">
        <v>177</v>
      </c>
    </row>
    <row r="568" spans="1:65" s="14" customFormat="1" ht="11.25">
      <c r="B568" s="205"/>
      <c r="C568" s="206"/>
      <c r="D568" s="195" t="s">
        <v>188</v>
      </c>
      <c r="E568" s="207" t="s">
        <v>19</v>
      </c>
      <c r="F568" s="208" t="s">
        <v>190</v>
      </c>
      <c r="G568" s="206"/>
      <c r="H568" s="209">
        <v>25.7</v>
      </c>
      <c r="I568" s="210"/>
      <c r="J568" s="206"/>
      <c r="K568" s="206"/>
      <c r="L568" s="211"/>
      <c r="M568" s="212"/>
      <c r="N568" s="213"/>
      <c r="O568" s="213"/>
      <c r="P568" s="213"/>
      <c r="Q568" s="213"/>
      <c r="R568" s="213"/>
      <c r="S568" s="213"/>
      <c r="T568" s="214"/>
      <c r="AT568" s="215" t="s">
        <v>188</v>
      </c>
      <c r="AU568" s="215" t="s">
        <v>86</v>
      </c>
      <c r="AV568" s="14" t="s">
        <v>184</v>
      </c>
      <c r="AW568" s="14" t="s">
        <v>35</v>
      </c>
      <c r="AX568" s="14" t="s">
        <v>84</v>
      </c>
      <c r="AY568" s="215" t="s">
        <v>177</v>
      </c>
    </row>
    <row r="569" spans="1:65" s="2" customFormat="1" ht="16.5" customHeight="1">
      <c r="A569" s="36"/>
      <c r="B569" s="37"/>
      <c r="C569" s="175" t="s">
        <v>989</v>
      </c>
      <c r="D569" s="175" t="s">
        <v>179</v>
      </c>
      <c r="E569" s="176" t="s">
        <v>3519</v>
      </c>
      <c r="F569" s="177" t="s">
        <v>3520</v>
      </c>
      <c r="G569" s="178" t="s">
        <v>199</v>
      </c>
      <c r="H569" s="179">
        <v>15.265000000000001</v>
      </c>
      <c r="I569" s="180"/>
      <c r="J569" s="181">
        <f>ROUND(I569*H569,2)</f>
        <v>0</v>
      </c>
      <c r="K569" s="177" t="s">
        <v>183</v>
      </c>
      <c r="L569" s="41"/>
      <c r="M569" s="182" t="s">
        <v>19</v>
      </c>
      <c r="N569" s="183" t="s">
        <v>47</v>
      </c>
      <c r="O569" s="66"/>
      <c r="P569" s="184">
        <f>O569*H569</f>
        <v>0</v>
      </c>
      <c r="Q569" s="184">
        <v>0</v>
      </c>
      <c r="R569" s="184">
        <f>Q569*H569</f>
        <v>0</v>
      </c>
      <c r="S569" s="184">
        <v>0.02</v>
      </c>
      <c r="T569" s="185">
        <f>S569*H569</f>
        <v>0.30530000000000002</v>
      </c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R569" s="186" t="s">
        <v>301</v>
      </c>
      <c r="AT569" s="186" t="s">
        <v>179</v>
      </c>
      <c r="AU569" s="186" t="s">
        <v>86</v>
      </c>
      <c r="AY569" s="19" t="s">
        <v>177</v>
      </c>
      <c r="BE569" s="187">
        <f>IF(N569="základní",J569,0)</f>
        <v>0</v>
      </c>
      <c r="BF569" s="187">
        <f>IF(N569="snížená",J569,0)</f>
        <v>0</v>
      </c>
      <c r="BG569" s="187">
        <f>IF(N569="zákl. přenesená",J569,0)</f>
        <v>0</v>
      </c>
      <c r="BH569" s="187">
        <f>IF(N569="sníž. přenesená",J569,0)</f>
        <v>0</v>
      </c>
      <c r="BI569" s="187">
        <f>IF(N569="nulová",J569,0)</f>
        <v>0</v>
      </c>
      <c r="BJ569" s="19" t="s">
        <v>84</v>
      </c>
      <c r="BK569" s="187">
        <f>ROUND(I569*H569,2)</f>
        <v>0</v>
      </c>
      <c r="BL569" s="19" t="s">
        <v>301</v>
      </c>
      <c r="BM569" s="186" t="s">
        <v>3521</v>
      </c>
    </row>
    <row r="570" spans="1:65" s="2" customFormat="1" ht="11.25">
      <c r="A570" s="36"/>
      <c r="B570" s="37"/>
      <c r="C570" s="38"/>
      <c r="D570" s="188" t="s">
        <v>186</v>
      </c>
      <c r="E570" s="38"/>
      <c r="F570" s="189" t="s">
        <v>3522</v>
      </c>
      <c r="G570" s="38"/>
      <c r="H570" s="38"/>
      <c r="I570" s="190"/>
      <c r="J570" s="38"/>
      <c r="K570" s="38"/>
      <c r="L570" s="41"/>
      <c r="M570" s="191"/>
      <c r="N570" s="192"/>
      <c r="O570" s="66"/>
      <c r="P570" s="66"/>
      <c r="Q570" s="66"/>
      <c r="R570" s="66"/>
      <c r="S570" s="66"/>
      <c r="T570" s="67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T570" s="19" t="s">
        <v>186</v>
      </c>
      <c r="AU570" s="19" t="s">
        <v>86</v>
      </c>
    </row>
    <row r="571" spans="1:65" s="13" customFormat="1" ht="11.25">
      <c r="B571" s="193"/>
      <c r="C571" s="194"/>
      <c r="D571" s="195" t="s">
        <v>188</v>
      </c>
      <c r="E571" s="196" t="s">
        <v>19</v>
      </c>
      <c r="F571" s="197" t="s">
        <v>3523</v>
      </c>
      <c r="G571" s="194"/>
      <c r="H571" s="198">
        <v>5.5</v>
      </c>
      <c r="I571" s="199"/>
      <c r="J571" s="194"/>
      <c r="K571" s="194"/>
      <c r="L571" s="200"/>
      <c r="M571" s="201"/>
      <c r="N571" s="202"/>
      <c r="O571" s="202"/>
      <c r="P571" s="202"/>
      <c r="Q571" s="202"/>
      <c r="R571" s="202"/>
      <c r="S571" s="202"/>
      <c r="T571" s="203"/>
      <c r="AT571" s="204" t="s">
        <v>188</v>
      </c>
      <c r="AU571" s="204" t="s">
        <v>86</v>
      </c>
      <c r="AV571" s="13" t="s">
        <v>86</v>
      </c>
      <c r="AW571" s="13" t="s">
        <v>35</v>
      </c>
      <c r="AX571" s="13" t="s">
        <v>76</v>
      </c>
      <c r="AY571" s="204" t="s">
        <v>177</v>
      </c>
    </row>
    <row r="572" spans="1:65" s="13" customFormat="1" ht="11.25">
      <c r="B572" s="193"/>
      <c r="C572" s="194"/>
      <c r="D572" s="195" t="s">
        <v>188</v>
      </c>
      <c r="E572" s="196" t="s">
        <v>19</v>
      </c>
      <c r="F572" s="197" t="s">
        <v>3524</v>
      </c>
      <c r="G572" s="194"/>
      <c r="H572" s="198">
        <v>1.845</v>
      </c>
      <c r="I572" s="199"/>
      <c r="J572" s="194"/>
      <c r="K572" s="194"/>
      <c r="L572" s="200"/>
      <c r="M572" s="201"/>
      <c r="N572" s="202"/>
      <c r="O572" s="202"/>
      <c r="P572" s="202"/>
      <c r="Q572" s="202"/>
      <c r="R572" s="202"/>
      <c r="S572" s="202"/>
      <c r="T572" s="203"/>
      <c r="AT572" s="204" t="s">
        <v>188</v>
      </c>
      <c r="AU572" s="204" t="s">
        <v>86</v>
      </c>
      <c r="AV572" s="13" t="s">
        <v>86</v>
      </c>
      <c r="AW572" s="13" t="s">
        <v>35</v>
      </c>
      <c r="AX572" s="13" t="s">
        <v>76</v>
      </c>
      <c r="AY572" s="204" t="s">
        <v>177</v>
      </c>
    </row>
    <row r="573" spans="1:65" s="13" customFormat="1" ht="11.25">
      <c r="B573" s="193"/>
      <c r="C573" s="194"/>
      <c r="D573" s="195" t="s">
        <v>188</v>
      </c>
      <c r="E573" s="196" t="s">
        <v>19</v>
      </c>
      <c r="F573" s="197" t="s">
        <v>3525</v>
      </c>
      <c r="G573" s="194"/>
      <c r="H573" s="198">
        <v>4.32</v>
      </c>
      <c r="I573" s="199"/>
      <c r="J573" s="194"/>
      <c r="K573" s="194"/>
      <c r="L573" s="200"/>
      <c r="M573" s="201"/>
      <c r="N573" s="202"/>
      <c r="O573" s="202"/>
      <c r="P573" s="202"/>
      <c r="Q573" s="202"/>
      <c r="R573" s="202"/>
      <c r="S573" s="202"/>
      <c r="T573" s="203"/>
      <c r="AT573" s="204" t="s">
        <v>188</v>
      </c>
      <c r="AU573" s="204" t="s">
        <v>86</v>
      </c>
      <c r="AV573" s="13" t="s">
        <v>86</v>
      </c>
      <c r="AW573" s="13" t="s">
        <v>35</v>
      </c>
      <c r="AX573" s="13" t="s">
        <v>76</v>
      </c>
      <c r="AY573" s="204" t="s">
        <v>177</v>
      </c>
    </row>
    <row r="574" spans="1:65" s="13" customFormat="1" ht="11.25">
      <c r="B574" s="193"/>
      <c r="C574" s="194"/>
      <c r="D574" s="195" t="s">
        <v>188</v>
      </c>
      <c r="E574" s="196" t="s">
        <v>19</v>
      </c>
      <c r="F574" s="197" t="s">
        <v>3526</v>
      </c>
      <c r="G574" s="194"/>
      <c r="H574" s="198">
        <v>3.6</v>
      </c>
      <c r="I574" s="199"/>
      <c r="J574" s="194"/>
      <c r="K574" s="194"/>
      <c r="L574" s="200"/>
      <c r="M574" s="201"/>
      <c r="N574" s="202"/>
      <c r="O574" s="202"/>
      <c r="P574" s="202"/>
      <c r="Q574" s="202"/>
      <c r="R574" s="202"/>
      <c r="S574" s="202"/>
      <c r="T574" s="203"/>
      <c r="AT574" s="204" t="s">
        <v>188</v>
      </c>
      <c r="AU574" s="204" t="s">
        <v>86</v>
      </c>
      <c r="AV574" s="13" t="s">
        <v>86</v>
      </c>
      <c r="AW574" s="13" t="s">
        <v>35</v>
      </c>
      <c r="AX574" s="13" t="s">
        <v>76</v>
      </c>
      <c r="AY574" s="204" t="s">
        <v>177</v>
      </c>
    </row>
    <row r="575" spans="1:65" s="14" customFormat="1" ht="11.25">
      <c r="B575" s="205"/>
      <c r="C575" s="206"/>
      <c r="D575" s="195" t="s">
        <v>188</v>
      </c>
      <c r="E575" s="207" t="s">
        <v>19</v>
      </c>
      <c r="F575" s="208" t="s">
        <v>190</v>
      </c>
      <c r="G575" s="206"/>
      <c r="H575" s="209">
        <v>15.264999999999999</v>
      </c>
      <c r="I575" s="210"/>
      <c r="J575" s="206"/>
      <c r="K575" s="206"/>
      <c r="L575" s="211"/>
      <c r="M575" s="212"/>
      <c r="N575" s="213"/>
      <c r="O575" s="213"/>
      <c r="P575" s="213"/>
      <c r="Q575" s="213"/>
      <c r="R575" s="213"/>
      <c r="S575" s="213"/>
      <c r="T575" s="214"/>
      <c r="AT575" s="215" t="s">
        <v>188</v>
      </c>
      <c r="AU575" s="215" t="s">
        <v>86</v>
      </c>
      <c r="AV575" s="14" t="s">
        <v>184</v>
      </c>
      <c r="AW575" s="14" t="s">
        <v>35</v>
      </c>
      <c r="AX575" s="14" t="s">
        <v>84</v>
      </c>
      <c r="AY575" s="215" t="s">
        <v>177</v>
      </c>
    </row>
    <row r="576" spans="1:65" s="2" customFormat="1" ht="16.5" customHeight="1">
      <c r="A576" s="36"/>
      <c r="B576" s="37"/>
      <c r="C576" s="175" t="s">
        <v>998</v>
      </c>
      <c r="D576" s="175" t="s">
        <v>179</v>
      </c>
      <c r="E576" s="176" t="s">
        <v>3527</v>
      </c>
      <c r="F576" s="177" t="s">
        <v>3528</v>
      </c>
      <c r="G576" s="178" t="s">
        <v>595</v>
      </c>
      <c r="H576" s="179">
        <v>8.3000000000000007</v>
      </c>
      <c r="I576" s="180"/>
      <c r="J576" s="181">
        <f>ROUND(I576*H576,2)</f>
        <v>0</v>
      </c>
      <c r="K576" s="177" t="s">
        <v>183</v>
      </c>
      <c r="L576" s="41"/>
      <c r="M576" s="182" t="s">
        <v>19</v>
      </c>
      <c r="N576" s="183" t="s">
        <v>47</v>
      </c>
      <c r="O576" s="66"/>
      <c r="P576" s="184">
        <f>O576*H576</f>
        <v>0</v>
      </c>
      <c r="Q576" s="184">
        <v>0</v>
      </c>
      <c r="R576" s="184">
        <f>Q576*H576</f>
        <v>0</v>
      </c>
      <c r="S576" s="184">
        <v>0.03</v>
      </c>
      <c r="T576" s="185">
        <f>S576*H576</f>
        <v>0.249</v>
      </c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R576" s="186" t="s">
        <v>301</v>
      </c>
      <c r="AT576" s="186" t="s">
        <v>179</v>
      </c>
      <c r="AU576" s="186" t="s">
        <v>86</v>
      </c>
      <c r="AY576" s="19" t="s">
        <v>177</v>
      </c>
      <c r="BE576" s="187">
        <f>IF(N576="základní",J576,0)</f>
        <v>0</v>
      </c>
      <c r="BF576" s="187">
        <f>IF(N576="snížená",J576,0)</f>
        <v>0</v>
      </c>
      <c r="BG576" s="187">
        <f>IF(N576="zákl. přenesená",J576,0)</f>
        <v>0</v>
      </c>
      <c r="BH576" s="187">
        <f>IF(N576="sníž. přenesená",J576,0)</f>
        <v>0</v>
      </c>
      <c r="BI576" s="187">
        <f>IF(N576="nulová",J576,0)</f>
        <v>0</v>
      </c>
      <c r="BJ576" s="19" t="s">
        <v>84</v>
      </c>
      <c r="BK576" s="187">
        <f>ROUND(I576*H576,2)</f>
        <v>0</v>
      </c>
      <c r="BL576" s="19" t="s">
        <v>301</v>
      </c>
      <c r="BM576" s="186" t="s">
        <v>3529</v>
      </c>
    </row>
    <row r="577" spans="1:65" s="2" customFormat="1" ht="11.25">
      <c r="A577" s="36"/>
      <c r="B577" s="37"/>
      <c r="C577" s="38"/>
      <c r="D577" s="188" t="s">
        <v>186</v>
      </c>
      <c r="E577" s="38"/>
      <c r="F577" s="189" t="s">
        <v>3530</v>
      </c>
      <c r="G577" s="38"/>
      <c r="H577" s="38"/>
      <c r="I577" s="190"/>
      <c r="J577" s="38"/>
      <c r="K577" s="38"/>
      <c r="L577" s="41"/>
      <c r="M577" s="191"/>
      <c r="N577" s="192"/>
      <c r="O577" s="66"/>
      <c r="P577" s="66"/>
      <c r="Q577" s="66"/>
      <c r="R577" s="66"/>
      <c r="S577" s="66"/>
      <c r="T577" s="67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T577" s="19" t="s">
        <v>186</v>
      </c>
      <c r="AU577" s="19" t="s">
        <v>86</v>
      </c>
    </row>
    <row r="578" spans="1:65" s="13" customFormat="1" ht="11.25">
      <c r="B578" s="193"/>
      <c r="C578" s="194"/>
      <c r="D578" s="195" t="s">
        <v>188</v>
      </c>
      <c r="E578" s="196" t="s">
        <v>19</v>
      </c>
      <c r="F578" s="197" t="s">
        <v>3531</v>
      </c>
      <c r="G578" s="194"/>
      <c r="H578" s="198">
        <v>8.3000000000000007</v>
      </c>
      <c r="I578" s="199"/>
      <c r="J578" s="194"/>
      <c r="K578" s="194"/>
      <c r="L578" s="200"/>
      <c r="M578" s="201"/>
      <c r="N578" s="202"/>
      <c r="O578" s="202"/>
      <c r="P578" s="202"/>
      <c r="Q578" s="202"/>
      <c r="R578" s="202"/>
      <c r="S578" s="202"/>
      <c r="T578" s="203"/>
      <c r="AT578" s="204" t="s">
        <v>188</v>
      </c>
      <c r="AU578" s="204" t="s">
        <v>86</v>
      </c>
      <c r="AV578" s="13" t="s">
        <v>86</v>
      </c>
      <c r="AW578" s="13" t="s">
        <v>35</v>
      </c>
      <c r="AX578" s="13" t="s">
        <v>76</v>
      </c>
      <c r="AY578" s="204" t="s">
        <v>177</v>
      </c>
    </row>
    <row r="579" spans="1:65" s="14" customFormat="1" ht="11.25">
      <c r="B579" s="205"/>
      <c r="C579" s="206"/>
      <c r="D579" s="195" t="s">
        <v>188</v>
      </c>
      <c r="E579" s="207" t="s">
        <v>19</v>
      </c>
      <c r="F579" s="208" t="s">
        <v>190</v>
      </c>
      <c r="G579" s="206"/>
      <c r="H579" s="209">
        <v>8.3000000000000007</v>
      </c>
      <c r="I579" s="210"/>
      <c r="J579" s="206"/>
      <c r="K579" s="206"/>
      <c r="L579" s="211"/>
      <c r="M579" s="212"/>
      <c r="N579" s="213"/>
      <c r="O579" s="213"/>
      <c r="P579" s="213"/>
      <c r="Q579" s="213"/>
      <c r="R579" s="213"/>
      <c r="S579" s="213"/>
      <c r="T579" s="214"/>
      <c r="AT579" s="215" t="s">
        <v>188</v>
      </c>
      <c r="AU579" s="215" t="s">
        <v>86</v>
      </c>
      <c r="AV579" s="14" t="s">
        <v>184</v>
      </c>
      <c r="AW579" s="14" t="s">
        <v>35</v>
      </c>
      <c r="AX579" s="14" t="s">
        <v>84</v>
      </c>
      <c r="AY579" s="215" t="s">
        <v>177</v>
      </c>
    </row>
    <row r="580" spans="1:65" s="12" customFormat="1" ht="22.9" customHeight="1">
      <c r="B580" s="159"/>
      <c r="C580" s="160"/>
      <c r="D580" s="161" t="s">
        <v>75</v>
      </c>
      <c r="E580" s="173" t="s">
        <v>2612</v>
      </c>
      <c r="F580" s="173" t="s">
        <v>2613</v>
      </c>
      <c r="G580" s="160"/>
      <c r="H580" s="160"/>
      <c r="I580" s="163"/>
      <c r="J580" s="174">
        <f>BK580</f>
        <v>0</v>
      </c>
      <c r="K580" s="160"/>
      <c r="L580" s="165"/>
      <c r="M580" s="166"/>
      <c r="N580" s="167"/>
      <c r="O580" s="167"/>
      <c r="P580" s="168">
        <f>SUM(P581:P613)</f>
        <v>0</v>
      </c>
      <c r="Q580" s="167"/>
      <c r="R580" s="168">
        <f>SUM(R581:R613)</f>
        <v>0</v>
      </c>
      <c r="S580" s="167"/>
      <c r="T580" s="169">
        <f>SUM(T581:T613)</f>
        <v>65.375389699999999</v>
      </c>
      <c r="AR580" s="170" t="s">
        <v>86</v>
      </c>
      <c r="AT580" s="171" t="s">
        <v>75</v>
      </c>
      <c r="AU580" s="171" t="s">
        <v>84</v>
      </c>
      <c r="AY580" s="170" t="s">
        <v>177</v>
      </c>
      <c r="BK580" s="172">
        <f>SUM(BK581:BK613)</f>
        <v>0</v>
      </c>
    </row>
    <row r="581" spans="1:65" s="2" customFormat="1" ht="16.5" customHeight="1">
      <c r="A581" s="36"/>
      <c r="B581" s="37"/>
      <c r="C581" s="175" t="s">
        <v>1033</v>
      </c>
      <c r="D581" s="175" t="s">
        <v>179</v>
      </c>
      <c r="E581" s="176" t="s">
        <v>3532</v>
      </c>
      <c r="F581" s="177" t="s">
        <v>3533</v>
      </c>
      <c r="G581" s="178" t="s">
        <v>199</v>
      </c>
      <c r="H581" s="179">
        <v>381.82799999999997</v>
      </c>
      <c r="I581" s="180"/>
      <c r="J581" s="181">
        <f>ROUND(I581*H581,2)</f>
        <v>0</v>
      </c>
      <c r="K581" s="177" t="s">
        <v>183</v>
      </c>
      <c r="L581" s="41"/>
      <c r="M581" s="182" t="s">
        <v>19</v>
      </c>
      <c r="N581" s="183" t="s">
        <v>47</v>
      </c>
      <c r="O581" s="66"/>
      <c r="P581" s="184">
        <f>O581*H581</f>
        <v>0</v>
      </c>
      <c r="Q581" s="184">
        <v>0</v>
      </c>
      <c r="R581" s="184">
        <f>Q581*H581</f>
        <v>0</v>
      </c>
      <c r="S581" s="184">
        <v>0.13950000000000001</v>
      </c>
      <c r="T581" s="185">
        <f>S581*H581</f>
        <v>53.265006</v>
      </c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R581" s="186" t="s">
        <v>301</v>
      </c>
      <c r="AT581" s="186" t="s">
        <v>179</v>
      </c>
      <c r="AU581" s="186" t="s">
        <v>86</v>
      </c>
      <c r="AY581" s="19" t="s">
        <v>177</v>
      </c>
      <c r="BE581" s="187">
        <f>IF(N581="základní",J581,0)</f>
        <v>0</v>
      </c>
      <c r="BF581" s="187">
        <f>IF(N581="snížená",J581,0)</f>
        <v>0</v>
      </c>
      <c r="BG581" s="187">
        <f>IF(N581="zákl. přenesená",J581,0)</f>
        <v>0</v>
      </c>
      <c r="BH581" s="187">
        <f>IF(N581="sníž. přenesená",J581,0)</f>
        <v>0</v>
      </c>
      <c r="BI581" s="187">
        <f>IF(N581="nulová",J581,0)</f>
        <v>0</v>
      </c>
      <c r="BJ581" s="19" t="s">
        <v>84</v>
      </c>
      <c r="BK581" s="187">
        <f>ROUND(I581*H581,2)</f>
        <v>0</v>
      </c>
      <c r="BL581" s="19" t="s">
        <v>301</v>
      </c>
      <c r="BM581" s="186" t="s">
        <v>3534</v>
      </c>
    </row>
    <row r="582" spans="1:65" s="2" customFormat="1" ht="11.25">
      <c r="A582" s="36"/>
      <c r="B582" s="37"/>
      <c r="C582" s="38"/>
      <c r="D582" s="188" t="s">
        <v>186</v>
      </c>
      <c r="E582" s="38"/>
      <c r="F582" s="189" t="s">
        <v>3535</v>
      </c>
      <c r="G582" s="38"/>
      <c r="H582" s="38"/>
      <c r="I582" s="190"/>
      <c r="J582" s="38"/>
      <c r="K582" s="38"/>
      <c r="L582" s="41"/>
      <c r="M582" s="191"/>
      <c r="N582" s="192"/>
      <c r="O582" s="66"/>
      <c r="P582" s="66"/>
      <c r="Q582" s="66"/>
      <c r="R582" s="66"/>
      <c r="S582" s="66"/>
      <c r="T582" s="67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T582" s="19" t="s">
        <v>186</v>
      </c>
      <c r="AU582" s="19" t="s">
        <v>86</v>
      </c>
    </row>
    <row r="583" spans="1:65" s="15" customFormat="1" ht="11.25">
      <c r="B583" s="216"/>
      <c r="C583" s="217"/>
      <c r="D583" s="195" t="s">
        <v>188</v>
      </c>
      <c r="E583" s="218" t="s">
        <v>19</v>
      </c>
      <c r="F583" s="219" t="s">
        <v>3536</v>
      </c>
      <c r="G583" s="217"/>
      <c r="H583" s="218" t="s">
        <v>19</v>
      </c>
      <c r="I583" s="220"/>
      <c r="J583" s="217"/>
      <c r="K583" s="217"/>
      <c r="L583" s="221"/>
      <c r="M583" s="222"/>
      <c r="N583" s="223"/>
      <c r="O583" s="223"/>
      <c r="P583" s="223"/>
      <c r="Q583" s="223"/>
      <c r="R583" s="223"/>
      <c r="S583" s="223"/>
      <c r="T583" s="224"/>
      <c r="AT583" s="225" t="s">
        <v>188</v>
      </c>
      <c r="AU583" s="225" t="s">
        <v>86</v>
      </c>
      <c r="AV583" s="15" t="s">
        <v>84</v>
      </c>
      <c r="AW583" s="15" t="s">
        <v>35</v>
      </c>
      <c r="AX583" s="15" t="s">
        <v>76</v>
      </c>
      <c r="AY583" s="225" t="s">
        <v>177</v>
      </c>
    </row>
    <row r="584" spans="1:65" s="13" customFormat="1" ht="11.25">
      <c r="B584" s="193"/>
      <c r="C584" s="194"/>
      <c r="D584" s="195" t="s">
        <v>188</v>
      </c>
      <c r="E584" s="196" t="s">
        <v>19</v>
      </c>
      <c r="F584" s="197" t="s">
        <v>3537</v>
      </c>
      <c r="G584" s="194"/>
      <c r="H584" s="198">
        <v>48.18</v>
      </c>
      <c r="I584" s="199"/>
      <c r="J584" s="194"/>
      <c r="K584" s="194"/>
      <c r="L584" s="200"/>
      <c r="M584" s="201"/>
      <c r="N584" s="202"/>
      <c r="O584" s="202"/>
      <c r="P584" s="202"/>
      <c r="Q584" s="202"/>
      <c r="R584" s="202"/>
      <c r="S584" s="202"/>
      <c r="T584" s="203"/>
      <c r="AT584" s="204" t="s">
        <v>188</v>
      </c>
      <c r="AU584" s="204" t="s">
        <v>86</v>
      </c>
      <c r="AV584" s="13" t="s">
        <v>86</v>
      </c>
      <c r="AW584" s="13" t="s">
        <v>35</v>
      </c>
      <c r="AX584" s="13" t="s">
        <v>76</v>
      </c>
      <c r="AY584" s="204" t="s">
        <v>177</v>
      </c>
    </row>
    <row r="585" spans="1:65" s="16" customFormat="1" ht="11.25">
      <c r="B585" s="226"/>
      <c r="C585" s="227"/>
      <c r="D585" s="195" t="s">
        <v>188</v>
      </c>
      <c r="E585" s="228" t="s">
        <v>19</v>
      </c>
      <c r="F585" s="229" t="s">
        <v>626</v>
      </c>
      <c r="G585" s="227"/>
      <c r="H585" s="230">
        <v>48.18</v>
      </c>
      <c r="I585" s="231"/>
      <c r="J585" s="227"/>
      <c r="K585" s="227"/>
      <c r="L585" s="232"/>
      <c r="M585" s="233"/>
      <c r="N585" s="234"/>
      <c r="O585" s="234"/>
      <c r="P585" s="234"/>
      <c r="Q585" s="234"/>
      <c r="R585" s="234"/>
      <c r="S585" s="234"/>
      <c r="T585" s="235"/>
      <c r="AT585" s="236" t="s">
        <v>188</v>
      </c>
      <c r="AU585" s="236" t="s">
        <v>86</v>
      </c>
      <c r="AV585" s="16" t="s">
        <v>196</v>
      </c>
      <c r="AW585" s="16" t="s">
        <v>35</v>
      </c>
      <c r="AX585" s="16" t="s">
        <v>76</v>
      </c>
      <c r="AY585" s="236" t="s">
        <v>177</v>
      </c>
    </row>
    <row r="586" spans="1:65" s="15" customFormat="1" ht="11.25">
      <c r="B586" s="216"/>
      <c r="C586" s="217"/>
      <c r="D586" s="195" t="s">
        <v>188</v>
      </c>
      <c r="E586" s="218" t="s">
        <v>19</v>
      </c>
      <c r="F586" s="219" t="s">
        <v>3538</v>
      </c>
      <c r="G586" s="217"/>
      <c r="H586" s="218" t="s">
        <v>19</v>
      </c>
      <c r="I586" s="220"/>
      <c r="J586" s="217"/>
      <c r="K586" s="217"/>
      <c r="L586" s="221"/>
      <c r="M586" s="222"/>
      <c r="N586" s="223"/>
      <c r="O586" s="223"/>
      <c r="P586" s="223"/>
      <c r="Q586" s="223"/>
      <c r="R586" s="223"/>
      <c r="S586" s="223"/>
      <c r="T586" s="224"/>
      <c r="AT586" s="225" t="s">
        <v>188</v>
      </c>
      <c r="AU586" s="225" t="s">
        <v>86</v>
      </c>
      <c r="AV586" s="15" t="s">
        <v>84</v>
      </c>
      <c r="AW586" s="15" t="s">
        <v>35</v>
      </c>
      <c r="AX586" s="15" t="s">
        <v>76</v>
      </c>
      <c r="AY586" s="225" t="s">
        <v>177</v>
      </c>
    </row>
    <row r="587" spans="1:65" s="13" customFormat="1" ht="11.25">
      <c r="B587" s="193"/>
      <c r="C587" s="194"/>
      <c r="D587" s="195" t="s">
        <v>188</v>
      </c>
      <c r="E587" s="196" t="s">
        <v>19</v>
      </c>
      <c r="F587" s="197" t="s">
        <v>3539</v>
      </c>
      <c r="G587" s="194"/>
      <c r="H587" s="198">
        <v>34.299999999999997</v>
      </c>
      <c r="I587" s="199"/>
      <c r="J587" s="194"/>
      <c r="K587" s="194"/>
      <c r="L587" s="200"/>
      <c r="M587" s="201"/>
      <c r="N587" s="202"/>
      <c r="O587" s="202"/>
      <c r="P587" s="202"/>
      <c r="Q587" s="202"/>
      <c r="R587" s="202"/>
      <c r="S587" s="202"/>
      <c r="T587" s="203"/>
      <c r="AT587" s="204" t="s">
        <v>188</v>
      </c>
      <c r="AU587" s="204" t="s">
        <v>86</v>
      </c>
      <c r="AV587" s="13" t="s">
        <v>86</v>
      </c>
      <c r="AW587" s="13" t="s">
        <v>35</v>
      </c>
      <c r="AX587" s="13" t="s">
        <v>76</v>
      </c>
      <c r="AY587" s="204" t="s">
        <v>177</v>
      </c>
    </row>
    <row r="588" spans="1:65" s="13" customFormat="1" ht="11.25">
      <c r="B588" s="193"/>
      <c r="C588" s="194"/>
      <c r="D588" s="195" t="s">
        <v>188</v>
      </c>
      <c r="E588" s="196" t="s">
        <v>19</v>
      </c>
      <c r="F588" s="197" t="s">
        <v>3239</v>
      </c>
      <c r="G588" s="194"/>
      <c r="H588" s="198">
        <v>2.375</v>
      </c>
      <c r="I588" s="199"/>
      <c r="J588" s="194"/>
      <c r="K588" s="194"/>
      <c r="L588" s="200"/>
      <c r="M588" s="201"/>
      <c r="N588" s="202"/>
      <c r="O588" s="202"/>
      <c r="P588" s="202"/>
      <c r="Q588" s="202"/>
      <c r="R588" s="202"/>
      <c r="S588" s="202"/>
      <c r="T588" s="203"/>
      <c r="AT588" s="204" t="s">
        <v>188</v>
      </c>
      <c r="AU588" s="204" t="s">
        <v>86</v>
      </c>
      <c r="AV588" s="13" t="s">
        <v>86</v>
      </c>
      <c r="AW588" s="13" t="s">
        <v>35</v>
      </c>
      <c r="AX588" s="13" t="s">
        <v>76</v>
      </c>
      <c r="AY588" s="204" t="s">
        <v>177</v>
      </c>
    </row>
    <row r="589" spans="1:65" s="13" customFormat="1" ht="11.25">
      <c r="B589" s="193"/>
      <c r="C589" s="194"/>
      <c r="D589" s="195" t="s">
        <v>188</v>
      </c>
      <c r="E589" s="196" t="s">
        <v>19</v>
      </c>
      <c r="F589" s="197" t="s">
        <v>3540</v>
      </c>
      <c r="G589" s="194"/>
      <c r="H589" s="198">
        <v>2.9</v>
      </c>
      <c r="I589" s="199"/>
      <c r="J589" s="194"/>
      <c r="K589" s="194"/>
      <c r="L589" s="200"/>
      <c r="M589" s="201"/>
      <c r="N589" s="202"/>
      <c r="O589" s="202"/>
      <c r="P589" s="202"/>
      <c r="Q589" s="202"/>
      <c r="R589" s="202"/>
      <c r="S589" s="202"/>
      <c r="T589" s="203"/>
      <c r="AT589" s="204" t="s">
        <v>188</v>
      </c>
      <c r="AU589" s="204" t="s">
        <v>86</v>
      </c>
      <c r="AV589" s="13" t="s">
        <v>86</v>
      </c>
      <c r="AW589" s="13" t="s">
        <v>35</v>
      </c>
      <c r="AX589" s="13" t="s">
        <v>76</v>
      </c>
      <c r="AY589" s="204" t="s">
        <v>177</v>
      </c>
    </row>
    <row r="590" spans="1:65" s="13" customFormat="1" ht="11.25">
      <c r="B590" s="193"/>
      <c r="C590" s="194"/>
      <c r="D590" s="195" t="s">
        <v>188</v>
      </c>
      <c r="E590" s="196" t="s">
        <v>19</v>
      </c>
      <c r="F590" s="197" t="s">
        <v>3541</v>
      </c>
      <c r="G590" s="194"/>
      <c r="H590" s="198">
        <v>11.433</v>
      </c>
      <c r="I590" s="199"/>
      <c r="J590" s="194"/>
      <c r="K590" s="194"/>
      <c r="L590" s="200"/>
      <c r="M590" s="201"/>
      <c r="N590" s="202"/>
      <c r="O590" s="202"/>
      <c r="P590" s="202"/>
      <c r="Q590" s="202"/>
      <c r="R590" s="202"/>
      <c r="S590" s="202"/>
      <c r="T590" s="203"/>
      <c r="AT590" s="204" t="s">
        <v>188</v>
      </c>
      <c r="AU590" s="204" t="s">
        <v>86</v>
      </c>
      <c r="AV590" s="13" t="s">
        <v>86</v>
      </c>
      <c r="AW590" s="13" t="s">
        <v>35</v>
      </c>
      <c r="AX590" s="13" t="s">
        <v>76</v>
      </c>
      <c r="AY590" s="204" t="s">
        <v>177</v>
      </c>
    </row>
    <row r="591" spans="1:65" s="16" customFormat="1" ht="11.25">
      <c r="B591" s="226"/>
      <c r="C591" s="227"/>
      <c r="D591" s="195" t="s">
        <v>188</v>
      </c>
      <c r="E591" s="228" t="s">
        <v>19</v>
      </c>
      <c r="F591" s="229" t="s">
        <v>626</v>
      </c>
      <c r="G591" s="227"/>
      <c r="H591" s="230">
        <v>51.007999999999996</v>
      </c>
      <c r="I591" s="231"/>
      <c r="J591" s="227"/>
      <c r="K591" s="227"/>
      <c r="L591" s="232"/>
      <c r="M591" s="233"/>
      <c r="N591" s="234"/>
      <c r="O591" s="234"/>
      <c r="P591" s="234"/>
      <c r="Q591" s="234"/>
      <c r="R591" s="234"/>
      <c r="S591" s="234"/>
      <c r="T591" s="235"/>
      <c r="AT591" s="236" t="s">
        <v>188</v>
      </c>
      <c r="AU591" s="236" t="s">
        <v>86</v>
      </c>
      <c r="AV591" s="16" t="s">
        <v>196</v>
      </c>
      <c r="AW591" s="16" t="s">
        <v>35</v>
      </c>
      <c r="AX591" s="16" t="s">
        <v>76</v>
      </c>
      <c r="AY591" s="236" t="s">
        <v>177</v>
      </c>
    </row>
    <row r="592" spans="1:65" s="15" customFormat="1" ht="11.25">
      <c r="B592" s="216"/>
      <c r="C592" s="217"/>
      <c r="D592" s="195" t="s">
        <v>188</v>
      </c>
      <c r="E592" s="218" t="s">
        <v>19</v>
      </c>
      <c r="F592" s="219" t="s">
        <v>3542</v>
      </c>
      <c r="G592" s="217"/>
      <c r="H592" s="218" t="s">
        <v>19</v>
      </c>
      <c r="I592" s="220"/>
      <c r="J592" s="217"/>
      <c r="K592" s="217"/>
      <c r="L592" s="221"/>
      <c r="M592" s="222"/>
      <c r="N592" s="223"/>
      <c r="O592" s="223"/>
      <c r="P592" s="223"/>
      <c r="Q592" s="223"/>
      <c r="R592" s="223"/>
      <c r="S592" s="223"/>
      <c r="T592" s="224"/>
      <c r="AT592" s="225" t="s">
        <v>188</v>
      </c>
      <c r="AU592" s="225" t="s">
        <v>86</v>
      </c>
      <c r="AV592" s="15" t="s">
        <v>84</v>
      </c>
      <c r="AW592" s="15" t="s">
        <v>35</v>
      </c>
      <c r="AX592" s="15" t="s">
        <v>76</v>
      </c>
      <c r="AY592" s="225" t="s">
        <v>177</v>
      </c>
    </row>
    <row r="593" spans="1:65" s="13" customFormat="1" ht="11.25">
      <c r="B593" s="193"/>
      <c r="C593" s="194"/>
      <c r="D593" s="195" t="s">
        <v>188</v>
      </c>
      <c r="E593" s="196" t="s">
        <v>19</v>
      </c>
      <c r="F593" s="197" t="s">
        <v>3543</v>
      </c>
      <c r="G593" s="194"/>
      <c r="H593" s="198">
        <v>40.64</v>
      </c>
      <c r="I593" s="199"/>
      <c r="J593" s="194"/>
      <c r="K593" s="194"/>
      <c r="L593" s="200"/>
      <c r="M593" s="201"/>
      <c r="N593" s="202"/>
      <c r="O593" s="202"/>
      <c r="P593" s="202"/>
      <c r="Q593" s="202"/>
      <c r="R593" s="202"/>
      <c r="S593" s="202"/>
      <c r="T593" s="203"/>
      <c r="AT593" s="204" t="s">
        <v>188</v>
      </c>
      <c r="AU593" s="204" t="s">
        <v>86</v>
      </c>
      <c r="AV593" s="13" t="s">
        <v>86</v>
      </c>
      <c r="AW593" s="13" t="s">
        <v>35</v>
      </c>
      <c r="AX593" s="13" t="s">
        <v>76</v>
      </c>
      <c r="AY593" s="204" t="s">
        <v>177</v>
      </c>
    </row>
    <row r="594" spans="1:65" s="15" customFormat="1" ht="11.25">
      <c r="B594" s="216"/>
      <c r="C594" s="217"/>
      <c r="D594" s="195" t="s">
        <v>188</v>
      </c>
      <c r="E594" s="218" t="s">
        <v>19</v>
      </c>
      <c r="F594" s="219" t="s">
        <v>3544</v>
      </c>
      <c r="G594" s="217"/>
      <c r="H594" s="218" t="s">
        <v>19</v>
      </c>
      <c r="I594" s="220"/>
      <c r="J594" s="217"/>
      <c r="K594" s="217"/>
      <c r="L594" s="221"/>
      <c r="M594" s="222"/>
      <c r="N594" s="223"/>
      <c r="O594" s="223"/>
      <c r="P594" s="223"/>
      <c r="Q594" s="223"/>
      <c r="R594" s="223"/>
      <c r="S594" s="223"/>
      <c r="T594" s="224"/>
      <c r="AT594" s="225" t="s">
        <v>188</v>
      </c>
      <c r="AU594" s="225" t="s">
        <v>86</v>
      </c>
      <c r="AV594" s="15" t="s">
        <v>84</v>
      </c>
      <c r="AW594" s="15" t="s">
        <v>35</v>
      </c>
      <c r="AX594" s="15" t="s">
        <v>76</v>
      </c>
      <c r="AY594" s="225" t="s">
        <v>177</v>
      </c>
    </row>
    <row r="595" spans="1:65" s="13" customFormat="1" ht="11.25">
      <c r="B595" s="193"/>
      <c r="C595" s="194"/>
      <c r="D595" s="195" t="s">
        <v>188</v>
      </c>
      <c r="E595" s="196" t="s">
        <v>19</v>
      </c>
      <c r="F595" s="197" t="s">
        <v>2190</v>
      </c>
      <c r="G595" s="194"/>
      <c r="H595" s="198">
        <v>242</v>
      </c>
      <c r="I595" s="199"/>
      <c r="J595" s="194"/>
      <c r="K595" s="194"/>
      <c r="L595" s="200"/>
      <c r="M595" s="201"/>
      <c r="N595" s="202"/>
      <c r="O595" s="202"/>
      <c r="P595" s="202"/>
      <c r="Q595" s="202"/>
      <c r="R595" s="202"/>
      <c r="S595" s="202"/>
      <c r="T595" s="203"/>
      <c r="AT595" s="204" t="s">
        <v>188</v>
      </c>
      <c r="AU595" s="204" t="s">
        <v>86</v>
      </c>
      <c r="AV595" s="13" t="s">
        <v>86</v>
      </c>
      <c r="AW595" s="13" t="s">
        <v>35</v>
      </c>
      <c r="AX595" s="13" t="s">
        <v>76</v>
      </c>
      <c r="AY595" s="204" t="s">
        <v>177</v>
      </c>
    </row>
    <row r="596" spans="1:65" s="14" customFormat="1" ht="11.25">
      <c r="B596" s="205"/>
      <c r="C596" s="206"/>
      <c r="D596" s="195" t="s">
        <v>188</v>
      </c>
      <c r="E596" s="207" t="s">
        <v>19</v>
      </c>
      <c r="F596" s="208" t="s">
        <v>190</v>
      </c>
      <c r="G596" s="206"/>
      <c r="H596" s="209">
        <v>381.82799999999997</v>
      </c>
      <c r="I596" s="210"/>
      <c r="J596" s="206"/>
      <c r="K596" s="206"/>
      <c r="L596" s="211"/>
      <c r="M596" s="212"/>
      <c r="N596" s="213"/>
      <c r="O596" s="213"/>
      <c r="P596" s="213"/>
      <c r="Q596" s="213"/>
      <c r="R596" s="213"/>
      <c r="S596" s="213"/>
      <c r="T596" s="214"/>
      <c r="AT596" s="215" t="s">
        <v>188</v>
      </c>
      <c r="AU596" s="215" t="s">
        <v>86</v>
      </c>
      <c r="AV596" s="14" t="s">
        <v>184</v>
      </c>
      <c r="AW596" s="14" t="s">
        <v>35</v>
      </c>
      <c r="AX596" s="14" t="s">
        <v>84</v>
      </c>
      <c r="AY596" s="215" t="s">
        <v>177</v>
      </c>
    </row>
    <row r="597" spans="1:65" s="2" customFormat="1" ht="16.5" customHeight="1">
      <c r="A597" s="36"/>
      <c r="B597" s="37"/>
      <c r="C597" s="175" t="s">
        <v>1039</v>
      </c>
      <c r="D597" s="175" t="s">
        <v>179</v>
      </c>
      <c r="E597" s="176" t="s">
        <v>3545</v>
      </c>
      <c r="F597" s="177" t="s">
        <v>3546</v>
      </c>
      <c r="G597" s="178" t="s">
        <v>199</v>
      </c>
      <c r="H597" s="179">
        <v>145.61000000000001</v>
      </c>
      <c r="I597" s="180"/>
      <c r="J597" s="181">
        <f>ROUND(I597*H597,2)</f>
        <v>0</v>
      </c>
      <c r="K597" s="177" t="s">
        <v>183</v>
      </c>
      <c r="L597" s="41"/>
      <c r="M597" s="182" t="s">
        <v>19</v>
      </c>
      <c r="N597" s="183" t="s">
        <v>47</v>
      </c>
      <c r="O597" s="66"/>
      <c r="P597" s="184">
        <f>O597*H597</f>
        <v>0</v>
      </c>
      <c r="Q597" s="184">
        <v>0</v>
      </c>
      <c r="R597" s="184">
        <f>Q597*H597</f>
        <v>0</v>
      </c>
      <c r="S597" s="184">
        <v>8.3169999999999994E-2</v>
      </c>
      <c r="T597" s="185">
        <f>S597*H597</f>
        <v>12.1103837</v>
      </c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R597" s="186" t="s">
        <v>301</v>
      </c>
      <c r="AT597" s="186" t="s">
        <v>179</v>
      </c>
      <c r="AU597" s="186" t="s">
        <v>86</v>
      </c>
      <c r="AY597" s="19" t="s">
        <v>177</v>
      </c>
      <c r="BE597" s="187">
        <f>IF(N597="základní",J597,0)</f>
        <v>0</v>
      </c>
      <c r="BF597" s="187">
        <f>IF(N597="snížená",J597,0)</f>
        <v>0</v>
      </c>
      <c r="BG597" s="187">
        <f>IF(N597="zákl. přenesená",J597,0)</f>
        <v>0</v>
      </c>
      <c r="BH597" s="187">
        <f>IF(N597="sníž. přenesená",J597,0)</f>
        <v>0</v>
      </c>
      <c r="BI597" s="187">
        <f>IF(N597="nulová",J597,0)</f>
        <v>0</v>
      </c>
      <c r="BJ597" s="19" t="s">
        <v>84</v>
      </c>
      <c r="BK597" s="187">
        <f>ROUND(I597*H597,2)</f>
        <v>0</v>
      </c>
      <c r="BL597" s="19" t="s">
        <v>301</v>
      </c>
      <c r="BM597" s="186" t="s">
        <v>3547</v>
      </c>
    </row>
    <row r="598" spans="1:65" s="2" customFormat="1" ht="11.25">
      <c r="A598" s="36"/>
      <c r="B598" s="37"/>
      <c r="C598" s="38"/>
      <c r="D598" s="188" t="s">
        <v>186</v>
      </c>
      <c r="E598" s="38"/>
      <c r="F598" s="189" t="s">
        <v>3548</v>
      </c>
      <c r="G598" s="38"/>
      <c r="H598" s="38"/>
      <c r="I598" s="190"/>
      <c r="J598" s="38"/>
      <c r="K598" s="38"/>
      <c r="L598" s="41"/>
      <c r="M598" s="191"/>
      <c r="N598" s="192"/>
      <c r="O598" s="66"/>
      <c r="P598" s="66"/>
      <c r="Q598" s="66"/>
      <c r="R598" s="66"/>
      <c r="S598" s="66"/>
      <c r="T598" s="67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T598" s="19" t="s">
        <v>186</v>
      </c>
      <c r="AU598" s="19" t="s">
        <v>86</v>
      </c>
    </row>
    <row r="599" spans="1:65" s="15" customFormat="1" ht="11.25">
      <c r="B599" s="216"/>
      <c r="C599" s="217"/>
      <c r="D599" s="195" t="s">
        <v>188</v>
      </c>
      <c r="E599" s="218" t="s">
        <v>19</v>
      </c>
      <c r="F599" s="219" t="s">
        <v>3549</v>
      </c>
      <c r="G599" s="217"/>
      <c r="H599" s="218" t="s">
        <v>19</v>
      </c>
      <c r="I599" s="220"/>
      <c r="J599" s="217"/>
      <c r="K599" s="217"/>
      <c r="L599" s="221"/>
      <c r="M599" s="222"/>
      <c r="N599" s="223"/>
      <c r="O599" s="223"/>
      <c r="P599" s="223"/>
      <c r="Q599" s="223"/>
      <c r="R599" s="223"/>
      <c r="S599" s="223"/>
      <c r="T599" s="224"/>
      <c r="AT599" s="225" t="s">
        <v>188</v>
      </c>
      <c r="AU599" s="225" t="s">
        <v>86</v>
      </c>
      <c r="AV599" s="15" t="s">
        <v>84</v>
      </c>
      <c r="AW599" s="15" t="s">
        <v>35</v>
      </c>
      <c r="AX599" s="15" t="s">
        <v>76</v>
      </c>
      <c r="AY599" s="225" t="s">
        <v>177</v>
      </c>
    </row>
    <row r="600" spans="1:65" s="13" customFormat="1" ht="11.25">
      <c r="B600" s="193"/>
      <c r="C600" s="194"/>
      <c r="D600" s="195" t="s">
        <v>188</v>
      </c>
      <c r="E600" s="196" t="s">
        <v>19</v>
      </c>
      <c r="F600" s="197" t="s">
        <v>3550</v>
      </c>
      <c r="G600" s="194"/>
      <c r="H600" s="198">
        <v>34.299999999999997</v>
      </c>
      <c r="I600" s="199"/>
      <c r="J600" s="194"/>
      <c r="K600" s="194"/>
      <c r="L600" s="200"/>
      <c r="M600" s="201"/>
      <c r="N600" s="202"/>
      <c r="O600" s="202"/>
      <c r="P600" s="202"/>
      <c r="Q600" s="202"/>
      <c r="R600" s="202"/>
      <c r="S600" s="202"/>
      <c r="T600" s="203"/>
      <c r="AT600" s="204" t="s">
        <v>188</v>
      </c>
      <c r="AU600" s="204" t="s">
        <v>86</v>
      </c>
      <c r="AV600" s="13" t="s">
        <v>86</v>
      </c>
      <c r="AW600" s="13" t="s">
        <v>35</v>
      </c>
      <c r="AX600" s="13" t="s">
        <v>76</v>
      </c>
      <c r="AY600" s="204" t="s">
        <v>177</v>
      </c>
    </row>
    <row r="601" spans="1:65" s="13" customFormat="1" ht="11.25">
      <c r="B601" s="193"/>
      <c r="C601" s="194"/>
      <c r="D601" s="195" t="s">
        <v>188</v>
      </c>
      <c r="E601" s="196" t="s">
        <v>19</v>
      </c>
      <c r="F601" s="197" t="s">
        <v>3218</v>
      </c>
      <c r="G601" s="194"/>
      <c r="H601" s="198">
        <v>2.9449999999999998</v>
      </c>
      <c r="I601" s="199"/>
      <c r="J601" s="194"/>
      <c r="K601" s="194"/>
      <c r="L601" s="200"/>
      <c r="M601" s="201"/>
      <c r="N601" s="202"/>
      <c r="O601" s="202"/>
      <c r="P601" s="202"/>
      <c r="Q601" s="202"/>
      <c r="R601" s="202"/>
      <c r="S601" s="202"/>
      <c r="T601" s="203"/>
      <c r="AT601" s="204" t="s">
        <v>188</v>
      </c>
      <c r="AU601" s="204" t="s">
        <v>86</v>
      </c>
      <c r="AV601" s="13" t="s">
        <v>86</v>
      </c>
      <c r="AW601" s="13" t="s">
        <v>35</v>
      </c>
      <c r="AX601" s="13" t="s">
        <v>76</v>
      </c>
      <c r="AY601" s="204" t="s">
        <v>177</v>
      </c>
    </row>
    <row r="602" spans="1:65" s="13" customFormat="1" ht="11.25">
      <c r="B602" s="193"/>
      <c r="C602" s="194"/>
      <c r="D602" s="195" t="s">
        <v>188</v>
      </c>
      <c r="E602" s="196" t="s">
        <v>19</v>
      </c>
      <c r="F602" s="197" t="s">
        <v>3219</v>
      </c>
      <c r="G602" s="194"/>
      <c r="H602" s="198">
        <v>2.73</v>
      </c>
      <c r="I602" s="199"/>
      <c r="J602" s="194"/>
      <c r="K602" s="194"/>
      <c r="L602" s="200"/>
      <c r="M602" s="201"/>
      <c r="N602" s="202"/>
      <c r="O602" s="202"/>
      <c r="P602" s="202"/>
      <c r="Q602" s="202"/>
      <c r="R602" s="202"/>
      <c r="S602" s="202"/>
      <c r="T602" s="203"/>
      <c r="AT602" s="204" t="s">
        <v>188</v>
      </c>
      <c r="AU602" s="204" t="s">
        <v>86</v>
      </c>
      <c r="AV602" s="13" t="s">
        <v>86</v>
      </c>
      <c r="AW602" s="13" t="s">
        <v>35</v>
      </c>
      <c r="AX602" s="13" t="s">
        <v>76</v>
      </c>
      <c r="AY602" s="204" t="s">
        <v>177</v>
      </c>
    </row>
    <row r="603" spans="1:65" s="13" customFormat="1" ht="11.25">
      <c r="B603" s="193"/>
      <c r="C603" s="194"/>
      <c r="D603" s="195" t="s">
        <v>188</v>
      </c>
      <c r="E603" s="196" t="s">
        <v>19</v>
      </c>
      <c r="F603" s="197" t="s">
        <v>3551</v>
      </c>
      <c r="G603" s="194"/>
      <c r="H603" s="198">
        <v>17.899999999999999</v>
      </c>
      <c r="I603" s="199"/>
      <c r="J603" s="194"/>
      <c r="K603" s="194"/>
      <c r="L603" s="200"/>
      <c r="M603" s="201"/>
      <c r="N603" s="202"/>
      <c r="O603" s="202"/>
      <c r="P603" s="202"/>
      <c r="Q603" s="202"/>
      <c r="R603" s="202"/>
      <c r="S603" s="202"/>
      <c r="T603" s="203"/>
      <c r="AT603" s="204" t="s">
        <v>188</v>
      </c>
      <c r="AU603" s="204" t="s">
        <v>86</v>
      </c>
      <c r="AV603" s="13" t="s">
        <v>86</v>
      </c>
      <c r="AW603" s="13" t="s">
        <v>35</v>
      </c>
      <c r="AX603" s="13" t="s">
        <v>76</v>
      </c>
      <c r="AY603" s="204" t="s">
        <v>177</v>
      </c>
    </row>
    <row r="604" spans="1:65" s="13" customFormat="1" ht="11.25">
      <c r="B604" s="193"/>
      <c r="C604" s="194"/>
      <c r="D604" s="195" t="s">
        <v>188</v>
      </c>
      <c r="E604" s="196" t="s">
        <v>19</v>
      </c>
      <c r="F604" s="197" t="s">
        <v>3233</v>
      </c>
      <c r="G604" s="194"/>
      <c r="H604" s="198">
        <v>3.78</v>
      </c>
      <c r="I604" s="199"/>
      <c r="J604" s="194"/>
      <c r="K604" s="194"/>
      <c r="L604" s="200"/>
      <c r="M604" s="201"/>
      <c r="N604" s="202"/>
      <c r="O604" s="202"/>
      <c r="P604" s="202"/>
      <c r="Q604" s="202"/>
      <c r="R604" s="202"/>
      <c r="S604" s="202"/>
      <c r="T604" s="203"/>
      <c r="AT604" s="204" t="s">
        <v>188</v>
      </c>
      <c r="AU604" s="204" t="s">
        <v>86</v>
      </c>
      <c r="AV604" s="13" t="s">
        <v>86</v>
      </c>
      <c r="AW604" s="13" t="s">
        <v>35</v>
      </c>
      <c r="AX604" s="13" t="s">
        <v>76</v>
      </c>
      <c r="AY604" s="204" t="s">
        <v>177</v>
      </c>
    </row>
    <row r="605" spans="1:65" s="13" customFormat="1" ht="11.25">
      <c r="B605" s="193"/>
      <c r="C605" s="194"/>
      <c r="D605" s="195" t="s">
        <v>188</v>
      </c>
      <c r="E605" s="196" t="s">
        <v>19</v>
      </c>
      <c r="F605" s="197" t="s">
        <v>3552</v>
      </c>
      <c r="G605" s="194"/>
      <c r="H605" s="198">
        <v>2.2949999999999999</v>
      </c>
      <c r="I605" s="199"/>
      <c r="J605" s="194"/>
      <c r="K605" s="194"/>
      <c r="L605" s="200"/>
      <c r="M605" s="201"/>
      <c r="N605" s="202"/>
      <c r="O605" s="202"/>
      <c r="P605" s="202"/>
      <c r="Q605" s="202"/>
      <c r="R605" s="202"/>
      <c r="S605" s="202"/>
      <c r="T605" s="203"/>
      <c r="AT605" s="204" t="s">
        <v>188</v>
      </c>
      <c r="AU605" s="204" t="s">
        <v>86</v>
      </c>
      <c r="AV605" s="13" t="s">
        <v>86</v>
      </c>
      <c r="AW605" s="13" t="s">
        <v>35</v>
      </c>
      <c r="AX605" s="13" t="s">
        <v>76</v>
      </c>
      <c r="AY605" s="204" t="s">
        <v>177</v>
      </c>
    </row>
    <row r="606" spans="1:65" s="15" customFormat="1" ht="11.25">
      <c r="B606" s="216"/>
      <c r="C606" s="217"/>
      <c r="D606" s="195" t="s">
        <v>188</v>
      </c>
      <c r="E606" s="218" t="s">
        <v>19</v>
      </c>
      <c r="F606" s="219" t="s">
        <v>3553</v>
      </c>
      <c r="G606" s="217"/>
      <c r="H606" s="218" t="s">
        <v>19</v>
      </c>
      <c r="I606" s="220"/>
      <c r="J606" s="217"/>
      <c r="K606" s="217"/>
      <c r="L606" s="221"/>
      <c r="M606" s="222"/>
      <c r="N606" s="223"/>
      <c r="O606" s="223"/>
      <c r="P606" s="223"/>
      <c r="Q606" s="223"/>
      <c r="R606" s="223"/>
      <c r="S606" s="223"/>
      <c r="T606" s="224"/>
      <c r="AT606" s="225" t="s">
        <v>188</v>
      </c>
      <c r="AU606" s="225" t="s">
        <v>86</v>
      </c>
      <c r="AV606" s="15" t="s">
        <v>84</v>
      </c>
      <c r="AW606" s="15" t="s">
        <v>35</v>
      </c>
      <c r="AX606" s="15" t="s">
        <v>76</v>
      </c>
      <c r="AY606" s="225" t="s">
        <v>177</v>
      </c>
    </row>
    <row r="607" spans="1:65" s="13" customFormat="1" ht="11.25">
      <c r="B607" s="193"/>
      <c r="C607" s="194"/>
      <c r="D607" s="195" t="s">
        <v>188</v>
      </c>
      <c r="E607" s="196" t="s">
        <v>19</v>
      </c>
      <c r="F607" s="197" t="s">
        <v>3554</v>
      </c>
      <c r="G607" s="194"/>
      <c r="H607" s="198">
        <v>60.8</v>
      </c>
      <c r="I607" s="199"/>
      <c r="J607" s="194"/>
      <c r="K607" s="194"/>
      <c r="L607" s="200"/>
      <c r="M607" s="201"/>
      <c r="N607" s="202"/>
      <c r="O607" s="202"/>
      <c r="P607" s="202"/>
      <c r="Q607" s="202"/>
      <c r="R607" s="202"/>
      <c r="S607" s="202"/>
      <c r="T607" s="203"/>
      <c r="AT607" s="204" t="s">
        <v>188</v>
      </c>
      <c r="AU607" s="204" t="s">
        <v>86</v>
      </c>
      <c r="AV607" s="13" t="s">
        <v>86</v>
      </c>
      <c r="AW607" s="13" t="s">
        <v>35</v>
      </c>
      <c r="AX607" s="13" t="s">
        <v>76</v>
      </c>
      <c r="AY607" s="204" t="s">
        <v>177</v>
      </c>
    </row>
    <row r="608" spans="1:65" s="15" customFormat="1" ht="11.25">
      <c r="B608" s="216"/>
      <c r="C608" s="217"/>
      <c r="D608" s="195" t="s">
        <v>188</v>
      </c>
      <c r="E608" s="218" t="s">
        <v>19</v>
      </c>
      <c r="F608" s="219" t="s">
        <v>3555</v>
      </c>
      <c r="G608" s="217"/>
      <c r="H608" s="218" t="s">
        <v>19</v>
      </c>
      <c r="I608" s="220"/>
      <c r="J608" s="217"/>
      <c r="K608" s="217"/>
      <c r="L608" s="221"/>
      <c r="M608" s="222"/>
      <c r="N608" s="223"/>
      <c r="O608" s="223"/>
      <c r="P608" s="223"/>
      <c r="Q608" s="223"/>
      <c r="R608" s="223"/>
      <c r="S608" s="223"/>
      <c r="T608" s="224"/>
      <c r="AT608" s="225" t="s">
        <v>188</v>
      </c>
      <c r="AU608" s="225" t="s">
        <v>86</v>
      </c>
      <c r="AV608" s="15" t="s">
        <v>84</v>
      </c>
      <c r="AW608" s="15" t="s">
        <v>35</v>
      </c>
      <c r="AX608" s="15" t="s">
        <v>76</v>
      </c>
      <c r="AY608" s="225" t="s">
        <v>177</v>
      </c>
    </row>
    <row r="609" spans="1:65" s="13" customFormat="1" ht="11.25">
      <c r="B609" s="193"/>
      <c r="C609" s="194"/>
      <c r="D609" s="195" t="s">
        <v>188</v>
      </c>
      <c r="E609" s="196" t="s">
        <v>19</v>
      </c>
      <c r="F609" s="197" t="s">
        <v>3420</v>
      </c>
      <c r="G609" s="194"/>
      <c r="H609" s="198">
        <v>6.76</v>
      </c>
      <c r="I609" s="199"/>
      <c r="J609" s="194"/>
      <c r="K609" s="194"/>
      <c r="L609" s="200"/>
      <c r="M609" s="201"/>
      <c r="N609" s="202"/>
      <c r="O609" s="202"/>
      <c r="P609" s="202"/>
      <c r="Q609" s="202"/>
      <c r="R609" s="202"/>
      <c r="S609" s="202"/>
      <c r="T609" s="203"/>
      <c r="AT609" s="204" t="s">
        <v>188</v>
      </c>
      <c r="AU609" s="204" t="s">
        <v>86</v>
      </c>
      <c r="AV609" s="13" t="s">
        <v>86</v>
      </c>
      <c r="AW609" s="13" t="s">
        <v>35</v>
      </c>
      <c r="AX609" s="13" t="s">
        <v>76</v>
      </c>
      <c r="AY609" s="204" t="s">
        <v>177</v>
      </c>
    </row>
    <row r="610" spans="1:65" s="13" customFormat="1" ht="11.25">
      <c r="B610" s="193"/>
      <c r="C610" s="194"/>
      <c r="D610" s="195" t="s">
        <v>188</v>
      </c>
      <c r="E610" s="196" t="s">
        <v>19</v>
      </c>
      <c r="F610" s="197" t="s">
        <v>3421</v>
      </c>
      <c r="G610" s="194"/>
      <c r="H610" s="198">
        <v>2.6080000000000001</v>
      </c>
      <c r="I610" s="199"/>
      <c r="J610" s="194"/>
      <c r="K610" s="194"/>
      <c r="L610" s="200"/>
      <c r="M610" s="201"/>
      <c r="N610" s="202"/>
      <c r="O610" s="202"/>
      <c r="P610" s="202"/>
      <c r="Q610" s="202"/>
      <c r="R610" s="202"/>
      <c r="S610" s="202"/>
      <c r="T610" s="203"/>
      <c r="AT610" s="204" t="s">
        <v>188</v>
      </c>
      <c r="AU610" s="204" t="s">
        <v>86</v>
      </c>
      <c r="AV610" s="13" t="s">
        <v>86</v>
      </c>
      <c r="AW610" s="13" t="s">
        <v>35</v>
      </c>
      <c r="AX610" s="13" t="s">
        <v>76</v>
      </c>
      <c r="AY610" s="204" t="s">
        <v>177</v>
      </c>
    </row>
    <row r="611" spans="1:65" s="13" customFormat="1" ht="11.25">
      <c r="B611" s="193"/>
      <c r="C611" s="194"/>
      <c r="D611" s="195" t="s">
        <v>188</v>
      </c>
      <c r="E611" s="196" t="s">
        <v>19</v>
      </c>
      <c r="F611" s="197" t="s">
        <v>3423</v>
      </c>
      <c r="G611" s="194"/>
      <c r="H611" s="198">
        <v>2.9119999999999999</v>
      </c>
      <c r="I611" s="199"/>
      <c r="J611" s="194"/>
      <c r="K611" s="194"/>
      <c r="L611" s="200"/>
      <c r="M611" s="201"/>
      <c r="N611" s="202"/>
      <c r="O611" s="202"/>
      <c r="P611" s="202"/>
      <c r="Q611" s="202"/>
      <c r="R611" s="202"/>
      <c r="S611" s="202"/>
      <c r="T611" s="203"/>
      <c r="AT611" s="204" t="s">
        <v>188</v>
      </c>
      <c r="AU611" s="204" t="s">
        <v>86</v>
      </c>
      <c r="AV611" s="13" t="s">
        <v>86</v>
      </c>
      <c r="AW611" s="13" t="s">
        <v>35</v>
      </c>
      <c r="AX611" s="13" t="s">
        <v>76</v>
      </c>
      <c r="AY611" s="204" t="s">
        <v>177</v>
      </c>
    </row>
    <row r="612" spans="1:65" s="13" customFormat="1" ht="11.25">
      <c r="B612" s="193"/>
      <c r="C612" s="194"/>
      <c r="D612" s="195" t="s">
        <v>188</v>
      </c>
      <c r="E612" s="196" t="s">
        <v>19</v>
      </c>
      <c r="F612" s="197" t="s">
        <v>3424</v>
      </c>
      <c r="G612" s="194"/>
      <c r="H612" s="198">
        <v>8.58</v>
      </c>
      <c r="I612" s="199"/>
      <c r="J612" s="194"/>
      <c r="K612" s="194"/>
      <c r="L612" s="200"/>
      <c r="M612" s="201"/>
      <c r="N612" s="202"/>
      <c r="O612" s="202"/>
      <c r="P612" s="202"/>
      <c r="Q612" s="202"/>
      <c r="R612" s="202"/>
      <c r="S612" s="202"/>
      <c r="T612" s="203"/>
      <c r="AT612" s="204" t="s">
        <v>188</v>
      </c>
      <c r="AU612" s="204" t="s">
        <v>86</v>
      </c>
      <c r="AV612" s="13" t="s">
        <v>86</v>
      </c>
      <c r="AW612" s="13" t="s">
        <v>35</v>
      </c>
      <c r="AX612" s="13" t="s">
        <v>76</v>
      </c>
      <c r="AY612" s="204" t="s">
        <v>177</v>
      </c>
    </row>
    <row r="613" spans="1:65" s="14" customFormat="1" ht="11.25">
      <c r="B613" s="205"/>
      <c r="C613" s="206"/>
      <c r="D613" s="195" t="s">
        <v>188</v>
      </c>
      <c r="E613" s="207" t="s">
        <v>19</v>
      </c>
      <c r="F613" s="208" t="s">
        <v>190</v>
      </c>
      <c r="G613" s="206"/>
      <c r="H613" s="209">
        <v>145.61000000000001</v>
      </c>
      <c r="I613" s="210"/>
      <c r="J613" s="206"/>
      <c r="K613" s="206"/>
      <c r="L613" s="211"/>
      <c r="M613" s="212"/>
      <c r="N613" s="213"/>
      <c r="O613" s="213"/>
      <c r="P613" s="213"/>
      <c r="Q613" s="213"/>
      <c r="R613" s="213"/>
      <c r="S613" s="213"/>
      <c r="T613" s="214"/>
      <c r="AT613" s="215" t="s">
        <v>188</v>
      </c>
      <c r="AU613" s="215" t="s">
        <v>86</v>
      </c>
      <c r="AV613" s="14" t="s">
        <v>184</v>
      </c>
      <c r="AW613" s="14" t="s">
        <v>35</v>
      </c>
      <c r="AX613" s="14" t="s">
        <v>84</v>
      </c>
      <c r="AY613" s="215" t="s">
        <v>177</v>
      </c>
    </row>
    <row r="614" spans="1:65" s="12" customFormat="1" ht="22.9" customHeight="1">
      <c r="B614" s="159"/>
      <c r="C614" s="160"/>
      <c r="D614" s="161" t="s">
        <v>75</v>
      </c>
      <c r="E614" s="173" t="s">
        <v>2741</v>
      </c>
      <c r="F614" s="173" t="s">
        <v>2742</v>
      </c>
      <c r="G614" s="160"/>
      <c r="H614" s="160"/>
      <c r="I614" s="163"/>
      <c r="J614" s="174">
        <f>BK614</f>
        <v>0</v>
      </c>
      <c r="K614" s="160"/>
      <c r="L614" s="165"/>
      <c r="M614" s="166"/>
      <c r="N614" s="167"/>
      <c r="O614" s="167"/>
      <c r="P614" s="168">
        <f>SUM(P615:P621)</f>
        <v>0</v>
      </c>
      <c r="Q614" s="167"/>
      <c r="R614" s="168">
        <f>SUM(R615:R621)</f>
        <v>0</v>
      </c>
      <c r="S614" s="167"/>
      <c r="T614" s="169">
        <f>SUM(T615:T621)</f>
        <v>1.2408539999999999</v>
      </c>
      <c r="AR614" s="170" t="s">
        <v>86</v>
      </c>
      <c r="AT614" s="171" t="s">
        <v>75</v>
      </c>
      <c r="AU614" s="171" t="s">
        <v>84</v>
      </c>
      <c r="AY614" s="170" t="s">
        <v>177</v>
      </c>
      <c r="BK614" s="172">
        <f>SUM(BK615:BK621)</f>
        <v>0</v>
      </c>
    </row>
    <row r="615" spans="1:65" s="2" customFormat="1" ht="16.5" customHeight="1">
      <c r="A615" s="36"/>
      <c r="B615" s="37"/>
      <c r="C615" s="175" t="s">
        <v>1044</v>
      </c>
      <c r="D615" s="175" t="s">
        <v>179</v>
      </c>
      <c r="E615" s="176" t="s">
        <v>3556</v>
      </c>
      <c r="F615" s="177" t="s">
        <v>3557</v>
      </c>
      <c r="G615" s="178" t="s">
        <v>199</v>
      </c>
      <c r="H615" s="179">
        <v>413.61799999999999</v>
      </c>
      <c r="I615" s="180"/>
      <c r="J615" s="181">
        <f>ROUND(I615*H615,2)</f>
        <v>0</v>
      </c>
      <c r="K615" s="177" t="s">
        <v>183</v>
      </c>
      <c r="L615" s="41"/>
      <c r="M615" s="182" t="s">
        <v>19</v>
      </c>
      <c r="N615" s="183" t="s">
        <v>47</v>
      </c>
      <c r="O615" s="66"/>
      <c r="P615" s="184">
        <f>O615*H615</f>
        <v>0</v>
      </c>
      <c r="Q615" s="184">
        <v>0</v>
      </c>
      <c r="R615" s="184">
        <f>Q615*H615</f>
        <v>0</v>
      </c>
      <c r="S615" s="184">
        <v>3.0000000000000001E-3</v>
      </c>
      <c r="T615" s="185">
        <f>S615*H615</f>
        <v>1.2408539999999999</v>
      </c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R615" s="186" t="s">
        <v>301</v>
      </c>
      <c r="AT615" s="186" t="s">
        <v>179</v>
      </c>
      <c r="AU615" s="186" t="s">
        <v>86</v>
      </c>
      <c r="AY615" s="19" t="s">
        <v>177</v>
      </c>
      <c r="BE615" s="187">
        <f>IF(N615="základní",J615,0)</f>
        <v>0</v>
      </c>
      <c r="BF615" s="187">
        <f>IF(N615="snížená",J615,0)</f>
        <v>0</v>
      </c>
      <c r="BG615" s="187">
        <f>IF(N615="zákl. přenesená",J615,0)</f>
        <v>0</v>
      </c>
      <c r="BH615" s="187">
        <f>IF(N615="sníž. přenesená",J615,0)</f>
        <v>0</v>
      </c>
      <c r="BI615" s="187">
        <f>IF(N615="nulová",J615,0)</f>
        <v>0</v>
      </c>
      <c r="BJ615" s="19" t="s">
        <v>84</v>
      </c>
      <c r="BK615" s="187">
        <f>ROUND(I615*H615,2)</f>
        <v>0</v>
      </c>
      <c r="BL615" s="19" t="s">
        <v>301</v>
      </c>
      <c r="BM615" s="186" t="s">
        <v>3558</v>
      </c>
    </row>
    <row r="616" spans="1:65" s="2" customFormat="1" ht="11.25">
      <c r="A616" s="36"/>
      <c r="B616" s="37"/>
      <c r="C616" s="38"/>
      <c r="D616" s="188" t="s">
        <v>186</v>
      </c>
      <c r="E616" s="38"/>
      <c r="F616" s="189" t="s">
        <v>3559</v>
      </c>
      <c r="G616" s="38"/>
      <c r="H616" s="38"/>
      <c r="I616" s="190"/>
      <c r="J616" s="38"/>
      <c r="K616" s="38"/>
      <c r="L616" s="41"/>
      <c r="M616" s="191"/>
      <c r="N616" s="192"/>
      <c r="O616" s="66"/>
      <c r="P616" s="66"/>
      <c r="Q616" s="66"/>
      <c r="R616" s="66"/>
      <c r="S616" s="66"/>
      <c r="T616" s="67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T616" s="19" t="s">
        <v>186</v>
      </c>
      <c r="AU616" s="19" t="s">
        <v>86</v>
      </c>
    </row>
    <row r="617" spans="1:65" s="13" customFormat="1" ht="11.25">
      <c r="B617" s="193"/>
      <c r="C617" s="194"/>
      <c r="D617" s="195" t="s">
        <v>188</v>
      </c>
      <c r="E617" s="196" t="s">
        <v>19</v>
      </c>
      <c r="F617" s="197" t="s">
        <v>3560</v>
      </c>
      <c r="G617" s="194"/>
      <c r="H617" s="198">
        <v>66.3</v>
      </c>
      <c r="I617" s="199"/>
      <c r="J617" s="194"/>
      <c r="K617" s="194"/>
      <c r="L617" s="200"/>
      <c r="M617" s="201"/>
      <c r="N617" s="202"/>
      <c r="O617" s="202"/>
      <c r="P617" s="202"/>
      <c r="Q617" s="202"/>
      <c r="R617" s="202"/>
      <c r="S617" s="202"/>
      <c r="T617" s="203"/>
      <c r="AT617" s="204" t="s">
        <v>188</v>
      </c>
      <c r="AU617" s="204" t="s">
        <v>86</v>
      </c>
      <c r="AV617" s="13" t="s">
        <v>86</v>
      </c>
      <c r="AW617" s="13" t="s">
        <v>35</v>
      </c>
      <c r="AX617" s="13" t="s">
        <v>76</v>
      </c>
      <c r="AY617" s="204" t="s">
        <v>177</v>
      </c>
    </row>
    <row r="618" spans="1:65" s="15" customFormat="1" ht="11.25">
      <c r="B618" s="216"/>
      <c r="C618" s="217"/>
      <c r="D618" s="195" t="s">
        <v>188</v>
      </c>
      <c r="E618" s="218" t="s">
        <v>19</v>
      </c>
      <c r="F618" s="219" t="s">
        <v>379</v>
      </c>
      <c r="G618" s="217"/>
      <c r="H618" s="218" t="s">
        <v>19</v>
      </c>
      <c r="I618" s="220"/>
      <c r="J618" s="217"/>
      <c r="K618" s="217"/>
      <c r="L618" s="221"/>
      <c r="M618" s="222"/>
      <c r="N618" s="223"/>
      <c r="O618" s="223"/>
      <c r="P618" s="223"/>
      <c r="Q618" s="223"/>
      <c r="R618" s="223"/>
      <c r="S618" s="223"/>
      <c r="T618" s="224"/>
      <c r="AT618" s="225" t="s">
        <v>188</v>
      </c>
      <c r="AU618" s="225" t="s">
        <v>86</v>
      </c>
      <c r="AV618" s="15" t="s">
        <v>84</v>
      </c>
      <c r="AW618" s="15" t="s">
        <v>35</v>
      </c>
      <c r="AX618" s="15" t="s">
        <v>76</v>
      </c>
      <c r="AY618" s="225" t="s">
        <v>177</v>
      </c>
    </row>
    <row r="619" spans="1:65" s="13" customFormat="1" ht="11.25">
      <c r="B619" s="193"/>
      <c r="C619" s="194"/>
      <c r="D619" s="195" t="s">
        <v>188</v>
      </c>
      <c r="E619" s="196" t="s">
        <v>19</v>
      </c>
      <c r="F619" s="197" t="s">
        <v>3561</v>
      </c>
      <c r="G619" s="194"/>
      <c r="H619" s="198">
        <v>2.3180000000000001</v>
      </c>
      <c r="I619" s="199"/>
      <c r="J619" s="194"/>
      <c r="K619" s="194"/>
      <c r="L619" s="200"/>
      <c r="M619" s="201"/>
      <c r="N619" s="202"/>
      <c r="O619" s="202"/>
      <c r="P619" s="202"/>
      <c r="Q619" s="202"/>
      <c r="R619" s="202"/>
      <c r="S619" s="202"/>
      <c r="T619" s="203"/>
      <c r="AT619" s="204" t="s">
        <v>188</v>
      </c>
      <c r="AU619" s="204" t="s">
        <v>86</v>
      </c>
      <c r="AV619" s="13" t="s">
        <v>86</v>
      </c>
      <c r="AW619" s="13" t="s">
        <v>35</v>
      </c>
      <c r="AX619" s="13" t="s">
        <v>76</v>
      </c>
      <c r="AY619" s="204" t="s">
        <v>177</v>
      </c>
    </row>
    <row r="620" spans="1:65" s="13" customFormat="1" ht="11.25">
      <c r="B620" s="193"/>
      <c r="C620" s="194"/>
      <c r="D620" s="195" t="s">
        <v>188</v>
      </c>
      <c r="E620" s="196" t="s">
        <v>19</v>
      </c>
      <c r="F620" s="197" t="s">
        <v>3562</v>
      </c>
      <c r="G620" s="194"/>
      <c r="H620" s="198">
        <v>345</v>
      </c>
      <c r="I620" s="199"/>
      <c r="J620" s="194"/>
      <c r="K620" s="194"/>
      <c r="L620" s="200"/>
      <c r="M620" s="201"/>
      <c r="N620" s="202"/>
      <c r="O620" s="202"/>
      <c r="P620" s="202"/>
      <c r="Q620" s="202"/>
      <c r="R620" s="202"/>
      <c r="S620" s="202"/>
      <c r="T620" s="203"/>
      <c r="AT620" s="204" t="s">
        <v>188</v>
      </c>
      <c r="AU620" s="204" t="s">
        <v>86</v>
      </c>
      <c r="AV620" s="13" t="s">
        <v>86</v>
      </c>
      <c r="AW620" s="13" t="s">
        <v>35</v>
      </c>
      <c r="AX620" s="13" t="s">
        <v>76</v>
      </c>
      <c r="AY620" s="204" t="s">
        <v>177</v>
      </c>
    </row>
    <row r="621" spans="1:65" s="14" customFormat="1" ht="11.25">
      <c r="B621" s="205"/>
      <c r="C621" s="206"/>
      <c r="D621" s="195" t="s">
        <v>188</v>
      </c>
      <c r="E621" s="207" t="s">
        <v>19</v>
      </c>
      <c r="F621" s="208" t="s">
        <v>190</v>
      </c>
      <c r="G621" s="206"/>
      <c r="H621" s="209">
        <v>413.61799999999999</v>
      </c>
      <c r="I621" s="210"/>
      <c r="J621" s="206"/>
      <c r="K621" s="206"/>
      <c r="L621" s="211"/>
      <c r="M621" s="212"/>
      <c r="N621" s="213"/>
      <c r="O621" s="213"/>
      <c r="P621" s="213"/>
      <c r="Q621" s="213"/>
      <c r="R621" s="213"/>
      <c r="S621" s="213"/>
      <c r="T621" s="214"/>
      <c r="AT621" s="215" t="s">
        <v>188</v>
      </c>
      <c r="AU621" s="215" t="s">
        <v>86</v>
      </c>
      <c r="AV621" s="14" t="s">
        <v>184</v>
      </c>
      <c r="AW621" s="14" t="s">
        <v>35</v>
      </c>
      <c r="AX621" s="14" t="s">
        <v>84</v>
      </c>
      <c r="AY621" s="215" t="s">
        <v>177</v>
      </c>
    </row>
    <row r="622" spans="1:65" s="12" customFormat="1" ht="22.9" customHeight="1">
      <c r="B622" s="159"/>
      <c r="C622" s="160"/>
      <c r="D622" s="161" t="s">
        <v>75</v>
      </c>
      <c r="E622" s="173" t="s">
        <v>2809</v>
      </c>
      <c r="F622" s="173" t="s">
        <v>2810</v>
      </c>
      <c r="G622" s="160"/>
      <c r="H622" s="160"/>
      <c r="I622" s="163"/>
      <c r="J622" s="174">
        <f>BK622</f>
        <v>0</v>
      </c>
      <c r="K622" s="160"/>
      <c r="L622" s="165"/>
      <c r="M622" s="166"/>
      <c r="N622" s="167"/>
      <c r="O622" s="167"/>
      <c r="P622" s="168">
        <f>SUM(P623:P664)</f>
        <v>0</v>
      </c>
      <c r="Q622" s="167"/>
      <c r="R622" s="168">
        <f>SUM(R623:R664)</f>
        <v>0</v>
      </c>
      <c r="S622" s="167"/>
      <c r="T622" s="169">
        <f>SUM(T623:T664)</f>
        <v>45.755485500000006</v>
      </c>
      <c r="AR622" s="170" t="s">
        <v>86</v>
      </c>
      <c r="AT622" s="171" t="s">
        <v>75</v>
      </c>
      <c r="AU622" s="171" t="s">
        <v>84</v>
      </c>
      <c r="AY622" s="170" t="s">
        <v>177</v>
      </c>
      <c r="BK622" s="172">
        <f>SUM(BK623:BK664)</f>
        <v>0</v>
      </c>
    </row>
    <row r="623" spans="1:65" s="2" customFormat="1" ht="16.5" customHeight="1">
      <c r="A623" s="36"/>
      <c r="B623" s="37"/>
      <c r="C623" s="175" t="s">
        <v>1055</v>
      </c>
      <c r="D623" s="175" t="s">
        <v>179</v>
      </c>
      <c r="E623" s="176" t="s">
        <v>3563</v>
      </c>
      <c r="F623" s="177" t="s">
        <v>3564</v>
      </c>
      <c r="G623" s="178" t="s">
        <v>199</v>
      </c>
      <c r="H623" s="179">
        <v>561.41700000000003</v>
      </c>
      <c r="I623" s="180"/>
      <c r="J623" s="181">
        <f>ROUND(I623*H623,2)</f>
        <v>0</v>
      </c>
      <c r="K623" s="177" t="s">
        <v>183</v>
      </c>
      <c r="L623" s="41"/>
      <c r="M623" s="182" t="s">
        <v>19</v>
      </c>
      <c r="N623" s="183" t="s">
        <v>47</v>
      </c>
      <c r="O623" s="66"/>
      <c r="P623" s="184">
        <f>O623*H623</f>
        <v>0</v>
      </c>
      <c r="Q623" s="184">
        <v>0</v>
      </c>
      <c r="R623" s="184">
        <f>Q623*H623</f>
        <v>0</v>
      </c>
      <c r="S623" s="184">
        <v>8.1500000000000003E-2</v>
      </c>
      <c r="T623" s="185">
        <f>S623*H623</f>
        <v>45.755485500000006</v>
      </c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R623" s="186" t="s">
        <v>301</v>
      </c>
      <c r="AT623" s="186" t="s">
        <v>179</v>
      </c>
      <c r="AU623" s="186" t="s">
        <v>86</v>
      </c>
      <c r="AY623" s="19" t="s">
        <v>177</v>
      </c>
      <c r="BE623" s="187">
        <f>IF(N623="základní",J623,0)</f>
        <v>0</v>
      </c>
      <c r="BF623" s="187">
        <f>IF(N623="snížená",J623,0)</f>
        <v>0</v>
      </c>
      <c r="BG623" s="187">
        <f>IF(N623="zákl. přenesená",J623,0)</f>
        <v>0</v>
      </c>
      <c r="BH623" s="187">
        <f>IF(N623="sníž. přenesená",J623,0)</f>
        <v>0</v>
      </c>
      <c r="BI623" s="187">
        <f>IF(N623="nulová",J623,0)</f>
        <v>0</v>
      </c>
      <c r="BJ623" s="19" t="s">
        <v>84</v>
      </c>
      <c r="BK623" s="187">
        <f>ROUND(I623*H623,2)</f>
        <v>0</v>
      </c>
      <c r="BL623" s="19" t="s">
        <v>301</v>
      </c>
      <c r="BM623" s="186" t="s">
        <v>3565</v>
      </c>
    </row>
    <row r="624" spans="1:65" s="2" customFormat="1" ht="11.25">
      <c r="A624" s="36"/>
      <c r="B624" s="37"/>
      <c r="C624" s="38"/>
      <c r="D624" s="188" t="s">
        <v>186</v>
      </c>
      <c r="E624" s="38"/>
      <c r="F624" s="189" t="s">
        <v>3566</v>
      </c>
      <c r="G624" s="38"/>
      <c r="H624" s="38"/>
      <c r="I624" s="190"/>
      <c r="J624" s="38"/>
      <c r="K624" s="38"/>
      <c r="L624" s="41"/>
      <c r="M624" s="191"/>
      <c r="N624" s="192"/>
      <c r="O624" s="66"/>
      <c r="P624" s="66"/>
      <c r="Q624" s="66"/>
      <c r="R624" s="66"/>
      <c r="S624" s="66"/>
      <c r="T624" s="67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T624" s="19" t="s">
        <v>186</v>
      </c>
      <c r="AU624" s="19" t="s">
        <v>86</v>
      </c>
    </row>
    <row r="625" spans="2:51" s="15" customFormat="1" ht="11.25">
      <c r="B625" s="216"/>
      <c r="C625" s="217"/>
      <c r="D625" s="195" t="s">
        <v>188</v>
      </c>
      <c r="E625" s="218" t="s">
        <v>19</v>
      </c>
      <c r="F625" s="219" t="s">
        <v>3567</v>
      </c>
      <c r="G625" s="217"/>
      <c r="H625" s="218" t="s">
        <v>19</v>
      </c>
      <c r="I625" s="220"/>
      <c r="J625" s="217"/>
      <c r="K625" s="217"/>
      <c r="L625" s="221"/>
      <c r="M625" s="222"/>
      <c r="N625" s="223"/>
      <c r="O625" s="223"/>
      <c r="P625" s="223"/>
      <c r="Q625" s="223"/>
      <c r="R625" s="223"/>
      <c r="S625" s="223"/>
      <c r="T625" s="224"/>
      <c r="AT625" s="225" t="s">
        <v>188</v>
      </c>
      <c r="AU625" s="225" t="s">
        <v>86</v>
      </c>
      <c r="AV625" s="15" t="s">
        <v>84</v>
      </c>
      <c r="AW625" s="15" t="s">
        <v>35</v>
      </c>
      <c r="AX625" s="15" t="s">
        <v>76</v>
      </c>
      <c r="AY625" s="225" t="s">
        <v>177</v>
      </c>
    </row>
    <row r="626" spans="2:51" s="13" customFormat="1" ht="11.25">
      <c r="B626" s="193"/>
      <c r="C626" s="194"/>
      <c r="D626" s="195" t="s">
        <v>188</v>
      </c>
      <c r="E626" s="196" t="s">
        <v>19</v>
      </c>
      <c r="F626" s="197" t="s">
        <v>3568</v>
      </c>
      <c r="G626" s="194"/>
      <c r="H626" s="198">
        <v>33.15</v>
      </c>
      <c r="I626" s="199"/>
      <c r="J626" s="194"/>
      <c r="K626" s="194"/>
      <c r="L626" s="200"/>
      <c r="M626" s="201"/>
      <c r="N626" s="202"/>
      <c r="O626" s="202"/>
      <c r="P626" s="202"/>
      <c r="Q626" s="202"/>
      <c r="R626" s="202"/>
      <c r="S626" s="202"/>
      <c r="T626" s="203"/>
      <c r="AT626" s="204" t="s">
        <v>188</v>
      </c>
      <c r="AU626" s="204" t="s">
        <v>86</v>
      </c>
      <c r="AV626" s="13" t="s">
        <v>86</v>
      </c>
      <c r="AW626" s="13" t="s">
        <v>35</v>
      </c>
      <c r="AX626" s="13" t="s">
        <v>76</v>
      </c>
      <c r="AY626" s="204" t="s">
        <v>177</v>
      </c>
    </row>
    <row r="627" spans="2:51" s="13" customFormat="1" ht="11.25">
      <c r="B627" s="193"/>
      <c r="C627" s="194"/>
      <c r="D627" s="195" t="s">
        <v>188</v>
      </c>
      <c r="E627" s="196" t="s">
        <v>19</v>
      </c>
      <c r="F627" s="197" t="s">
        <v>360</v>
      </c>
      <c r="G627" s="194"/>
      <c r="H627" s="198">
        <v>-1.68</v>
      </c>
      <c r="I627" s="199"/>
      <c r="J627" s="194"/>
      <c r="K627" s="194"/>
      <c r="L627" s="200"/>
      <c r="M627" s="201"/>
      <c r="N627" s="202"/>
      <c r="O627" s="202"/>
      <c r="P627" s="202"/>
      <c r="Q627" s="202"/>
      <c r="R627" s="202"/>
      <c r="S627" s="202"/>
      <c r="T627" s="203"/>
      <c r="AT627" s="204" t="s">
        <v>188</v>
      </c>
      <c r="AU627" s="204" t="s">
        <v>86</v>
      </c>
      <c r="AV627" s="13" t="s">
        <v>86</v>
      </c>
      <c r="AW627" s="13" t="s">
        <v>35</v>
      </c>
      <c r="AX627" s="13" t="s">
        <v>76</v>
      </c>
      <c r="AY627" s="204" t="s">
        <v>177</v>
      </c>
    </row>
    <row r="628" spans="2:51" s="13" customFormat="1" ht="11.25">
      <c r="B628" s="193"/>
      <c r="C628" s="194"/>
      <c r="D628" s="195" t="s">
        <v>188</v>
      </c>
      <c r="E628" s="196" t="s">
        <v>19</v>
      </c>
      <c r="F628" s="197" t="s">
        <v>3569</v>
      </c>
      <c r="G628" s="194"/>
      <c r="H628" s="198">
        <v>109.746</v>
      </c>
      <c r="I628" s="199"/>
      <c r="J628" s="194"/>
      <c r="K628" s="194"/>
      <c r="L628" s="200"/>
      <c r="M628" s="201"/>
      <c r="N628" s="202"/>
      <c r="O628" s="202"/>
      <c r="P628" s="202"/>
      <c r="Q628" s="202"/>
      <c r="R628" s="202"/>
      <c r="S628" s="202"/>
      <c r="T628" s="203"/>
      <c r="AT628" s="204" t="s">
        <v>188</v>
      </c>
      <c r="AU628" s="204" t="s">
        <v>86</v>
      </c>
      <c r="AV628" s="13" t="s">
        <v>86</v>
      </c>
      <c r="AW628" s="13" t="s">
        <v>35</v>
      </c>
      <c r="AX628" s="13" t="s">
        <v>76</v>
      </c>
      <c r="AY628" s="204" t="s">
        <v>177</v>
      </c>
    </row>
    <row r="629" spans="2:51" s="13" customFormat="1" ht="11.25">
      <c r="B629" s="193"/>
      <c r="C629" s="194"/>
      <c r="D629" s="195" t="s">
        <v>188</v>
      </c>
      <c r="E629" s="196" t="s">
        <v>19</v>
      </c>
      <c r="F629" s="197" t="s">
        <v>3096</v>
      </c>
      <c r="G629" s="194"/>
      <c r="H629" s="198">
        <v>-5.67</v>
      </c>
      <c r="I629" s="199"/>
      <c r="J629" s="194"/>
      <c r="K629" s="194"/>
      <c r="L629" s="200"/>
      <c r="M629" s="201"/>
      <c r="N629" s="202"/>
      <c r="O629" s="202"/>
      <c r="P629" s="202"/>
      <c r="Q629" s="202"/>
      <c r="R629" s="202"/>
      <c r="S629" s="202"/>
      <c r="T629" s="203"/>
      <c r="AT629" s="204" t="s">
        <v>188</v>
      </c>
      <c r="AU629" s="204" t="s">
        <v>86</v>
      </c>
      <c r="AV629" s="13" t="s">
        <v>86</v>
      </c>
      <c r="AW629" s="13" t="s">
        <v>35</v>
      </c>
      <c r="AX629" s="13" t="s">
        <v>76</v>
      </c>
      <c r="AY629" s="204" t="s">
        <v>177</v>
      </c>
    </row>
    <row r="630" spans="2:51" s="13" customFormat="1" ht="11.25">
      <c r="B630" s="193"/>
      <c r="C630" s="194"/>
      <c r="D630" s="195" t="s">
        <v>188</v>
      </c>
      <c r="E630" s="196" t="s">
        <v>19</v>
      </c>
      <c r="F630" s="197" t="s">
        <v>3570</v>
      </c>
      <c r="G630" s="194"/>
      <c r="H630" s="198">
        <v>23.4</v>
      </c>
      <c r="I630" s="199"/>
      <c r="J630" s="194"/>
      <c r="K630" s="194"/>
      <c r="L630" s="200"/>
      <c r="M630" s="201"/>
      <c r="N630" s="202"/>
      <c r="O630" s="202"/>
      <c r="P630" s="202"/>
      <c r="Q630" s="202"/>
      <c r="R630" s="202"/>
      <c r="S630" s="202"/>
      <c r="T630" s="203"/>
      <c r="AT630" s="204" t="s">
        <v>188</v>
      </c>
      <c r="AU630" s="204" t="s">
        <v>86</v>
      </c>
      <c r="AV630" s="13" t="s">
        <v>86</v>
      </c>
      <c r="AW630" s="13" t="s">
        <v>35</v>
      </c>
      <c r="AX630" s="13" t="s">
        <v>76</v>
      </c>
      <c r="AY630" s="204" t="s">
        <v>177</v>
      </c>
    </row>
    <row r="631" spans="2:51" s="13" customFormat="1" ht="11.25">
      <c r="B631" s="193"/>
      <c r="C631" s="194"/>
      <c r="D631" s="195" t="s">
        <v>188</v>
      </c>
      <c r="E631" s="196" t="s">
        <v>19</v>
      </c>
      <c r="F631" s="197" t="s">
        <v>3571</v>
      </c>
      <c r="G631" s="194"/>
      <c r="H631" s="198">
        <v>5.4</v>
      </c>
      <c r="I631" s="199"/>
      <c r="J631" s="194"/>
      <c r="K631" s="194"/>
      <c r="L631" s="200"/>
      <c r="M631" s="201"/>
      <c r="N631" s="202"/>
      <c r="O631" s="202"/>
      <c r="P631" s="202"/>
      <c r="Q631" s="202"/>
      <c r="R631" s="202"/>
      <c r="S631" s="202"/>
      <c r="T631" s="203"/>
      <c r="AT631" s="204" t="s">
        <v>188</v>
      </c>
      <c r="AU631" s="204" t="s">
        <v>86</v>
      </c>
      <c r="AV631" s="13" t="s">
        <v>86</v>
      </c>
      <c r="AW631" s="13" t="s">
        <v>35</v>
      </c>
      <c r="AX631" s="13" t="s">
        <v>76</v>
      </c>
      <c r="AY631" s="204" t="s">
        <v>177</v>
      </c>
    </row>
    <row r="632" spans="2:51" s="13" customFormat="1" ht="11.25">
      <c r="B632" s="193"/>
      <c r="C632" s="194"/>
      <c r="D632" s="195" t="s">
        <v>188</v>
      </c>
      <c r="E632" s="196" t="s">
        <v>19</v>
      </c>
      <c r="F632" s="197" t="s">
        <v>3572</v>
      </c>
      <c r="G632" s="194"/>
      <c r="H632" s="198">
        <v>34.32</v>
      </c>
      <c r="I632" s="199"/>
      <c r="J632" s="194"/>
      <c r="K632" s="194"/>
      <c r="L632" s="200"/>
      <c r="M632" s="201"/>
      <c r="N632" s="202"/>
      <c r="O632" s="202"/>
      <c r="P632" s="202"/>
      <c r="Q632" s="202"/>
      <c r="R632" s="202"/>
      <c r="S632" s="202"/>
      <c r="T632" s="203"/>
      <c r="AT632" s="204" t="s">
        <v>188</v>
      </c>
      <c r="AU632" s="204" t="s">
        <v>86</v>
      </c>
      <c r="AV632" s="13" t="s">
        <v>86</v>
      </c>
      <c r="AW632" s="13" t="s">
        <v>35</v>
      </c>
      <c r="AX632" s="13" t="s">
        <v>76</v>
      </c>
      <c r="AY632" s="204" t="s">
        <v>177</v>
      </c>
    </row>
    <row r="633" spans="2:51" s="13" customFormat="1" ht="11.25">
      <c r="B633" s="193"/>
      <c r="C633" s="194"/>
      <c r="D633" s="195" t="s">
        <v>188</v>
      </c>
      <c r="E633" s="196" t="s">
        <v>19</v>
      </c>
      <c r="F633" s="197" t="s">
        <v>3573</v>
      </c>
      <c r="G633" s="194"/>
      <c r="H633" s="198">
        <v>-1.44</v>
      </c>
      <c r="I633" s="199"/>
      <c r="J633" s="194"/>
      <c r="K633" s="194"/>
      <c r="L633" s="200"/>
      <c r="M633" s="201"/>
      <c r="N633" s="202"/>
      <c r="O633" s="202"/>
      <c r="P633" s="202"/>
      <c r="Q633" s="202"/>
      <c r="R633" s="202"/>
      <c r="S633" s="202"/>
      <c r="T633" s="203"/>
      <c r="AT633" s="204" t="s">
        <v>188</v>
      </c>
      <c r="AU633" s="204" t="s">
        <v>86</v>
      </c>
      <c r="AV633" s="13" t="s">
        <v>86</v>
      </c>
      <c r="AW633" s="13" t="s">
        <v>35</v>
      </c>
      <c r="AX633" s="13" t="s">
        <v>76</v>
      </c>
      <c r="AY633" s="204" t="s">
        <v>177</v>
      </c>
    </row>
    <row r="634" spans="2:51" s="13" customFormat="1" ht="11.25">
      <c r="B634" s="193"/>
      <c r="C634" s="194"/>
      <c r="D634" s="195" t="s">
        <v>188</v>
      </c>
      <c r="E634" s="196" t="s">
        <v>19</v>
      </c>
      <c r="F634" s="197" t="s">
        <v>3574</v>
      </c>
      <c r="G634" s="194"/>
      <c r="H634" s="198">
        <v>2.758</v>
      </c>
      <c r="I634" s="199"/>
      <c r="J634" s="194"/>
      <c r="K634" s="194"/>
      <c r="L634" s="200"/>
      <c r="M634" s="201"/>
      <c r="N634" s="202"/>
      <c r="O634" s="202"/>
      <c r="P634" s="202"/>
      <c r="Q634" s="202"/>
      <c r="R634" s="202"/>
      <c r="S634" s="202"/>
      <c r="T634" s="203"/>
      <c r="AT634" s="204" t="s">
        <v>188</v>
      </c>
      <c r="AU634" s="204" t="s">
        <v>86</v>
      </c>
      <c r="AV634" s="13" t="s">
        <v>86</v>
      </c>
      <c r="AW634" s="13" t="s">
        <v>35</v>
      </c>
      <c r="AX634" s="13" t="s">
        <v>76</v>
      </c>
      <c r="AY634" s="204" t="s">
        <v>177</v>
      </c>
    </row>
    <row r="635" spans="2:51" s="13" customFormat="1" ht="11.25">
      <c r="B635" s="193"/>
      <c r="C635" s="194"/>
      <c r="D635" s="195" t="s">
        <v>188</v>
      </c>
      <c r="E635" s="196" t="s">
        <v>19</v>
      </c>
      <c r="F635" s="197" t="s">
        <v>3575</v>
      </c>
      <c r="G635" s="194"/>
      <c r="H635" s="198">
        <v>32.369999999999997</v>
      </c>
      <c r="I635" s="199"/>
      <c r="J635" s="194"/>
      <c r="K635" s="194"/>
      <c r="L635" s="200"/>
      <c r="M635" s="201"/>
      <c r="N635" s="202"/>
      <c r="O635" s="202"/>
      <c r="P635" s="202"/>
      <c r="Q635" s="202"/>
      <c r="R635" s="202"/>
      <c r="S635" s="202"/>
      <c r="T635" s="203"/>
      <c r="AT635" s="204" t="s">
        <v>188</v>
      </c>
      <c r="AU635" s="204" t="s">
        <v>86</v>
      </c>
      <c r="AV635" s="13" t="s">
        <v>86</v>
      </c>
      <c r="AW635" s="13" t="s">
        <v>35</v>
      </c>
      <c r="AX635" s="13" t="s">
        <v>76</v>
      </c>
      <c r="AY635" s="204" t="s">
        <v>177</v>
      </c>
    </row>
    <row r="636" spans="2:51" s="13" customFormat="1" ht="11.25">
      <c r="B636" s="193"/>
      <c r="C636" s="194"/>
      <c r="D636" s="195" t="s">
        <v>188</v>
      </c>
      <c r="E636" s="196" t="s">
        <v>19</v>
      </c>
      <c r="F636" s="197" t="s">
        <v>334</v>
      </c>
      <c r="G636" s="194"/>
      <c r="H636" s="198">
        <v>-2.758</v>
      </c>
      <c r="I636" s="199"/>
      <c r="J636" s="194"/>
      <c r="K636" s="194"/>
      <c r="L636" s="200"/>
      <c r="M636" s="201"/>
      <c r="N636" s="202"/>
      <c r="O636" s="202"/>
      <c r="P636" s="202"/>
      <c r="Q636" s="202"/>
      <c r="R636" s="202"/>
      <c r="S636" s="202"/>
      <c r="T636" s="203"/>
      <c r="AT636" s="204" t="s">
        <v>188</v>
      </c>
      <c r="AU636" s="204" t="s">
        <v>86</v>
      </c>
      <c r="AV636" s="13" t="s">
        <v>86</v>
      </c>
      <c r="AW636" s="13" t="s">
        <v>35</v>
      </c>
      <c r="AX636" s="13" t="s">
        <v>76</v>
      </c>
      <c r="AY636" s="204" t="s">
        <v>177</v>
      </c>
    </row>
    <row r="637" spans="2:51" s="13" customFormat="1" ht="11.25">
      <c r="B637" s="193"/>
      <c r="C637" s="194"/>
      <c r="D637" s="195" t="s">
        <v>188</v>
      </c>
      <c r="E637" s="196" t="s">
        <v>19</v>
      </c>
      <c r="F637" s="197" t="s">
        <v>366</v>
      </c>
      <c r="G637" s="194"/>
      <c r="H637" s="198">
        <v>-1.5760000000000001</v>
      </c>
      <c r="I637" s="199"/>
      <c r="J637" s="194"/>
      <c r="K637" s="194"/>
      <c r="L637" s="200"/>
      <c r="M637" s="201"/>
      <c r="N637" s="202"/>
      <c r="O637" s="202"/>
      <c r="P637" s="202"/>
      <c r="Q637" s="202"/>
      <c r="R637" s="202"/>
      <c r="S637" s="202"/>
      <c r="T637" s="203"/>
      <c r="AT637" s="204" t="s">
        <v>188</v>
      </c>
      <c r="AU637" s="204" t="s">
        <v>86</v>
      </c>
      <c r="AV637" s="13" t="s">
        <v>86</v>
      </c>
      <c r="AW637" s="13" t="s">
        <v>35</v>
      </c>
      <c r="AX637" s="13" t="s">
        <v>76</v>
      </c>
      <c r="AY637" s="204" t="s">
        <v>177</v>
      </c>
    </row>
    <row r="638" spans="2:51" s="13" customFormat="1" ht="11.25">
      <c r="B638" s="193"/>
      <c r="C638" s="194"/>
      <c r="D638" s="195" t="s">
        <v>188</v>
      </c>
      <c r="E638" s="196" t="s">
        <v>19</v>
      </c>
      <c r="F638" s="197" t="s">
        <v>3576</v>
      </c>
      <c r="G638" s="194"/>
      <c r="H638" s="198">
        <v>6.63</v>
      </c>
      <c r="I638" s="199"/>
      <c r="J638" s="194"/>
      <c r="K638" s="194"/>
      <c r="L638" s="200"/>
      <c r="M638" s="201"/>
      <c r="N638" s="202"/>
      <c r="O638" s="202"/>
      <c r="P638" s="202"/>
      <c r="Q638" s="202"/>
      <c r="R638" s="202"/>
      <c r="S638" s="202"/>
      <c r="T638" s="203"/>
      <c r="AT638" s="204" t="s">
        <v>188</v>
      </c>
      <c r="AU638" s="204" t="s">
        <v>86</v>
      </c>
      <c r="AV638" s="13" t="s">
        <v>86</v>
      </c>
      <c r="AW638" s="13" t="s">
        <v>35</v>
      </c>
      <c r="AX638" s="13" t="s">
        <v>76</v>
      </c>
      <c r="AY638" s="204" t="s">
        <v>177</v>
      </c>
    </row>
    <row r="639" spans="2:51" s="13" customFormat="1" ht="11.25">
      <c r="B639" s="193"/>
      <c r="C639" s="194"/>
      <c r="D639" s="195" t="s">
        <v>188</v>
      </c>
      <c r="E639" s="196" t="s">
        <v>19</v>
      </c>
      <c r="F639" s="197" t="s">
        <v>3577</v>
      </c>
      <c r="G639" s="194"/>
      <c r="H639" s="198">
        <v>29.055</v>
      </c>
      <c r="I639" s="199"/>
      <c r="J639" s="194"/>
      <c r="K639" s="194"/>
      <c r="L639" s="200"/>
      <c r="M639" s="201"/>
      <c r="N639" s="202"/>
      <c r="O639" s="202"/>
      <c r="P639" s="202"/>
      <c r="Q639" s="202"/>
      <c r="R639" s="202"/>
      <c r="S639" s="202"/>
      <c r="T639" s="203"/>
      <c r="AT639" s="204" t="s">
        <v>188</v>
      </c>
      <c r="AU639" s="204" t="s">
        <v>86</v>
      </c>
      <c r="AV639" s="13" t="s">
        <v>86</v>
      </c>
      <c r="AW639" s="13" t="s">
        <v>35</v>
      </c>
      <c r="AX639" s="13" t="s">
        <v>76</v>
      </c>
      <c r="AY639" s="204" t="s">
        <v>177</v>
      </c>
    </row>
    <row r="640" spans="2:51" s="13" customFormat="1" ht="11.25">
      <c r="B640" s="193"/>
      <c r="C640" s="194"/>
      <c r="D640" s="195" t="s">
        <v>188</v>
      </c>
      <c r="E640" s="196" t="s">
        <v>19</v>
      </c>
      <c r="F640" s="197" t="s">
        <v>366</v>
      </c>
      <c r="G640" s="194"/>
      <c r="H640" s="198">
        <v>-1.5760000000000001</v>
      </c>
      <c r="I640" s="199"/>
      <c r="J640" s="194"/>
      <c r="K640" s="194"/>
      <c r="L640" s="200"/>
      <c r="M640" s="201"/>
      <c r="N640" s="202"/>
      <c r="O640" s="202"/>
      <c r="P640" s="202"/>
      <c r="Q640" s="202"/>
      <c r="R640" s="202"/>
      <c r="S640" s="202"/>
      <c r="T640" s="203"/>
      <c r="AT640" s="204" t="s">
        <v>188</v>
      </c>
      <c r="AU640" s="204" t="s">
        <v>86</v>
      </c>
      <c r="AV640" s="13" t="s">
        <v>86</v>
      </c>
      <c r="AW640" s="13" t="s">
        <v>35</v>
      </c>
      <c r="AX640" s="13" t="s">
        <v>76</v>
      </c>
      <c r="AY640" s="204" t="s">
        <v>177</v>
      </c>
    </row>
    <row r="641" spans="2:51" s="13" customFormat="1" ht="11.25">
      <c r="B641" s="193"/>
      <c r="C641" s="194"/>
      <c r="D641" s="195" t="s">
        <v>188</v>
      </c>
      <c r="E641" s="196" t="s">
        <v>19</v>
      </c>
      <c r="F641" s="197" t="s">
        <v>3578</v>
      </c>
      <c r="G641" s="194"/>
      <c r="H641" s="198">
        <v>18.524999999999999</v>
      </c>
      <c r="I641" s="199"/>
      <c r="J641" s="194"/>
      <c r="K641" s="194"/>
      <c r="L641" s="200"/>
      <c r="M641" s="201"/>
      <c r="N641" s="202"/>
      <c r="O641" s="202"/>
      <c r="P641" s="202"/>
      <c r="Q641" s="202"/>
      <c r="R641" s="202"/>
      <c r="S641" s="202"/>
      <c r="T641" s="203"/>
      <c r="AT641" s="204" t="s">
        <v>188</v>
      </c>
      <c r="AU641" s="204" t="s">
        <v>86</v>
      </c>
      <c r="AV641" s="13" t="s">
        <v>86</v>
      </c>
      <c r="AW641" s="13" t="s">
        <v>35</v>
      </c>
      <c r="AX641" s="13" t="s">
        <v>76</v>
      </c>
      <c r="AY641" s="204" t="s">
        <v>177</v>
      </c>
    </row>
    <row r="642" spans="2:51" s="13" customFormat="1" ht="11.25">
      <c r="B642" s="193"/>
      <c r="C642" s="194"/>
      <c r="D642" s="195" t="s">
        <v>188</v>
      </c>
      <c r="E642" s="196" t="s">
        <v>19</v>
      </c>
      <c r="F642" s="197" t="s">
        <v>3579</v>
      </c>
      <c r="G642" s="194"/>
      <c r="H642" s="198">
        <v>13.416</v>
      </c>
      <c r="I642" s="199"/>
      <c r="J642" s="194"/>
      <c r="K642" s="194"/>
      <c r="L642" s="200"/>
      <c r="M642" s="201"/>
      <c r="N642" s="202"/>
      <c r="O642" s="202"/>
      <c r="P642" s="202"/>
      <c r="Q642" s="202"/>
      <c r="R642" s="202"/>
      <c r="S642" s="202"/>
      <c r="T642" s="203"/>
      <c r="AT642" s="204" t="s">
        <v>188</v>
      </c>
      <c r="AU642" s="204" t="s">
        <v>86</v>
      </c>
      <c r="AV642" s="13" t="s">
        <v>86</v>
      </c>
      <c r="AW642" s="13" t="s">
        <v>35</v>
      </c>
      <c r="AX642" s="13" t="s">
        <v>76</v>
      </c>
      <c r="AY642" s="204" t="s">
        <v>177</v>
      </c>
    </row>
    <row r="643" spans="2:51" s="13" customFormat="1" ht="11.25">
      <c r="B643" s="193"/>
      <c r="C643" s="194"/>
      <c r="D643" s="195" t="s">
        <v>188</v>
      </c>
      <c r="E643" s="196" t="s">
        <v>19</v>
      </c>
      <c r="F643" s="197" t="s">
        <v>3580</v>
      </c>
      <c r="G643" s="194"/>
      <c r="H643" s="198">
        <v>75.894000000000005</v>
      </c>
      <c r="I643" s="199"/>
      <c r="J643" s="194"/>
      <c r="K643" s="194"/>
      <c r="L643" s="200"/>
      <c r="M643" s="201"/>
      <c r="N643" s="202"/>
      <c r="O643" s="202"/>
      <c r="P643" s="202"/>
      <c r="Q643" s="202"/>
      <c r="R643" s="202"/>
      <c r="S643" s="202"/>
      <c r="T643" s="203"/>
      <c r="AT643" s="204" t="s">
        <v>188</v>
      </c>
      <c r="AU643" s="204" t="s">
        <v>86</v>
      </c>
      <c r="AV643" s="13" t="s">
        <v>86</v>
      </c>
      <c r="AW643" s="13" t="s">
        <v>35</v>
      </c>
      <c r="AX643" s="13" t="s">
        <v>76</v>
      </c>
      <c r="AY643" s="204" t="s">
        <v>177</v>
      </c>
    </row>
    <row r="644" spans="2:51" s="13" customFormat="1" ht="11.25">
      <c r="B644" s="193"/>
      <c r="C644" s="194"/>
      <c r="D644" s="195" t="s">
        <v>188</v>
      </c>
      <c r="E644" s="196" t="s">
        <v>19</v>
      </c>
      <c r="F644" s="197" t="s">
        <v>353</v>
      </c>
      <c r="G644" s="194"/>
      <c r="H644" s="198">
        <v>-3.1520000000000001</v>
      </c>
      <c r="I644" s="199"/>
      <c r="J644" s="194"/>
      <c r="K644" s="194"/>
      <c r="L644" s="200"/>
      <c r="M644" s="201"/>
      <c r="N644" s="202"/>
      <c r="O644" s="202"/>
      <c r="P644" s="202"/>
      <c r="Q644" s="202"/>
      <c r="R644" s="202"/>
      <c r="S644" s="202"/>
      <c r="T644" s="203"/>
      <c r="AT644" s="204" t="s">
        <v>188</v>
      </c>
      <c r="AU644" s="204" t="s">
        <v>86</v>
      </c>
      <c r="AV644" s="13" t="s">
        <v>86</v>
      </c>
      <c r="AW644" s="13" t="s">
        <v>35</v>
      </c>
      <c r="AX644" s="13" t="s">
        <v>76</v>
      </c>
      <c r="AY644" s="204" t="s">
        <v>177</v>
      </c>
    </row>
    <row r="645" spans="2:51" s="13" customFormat="1" ht="11.25">
      <c r="B645" s="193"/>
      <c r="C645" s="194"/>
      <c r="D645" s="195" t="s">
        <v>188</v>
      </c>
      <c r="E645" s="196" t="s">
        <v>19</v>
      </c>
      <c r="F645" s="197" t="s">
        <v>668</v>
      </c>
      <c r="G645" s="194"/>
      <c r="H645" s="198">
        <v>-3.2</v>
      </c>
      <c r="I645" s="199"/>
      <c r="J645" s="194"/>
      <c r="K645" s="194"/>
      <c r="L645" s="200"/>
      <c r="M645" s="201"/>
      <c r="N645" s="202"/>
      <c r="O645" s="202"/>
      <c r="P645" s="202"/>
      <c r="Q645" s="202"/>
      <c r="R645" s="202"/>
      <c r="S645" s="202"/>
      <c r="T645" s="203"/>
      <c r="AT645" s="204" t="s">
        <v>188</v>
      </c>
      <c r="AU645" s="204" t="s">
        <v>86</v>
      </c>
      <c r="AV645" s="13" t="s">
        <v>86</v>
      </c>
      <c r="AW645" s="13" t="s">
        <v>35</v>
      </c>
      <c r="AX645" s="13" t="s">
        <v>76</v>
      </c>
      <c r="AY645" s="204" t="s">
        <v>177</v>
      </c>
    </row>
    <row r="646" spans="2:51" s="13" customFormat="1" ht="11.25">
      <c r="B646" s="193"/>
      <c r="C646" s="194"/>
      <c r="D646" s="195" t="s">
        <v>188</v>
      </c>
      <c r="E646" s="196" t="s">
        <v>19</v>
      </c>
      <c r="F646" s="197" t="s">
        <v>3581</v>
      </c>
      <c r="G646" s="194"/>
      <c r="H646" s="198">
        <v>15.99</v>
      </c>
      <c r="I646" s="199"/>
      <c r="J646" s="194"/>
      <c r="K646" s="194"/>
      <c r="L646" s="200"/>
      <c r="M646" s="201"/>
      <c r="N646" s="202"/>
      <c r="O646" s="202"/>
      <c r="P646" s="202"/>
      <c r="Q646" s="202"/>
      <c r="R646" s="202"/>
      <c r="S646" s="202"/>
      <c r="T646" s="203"/>
      <c r="AT646" s="204" t="s">
        <v>188</v>
      </c>
      <c r="AU646" s="204" t="s">
        <v>86</v>
      </c>
      <c r="AV646" s="13" t="s">
        <v>86</v>
      </c>
      <c r="AW646" s="13" t="s">
        <v>35</v>
      </c>
      <c r="AX646" s="13" t="s">
        <v>76</v>
      </c>
      <c r="AY646" s="204" t="s">
        <v>177</v>
      </c>
    </row>
    <row r="647" spans="2:51" s="13" customFormat="1" ht="11.25">
      <c r="B647" s="193"/>
      <c r="C647" s="194"/>
      <c r="D647" s="195" t="s">
        <v>188</v>
      </c>
      <c r="E647" s="196" t="s">
        <v>19</v>
      </c>
      <c r="F647" s="197" t="s">
        <v>3582</v>
      </c>
      <c r="G647" s="194"/>
      <c r="H647" s="198">
        <v>26.91</v>
      </c>
      <c r="I647" s="199"/>
      <c r="J647" s="194"/>
      <c r="K647" s="194"/>
      <c r="L647" s="200"/>
      <c r="M647" s="201"/>
      <c r="N647" s="202"/>
      <c r="O647" s="202"/>
      <c r="P647" s="202"/>
      <c r="Q647" s="202"/>
      <c r="R647" s="202"/>
      <c r="S647" s="202"/>
      <c r="T647" s="203"/>
      <c r="AT647" s="204" t="s">
        <v>188</v>
      </c>
      <c r="AU647" s="204" t="s">
        <v>86</v>
      </c>
      <c r="AV647" s="13" t="s">
        <v>86</v>
      </c>
      <c r="AW647" s="13" t="s">
        <v>35</v>
      </c>
      <c r="AX647" s="13" t="s">
        <v>76</v>
      </c>
      <c r="AY647" s="204" t="s">
        <v>177</v>
      </c>
    </row>
    <row r="648" spans="2:51" s="13" customFormat="1" ht="11.25">
      <c r="B648" s="193"/>
      <c r="C648" s="194"/>
      <c r="D648" s="195" t="s">
        <v>188</v>
      </c>
      <c r="E648" s="196" t="s">
        <v>19</v>
      </c>
      <c r="F648" s="197" t="s">
        <v>329</v>
      </c>
      <c r="G648" s="194"/>
      <c r="H648" s="198">
        <v>-4.1369999999999996</v>
      </c>
      <c r="I648" s="199"/>
      <c r="J648" s="194"/>
      <c r="K648" s="194"/>
      <c r="L648" s="200"/>
      <c r="M648" s="201"/>
      <c r="N648" s="202"/>
      <c r="O648" s="202"/>
      <c r="P648" s="202"/>
      <c r="Q648" s="202"/>
      <c r="R648" s="202"/>
      <c r="S648" s="202"/>
      <c r="T648" s="203"/>
      <c r="AT648" s="204" t="s">
        <v>188</v>
      </c>
      <c r="AU648" s="204" t="s">
        <v>86</v>
      </c>
      <c r="AV648" s="13" t="s">
        <v>86</v>
      </c>
      <c r="AW648" s="13" t="s">
        <v>35</v>
      </c>
      <c r="AX648" s="13" t="s">
        <v>76</v>
      </c>
      <c r="AY648" s="204" t="s">
        <v>177</v>
      </c>
    </row>
    <row r="649" spans="2:51" s="13" customFormat="1" ht="11.25">
      <c r="B649" s="193"/>
      <c r="C649" s="194"/>
      <c r="D649" s="195" t="s">
        <v>188</v>
      </c>
      <c r="E649" s="196" t="s">
        <v>19</v>
      </c>
      <c r="F649" s="197" t="s">
        <v>3583</v>
      </c>
      <c r="G649" s="194"/>
      <c r="H649" s="198">
        <v>34.32</v>
      </c>
      <c r="I649" s="199"/>
      <c r="J649" s="194"/>
      <c r="K649" s="194"/>
      <c r="L649" s="200"/>
      <c r="M649" s="201"/>
      <c r="N649" s="202"/>
      <c r="O649" s="202"/>
      <c r="P649" s="202"/>
      <c r="Q649" s="202"/>
      <c r="R649" s="202"/>
      <c r="S649" s="202"/>
      <c r="T649" s="203"/>
      <c r="AT649" s="204" t="s">
        <v>188</v>
      </c>
      <c r="AU649" s="204" t="s">
        <v>86</v>
      </c>
      <c r="AV649" s="13" t="s">
        <v>86</v>
      </c>
      <c r="AW649" s="13" t="s">
        <v>35</v>
      </c>
      <c r="AX649" s="13" t="s">
        <v>76</v>
      </c>
      <c r="AY649" s="204" t="s">
        <v>177</v>
      </c>
    </row>
    <row r="650" spans="2:51" s="13" customFormat="1" ht="11.25">
      <c r="B650" s="193"/>
      <c r="C650" s="194"/>
      <c r="D650" s="195" t="s">
        <v>188</v>
      </c>
      <c r="E650" s="196" t="s">
        <v>19</v>
      </c>
      <c r="F650" s="197" t="s">
        <v>3584</v>
      </c>
      <c r="G650" s="194"/>
      <c r="H650" s="198">
        <v>-2.66</v>
      </c>
      <c r="I650" s="199"/>
      <c r="J650" s="194"/>
      <c r="K650" s="194"/>
      <c r="L650" s="200"/>
      <c r="M650" s="201"/>
      <c r="N650" s="202"/>
      <c r="O650" s="202"/>
      <c r="P650" s="202"/>
      <c r="Q650" s="202"/>
      <c r="R650" s="202"/>
      <c r="S650" s="202"/>
      <c r="T650" s="203"/>
      <c r="AT650" s="204" t="s">
        <v>188</v>
      </c>
      <c r="AU650" s="204" t="s">
        <v>86</v>
      </c>
      <c r="AV650" s="13" t="s">
        <v>86</v>
      </c>
      <c r="AW650" s="13" t="s">
        <v>35</v>
      </c>
      <c r="AX650" s="13" t="s">
        <v>76</v>
      </c>
      <c r="AY650" s="204" t="s">
        <v>177</v>
      </c>
    </row>
    <row r="651" spans="2:51" s="15" customFormat="1" ht="11.25">
      <c r="B651" s="216"/>
      <c r="C651" s="217"/>
      <c r="D651" s="195" t="s">
        <v>188</v>
      </c>
      <c r="E651" s="218" t="s">
        <v>19</v>
      </c>
      <c r="F651" s="219" t="s">
        <v>379</v>
      </c>
      <c r="G651" s="217"/>
      <c r="H651" s="218" t="s">
        <v>19</v>
      </c>
      <c r="I651" s="220"/>
      <c r="J651" s="217"/>
      <c r="K651" s="217"/>
      <c r="L651" s="221"/>
      <c r="M651" s="222"/>
      <c r="N651" s="223"/>
      <c r="O651" s="223"/>
      <c r="P651" s="223"/>
      <c r="Q651" s="223"/>
      <c r="R651" s="223"/>
      <c r="S651" s="223"/>
      <c r="T651" s="224"/>
      <c r="AT651" s="225" t="s">
        <v>188</v>
      </c>
      <c r="AU651" s="225" t="s">
        <v>86</v>
      </c>
      <c r="AV651" s="15" t="s">
        <v>84</v>
      </c>
      <c r="AW651" s="15" t="s">
        <v>35</v>
      </c>
      <c r="AX651" s="15" t="s">
        <v>76</v>
      </c>
      <c r="AY651" s="225" t="s">
        <v>177</v>
      </c>
    </row>
    <row r="652" spans="2:51" s="13" customFormat="1" ht="11.25">
      <c r="B652" s="193"/>
      <c r="C652" s="194"/>
      <c r="D652" s="195" t="s">
        <v>188</v>
      </c>
      <c r="E652" s="196" t="s">
        <v>19</v>
      </c>
      <c r="F652" s="197" t="s">
        <v>3585</v>
      </c>
      <c r="G652" s="194"/>
      <c r="H652" s="198">
        <v>33.28</v>
      </c>
      <c r="I652" s="199"/>
      <c r="J652" s="194"/>
      <c r="K652" s="194"/>
      <c r="L652" s="200"/>
      <c r="M652" s="201"/>
      <c r="N652" s="202"/>
      <c r="O652" s="202"/>
      <c r="P652" s="202"/>
      <c r="Q652" s="202"/>
      <c r="R652" s="202"/>
      <c r="S652" s="202"/>
      <c r="T652" s="203"/>
      <c r="AT652" s="204" t="s">
        <v>188</v>
      </c>
      <c r="AU652" s="204" t="s">
        <v>86</v>
      </c>
      <c r="AV652" s="13" t="s">
        <v>86</v>
      </c>
      <c r="AW652" s="13" t="s">
        <v>35</v>
      </c>
      <c r="AX652" s="13" t="s">
        <v>76</v>
      </c>
      <c r="AY652" s="204" t="s">
        <v>177</v>
      </c>
    </row>
    <row r="653" spans="2:51" s="13" customFormat="1" ht="11.25">
      <c r="B653" s="193"/>
      <c r="C653" s="194"/>
      <c r="D653" s="195" t="s">
        <v>188</v>
      </c>
      <c r="E653" s="196" t="s">
        <v>19</v>
      </c>
      <c r="F653" s="197" t="s">
        <v>3586</v>
      </c>
      <c r="G653" s="194"/>
      <c r="H653" s="198">
        <v>-2.76</v>
      </c>
      <c r="I653" s="199"/>
      <c r="J653" s="194"/>
      <c r="K653" s="194"/>
      <c r="L653" s="200"/>
      <c r="M653" s="201"/>
      <c r="N653" s="202"/>
      <c r="O653" s="202"/>
      <c r="P653" s="202"/>
      <c r="Q653" s="202"/>
      <c r="R653" s="202"/>
      <c r="S653" s="202"/>
      <c r="T653" s="203"/>
      <c r="AT653" s="204" t="s">
        <v>188</v>
      </c>
      <c r="AU653" s="204" t="s">
        <v>86</v>
      </c>
      <c r="AV653" s="13" t="s">
        <v>86</v>
      </c>
      <c r="AW653" s="13" t="s">
        <v>35</v>
      </c>
      <c r="AX653" s="13" t="s">
        <v>76</v>
      </c>
      <c r="AY653" s="204" t="s">
        <v>177</v>
      </c>
    </row>
    <row r="654" spans="2:51" s="13" customFormat="1" ht="11.25">
      <c r="B654" s="193"/>
      <c r="C654" s="194"/>
      <c r="D654" s="195" t="s">
        <v>188</v>
      </c>
      <c r="E654" s="196" t="s">
        <v>19</v>
      </c>
      <c r="F654" s="197" t="s">
        <v>334</v>
      </c>
      <c r="G654" s="194"/>
      <c r="H654" s="198">
        <v>-2.758</v>
      </c>
      <c r="I654" s="199"/>
      <c r="J654" s="194"/>
      <c r="K654" s="194"/>
      <c r="L654" s="200"/>
      <c r="M654" s="201"/>
      <c r="N654" s="202"/>
      <c r="O654" s="202"/>
      <c r="P654" s="202"/>
      <c r="Q654" s="202"/>
      <c r="R654" s="202"/>
      <c r="S654" s="202"/>
      <c r="T654" s="203"/>
      <c r="AT654" s="204" t="s">
        <v>188</v>
      </c>
      <c r="AU654" s="204" t="s">
        <v>86</v>
      </c>
      <c r="AV654" s="13" t="s">
        <v>86</v>
      </c>
      <c r="AW654" s="13" t="s">
        <v>35</v>
      </c>
      <c r="AX654" s="13" t="s">
        <v>76</v>
      </c>
      <c r="AY654" s="204" t="s">
        <v>177</v>
      </c>
    </row>
    <row r="655" spans="2:51" s="13" customFormat="1" ht="11.25">
      <c r="B655" s="193"/>
      <c r="C655" s="194"/>
      <c r="D655" s="195" t="s">
        <v>188</v>
      </c>
      <c r="E655" s="196" t="s">
        <v>19</v>
      </c>
      <c r="F655" s="197" t="s">
        <v>3587</v>
      </c>
      <c r="G655" s="194"/>
      <c r="H655" s="198">
        <v>20.928000000000001</v>
      </c>
      <c r="I655" s="199"/>
      <c r="J655" s="194"/>
      <c r="K655" s="194"/>
      <c r="L655" s="200"/>
      <c r="M655" s="201"/>
      <c r="N655" s="202"/>
      <c r="O655" s="202"/>
      <c r="P655" s="202"/>
      <c r="Q655" s="202"/>
      <c r="R655" s="202"/>
      <c r="S655" s="202"/>
      <c r="T655" s="203"/>
      <c r="AT655" s="204" t="s">
        <v>188</v>
      </c>
      <c r="AU655" s="204" t="s">
        <v>86</v>
      </c>
      <c r="AV655" s="13" t="s">
        <v>86</v>
      </c>
      <c r="AW655" s="13" t="s">
        <v>35</v>
      </c>
      <c r="AX655" s="13" t="s">
        <v>76</v>
      </c>
      <c r="AY655" s="204" t="s">
        <v>177</v>
      </c>
    </row>
    <row r="656" spans="2:51" s="13" customFormat="1" ht="11.25">
      <c r="B656" s="193"/>
      <c r="C656" s="194"/>
      <c r="D656" s="195" t="s">
        <v>188</v>
      </c>
      <c r="E656" s="196" t="s">
        <v>19</v>
      </c>
      <c r="F656" s="197" t="s">
        <v>365</v>
      </c>
      <c r="G656" s="194"/>
      <c r="H656" s="198">
        <v>-1.379</v>
      </c>
      <c r="I656" s="199"/>
      <c r="J656" s="194"/>
      <c r="K656" s="194"/>
      <c r="L656" s="200"/>
      <c r="M656" s="201"/>
      <c r="N656" s="202"/>
      <c r="O656" s="202"/>
      <c r="P656" s="202"/>
      <c r="Q656" s="202"/>
      <c r="R656" s="202"/>
      <c r="S656" s="202"/>
      <c r="T656" s="203"/>
      <c r="AT656" s="204" t="s">
        <v>188</v>
      </c>
      <c r="AU656" s="204" t="s">
        <v>86</v>
      </c>
      <c r="AV656" s="13" t="s">
        <v>86</v>
      </c>
      <c r="AW656" s="13" t="s">
        <v>35</v>
      </c>
      <c r="AX656" s="13" t="s">
        <v>76</v>
      </c>
      <c r="AY656" s="204" t="s">
        <v>177</v>
      </c>
    </row>
    <row r="657" spans="1:65" s="13" customFormat="1" ht="11.25">
      <c r="B657" s="193"/>
      <c r="C657" s="194"/>
      <c r="D657" s="195" t="s">
        <v>188</v>
      </c>
      <c r="E657" s="196" t="s">
        <v>19</v>
      </c>
      <c r="F657" s="197" t="s">
        <v>3586</v>
      </c>
      <c r="G657" s="194"/>
      <c r="H657" s="198">
        <v>-2.76</v>
      </c>
      <c r="I657" s="199"/>
      <c r="J657" s="194"/>
      <c r="K657" s="194"/>
      <c r="L657" s="200"/>
      <c r="M657" s="201"/>
      <c r="N657" s="202"/>
      <c r="O657" s="202"/>
      <c r="P657" s="202"/>
      <c r="Q657" s="202"/>
      <c r="R657" s="202"/>
      <c r="S657" s="202"/>
      <c r="T657" s="203"/>
      <c r="AT657" s="204" t="s">
        <v>188</v>
      </c>
      <c r="AU657" s="204" t="s">
        <v>86</v>
      </c>
      <c r="AV657" s="13" t="s">
        <v>86</v>
      </c>
      <c r="AW657" s="13" t="s">
        <v>35</v>
      </c>
      <c r="AX657" s="13" t="s">
        <v>76</v>
      </c>
      <c r="AY657" s="204" t="s">
        <v>177</v>
      </c>
    </row>
    <row r="658" spans="1:65" s="13" customFormat="1" ht="11.25">
      <c r="B658" s="193"/>
      <c r="C658" s="194"/>
      <c r="D658" s="195" t="s">
        <v>188</v>
      </c>
      <c r="E658" s="196" t="s">
        <v>19</v>
      </c>
      <c r="F658" s="197" t="s">
        <v>3588</v>
      </c>
      <c r="G658" s="194"/>
      <c r="H658" s="198">
        <v>46.08</v>
      </c>
      <c r="I658" s="199"/>
      <c r="J658" s="194"/>
      <c r="K658" s="194"/>
      <c r="L658" s="200"/>
      <c r="M658" s="201"/>
      <c r="N658" s="202"/>
      <c r="O658" s="202"/>
      <c r="P658" s="202"/>
      <c r="Q658" s="202"/>
      <c r="R658" s="202"/>
      <c r="S658" s="202"/>
      <c r="T658" s="203"/>
      <c r="AT658" s="204" t="s">
        <v>188</v>
      </c>
      <c r="AU658" s="204" t="s">
        <v>86</v>
      </c>
      <c r="AV658" s="13" t="s">
        <v>86</v>
      </c>
      <c r="AW658" s="13" t="s">
        <v>35</v>
      </c>
      <c r="AX658" s="13" t="s">
        <v>76</v>
      </c>
      <c r="AY658" s="204" t="s">
        <v>177</v>
      </c>
    </row>
    <row r="659" spans="1:65" s="13" customFormat="1" ht="11.25">
      <c r="B659" s="193"/>
      <c r="C659" s="194"/>
      <c r="D659" s="195" t="s">
        <v>188</v>
      </c>
      <c r="E659" s="196" t="s">
        <v>19</v>
      </c>
      <c r="F659" s="197" t="s">
        <v>3314</v>
      </c>
      <c r="G659" s="194"/>
      <c r="H659" s="198">
        <v>-0.72</v>
      </c>
      <c r="I659" s="199"/>
      <c r="J659" s="194"/>
      <c r="K659" s="194"/>
      <c r="L659" s="200"/>
      <c r="M659" s="201"/>
      <c r="N659" s="202"/>
      <c r="O659" s="202"/>
      <c r="P659" s="202"/>
      <c r="Q659" s="202"/>
      <c r="R659" s="202"/>
      <c r="S659" s="202"/>
      <c r="T659" s="203"/>
      <c r="AT659" s="204" t="s">
        <v>188</v>
      </c>
      <c r="AU659" s="204" t="s">
        <v>86</v>
      </c>
      <c r="AV659" s="13" t="s">
        <v>86</v>
      </c>
      <c r="AW659" s="13" t="s">
        <v>35</v>
      </c>
      <c r="AX659" s="13" t="s">
        <v>76</v>
      </c>
      <c r="AY659" s="204" t="s">
        <v>177</v>
      </c>
    </row>
    <row r="660" spans="1:65" s="13" customFormat="1" ht="11.25">
      <c r="B660" s="193"/>
      <c r="C660" s="194"/>
      <c r="D660" s="195" t="s">
        <v>188</v>
      </c>
      <c r="E660" s="196" t="s">
        <v>19</v>
      </c>
      <c r="F660" s="197" t="s">
        <v>3589</v>
      </c>
      <c r="G660" s="194"/>
      <c r="H660" s="198">
        <v>-1.56</v>
      </c>
      <c r="I660" s="199"/>
      <c r="J660" s="194"/>
      <c r="K660" s="194"/>
      <c r="L660" s="200"/>
      <c r="M660" s="201"/>
      <c r="N660" s="202"/>
      <c r="O660" s="202"/>
      <c r="P660" s="202"/>
      <c r="Q660" s="202"/>
      <c r="R660" s="202"/>
      <c r="S660" s="202"/>
      <c r="T660" s="203"/>
      <c r="AT660" s="204" t="s">
        <v>188</v>
      </c>
      <c r="AU660" s="204" t="s">
        <v>86</v>
      </c>
      <c r="AV660" s="13" t="s">
        <v>86</v>
      </c>
      <c r="AW660" s="13" t="s">
        <v>35</v>
      </c>
      <c r="AX660" s="13" t="s">
        <v>76</v>
      </c>
      <c r="AY660" s="204" t="s">
        <v>177</v>
      </c>
    </row>
    <row r="661" spans="1:65" s="13" customFormat="1" ht="11.25">
      <c r="B661" s="193"/>
      <c r="C661" s="194"/>
      <c r="D661" s="195" t="s">
        <v>188</v>
      </c>
      <c r="E661" s="196" t="s">
        <v>19</v>
      </c>
      <c r="F661" s="197" t="s">
        <v>329</v>
      </c>
      <c r="G661" s="194"/>
      <c r="H661" s="198">
        <v>-4.1369999999999996</v>
      </c>
      <c r="I661" s="199"/>
      <c r="J661" s="194"/>
      <c r="K661" s="194"/>
      <c r="L661" s="200"/>
      <c r="M661" s="201"/>
      <c r="N661" s="202"/>
      <c r="O661" s="202"/>
      <c r="P661" s="202"/>
      <c r="Q661" s="202"/>
      <c r="R661" s="202"/>
      <c r="S661" s="202"/>
      <c r="T661" s="203"/>
      <c r="AT661" s="204" t="s">
        <v>188</v>
      </c>
      <c r="AU661" s="204" t="s">
        <v>86</v>
      </c>
      <c r="AV661" s="13" t="s">
        <v>86</v>
      </c>
      <c r="AW661" s="13" t="s">
        <v>35</v>
      </c>
      <c r="AX661" s="13" t="s">
        <v>76</v>
      </c>
      <c r="AY661" s="204" t="s">
        <v>177</v>
      </c>
    </row>
    <row r="662" spans="1:65" s="13" customFormat="1" ht="11.25">
      <c r="B662" s="193"/>
      <c r="C662" s="194"/>
      <c r="D662" s="195" t="s">
        <v>188</v>
      </c>
      <c r="E662" s="196" t="s">
        <v>19</v>
      </c>
      <c r="F662" s="197" t="s">
        <v>3590</v>
      </c>
      <c r="G662" s="194"/>
      <c r="H662" s="198">
        <v>32.128</v>
      </c>
      <c r="I662" s="199"/>
      <c r="J662" s="194"/>
      <c r="K662" s="194"/>
      <c r="L662" s="200"/>
      <c r="M662" s="201"/>
      <c r="N662" s="202"/>
      <c r="O662" s="202"/>
      <c r="P662" s="202"/>
      <c r="Q662" s="202"/>
      <c r="R662" s="202"/>
      <c r="S662" s="202"/>
      <c r="T662" s="203"/>
      <c r="AT662" s="204" t="s">
        <v>188</v>
      </c>
      <c r="AU662" s="204" t="s">
        <v>86</v>
      </c>
      <c r="AV662" s="13" t="s">
        <v>86</v>
      </c>
      <c r="AW662" s="13" t="s">
        <v>35</v>
      </c>
      <c r="AX662" s="13" t="s">
        <v>76</v>
      </c>
      <c r="AY662" s="204" t="s">
        <v>177</v>
      </c>
    </row>
    <row r="663" spans="1:65" s="13" customFormat="1" ht="11.25">
      <c r="B663" s="193"/>
      <c r="C663" s="194"/>
      <c r="D663" s="195" t="s">
        <v>188</v>
      </c>
      <c r="E663" s="196" t="s">
        <v>19</v>
      </c>
      <c r="F663" s="197" t="s">
        <v>3591</v>
      </c>
      <c r="G663" s="194"/>
      <c r="H663" s="198">
        <v>11.04</v>
      </c>
      <c r="I663" s="199"/>
      <c r="J663" s="194"/>
      <c r="K663" s="194"/>
      <c r="L663" s="200"/>
      <c r="M663" s="201"/>
      <c r="N663" s="202"/>
      <c r="O663" s="202"/>
      <c r="P663" s="202"/>
      <c r="Q663" s="202"/>
      <c r="R663" s="202"/>
      <c r="S663" s="202"/>
      <c r="T663" s="203"/>
      <c r="AT663" s="204" t="s">
        <v>188</v>
      </c>
      <c r="AU663" s="204" t="s">
        <v>86</v>
      </c>
      <c r="AV663" s="13" t="s">
        <v>86</v>
      </c>
      <c r="AW663" s="13" t="s">
        <v>35</v>
      </c>
      <c r="AX663" s="13" t="s">
        <v>76</v>
      </c>
      <c r="AY663" s="204" t="s">
        <v>177</v>
      </c>
    </row>
    <row r="664" spans="1:65" s="14" customFormat="1" ht="11.25">
      <c r="B664" s="205"/>
      <c r="C664" s="206"/>
      <c r="D664" s="195" t="s">
        <v>188</v>
      </c>
      <c r="E664" s="207" t="s">
        <v>19</v>
      </c>
      <c r="F664" s="208" t="s">
        <v>190</v>
      </c>
      <c r="G664" s="206"/>
      <c r="H664" s="209">
        <v>561.41700000000014</v>
      </c>
      <c r="I664" s="210"/>
      <c r="J664" s="206"/>
      <c r="K664" s="206"/>
      <c r="L664" s="211"/>
      <c r="M664" s="212"/>
      <c r="N664" s="213"/>
      <c r="O664" s="213"/>
      <c r="P664" s="213"/>
      <c r="Q664" s="213"/>
      <c r="R664" s="213"/>
      <c r="S664" s="213"/>
      <c r="T664" s="214"/>
      <c r="AT664" s="215" t="s">
        <v>188</v>
      </c>
      <c r="AU664" s="215" t="s">
        <v>86</v>
      </c>
      <c r="AV664" s="14" t="s">
        <v>184</v>
      </c>
      <c r="AW664" s="14" t="s">
        <v>35</v>
      </c>
      <c r="AX664" s="14" t="s">
        <v>84</v>
      </c>
      <c r="AY664" s="215" t="s">
        <v>177</v>
      </c>
    </row>
    <row r="665" spans="1:65" s="12" customFormat="1" ht="25.9" customHeight="1">
      <c r="B665" s="159"/>
      <c r="C665" s="160"/>
      <c r="D665" s="161" t="s">
        <v>75</v>
      </c>
      <c r="E665" s="162" t="s">
        <v>3035</v>
      </c>
      <c r="F665" s="162" t="s">
        <v>3036</v>
      </c>
      <c r="G665" s="160"/>
      <c r="H665" s="160"/>
      <c r="I665" s="163"/>
      <c r="J665" s="164">
        <f>BK665</f>
        <v>0</v>
      </c>
      <c r="K665" s="160"/>
      <c r="L665" s="165"/>
      <c r="M665" s="166"/>
      <c r="N665" s="167"/>
      <c r="O665" s="167"/>
      <c r="P665" s="168">
        <f>SUM(P666:P696)</f>
        <v>0</v>
      </c>
      <c r="Q665" s="167"/>
      <c r="R665" s="168">
        <f>SUM(R666:R696)</f>
        <v>0</v>
      </c>
      <c r="S665" s="167"/>
      <c r="T665" s="169">
        <f>SUM(T666:T696)</f>
        <v>0</v>
      </c>
      <c r="AR665" s="170" t="s">
        <v>184</v>
      </c>
      <c r="AT665" s="171" t="s">
        <v>75</v>
      </c>
      <c r="AU665" s="171" t="s">
        <v>76</v>
      </c>
      <c r="AY665" s="170" t="s">
        <v>177</v>
      </c>
      <c r="BK665" s="172">
        <f>SUM(BK666:BK696)</f>
        <v>0</v>
      </c>
    </row>
    <row r="666" spans="1:65" s="2" customFormat="1" ht="16.5" customHeight="1">
      <c r="A666" s="36"/>
      <c r="B666" s="37"/>
      <c r="C666" s="175" t="s">
        <v>1063</v>
      </c>
      <c r="D666" s="175" t="s">
        <v>179</v>
      </c>
      <c r="E666" s="176" t="s">
        <v>3592</v>
      </c>
      <c r="F666" s="177" t="s">
        <v>3593</v>
      </c>
      <c r="G666" s="178" t="s">
        <v>3040</v>
      </c>
      <c r="H666" s="179">
        <v>430</v>
      </c>
      <c r="I666" s="180"/>
      <c r="J666" s="181">
        <f>ROUND(I666*H666,2)</f>
        <v>0</v>
      </c>
      <c r="K666" s="177" t="s">
        <v>183</v>
      </c>
      <c r="L666" s="41"/>
      <c r="M666" s="182" t="s">
        <v>19</v>
      </c>
      <c r="N666" s="183" t="s">
        <v>47</v>
      </c>
      <c r="O666" s="66"/>
      <c r="P666" s="184">
        <f>O666*H666</f>
        <v>0</v>
      </c>
      <c r="Q666" s="184">
        <v>0</v>
      </c>
      <c r="R666" s="184">
        <f>Q666*H666</f>
        <v>0</v>
      </c>
      <c r="S666" s="184">
        <v>0</v>
      </c>
      <c r="T666" s="185">
        <f>S666*H666</f>
        <v>0</v>
      </c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R666" s="186" t="s">
        <v>3041</v>
      </c>
      <c r="AT666" s="186" t="s">
        <v>179</v>
      </c>
      <c r="AU666" s="186" t="s">
        <v>84</v>
      </c>
      <c r="AY666" s="19" t="s">
        <v>177</v>
      </c>
      <c r="BE666" s="187">
        <f>IF(N666="základní",J666,0)</f>
        <v>0</v>
      </c>
      <c r="BF666" s="187">
        <f>IF(N666="snížená",J666,0)</f>
        <v>0</v>
      </c>
      <c r="BG666" s="187">
        <f>IF(N666="zákl. přenesená",J666,0)</f>
        <v>0</v>
      </c>
      <c r="BH666" s="187">
        <f>IF(N666="sníž. přenesená",J666,0)</f>
        <v>0</v>
      </c>
      <c r="BI666" s="187">
        <f>IF(N666="nulová",J666,0)</f>
        <v>0</v>
      </c>
      <c r="BJ666" s="19" t="s">
        <v>84</v>
      </c>
      <c r="BK666" s="187">
        <f>ROUND(I666*H666,2)</f>
        <v>0</v>
      </c>
      <c r="BL666" s="19" t="s">
        <v>3041</v>
      </c>
      <c r="BM666" s="186" t="s">
        <v>3594</v>
      </c>
    </row>
    <row r="667" spans="1:65" s="2" customFormat="1" ht="11.25">
      <c r="A667" s="36"/>
      <c r="B667" s="37"/>
      <c r="C667" s="38"/>
      <c r="D667" s="188" t="s">
        <v>186</v>
      </c>
      <c r="E667" s="38"/>
      <c r="F667" s="189" t="s">
        <v>3595</v>
      </c>
      <c r="G667" s="38"/>
      <c r="H667" s="38"/>
      <c r="I667" s="190"/>
      <c r="J667" s="38"/>
      <c r="K667" s="38"/>
      <c r="L667" s="41"/>
      <c r="M667" s="191"/>
      <c r="N667" s="192"/>
      <c r="O667" s="66"/>
      <c r="P667" s="66"/>
      <c r="Q667" s="66"/>
      <c r="R667" s="66"/>
      <c r="S667" s="66"/>
      <c r="T667" s="67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T667" s="19" t="s">
        <v>186</v>
      </c>
      <c r="AU667" s="19" t="s">
        <v>84</v>
      </c>
    </row>
    <row r="668" spans="1:65" s="15" customFormat="1" ht="11.25">
      <c r="B668" s="216"/>
      <c r="C668" s="217"/>
      <c r="D668" s="195" t="s">
        <v>188</v>
      </c>
      <c r="E668" s="218" t="s">
        <v>19</v>
      </c>
      <c r="F668" s="219" t="s">
        <v>3596</v>
      </c>
      <c r="G668" s="217"/>
      <c r="H668" s="218" t="s">
        <v>19</v>
      </c>
      <c r="I668" s="220"/>
      <c r="J668" s="217"/>
      <c r="K668" s="217"/>
      <c r="L668" s="221"/>
      <c r="M668" s="222"/>
      <c r="N668" s="223"/>
      <c r="O668" s="223"/>
      <c r="P668" s="223"/>
      <c r="Q668" s="223"/>
      <c r="R668" s="223"/>
      <c r="S668" s="223"/>
      <c r="T668" s="224"/>
      <c r="AT668" s="225" t="s">
        <v>188</v>
      </c>
      <c r="AU668" s="225" t="s">
        <v>84</v>
      </c>
      <c r="AV668" s="15" t="s">
        <v>84</v>
      </c>
      <c r="AW668" s="15" t="s">
        <v>35</v>
      </c>
      <c r="AX668" s="15" t="s">
        <v>76</v>
      </c>
      <c r="AY668" s="225" t="s">
        <v>177</v>
      </c>
    </row>
    <row r="669" spans="1:65" s="13" customFormat="1" ht="11.25">
      <c r="B669" s="193"/>
      <c r="C669" s="194"/>
      <c r="D669" s="195" t="s">
        <v>188</v>
      </c>
      <c r="E669" s="196" t="s">
        <v>19</v>
      </c>
      <c r="F669" s="197" t="s">
        <v>816</v>
      </c>
      <c r="G669" s="194"/>
      <c r="H669" s="198">
        <v>45</v>
      </c>
      <c r="I669" s="199"/>
      <c r="J669" s="194"/>
      <c r="K669" s="194"/>
      <c r="L669" s="200"/>
      <c r="M669" s="201"/>
      <c r="N669" s="202"/>
      <c r="O669" s="202"/>
      <c r="P669" s="202"/>
      <c r="Q669" s="202"/>
      <c r="R669" s="202"/>
      <c r="S669" s="202"/>
      <c r="T669" s="203"/>
      <c r="AT669" s="204" t="s">
        <v>188</v>
      </c>
      <c r="AU669" s="204" t="s">
        <v>84</v>
      </c>
      <c r="AV669" s="13" t="s">
        <v>86</v>
      </c>
      <c r="AW669" s="13" t="s">
        <v>35</v>
      </c>
      <c r="AX669" s="13" t="s">
        <v>76</v>
      </c>
      <c r="AY669" s="204" t="s">
        <v>177</v>
      </c>
    </row>
    <row r="670" spans="1:65" s="15" customFormat="1" ht="11.25">
      <c r="B670" s="216"/>
      <c r="C670" s="217"/>
      <c r="D670" s="195" t="s">
        <v>188</v>
      </c>
      <c r="E670" s="218" t="s">
        <v>19</v>
      </c>
      <c r="F670" s="219" t="s">
        <v>3597</v>
      </c>
      <c r="G670" s="217"/>
      <c r="H670" s="218" t="s">
        <v>19</v>
      </c>
      <c r="I670" s="220"/>
      <c r="J670" s="217"/>
      <c r="K670" s="217"/>
      <c r="L670" s="221"/>
      <c r="M670" s="222"/>
      <c r="N670" s="223"/>
      <c r="O670" s="223"/>
      <c r="P670" s="223"/>
      <c r="Q670" s="223"/>
      <c r="R670" s="223"/>
      <c r="S670" s="223"/>
      <c r="T670" s="224"/>
      <c r="AT670" s="225" t="s">
        <v>188</v>
      </c>
      <c r="AU670" s="225" t="s">
        <v>84</v>
      </c>
      <c r="AV670" s="15" t="s">
        <v>84</v>
      </c>
      <c r="AW670" s="15" t="s">
        <v>35</v>
      </c>
      <c r="AX670" s="15" t="s">
        <v>76</v>
      </c>
      <c r="AY670" s="225" t="s">
        <v>177</v>
      </c>
    </row>
    <row r="671" spans="1:65" s="13" customFormat="1" ht="11.25">
      <c r="B671" s="193"/>
      <c r="C671" s="194"/>
      <c r="D671" s="195" t="s">
        <v>188</v>
      </c>
      <c r="E671" s="196" t="s">
        <v>19</v>
      </c>
      <c r="F671" s="197" t="s">
        <v>269</v>
      </c>
      <c r="G671" s="194"/>
      <c r="H671" s="198">
        <v>10</v>
      </c>
      <c r="I671" s="199"/>
      <c r="J671" s="194"/>
      <c r="K671" s="194"/>
      <c r="L671" s="200"/>
      <c r="M671" s="201"/>
      <c r="N671" s="202"/>
      <c r="O671" s="202"/>
      <c r="P671" s="202"/>
      <c r="Q671" s="202"/>
      <c r="R671" s="202"/>
      <c r="S671" s="202"/>
      <c r="T671" s="203"/>
      <c r="AT671" s="204" t="s">
        <v>188</v>
      </c>
      <c r="AU671" s="204" t="s">
        <v>84</v>
      </c>
      <c r="AV671" s="13" t="s">
        <v>86</v>
      </c>
      <c r="AW671" s="13" t="s">
        <v>35</v>
      </c>
      <c r="AX671" s="13" t="s">
        <v>76</v>
      </c>
      <c r="AY671" s="204" t="s">
        <v>177</v>
      </c>
    </row>
    <row r="672" spans="1:65" s="15" customFormat="1" ht="11.25">
      <c r="B672" s="216"/>
      <c r="C672" s="217"/>
      <c r="D672" s="195" t="s">
        <v>188</v>
      </c>
      <c r="E672" s="218" t="s">
        <v>19</v>
      </c>
      <c r="F672" s="219" t="s">
        <v>3598</v>
      </c>
      <c r="G672" s="217"/>
      <c r="H672" s="218" t="s">
        <v>19</v>
      </c>
      <c r="I672" s="220"/>
      <c r="J672" s="217"/>
      <c r="K672" s="217"/>
      <c r="L672" s="221"/>
      <c r="M672" s="222"/>
      <c r="N672" s="223"/>
      <c r="O672" s="223"/>
      <c r="P672" s="223"/>
      <c r="Q672" s="223"/>
      <c r="R672" s="223"/>
      <c r="S672" s="223"/>
      <c r="T672" s="224"/>
      <c r="AT672" s="225" t="s">
        <v>188</v>
      </c>
      <c r="AU672" s="225" t="s">
        <v>84</v>
      </c>
      <c r="AV672" s="15" t="s">
        <v>84</v>
      </c>
      <c r="AW672" s="15" t="s">
        <v>35</v>
      </c>
      <c r="AX672" s="15" t="s">
        <v>76</v>
      </c>
      <c r="AY672" s="225" t="s">
        <v>177</v>
      </c>
    </row>
    <row r="673" spans="1:65" s="13" customFormat="1" ht="11.25">
      <c r="B673" s="193"/>
      <c r="C673" s="194"/>
      <c r="D673" s="195" t="s">
        <v>188</v>
      </c>
      <c r="E673" s="196" t="s">
        <v>19</v>
      </c>
      <c r="F673" s="197" t="s">
        <v>1140</v>
      </c>
      <c r="G673" s="194"/>
      <c r="H673" s="198">
        <v>80</v>
      </c>
      <c r="I673" s="199"/>
      <c r="J673" s="194"/>
      <c r="K673" s="194"/>
      <c r="L673" s="200"/>
      <c r="M673" s="201"/>
      <c r="N673" s="202"/>
      <c r="O673" s="202"/>
      <c r="P673" s="202"/>
      <c r="Q673" s="202"/>
      <c r="R673" s="202"/>
      <c r="S673" s="202"/>
      <c r="T673" s="203"/>
      <c r="AT673" s="204" t="s">
        <v>188</v>
      </c>
      <c r="AU673" s="204" t="s">
        <v>84</v>
      </c>
      <c r="AV673" s="13" t="s">
        <v>86</v>
      </c>
      <c r="AW673" s="13" t="s">
        <v>35</v>
      </c>
      <c r="AX673" s="13" t="s">
        <v>76</v>
      </c>
      <c r="AY673" s="204" t="s">
        <v>177</v>
      </c>
    </row>
    <row r="674" spans="1:65" s="15" customFormat="1" ht="11.25">
      <c r="B674" s="216"/>
      <c r="C674" s="217"/>
      <c r="D674" s="195" t="s">
        <v>188</v>
      </c>
      <c r="E674" s="218" t="s">
        <v>19</v>
      </c>
      <c r="F674" s="219" t="s">
        <v>3599</v>
      </c>
      <c r="G674" s="217"/>
      <c r="H674" s="218" t="s">
        <v>19</v>
      </c>
      <c r="I674" s="220"/>
      <c r="J674" s="217"/>
      <c r="K674" s="217"/>
      <c r="L674" s="221"/>
      <c r="M674" s="222"/>
      <c r="N674" s="223"/>
      <c r="O674" s="223"/>
      <c r="P674" s="223"/>
      <c r="Q674" s="223"/>
      <c r="R674" s="223"/>
      <c r="S674" s="223"/>
      <c r="T674" s="224"/>
      <c r="AT674" s="225" t="s">
        <v>188</v>
      </c>
      <c r="AU674" s="225" t="s">
        <v>84</v>
      </c>
      <c r="AV674" s="15" t="s">
        <v>84</v>
      </c>
      <c r="AW674" s="15" t="s">
        <v>35</v>
      </c>
      <c r="AX674" s="15" t="s">
        <v>76</v>
      </c>
      <c r="AY674" s="225" t="s">
        <v>177</v>
      </c>
    </row>
    <row r="675" spans="1:65" s="13" customFormat="1" ht="11.25">
      <c r="B675" s="193"/>
      <c r="C675" s="194"/>
      <c r="D675" s="195" t="s">
        <v>188</v>
      </c>
      <c r="E675" s="196" t="s">
        <v>19</v>
      </c>
      <c r="F675" s="197" t="s">
        <v>1093</v>
      </c>
      <c r="G675" s="194"/>
      <c r="H675" s="198">
        <v>70</v>
      </c>
      <c r="I675" s="199"/>
      <c r="J675" s="194"/>
      <c r="K675" s="194"/>
      <c r="L675" s="200"/>
      <c r="M675" s="201"/>
      <c r="N675" s="202"/>
      <c r="O675" s="202"/>
      <c r="P675" s="202"/>
      <c r="Q675" s="202"/>
      <c r="R675" s="202"/>
      <c r="S675" s="202"/>
      <c r="T675" s="203"/>
      <c r="AT675" s="204" t="s">
        <v>188</v>
      </c>
      <c r="AU675" s="204" t="s">
        <v>84</v>
      </c>
      <c r="AV675" s="13" t="s">
        <v>86</v>
      </c>
      <c r="AW675" s="13" t="s">
        <v>35</v>
      </c>
      <c r="AX675" s="13" t="s">
        <v>76</v>
      </c>
      <c r="AY675" s="204" t="s">
        <v>177</v>
      </c>
    </row>
    <row r="676" spans="1:65" s="15" customFormat="1" ht="11.25">
      <c r="B676" s="216"/>
      <c r="C676" s="217"/>
      <c r="D676" s="195" t="s">
        <v>188</v>
      </c>
      <c r="E676" s="218" t="s">
        <v>19</v>
      </c>
      <c r="F676" s="219" t="s">
        <v>3600</v>
      </c>
      <c r="G676" s="217"/>
      <c r="H676" s="218" t="s">
        <v>19</v>
      </c>
      <c r="I676" s="220"/>
      <c r="J676" s="217"/>
      <c r="K676" s="217"/>
      <c r="L676" s="221"/>
      <c r="M676" s="222"/>
      <c r="N676" s="223"/>
      <c r="O676" s="223"/>
      <c r="P676" s="223"/>
      <c r="Q676" s="223"/>
      <c r="R676" s="223"/>
      <c r="S676" s="223"/>
      <c r="T676" s="224"/>
      <c r="AT676" s="225" t="s">
        <v>188</v>
      </c>
      <c r="AU676" s="225" t="s">
        <v>84</v>
      </c>
      <c r="AV676" s="15" t="s">
        <v>84</v>
      </c>
      <c r="AW676" s="15" t="s">
        <v>35</v>
      </c>
      <c r="AX676" s="15" t="s">
        <v>76</v>
      </c>
      <c r="AY676" s="225" t="s">
        <v>177</v>
      </c>
    </row>
    <row r="677" spans="1:65" s="13" customFormat="1" ht="11.25">
      <c r="B677" s="193"/>
      <c r="C677" s="194"/>
      <c r="D677" s="195" t="s">
        <v>188</v>
      </c>
      <c r="E677" s="196" t="s">
        <v>19</v>
      </c>
      <c r="F677" s="197" t="s">
        <v>1398</v>
      </c>
      <c r="G677" s="194"/>
      <c r="H677" s="198">
        <v>115</v>
      </c>
      <c r="I677" s="199"/>
      <c r="J677" s="194"/>
      <c r="K677" s="194"/>
      <c r="L677" s="200"/>
      <c r="M677" s="201"/>
      <c r="N677" s="202"/>
      <c r="O677" s="202"/>
      <c r="P677" s="202"/>
      <c r="Q677" s="202"/>
      <c r="R677" s="202"/>
      <c r="S677" s="202"/>
      <c r="T677" s="203"/>
      <c r="AT677" s="204" t="s">
        <v>188</v>
      </c>
      <c r="AU677" s="204" t="s">
        <v>84</v>
      </c>
      <c r="AV677" s="13" t="s">
        <v>86</v>
      </c>
      <c r="AW677" s="13" t="s">
        <v>35</v>
      </c>
      <c r="AX677" s="13" t="s">
        <v>76</v>
      </c>
      <c r="AY677" s="204" t="s">
        <v>177</v>
      </c>
    </row>
    <row r="678" spans="1:65" s="15" customFormat="1" ht="11.25">
      <c r="B678" s="216"/>
      <c r="C678" s="217"/>
      <c r="D678" s="195" t="s">
        <v>188</v>
      </c>
      <c r="E678" s="218" t="s">
        <v>19</v>
      </c>
      <c r="F678" s="219" t="s">
        <v>3601</v>
      </c>
      <c r="G678" s="217"/>
      <c r="H678" s="218" t="s">
        <v>19</v>
      </c>
      <c r="I678" s="220"/>
      <c r="J678" s="217"/>
      <c r="K678" s="217"/>
      <c r="L678" s="221"/>
      <c r="M678" s="222"/>
      <c r="N678" s="223"/>
      <c r="O678" s="223"/>
      <c r="P678" s="223"/>
      <c r="Q678" s="223"/>
      <c r="R678" s="223"/>
      <c r="S678" s="223"/>
      <c r="T678" s="224"/>
      <c r="AT678" s="225" t="s">
        <v>188</v>
      </c>
      <c r="AU678" s="225" t="s">
        <v>84</v>
      </c>
      <c r="AV678" s="15" t="s">
        <v>84</v>
      </c>
      <c r="AW678" s="15" t="s">
        <v>35</v>
      </c>
      <c r="AX678" s="15" t="s">
        <v>76</v>
      </c>
      <c r="AY678" s="225" t="s">
        <v>177</v>
      </c>
    </row>
    <row r="679" spans="1:65" s="13" customFormat="1" ht="11.25">
      <c r="B679" s="193"/>
      <c r="C679" s="194"/>
      <c r="D679" s="195" t="s">
        <v>188</v>
      </c>
      <c r="E679" s="196" t="s">
        <v>19</v>
      </c>
      <c r="F679" s="197" t="s">
        <v>875</v>
      </c>
      <c r="G679" s="194"/>
      <c r="H679" s="198">
        <v>50</v>
      </c>
      <c r="I679" s="199"/>
      <c r="J679" s="194"/>
      <c r="K679" s="194"/>
      <c r="L679" s="200"/>
      <c r="M679" s="201"/>
      <c r="N679" s="202"/>
      <c r="O679" s="202"/>
      <c r="P679" s="202"/>
      <c r="Q679" s="202"/>
      <c r="R679" s="202"/>
      <c r="S679" s="202"/>
      <c r="T679" s="203"/>
      <c r="AT679" s="204" t="s">
        <v>188</v>
      </c>
      <c r="AU679" s="204" t="s">
        <v>84</v>
      </c>
      <c r="AV679" s="13" t="s">
        <v>86</v>
      </c>
      <c r="AW679" s="13" t="s">
        <v>35</v>
      </c>
      <c r="AX679" s="13" t="s">
        <v>76</v>
      </c>
      <c r="AY679" s="204" t="s">
        <v>177</v>
      </c>
    </row>
    <row r="680" spans="1:65" s="15" customFormat="1" ht="11.25">
      <c r="B680" s="216"/>
      <c r="C680" s="217"/>
      <c r="D680" s="195" t="s">
        <v>188</v>
      </c>
      <c r="E680" s="218" t="s">
        <v>19</v>
      </c>
      <c r="F680" s="219" t="s">
        <v>3602</v>
      </c>
      <c r="G680" s="217"/>
      <c r="H680" s="218" t="s">
        <v>19</v>
      </c>
      <c r="I680" s="220"/>
      <c r="J680" s="217"/>
      <c r="K680" s="217"/>
      <c r="L680" s="221"/>
      <c r="M680" s="222"/>
      <c r="N680" s="223"/>
      <c r="O680" s="223"/>
      <c r="P680" s="223"/>
      <c r="Q680" s="223"/>
      <c r="R680" s="223"/>
      <c r="S680" s="223"/>
      <c r="T680" s="224"/>
      <c r="AT680" s="225" t="s">
        <v>188</v>
      </c>
      <c r="AU680" s="225" t="s">
        <v>84</v>
      </c>
      <c r="AV680" s="15" t="s">
        <v>84</v>
      </c>
      <c r="AW680" s="15" t="s">
        <v>35</v>
      </c>
      <c r="AX680" s="15" t="s">
        <v>76</v>
      </c>
      <c r="AY680" s="225" t="s">
        <v>177</v>
      </c>
    </row>
    <row r="681" spans="1:65" s="13" customFormat="1" ht="11.25">
      <c r="B681" s="193"/>
      <c r="C681" s="194"/>
      <c r="D681" s="195" t="s">
        <v>188</v>
      </c>
      <c r="E681" s="196" t="s">
        <v>19</v>
      </c>
      <c r="F681" s="197" t="s">
        <v>269</v>
      </c>
      <c r="G681" s="194"/>
      <c r="H681" s="198">
        <v>10</v>
      </c>
      <c r="I681" s="199"/>
      <c r="J681" s="194"/>
      <c r="K681" s="194"/>
      <c r="L681" s="200"/>
      <c r="M681" s="201"/>
      <c r="N681" s="202"/>
      <c r="O681" s="202"/>
      <c r="P681" s="202"/>
      <c r="Q681" s="202"/>
      <c r="R681" s="202"/>
      <c r="S681" s="202"/>
      <c r="T681" s="203"/>
      <c r="AT681" s="204" t="s">
        <v>188</v>
      </c>
      <c r="AU681" s="204" t="s">
        <v>84</v>
      </c>
      <c r="AV681" s="13" t="s">
        <v>86</v>
      </c>
      <c r="AW681" s="13" t="s">
        <v>35</v>
      </c>
      <c r="AX681" s="13" t="s">
        <v>76</v>
      </c>
      <c r="AY681" s="204" t="s">
        <v>177</v>
      </c>
    </row>
    <row r="682" spans="1:65" s="15" customFormat="1" ht="11.25">
      <c r="B682" s="216"/>
      <c r="C682" s="217"/>
      <c r="D682" s="195" t="s">
        <v>188</v>
      </c>
      <c r="E682" s="218" t="s">
        <v>19</v>
      </c>
      <c r="F682" s="219" t="s">
        <v>3603</v>
      </c>
      <c r="G682" s="217"/>
      <c r="H682" s="218" t="s">
        <v>19</v>
      </c>
      <c r="I682" s="220"/>
      <c r="J682" s="217"/>
      <c r="K682" s="217"/>
      <c r="L682" s="221"/>
      <c r="M682" s="222"/>
      <c r="N682" s="223"/>
      <c r="O682" s="223"/>
      <c r="P682" s="223"/>
      <c r="Q682" s="223"/>
      <c r="R682" s="223"/>
      <c r="S682" s="223"/>
      <c r="T682" s="224"/>
      <c r="AT682" s="225" t="s">
        <v>188</v>
      </c>
      <c r="AU682" s="225" t="s">
        <v>84</v>
      </c>
      <c r="AV682" s="15" t="s">
        <v>84</v>
      </c>
      <c r="AW682" s="15" t="s">
        <v>35</v>
      </c>
      <c r="AX682" s="15" t="s">
        <v>76</v>
      </c>
      <c r="AY682" s="225" t="s">
        <v>177</v>
      </c>
    </row>
    <row r="683" spans="1:65" s="13" customFormat="1" ht="11.25">
      <c r="B683" s="193"/>
      <c r="C683" s="194"/>
      <c r="D683" s="195" t="s">
        <v>188</v>
      </c>
      <c r="E683" s="196" t="s">
        <v>19</v>
      </c>
      <c r="F683" s="197" t="s">
        <v>875</v>
      </c>
      <c r="G683" s="194"/>
      <c r="H683" s="198">
        <v>50</v>
      </c>
      <c r="I683" s="199"/>
      <c r="J683" s="194"/>
      <c r="K683" s="194"/>
      <c r="L683" s="200"/>
      <c r="M683" s="201"/>
      <c r="N683" s="202"/>
      <c r="O683" s="202"/>
      <c r="P683" s="202"/>
      <c r="Q683" s="202"/>
      <c r="R683" s="202"/>
      <c r="S683" s="202"/>
      <c r="T683" s="203"/>
      <c r="AT683" s="204" t="s">
        <v>188</v>
      </c>
      <c r="AU683" s="204" t="s">
        <v>84</v>
      </c>
      <c r="AV683" s="13" t="s">
        <v>86</v>
      </c>
      <c r="AW683" s="13" t="s">
        <v>35</v>
      </c>
      <c r="AX683" s="13" t="s">
        <v>76</v>
      </c>
      <c r="AY683" s="204" t="s">
        <v>177</v>
      </c>
    </row>
    <row r="684" spans="1:65" s="14" customFormat="1" ht="11.25">
      <c r="B684" s="205"/>
      <c r="C684" s="206"/>
      <c r="D684" s="195" t="s">
        <v>188</v>
      </c>
      <c r="E684" s="207" t="s">
        <v>19</v>
      </c>
      <c r="F684" s="208" t="s">
        <v>190</v>
      </c>
      <c r="G684" s="206"/>
      <c r="H684" s="209">
        <v>430</v>
      </c>
      <c r="I684" s="210"/>
      <c r="J684" s="206"/>
      <c r="K684" s="206"/>
      <c r="L684" s="211"/>
      <c r="M684" s="212"/>
      <c r="N684" s="213"/>
      <c r="O684" s="213"/>
      <c r="P684" s="213"/>
      <c r="Q684" s="213"/>
      <c r="R684" s="213"/>
      <c r="S684" s="213"/>
      <c r="T684" s="214"/>
      <c r="AT684" s="215" t="s">
        <v>188</v>
      </c>
      <c r="AU684" s="215" t="s">
        <v>84</v>
      </c>
      <c r="AV684" s="14" t="s">
        <v>184</v>
      </c>
      <c r="AW684" s="14" t="s">
        <v>35</v>
      </c>
      <c r="AX684" s="14" t="s">
        <v>84</v>
      </c>
      <c r="AY684" s="215" t="s">
        <v>177</v>
      </c>
    </row>
    <row r="685" spans="1:65" s="14" customFormat="1" ht="11.25">
      <c r="B685" s="205"/>
      <c r="C685" s="206"/>
      <c r="D685" s="195" t="s">
        <v>188</v>
      </c>
      <c r="E685" s="207" t="s">
        <v>19</v>
      </c>
      <c r="F685" s="208" t="s">
        <v>190</v>
      </c>
      <c r="G685" s="206"/>
      <c r="H685" s="209">
        <v>0</v>
      </c>
      <c r="I685" s="210"/>
      <c r="J685" s="206"/>
      <c r="K685" s="206"/>
      <c r="L685" s="211"/>
      <c r="M685" s="212"/>
      <c r="N685" s="213"/>
      <c r="O685" s="213"/>
      <c r="P685" s="213"/>
      <c r="Q685" s="213"/>
      <c r="R685" s="213"/>
      <c r="S685" s="213"/>
      <c r="T685" s="214"/>
      <c r="AT685" s="215" t="s">
        <v>188</v>
      </c>
      <c r="AU685" s="215" t="s">
        <v>84</v>
      </c>
      <c r="AV685" s="14" t="s">
        <v>184</v>
      </c>
      <c r="AW685" s="14" t="s">
        <v>35</v>
      </c>
      <c r="AX685" s="14" t="s">
        <v>76</v>
      </c>
      <c r="AY685" s="215" t="s">
        <v>177</v>
      </c>
    </row>
    <row r="686" spans="1:65" s="2" customFormat="1" ht="16.5" customHeight="1">
      <c r="A686" s="36"/>
      <c r="B686" s="37"/>
      <c r="C686" s="175" t="s">
        <v>1068</v>
      </c>
      <c r="D686" s="175" t="s">
        <v>179</v>
      </c>
      <c r="E686" s="176" t="s">
        <v>3604</v>
      </c>
      <c r="F686" s="177" t="s">
        <v>3605</v>
      </c>
      <c r="G686" s="178" t="s">
        <v>3040</v>
      </c>
      <c r="H686" s="179">
        <v>5</v>
      </c>
      <c r="I686" s="180"/>
      <c r="J686" s="181">
        <f>ROUND(I686*H686,2)</f>
        <v>0</v>
      </c>
      <c r="K686" s="177" t="s">
        <v>183</v>
      </c>
      <c r="L686" s="41"/>
      <c r="M686" s="182" t="s">
        <v>19</v>
      </c>
      <c r="N686" s="183" t="s">
        <v>47</v>
      </c>
      <c r="O686" s="66"/>
      <c r="P686" s="184">
        <f>O686*H686</f>
        <v>0</v>
      </c>
      <c r="Q686" s="184">
        <v>0</v>
      </c>
      <c r="R686" s="184">
        <f>Q686*H686</f>
        <v>0</v>
      </c>
      <c r="S686" s="184">
        <v>0</v>
      </c>
      <c r="T686" s="185">
        <f>S686*H686</f>
        <v>0</v>
      </c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R686" s="186" t="s">
        <v>3041</v>
      </c>
      <c r="AT686" s="186" t="s">
        <v>179</v>
      </c>
      <c r="AU686" s="186" t="s">
        <v>84</v>
      </c>
      <c r="AY686" s="19" t="s">
        <v>177</v>
      </c>
      <c r="BE686" s="187">
        <f>IF(N686="základní",J686,0)</f>
        <v>0</v>
      </c>
      <c r="BF686" s="187">
        <f>IF(N686="snížená",J686,0)</f>
        <v>0</v>
      </c>
      <c r="BG686" s="187">
        <f>IF(N686="zákl. přenesená",J686,0)</f>
        <v>0</v>
      </c>
      <c r="BH686" s="187">
        <f>IF(N686="sníž. přenesená",J686,0)</f>
        <v>0</v>
      </c>
      <c r="BI686" s="187">
        <f>IF(N686="nulová",J686,0)</f>
        <v>0</v>
      </c>
      <c r="BJ686" s="19" t="s">
        <v>84</v>
      </c>
      <c r="BK686" s="187">
        <f>ROUND(I686*H686,2)</f>
        <v>0</v>
      </c>
      <c r="BL686" s="19" t="s">
        <v>3041</v>
      </c>
      <c r="BM686" s="186" t="s">
        <v>3606</v>
      </c>
    </row>
    <row r="687" spans="1:65" s="2" customFormat="1" ht="11.25">
      <c r="A687" s="36"/>
      <c r="B687" s="37"/>
      <c r="C687" s="38"/>
      <c r="D687" s="188" t="s">
        <v>186</v>
      </c>
      <c r="E687" s="38"/>
      <c r="F687" s="189" t="s">
        <v>3607</v>
      </c>
      <c r="G687" s="38"/>
      <c r="H687" s="38"/>
      <c r="I687" s="190"/>
      <c r="J687" s="38"/>
      <c r="K687" s="38"/>
      <c r="L687" s="41"/>
      <c r="M687" s="191"/>
      <c r="N687" s="192"/>
      <c r="O687" s="66"/>
      <c r="P687" s="66"/>
      <c r="Q687" s="66"/>
      <c r="R687" s="66"/>
      <c r="S687" s="66"/>
      <c r="T687" s="67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T687" s="19" t="s">
        <v>186</v>
      </c>
      <c r="AU687" s="19" t="s">
        <v>84</v>
      </c>
    </row>
    <row r="688" spans="1:65" s="15" customFormat="1" ht="11.25">
      <c r="B688" s="216"/>
      <c r="C688" s="217"/>
      <c r="D688" s="195" t="s">
        <v>188</v>
      </c>
      <c r="E688" s="218" t="s">
        <v>19</v>
      </c>
      <c r="F688" s="219" t="s">
        <v>3608</v>
      </c>
      <c r="G688" s="217"/>
      <c r="H688" s="218" t="s">
        <v>19</v>
      </c>
      <c r="I688" s="220"/>
      <c r="J688" s="217"/>
      <c r="K688" s="217"/>
      <c r="L688" s="221"/>
      <c r="M688" s="222"/>
      <c r="N688" s="223"/>
      <c r="O688" s="223"/>
      <c r="P688" s="223"/>
      <c r="Q688" s="223"/>
      <c r="R688" s="223"/>
      <c r="S688" s="223"/>
      <c r="T688" s="224"/>
      <c r="AT688" s="225" t="s">
        <v>188</v>
      </c>
      <c r="AU688" s="225" t="s">
        <v>84</v>
      </c>
      <c r="AV688" s="15" t="s">
        <v>84</v>
      </c>
      <c r="AW688" s="15" t="s">
        <v>35</v>
      </c>
      <c r="AX688" s="15" t="s">
        <v>76</v>
      </c>
      <c r="AY688" s="225" t="s">
        <v>177</v>
      </c>
    </row>
    <row r="689" spans="1:65" s="13" customFormat="1" ht="11.25">
      <c r="B689" s="193"/>
      <c r="C689" s="194"/>
      <c r="D689" s="195" t="s">
        <v>188</v>
      </c>
      <c r="E689" s="196" t="s">
        <v>19</v>
      </c>
      <c r="F689" s="197" t="s">
        <v>206</v>
      </c>
      <c r="G689" s="194"/>
      <c r="H689" s="198">
        <v>5</v>
      </c>
      <c r="I689" s="199"/>
      <c r="J689" s="194"/>
      <c r="K689" s="194"/>
      <c r="L689" s="200"/>
      <c r="M689" s="201"/>
      <c r="N689" s="202"/>
      <c r="O689" s="202"/>
      <c r="P689" s="202"/>
      <c r="Q689" s="202"/>
      <c r="R689" s="202"/>
      <c r="S689" s="202"/>
      <c r="T689" s="203"/>
      <c r="AT689" s="204" t="s">
        <v>188</v>
      </c>
      <c r="AU689" s="204" t="s">
        <v>84</v>
      </c>
      <c r="AV689" s="13" t="s">
        <v>86</v>
      </c>
      <c r="AW689" s="13" t="s">
        <v>35</v>
      </c>
      <c r="AX689" s="13" t="s">
        <v>76</v>
      </c>
      <c r="AY689" s="204" t="s">
        <v>177</v>
      </c>
    </row>
    <row r="690" spans="1:65" s="14" customFormat="1" ht="11.25">
      <c r="B690" s="205"/>
      <c r="C690" s="206"/>
      <c r="D690" s="195" t="s">
        <v>188</v>
      </c>
      <c r="E690" s="207" t="s">
        <v>19</v>
      </c>
      <c r="F690" s="208" t="s">
        <v>190</v>
      </c>
      <c r="G690" s="206"/>
      <c r="H690" s="209">
        <v>5</v>
      </c>
      <c r="I690" s="210"/>
      <c r="J690" s="206"/>
      <c r="K690" s="206"/>
      <c r="L690" s="211"/>
      <c r="M690" s="212"/>
      <c r="N690" s="213"/>
      <c r="O690" s="213"/>
      <c r="P690" s="213"/>
      <c r="Q690" s="213"/>
      <c r="R690" s="213"/>
      <c r="S690" s="213"/>
      <c r="T690" s="214"/>
      <c r="AT690" s="215" t="s">
        <v>188</v>
      </c>
      <c r="AU690" s="215" t="s">
        <v>84</v>
      </c>
      <c r="AV690" s="14" t="s">
        <v>184</v>
      </c>
      <c r="AW690" s="14" t="s">
        <v>35</v>
      </c>
      <c r="AX690" s="14" t="s">
        <v>84</v>
      </c>
      <c r="AY690" s="215" t="s">
        <v>177</v>
      </c>
    </row>
    <row r="691" spans="1:65" s="2" customFormat="1" ht="16.5" customHeight="1">
      <c r="A691" s="36"/>
      <c r="B691" s="37"/>
      <c r="C691" s="175" t="s">
        <v>1073</v>
      </c>
      <c r="D691" s="175" t="s">
        <v>179</v>
      </c>
      <c r="E691" s="176" t="s">
        <v>3609</v>
      </c>
      <c r="F691" s="177" t="s">
        <v>3610</v>
      </c>
      <c r="G691" s="178" t="s">
        <v>3040</v>
      </c>
      <c r="H691" s="179">
        <v>5</v>
      </c>
      <c r="I691" s="180"/>
      <c r="J691" s="181">
        <f>ROUND(I691*H691,2)</f>
        <v>0</v>
      </c>
      <c r="K691" s="177" t="s">
        <v>183</v>
      </c>
      <c r="L691" s="41"/>
      <c r="M691" s="182" t="s">
        <v>19</v>
      </c>
      <c r="N691" s="183" t="s">
        <v>47</v>
      </c>
      <c r="O691" s="66"/>
      <c r="P691" s="184">
        <f>O691*H691</f>
        <v>0</v>
      </c>
      <c r="Q691" s="184">
        <v>0</v>
      </c>
      <c r="R691" s="184">
        <f>Q691*H691</f>
        <v>0</v>
      </c>
      <c r="S691" s="184">
        <v>0</v>
      </c>
      <c r="T691" s="185">
        <f>S691*H691</f>
        <v>0</v>
      </c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R691" s="186" t="s">
        <v>3041</v>
      </c>
      <c r="AT691" s="186" t="s">
        <v>179</v>
      </c>
      <c r="AU691" s="186" t="s">
        <v>84</v>
      </c>
      <c r="AY691" s="19" t="s">
        <v>177</v>
      </c>
      <c r="BE691" s="187">
        <f>IF(N691="základní",J691,0)</f>
        <v>0</v>
      </c>
      <c r="BF691" s="187">
        <f>IF(N691="snížená",J691,0)</f>
        <v>0</v>
      </c>
      <c r="BG691" s="187">
        <f>IF(N691="zákl. přenesená",J691,0)</f>
        <v>0</v>
      </c>
      <c r="BH691" s="187">
        <f>IF(N691="sníž. přenesená",J691,0)</f>
        <v>0</v>
      </c>
      <c r="BI691" s="187">
        <f>IF(N691="nulová",J691,0)</f>
        <v>0</v>
      </c>
      <c r="BJ691" s="19" t="s">
        <v>84</v>
      </c>
      <c r="BK691" s="187">
        <f>ROUND(I691*H691,2)</f>
        <v>0</v>
      </c>
      <c r="BL691" s="19" t="s">
        <v>3041</v>
      </c>
      <c r="BM691" s="186" t="s">
        <v>3611</v>
      </c>
    </row>
    <row r="692" spans="1:65" s="2" customFormat="1" ht="11.25">
      <c r="A692" s="36"/>
      <c r="B692" s="37"/>
      <c r="C692" s="38"/>
      <c r="D692" s="188" t="s">
        <v>186</v>
      </c>
      <c r="E692" s="38"/>
      <c r="F692" s="189" t="s">
        <v>3612</v>
      </c>
      <c r="G692" s="38"/>
      <c r="H692" s="38"/>
      <c r="I692" s="190"/>
      <c r="J692" s="38"/>
      <c r="K692" s="38"/>
      <c r="L692" s="41"/>
      <c r="M692" s="191"/>
      <c r="N692" s="192"/>
      <c r="O692" s="66"/>
      <c r="P692" s="66"/>
      <c r="Q692" s="66"/>
      <c r="R692" s="66"/>
      <c r="S692" s="66"/>
      <c r="T692" s="67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T692" s="19" t="s">
        <v>186</v>
      </c>
      <c r="AU692" s="19" t="s">
        <v>84</v>
      </c>
    </row>
    <row r="693" spans="1:65" s="15" customFormat="1" ht="11.25">
      <c r="B693" s="216"/>
      <c r="C693" s="217"/>
      <c r="D693" s="195" t="s">
        <v>188</v>
      </c>
      <c r="E693" s="218" t="s">
        <v>19</v>
      </c>
      <c r="F693" s="219" t="s">
        <v>3613</v>
      </c>
      <c r="G693" s="217"/>
      <c r="H693" s="218" t="s">
        <v>19</v>
      </c>
      <c r="I693" s="220"/>
      <c r="J693" s="217"/>
      <c r="K693" s="217"/>
      <c r="L693" s="221"/>
      <c r="M693" s="222"/>
      <c r="N693" s="223"/>
      <c r="O693" s="223"/>
      <c r="P693" s="223"/>
      <c r="Q693" s="223"/>
      <c r="R693" s="223"/>
      <c r="S693" s="223"/>
      <c r="T693" s="224"/>
      <c r="AT693" s="225" t="s">
        <v>188</v>
      </c>
      <c r="AU693" s="225" t="s">
        <v>84</v>
      </c>
      <c r="AV693" s="15" t="s">
        <v>84</v>
      </c>
      <c r="AW693" s="15" t="s">
        <v>35</v>
      </c>
      <c r="AX693" s="15" t="s">
        <v>76</v>
      </c>
      <c r="AY693" s="225" t="s">
        <v>177</v>
      </c>
    </row>
    <row r="694" spans="1:65" s="13" customFormat="1" ht="11.25">
      <c r="B694" s="193"/>
      <c r="C694" s="194"/>
      <c r="D694" s="195" t="s">
        <v>188</v>
      </c>
      <c r="E694" s="196" t="s">
        <v>19</v>
      </c>
      <c r="F694" s="197" t="s">
        <v>206</v>
      </c>
      <c r="G694" s="194"/>
      <c r="H694" s="198">
        <v>5</v>
      </c>
      <c r="I694" s="199"/>
      <c r="J694" s="194"/>
      <c r="K694" s="194"/>
      <c r="L694" s="200"/>
      <c r="M694" s="201"/>
      <c r="N694" s="202"/>
      <c r="O694" s="202"/>
      <c r="P694" s="202"/>
      <c r="Q694" s="202"/>
      <c r="R694" s="202"/>
      <c r="S694" s="202"/>
      <c r="T694" s="203"/>
      <c r="AT694" s="204" t="s">
        <v>188</v>
      </c>
      <c r="AU694" s="204" t="s">
        <v>84</v>
      </c>
      <c r="AV694" s="13" t="s">
        <v>86</v>
      </c>
      <c r="AW694" s="13" t="s">
        <v>35</v>
      </c>
      <c r="AX694" s="13" t="s">
        <v>76</v>
      </c>
      <c r="AY694" s="204" t="s">
        <v>177</v>
      </c>
    </row>
    <row r="695" spans="1:65" s="14" customFormat="1" ht="11.25">
      <c r="B695" s="205"/>
      <c r="C695" s="206"/>
      <c r="D695" s="195" t="s">
        <v>188</v>
      </c>
      <c r="E695" s="207" t="s">
        <v>19</v>
      </c>
      <c r="F695" s="208" t="s">
        <v>190</v>
      </c>
      <c r="G695" s="206"/>
      <c r="H695" s="209">
        <v>5</v>
      </c>
      <c r="I695" s="210"/>
      <c r="J695" s="206"/>
      <c r="K695" s="206"/>
      <c r="L695" s="211"/>
      <c r="M695" s="212"/>
      <c r="N695" s="213"/>
      <c r="O695" s="213"/>
      <c r="P695" s="213"/>
      <c r="Q695" s="213"/>
      <c r="R695" s="213"/>
      <c r="S695" s="213"/>
      <c r="T695" s="214"/>
      <c r="AT695" s="215" t="s">
        <v>188</v>
      </c>
      <c r="AU695" s="215" t="s">
        <v>84</v>
      </c>
      <c r="AV695" s="14" t="s">
        <v>184</v>
      </c>
      <c r="AW695" s="14" t="s">
        <v>35</v>
      </c>
      <c r="AX695" s="14" t="s">
        <v>84</v>
      </c>
      <c r="AY695" s="215" t="s">
        <v>177</v>
      </c>
    </row>
    <row r="696" spans="1:65" s="2" customFormat="1" ht="16.5" customHeight="1">
      <c r="A696" s="36"/>
      <c r="B696" s="37"/>
      <c r="C696" s="175" t="s">
        <v>1085</v>
      </c>
      <c r="D696" s="175" t="s">
        <v>179</v>
      </c>
      <c r="E696" s="176" t="s">
        <v>3614</v>
      </c>
      <c r="F696" s="177" t="s">
        <v>3615</v>
      </c>
      <c r="G696" s="178" t="s">
        <v>3040</v>
      </c>
      <c r="H696" s="179">
        <v>45</v>
      </c>
      <c r="I696" s="180"/>
      <c r="J696" s="181">
        <f>ROUND(I696*H696,2)</f>
        <v>0</v>
      </c>
      <c r="K696" s="177" t="s">
        <v>19</v>
      </c>
      <c r="L696" s="41"/>
      <c r="M696" s="182" t="s">
        <v>19</v>
      </c>
      <c r="N696" s="183" t="s">
        <v>47</v>
      </c>
      <c r="O696" s="66"/>
      <c r="P696" s="184">
        <f>O696*H696</f>
        <v>0</v>
      </c>
      <c r="Q696" s="184">
        <v>0</v>
      </c>
      <c r="R696" s="184">
        <f>Q696*H696</f>
        <v>0</v>
      </c>
      <c r="S696" s="184">
        <v>0</v>
      </c>
      <c r="T696" s="185">
        <f>S696*H696</f>
        <v>0</v>
      </c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R696" s="186" t="s">
        <v>3041</v>
      </c>
      <c r="AT696" s="186" t="s">
        <v>179</v>
      </c>
      <c r="AU696" s="186" t="s">
        <v>84</v>
      </c>
      <c r="AY696" s="19" t="s">
        <v>177</v>
      </c>
      <c r="BE696" s="187">
        <f>IF(N696="základní",J696,0)</f>
        <v>0</v>
      </c>
      <c r="BF696" s="187">
        <f>IF(N696="snížená",J696,0)</f>
        <v>0</v>
      </c>
      <c r="BG696" s="187">
        <f>IF(N696="zákl. přenesená",J696,0)</f>
        <v>0</v>
      </c>
      <c r="BH696" s="187">
        <f>IF(N696="sníž. přenesená",J696,0)</f>
        <v>0</v>
      </c>
      <c r="BI696" s="187">
        <f>IF(N696="nulová",J696,0)</f>
        <v>0</v>
      </c>
      <c r="BJ696" s="19" t="s">
        <v>84</v>
      </c>
      <c r="BK696" s="187">
        <f>ROUND(I696*H696,2)</f>
        <v>0</v>
      </c>
      <c r="BL696" s="19" t="s">
        <v>3041</v>
      </c>
      <c r="BM696" s="186" t="s">
        <v>3616</v>
      </c>
    </row>
    <row r="697" spans="1:65" s="12" customFormat="1" ht="25.9" customHeight="1">
      <c r="B697" s="159"/>
      <c r="C697" s="160"/>
      <c r="D697" s="161" t="s">
        <v>75</v>
      </c>
      <c r="E697" s="162" t="s">
        <v>120</v>
      </c>
      <c r="F697" s="162" t="s">
        <v>121</v>
      </c>
      <c r="G697" s="160"/>
      <c r="H697" s="160"/>
      <c r="I697" s="163"/>
      <c r="J697" s="164">
        <f>BK697</f>
        <v>0</v>
      </c>
      <c r="K697" s="160"/>
      <c r="L697" s="165"/>
      <c r="M697" s="166"/>
      <c r="N697" s="167"/>
      <c r="O697" s="167"/>
      <c r="P697" s="168">
        <f>P698</f>
        <v>0</v>
      </c>
      <c r="Q697" s="167"/>
      <c r="R697" s="168">
        <f>R698</f>
        <v>0</v>
      </c>
      <c r="S697" s="167"/>
      <c r="T697" s="169">
        <f>T698</f>
        <v>0</v>
      </c>
      <c r="AR697" s="170" t="s">
        <v>206</v>
      </c>
      <c r="AT697" s="171" t="s">
        <v>75</v>
      </c>
      <c r="AU697" s="171" t="s">
        <v>76</v>
      </c>
      <c r="AY697" s="170" t="s">
        <v>177</v>
      </c>
      <c r="BK697" s="172">
        <f>BK698</f>
        <v>0</v>
      </c>
    </row>
    <row r="698" spans="1:65" s="12" customFormat="1" ht="22.9" customHeight="1">
      <c r="B698" s="159"/>
      <c r="C698" s="160"/>
      <c r="D698" s="161" t="s">
        <v>75</v>
      </c>
      <c r="E698" s="173" t="s">
        <v>3617</v>
      </c>
      <c r="F698" s="173" t="s">
        <v>3618</v>
      </c>
      <c r="G698" s="160"/>
      <c r="H698" s="160"/>
      <c r="I698" s="163"/>
      <c r="J698" s="174">
        <f>BK698</f>
        <v>0</v>
      </c>
      <c r="K698" s="160"/>
      <c r="L698" s="165"/>
      <c r="M698" s="166"/>
      <c r="N698" s="167"/>
      <c r="O698" s="167"/>
      <c r="P698" s="168">
        <f>SUM(P699:P701)</f>
        <v>0</v>
      </c>
      <c r="Q698" s="167"/>
      <c r="R698" s="168">
        <f>SUM(R699:R701)</f>
        <v>0</v>
      </c>
      <c r="S698" s="167"/>
      <c r="T698" s="169">
        <f>SUM(T699:T701)</f>
        <v>0</v>
      </c>
      <c r="AR698" s="170" t="s">
        <v>206</v>
      </c>
      <c r="AT698" s="171" t="s">
        <v>75</v>
      </c>
      <c r="AU698" s="171" t="s">
        <v>84</v>
      </c>
      <c r="AY698" s="170" t="s">
        <v>177</v>
      </c>
      <c r="BK698" s="172">
        <f>SUM(BK699:BK701)</f>
        <v>0</v>
      </c>
    </row>
    <row r="699" spans="1:65" s="2" customFormat="1" ht="16.5" customHeight="1">
      <c r="A699" s="36"/>
      <c r="B699" s="37"/>
      <c r="C699" s="175" t="s">
        <v>1093</v>
      </c>
      <c r="D699" s="175" t="s">
        <v>179</v>
      </c>
      <c r="E699" s="176" t="s">
        <v>3619</v>
      </c>
      <c r="F699" s="177" t="s">
        <v>3620</v>
      </c>
      <c r="G699" s="178" t="s">
        <v>304</v>
      </c>
      <c r="H699" s="179">
        <v>50</v>
      </c>
      <c r="I699" s="180"/>
      <c r="J699" s="181">
        <f>ROUND(I699*H699,2)</f>
        <v>0</v>
      </c>
      <c r="K699" s="177" t="s">
        <v>19</v>
      </c>
      <c r="L699" s="41"/>
      <c r="M699" s="182" t="s">
        <v>19</v>
      </c>
      <c r="N699" s="183" t="s">
        <v>47</v>
      </c>
      <c r="O699" s="66"/>
      <c r="P699" s="184">
        <f>O699*H699</f>
        <v>0</v>
      </c>
      <c r="Q699" s="184">
        <v>0</v>
      </c>
      <c r="R699" s="184">
        <f>Q699*H699</f>
        <v>0</v>
      </c>
      <c r="S699" s="184">
        <v>0</v>
      </c>
      <c r="T699" s="185">
        <f>S699*H699</f>
        <v>0</v>
      </c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R699" s="186" t="s">
        <v>3621</v>
      </c>
      <c r="AT699" s="186" t="s">
        <v>179</v>
      </c>
      <c r="AU699" s="186" t="s">
        <v>86</v>
      </c>
      <c r="AY699" s="19" t="s">
        <v>177</v>
      </c>
      <c r="BE699" s="187">
        <f>IF(N699="základní",J699,0)</f>
        <v>0</v>
      </c>
      <c r="BF699" s="187">
        <f>IF(N699="snížená",J699,0)</f>
        <v>0</v>
      </c>
      <c r="BG699" s="187">
        <f>IF(N699="zákl. přenesená",J699,0)</f>
        <v>0</v>
      </c>
      <c r="BH699" s="187">
        <f>IF(N699="sníž. přenesená",J699,0)</f>
        <v>0</v>
      </c>
      <c r="BI699" s="187">
        <f>IF(N699="nulová",J699,0)</f>
        <v>0</v>
      </c>
      <c r="BJ699" s="19" t="s">
        <v>84</v>
      </c>
      <c r="BK699" s="187">
        <f>ROUND(I699*H699,2)</f>
        <v>0</v>
      </c>
      <c r="BL699" s="19" t="s">
        <v>3621</v>
      </c>
      <c r="BM699" s="186" t="s">
        <v>3622</v>
      </c>
    </row>
    <row r="700" spans="1:65" s="15" customFormat="1" ht="11.25">
      <c r="B700" s="216"/>
      <c r="C700" s="217"/>
      <c r="D700" s="195" t="s">
        <v>188</v>
      </c>
      <c r="E700" s="218" t="s">
        <v>19</v>
      </c>
      <c r="F700" s="219" t="s">
        <v>3623</v>
      </c>
      <c r="G700" s="217"/>
      <c r="H700" s="218" t="s">
        <v>19</v>
      </c>
      <c r="I700" s="220"/>
      <c r="J700" s="217"/>
      <c r="K700" s="217"/>
      <c r="L700" s="221"/>
      <c r="M700" s="222"/>
      <c r="N700" s="223"/>
      <c r="O700" s="223"/>
      <c r="P700" s="223"/>
      <c r="Q700" s="223"/>
      <c r="R700" s="223"/>
      <c r="S700" s="223"/>
      <c r="T700" s="224"/>
      <c r="AT700" s="225" t="s">
        <v>188</v>
      </c>
      <c r="AU700" s="225" t="s">
        <v>86</v>
      </c>
      <c r="AV700" s="15" t="s">
        <v>84</v>
      </c>
      <c r="AW700" s="15" t="s">
        <v>35</v>
      </c>
      <c r="AX700" s="15" t="s">
        <v>76</v>
      </c>
      <c r="AY700" s="225" t="s">
        <v>177</v>
      </c>
    </row>
    <row r="701" spans="1:65" s="13" customFormat="1" ht="11.25">
      <c r="B701" s="193"/>
      <c r="C701" s="194"/>
      <c r="D701" s="195" t="s">
        <v>188</v>
      </c>
      <c r="E701" s="196" t="s">
        <v>19</v>
      </c>
      <c r="F701" s="197" t="s">
        <v>3624</v>
      </c>
      <c r="G701" s="194"/>
      <c r="H701" s="198">
        <v>50</v>
      </c>
      <c r="I701" s="199"/>
      <c r="J701" s="194"/>
      <c r="K701" s="194"/>
      <c r="L701" s="200"/>
      <c r="M701" s="256"/>
      <c r="N701" s="257"/>
      <c r="O701" s="257"/>
      <c r="P701" s="257"/>
      <c r="Q701" s="257"/>
      <c r="R701" s="257"/>
      <c r="S701" s="257"/>
      <c r="T701" s="258"/>
      <c r="AT701" s="204" t="s">
        <v>188</v>
      </c>
      <c r="AU701" s="204" t="s">
        <v>86</v>
      </c>
      <c r="AV701" s="13" t="s">
        <v>86</v>
      </c>
      <c r="AW701" s="13" t="s">
        <v>35</v>
      </c>
      <c r="AX701" s="13" t="s">
        <v>84</v>
      </c>
      <c r="AY701" s="204" t="s">
        <v>177</v>
      </c>
    </row>
    <row r="702" spans="1:65" s="2" customFormat="1" ht="6.95" customHeight="1">
      <c r="A702" s="36"/>
      <c r="B702" s="49"/>
      <c r="C702" s="50"/>
      <c r="D702" s="50"/>
      <c r="E702" s="50"/>
      <c r="F702" s="50"/>
      <c r="G702" s="50"/>
      <c r="H702" s="50"/>
      <c r="I702" s="50"/>
      <c r="J702" s="50"/>
      <c r="K702" s="50"/>
      <c r="L702" s="41"/>
      <c r="M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</sheetData>
  <sheetProtection algorithmName="SHA-512" hashValue="iPe+O6HWOWV3pUGzGvhMeUwQnGmXC2+pumESqzAfkLlArR2rXg6i3AUEttUtolOYszu8tLaJpeqtu2D6L0IGdg==" saltValue="ARR/BvUB+obun4ywMI+MIyLZ3eG/y6QM5yNubzlGjE35FZwzT6EwZwk/PYoUD/AT1NMdChXsgTG0Nj0DPROGRw==" spinCount="100000" sheet="1" objects="1" scenarios="1" formatColumns="0" formatRows="0" autoFilter="0"/>
  <autoFilter ref="C99:K701" xr:uid="{00000000-0009-0000-0000-000002000000}"/>
  <mergeCells count="9">
    <mergeCell ref="E50:H50"/>
    <mergeCell ref="E90:H90"/>
    <mergeCell ref="E92:H92"/>
    <mergeCell ref="L2:V2"/>
    <mergeCell ref="E7:H7"/>
    <mergeCell ref="E9:H9"/>
    <mergeCell ref="E18:H18"/>
    <mergeCell ref="E27:H27"/>
    <mergeCell ref="E48:H48"/>
  </mergeCells>
  <hyperlinks>
    <hyperlink ref="F104" r:id="rId1" xr:uid="{00000000-0004-0000-0200-000000000000}"/>
    <hyperlink ref="F108" r:id="rId2" xr:uid="{00000000-0004-0000-0200-000001000000}"/>
    <hyperlink ref="F115" r:id="rId3" xr:uid="{00000000-0004-0000-0200-000002000000}"/>
    <hyperlink ref="F126" r:id="rId4" xr:uid="{00000000-0004-0000-0200-000003000000}"/>
    <hyperlink ref="F133" r:id="rId5" xr:uid="{00000000-0004-0000-0200-000004000000}"/>
    <hyperlink ref="F159" r:id="rId6" xr:uid="{00000000-0004-0000-0200-000005000000}"/>
    <hyperlink ref="F162" r:id="rId7" xr:uid="{00000000-0004-0000-0200-000006000000}"/>
    <hyperlink ref="F173" r:id="rId8" xr:uid="{00000000-0004-0000-0200-000007000000}"/>
    <hyperlink ref="F178" r:id="rId9" xr:uid="{00000000-0004-0000-0200-000008000000}"/>
    <hyperlink ref="F186" r:id="rId10" xr:uid="{00000000-0004-0000-0200-000009000000}"/>
    <hyperlink ref="F189" r:id="rId11" xr:uid="{00000000-0004-0000-0200-00000A000000}"/>
    <hyperlink ref="F201" r:id="rId12" xr:uid="{00000000-0004-0000-0200-00000B000000}"/>
    <hyperlink ref="F206" r:id="rId13" xr:uid="{00000000-0004-0000-0200-00000C000000}"/>
    <hyperlink ref="F212" r:id="rId14" xr:uid="{00000000-0004-0000-0200-00000D000000}"/>
    <hyperlink ref="F218" r:id="rId15" xr:uid="{00000000-0004-0000-0200-00000E000000}"/>
    <hyperlink ref="F235" r:id="rId16" xr:uid="{00000000-0004-0000-0200-00000F000000}"/>
    <hyperlink ref="F254" r:id="rId17" xr:uid="{00000000-0004-0000-0200-000010000000}"/>
    <hyperlink ref="F264" r:id="rId18" xr:uid="{00000000-0004-0000-0200-000011000000}"/>
    <hyperlink ref="F298" r:id="rId19" xr:uid="{00000000-0004-0000-0200-000012000000}"/>
    <hyperlink ref="F315" r:id="rId20" xr:uid="{00000000-0004-0000-0200-000013000000}"/>
    <hyperlink ref="F336" r:id="rId21" xr:uid="{00000000-0004-0000-0200-000014000000}"/>
    <hyperlink ref="F388" r:id="rId22" xr:uid="{00000000-0004-0000-0200-000015000000}"/>
    <hyperlink ref="F394" r:id="rId23" xr:uid="{00000000-0004-0000-0200-000016000000}"/>
    <hyperlink ref="F401" r:id="rId24" xr:uid="{00000000-0004-0000-0200-000017000000}"/>
    <hyperlink ref="F404" r:id="rId25" xr:uid="{00000000-0004-0000-0200-000018000000}"/>
    <hyperlink ref="F406" r:id="rId26" xr:uid="{00000000-0004-0000-0200-000019000000}"/>
    <hyperlink ref="F408" r:id="rId27" xr:uid="{00000000-0004-0000-0200-00001A000000}"/>
    <hyperlink ref="F411" r:id="rId28" xr:uid="{00000000-0004-0000-0200-00001B000000}"/>
    <hyperlink ref="F414" r:id="rId29" xr:uid="{00000000-0004-0000-0200-00001C000000}"/>
    <hyperlink ref="F418" r:id="rId30" xr:uid="{00000000-0004-0000-0200-00001D000000}"/>
    <hyperlink ref="F423" r:id="rId31" xr:uid="{00000000-0004-0000-0200-00001E000000}"/>
    <hyperlink ref="F426" r:id="rId32" xr:uid="{00000000-0004-0000-0200-00001F000000}"/>
    <hyperlink ref="F433" r:id="rId33" xr:uid="{00000000-0004-0000-0200-000020000000}"/>
    <hyperlink ref="F438" r:id="rId34" xr:uid="{00000000-0004-0000-0200-000021000000}"/>
    <hyperlink ref="F445" r:id="rId35" xr:uid="{00000000-0004-0000-0200-000022000000}"/>
    <hyperlink ref="F452" r:id="rId36" xr:uid="{00000000-0004-0000-0200-000023000000}"/>
    <hyperlink ref="F454" r:id="rId37" xr:uid="{00000000-0004-0000-0200-000024000000}"/>
    <hyperlink ref="F461" r:id="rId38" xr:uid="{00000000-0004-0000-0200-000025000000}"/>
    <hyperlink ref="F463" r:id="rId39" xr:uid="{00000000-0004-0000-0200-000026000000}"/>
    <hyperlink ref="F478" r:id="rId40" xr:uid="{00000000-0004-0000-0200-000027000000}"/>
    <hyperlink ref="F482" r:id="rId41" xr:uid="{00000000-0004-0000-0200-000028000000}"/>
    <hyperlink ref="F501" r:id="rId42" xr:uid="{00000000-0004-0000-0200-000029000000}"/>
    <hyperlink ref="F505" r:id="rId43" xr:uid="{00000000-0004-0000-0200-00002A000000}"/>
    <hyperlink ref="F510" r:id="rId44" xr:uid="{00000000-0004-0000-0200-00002B000000}"/>
    <hyperlink ref="F516" r:id="rId45" xr:uid="{00000000-0004-0000-0200-00002C000000}"/>
    <hyperlink ref="F520" r:id="rId46" xr:uid="{00000000-0004-0000-0200-00002D000000}"/>
    <hyperlink ref="F525" r:id="rId47" xr:uid="{00000000-0004-0000-0200-00002E000000}"/>
    <hyperlink ref="F533" r:id="rId48" xr:uid="{00000000-0004-0000-0200-00002F000000}"/>
    <hyperlink ref="F535" r:id="rId49" xr:uid="{00000000-0004-0000-0200-000030000000}"/>
    <hyperlink ref="F540" r:id="rId50" xr:uid="{00000000-0004-0000-0200-000031000000}"/>
    <hyperlink ref="F542" r:id="rId51" xr:uid="{00000000-0004-0000-0200-000032000000}"/>
    <hyperlink ref="F555" r:id="rId52" xr:uid="{00000000-0004-0000-0200-000033000000}"/>
    <hyperlink ref="F558" r:id="rId53" xr:uid="{00000000-0004-0000-0200-000034000000}"/>
    <hyperlink ref="F563" r:id="rId54" xr:uid="{00000000-0004-0000-0200-000035000000}"/>
    <hyperlink ref="F570" r:id="rId55" xr:uid="{00000000-0004-0000-0200-000036000000}"/>
    <hyperlink ref="F577" r:id="rId56" xr:uid="{00000000-0004-0000-0200-000037000000}"/>
    <hyperlink ref="F582" r:id="rId57" xr:uid="{00000000-0004-0000-0200-000038000000}"/>
    <hyperlink ref="F598" r:id="rId58" xr:uid="{00000000-0004-0000-0200-000039000000}"/>
    <hyperlink ref="F616" r:id="rId59" xr:uid="{00000000-0004-0000-0200-00003A000000}"/>
    <hyperlink ref="F624" r:id="rId60" xr:uid="{00000000-0004-0000-0200-00003B000000}"/>
    <hyperlink ref="F667" r:id="rId61" xr:uid="{00000000-0004-0000-0200-00003C000000}"/>
    <hyperlink ref="F687" r:id="rId62" xr:uid="{00000000-0004-0000-0200-00003D000000}"/>
    <hyperlink ref="F692" r:id="rId63" xr:uid="{00000000-0004-0000-0200-00003E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6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37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92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3625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ROUND(J86,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ROUND((SUM(BE86:BE375)),  2)</f>
        <v>0</v>
      </c>
      <c r="G33" s="36"/>
      <c r="H33" s="36"/>
      <c r="I33" s="120">
        <v>0.21</v>
      </c>
      <c r="J33" s="119">
        <f>ROUND(((SUM(BE86:BE375))*I33),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ROUND((SUM(BF86:BF375)),  2)</f>
        <v>0</v>
      </c>
      <c r="G34" s="36"/>
      <c r="H34" s="36"/>
      <c r="I34" s="120">
        <v>0.15</v>
      </c>
      <c r="J34" s="119">
        <f>ROUND(((SUM(BF86:BF375))*I34),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ROUND((SUM(BG86:BG375)),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ROUND((SUM(BH86:BH375)),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ROUND((SUM(BI86:BI375)),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>SO 02 - Elektroinstalace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J86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3626</v>
      </c>
      <c r="E60" s="139"/>
      <c r="F60" s="139"/>
      <c r="G60" s="139"/>
      <c r="H60" s="139"/>
      <c r="I60" s="139"/>
      <c r="J60" s="140">
        <f>J87</f>
        <v>0</v>
      </c>
      <c r="K60" s="137"/>
      <c r="L60" s="141"/>
    </row>
    <row r="61" spans="1:47" s="9" customFormat="1" ht="24.95" customHeight="1">
      <c r="B61" s="136"/>
      <c r="C61" s="137"/>
      <c r="D61" s="138" t="s">
        <v>3627</v>
      </c>
      <c r="E61" s="139"/>
      <c r="F61" s="139"/>
      <c r="G61" s="139"/>
      <c r="H61" s="139"/>
      <c r="I61" s="139"/>
      <c r="J61" s="140">
        <f>J265</f>
        <v>0</v>
      </c>
      <c r="K61" s="137"/>
      <c r="L61" s="141"/>
    </row>
    <row r="62" spans="1:47" s="9" customFormat="1" ht="24.95" customHeight="1">
      <c r="B62" s="136"/>
      <c r="C62" s="137"/>
      <c r="D62" s="138" t="s">
        <v>3628</v>
      </c>
      <c r="E62" s="139"/>
      <c r="F62" s="139"/>
      <c r="G62" s="139"/>
      <c r="H62" s="139"/>
      <c r="I62" s="139"/>
      <c r="J62" s="140">
        <f>J297</f>
        <v>0</v>
      </c>
      <c r="K62" s="137"/>
      <c r="L62" s="141"/>
    </row>
    <row r="63" spans="1:47" s="9" customFormat="1" ht="24.95" customHeight="1">
      <c r="B63" s="136"/>
      <c r="C63" s="137"/>
      <c r="D63" s="138" t="s">
        <v>3629</v>
      </c>
      <c r="E63" s="139"/>
      <c r="F63" s="139"/>
      <c r="G63" s="139"/>
      <c r="H63" s="139"/>
      <c r="I63" s="139"/>
      <c r="J63" s="140">
        <f>J315</f>
        <v>0</v>
      </c>
      <c r="K63" s="137"/>
      <c r="L63" s="141"/>
    </row>
    <row r="64" spans="1:47" s="9" customFormat="1" ht="24.95" customHeight="1">
      <c r="B64" s="136"/>
      <c r="C64" s="137"/>
      <c r="D64" s="138" t="s">
        <v>3630</v>
      </c>
      <c r="E64" s="139"/>
      <c r="F64" s="139"/>
      <c r="G64" s="139"/>
      <c r="H64" s="139"/>
      <c r="I64" s="139"/>
      <c r="J64" s="140">
        <f>J336</f>
        <v>0</v>
      </c>
      <c r="K64" s="137"/>
      <c r="L64" s="141"/>
    </row>
    <row r="65" spans="1:31" s="9" customFormat="1" ht="24.95" customHeight="1">
      <c r="B65" s="136"/>
      <c r="C65" s="137"/>
      <c r="D65" s="138" t="s">
        <v>3631</v>
      </c>
      <c r="E65" s="139"/>
      <c r="F65" s="139"/>
      <c r="G65" s="139"/>
      <c r="H65" s="139"/>
      <c r="I65" s="139"/>
      <c r="J65" s="140">
        <f>J354</f>
        <v>0</v>
      </c>
      <c r="K65" s="137"/>
      <c r="L65" s="141"/>
    </row>
    <row r="66" spans="1:31" s="9" customFormat="1" ht="24.95" customHeight="1">
      <c r="B66" s="136"/>
      <c r="C66" s="137"/>
      <c r="D66" s="138" t="s">
        <v>3057</v>
      </c>
      <c r="E66" s="139"/>
      <c r="F66" s="139"/>
      <c r="G66" s="139"/>
      <c r="H66" s="139"/>
      <c r="I66" s="139"/>
      <c r="J66" s="140">
        <f>J361</f>
        <v>0</v>
      </c>
      <c r="K66" s="137"/>
      <c r="L66" s="141"/>
    </row>
    <row r="67" spans="1:31" s="2" customFormat="1" ht="21.75" customHeight="1">
      <c r="A67" s="36"/>
      <c r="B67" s="37"/>
      <c r="C67" s="38"/>
      <c r="D67" s="38"/>
      <c r="E67" s="38"/>
      <c r="F67" s="38"/>
      <c r="G67" s="38"/>
      <c r="H67" s="38"/>
      <c r="I67" s="38"/>
      <c r="J67" s="38"/>
      <c r="K67" s="38"/>
      <c r="L67" s="10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31" s="2" customFormat="1" ht="6.95" customHeight="1">
      <c r="A68" s="36"/>
      <c r="B68" s="49"/>
      <c r="C68" s="50"/>
      <c r="D68" s="50"/>
      <c r="E68" s="50"/>
      <c r="F68" s="50"/>
      <c r="G68" s="50"/>
      <c r="H68" s="50"/>
      <c r="I68" s="50"/>
      <c r="J68" s="50"/>
      <c r="K68" s="50"/>
      <c r="L68" s="10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72" spans="1:31" s="2" customFormat="1" ht="6.95" customHeight="1">
      <c r="A72" s="36"/>
      <c r="B72" s="51"/>
      <c r="C72" s="52"/>
      <c r="D72" s="52"/>
      <c r="E72" s="52"/>
      <c r="F72" s="52"/>
      <c r="G72" s="52"/>
      <c r="H72" s="52"/>
      <c r="I72" s="52"/>
      <c r="J72" s="52"/>
      <c r="K72" s="52"/>
      <c r="L72" s="10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24.95" customHeight="1">
      <c r="A73" s="36"/>
      <c r="B73" s="37"/>
      <c r="C73" s="25" t="s">
        <v>162</v>
      </c>
      <c r="D73" s="38"/>
      <c r="E73" s="38"/>
      <c r="F73" s="38"/>
      <c r="G73" s="38"/>
      <c r="H73" s="38"/>
      <c r="I73" s="38"/>
      <c r="J73" s="38"/>
      <c r="K73" s="38"/>
      <c r="L73" s="10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10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16</v>
      </c>
      <c r="D75" s="38"/>
      <c r="E75" s="38"/>
      <c r="F75" s="38"/>
      <c r="G75" s="38"/>
      <c r="H75" s="38"/>
      <c r="I75" s="38"/>
      <c r="J75" s="38"/>
      <c r="K75" s="38"/>
      <c r="L75" s="10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6.5" customHeight="1">
      <c r="A76" s="36"/>
      <c r="B76" s="37"/>
      <c r="C76" s="38"/>
      <c r="D76" s="38"/>
      <c r="E76" s="392" t="str">
        <f>E7</f>
        <v>Regenerace bývalého areálu kovošrotu v Hamru u litvínova - 1. etapa</v>
      </c>
      <c r="F76" s="393"/>
      <c r="G76" s="393"/>
      <c r="H76" s="393"/>
      <c r="I76" s="38"/>
      <c r="J76" s="38"/>
      <c r="K76" s="38"/>
      <c r="L76" s="10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124</v>
      </c>
      <c r="D77" s="38"/>
      <c r="E77" s="38"/>
      <c r="F77" s="38"/>
      <c r="G77" s="38"/>
      <c r="H77" s="38"/>
      <c r="I77" s="38"/>
      <c r="J77" s="38"/>
      <c r="K77" s="38"/>
      <c r="L77" s="10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349" t="str">
        <f>E9</f>
        <v>SO 02 - Elektroinstalace</v>
      </c>
      <c r="F78" s="394"/>
      <c r="G78" s="394"/>
      <c r="H78" s="394"/>
      <c r="I78" s="38"/>
      <c r="J78" s="38"/>
      <c r="K78" s="38"/>
      <c r="L78" s="10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0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F12</f>
        <v>Hamr u Litvínova</v>
      </c>
      <c r="G80" s="38"/>
      <c r="H80" s="38"/>
      <c r="I80" s="31" t="s">
        <v>23</v>
      </c>
      <c r="J80" s="61" t="str">
        <f>IF(J12="","",J12)</f>
        <v>8. 8. 2022</v>
      </c>
      <c r="K80" s="38"/>
      <c r="L80" s="10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0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5.2" customHeight="1">
      <c r="A82" s="36"/>
      <c r="B82" s="37"/>
      <c r="C82" s="31" t="s">
        <v>25</v>
      </c>
      <c r="D82" s="38"/>
      <c r="E82" s="38"/>
      <c r="F82" s="29" t="str">
        <f>E15</f>
        <v>Město Litvínov, náměstí Míru 11, Horní Litvínov</v>
      </c>
      <c r="G82" s="38"/>
      <c r="H82" s="38"/>
      <c r="I82" s="31" t="s">
        <v>31</v>
      </c>
      <c r="J82" s="34" t="str">
        <f>E21</f>
        <v>A2-PORT s.r.o.</v>
      </c>
      <c r="K82" s="38"/>
      <c r="L82" s="10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29</v>
      </c>
      <c r="D83" s="38"/>
      <c r="E83" s="38"/>
      <c r="F83" s="29" t="str">
        <f>IF(E18="","",E18)</f>
        <v>Vyplň údaj</v>
      </c>
      <c r="G83" s="38"/>
      <c r="H83" s="38"/>
      <c r="I83" s="31" t="s">
        <v>36</v>
      </c>
      <c r="J83" s="34" t="str">
        <f>E24</f>
        <v>STAVEBNÍ ROZPOČTY s.r.o.</v>
      </c>
      <c r="K83" s="38"/>
      <c r="L83" s="10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0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48"/>
      <c r="B85" s="149"/>
      <c r="C85" s="150" t="s">
        <v>163</v>
      </c>
      <c r="D85" s="151" t="s">
        <v>61</v>
      </c>
      <c r="E85" s="151" t="s">
        <v>57</v>
      </c>
      <c r="F85" s="151" t="s">
        <v>58</v>
      </c>
      <c r="G85" s="151" t="s">
        <v>164</v>
      </c>
      <c r="H85" s="151" t="s">
        <v>165</v>
      </c>
      <c r="I85" s="151" t="s">
        <v>166</v>
      </c>
      <c r="J85" s="151" t="s">
        <v>128</v>
      </c>
      <c r="K85" s="152" t="s">
        <v>167</v>
      </c>
      <c r="L85" s="153"/>
      <c r="M85" s="70" t="s">
        <v>19</v>
      </c>
      <c r="N85" s="71" t="s">
        <v>46</v>
      </c>
      <c r="O85" s="71" t="s">
        <v>168</v>
      </c>
      <c r="P85" s="71" t="s">
        <v>169</v>
      </c>
      <c r="Q85" s="71" t="s">
        <v>170</v>
      </c>
      <c r="R85" s="71" t="s">
        <v>171</v>
      </c>
      <c r="S85" s="71" t="s">
        <v>172</v>
      </c>
      <c r="T85" s="72" t="s">
        <v>173</v>
      </c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</row>
    <row r="86" spans="1:65" s="2" customFormat="1" ht="22.9" customHeight="1">
      <c r="A86" s="36"/>
      <c r="B86" s="37"/>
      <c r="C86" s="77" t="s">
        <v>174</v>
      </c>
      <c r="D86" s="38"/>
      <c r="E86" s="38"/>
      <c r="F86" s="38"/>
      <c r="G86" s="38"/>
      <c r="H86" s="38"/>
      <c r="I86" s="38"/>
      <c r="J86" s="154">
        <f>BK86</f>
        <v>0</v>
      </c>
      <c r="K86" s="38"/>
      <c r="L86" s="41"/>
      <c r="M86" s="73"/>
      <c r="N86" s="155"/>
      <c r="O86" s="74"/>
      <c r="P86" s="156">
        <f>P87+P265+P297+P315+P336+P354+P361</f>
        <v>0</v>
      </c>
      <c r="Q86" s="74"/>
      <c r="R86" s="156">
        <f>R87+R265+R297+R315+R336+R354+R361</f>
        <v>0</v>
      </c>
      <c r="S86" s="74"/>
      <c r="T86" s="157">
        <f>T87+T265+T297+T315+T336+T354+T361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75</v>
      </c>
      <c r="AU86" s="19" t="s">
        <v>129</v>
      </c>
      <c r="BK86" s="158">
        <f>BK87+BK265+BK297+BK315+BK336+BK354+BK361</f>
        <v>0</v>
      </c>
    </row>
    <row r="87" spans="1:65" s="12" customFormat="1" ht="25.9" customHeight="1">
      <c r="B87" s="159"/>
      <c r="C87" s="160"/>
      <c r="D87" s="161" t="s">
        <v>75</v>
      </c>
      <c r="E87" s="162" t="s">
        <v>3632</v>
      </c>
      <c r="F87" s="162" t="s">
        <v>3633</v>
      </c>
      <c r="G87" s="160"/>
      <c r="H87" s="160"/>
      <c r="I87" s="163"/>
      <c r="J87" s="164">
        <f>BK87</f>
        <v>0</v>
      </c>
      <c r="K87" s="160"/>
      <c r="L87" s="165"/>
      <c r="M87" s="166"/>
      <c r="N87" s="167"/>
      <c r="O87" s="167"/>
      <c r="P87" s="168">
        <f>SUM(P88:P264)</f>
        <v>0</v>
      </c>
      <c r="Q87" s="167"/>
      <c r="R87" s="168">
        <f>SUM(R88:R264)</f>
        <v>0</v>
      </c>
      <c r="S87" s="167"/>
      <c r="T87" s="169">
        <f>SUM(T88:T264)</f>
        <v>0</v>
      </c>
      <c r="AR87" s="170" t="s">
        <v>86</v>
      </c>
      <c r="AT87" s="171" t="s">
        <v>75</v>
      </c>
      <c r="AU87" s="171" t="s">
        <v>76</v>
      </c>
      <c r="AY87" s="170" t="s">
        <v>177</v>
      </c>
      <c r="BK87" s="172">
        <f>SUM(BK88:BK264)</f>
        <v>0</v>
      </c>
    </row>
    <row r="88" spans="1:65" s="2" customFormat="1" ht="24.2" customHeight="1">
      <c r="A88" s="36"/>
      <c r="B88" s="37"/>
      <c r="C88" s="175" t="s">
        <v>84</v>
      </c>
      <c r="D88" s="175" t="s">
        <v>179</v>
      </c>
      <c r="E88" s="176" t="s">
        <v>3634</v>
      </c>
      <c r="F88" s="177" t="s">
        <v>3635</v>
      </c>
      <c r="G88" s="178" t="s">
        <v>272</v>
      </c>
      <c r="H88" s="179">
        <v>316</v>
      </c>
      <c r="I88" s="180"/>
      <c r="J88" s="181">
        <f>ROUND(I88*H88,2)</f>
        <v>0</v>
      </c>
      <c r="K88" s="177" t="s">
        <v>3636</v>
      </c>
      <c r="L88" s="41"/>
      <c r="M88" s="182" t="s">
        <v>19</v>
      </c>
      <c r="N88" s="183" t="s">
        <v>47</v>
      </c>
      <c r="O88" s="66"/>
      <c r="P88" s="184">
        <f>O88*H88</f>
        <v>0</v>
      </c>
      <c r="Q88" s="184">
        <v>0</v>
      </c>
      <c r="R88" s="184">
        <f>Q88*H88</f>
        <v>0</v>
      </c>
      <c r="S88" s="184">
        <v>0</v>
      </c>
      <c r="T88" s="185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86" t="s">
        <v>301</v>
      </c>
      <c r="AT88" s="186" t="s">
        <v>179</v>
      </c>
      <c r="AU88" s="186" t="s">
        <v>84</v>
      </c>
      <c r="AY88" s="19" t="s">
        <v>177</v>
      </c>
      <c r="BE88" s="187">
        <f>IF(N88="základní",J88,0)</f>
        <v>0</v>
      </c>
      <c r="BF88" s="187">
        <f>IF(N88="snížená",J88,0)</f>
        <v>0</v>
      </c>
      <c r="BG88" s="187">
        <f>IF(N88="zákl. přenesená",J88,0)</f>
        <v>0</v>
      </c>
      <c r="BH88" s="187">
        <f>IF(N88="sníž. přenesená",J88,0)</f>
        <v>0</v>
      </c>
      <c r="BI88" s="187">
        <f>IF(N88="nulová",J88,0)</f>
        <v>0</v>
      </c>
      <c r="BJ88" s="19" t="s">
        <v>84</v>
      </c>
      <c r="BK88" s="187">
        <f>ROUND(I88*H88,2)</f>
        <v>0</v>
      </c>
      <c r="BL88" s="19" t="s">
        <v>301</v>
      </c>
      <c r="BM88" s="186" t="s">
        <v>3637</v>
      </c>
    </row>
    <row r="89" spans="1:65" s="2" customFormat="1" ht="11.25">
      <c r="A89" s="36"/>
      <c r="B89" s="37"/>
      <c r="C89" s="38"/>
      <c r="D89" s="188" t="s">
        <v>186</v>
      </c>
      <c r="E89" s="38"/>
      <c r="F89" s="189" t="s">
        <v>3638</v>
      </c>
      <c r="G89" s="38"/>
      <c r="H89" s="38"/>
      <c r="I89" s="190"/>
      <c r="J89" s="38"/>
      <c r="K89" s="38"/>
      <c r="L89" s="41"/>
      <c r="M89" s="191"/>
      <c r="N89" s="192"/>
      <c r="O89" s="66"/>
      <c r="P89" s="66"/>
      <c r="Q89" s="66"/>
      <c r="R89" s="66"/>
      <c r="S89" s="66"/>
      <c r="T89" s="67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186</v>
      </c>
      <c r="AU89" s="19" t="s">
        <v>84</v>
      </c>
    </row>
    <row r="90" spans="1:65" s="2" customFormat="1" ht="16.5" customHeight="1">
      <c r="A90" s="36"/>
      <c r="B90" s="37"/>
      <c r="C90" s="237" t="s">
        <v>86</v>
      </c>
      <c r="D90" s="237" t="s">
        <v>757</v>
      </c>
      <c r="E90" s="238" t="s">
        <v>3639</v>
      </c>
      <c r="F90" s="239" t="s">
        <v>3640</v>
      </c>
      <c r="G90" s="240" t="s">
        <v>3641</v>
      </c>
      <c r="H90" s="241">
        <v>155</v>
      </c>
      <c r="I90" s="242"/>
      <c r="J90" s="243">
        <f t="shared" ref="J90:J96" si="0">ROUND(I90*H90,2)</f>
        <v>0</v>
      </c>
      <c r="K90" s="239" t="s">
        <v>19</v>
      </c>
      <c r="L90" s="244"/>
      <c r="M90" s="245" t="s">
        <v>19</v>
      </c>
      <c r="N90" s="246" t="s">
        <v>47</v>
      </c>
      <c r="O90" s="66"/>
      <c r="P90" s="184">
        <f t="shared" ref="P90:P96" si="1">O90*H90</f>
        <v>0</v>
      </c>
      <c r="Q90" s="184">
        <v>0</v>
      </c>
      <c r="R90" s="184">
        <f t="shared" ref="R90:R96" si="2">Q90*H90</f>
        <v>0</v>
      </c>
      <c r="S90" s="184">
        <v>0</v>
      </c>
      <c r="T90" s="185">
        <f t="shared" ref="T90:T96" si="3">S90*H90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86" t="s">
        <v>592</v>
      </c>
      <c r="AT90" s="186" t="s">
        <v>757</v>
      </c>
      <c r="AU90" s="186" t="s">
        <v>84</v>
      </c>
      <c r="AY90" s="19" t="s">
        <v>177</v>
      </c>
      <c r="BE90" s="187">
        <f t="shared" ref="BE90:BE96" si="4">IF(N90="základní",J90,0)</f>
        <v>0</v>
      </c>
      <c r="BF90" s="187">
        <f t="shared" ref="BF90:BF96" si="5">IF(N90="snížená",J90,0)</f>
        <v>0</v>
      </c>
      <c r="BG90" s="187">
        <f t="shared" ref="BG90:BG96" si="6">IF(N90="zákl. přenesená",J90,0)</f>
        <v>0</v>
      </c>
      <c r="BH90" s="187">
        <f t="shared" ref="BH90:BH96" si="7">IF(N90="sníž. přenesená",J90,0)</f>
        <v>0</v>
      </c>
      <c r="BI90" s="187">
        <f t="shared" ref="BI90:BI96" si="8">IF(N90="nulová",J90,0)</f>
        <v>0</v>
      </c>
      <c r="BJ90" s="19" t="s">
        <v>84</v>
      </c>
      <c r="BK90" s="187">
        <f t="shared" ref="BK90:BK96" si="9">ROUND(I90*H90,2)</f>
        <v>0</v>
      </c>
      <c r="BL90" s="19" t="s">
        <v>301</v>
      </c>
      <c r="BM90" s="186" t="s">
        <v>3642</v>
      </c>
    </row>
    <row r="91" spans="1:65" s="2" customFormat="1" ht="16.5" customHeight="1">
      <c r="A91" s="36"/>
      <c r="B91" s="37"/>
      <c r="C91" s="237" t="s">
        <v>196</v>
      </c>
      <c r="D91" s="237" t="s">
        <v>757</v>
      </c>
      <c r="E91" s="238" t="s">
        <v>3643</v>
      </c>
      <c r="F91" s="239" t="s">
        <v>3644</v>
      </c>
      <c r="G91" s="240" t="s">
        <v>3641</v>
      </c>
      <c r="H91" s="241">
        <v>135</v>
      </c>
      <c r="I91" s="242"/>
      <c r="J91" s="243">
        <f t="shared" si="0"/>
        <v>0</v>
      </c>
      <c r="K91" s="239" t="s">
        <v>19</v>
      </c>
      <c r="L91" s="244"/>
      <c r="M91" s="245" t="s">
        <v>19</v>
      </c>
      <c r="N91" s="246" t="s">
        <v>47</v>
      </c>
      <c r="O91" s="66"/>
      <c r="P91" s="184">
        <f t="shared" si="1"/>
        <v>0</v>
      </c>
      <c r="Q91" s="184">
        <v>0</v>
      </c>
      <c r="R91" s="184">
        <f t="shared" si="2"/>
        <v>0</v>
      </c>
      <c r="S91" s="184">
        <v>0</v>
      </c>
      <c r="T91" s="185">
        <f t="shared" si="3"/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86" t="s">
        <v>592</v>
      </c>
      <c r="AT91" s="186" t="s">
        <v>757</v>
      </c>
      <c r="AU91" s="186" t="s">
        <v>84</v>
      </c>
      <c r="AY91" s="19" t="s">
        <v>177</v>
      </c>
      <c r="BE91" s="187">
        <f t="shared" si="4"/>
        <v>0</v>
      </c>
      <c r="BF91" s="187">
        <f t="shared" si="5"/>
        <v>0</v>
      </c>
      <c r="BG91" s="187">
        <f t="shared" si="6"/>
        <v>0</v>
      </c>
      <c r="BH91" s="187">
        <f t="shared" si="7"/>
        <v>0</v>
      </c>
      <c r="BI91" s="187">
        <f t="shared" si="8"/>
        <v>0</v>
      </c>
      <c r="BJ91" s="19" t="s">
        <v>84</v>
      </c>
      <c r="BK91" s="187">
        <f t="shared" si="9"/>
        <v>0</v>
      </c>
      <c r="BL91" s="19" t="s">
        <v>301</v>
      </c>
      <c r="BM91" s="186" t="s">
        <v>3645</v>
      </c>
    </row>
    <row r="92" spans="1:65" s="2" customFormat="1" ht="16.5" customHeight="1">
      <c r="A92" s="36"/>
      <c r="B92" s="37"/>
      <c r="C92" s="237" t="s">
        <v>184</v>
      </c>
      <c r="D92" s="237" t="s">
        <v>757</v>
      </c>
      <c r="E92" s="238" t="s">
        <v>3646</v>
      </c>
      <c r="F92" s="239" t="s">
        <v>3647</v>
      </c>
      <c r="G92" s="240" t="s">
        <v>3641</v>
      </c>
      <c r="H92" s="241">
        <v>6</v>
      </c>
      <c r="I92" s="242"/>
      <c r="J92" s="243">
        <f t="shared" si="0"/>
        <v>0</v>
      </c>
      <c r="K92" s="239" t="s">
        <v>19</v>
      </c>
      <c r="L92" s="244"/>
      <c r="M92" s="245" t="s">
        <v>19</v>
      </c>
      <c r="N92" s="246" t="s">
        <v>47</v>
      </c>
      <c r="O92" s="66"/>
      <c r="P92" s="184">
        <f t="shared" si="1"/>
        <v>0</v>
      </c>
      <c r="Q92" s="184">
        <v>0</v>
      </c>
      <c r="R92" s="184">
        <f t="shared" si="2"/>
        <v>0</v>
      </c>
      <c r="S92" s="184">
        <v>0</v>
      </c>
      <c r="T92" s="185">
        <f t="shared" si="3"/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86" t="s">
        <v>592</v>
      </c>
      <c r="AT92" s="186" t="s">
        <v>757</v>
      </c>
      <c r="AU92" s="186" t="s">
        <v>84</v>
      </c>
      <c r="AY92" s="19" t="s">
        <v>177</v>
      </c>
      <c r="BE92" s="187">
        <f t="shared" si="4"/>
        <v>0</v>
      </c>
      <c r="BF92" s="187">
        <f t="shared" si="5"/>
        <v>0</v>
      </c>
      <c r="BG92" s="187">
        <f t="shared" si="6"/>
        <v>0</v>
      </c>
      <c r="BH92" s="187">
        <f t="shared" si="7"/>
        <v>0</v>
      </c>
      <c r="BI92" s="187">
        <f t="shared" si="8"/>
        <v>0</v>
      </c>
      <c r="BJ92" s="19" t="s">
        <v>84</v>
      </c>
      <c r="BK92" s="187">
        <f t="shared" si="9"/>
        <v>0</v>
      </c>
      <c r="BL92" s="19" t="s">
        <v>301</v>
      </c>
      <c r="BM92" s="186" t="s">
        <v>3648</v>
      </c>
    </row>
    <row r="93" spans="1:65" s="2" customFormat="1" ht="16.5" customHeight="1">
      <c r="A93" s="36"/>
      <c r="B93" s="37"/>
      <c r="C93" s="237" t="s">
        <v>206</v>
      </c>
      <c r="D93" s="237" t="s">
        <v>757</v>
      </c>
      <c r="E93" s="238" t="s">
        <v>75</v>
      </c>
      <c r="F93" s="239" t="s">
        <v>3649</v>
      </c>
      <c r="G93" s="240" t="s">
        <v>3641</v>
      </c>
      <c r="H93" s="241">
        <v>6</v>
      </c>
      <c r="I93" s="242"/>
      <c r="J93" s="243">
        <f t="shared" si="0"/>
        <v>0</v>
      </c>
      <c r="K93" s="239" t="s">
        <v>19</v>
      </c>
      <c r="L93" s="244"/>
      <c r="M93" s="245" t="s">
        <v>19</v>
      </c>
      <c r="N93" s="246" t="s">
        <v>47</v>
      </c>
      <c r="O93" s="66"/>
      <c r="P93" s="184">
        <f t="shared" si="1"/>
        <v>0</v>
      </c>
      <c r="Q93" s="184">
        <v>0</v>
      </c>
      <c r="R93" s="184">
        <f t="shared" si="2"/>
        <v>0</v>
      </c>
      <c r="S93" s="184">
        <v>0</v>
      </c>
      <c r="T93" s="185">
        <f t="shared" si="3"/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86" t="s">
        <v>592</v>
      </c>
      <c r="AT93" s="186" t="s">
        <v>757</v>
      </c>
      <c r="AU93" s="186" t="s">
        <v>84</v>
      </c>
      <c r="AY93" s="19" t="s">
        <v>177</v>
      </c>
      <c r="BE93" s="187">
        <f t="shared" si="4"/>
        <v>0</v>
      </c>
      <c r="BF93" s="187">
        <f t="shared" si="5"/>
        <v>0</v>
      </c>
      <c r="BG93" s="187">
        <f t="shared" si="6"/>
        <v>0</v>
      </c>
      <c r="BH93" s="187">
        <f t="shared" si="7"/>
        <v>0</v>
      </c>
      <c r="BI93" s="187">
        <f t="shared" si="8"/>
        <v>0</v>
      </c>
      <c r="BJ93" s="19" t="s">
        <v>84</v>
      </c>
      <c r="BK93" s="187">
        <f t="shared" si="9"/>
        <v>0</v>
      </c>
      <c r="BL93" s="19" t="s">
        <v>301</v>
      </c>
      <c r="BM93" s="186" t="s">
        <v>3650</v>
      </c>
    </row>
    <row r="94" spans="1:65" s="2" customFormat="1" ht="16.5" customHeight="1">
      <c r="A94" s="36"/>
      <c r="B94" s="37"/>
      <c r="C94" s="237" t="s">
        <v>216</v>
      </c>
      <c r="D94" s="237" t="s">
        <v>757</v>
      </c>
      <c r="E94" s="238" t="s">
        <v>3651</v>
      </c>
      <c r="F94" s="239" t="s">
        <v>3652</v>
      </c>
      <c r="G94" s="240" t="s">
        <v>3641</v>
      </c>
      <c r="H94" s="241">
        <v>13</v>
      </c>
      <c r="I94" s="242"/>
      <c r="J94" s="243">
        <f t="shared" si="0"/>
        <v>0</v>
      </c>
      <c r="K94" s="239" t="s">
        <v>19</v>
      </c>
      <c r="L94" s="244"/>
      <c r="M94" s="245" t="s">
        <v>19</v>
      </c>
      <c r="N94" s="246" t="s">
        <v>47</v>
      </c>
      <c r="O94" s="66"/>
      <c r="P94" s="184">
        <f t="shared" si="1"/>
        <v>0</v>
      </c>
      <c r="Q94" s="184">
        <v>0</v>
      </c>
      <c r="R94" s="184">
        <f t="shared" si="2"/>
        <v>0</v>
      </c>
      <c r="S94" s="184">
        <v>0</v>
      </c>
      <c r="T94" s="185">
        <f t="shared" si="3"/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86" t="s">
        <v>592</v>
      </c>
      <c r="AT94" s="186" t="s">
        <v>757</v>
      </c>
      <c r="AU94" s="186" t="s">
        <v>84</v>
      </c>
      <c r="AY94" s="19" t="s">
        <v>177</v>
      </c>
      <c r="BE94" s="187">
        <f t="shared" si="4"/>
        <v>0</v>
      </c>
      <c r="BF94" s="187">
        <f t="shared" si="5"/>
        <v>0</v>
      </c>
      <c r="BG94" s="187">
        <f t="shared" si="6"/>
        <v>0</v>
      </c>
      <c r="BH94" s="187">
        <f t="shared" si="7"/>
        <v>0</v>
      </c>
      <c r="BI94" s="187">
        <f t="shared" si="8"/>
        <v>0</v>
      </c>
      <c r="BJ94" s="19" t="s">
        <v>84</v>
      </c>
      <c r="BK94" s="187">
        <f t="shared" si="9"/>
        <v>0</v>
      </c>
      <c r="BL94" s="19" t="s">
        <v>301</v>
      </c>
      <c r="BM94" s="186" t="s">
        <v>3653</v>
      </c>
    </row>
    <row r="95" spans="1:65" s="2" customFormat="1" ht="16.5" customHeight="1">
      <c r="A95" s="36"/>
      <c r="B95" s="37"/>
      <c r="C95" s="237" t="s">
        <v>225</v>
      </c>
      <c r="D95" s="237" t="s">
        <v>757</v>
      </c>
      <c r="E95" s="238" t="s">
        <v>3654</v>
      </c>
      <c r="F95" s="239" t="s">
        <v>3655</v>
      </c>
      <c r="G95" s="240" t="s">
        <v>3641</v>
      </c>
      <c r="H95" s="241">
        <v>1</v>
      </c>
      <c r="I95" s="242"/>
      <c r="J95" s="243">
        <f t="shared" si="0"/>
        <v>0</v>
      </c>
      <c r="K95" s="239" t="s">
        <v>19</v>
      </c>
      <c r="L95" s="244"/>
      <c r="M95" s="245" t="s">
        <v>19</v>
      </c>
      <c r="N95" s="246" t="s">
        <v>47</v>
      </c>
      <c r="O95" s="66"/>
      <c r="P95" s="184">
        <f t="shared" si="1"/>
        <v>0</v>
      </c>
      <c r="Q95" s="184">
        <v>0</v>
      </c>
      <c r="R95" s="184">
        <f t="shared" si="2"/>
        <v>0</v>
      </c>
      <c r="S95" s="184">
        <v>0</v>
      </c>
      <c r="T95" s="185">
        <f t="shared" si="3"/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86" t="s">
        <v>592</v>
      </c>
      <c r="AT95" s="186" t="s">
        <v>757</v>
      </c>
      <c r="AU95" s="186" t="s">
        <v>84</v>
      </c>
      <c r="AY95" s="19" t="s">
        <v>177</v>
      </c>
      <c r="BE95" s="187">
        <f t="shared" si="4"/>
        <v>0</v>
      </c>
      <c r="BF95" s="187">
        <f t="shared" si="5"/>
        <v>0</v>
      </c>
      <c r="BG95" s="187">
        <f t="shared" si="6"/>
        <v>0</v>
      </c>
      <c r="BH95" s="187">
        <f t="shared" si="7"/>
        <v>0</v>
      </c>
      <c r="BI95" s="187">
        <f t="shared" si="8"/>
        <v>0</v>
      </c>
      <c r="BJ95" s="19" t="s">
        <v>84</v>
      </c>
      <c r="BK95" s="187">
        <f t="shared" si="9"/>
        <v>0</v>
      </c>
      <c r="BL95" s="19" t="s">
        <v>301</v>
      </c>
      <c r="BM95" s="186" t="s">
        <v>3656</v>
      </c>
    </row>
    <row r="96" spans="1:65" s="2" customFormat="1" ht="21.75" customHeight="1">
      <c r="A96" s="36"/>
      <c r="B96" s="37"/>
      <c r="C96" s="175" t="s">
        <v>252</v>
      </c>
      <c r="D96" s="175" t="s">
        <v>179</v>
      </c>
      <c r="E96" s="176" t="s">
        <v>3657</v>
      </c>
      <c r="F96" s="177" t="s">
        <v>3658</v>
      </c>
      <c r="G96" s="178" t="s">
        <v>272</v>
      </c>
      <c r="H96" s="179">
        <v>21</v>
      </c>
      <c r="I96" s="180"/>
      <c r="J96" s="181">
        <f t="shared" si="0"/>
        <v>0</v>
      </c>
      <c r="K96" s="177" t="s">
        <v>3636</v>
      </c>
      <c r="L96" s="41"/>
      <c r="M96" s="182" t="s">
        <v>19</v>
      </c>
      <c r="N96" s="183" t="s">
        <v>47</v>
      </c>
      <c r="O96" s="66"/>
      <c r="P96" s="184">
        <f t="shared" si="1"/>
        <v>0</v>
      </c>
      <c r="Q96" s="184">
        <v>0</v>
      </c>
      <c r="R96" s="184">
        <f t="shared" si="2"/>
        <v>0</v>
      </c>
      <c r="S96" s="184">
        <v>0</v>
      </c>
      <c r="T96" s="185">
        <f t="shared" si="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86" t="s">
        <v>301</v>
      </c>
      <c r="AT96" s="186" t="s">
        <v>179</v>
      </c>
      <c r="AU96" s="186" t="s">
        <v>84</v>
      </c>
      <c r="AY96" s="19" t="s">
        <v>177</v>
      </c>
      <c r="BE96" s="187">
        <f t="shared" si="4"/>
        <v>0</v>
      </c>
      <c r="BF96" s="187">
        <f t="shared" si="5"/>
        <v>0</v>
      </c>
      <c r="BG96" s="187">
        <f t="shared" si="6"/>
        <v>0</v>
      </c>
      <c r="BH96" s="187">
        <f t="shared" si="7"/>
        <v>0</v>
      </c>
      <c r="BI96" s="187">
        <f t="shared" si="8"/>
        <v>0</v>
      </c>
      <c r="BJ96" s="19" t="s">
        <v>84</v>
      </c>
      <c r="BK96" s="187">
        <f t="shared" si="9"/>
        <v>0</v>
      </c>
      <c r="BL96" s="19" t="s">
        <v>301</v>
      </c>
      <c r="BM96" s="186" t="s">
        <v>3659</v>
      </c>
    </row>
    <row r="97" spans="1:65" s="2" customFormat="1" ht="11.25">
      <c r="A97" s="36"/>
      <c r="B97" s="37"/>
      <c r="C97" s="38"/>
      <c r="D97" s="188" t="s">
        <v>186</v>
      </c>
      <c r="E97" s="38"/>
      <c r="F97" s="189" t="s">
        <v>3660</v>
      </c>
      <c r="G97" s="38"/>
      <c r="H97" s="38"/>
      <c r="I97" s="190"/>
      <c r="J97" s="38"/>
      <c r="K97" s="38"/>
      <c r="L97" s="41"/>
      <c r="M97" s="191"/>
      <c r="N97" s="192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186</v>
      </c>
      <c r="AU97" s="19" t="s">
        <v>84</v>
      </c>
    </row>
    <row r="98" spans="1:65" s="2" customFormat="1" ht="16.5" customHeight="1">
      <c r="A98" s="36"/>
      <c r="B98" s="37"/>
      <c r="C98" s="237" t="s">
        <v>259</v>
      </c>
      <c r="D98" s="237" t="s">
        <v>757</v>
      </c>
      <c r="E98" s="238" t="s">
        <v>3661</v>
      </c>
      <c r="F98" s="239" t="s">
        <v>3662</v>
      </c>
      <c r="G98" s="240" t="s">
        <v>3641</v>
      </c>
      <c r="H98" s="241">
        <v>4</v>
      </c>
      <c r="I98" s="242"/>
      <c r="J98" s="243">
        <f>ROUND(I98*H98,2)</f>
        <v>0</v>
      </c>
      <c r="K98" s="239" t="s">
        <v>19</v>
      </c>
      <c r="L98" s="244"/>
      <c r="M98" s="245" t="s">
        <v>19</v>
      </c>
      <c r="N98" s="246" t="s">
        <v>47</v>
      </c>
      <c r="O98" s="66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86" t="s">
        <v>592</v>
      </c>
      <c r="AT98" s="186" t="s">
        <v>757</v>
      </c>
      <c r="AU98" s="186" t="s">
        <v>84</v>
      </c>
      <c r="AY98" s="19" t="s">
        <v>177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19" t="s">
        <v>84</v>
      </c>
      <c r="BK98" s="187">
        <f>ROUND(I98*H98,2)</f>
        <v>0</v>
      </c>
      <c r="BL98" s="19" t="s">
        <v>301</v>
      </c>
      <c r="BM98" s="186" t="s">
        <v>3663</v>
      </c>
    </row>
    <row r="99" spans="1:65" s="2" customFormat="1" ht="16.5" customHeight="1">
      <c r="A99" s="36"/>
      <c r="B99" s="37"/>
      <c r="C99" s="237" t="s">
        <v>269</v>
      </c>
      <c r="D99" s="237" t="s">
        <v>757</v>
      </c>
      <c r="E99" s="238" t="s">
        <v>3664</v>
      </c>
      <c r="F99" s="239" t="s">
        <v>3665</v>
      </c>
      <c r="G99" s="240" t="s">
        <v>3641</v>
      </c>
      <c r="H99" s="241">
        <v>10</v>
      </c>
      <c r="I99" s="242"/>
      <c r="J99" s="243">
        <f>ROUND(I99*H99,2)</f>
        <v>0</v>
      </c>
      <c r="K99" s="239" t="s">
        <v>19</v>
      </c>
      <c r="L99" s="244"/>
      <c r="M99" s="245" t="s">
        <v>19</v>
      </c>
      <c r="N99" s="246" t="s">
        <v>47</v>
      </c>
      <c r="O99" s="66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86" t="s">
        <v>592</v>
      </c>
      <c r="AT99" s="186" t="s">
        <v>757</v>
      </c>
      <c r="AU99" s="186" t="s">
        <v>84</v>
      </c>
      <c r="AY99" s="19" t="s">
        <v>177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19" t="s">
        <v>84</v>
      </c>
      <c r="BK99" s="187">
        <f>ROUND(I99*H99,2)</f>
        <v>0</v>
      </c>
      <c r="BL99" s="19" t="s">
        <v>301</v>
      </c>
      <c r="BM99" s="186" t="s">
        <v>3666</v>
      </c>
    </row>
    <row r="100" spans="1:65" s="2" customFormat="1" ht="16.5" customHeight="1">
      <c r="A100" s="36"/>
      <c r="B100" s="37"/>
      <c r="C100" s="237" t="s">
        <v>275</v>
      </c>
      <c r="D100" s="237" t="s">
        <v>757</v>
      </c>
      <c r="E100" s="238" t="s">
        <v>3667</v>
      </c>
      <c r="F100" s="239" t="s">
        <v>3668</v>
      </c>
      <c r="G100" s="240" t="s">
        <v>3641</v>
      </c>
      <c r="H100" s="241">
        <v>7</v>
      </c>
      <c r="I100" s="242"/>
      <c r="J100" s="243">
        <f>ROUND(I100*H100,2)</f>
        <v>0</v>
      </c>
      <c r="K100" s="239" t="s">
        <v>19</v>
      </c>
      <c r="L100" s="244"/>
      <c r="M100" s="245" t="s">
        <v>19</v>
      </c>
      <c r="N100" s="246" t="s">
        <v>47</v>
      </c>
      <c r="O100" s="66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86" t="s">
        <v>592</v>
      </c>
      <c r="AT100" s="186" t="s">
        <v>757</v>
      </c>
      <c r="AU100" s="186" t="s">
        <v>84</v>
      </c>
      <c r="AY100" s="19" t="s">
        <v>177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19" t="s">
        <v>84</v>
      </c>
      <c r="BK100" s="187">
        <f>ROUND(I100*H100,2)</f>
        <v>0</v>
      </c>
      <c r="BL100" s="19" t="s">
        <v>301</v>
      </c>
      <c r="BM100" s="186" t="s">
        <v>3669</v>
      </c>
    </row>
    <row r="101" spans="1:65" s="2" customFormat="1" ht="16.5" customHeight="1">
      <c r="A101" s="36"/>
      <c r="B101" s="37"/>
      <c r="C101" s="175" t="s">
        <v>280</v>
      </c>
      <c r="D101" s="175" t="s">
        <v>179</v>
      </c>
      <c r="E101" s="176" t="s">
        <v>3670</v>
      </c>
      <c r="F101" s="177" t="s">
        <v>3671</v>
      </c>
      <c r="G101" s="178" t="s">
        <v>272</v>
      </c>
      <c r="H101" s="179">
        <v>79</v>
      </c>
      <c r="I101" s="180"/>
      <c r="J101" s="181">
        <f>ROUND(I101*H101,2)</f>
        <v>0</v>
      </c>
      <c r="K101" s="177" t="s">
        <v>3636</v>
      </c>
      <c r="L101" s="41"/>
      <c r="M101" s="182" t="s">
        <v>19</v>
      </c>
      <c r="N101" s="183" t="s">
        <v>47</v>
      </c>
      <c r="O101" s="66"/>
      <c r="P101" s="184">
        <f>O101*H101</f>
        <v>0</v>
      </c>
      <c r="Q101" s="184">
        <v>0</v>
      </c>
      <c r="R101" s="184">
        <f>Q101*H101</f>
        <v>0</v>
      </c>
      <c r="S101" s="184">
        <v>0</v>
      </c>
      <c r="T101" s="185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86" t="s">
        <v>301</v>
      </c>
      <c r="AT101" s="186" t="s">
        <v>179</v>
      </c>
      <c r="AU101" s="186" t="s">
        <v>84</v>
      </c>
      <c r="AY101" s="19" t="s">
        <v>177</v>
      </c>
      <c r="BE101" s="187">
        <f>IF(N101="základní",J101,0)</f>
        <v>0</v>
      </c>
      <c r="BF101" s="187">
        <f>IF(N101="snížená",J101,0)</f>
        <v>0</v>
      </c>
      <c r="BG101" s="187">
        <f>IF(N101="zákl. přenesená",J101,0)</f>
        <v>0</v>
      </c>
      <c r="BH101" s="187">
        <f>IF(N101="sníž. přenesená",J101,0)</f>
        <v>0</v>
      </c>
      <c r="BI101" s="187">
        <f>IF(N101="nulová",J101,0)</f>
        <v>0</v>
      </c>
      <c r="BJ101" s="19" t="s">
        <v>84</v>
      </c>
      <c r="BK101" s="187">
        <f>ROUND(I101*H101,2)</f>
        <v>0</v>
      </c>
      <c r="BL101" s="19" t="s">
        <v>301</v>
      </c>
      <c r="BM101" s="186" t="s">
        <v>3672</v>
      </c>
    </row>
    <row r="102" spans="1:65" s="2" customFormat="1" ht="11.25">
      <c r="A102" s="36"/>
      <c r="B102" s="37"/>
      <c r="C102" s="38"/>
      <c r="D102" s="188" t="s">
        <v>186</v>
      </c>
      <c r="E102" s="38"/>
      <c r="F102" s="189" t="s">
        <v>3673</v>
      </c>
      <c r="G102" s="38"/>
      <c r="H102" s="38"/>
      <c r="I102" s="190"/>
      <c r="J102" s="38"/>
      <c r="K102" s="38"/>
      <c r="L102" s="41"/>
      <c r="M102" s="191"/>
      <c r="N102" s="192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186</v>
      </c>
      <c r="AU102" s="19" t="s">
        <v>84</v>
      </c>
    </row>
    <row r="103" spans="1:65" s="2" customFormat="1" ht="16.5" customHeight="1">
      <c r="A103" s="36"/>
      <c r="B103" s="37"/>
      <c r="C103" s="237" t="s">
        <v>285</v>
      </c>
      <c r="D103" s="237" t="s">
        <v>757</v>
      </c>
      <c r="E103" s="238" t="s">
        <v>3674</v>
      </c>
      <c r="F103" s="239" t="s">
        <v>3675</v>
      </c>
      <c r="G103" s="240" t="s">
        <v>272</v>
      </c>
      <c r="H103" s="241">
        <v>77</v>
      </c>
      <c r="I103" s="242"/>
      <c r="J103" s="243">
        <f>ROUND(I103*H103,2)</f>
        <v>0</v>
      </c>
      <c r="K103" s="239" t="s">
        <v>3636</v>
      </c>
      <c r="L103" s="244"/>
      <c r="M103" s="245" t="s">
        <v>19</v>
      </c>
      <c r="N103" s="246" t="s">
        <v>47</v>
      </c>
      <c r="O103" s="66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86" t="s">
        <v>592</v>
      </c>
      <c r="AT103" s="186" t="s">
        <v>757</v>
      </c>
      <c r="AU103" s="186" t="s">
        <v>84</v>
      </c>
      <c r="AY103" s="19" t="s">
        <v>177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19" t="s">
        <v>84</v>
      </c>
      <c r="BK103" s="187">
        <f>ROUND(I103*H103,2)</f>
        <v>0</v>
      </c>
      <c r="BL103" s="19" t="s">
        <v>301</v>
      </c>
      <c r="BM103" s="186" t="s">
        <v>3676</v>
      </c>
    </row>
    <row r="104" spans="1:65" s="2" customFormat="1" ht="16.5" customHeight="1">
      <c r="A104" s="36"/>
      <c r="B104" s="37"/>
      <c r="C104" s="175" t="s">
        <v>290</v>
      </c>
      <c r="D104" s="175" t="s">
        <v>179</v>
      </c>
      <c r="E104" s="176" t="s">
        <v>3677</v>
      </c>
      <c r="F104" s="177" t="s">
        <v>3678</v>
      </c>
      <c r="G104" s="178" t="s">
        <v>272</v>
      </c>
      <c r="H104" s="179">
        <v>6</v>
      </c>
      <c r="I104" s="180"/>
      <c r="J104" s="181">
        <f>ROUND(I104*H104,2)</f>
        <v>0</v>
      </c>
      <c r="K104" s="177" t="s">
        <v>3636</v>
      </c>
      <c r="L104" s="41"/>
      <c r="M104" s="182" t="s">
        <v>19</v>
      </c>
      <c r="N104" s="183" t="s">
        <v>47</v>
      </c>
      <c r="O104" s="66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86" t="s">
        <v>301</v>
      </c>
      <c r="AT104" s="186" t="s">
        <v>179</v>
      </c>
      <c r="AU104" s="186" t="s">
        <v>84</v>
      </c>
      <c r="AY104" s="19" t="s">
        <v>177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19" t="s">
        <v>84</v>
      </c>
      <c r="BK104" s="187">
        <f>ROUND(I104*H104,2)</f>
        <v>0</v>
      </c>
      <c r="BL104" s="19" t="s">
        <v>301</v>
      </c>
      <c r="BM104" s="186" t="s">
        <v>3679</v>
      </c>
    </row>
    <row r="105" spans="1:65" s="2" customFormat="1" ht="11.25">
      <c r="A105" s="36"/>
      <c r="B105" s="37"/>
      <c r="C105" s="38"/>
      <c r="D105" s="188" t="s">
        <v>186</v>
      </c>
      <c r="E105" s="38"/>
      <c r="F105" s="189" t="s">
        <v>3680</v>
      </c>
      <c r="G105" s="38"/>
      <c r="H105" s="38"/>
      <c r="I105" s="190"/>
      <c r="J105" s="38"/>
      <c r="K105" s="38"/>
      <c r="L105" s="41"/>
      <c r="M105" s="191"/>
      <c r="N105" s="192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186</v>
      </c>
      <c r="AU105" s="19" t="s">
        <v>84</v>
      </c>
    </row>
    <row r="106" spans="1:65" s="2" customFormat="1" ht="16.5" customHeight="1">
      <c r="A106" s="36"/>
      <c r="B106" s="37"/>
      <c r="C106" s="237" t="s">
        <v>8</v>
      </c>
      <c r="D106" s="237" t="s">
        <v>757</v>
      </c>
      <c r="E106" s="238" t="s">
        <v>3681</v>
      </c>
      <c r="F106" s="239" t="s">
        <v>3682</v>
      </c>
      <c r="G106" s="240" t="s">
        <v>272</v>
      </c>
      <c r="H106" s="241">
        <v>4</v>
      </c>
      <c r="I106" s="242"/>
      <c r="J106" s="243">
        <f>ROUND(I106*H106,2)</f>
        <v>0</v>
      </c>
      <c r="K106" s="239" t="s">
        <v>3636</v>
      </c>
      <c r="L106" s="244"/>
      <c r="M106" s="245" t="s">
        <v>19</v>
      </c>
      <c r="N106" s="246" t="s">
        <v>47</v>
      </c>
      <c r="O106" s="66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86" t="s">
        <v>592</v>
      </c>
      <c r="AT106" s="186" t="s">
        <v>757</v>
      </c>
      <c r="AU106" s="186" t="s">
        <v>84</v>
      </c>
      <c r="AY106" s="19" t="s">
        <v>177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19" t="s">
        <v>84</v>
      </c>
      <c r="BK106" s="187">
        <f>ROUND(I106*H106,2)</f>
        <v>0</v>
      </c>
      <c r="BL106" s="19" t="s">
        <v>301</v>
      </c>
      <c r="BM106" s="186" t="s">
        <v>3683</v>
      </c>
    </row>
    <row r="107" spans="1:65" s="2" customFormat="1" ht="16.5" customHeight="1">
      <c r="A107" s="36"/>
      <c r="B107" s="37"/>
      <c r="C107" s="237" t="s">
        <v>301</v>
      </c>
      <c r="D107" s="237" t="s">
        <v>757</v>
      </c>
      <c r="E107" s="238" t="s">
        <v>3684</v>
      </c>
      <c r="F107" s="239" t="s">
        <v>3685</v>
      </c>
      <c r="G107" s="240" t="s">
        <v>272</v>
      </c>
      <c r="H107" s="241">
        <v>4</v>
      </c>
      <c r="I107" s="242"/>
      <c r="J107" s="243">
        <f>ROUND(I107*H107,2)</f>
        <v>0</v>
      </c>
      <c r="K107" s="239" t="s">
        <v>19</v>
      </c>
      <c r="L107" s="244"/>
      <c r="M107" s="245" t="s">
        <v>19</v>
      </c>
      <c r="N107" s="246" t="s">
        <v>47</v>
      </c>
      <c r="O107" s="66"/>
      <c r="P107" s="184">
        <f>O107*H107</f>
        <v>0</v>
      </c>
      <c r="Q107" s="184">
        <v>0</v>
      </c>
      <c r="R107" s="184">
        <f>Q107*H107</f>
        <v>0</v>
      </c>
      <c r="S107" s="184">
        <v>0</v>
      </c>
      <c r="T107" s="185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86" t="s">
        <v>592</v>
      </c>
      <c r="AT107" s="186" t="s">
        <v>757</v>
      </c>
      <c r="AU107" s="186" t="s">
        <v>84</v>
      </c>
      <c r="AY107" s="19" t="s">
        <v>177</v>
      </c>
      <c r="BE107" s="187">
        <f>IF(N107="základní",J107,0)</f>
        <v>0</v>
      </c>
      <c r="BF107" s="187">
        <f>IF(N107="snížená",J107,0)</f>
        <v>0</v>
      </c>
      <c r="BG107" s="187">
        <f>IF(N107="zákl. přenesená",J107,0)</f>
        <v>0</v>
      </c>
      <c r="BH107" s="187">
        <f>IF(N107="sníž. přenesená",J107,0)</f>
        <v>0</v>
      </c>
      <c r="BI107" s="187">
        <f>IF(N107="nulová",J107,0)</f>
        <v>0</v>
      </c>
      <c r="BJ107" s="19" t="s">
        <v>84</v>
      </c>
      <c r="BK107" s="187">
        <f>ROUND(I107*H107,2)</f>
        <v>0</v>
      </c>
      <c r="BL107" s="19" t="s">
        <v>301</v>
      </c>
      <c r="BM107" s="186" t="s">
        <v>3686</v>
      </c>
    </row>
    <row r="108" spans="1:65" s="2" customFormat="1" ht="16.5" customHeight="1">
      <c r="A108" s="36"/>
      <c r="B108" s="37"/>
      <c r="C108" s="175" t="s">
        <v>321</v>
      </c>
      <c r="D108" s="175" t="s">
        <v>179</v>
      </c>
      <c r="E108" s="176" t="s">
        <v>3687</v>
      </c>
      <c r="F108" s="177" t="s">
        <v>3688</v>
      </c>
      <c r="G108" s="178" t="s">
        <v>272</v>
      </c>
      <c r="H108" s="179">
        <v>17</v>
      </c>
      <c r="I108" s="180"/>
      <c r="J108" s="181">
        <f>ROUND(I108*H108,2)</f>
        <v>0</v>
      </c>
      <c r="K108" s="177" t="s">
        <v>3636</v>
      </c>
      <c r="L108" s="41"/>
      <c r="M108" s="182" t="s">
        <v>19</v>
      </c>
      <c r="N108" s="183" t="s">
        <v>47</v>
      </c>
      <c r="O108" s="66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86" t="s">
        <v>301</v>
      </c>
      <c r="AT108" s="186" t="s">
        <v>179</v>
      </c>
      <c r="AU108" s="186" t="s">
        <v>84</v>
      </c>
      <c r="AY108" s="19" t="s">
        <v>177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19" t="s">
        <v>84</v>
      </c>
      <c r="BK108" s="187">
        <f>ROUND(I108*H108,2)</f>
        <v>0</v>
      </c>
      <c r="BL108" s="19" t="s">
        <v>301</v>
      </c>
      <c r="BM108" s="186" t="s">
        <v>3689</v>
      </c>
    </row>
    <row r="109" spans="1:65" s="2" customFormat="1" ht="11.25">
      <c r="A109" s="36"/>
      <c r="B109" s="37"/>
      <c r="C109" s="38"/>
      <c r="D109" s="188" t="s">
        <v>186</v>
      </c>
      <c r="E109" s="38"/>
      <c r="F109" s="189" t="s">
        <v>3690</v>
      </c>
      <c r="G109" s="38"/>
      <c r="H109" s="38"/>
      <c r="I109" s="190"/>
      <c r="J109" s="38"/>
      <c r="K109" s="38"/>
      <c r="L109" s="41"/>
      <c r="M109" s="191"/>
      <c r="N109" s="192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186</v>
      </c>
      <c r="AU109" s="19" t="s">
        <v>84</v>
      </c>
    </row>
    <row r="110" spans="1:65" s="2" customFormat="1" ht="16.5" customHeight="1">
      <c r="A110" s="36"/>
      <c r="B110" s="37"/>
      <c r="C110" s="237" t="s">
        <v>339</v>
      </c>
      <c r="D110" s="237" t="s">
        <v>757</v>
      </c>
      <c r="E110" s="238" t="s">
        <v>3691</v>
      </c>
      <c r="F110" s="239" t="s">
        <v>3692</v>
      </c>
      <c r="G110" s="240" t="s">
        <v>272</v>
      </c>
      <c r="H110" s="241">
        <v>17</v>
      </c>
      <c r="I110" s="242"/>
      <c r="J110" s="243">
        <f>ROUND(I110*H110,2)</f>
        <v>0</v>
      </c>
      <c r="K110" s="239" t="s">
        <v>3636</v>
      </c>
      <c r="L110" s="244"/>
      <c r="M110" s="245" t="s">
        <v>19</v>
      </c>
      <c r="N110" s="246" t="s">
        <v>47</v>
      </c>
      <c r="O110" s="66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86" t="s">
        <v>592</v>
      </c>
      <c r="AT110" s="186" t="s">
        <v>757</v>
      </c>
      <c r="AU110" s="186" t="s">
        <v>84</v>
      </c>
      <c r="AY110" s="19" t="s">
        <v>177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19" t="s">
        <v>84</v>
      </c>
      <c r="BK110" s="187">
        <f>ROUND(I110*H110,2)</f>
        <v>0</v>
      </c>
      <c r="BL110" s="19" t="s">
        <v>301</v>
      </c>
      <c r="BM110" s="186" t="s">
        <v>3693</v>
      </c>
    </row>
    <row r="111" spans="1:65" s="2" customFormat="1" ht="16.5" customHeight="1">
      <c r="A111" s="36"/>
      <c r="B111" s="37"/>
      <c r="C111" s="237" t="s">
        <v>346</v>
      </c>
      <c r="D111" s="237" t="s">
        <v>757</v>
      </c>
      <c r="E111" s="238" t="s">
        <v>3694</v>
      </c>
      <c r="F111" s="239" t="s">
        <v>3695</v>
      </c>
      <c r="G111" s="240" t="s">
        <v>272</v>
      </c>
      <c r="H111" s="241">
        <v>98</v>
      </c>
      <c r="I111" s="242"/>
      <c r="J111" s="243">
        <f>ROUND(I111*H111,2)</f>
        <v>0</v>
      </c>
      <c r="K111" s="239" t="s">
        <v>19</v>
      </c>
      <c r="L111" s="244"/>
      <c r="M111" s="245" t="s">
        <v>19</v>
      </c>
      <c r="N111" s="246" t="s">
        <v>47</v>
      </c>
      <c r="O111" s="66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86" t="s">
        <v>592</v>
      </c>
      <c r="AT111" s="186" t="s">
        <v>757</v>
      </c>
      <c r="AU111" s="186" t="s">
        <v>84</v>
      </c>
      <c r="AY111" s="19" t="s">
        <v>177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19" t="s">
        <v>84</v>
      </c>
      <c r="BK111" s="187">
        <f>ROUND(I111*H111,2)</f>
        <v>0</v>
      </c>
      <c r="BL111" s="19" t="s">
        <v>301</v>
      </c>
      <c r="BM111" s="186" t="s">
        <v>3696</v>
      </c>
    </row>
    <row r="112" spans="1:65" s="2" customFormat="1" ht="21.75" customHeight="1">
      <c r="A112" s="36"/>
      <c r="B112" s="37"/>
      <c r="C112" s="175" t="s">
        <v>368</v>
      </c>
      <c r="D112" s="175" t="s">
        <v>179</v>
      </c>
      <c r="E112" s="176" t="s">
        <v>3697</v>
      </c>
      <c r="F112" s="177" t="s">
        <v>3698</v>
      </c>
      <c r="G112" s="178" t="s">
        <v>272</v>
      </c>
      <c r="H112" s="179">
        <v>330</v>
      </c>
      <c r="I112" s="180"/>
      <c r="J112" s="181">
        <f>ROUND(I112*H112,2)</f>
        <v>0</v>
      </c>
      <c r="K112" s="177" t="s">
        <v>3636</v>
      </c>
      <c r="L112" s="41"/>
      <c r="M112" s="182" t="s">
        <v>19</v>
      </c>
      <c r="N112" s="183" t="s">
        <v>47</v>
      </c>
      <c r="O112" s="66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86" t="s">
        <v>301</v>
      </c>
      <c r="AT112" s="186" t="s">
        <v>179</v>
      </c>
      <c r="AU112" s="186" t="s">
        <v>84</v>
      </c>
      <c r="AY112" s="19" t="s">
        <v>177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19" t="s">
        <v>84</v>
      </c>
      <c r="BK112" s="187">
        <f>ROUND(I112*H112,2)</f>
        <v>0</v>
      </c>
      <c r="BL112" s="19" t="s">
        <v>301</v>
      </c>
      <c r="BM112" s="186" t="s">
        <v>3699</v>
      </c>
    </row>
    <row r="113" spans="1:65" s="2" customFormat="1" ht="11.25">
      <c r="A113" s="36"/>
      <c r="B113" s="37"/>
      <c r="C113" s="38"/>
      <c r="D113" s="188" t="s">
        <v>186</v>
      </c>
      <c r="E113" s="38"/>
      <c r="F113" s="189" t="s">
        <v>3700</v>
      </c>
      <c r="G113" s="38"/>
      <c r="H113" s="38"/>
      <c r="I113" s="190"/>
      <c r="J113" s="38"/>
      <c r="K113" s="38"/>
      <c r="L113" s="41"/>
      <c r="M113" s="191"/>
      <c r="N113" s="192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186</v>
      </c>
      <c r="AU113" s="19" t="s">
        <v>84</v>
      </c>
    </row>
    <row r="114" spans="1:65" s="2" customFormat="1" ht="16.5" customHeight="1">
      <c r="A114" s="36"/>
      <c r="B114" s="37"/>
      <c r="C114" s="237" t="s">
        <v>7</v>
      </c>
      <c r="D114" s="237" t="s">
        <v>757</v>
      </c>
      <c r="E114" s="238" t="s">
        <v>3701</v>
      </c>
      <c r="F114" s="239" t="s">
        <v>3702</v>
      </c>
      <c r="G114" s="240" t="s">
        <v>272</v>
      </c>
      <c r="H114" s="241">
        <v>320</v>
      </c>
      <c r="I114" s="242"/>
      <c r="J114" s="243">
        <f>ROUND(I114*H114,2)</f>
        <v>0</v>
      </c>
      <c r="K114" s="239" t="s">
        <v>19</v>
      </c>
      <c r="L114" s="244"/>
      <c r="M114" s="245" t="s">
        <v>19</v>
      </c>
      <c r="N114" s="246" t="s">
        <v>47</v>
      </c>
      <c r="O114" s="66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592</v>
      </c>
      <c r="AT114" s="186" t="s">
        <v>757</v>
      </c>
      <c r="AU114" s="186" t="s">
        <v>84</v>
      </c>
      <c r="AY114" s="19" t="s">
        <v>177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19" t="s">
        <v>84</v>
      </c>
      <c r="BK114" s="187">
        <f>ROUND(I114*H114,2)</f>
        <v>0</v>
      </c>
      <c r="BL114" s="19" t="s">
        <v>301</v>
      </c>
      <c r="BM114" s="186" t="s">
        <v>3703</v>
      </c>
    </row>
    <row r="115" spans="1:65" s="2" customFormat="1" ht="16.5" customHeight="1">
      <c r="A115" s="36"/>
      <c r="B115" s="37"/>
      <c r="C115" s="237" t="s">
        <v>387</v>
      </c>
      <c r="D115" s="237" t="s">
        <v>757</v>
      </c>
      <c r="E115" s="238" t="s">
        <v>3704</v>
      </c>
      <c r="F115" s="239" t="s">
        <v>3705</v>
      </c>
      <c r="G115" s="240" t="s">
        <v>272</v>
      </c>
      <c r="H115" s="241">
        <v>10</v>
      </c>
      <c r="I115" s="242"/>
      <c r="J115" s="243">
        <f>ROUND(I115*H115,2)</f>
        <v>0</v>
      </c>
      <c r="K115" s="239" t="s">
        <v>19</v>
      </c>
      <c r="L115" s="244"/>
      <c r="M115" s="245" t="s">
        <v>19</v>
      </c>
      <c r="N115" s="246" t="s">
        <v>47</v>
      </c>
      <c r="O115" s="66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86" t="s">
        <v>592</v>
      </c>
      <c r="AT115" s="186" t="s">
        <v>757</v>
      </c>
      <c r="AU115" s="186" t="s">
        <v>84</v>
      </c>
      <c r="AY115" s="19" t="s">
        <v>177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19" t="s">
        <v>84</v>
      </c>
      <c r="BK115" s="187">
        <f>ROUND(I115*H115,2)</f>
        <v>0</v>
      </c>
      <c r="BL115" s="19" t="s">
        <v>301</v>
      </c>
      <c r="BM115" s="186" t="s">
        <v>3706</v>
      </c>
    </row>
    <row r="116" spans="1:65" s="2" customFormat="1" ht="21.75" customHeight="1">
      <c r="A116" s="36"/>
      <c r="B116" s="37"/>
      <c r="C116" s="175" t="s">
        <v>396</v>
      </c>
      <c r="D116" s="175" t="s">
        <v>179</v>
      </c>
      <c r="E116" s="176" t="s">
        <v>3707</v>
      </c>
      <c r="F116" s="177" t="s">
        <v>3708</v>
      </c>
      <c r="G116" s="178" t="s">
        <v>272</v>
      </c>
      <c r="H116" s="179">
        <v>57</v>
      </c>
      <c r="I116" s="180"/>
      <c r="J116" s="181">
        <f>ROUND(I116*H116,2)</f>
        <v>0</v>
      </c>
      <c r="K116" s="177" t="s">
        <v>3636</v>
      </c>
      <c r="L116" s="41"/>
      <c r="M116" s="182" t="s">
        <v>19</v>
      </c>
      <c r="N116" s="183" t="s">
        <v>47</v>
      </c>
      <c r="O116" s="66"/>
      <c r="P116" s="184">
        <f>O116*H116</f>
        <v>0</v>
      </c>
      <c r="Q116" s="184">
        <v>0</v>
      </c>
      <c r="R116" s="184">
        <f>Q116*H116</f>
        <v>0</v>
      </c>
      <c r="S116" s="184">
        <v>0</v>
      </c>
      <c r="T116" s="185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86" t="s">
        <v>301</v>
      </c>
      <c r="AT116" s="186" t="s">
        <v>179</v>
      </c>
      <c r="AU116" s="186" t="s">
        <v>84</v>
      </c>
      <c r="AY116" s="19" t="s">
        <v>177</v>
      </c>
      <c r="BE116" s="187">
        <f>IF(N116="základní",J116,0)</f>
        <v>0</v>
      </c>
      <c r="BF116" s="187">
        <f>IF(N116="snížená",J116,0)</f>
        <v>0</v>
      </c>
      <c r="BG116" s="187">
        <f>IF(N116="zákl. přenesená",J116,0)</f>
        <v>0</v>
      </c>
      <c r="BH116" s="187">
        <f>IF(N116="sníž. přenesená",J116,0)</f>
        <v>0</v>
      </c>
      <c r="BI116" s="187">
        <f>IF(N116="nulová",J116,0)</f>
        <v>0</v>
      </c>
      <c r="BJ116" s="19" t="s">
        <v>84</v>
      </c>
      <c r="BK116" s="187">
        <f>ROUND(I116*H116,2)</f>
        <v>0</v>
      </c>
      <c r="BL116" s="19" t="s">
        <v>301</v>
      </c>
      <c r="BM116" s="186" t="s">
        <v>3709</v>
      </c>
    </row>
    <row r="117" spans="1:65" s="2" customFormat="1" ht="11.25">
      <c r="A117" s="36"/>
      <c r="B117" s="37"/>
      <c r="C117" s="38"/>
      <c r="D117" s="188" t="s">
        <v>186</v>
      </c>
      <c r="E117" s="38"/>
      <c r="F117" s="189" t="s">
        <v>3710</v>
      </c>
      <c r="G117" s="38"/>
      <c r="H117" s="38"/>
      <c r="I117" s="190"/>
      <c r="J117" s="38"/>
      <c r="K117" s="38"/>
      <c r="L117" s="41"/>
      <c r="M117" s="191"/>
      <c r="N117" s="192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186</v>
      </c>
      <c r="AU117" s="19" t="s">
        <v>84</v>
      </c>
    </row>
    <row r="118" spans="1:65" s="2" customFormat="1" ht="24.2" customHeight="1">
      <c r="A118" s="36"/>
      <c r="B118" s="37"/>
      <c r="C118" s="237" t="s">
        <v>402</v>
      </c>
      <c r="D118" s="237" t="s">
        <v>757</v>
      </c>
      <c r="E118" s="238" t="s">
        <v>3711</v>
      </c>
      <c r="F118" s="239" t="s">
        <v>3712</v>
      </c>
      <c r="G118" s="240" t="s">
        <v>272</v>
      </c>
      <c r="H118" s="241">
        <v>57</v>
      </c>
      <c r="I118" s="242"/>
      <c r="J118" s="243">
        <f>ROUND(I118*H118,2)</f>
        <v>0</v>
      </c>
      <c r="K118" s="239" t="s">
        <v>19</v>
      </c>
      <c r="L118" s="244"/>
      <c r="M118" s="245" t="s">
        <v>19</v>
      </c>
      <c r="N118" s="246" t="s">
        <v>47</v>
      </c>
      <c r="O118" s="66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86" t="s">
        <v>592</v>
      </c>
      <c r="AT118" s="186" t="s">
        <v>757</v>
      </c>
      <c r="AU118" s="186" t="s">
        <v>84</v>
      </c>
      <c r="AY118" s="19" t="s">
        <v>177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19" t="s">
        <v>84</v>
      </c>
      <c r="BK118" s="187">
        <f>ROUND(I118*H118,2)</f>
        <v>0</v>
      </c>
      <c r="BL118" s="19" t="s">
        <v>301</v>
      </c>
      <c r="BM118" s="186" t="s">
        <v>3713</v>
      </c>
    </row>
    <row r="119" spans="1:65" s="2" customFormat="1" ht="16.5" customHeight="1">
      <c r="A119" s="36"/>
      <c r="B119" s="37"/>
      <c r="C119" s="175" t="s">
        <v>511</v>
      </c>
      <c r="D119" s="175" t="s">
        <v>179</v>
      </c>
      <c r="E119" s="176" t="s">
        <v>3714</v>
      </c>
      <c r="F119" s="177" t="s">
        <v>3715</v>
      </c>
      <c r="G119" s="178" t="s">
        <v>272</v>
      </c>
      <c r="H119" s="179">
        <v>58</v>
      </c>
      <c r="I119" s="180"/>
      <c r="J119" s="181">
        <f>ROUND(I119*H119,2)</f>
        <v>0</v>
      </c>
      <c r="K119" s="177" t="s">
        <v>3636</v>
      </c>
      <c r="L119" s="41"/>
      <c r="M119" s="182" t="s">
        <v>19</v>
      </c>
      <c r="N119" s="183" t="s">
        <v>47</v>
      </c>
      <c r="O119" s="66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86" t="s">
        <v>301</v>
      </c>
      <c r="AT119" s="186" t="s">
        <v>179</v>
      </c>
      <c r="AU119" s="186" t="s">
        <v>84</v>
      </c>
      <c r="AY119" s="19" t="s">
        <v>177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19" t="s">
        <v>84</v>
      </c>
      <c r="BK119" s="187">
        <f>ROUND(I119*H119,2)</f>
        <v>0</v>
      </c>
      <c r="BL119" s="19" t="s">
        <v>301</v>
      </c>
      <c r="BM119" s="186" t="s">
        <v>3716</v>
      </c>
    </row>
    <row r="120" spans="1:65" s="2" customFormat="1" ht="11.25">
      <c r="A120" s="36"/>
      <c r="B120" s="37"/>
      <c r="C120" s="38"/>
      <c r="D120" s="188" t="s">
        <v>186</v>
      </c>
      <c r="E120" s="38"/>
      <c r="F120" s="189" t="s">
        <v>3717</v>
      </c>
      <c r="G120" s="38"/>
      <c r="H120" s="38"/>
      <c r="I120" s="190"/>
      <c r="J120" s="38"/>
      <c r="K120" s="38"/>
      <c r="L120" s="41"/>
      <c r="M120" s="191"/>
      <c r="N120" s="192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186</v>
      </c>
      <c r="AU120" s="19" t="s">
        <v>84</v>
      </c>
    </row>
    <row r="121" spans="1:65" s="2" customFormat="1" ht="16.5" customHeight="1">
      <c r="A121" s="36"/>
      <c r="B121" s="37"/>
      <c r="C121" s="237" t="s">
        <v>518</v>
      </c>
      <c r="D121" s="237" t="s">
        <v>757</v>
      </c>
      <c r="E121" s="238" t="s">
        <v>3718</v>
      </c>
      <c r="F121" s="239" t="s">
        <v>3719</v>
      </c>
      <c r="G121" s="240" t="s">
        <v>272</v>
      </c>
      <c r="H121" s="241">
        <v>58</v>
      </c>
      <c r="I121" s="242"/>
      <c r="J121" s="243">
        <f>ROUND(I121*H121,2)</f>
        <v>0</v>
      </c>
      <c r="K121" s="239" t="s">
        <v>19</v>
      </c>
      <c r="L121" s="244"/>
      <c r="M121" s="245" t="s">
        <v>19</v>
      </c>
      <c r="N121" s="246" t="s">
        <v>47</v>
      </c>
      <c r="O121" s="66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86" t="s">
        <v>592</v>
      </c>
      <c r="AT121" s="186" t="s">
        <v>757</v>
      </c>
      <c r="AU121" s="186" t="s">
        <v>84</v>
      </c>
      <c r="AY121" s="19" t="s">
        <v>177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19" t="s">
        <v>84</v>
      </c>
      <c r="BK121" s="187">
        <f>ROUND(I121*H121,2)</f>
        <v>0</v>
      </c>
      <c r="BL121" s="19" t="s">
        <v>301</v>
      </c>
      <c r="BM121" s="186" t="s">
        <v>3720</v>
      </c>
    </row>
    <row r="122" spans="1:65" s="2" customFormat="1" ht="16.5" customHeight="1">
      <c r="A122" s="36"/>
      <c r="B122" s="37"/>
      <c r="C122" s="237" t="s">
        <v>523</v>
      </c>
      <c r="D122" s="237" t="s">
        <v>757</v>
      </c>
      <c r="E122" s="238" t="s">
        <v>3721</v>
      </c>
      <c r="F122" s="239" t="s">
        <v>3722</v>
      </c>
      <c r="G122" s="240" t="s">
        <v>3723</v>
      </c>
      <c r="H122" s="241">
        <v>58</v>
      </c>
      <c r="I122" s="242"/>
      <c r="J122" s="243">
        <f>ROUND(I122*H122,2)</f>
        <v>0</v>
      </c>
      <c r="K122" s="239" t="s">
        <v>19</v>
      </c>
      <c r="L122" s="244"/>
      <c r="M122" s="245" t="s">
        <v>19</v>
      </c>
      <c r="N122" s="246" t="s">
        <v>47</v>
      </c>
      <c r="O122" s="66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86" t="s">
        <v>592</v>
      </c>
      <c r="AT122" s="186" t="s">
        <v>757</v>
      </c>
      <c r="AU122" s="186" t="s">
        <v>84</v>
      </c>
      <c r="AY122" s="19" t="s">
        <v>177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19" t="s">
        <v>84</v>
      </c>
      <c r="BK122" s="187">
        <f>ROUND(I122*H122,2)</f>
        <v>0</v>
      </c>
      <c r="BL122" s="19" t="s">
        <v>301</v>
      </c>
      <c r="BM122" s="186" t="s">
        <v>3724</v>
      </c>
    </row>
    <row r="123" spans="1:65" s="2" customFormat="1" ht="16.5" customHeight="1">
      <c r="A123" s="36"/>
      <c r="B123" s="37"/>
      <c r="C123" s="237" t="s">
        <v>550</v>
      </c>
      <c r="D123" s="237" t="s">
        <v>757</v>
      </c>
      <c r="E123" s="238" t="s">
        <v>3725</v>
      </c>
      <c r="F123" s="239" t="s">
        <v>3726</v>
      </c>
      <c r="G123" s="240" t="s">
        <v>3723</v>
      </c>
      <c r="H123" s="241">
        <v>116</v>
      </c>
      <c r="I123" s="242"/>
      <c r="J123" s="243">
        <f>ROUND(I123*H123,2)</f>
        <v>0</v>
      </c>
      <c r="K123" s="239" t="s">
        <v>19</v>
      </c>
      <c r="L123" s="244"/>
      <c r="M123" s="245" t="s">
        <v>19</v>
      </c>
      <c r="N123" s="246" t="s">
        <v>47</v>
      </c>
      <c r="O123" s="66"/>
      <c r="P123" s="184">
        <f>O123*H123</f>
        <v>0</v>
      </c>
      <c r="Q123" s="184">
        <v>0</v>
      </c>
      <c r="R123" s="184">
        <f>Q123*H123</f>
        <v>0</v>
      </c>
      <c r="S123" s="184">
        <v>0</v>
      </c>
      <c r="T123" s="185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86" t="s">
        <v>592</v>
      </c>
      <c r="AT123" s="186" t="s">
        <v>757</v>
      </c>
      <c r="AU123" s="186" t="s">
        <v>84</v>
      </c>
      <c r="AY123" s="19" t="s">
        <v>177</v>
      </c>
      <c r="BE123" s="187">
        <f>IF(N123="základní",J123,0)</f>
        <v>0</v>
      </c>
      <c r="BF123" s="187">
        <f>IF(N123="snížená",J123,0)</f>
        <v>0</v>
      </c>
      <c r="BG123" s="187">
        <f>IF(N123="zákl. přenesená",J123,0)</f>
        <v>0</v>
      </c>
      <c r="BH123" s="187">
        <f>IF(N123="sníž. přenesená",J123,0)</f>
        <v>0</v>
      </c>
      <c r="BI123" s="187">
        <f>IF(N123="nulová",J123,0)</f>
        <v>0</v>
      </c>
      <c r="BJ123" s="19" t="s">
        <v>84</v>
      </c>
      <c r="BK123" s="187">
        <f>ROUND(I123*H123,2)</f>
        <v>0</v>
      </c>
      <c r="BL123" s="19" t="s">
        <v>301</v>
      </c>
      <c r="BM123" s="186" t="s">
        <v>3727</v>
      </c>
    </row>
    <row r="124" spans="1:65" s="2" customFormat="1" ht="21.75" customHeight="1">
      <c r="A124" s="36"/>
      <c r="B124" s="37"/>
      <c r="C124" s="175" t="s">
        <v>557</v>
      </c>
      <c r="D124" s="175" t="s">
        <v>179</v>
      </c>
      <c r="E124" s="176" t="s">
        <v>3728</v>
      </c>
      <c r="F124" s="177" t="s">
        <v>3729</v>
      </c>
      <c r="G124" s="178" t="s">
        <v>272</v>
      </c>
      <c r="H124" s="179">
        <v>13</v>
      </c>
      <c r="I124" s="180"/>
      <c r="J124" s="181">
        <f>ROUND(I124*H124,2)</f>
        <v>0</v>
      </c>
      <c r="K124" s="177" t="s">
        <v>3636</v>
      </c>
      <c r="L124" s="41"/>
      <c r="M124" s="182" t="s">
        <v>19</v>
      </c>
      <c r="N124" s="183" t="s">
        <v>47</v>
      </c>
      <c r="O124" s="66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86" t="s">
        <v>301</v>
      </c>
      <c r="AT124" s="186" t="s">
        <v>179</v>
      </c>
      <c r="AU124" s="186" t="s">
        <v>84</v>
      </c>
      <c r="AY124" s="19" t="s">
        <v>177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19" t="s">
        <v>84</v>
      </c>
      <c r="BK124" s="187">
        <f>ROUND(I124*H124,2)</f>
        <v>0</v>
      </c>
      <c r="BL124" s="19" t="s">
        <v>301</v>
      </c>
      <c r="BM124" s="186" t="s">
        <v>3730</v>
      </c>
    </row>
    <row r="125" spans="1:65" s="2" customFormat="1" ht="11.25">
      <c r="A125" s="36"/>
      <c r="B125" s="37"/>
      <c r="C125" s="38"/>
      <c r="D125" s="188" t="s">
        <v>186</v>
      </c>
      <c r="E125" s="38"/>
      <c r="F125" s="189" t="s">
        <v>3731</v>
      </c>
      <c r="G125" s="38"/>
      <c r="H125" s="38"/>
      <c r="I125" s="190"/>
      <c r="J125" s="38"/>
      <c r="K125" s="38"/>
      <c r="L125" s="41"/>
      <c r="M125" s="191"/>
      <c r="N125" s="192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186</v>
      </c>
      <c r="AU125" s="19" t="s">
        <v>84</v>
      </c>
    </row>
    <row r="126" spans="1:65" s="2" customFormat="1" ht="16.5" customHeight="1">
      <c r="A126" s="36"/>
      <c r="B126" s="37"/>
      <c r="C126" s="237" t="s">
        <v>564</v>
      </c>
      <c r="D126" s="237" t="s">
        <v>757</v>
      </c>
      <c r="E126" s="238" t="s">
        <v>3732</v>
      </c>
      <c r="F126" s="239" t="s">
        <v>3733</v>
      </c>
      <c r="G126" s="240" t="s">
        <v>272</v>
      </c>
      <c r="H126" s="241">
        <v>13</v>
      </c>
      <c r="I126" s="242"/>
      <c r="J126" s="243">
        <f>ROUND(I126*H126,2)</f>
        <v>0</v>
      </c>
      <c r="K126" s="239" t="s">
        <v>19</v>
      </c>
      <c r="L126" s="244"/>
      <c r="M126" s="245" t="s">
        <v>19</v>
      </c>
      <c r="N126" s="246" t="s">
        <v>47</v>
      </c>
      <c r="O126" s="66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86" t="s">
        <v>592</v>
      </c>
      <c r="AT126" s="186" t="s">
        <v>757</v>
      </c>
      <c r="AU126" s="186" t="s">
        <v>84</v>
      </c>
      <c r="AY126" s="19" t="s">
        <v>177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19" t="s">
        <v>84</v>
      </c>
      <c r="BK126" s="187">
        <f>ROUND(I126*H126,2)</f>
        <v>0</v>
      </c>
      <c r="BL126" s="19" t="s">
        <v>301</v>
      </c>
      <c r="BM126" s="186" t="s">
        <v>3734</v>
      </c>
    </row>
    <row r="127" spans="1:65" s="2" customFormat="1" ht="16.5" customHeight="1">
      <c r="A127" s="36"/>
      <c r="B127" s="37"/>
      <c r="C127" s="175" t="s">
        <v>570</v>
      </c>
      <c r="D127" s="175" t="s">
        <v>179</v>
      </c>
      <c r="E127" s="176" t="s">
        <v>3735</v>
      </c>
      <c r="F127" s="177" t="s">
        <v>3736</v>
      </c>
      <c r="G127" s="178" t="s">
        <v>272</v>
      </c>
      <c r="H127" s="179">
        <v>54</v>
      </c>
      <c r="I127" s="180"/>
      <c r="J127" s="181">
        <f>ROUND(I127*H127,2)</f>
        <v>0</v>
      </c>
      <c r="K127" s="177" t="s">
        <v>3636</v>
      </c>
      <c r="L127" s="41"/>
      <c r="M127" s="182" t="s">
        <v>19</v>
      </c>
      <c r="N127" s="183" t="s">
        <v>47</v>
      </c>
      <c r="O127" s="66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86" t="s">
        <v>301</v>
      </c>
      <c r="AT127" s="186" t="s">
        <v>179</v>
      </c>
      <c r="AU127" s="186" t="s">
        <v>84</v>
      </c>
      <c r="AY127" s="19" t="s">
        <v>177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19" t="s">
        <v>84</v>
      </c>
      <c r="BK127" s="187">
        <f>ROUND(I127*H127,2)</f>
        <v>0</v>
      </c>
      <c r="BL127" s="19" t="s">
        <v>301</v>
      </c>
      <c r="BM127" s="186" t="s">
        <v>3737</v>
      </c>
    </row>
    <row r="128" spans="1:65" s="2" customFormat="1" ht="11.25">
      <c r="A128" s="36"/>
      <c r="B128" s="37"/>
      <c r="C128" s="38"/>
      <c r="D128" s="188" t="s">
        <v>186</v>
      </c>
      <c r="E128" s="38"/>
      <c r="F128" s="189" t="s">
        <v>3738</v>
      </c>
      <c r="G128" s="38"/>
      <c r="H128" s="38"/>
      <c r="I128" s="190"/>
      <c r="J128" s="38"/>
      <c r="K128" s="38"/>
      <c r="L128" s="41"/>
      <c r="M128" s="191"/>
      <c r="N128" s="192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186</v>
      </c>
      <c r="AU128" s="19" t="s">
        <v>84</v>
      </c>
    </row>
    <row r="129" spans="1:65" s="2" customFormat="1" ht="16.5" customHeight="1">
      <c r="A129" s="36"/>
      <c r="B129" s="37"/>
      <c r="C129" s="237" t="s">
        <v>592</v>
      </c>
      <c r="D129" s="237" t="s">
        <v>757</v>
      </c>
      <c r="E129" s="238" t="s">
        <v>3739</v>
      </c>
      <c r="F129" s="239" t="s">
        <v>3740</v>
      </c>
      <c r="G129" s="240" t="s">
        <v>272</v>
      </c>
      <c r="H129" s="241">
        <v>54</v>
      </c>
      <c r="I129" s="242"/>
      <c r="J129" s="243">
        <f t="shared" ref="J129:J135" si="10">ROUND(I129*H129,2)</f>
        <v>0</v>
      </c>
      <c r="K129" s="239" t="s">
        <v>19</v>
      </c>
      <c r="L129" s="244"/>
      <c r="M129" s="245" t="s">
        <v>19</v>
      </c>
      <c r="N129" s="246" t="s">
        <v>47</v>
      </c>
      <c r="O129" s="66"/>
      <c r="P129" s="184">
        <f t="shared" ref="P129:P135" si="11">O129*H129</f>
        <v>0</v>
      </c>
      <c r="Q129" s="184">
        <v>0</v>
      </c>
      <c r="R129" s="184">
        <f t="shared" ref="R129:R135" si="12">Q129*H129</f>
        <v>0</v>
      </c>
      <c r="S129" s="184">
        <v>0</v>
      </c>
      <c r="T129" s="185">
        <f t="shared" ref="T129:T135" si="13"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86" t="s">
        <v>592</v>
      </c>
      <c r="AT129" s="186" t="s">
        <v>757</v>
      </c>
      <c r="AU129" s="186" t="s">
        <v>84</v>
      </c>
      <c r="AY129" s="19" t="s">
        <v>177</v>
      </c>
      <c r="BE129" s="187">
        <f t="shared" ref="BE129:BE135" si="14">IF(N129="základní",J129,0)</f>
        <v>0</v>
      </c>
      <c r="BF129" s="187">
        <f t="shared" ref="BF129:BF135" si="15">IF(N129="snížená",J129,0)</f>
        <v>0</v>
      </c>
      <c r="BG129" s="187">
        <f t="shared" ref="BG129:BG135" si="16">IF(N129="zákl. přenesená",J129,0)</f>
        <v>0</v>
      </c>
      <c r="BH129" s="187">
        <f t="shared" ref="BH129:BH135" si="17">IF(N129="sníž. přenesená",J129,0)</f>
        <v>0</v>
      </c>
      <c r="BI129" s="187">
        <f t="shared" ref="BI129:BI135" si="18">IF(N129="nulová",J129,0)</f>
        <v>0</v>
      </c>
      <c r="BJ129" s="19" t="s">
        <v>84</v>
      </c>
      <c r="BK129" s="187">
        <f t="shared" ref="BK129:BK135" si="19">ROUND(I129*H129,2)</f>
        <v>0</v>
      </c>
      <c r="BL129" s="19" t="s">
        <v>301</v>
      </c>
      <c r="BM129" s="186" t="s">
        <v>3741</v>
      </c>
    </row>
    <row r="130" spans="1:65" s="2" customFormat="1" ht="16.5" customHeight="1">
      <c r="A130" s="36"/>
      <c r="B130" s="37"/>
      <c r="C130" s="237" t="s">
        <v>619</v>
      </c>
      <c r="D130" s="237" t="s">
        <v>757</v>
      </c>
      <c r="E130" s="238" t="s">
        <v>3742</v>
      </c>
      <c r="F130" s="239" t="s">
        <v>3743</v>
      </c>
      <c r="G130" s="240" t="s">
        <v>272</v>
      </c>
      <c r="H130" s="241">
        <v>54</v>
      </c>
      <c r="I130" s="242"/>
      <c r="J130" s="243">
        <f t="shared" si="10"/>
        <v>0</v>
      </c>
      <c r="K130" s="239" t="s">
        <v>19</v>
      </c>
      <c r="L130" s="244"/>
      <c r="M130" s="245" t="s">
        <v>19</v>
      </c>
      <c r="N130" s="246" t="s">
        <v>47</v>
      </c>
      <c r="O130" s="66"/>
      <c r="P130" s="184">
        <f t="shared" si="11"/>
        <v>0</v>
      </c>
      <c r="Q130" s="184">
        <v>0</v>
      </c>
      <c r="R130" s="184">
        <f t="shared" si="12"/>
        <v>0</v>
      </c>
      <c r="S130" s="184">
        <v>0</v>
      </c>
      <c r="T130" s="185">
        <f t="shared" si="1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86" t="s">
        <v>592</v>
      </c>
      <c r="AT130" s="186" t="s">
        <v>757</v>
      </c>
      <c r="AU130" s="186" t="s">
        <v>84</v>
      </c>
      <c r="AY130" s="19" t="s">
        <v>177</v>
      </c>
      <c r="BE130" s="187">
        <f t="shared" si="14"/>
        <v>0</v>
      </c>
      <c r="BF130" s="187">
        <f t="shared" si="15"/>
        <v>0</v>
      </c>
      <c r="BG130" s="187">
        <f t="shared" si="16"/>
        <v>0</v>
      </c>
      <c r="BH130" s="187">
        <f t="shared" si="17"/>
        <v>0</v>
      </c>
      <c r="BI130" s="187">
        <f t="shared" si="18"/>
        <v>0</v>
      </c>
      <c r="BJ130" s="19" t="s">
        <v>84</v>
      </c>
      <c r="BK130" s="187">
        <f t="shared" si="19"/>
        <v>0</v>
      </c>
      <c r="BL130" s="19" t="s">
        <v>301</v>
      </c>
      <c r="BM130" s="186" t="s">
        <v>3744</v>
      </c>
    </row>
    <row r="131" spans="1:65" s="2" customFormat="1" ht="16.5" customHeight="1">
      <c r="A131" s="36"/>
      <c r="B131" s="37"/>
      <c r="C131" s="237" t="s">
        <v>708</v>
      </c>
      <c r="D131" s="237" t="s">
        <v>757</v>
      </c>
      <c r="E131" s="238" t="s">
        <v>3745</v>
      </c>
      <c r="F131" s="239" t="s">
        <v>3746</v>
      </c>
      <c r="G131" s="240" t="s">
        <v>272</v>
      </c>
      <c r="H131" s="241">
        <v>125</v>
      </c>
      <c r="I131" s="242"/>
      <c r="J131" s="243">
        <f t="shared" si="10"/>
        <v>0</v>
      </c>
      <c r="K131" s="239" t="s">
        <v>19</v>
      </c>
      <c r="L131" s="244"/>
      <c r="M131" s="245" t="s">
        <v>19</v>
      </c>
      <c r="N131" s="246" t="s">
        <v>47</v>
      </c>
      <c r="O131" s="66"/>
      <c r="P131" s="184">
        <f t="shared" si="11"/>
        <v>0</v>
      </c>
      <c r="Q131" s="184">
        <v>0</v>
      </c>
      <c r="R131" s="184">
        <f t="shared" si="12"/>
        <v>0</v>
      </c>
      <c r="S131" s="184">
        <v>0</v>
      </c>
      <c r="T131" s="185">
        <f t="shared" si="1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86" t="s">
        <v>592</v>
      </c>
      <c r="AT131" s="186" t="s">
        <v>757</v>
      </c>
      <c r="AU131" s="186" t="s">
        <v>84</v>
      </c>
      <c r="AY131" s="19" t="s">
        <v>177</v>
      </c>
      <c r="BE131" s="187">
        <f t="shared" si="14"/>
        <v>0</v>
      </c>
      <c r="BF131" s="187">
        <f t="shared" si="15"/>
        <v>0</v>
      </c>
      <c r="BG131" s="187">
        <f t="shared" si="16"/>
        <v>0</v>
      </c>
      <c r="BH131" s="187">
        <f t="shared" si="17"/>
        <v>0</v>
      </c>
      <c r="BI131" s="187">
        <f t="shared" si="18"/>
        <v>0</v>
      </c>
      <c r="BJ131" s="19" t="s">
        <v>84</v>
      </c>
      <c r="BK131" s="187">
        <f t="shared" si="19"/>
        <v>0</v>
      </c>
      <c r="BL131" s="19" t="s">
        <v>301</v>
      </c>
      <c r="BM131" s="186" t="s">
        <v>3747</v>
      </c>
    </row>
    <row r="132" spans="1:65" s="2" customFormat="1" ht="16.5" customHeight="1">
      <c r="A132" s="36"/>
      <c r="B132" s="37"/>
      <c r="C132" s="237" t="s">
        <v>713</v>
      </c>
      <c r="D132" s="237" t="s">
        <v>757</v>
      </c>
      <c r="E132" s="238" t="s">
        <v>3748</v>
      </c>
      <c r="F132" s="239" t="s">
        <v>3749</v>
      </c>
      <c r="G132" s="240" t="s">
        <v>272</v>
      </c>
      <c r="H132" s="241">
        <v>57</v>
      </c>
      <c r="I132" s="242"/>
      <c r="J132" s="243">
        <f t="shared" si="10"/>
        <v>0</v>
      </c>
      <c r="K132" s="239" t="s">
        <v>3636</v>
      </c>
      <c r="L132" s="244"/>
      <c r="M132" s="245" t="s">
        <v>19</v>
      </c>
      <c r="N132" s="246" t="s">
        <v>47</v>
      </c>
      <c r="O132" s="66"/>
      <c r="P132" s="184">
        <f t="shared" si="11"/>
        <v>0</v>
      </c>
      <c r="Q132" s="184">
        <v>0</v>
      </c>
      <c r="R132" s="184">
        <f t="shared" si="12"/>
        <v>0</v>
      </c>
      <c r="S132" s="184">
        <v>0</v>
      </c>
      <c r="T132" s="185">
        <f t="shared" si="1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86" t="s">
        <v>592</v>
      </c>
      <c r="AT132" s="186" t="s">
        <v>757</v>
      </c>
      <c r="AU132" s="186" t="s">
        <v>84</v>
      </c>
      <c r="AY132" s="19" t="s">
        <v>177</v>
      </c>
      <c r="BE132" s="187">
        <f t="shared" si="14"/>
        <v>0</v>
      </c>
      <c r="BF132" s="187">
        <f t="shared" si="15"/>
        <v>0</v>
      </c>
      <c r="BG132" s="187">
        <f t="shared" si="16"/>
        <v>0</v>
      </c>
      <c r="BH132" s="187">
        <f t="shared" si="17"/>
        <v>0</v>
      </c>
      <c r="BI132" s="187">
        <f t="shared" si="18"/>
        <v>0</v>
      </c>
      <c r="BJ132" s="19" t="s">
        <v>84</v>
      </c>
      <c r="BK132" s="187">
        <f t="shared" si="19"/>
        <v>0</v>
      </c>
      <c r="BL132" s="19" t="s">
        <v>301</v>
      </c>
      <c r="BM132" s="186" t="s">
        <v>3750</v>
      </c>
    </row>
    <row r="133" spans="1:65" s="2" customFormat="1" ht="16.5" customHeight="1">
      <c r="A133" s="36"/>
      <c r="B133" s="37"/>
      <c r="C133" s="237" t="s">
        <v>719</v>
      </c>
      <c r="D133" s="237" t="s">
        <v>757</v>
      </c>
      <c r="E133" s="238" t="s">
        <v>3751</v>
      </c>
      <c r="F133" s="239" t="s">
        <v>3752</v>
      </c>
      <c r="G133" s="240" t="s">
        <v>272</v>
      </c>
      <c r="H133" s="241">
        <v>60</v>
      </c>
      <c r="I133" s="242"/>
      <c r="J133" s="243">
        <f t="shared" si="10"/>
        <v>0</v>
      </c>
      <c r="K133" s="239" t="s">
        <v>3636</v>
      </c>
      <c r="L133" s="244"/>
      <c r="M133" s="245" t="s">
        <v>19</v>
      </c>
      <c r="N133" s="246" t="s">
        <v>47</v>
      </c>
      <c r="O133" s="66"/>
      <c r="P133" s="184">
        <f t="shared" si="11"/>
        <v>0</v>
      </c>
      <c r="Q133" s="184">
        <v>0</v>
      </c>
      <c r="R133" s="184">
        <f t="shared" si="12"/>
        <v>0</v>
      </c>
      <c r="S133" s="184">
        <v>0</v>
      </c>
      <c r="T133" s="185">
        <f t="shared" si="1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86" t="s">
        <v>592</v>
      </c>
      <c r="AT133" s="186" t="s">
        <v>757</v>
      </c>
      <c r="AU133" s="186" t="s">
        <v>84</v>
      </c>
      <c r="AY133" s="19" t="s">
        <v>177</v>
      </c>
      <c r="BE133" s="187">
        <f t="shared" si="14"/>
        <v>0</v>
      </c>
      <c r="BF133" s="187">
        <f t="shared" si="15"/>
        <v>0</v>
      </c>
      <c r="BG133" s="187">
        <f t="shared" si="16"/>
        <v>0</v>
      </c>
      <c r="BH133" s="187">
        <f t="shared" si="17"/>
        <v>0</v>
      </c>
      <c r="BI133" s="187">
        <f t="shared" si="18"/>
        <v>0</v>
      </c>
      <c r="BJ133" s="19" t="s">
        <v>84</v>
      </c>
      <c r="BK133" s="187">
        <f t="shared" si="19"/>
        <v>0</v>
      </c>
      <c r="BL133" s="19" t="s">
        <v>301</v>
      </c>
      <c r="BM133" s="186" t="s">
        <v>3753</v>
      </c>
    </row>
    <row r="134" spans="1:65" s="2" customFormat="1" ht="16.5" customHeight="1">
      <c r="A134" s="36"/>
      <c r="B134" s="37"/>
      <c r="C134" s="237" t="s">
        <v>745</v>
      </c>
      <c r="D134" s="237" t="s">
        <v>757</v>
      </c>
      <c r="E134" s="238" t="s">
        <v>3754</v>
      </c>
      <c r="F134" s="239" t="s">
        <v>3755</v>
      </c>
      <c r="G134" s="240" t="s">
        <v>272</v>
      </c>
      <c r="H134" s="241">
        <v>1</v>
      </c>
      <c r="I134" s="242"/>
      <c r="J134" s="243">
        <f t="shared" si="10"/>
        <v>0</v>
      </c>
      <c r="K134" s="239" t="s">
        <v>3636</v>
      </c>
      <c r="L134" s="244"/>
      <c r="M134" s="245" t="s">
        <v>19</v>
      </c>
      <c r="N134" s="246" t="s">
        <v>47</v>
      </c>
      <c r="O134" s="66"/>
      <c r="P134" s="184">
        <f t="shared" si="11"/>
        <v>0</v>
      </c>
      <c r="Q134" s="184">
        <v>0</v>
      </c>
      <c r="R134" s="184">
        <f t="shared" si="12"/>
        <v>0</v>
      </c>
      <c r="S134" s="184">
        <v>0</v>
      </c>
      <c r="T134" s="185">
        <f t="shared" si="1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86" t="s">
        <v>592</v>
      </c>
      <c r="AT134" s="186" t="s">
        <v>757</v>
      </c>
      <c r="AU134" s="186" t="s">
        <v>84</v>
      </c>
      <c r="AY134" s="19" t="s">
        <v>177</v>
      </c>
      <c r="BE134" s="187">
        <f t="shared" si="14"/>
        <v>0</v>
      </c>
      <c r="BF134" s="187">
        <f t="shared" si="15"/>
        <v>0</v>
      </c>
      <c r="BG134" s="187">
        <f t="shared" si="16"/>
        <v>0</v>
      </c>
      <c r="BH134" s="187">
        <f t="shared" si="17"/>
        <v>0</v>
      </c>
      <c r="BI134" s="187">
        <f t="shared" si="18"/>
        <v>0</v>
      </c>
      <c r="BJ134" s="19" t="s">
        <v>84</v>
      </c>
      <c r="BK134" s="187">
        <f t="shared" si="19"/>
        <v>0</v>
      </c>
      <c r="BL134" s="19" t="s">
        <v>301</v>
      </c>
      <c r="BM134" s="186" t="s">
        <v>3756</v>
      </c>
    </row>
    <row r="135" spans="1:65" s="2" customFormat="1" ht="16.5" customHeight="1">
      <c r="A135" s="36"/>
      <c r="B135" s="37"/>
      <c r="C135" s="175" t="s">
        <v>751</v>
      </c>
      <c r="D135" s="175" t="s">
        <v>179</v>
      </c>
      <c r="E135" s="176" t="s">
        <v>3757</v>
      </c>
      <c r="F135" s="177" t="s">
        <v>3758</v>
      </c>
      <c r="G135" s="178" t="s">
        <v>272</v>
      </c>
      <c r="H135" s="179">
        <v>7</v>
      </c>
      <c r="I135" s="180"/>
      <c r="J135" s="181">
        <f t="shared" si="10"/>
        <v>0</v>
      </c>
      <c r="K135" s="177" t="s">
        <v>3759</v>
      </c>
      <c r="L135" s="41"/>
      <c r="M135" s="182" t="s">
        <v>19</v>
      </c>
      <c r="N135" s="183" t="s">
        <v>47</v>
      </c>
      <c r="O135" s="66"/>
      <c r="P135" s="184">
        <f t="shared" si="11"/>
        <v>0</v>
      </c>
      <c r="Q135" s="184">
        <v>0</v>
      </c>
      <c r="R135" s="184">
        <f t="shared" si="12"/>
        <v>0</v>
      </c>
      <c r="S135" s="184">
        <v>0</v>
      </c>
      <c r="T135" s="185">
        <f t="shared" si="1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86" t="s">
        <v>301</v>
      </c>
      <c r="AT135" s="186" t="s">
        <v>179</v>
      </c>
      <c r="AU135" s="186" t="s">
        <v>84</v>
      </c>
      <c r="AY135" s="19" t="s">
        <v>177</v>
      </c>
      <c r="BE135" s="187">
        <f t="shared" si="14"/>
        <v>0</v>
      </c>
      <c r="BF135" s="187">
        <f t="shared" si="15"/>
        <v>0</v>
      </c>
      <c r="BG135" s="187">
        <f t="shared" si="16"/>
        <v>0</v>
      </c>
      <c r="BH135" s="187">
        <f t="shared" si="17"/>
        <v>0</v>
      </c>
      <c r="BI135" s="187">
        <f t="shared" si="18"/>
        <v>0</v>
      </c>
      <c r="BJ135" s="19" t="s">
        <v>84</v>
      </c>
      <c r="BK135" s="187">
        <f t="shared" si="19"/>
        <v>0</v>
      </c>
      <c r="BL135" s="19" t="s">
        <v>301</v>
      </c>
      <c r="BM135" s="186" t="s">
        <v>3760</v>
      </c>
    </row>
    <row r="136" spans="1:65" s="2" customFormat="1" ht="11.25">
      <c r="A136" s="36"/>
      <c r="B136" s="37"/>
      <c r="C136" s="38"/>
      <c r="D136" s="188" t="s">
        <v>186</v>
      </c>
      <c r="E136" s="38"/>
      <c r="F136" s="189" t="s">
        <v>3761</v>
      </c>
      <c r="G136" s="38"/>
      <c r="H136" s="38"/>
      <c r="I136" s="190"/>
      <c r="J136" s="38"/>
      <c r="K136" s="38"/>
      <c r="L136" s="41"/>
      <c r="M136" s="191"/>
      <c r="N136" s="192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186</v>
      </c>
      <c r="AU136" s="19" t="s">
        <v>84</v>
      </c>
    </row>
    <row r="137" spans="1:65" s="2" customFormat="1" ht="16.5" customHeight="1">
      <c r="A137" s="36"/>
      <c r="B137" s="37"/>
      <c r="C137" s="237" t="s">
        <v>756</v>
      </c>
      <c r="D137" s="237" t="s">
        <v>757</v>
      </c>
      <c r="E137" s="238" t="s">
        <v>3762</v>
      </c>
      <c r="F137" s="239" t="s">
        <v>3763</v>
      </c>
      <c r="G137" s="240" t="s">
        <v>3641</v>
      </c>
      <c r="H137" s="241">
        <v>7</v>
      </c>
      <c r="I137" s="242"/>
      <c r="J137" s="243">
        <f t="shared" ref="J137:J149" si="20">ROUND(I137*H137,2)</f>
        <v>0</v>
      </c>
      <c r="K137" s="239" t="s">
        <v>19</v>
      </c>
      <c r="L137" s="244"/>
      <c r="M137" s="245" t="s">
        <v>19</v>
      </c>
      <c r="N137" s="246" t="s">
        <v>47</v>
      </c>
      <c r="O137" s="66"/>
      <c r="P137" s="184">
        <f t="shared" ref="P137:P149" si="21">O137*H137</f>
        <v>0</v>
      </c>
      <c r="Q137" s="184">
        <v>0</v>
      </c>
      <c r="R137" s="184">
        <f t="shared" ref="R137:R149" si="22">Q137*H137</f>
        <v>0</v>
      </c>
      <c r="S137" s="184">
        <v>0</v>
      </c>
      <c r="T137" s="185">
        <f t="shared" ref="T137:T149" si="23"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86" t="s">
        <v>592</v>
      </c>
      <c r="AT137" s="186" t="s">
        <v>757</v>
      </c>
      <c r="AU137" s="186" t="s">
        <v>84</v>
      </c>
      <c r="AY137" s="19" t="s">
        <v>177</v>
      </c>
      <c r="BE137" s="187">
        <f t="shared" ref="BE137:BE149" si="24">IF(N137="základní",J137,0)</f>
        <v>0</v>
      </c>
      <c r="BF137" s="187">
        <f t="shared" ref="BF137:BF149" si="25">IF(N137="snížená",J137,0)</f>
        <v>0</v>
      </c>
      <c r="BG137" s="187">
        <f t="shared" ref="BG137:BG149" si="26">IF(N137="zákl. přenesená",J137,0)</f>
        <v>0</v>
      </c>
      <c r="BH137" s="187">
        <f t="shared" ref="BH137:BH149" si="27">IF(N137="sníž. přenesená",J137,0)</f>
        <v>0</v>
      </c>
      <c r="BI137" s="187">
        <f t="shared" ref="BI137:BI149" si="28">IF(N137="nulová",J137,0)</f>
        <v>0</v>
      </c>
      <c r="BJ137" s="19" t="s">
        <v>84</v>
      </c>
      <c r="BK137" s="187">
        <f t="shared" ref="BK137:BK149" si="29">ROUND(I137*H137,2)</f>
        <v>0</v>
      </c>
      <c r="BL137" s="19" t="s">
        <v>301</v>
      </c>
      <c r="BM137" s="186" t="s">
        <v>3764</v>
      </c>
    </row>
    <row r="138" spans="1:65" s="2" customFormat="1" ht="16.5" customHeight="1">
      <c r="A138" s="36"/>
      <c r="B138" s="37"/>
      <c r="C138" s="175" t="s">
        <v>762</v>
      </c>
      <c r="D138" s="175" t="s">
        <v>179</v>
      </c>
      <c r="E138" s="176" t="s">
        <v>3765</v>
      </c>
      <c r="F138" s="177" t="s">
        <v>3766</v>
      </c>
      <c r="G138" s="178" t="s">
        <v>272</v>
      </c>
      <c r="H138" s="179">
        <v>614</v>
      </c>
      <c r="I138" s="180"/>
      <c r="J138" s="181">
        <f t="shared" si="20"/>
        <v>0</v>
      </c>
      <c r="K138" s="177" t="s">
        <v>19</v>
      </c>
      <c r="L138" s="41"/>
      <c r="M138" s="182" t="s">
        <v>19</v>
      </c>
      <c r="N138" s="183" t="s">
        <v>47</v>
      </c>
      <c r="O138" s="66"/>
      <c r="P138" s="184">
        <f t="shared" si="21"/>
        <v>0</v>
      </c>
      <c r="Q138" s="184">
        <v>0</v>
      </c>
      <c r="R138" s="184">
        <f t="shared" si="22"/>
        <v>0</v>
      </c>
      <c r="S138" s="184">
        <v>0</v>
      </c>
      <c r="T138" s="185">
        <f t="shared" si="2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86" t="s">
        <v>301</v>
      </c>
      <c r="AT138" s="186" t="s">
        <v>179</v>
      </c>
      <c r="AU138" s="186" t="s">
        <v>84</v>
      </c>
      <c r="AY138" s="19" t="s">
        <v>177</v>
      </c>
      <c r="BE138" s="187">
        <f t="shared" si="24"/>
        <v>0</v>
      </c>
      <c r="BF138" s="187">
        <f t="shared" si="25"/>
        <v>0</v>
      </c>
      <c r="BG138" s="187">
        <f t="shared" si="26"/>
        <v>0</v>
      </c>
      <c r="BH138" s="187">
        <f t="shared" si="27"/>
        <v>0</v>
      </c>
      <c r="BI138" s="187">
        <f t="shared" si="28"/>
        <v>0</v>
      </c>
      <c r="BJ138" s="19" t="s">
        <v>84</v>
      </c>
      <c r="BK138" s="187">
        <f t="shared" si="29"/>
        <v>0</v>
      </c>
      <c r="BL138" s="19" t="s">
        <v>301</v>
      </c>
      <c r="BM138" s="186" t="s">
        <v>3767</v>
      </c>
    </row>
    <row r="139" spans="1:65" s="2" customFormat="1" ht="16.5" customHeight="1">
      <c r="A139" s="36"/>
      <c r="B139" s="37"/>
      <c r="C139" s="237" t="s">
        <v>767</v>
      </c>
      <c r="D139" s="237" t="s">
        <v>757</v>
      </c>
      <c r="E139" s="238" t="s">
        <v>3768</v>
      </c>
      <c r="F139" s="239" t="s">
        <v>3769</v>
      </c>
      <c r="G139" s="240" t="s">
        <v>272</v>
      </c>
      <c r="H139" s="241">
        <v>614</v>
      </c>
      <c r="I139" s="242"/>
      <c r="J139" s="243">
        <f t="shared" si="20"/>
        <v>0</v>
      </c>
      <c r="K139" s="239" t="s">
        <v>3636</v>
      </c>
      <c r="L139" s="244"/>
      <c r="M139" s="245" t="s">
        <v>19</v>
      </c>
      <c r="N139" s="246" t="s">
        <v>47</v>
      </c>
      <c r="O139" s="66"/>
      <c r="P139" s="184">
        <f t="shared" si="21"/>
        <v>0</v>
      </c>
      <c r="Q139" s="184">
        <v>0</v>
      </c>
      <c r="R139" s="184">
        <f t="shared" si="22"/>
        <v>0</v>
      </c>
      <c r="S139" s="184">
        <v>0</v>
      </c>
      <c r="T139" s="185">
        <f t="shared" si="2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86" t="s">
        <v>592</v>
      </c>
      <c r="AT139" s="186" t="s">
        <v>757</v>
      </c>
      <c r="AU139" s="186" t="s">
        <v>84</v>
      </c>
      <c r="AY139" s="19" t="s">
        <v>177</v>
      </c>
      <c r="BE139" s="187">
        <f t="shared" si="24"/>
        <v>0</v>
      </c>
      <c r="BF139" s="187">
        <f t="shared" si="25"/>
        <v>0</v>
      </c>
      <c r="BG139" s="187">
        <f t="shared" si="26"/>
        <v>0</v>
      </c>
      <c r="BH139" s="187">
        <f t="shared" si="27"/>
        <v>0</v>
      </c>
      <c r="BI139" s="187">
        <f t="shared" si="28"/>
        <v>0</v>
      </c>
      <c r="BJ139" s="19" t="s">
        <v>84</v>
      </c>
      <c r="BK139" s="187">
        <f t="shared" si="29"/>
        <v>0</v>
      </c>
      <c r="BL139" s="19" t="s">
        <v>301</v>
      </c>
      <c r="BM139" s="186" t="s">
        <v>3770</v>
      </c>
    </row>
    <row r="140" spans="1:65" s="2" customFormat="1" ht="16.5" customHeight="1">
      <c r="A140" s="36"/>
      <c r="B140" s="37"/>
      <c r="C140" s="175" t="s">
        <v>795</v>
      </c>
      <c r="D140" s="175" t="s">
        <v>179</v>
      </c>
      <c r="E140" s="176" t="s">
        <v>3771</v>
      </c>
      <c r="F140" s="177" t="s">
        <v>3772</v>
      </c>
      <c r="G140" s="178" t="s">
        <v>3641</v>
      </c>
      <c r="H140" s="179">
        <v>1</v>
      </c>
      <c r="I140" s="180"/>
      <c r="J140" s="181">
        <f t="shared" si="20"/>
        <v>0</v>
      </c>
      <c r="K140" s="177" t="s">
        <v>19</v>
      </c>
      <c r="L140" s="41"/>
      <c r="M140" s="182" t="s">
        <v>19</v>
      </c>
      <c r="N140" s="183" t="s">
        <v>47</v>
      </c>
      <c r="O140" s="66"/>
      <c r="P140" s="184">
        <f t="shared" si="21"/>
        <v>0</v>
      </c>
      <c r="Q140" s="184">
        <v>0</v>
      </c>
      <c r="R140" s="184">
        <f t="shared" si="22"/>
        <v>0</v>
      </c>
      <c r="S140" s="184">
        <v>0</v>
      </c>
      <c r="T140" s="185">
        <f t="shared" si="2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86" t="s">
        <v>301</v>
      </c>
      <c r="AT140" s="186" t="s">
        <v>179</v>
      </c>
      <c r="AU140" s="186" t="s">
        <v>84</v>
      </c>
      <c r="AY140" s="19" t="s">
        <v>177</v>
      </c>
      <c r="BE140" s="187">
        <f t="shared" si="24"/>
        <v>0</v>
      </c>
      <c r="BF140" s="187">
        <f t="shared" si="25"/>
        <v>0</v>
      </c>
      <c r="BG140" s="187">
        <f t="shared" si="26"/>
        <v>0</v>
      </c>
      <c r="BH140" s="187">
        <f t="shared" si="27"/>
        <v>0</v>
      </c>
      <c r="BI140" s="187">
        <f t="shared" si="28"/>
        <v>0</v>
      </c>
      <c r="BJ140" s="19" t="s">
        <v>84</v>
      </c>
      <c r="BK140" s="187">
        <f t="shared" si="29"/>
        <v>0</v>
      </c>
      <c r="BL140" s="19" t="s">
        <v>301</v>
      </c>
      <c r="BM140" s="186" t="s">
        <v>3773</v>
      </c>
    </row>
    <row r="141" spans="1:65" s="2" customFormat="1" ht="16.5" customHeight="1">
      <c r="A141" s="36"/>
      <c r="B141" s="37"/>
      <c r="C141" s="237" t="s">
        <v>807</v>
      </c>
      <c r="D141" s="237" t="s">
        <v>757</v>
      </c>
      <c r="E141" s="238" t="s">
        <v>3771</v>
      </c>
      <c r="F141" s="239" t="s">
        <v>3774</v>
      </c>
      <c r="G141" s="240" t="s">
        <v>3641</v>
      </c>
      <c r="H141" s="241">
        <v>1</v>
      </c>
      <c r="I141" s="242"/>
      <c r="J141" s="243">
        <f t="shared" si="20"/>
        <v>0</v>
      </c>
      <c r="K141" s="239" t="s">
        <v>19</v>
      </c>
      <c r="L141" s="244"/>
      <c r="M141" s="245" t="s">
        <v>19</v>
      </c>
      <c r="N141" s="246" t="s">
        <v>47</v>
      </c>
      <c r="O141" s="66"/>
      <c r="P141" s="184">
        <f t="shared" si="21"/>
        <v>0</v>
      </c>
      <c r="Q141" s="184">
        <v>0</v>
      </c>
      <c r="R141" s="184">
        <f t="shared" si="22"/>
        <v>0</v>
      </c>
      <c r="S141" s="184">
        <v>0</v>
      </c>
      <c r="T141" s="185">
        <f t="shared" si="2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86" t="s">
        <v>592</v>
      </c>
      <c r="AT141" s="186" t="s">
        <v>757</v>
      </c>
      <c r="AU141" s="186" t="s">
        <v>84</v>
      </c>
      <c r="AY141" s="19" t="s">
        <v>177</v>
      </c>
      <c r="BE141" s="187">
        <f t="shared" si="24"/>
        <v>0</v>
      </c>
      <c r="BF141" s="187">
        <f t="shared" si="25"/>
        <v>0</v>
      </c>
      <c r="BG141" s="187">
        <f t="shared" si="26"/>
        <v>0</v>
      </c>
      <c r="BH141" s="187">
        <f t="shared" si="27"/>
        <v>0</v>
      </c>
      <c r="BI141" s="187">
        <f t="shared" si="28"/>
        <v>0</v>
      </c>
      <c r="BJ141" s="19" t="s">
        <v>84</v>
      </c>
      <c r="BK141" s="187">
        <f t="shared" si="29"/>
        <v>0</v>
      </c>
      <c r="BL141" s="19" t="s">
        <v>301</v>
      </c>
      <c r="BM141" s="186" t="s">
        <v>3775</v>
      </c>
    </row>
    <row r="142" spans="1:65" s="2" customFormat="1" ht="16.5" customHeight="1">
      <c r="A142" s="36"/>
      <c r="B142" s="37"/>
      <c r="C142" s="175" t="s">
        <v>812</v>
      </c>
      <c r="D142" s="175" t="s">
        <v>179</v>
      </c>
      <c r="E142" s="176" t="s">
        <v>3776</v>
      </c>
      <c r="F142" s="177" t="s">
        <v>3777</v>
      </c>
      <c r="G142" s="178" t="s">
        <v>3641</v>
      </c>
      <c r="H142" s="179">
        <v>2</v>
      </c>
      <c r="I142" s="180"/>
      <c r="J142" s="181">
        <f t="shared" si="20"/>
        <v>0</v>
      </c>
      <c r="K142" s="177" t="s">
        <v>19</v>
      </c>
      <c r="L142" s="41"/>
      <c r="M142" s="182" t="s">
        <v>19</v>
      </c>
      <c r="N142" s="183" t="s">
        <v>47</v>
      </c>
      <c r="O142" s="66"/>
      <c r="P142" s="184">
        <f t="shared" si="21"/>
        <v>0</v>
      </c>
      <c r="Q142" s="184">
        <v>0</v>
      </c>
      <c r="R142" s="184">
        <f t="shared" si="22"/>
        <v>0</v>
      </c>
      <c r="S142" s="184">
        <v>0</v>
      </c>
      <c r="T142" s="185">
        <f t="shared" si="2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86" t="s">
        <v>301</v>
      </c>
      <c r="AT142" s="186" t="s">
        <v>179</v>
      </c>
      <c r="AU142" s="186" t="s">
        <v>84</v>
      </c>
      <c r="AY142" s="19" t="s">
        <v>177</v>
      </c>
      <c r="BE142" s="187">
        <f t="shared" si="24"/>
        <v>0</v>
      </c>
      <c r="BF142" s="187">
        <f t="shared" si="25"/>
        <v>0</v>
      </c>
      <c r="BG142" s="187">
        <f t="shared" si="26"/>
        <v>0</v>
      </c>
      <c r="BH142" s="187">
        <f t="shared" si="27"/>
        <v>0</v>
      </c>
      <c r="BI142" s="187">
        <f t="shared" si="28"/>
        <v>0</v>
      </c>
      <c r="BJ142" s="19" t="s">
        <v>84</v>
      </c>
      <c r="BK142" s="187">
        <f t="shared" si="29"/>
        <v>0</v>
      </c>
      <c r="BL142" s="19" t="s">
        <v>301</v>
      </c>
      <c r="BM142" s="186" t="s">
        <v>3778</v>
      </c>
    </row>
    <row r="143" spans="1:65" s="2" customFormat="1" ht="16.5" customHeight="1">
      <c r="A143" s="36"/>
      <c r="B143" s="37"/>
      <c r="C143" s="237" t="s">
        <v>816</v>
      </c>
      <c r="D143" s="237" t="s">
        <v>757</v>
      </c>
      <c r="E143" s="238" t="s">
        <v>3776</v>
      </c>
      <c r="F143" s="239" t="s">
        <v>3779</v>
      </c>
      <c r="G143" s="240" t="s">
        <v>3641</v>
      </c>
      <c r="H143" s="241">
        <v>2</v>
      </c>
      <c r="I143" s="242"/>
      <c r="J143" s="243">
        <f t="shared" si="20"/>
        <v>0</v>
      </c>
      <c r="K143" s="239" t="s">
        <v>19</v>
      </c>
      <c r="L143" s="244"/>
      <c r="M143" s="245" t="s">
        <v>19</v>
      </c>
      <c r="N143" s="246" t="s">
        <v>47</v>
      </c>
      <c r="O143" s="66"/>
      <c r="P143" s="184">
        <f t="shared" si="21"/>
        <v>0</v>
      </c>
      <c r="Q143" s="184">
        <v>0</v>
      </c>
      <c r="R143" s="184">
        <f t="shared" si="22"/>
        <v>0</v>
      </c>
      <c r="S143" s="184">
        <v>0</v>
      </c>
      <c r="T143" s="185">
        <f t="shared" si="2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86" t="s">
        <v>592</v>
      </c>
      <c r="AT143" s="186" t="s">
        <v>757</v>
      </c>
      <c r="AU143" s="186" t="s">
        <v>84</v>
      </c>
      <c r="AY143" s="19" t="s">
        <v>177</v>
      </c>
      <c r="BE143" s="187">
        <f t="shared" si="24"/>
        <v>0</v>
      </c>
      <c r="BF143" s="187">
        <f t="shared" si="25"/>
        <v>0</v>
      </c>
      <c r="BG143" s="187">
        <f t="shared" si="26"/>
        <v>0</v>
      </c>
      <c r="BH143" s="187">
        <f t="shared" si="27"/>
        <v>0</v>
      </c>
      <c r="BI143" s="187">
        <f t="shared" si="28"/>
        <v>0</v>
      </c>
      <c r="BJ143" s="19" t="s">
        <v>84</v>
      </c>
      <c r="BK143" s="187">
        <f t="shared" si="29"/>
        <v>0</v>
      </c>
      <c r="BL143" s="19" t="s">
        <v>301</v>
      </c>
      <c r="BM143" s="186" t="s">
        <v>3780</v>
      </c>
    </row>
    <row r="144" spans="1:65" s="2" customFormat="1" ht="16.5" customHeight="1">
      <c r="A144" s="36"/>
      <c r="B144" s="37"/>
      <c r="C144" s="175" t="s">
        <v>825</v>
      </c>
      <c r="D144" s="175" t="s">
        <v>179</v>
      </c>
      <c r="E144" s="176" t="s">
        <v>3781</v>
      </c>
      <c r="F144" s="177" t="s">
        <v>3782</v>
      </c>
      <c r="G144" s="178" t="s">
        <v>272</v>
      </c>
      <c r="H144" s="179">
        <v>6</v>
      </c>
      <c r="I144" s="180"/>
      <c r="J144" s="181">
        <f t="shared" si="20"/>
        <v>0</v>
      </c>
      <c r="K144" s="177" t="s">
        <v>19</v>
      </c>
      <c r="L144" s="41"/>
      <c r="M144" s="182" t="s">
        <v>19</v>
      </c>
      <c r="N144" s="183" t="s">
        <v>47</v>
      </c>
      <c r="O144" s="66"/>
      <c r="P144" s="184">
        <f t="shared" si="21"/>
        <v>0</v>
      </c>
      <c r="Q144" s="184">
        <v>0</v>
      </c>
      <c r="R144" s="184">
        <f t="shared" si="22"/>
        <v>0</v>
      </c>
      <c r="S144" s="184">
        <v>0</v>
      </c>
      <c r="T144" s="185">
        <f t="shared" si="2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86" t="s">
        <v>301</v>
      </c>
      <c r="AT144" s="186" t="s">
        <v>179</v>
      </c>
      <c r="AU144" s="186" t="s">
        <v>84</v>
      </c>
      <c r="AY144" s="19" t="s">
        <v>177</v>
      </c>
      <c r="BE144" s="187">
        <f t="shared" si="24"/>
        <v>0</v>
      </c>
      <c r="BF144" s="187">
        <f t="shared" si="25"/>
        <v>0</v>
      </c>
      <c r="BG144" s="187">
        <f t="shared" si="26"/>
        <v>0</v>
      </c>
      <c r="BH144" s="187">
        <f t="shared" si="27"/>
        <v>0</v>
      </c>
      <c r="BI144" s="187">
        <f t="shared" si="28"/>
        <v>0</v>
      </c>
      <c r="BJ144" s="19" t="s">
        <v>84</v>
      </c>
      <c r="BK144" s="187">
        <f t="shared" si="29"/>
        <v>0</v>
      </c>
      <c r="BL144" s="19" t="s">
        <v>301</v>
      </c>
      <c r="BM144" s="186" t="s">
        <v>3783</v>
      </c>
    </row>
    <row r="145" spans="1:65" s="2" customFormat="1" ht="16.5" customHeight="1">
      <c r="A145" s="36"/>
      <c r="B145" s="37"/>
      <c r="C145" s="237" t="s">
        <v>830</v>
      </c>
      <c r="D145" s="237" t="s">
        <v>757</v>
      </c>
      <c r="E145" s="238" t="s">
        <v>3784</v>
      </c>
      <c r="F145" s="239" t="s">
        <v>3785</v>
      </c>
      <c r="G145" s="240" t="s">
        <v>3641</v>
      </c>
      <c r="H145" s="241">
        <v>6</v>
      </c>
      <c r="I145" s="242"/>
      <c r="J145" s="243">
        <f t="shared" si="20"/>
        <v>0</v>
      </c>
      <c r="K145" s="239" t="s">
        <v>19</v>
      </c>
      <c r="L145" s="244"/>
      <c r="M145" s="245" t="s">
        <v>19</v>
      </c>
      <c r="N145" s="246" t="s">
        <v>47</v>
      </c>
      <c r="O145" s="66"/>
      <c r="P145" s="184">
        <f t="shared" si="21"/>
        <v>0</v>
      </c>
      <c r="Q145" s="184">
        <v>0</v>
      </c>
      <c r="R145" s="184">
        <f t="shared" si="22"/>
        <v>0</v>
      </c>
      <c r="S145" s="184">
        <v>0</v>
      </c>
      <c r="T145" s="185">
        <f t="shared" si="2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86" t="s">
        <v>592</v>
      </c>
      <c r="AT145" s="186" t="s">
        <v>757</v>
      </c>
      <c r="AU145" s="186" t="s">
        <v>84</v>
      </c>
      <c r="AY145" s="19" t="s">
        <v>177</v>
      </c>
      <c r="BE145" s="187">
        <f t="shared" si="24"/>
        <v>0</v>
      </c>
      <c r="BF145" s="187">
        <f t="shared" si="25"/>
        <v>0</v>
      </c>
      <c r="BG145" s="187">
        <f t="shared" si="26"/>
        <v>0</v>
      </c>
      <c r="BH145" s="187">
        <f t="shared" si="27"/>
        <v>0</v>
      </c>
      <c r="BI145" s="187">
        <f t="shared" si="28"/>
        <v>0</v>
      </c>
      <c r="BJ145" s="19" t="s">
        <v>84</v>
      </c>
      <c r="BK145" s="187">
        <f t="shared" si="29"/>
        <v>0</v>
      </c>
      <c r="BL145" s="19" t="s">
        <v>301</v>
      </c>
      <c r="BM145" s="186" t="s">
        <v>3786</v>
      </c>
    </row>
    <row r="146" spans="1:65" s="2" customFormat="1" ht="16.5" customHeight="1">
      <c r="A146" s="36"/>
      <c r="B146" s="37"/>
      <c r="C146" s="237" t="s">
        <v>836</v>
      </c>
      <c r="D146" s="237" t="s">
        <v>757</v>
      </c>
      <c r="E146" s="238" t="s">
        <v>3787</v>
      </c>
      <c r="F146" s="239" t="s">
        <v>3788</v>
      </c>
      <c r="G146" s="240" t="s">
        <v>3641</v>
      </c>
      <c r="H146" s="241">
        <v>6</v>
      </c>
      <c r="I146" s="242"/>
      <c r="J146" s="243">
        <f t="shared" si="20"/>
        <v>0</v>
      </c>
      <c r="K146" s="239" t="s">
        <v>19</v>
      </c>
      <c r="L146" s="244"/>
      <c r="M146" s="245" t="s">
        <v>19</v>
      </c>
      <c r="N146" s="246" t="s">
        <v>47</v>
      </c>
      <c r="O146" s="66"/>
      <c r="P146" s="184">
        <f t="shared" si="21"/>
        <v>0</v>
      </c>
      <c r="Q146" s="184">
        <v>0</v>
      </c>
      <c r="R146" s="184">
        <f t="shared" si="22"/>
        <v>0</v>
      </c>
      <c r="S146" s="184">
        <v>0</v>
      </c>
      <c r="T146" s="185">
        <f t="shared" si="2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86" t="s">
        <v>592</v>
      </c>
      <c r="AT146" s="186" t="s">
        <v>757</v>
      </c>
      <c r="AU146" s="186" t="s">
        <v>84</v>
      </c>
      <c r="AY146" s="19" t="s">
        <v>177</v>
      </c>
      <c r="BE146" s="187">
        <f t="shared" si="24"/>
        <v>0</v>
      </c>
      <c r="BF146" s="187">
        <f t="shared" si="25"/>
        <v>0</v>
      </c>
      <c r="BG146" s="187">
        <f t="shared" si="26"/>
        <v>0</v>
      </c>
      <c r="BH146" s="187">
        <f t="shared" si="27"/>
        <v>0</v>
      </c>
      <c r="BI146" s="187">
        <f t="shared" si="28"/>
        <v>0</v>
      </c>
      <c r="BJ146" s="19" t="s">
        <v>84</v>
      </c>
      <c r="BK146" s="187">
        <f t="shared" si="29"/>
        <v>0</v>
      </c>
      <c r="BL146" s="19" t="s">
        <v>301</v>
      </c>
      <c r="BM146" s="186" t="s">
        <v>3789</v>
      </c>
    </row>
    <row r="147" spans="1:65" s="2" customFormat="1" ht="16.5" customHeight="1">
      <c r="A147" s="36"/>
      <c r="B147" s="37"/>
      <c r="C147" s="175" t="s">
        <v>861</v>
      </c>
      <c r="D147" s="175" t="s">
        <v>179</v>
      </c>
      <c r="E147" s="176" t="s">
        <v>3790</v>
      </c>
      <c r="F147" s="177" t="s">
        <v>3791</v>
      </c>
      <c r="G147" s="178" t="s">
        <v>1992</v>
      </c>
      <c r="H147" s="179">
        <v>1</v>
      </c>
      <c r="I147" s="180"/>
      <c r="J147" s="181">
        <f t="shared" si="20"/>
        <v>0</v>
      </c>
      <c r="K147" s="177" t="s">
        <v>19</v>
      </c>
      <c r="L147" s="41"/>
      <c r="M147" s="182" t="s">
        <v>19</v>
      </c>
      <c r="N147" s="183" t="s">
        <v>47</v>
      </c>
      <c r="O147" s="66"/>
      <c r="P147" s="184">
        <f t="shared" si="21"/>
        <v>0</v>
      </c>
      <c r="Q147" s="184">
        <v>0</v>
      </c>
      <c r="R147" s="184">
        <f t="shared" si="22"/>
        <v>0</v>
      </c>
      <c r="S147" s="184">
        <v>0</v>
      </c>
      <c r="T147" s="185">
        <f t="shared" si="2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86" t="s">
        <v>301</v>
      </c>
      <c r="AT147" s="186" t="s">
        <v>179</v>
      </c>
      <c r="AU147" s="186" t="s">
        <v>84</v>
      </c>
      <c r="AY147" s="19" t="s">
        <v>177</v>
      </c>
      <c r="BE147" s="187">
        <f t="shared" si="24"/>
        <v>0</v>
      </c>
      <c r="BF147" s="187">
        <f t="shared" si="25"/>
        <v>0</v>
      </c>
      <c r="BG147" s="187">
        <f t="shared" si="26"/>
        <v>0</v>
      </c>
      <c r="BH147" s="187">
        <f t="shared" si="27"/>
        <v>0</v>
      </c>
      <c r="BI147" s="187">
        <f t="shared" si="28"/>
        <v>0</v>
      </c>
      <c r="BJ147" s="19" t="s">
        <v>84</v>
      </c>
      <c r="BK147" s="187">
        <f t="shared" si="29"/>
        <v>0</v>
      </c>
      <c r="BL147" s="19" t="s">
        <v>301</v>
      </c>
      <c r="BM147" s="186" t="s">
        <v>3792</v>
      </c>
    </row>
    <row r="148" spans="1:65" s="2" customFormat="1" ht="16.5" customHeight="1">
      <c r="A148" s="36"/>
      <c r="B148" s="37"/>
      <c r="C148" s="237" t="s">
        <v>875</v>
      </c>
      <c r="D148" s="237" t="s">
        <v>757</v>
      </c>
      <c r="E148" s="238" t="s">
        <v>3793</v>
      </c>
      <c r="F148" s="239" t="s">
        <v>3794</v>
      </c>
      <c r="G148" s="240" t="s">
        <v>1992</v>
      </c>
      <c r="H148" s="241">
        <v>1</v>
      </c>
      <c r="I148" s="242"/>
      <c r="J148" s="243">
        <f t="shared" si="20"/>
        <v>0</v>
      </c>
      <c r="K148" s="239" t="s">
        <v>19</v>
      </c>
      <c r="L148" s="244"/>
      <c r="M148" s="245" t="s">
        <v>19</v>
      </c>
      <c r="N148" s="246" t="s">
        <v>47</v>
      </c>
      <c r="O148" s="66"/>
      <c r="P148" s="184">
        <f t="shared" si="21"/>
        <v>0</v>
      </c>
      <c r="Q148" s="184">
        <v>0</v>
      </c>
      <c r="R148" s="184">
        <f t="shared" si="22"/>
        <v>0</v>
      </c>
      <c r="S148" s="184">
        <v>0</v>
      </c>
      <c r="T148" s="185">
        <f t="shared" si="2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86" t="s">
        <v>592</v>
      </c>
      <c r="AT148" s="186" t="s">
        <v>757</v>
      </c>
      <c r="AU148" s="186" t="s">
        <v>84</v>
      </c>
      <c r="AY148" s="19" t="s">
        <v>177</v>
      </c>
      <c r="BE148" s="187">
        <f t="shared" si="24"/>
        <v>0</v>
      </c>
      <c r="BF148" s="187">
        <f t="shared" si="25"/>
        <v>0</v>
      </c>
      <c r="BG148" s="187">
        <f t="shared" si="26"/>
        <v>0</v>
      </c>
      <c r="BH148" s="187">
        <f t="shared" si="27"/>
        <v>0</v>
      </c>
      <c r="BI148" s="187">
        <f t="shared" si="28"/>
        <v>0</v>
      </c>
      <c r="BJ148" s="19" t="s">
        <v>84</v>
      </c>
      <c r="BK148" s="187">
        <f t="shared" si="29"/>
        <v>0</v>
      </c>
      <c r="BL148" s="19" t="s">
        <v>301</v>
      </c>
      <c r="BM148" s="186" t="s">
        <v>3795</v>
      </c>
    </row>
    <row r="149" spans="1:65" s="2" customFormat="1" ht="16.5" customHeight="1">
      <c r="A149" s="36"/>
      <c r="B149" s="37"/>
      <c r="C149" s="175" t="s">
        <v>896</v>
      </c>
      <c r="D149" s="175" t="s">
        <v>179</v>
      </c>
      <c r="E149" s="176" t="s">
        <v>3796</v>
      </c>
      <c r="F149" s="177" t="s">
        <v>3797</v>
      </c>
      <c r="G149" s="178" t="s">
        <v>272</v>
      </c>
      <c r="H149" s="179">
        <v>5</v>
      </c>
      <c r="I149" s="180"/>
      <c r="J149" s="181">
        <f t="shared" si="20"/>
        <v>0</v>
      </c>
      <c r="K149" s="177" t="s">
        <v>3636</v>
      </c>
      <c r="L149" s="41"/>
      <c r="M149" s="182" t="s">
        <v>19</v>
      </c>
      <c r="N149" s="183" t="s">
        <v>47</v>
      </c>
      <c r="O149" s="66"/>
      <c r="P149" s="184">
        <f t="shared" si="21"/>
        <v>0</v>
      </c>
      <c r="Q149" s="184">
        <v>0</v>
      </c>
      <c r="R149" s="184">
        <f t="shared" si="22"/>
        <v>0</v>
      </c>
      <c r="S149" s="184">
        <v>0</v>
      </c>
      <c r="T149" s="185">
        <f t="shared" si="2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86" t="s">
        <v>301</v>
      </c>
      <c r="AT149" s="186" t="s">
        <v>179</v>
      </c>
      <c r="AU149" s="186" t="s">
        <v>84</v>
      </c>
      <c r="AY149" s="19" t="s">
        <v>177</v>
      </c>
      <c r="BE149" s="187">
        <f t="shared" si="24"/>
        <v>0</v>
      </c>
      <c r="BF149" s="187">
        <f t="shared" si="25"/>
        <v>0</v>
      </c>
      <c r="BG149" s="187">
        <f t="shared" si="26"/>
        <v>0</v>
      </c>
      <c r="BH149" s="187">
        <f t="shared" si="27"/>
        <v>0</v>
      </c>
      <c r="BI149" s="187">
        <f t="shared" si="28"/>
        <v>0</v>
      </c>
      <c r="BJ149" s="19" t="s">
        <v>84</v>
      </c>
      <c r="BK149" s="187">
        <f t="shared" si="29"/>
        <v>0</v>
      </c>
      <c r="BL149" s="19" t="s">
        <v>301</v>
      </c>
      <c r="BM149" s="186" t="s">
        <v>3798</v>
      </c>
    </row>
    <row r="150" spans="1:65" s="2" customFormat="1" ht="11.25">
      <c r="A150" s="36"/>
      <c r="B150" s="37"/>
      <c r="C150" s="38"/>
      <c r="D150" s="188" t="s">
        <v>186</v>
      </c>
      <c r="E150" s="38"/>
      <c r="F150" s="189" t="s">
        <v>3799</v>
      </c>
      <c r="G150" s="38"/>
      <c r="H150" s="38"/>
      <c r="I150" s="190"/>
      <c r="J150" s="38"/>
      <c r="K150" s="38"/>
      <c r="L150" s="41"/>
      <c r="M150" s="191"/>
      <c r="N150" s="192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186</v>
      </c>
      <c r="AU150" s="19" t="s">
        <v>84</v>
      </c>
    </row>
    <row r="151" spans="1:65" s="2" customFormat="1" ht="16.5" customHeight="1">
      <c r="A151" s="36"/>
      <c r="B151" s="37"/>
      <c r="C151" s="237" t="s">
        <v>901</v>
      </c>
      <c r="D151" s="237" t="s">
        <v>757</v>
      </c>
      <c r="E151" s="238" t="s">
        <v>3800</v>
      </c>
      <c r="F151" s="239" t="s">
        <v>3801</v>
      </c>
      <c r="G151" s="240" t="s">
        <v>3641</v>
      </c>
      <c r="H151" s="241">
        <v>1</v>
      </c>
      <c r="I151" s="242"/>
      <c r="J151" s="243">
        <f>ROUND(I151*H151,2)</f>
        <v>0</v>
      </c>
      <c r="K151" s="239" t="s">
        <v>19</v>
      </c>
      <c r="L151" s="244"/>
      <c r="M151" s="245" t="s">
        <v>19</v>
      </c>
      <c r="N151" s="246" t="s">
        <v>47</v>
      </c>
      <c r="O151" s="66"/>
      <c r="P151" s="184">
        <f>O151*H151</f>
        <v>0</v>
      </c>
      <c r="Q151" s="184">
        <v>0</v>
      </c>
      <c r="R151" s="184">
        <f>Q151*H151</f>
        <v>0</v>
      </c>
      <c r="S151" s="184">
        <v>0</v>
      </c>
      <c r="T151" s="185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86" t="s">
        <v>592</v>
      </c>
      <c r="AT151" s="186" t="s">
        <v>757</v>
      </c>
      <c r="AU151" s="186" t="s">
        <v>84</v>
      </c>
      <c r="AY151" s="19" t="s">
        <v>177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19" t="s">
        <v>84</v>
      </c>
      <c r="BK151" s="187">
        <f>ROUND(I151*H151,2)</f>
        <v>0</v>
      </c>
      <c r="BL151" s="19" t="s">
        <v>301</v>
      </c>
      <c r="BM151" s="186" t="s">
        <v>3802</v>
      </c>
    </row>
    <row r="152" spans="1:65" s="2" customFormat="1" ht="16.5" customHeight="1">
      <c r="A152" s="36"/>
      <c r="B152" s="37"/>
      <c r="C152" s="237" t="s">
        <v>906</v>
      </c>
      <c r="D152" s="237" t="s">
        <v>757</v>
      </c>
      <c r="E152" s="238" t="s">
        <v>3803</v>
      </c>
      <c r="F152" s="239" t="s">
        <v>3804</v>
      </c>
      <c r="G152" s="240" t="s">
        <v>3641</v>
      </c>
      <c r="H152" s="241">
        <v>2</v>
      </c>
      <c r="I152" s="242"/>
      <c r="J152" s="243">
        <f>ROUND(I152*H152,2)</f>
        <v>0</v>
      </c>
      <c r="K152" s="239" t="s">
        <v>19</v>
      </c>
      <c r="L152" s="244"/>
      <c r="M152" s="245" t="s">
        <v>19</v>
      </c>
      <c r="N152" s="246" t="s">
        <v>47</v>
      </c>
      <c r="O152" s="66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86" t="s">
        <v>592</v>
      </c>
      <c r="AT152" s="186" t="s">
        <v>757</v>
      </c>
      <c r="AU152" s="186" t="s">
        <v>84</v>
      </c>
      <c r="AY152" s="19" t="s">
        <v>177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19" t="s">
        <v>84</v>
      </c>
      <c r="BK152" s="187">
        <f>ROUND(I152*H152,2)</f>
        <v>0</v>
      </c>
      <c r="BL152" s="19" t="s">
        <v>301</v>
      </c>
      <c r="BM152" s="186" t="s">
        <v>3805</v>
      </c>
    </row>
    <row r="153" spans="1:65" s="2" customFormat="1" ht="16.5" customHeight="1">
      <c r="A153" s="36"/>
      <c r="B153" s="37"/>
      <c r="C153" s="237" t="s">
        <v>911</v>
      </c>
      <c r="D153" s="237" t="s">
        <v>757</v>
      </c>
      <c r="E153" s="238" t="s">
        <v>3806</v>
      </c>
      <c r="F153" s="239" t="s">
        <v>3801</v>
      </c>
      <c r="G153" s="240" t="s">
        <v>3641</v>
      </c>
      <c r="H153" s="241">
        <v>1</v>
      </c>
      <c r="I153" s="242"/>
      <c r="J153" s="243">
        <f>ROUND(I153*H153,2)</f>
        <v>0</v>
      </c>
      <c r="K153" s="239" t="s">
        <v>19</v>
      </c>
      <c r="L153" s="244"/>
      <c r="M153" s="245" t="s">
        <v>19</v>
      </c>
      <c r="N153" s="246" t="s">
        <v>47</v>
      </c>
      <c r="O153" s="66"/>
      <c r="P153" s="184">
        <f>O153*H153</f>
        <v>0</v>
      </c>
      <c r="Q153" s="184">
        <v>0</v>
      </c>
      <c r="R153" s="184">
        <f>Q153*H153</f>
        <v>0</v>
      </c>
      <c r="S153" s="184">
        <v>0</v>
      </c>
      <c r="T153" s="185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86" t="s">
        <v>592</v>
      </c>
      <c r="AT153" s="186" t="s">
        <v>757</v>
      </c>
      <c r="AU153" s="186" t="s">
        <v>84</v>
      </c>
      <c r="AY153" s="19" t="s">
        <v>177</v>
      </c>
      <c r="BE153" s="187">
        <f>IF(N153="základní",J153,0)</f>
        <v>0</v>
      </c>
      <c r="BF153" s="187">
        <f>IF(N153="snížená",J153,0)</f>
        <v>0</v>
      </c>
      <c r="BG153" s="187">
        <f>IF(N153="zákl. přenesená",J153,0)</f>
        <v>0</v>
      </c>
      <c r="BH153" s="187">
        <f>IF(N153="sníž. přenesená",J153,0)</f>
        <v>0</v>
      </c>
      <c r="BI153" s="187">
        <f>IF(N153="nulová",J153,0)</f>
        <v>0</v>
      </c>
      <c r="BJ153" s="19" t="s">
        <v>84</v>
      </c>
      <c r="BK153" s="187">
        <f>ROUND(I153*H153,2)</f>
        <v>0</v>
      </c>
      <c r="BL153" s="19" t="s">
        <v>301</v>
      </c>
      <c r="BM153" s="186" t="s">
        <v>3807</v>
      </c>
    </row>
    <row r="154" spans="1:65" s="2" customFormat="1" ht="16.5" customHeight="1">
      <c r="A154" s="36"/>
      <c r="B154" s="37"/>
      <c r="C154" s="175" t="s">
        <v>916</v>
      </c>
      <c r="D154" s="175" t="s">
        <v>179</v>
      </c>
      <c r="E154" s="176" t="s">
        <v>3808</v>
      </c>
      <c r="F154" s="177" t="s">
        <v>3809</v>
      </c>
      <c r="G154" s="178" t="s">
        <v>272</v>
      </c>
      <c r="H154" s="179">
        <v>2</v>
      </c>
      <c r="I154" s="180"/>
      <c r="J154" s="181">
        <f>ROUND(I154*H154,2)</f>
        <v>0</v>
      </c>
      <c r="K154" s="177" t="s">
        <v>3636</v>
      </c>
      <c r="L154" s="41"/>
      <c r="M154" s="182" t="s">
        <v>19</v>
      </c>
      <c r="N154" s="183" t="s">
        <v>47</v>
      </c>
      <c r="O154" s="66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86" t="s">
        <v>301</v>
      </c>
      <c r="AT154" s="186" t="s">
        <v>179</v>
      </c>
      <c r="AU154" s="186" t="s">
        <v>84</v>
      </c>
      <c r="AY154" s="19" t="s">
        <v>177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19" t="s">
        <v>84</v>
      </c>
      <c r="BK154" s="187">
        <f>ROUND(I154*H154,2)</f>
        <v>0</v>
      </c>
      <c r="BL154" s="19" t="s">
        <v>301</v>
      </c>
      <c r="BM154" s="186" t="s">
        <v>3810</v>
      </c>
    </row>
    <row r="155" spans="1:65" s="2" customFormat="1" ht="11.25">
      <c r="A155" s="36"/>
      <c r="B155" s="37"/>
      <c r="C155" s="38"/>
      <c r="D155" s="188" t="s">
        <v>186</v>
      </c>
      <c r="E155" s="38"/>
      <c r="F155" s="189" t="s">
        <v>3811</v>
      </c>
      <c r="G155" s="38"/>
      <c r="H155" s="38"/>
      <c r="I155" s="190"/>
      <c r="J155" s="38"/>
      <c r="K155" s="38"/>
      <c r="L155" s="41"/>
      <c r="M155" s="191"/>
      <c r="N155" s="192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186</v>
      </c>
      <c r="AU155" s="19" t="s">
        <v>84</v>
      </c>
    </row>
    <row r="156" spans="1:65" s="2" customFormat="1" ht="16.5" customHeight="1">
      <c r="A156" s="36"/>
      <c r="B156" s="37"/>
      <c r="C156" s="175" t="s">
        <v>921</v>
      </c>
      <c r="D156" s="175" t="s">
        <v>179</v>
      </c>
      <c r="E156" s="176" t="s">
        <v>3812</v>
      </c>
      <c r="F156" s="177" t="s">
        <v>3813</v>
      </c>
      <c r="G156" s="178" t="s">
        <v>272</v>
      </c>
      <c r="H156" s="179">
        <v>2</v>
      </c>
      <c r="I156" s="180"/>
      <c r="J156" s="181">
        <f t="shared" ref="J156:J161" si="30">ROUND(I156*H156,2)</f>
        <v>0</v>
      </c>
      <c r="K156" s="177" t="s">
        <v>19</v>
      </c>
      <c r="L156" s="41"/>
      <c r="M156" s="182" t="s">
        <v>19</v>
      </c>
      <c r="N156" s="183" t="s">
        <v>47</v>
      </c>
      <c r="O156" s="66"/>
      <c r="P156" s="184">
        <f t="shared" ref="P156:P161" si="31">O156*H156</f>
        <v>0</v>
      </c>
      <c r="Q156" s="184">
        <v>0</v>
      </c>
      <c r="R156" s="184">
        <f t="shared" ref="R156:R161" si="32">Q156*H156</f>
        <v>0</v>
      </c>
      <c r="S156" s="184">
        <v>0</v>
      </c>
      <c r="T156" s="185">
        <f t="shared" ref="T156:T161" si="33"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86" t="s">
        <v>301</v>
      </c>
      <c r="AT156" s="186" t="s">
        <v>179</v>
      </c>
      <c r="AU156" s="186" t="s">
        <v>84</v>
      </c>
      <c r="AY156" s="19" t="s">
        <v>177</v>
      </c>
      <c r="BE156" s="187">
        <f t="shared" ref="BE156:BE161" si="34">IF(N156="základní",J156,0)</f>
        <v>0</v>
      </c>
      <c r="BF156" s="187">
        <f t="shared" ref="BF156:BF161" si="35">IF(N156="snížená",J156,0)</f>
        <v>0</v>
      </c>
      <c r="BG156" s="187">
        <f t="shared" ref="BG156:BG161" si="36">IF(N156="zákl. přenesená",J156,0)</f>
        <v>0</v>
      </c>
      <c r="BH156" s="187">
        <f t="shared" ref="BH156:BH161" si="37">IF(N156="sníž. přenesená",J156,0)</f>
        <v>0</v>
      </c>
      <c r="BI156" s="187">
        <f t="shared" ref="BI156:BI161" si="38">IF(N156="nulová",J156,0)</f>
        <v>0</v>
      </c>
      <c r="BJ156" s="19" t="s">
        <v>84</v>
      </c>
      <c r="BK156" s="187">
        <f t="shared" ref="BK156:BK161" si="39">ROUND(I156*H156,2)</f>
        <v>0</v>
      </c>
      <c r="BL156" s="19" t="s">
        <v>301</v>
      </c>
      <c r="BM156" s="186" t="s">
        <v>3814</v>
      </c>
    </row>
    <row r="157" spans="1:65" s="2" customFormat="1" ht="24.2" customHeight="1">
      <c r="A157" s="36"/>
      <c r="B157" s="37"/>
      <c r="C157" s="237" t="s">
        <v>945</v>
      </c>
      <c r="D157" s="237" t="s">
        <v>757</v>
      </c>
      <c r="E157" s="238" t="s">
        <v>3815</v>
      </c>
      <c r="F157" s="239" t="s">
        <v>3816</v>
      </c>
      <c r="G157" s="240" t="s">
        <v>3641</v>
      </c>
      <c r="H157" s="241">
        <v>2</v>
      </c>
      <c r="I157" s="242"/>
      <c r="J157" s="243">
        <f t="shared" si="30"/>
        <v>0</v>
      </c>
      <c r="K157" s="239" t="s">
        <v>19</v>
      </c>
      <c r="L157" s="244"/>
      <c r="M157" s="245" t="s">
        <v>19</v>
      </c>
      <c r="N157" s="246" t="s">
        <v>47</v>
      </c>
      <c r="O157" s="66"/>
      <c r="P157" s="184">
        <f t="shared" si="31"/>
        <v>0</v>
      </c>
      <c r="Q157" s="184">
        <v>0</v>
      </c>
      <c r="R157" s="184">
        <f t="shared" si="32"/>
        <v>0</v>
      </c>
      <c r="S157" s="184">
        <v>0</v>
      </c>
      <c r="T157" s="185">
        <f t="shared" si="3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86" t="s">
        <v>592</v>
      </c>
      <c r="AT157" s="186" t="s">
        <v>757</v>
      </c>
      <c r="AU157" s="186" t="s">
        <v>84</v>
      </c>
      <c r="AY157" s="19" t="s">
        <v>177</v>
      </c>
      <c r="BE157" s="187">
        <f t="shared" si="34"/>
        <v>0</v>
      </c>
      <c r="BF157" s="187">
        <f t="shared" si="35"/>
        <v>0</v>
      </c>
      <c r="BG157" s="187">
        <f t="shared" si="36"/>
        <v>0</v>
      </c>
      <c r="BH157" s="187">
        <f t="shared" si="37"/>
        <v>0</v>
      </c>
      <c r="BI157" s="187">
        <f t="shared" si="38"/>
        <v>0</v>
      </c>
      <c r="BJ157" s="19" t="s">
        <v>84</v>
      </c>
      <c r="BK157" s="187">
        <f t="shared" si="39"/>
        <v>0</v>
      </c>
      <c r="BL157" s="19" t="s">
        <v>301</v>
      </c>
      <c r="BM157" s="186" t="s">
        <v>3817</v>
      </c>
    </row>
    <row r="158" spans="1:65" s="2" customFormat="1" ht="16.5" customHeight="1">
      <c r="A158" s="36"/>
      <c r="B158" s="37"/>
      <c r="C158" s="175" t="s">
        <v>979</v>
      </c>
      <c r="D158" s="175" t="s">
        <v>179</v>
      </c>
      <c r="E158" s="176" t="s">
        <v>3818</v>
      </c>
      <c r="F158" s="177" t="s">
        <v>3819</v>
      </c>
      <c r="G158" s="178" t="s">
        <v>3641</v>
      </c>
      <c r="H158" s="179">
        <v>1</v>
      </c>
      <c r="I158" s="180"/>
      <c r="J158" s="181">
        <f t="shared" si="30"/>
        <v>0</v>
      </c>
      <c r="K158" s="177" t="s">
        <v>19</v>
      </c>
      <c r="L158" s="41"/>
      <c r="M158" s="182" t="s">
        <v>19</v>
      </c>
      <c r="N158" s="183" t="s">
        <v>47</v>
      </c>
      <c r="O158" s="66"/>
      <c r="P158" s="184">
        <f t="shared" si="31"/>
        <v>0</v>
      </c>
      <c r="Q158" s="184">
        <v>0</v>
      </c>
      <c r="R158" s="184">
        <f t="shared" si="32"/>
        <v>0</v>
      </c>
      <c r="S158" s="184">
        <v>0</v>
      </c>
      <c r="T158" s="185">
        <f t="shared" si="33"/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86" t="s">
        <v>301</v>
      </c>
      <c r="AT158" s="186" t="s">
        <v>179</v>
      </c>
      <c r="AU158" s="186" t="s">
        <v>84</v>
      </c>
      <c r="AY158" s="19" t="s">
        <v>177</v>
      </c>
      <c r="BE158" s="187">
        <f t="shared" si="34"/>
        <v>0</v>
      </c>
      <c r="BF158" s="187">
        <f t="shared" si="35"/>
        <v>0</v>
      </c>
      <c r="BG158" s="187">
        <f t="shared" si="36"/>
        <v>0</v>
      </c>
      <c r="BH158" s="187">
        <f t="shared" si="37"/>
        <v>0</v>
      </c>
      <c r="BI158" s="187">
        <f t="shared" si="38"/>
        <v>0</v>
      </c>
      <c r="BJ158" s="19" t="s">
        <v>84</v>
      </c>
      <c r="BK158" s="187">
        <f t="shared" si="39"/>
        <v>0</v>
      </c>
      <c r="BL158" s="19" t="s">
        <v>301</v>
      </c>
      <c r="BM158" s="186" t="s">
        <v>3820</v>
      </c>
    </row>
    <row r="159" spans="1:65" s="2" customFormat="1" ht="16.5" customHeight="1">
      <c r="A159" s="36"/>
      <c r="B159" s="37"/>
      <c r="C159" s="237" t="s">
        <v>989</v>
      </c>
      <c r="D159" s="237" t="s">
        <v>757</v>
      </c>
      <c r="E159" s="238" t="s">
        <v>3818</v>
      </c>
      <c r="F159" s="239" t="s">
        <v>3821</v>
      </c>
      <c r="G159" s="240" t="s">
        <v>3641</v>
      </c>
      <c r="H159" s="241">
        <v>1</v>
      </c>
      <c r="I159" s="242"/>
      <c r="J159" s="243">
        <f t="shared" si="30"/>
        <v>0</v>
      </c>
      <c r="K159" s="239" t="s">
        <v>19</v>
      </c>
      <c r="L159" s="244"/>
      <c r="M159" s="245" t="s">
        <v>19</v>
      </c>
      <c r="N159" s="246" t="s">
        <v>47</v>
      </c>
      <c r="O159" s="66"/>
      <c r="P159" s="184">
        <f t="shared" si="31"/>
        <v>0</v>
      </c>
      <c r="Q159" s="184">
        <v>0</v>
      </c>
      <c r="R159" s="184">
        <f t="shared" si="32"/>
        <v>0</v>
      </c>
      <c r="S159" s="184">
        <v>0</v>
      </c>
      <c r="T159" s="185">
        <f t="shared" si="33"/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86" t="s">
        <v>592</v>
      </c>
      <c r="AT159" s="186" t="s">
        <v>757</v>
      </c>
      <c r="AU159" s="186" t="s">
        <v>84</v>
      </c>
      <c r="AY159" s="19" t="s">
        <v>177</v>
      </c>
      <c r="BE159" s="187">
        <f t="shared" si="34"/>
        <v>0</v>
      </c>
      <c r="BF159" s="187">
        <f t="shared" si="35"/>
        <v>0</v>
      </c>
      <c r="BG159" s="187">
        <f t="shared" si="36"/>
        <v>0</v>
      </c>
      <c r="BH159" s="187">
        <f t="shared" si="37"/>
        <v>0</v>
      </c>
      <c r="BI159" s="187">
        <f t="shared" si="38"/>
        <v>0</v>
      </c>
      <c r="BJ159" s="19" t="s">
        <v>84</v>
      </c>
      <c r="BK159" s="187">
        <f t="shared" si="39"/>
        <v>0</v>
      </c>
      <c r="BL159" s="19" t="s">
        <v>301</v>
      </c>
      <c r="BM159" s="186" t="s">
        <v>3822</v>
      </c>
    </row>
    <row r="160" spans="1:65" s="2" customFormat="1" ht="16.5" customHeight="1">
      <c r="A160" s="36"/>
      <c r="B160" s="37"/>
      <c r="C160" s="237" t="s">
        <v>998</v>
      </c>
      <c r="D160" s="237" t="s">
        <v>757</v>
      </c>
      <c r="E160" s="238" t="s">
        <v>3823</v>
      </c>
      <c r="F160" s="239" t="s">
        <v>3824</v>
      </c>
      <c r="G160" s="240" t="s">
        <v>3641</v>
      </c>
      <c r="H160" s="241">
        <v>1</v>
      </c>
      <c r="I160" s="242"/>
      <c r="J160" s="243">
        <f t="shared" si="30"/>
        <v>0</v>
      </c>
      <c r="K160" s="239" t="s">
        <v>19</v>
      </c>
      <c r="L160" s="244"/>
      <c r="M160" s="245" t="s">
        <v>19</v>
      </c>
      <c r="N160" s="246" t="s">
        <v>47</v>
      </c>
      <c r="O160" s="66"/>
      <c r="P160" s="184">
        <f t="shared" si="31"/>
        <v>0</v>
      </c>
      <c r="Q160" s="184">
        <v>0</v>
      </c>
      <c r="R160" s="184">
        <f t="shared" si="32"/>
        <v>0</v>
      </c>
      <c r="S160" s="184">
        <v>0</v>
      </c>
      <c r="T160" s="185">
        <f t="shared" si="3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86" t="s">
        <v>592</v>
      </c>
      <c r="AT160" s="186" t="s">
        <v>757</v>
      </c>
      <c r="AU160" s="186" t="s">
        <v>84</v>
      </c>
      <c r="AY160" s="19" t="s">
        <v>177</v>
      </c>
      <c r="BE160" s="187">
        <f t="shared" si="34"/>
        <v>0</v>
      </c>
      <c r="BF160" s="187">
        <f t="shared" si="35"/>
        <v>0</v>
      </c>
      <c r="BG160" s="187">
        <f t="shared" si="36"/>
        <v>0</v>
      </c>
      <c r="BH160" s="187">
        <f t="shared" si="37"/>
        <v>0</v>
      </c>
      <c r="BI160" s="187">
        <f t="shared" si="38"/>
        <v>0</v>
      </c>
      <c r="BJ160" s="19" t="s">
        <v>84</v>
      </c>
      <c r="BK160" s="187">
        <f t="shared" si="39"/>
        <v>0</v>
      </c>
      <c r="BL160" s="19" t="s">
        <v>301</v>
      </c>
      <c r="BM160" s="186" t="s">
        <v>3825</v>
      </c>
    </row>
    <row r="161" spans="1:65" s="2" customFormat="1" ht="16.5" customHeight="1">
      <c r="A161" s="36"/>
      <c r="B161" s="37"/>
      <c r="C161" s="175" t="s">
        <v>1033</v>
      </c>
      <c r="D161" s="175" t="s">
        <v>179</v>
      </c>
      <c r="E161" s="176" t="s">
        <v>3826</v>
      </c>
      <c r="F161" s="177" t="s">
        <v>3827</v>
      </c>
      <c r="G161" s="178" t="s">
        <v>595</v>
      </c>
      <c r="H161" s="179">
        <v>2336</v>
      </c>
      <c r="I161" s="180"/>
      <c r="J161" s="181">
        <f t="shared" si="30"/>
        <v>0</v>
      </c>
      <c r="K161" s="177" t="s">
        <v>3636</v>
      </c>
      <c r="L161" s="41"/>
      <c r="M161" s="182" t="s">
        <v>19</v>
      </c>
      <c r="N161" s="183" t="s">
        <v>47</v>
      </c>
      <c r="O161" s="66"/>
      <c r="P161" s="184">
        <f t="shared" si="31"/>
        <v>0</v>
      </c>
      <c r="Q161" s="184">
        <v>0</v>
      </c>
      <c r="R161" s="184">
        <f t="shared" si="32"/>
        <v>0</v>
      </c>
      <c r="S161" s="184">
        <v>0</v>
      </c>
      <c r="T161" s="185">
        <f t="shared" si="3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86" t="s">
        <v>301</v>
      </c>
      <c r="AT161" s="186" t="s">
        <v>179</v>
      </c>
      <c r="AU161" s="186" t="s">
        <v>84</v>
      </c>
      <c r="AY161" s="19" t="s">
        <v>177</v>
      </c>
      <c r="BE161" s="187">
        <f t="shared" si="34"/>
        <v>0</v>
      </c>
      <c r="BF161" s="187">
        <f t="shared" si="35"/>
        <v>0</v>
      </c>
      <c r="BG161" s="187">
        <f t="shared" si="36"/>
        <v>0</v>
      </c>
      <c r="BH161" s="187">
        <f t="shared" si="37"/>
        <v>0</v>
      </c>
      <c r="BI161" s="187">
        <f t="shared" si="38"/>
        <v>0</v>
      </c>
      <c r="BJ161" s="19" t="s">
        <v>84</v>
      </c>
      <c r="BK161" s="187">
        <f t="shared" si="39"/>
        <v>0</v>
      </c>
      <c r="BL161" s="19" t="s">
        <v>301</v>
      </c>
      <c r="BM161" s="186" t="s">
        <v>3828</v>
      </c>
    </row>
    <row r="162" spans="1:65" s="2" customFormat="1" ht="11.25">
      <c r="A162" s="36"/>
      <c r="B162" s="37"/>
      <c r="C162" s="38"/>
      <c r="D162" s="188" t="s">
        <v>186</v>
      </c>
      <c r="E162" s="38"/>
      <c r="F162" s="189" t="s">
        <v>3829</v>
      </c>
      <c r="G162" s="38"/>
      <c r="H162" s="38"/>
      <c r="I162" s="190"/>
      <c r="J162" s="38"/>
      <c r="K162" s="38"/>
      <c r="L162" s="41"/>
      <c r="M162" s="191"/>
      <c r="N162" s="192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186</v>
      </c>
      <c r="AU162" s="19" t="s">
        <v>84</v>
      </c>
    </row>
    <row r="163" spans="1:65" s="2" customFormat="1" ht="16.5" customHeight="1">
      <c r="A163" s="36"/>
      <c r="B163" s="37"/>
      <c r="C163" s="175" t="s">
        <v>1039</v>
      </c>
      <c r="D163" s="175" t="s">
        <v>179</v>
      </c>
      <c r="E163" s="176" t="s">
        <v>3830</v>
      </c>
      <c r="F163" s="177" t="s">
        <v>3831</v>
      </c>
      <c r="G163" s="178" t="s">
        <v>595</v>
      </c>
      <c r="H163" s="179">
        <v>2336</v>
      </c>
      <c r="I163" s="180"/>
      <c r="J163" s="181">
        <f>ROUND(I163*H163,2)</f>
        <v>0</v>
      </c>
      <c r="K163" s="177" t="s">
        <v>3636</v>
      </c>
      <c r="L163" s="41"/>
      <c r="M163" s="182" t="s">
        <v>19</v>
      </c>
      <c r="N163" s="183" t="s">
        <v>47</v>
      </c>
      <c r="O163" s="66"/>
      <c r="P163" s="184">
        <f>O163*H163</f>
        <v>0</v>
      </c>
      <c r="Q163" s="184">
        <v>0</v>
      </c>
      <c r="R163" s="184">
        <f>Q163*H163</f>
        <v>0</v>
      </c>
      <c r="S163" s="184">
        <v>0</v>
      </c>
      <c r="T163" s="185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86" t="s">
        <v>301</v>
      </c>
      <c r="AT163" s="186" t="s">
        <v>179</v>
      </c>
      <c r="AU163" s="186" t="s">
        <v>84</v>
      </c>
      <c r="AY163" s="19" t="s">
        <v>177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19" t="s">
        <v>84</v>
      </c>
      <c r="BK163" s="187">
        <f>ROUND(I163*H163,2)</f>
        <v>0</v>
      </c>
      <c r="BL163" s="19" t="s">
        <v>301</v>
      </c>
      <c r="BM163" s="186" t="s">
        <v>3832</v>
      </c>
    </row>
    <row r="164" spans="1:65" s="2" customFormat="1" ht="11.25">
      <c r="A164" s="36"/>
      <c r="B164" s="37"/>
      <c r="C164" s="38"/>
      <c r="D164" s="188" t="s">
        <v>186</v>
      </c>
      <c r="E164" s="38"/>
      <c r="F164" s="189" t="s">
        <v>3833</v>
      </c>
      <c r="G164" s="38"/>
      <c r="H164" s="38"/>
      <c r="I164" s="190"/>
      <c r="J164" s="38"/>
      <c r="K164" s="38"/>
      <c r="L164" s="41"/>
      <c r="M164" s="191"/>
      <c r="N164" s="192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186</v>
      </c>
      <c r="AU164" s="19" t="s">
        <v>84</v>
      </c>
    </row>
    <row r="165" spans="1:65" s="2" customFormat="1" ht="16.5" customHeight="1">
      <c r="A165" s="36"/>
      <c r="B165" s="37"/>
      <c r="C165" s="175" t="s">
        <v>1044</v>
      </c>
      <c r="D165" s="175" t="s">
        <v>179</v>
      </c>
      <c r="E165" s="176" t="s">
        <v>3834</v>
      </c>
      <c r="F165" s="177" t="s">
        <v>3835</v>
      </c>
      <c r="G165" s="178" t="s">
        <v>595</v>
      </c>
      <c r="H165" s="179">
        <v>340</v>
      </c>
      <c r="I165" s="180"/>
      <c r="J165" s="181">
        <f>ROUND(I165*H165,2)</f>
        <v>0</v>
      </c>
      <c r="K165" s="177" t="s">
        <v>3636</v>
      </c>
      <c r="L165" s="41"/>
      <c r="M165" s="182" t="s">
        <v>19</v>
      </c>
      <c r="N165" s="183" t="s">
        <v>47</v>
      </c>
      <c r="O165" s="66"/>
      <c r="P165" s="184">
        <f>O165*H165</f>
        <v>0</v>
      </c>
      <c r="Q165" s="184">
        <v>0</v>
      </c>
      <c r="R165" s="184">
        <f>Q165*H165</f>
        <v>0</v>
      </c>
      <c r="S165" s="184">
        <v>0</v>
      </c>
      <c r="T165" s="185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86" t="s">
        <v>301</v>
      </c>
      <c r="AT165" s="186" t="s">
        <v>179</v>
      </c>
      <c r="AU165" s="186" t="s">
        <v>84</v>
      </c>
      <c r="AY165" s="19" t="s">
        <v>177</v>
      </c>
      <c r="BE165" s="187">
        <f>IF(N165="základní",J165,0)</f>
        <v>0</v>
      </c>
      <c r="BF165" s="187">
        <f>IF(N165="snížená",J165,0)</f>
        <v>0</v>
      </c>
      <c r="BG165" s="187">
        <f>IF(N165="zákl. přenesená",J165,0)</f>
        <v>0</v>
      </c>
      <c r="BH165" s="187">
        <f>IF(N165="sníž. přenesená",J165,0)</f>
        <v>0</v>
      </c>
      <c r="BI165" s="187">
        <f>IF(N165="nulová",J165,0)</f>
        <v>0</v>
      </c>
      <c r="BJ165" s="19" t="s">
        <v>84</v>
      </c>
      <c r="BK165" s="187">
        <f>ROUND(I165*H165,2)</f>
        <v>0</v>
      </c>
      <c r="BL165" s="19" t="s">
        <v>301</v>
      </c>
      <c r="BM165" s="186" t="s">
        <v>3836</v>
      </c>
    </row>
    <row r="166" spans="1:65" s="2" customFormat="1" ht="11.25">
      <c r="A166" s="36"/>
      <c r="B166" s="37"/>
      <c r="C166" s="38"/>
      <c r="D166" s="188" t="s">
        <v>186</v>
      </c>
      <c r="E166" s="38"/>
      <c r="F166" s="189" t="s">
        <v>3837</v>
      </c>
      <c r="G166" s="38"/>
      <c r="H166" s="38"/>
      <c r="I166" s="190"/>
      <c r="J166" s="38"/>
      <c r="K166" s="38"/>
      <c r="L166" s="41"/>
      <c r="M166" s="191"/>
      <c r="N166" s="192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186</v>
      </c>
      <c r="AU166" s="19" t="s">
        <v>84</v>
      </c>
    </row>
    <row r="167" spans="1:65" s="2" customFormat="1" ht="24.2" customHeight="1">
      <c r="A167" s="36"/>
      <c r="B167" s="37"/>
      <c r="C167" s="237" t="s">
        <v>1055</v>
      </c>
      <c r="D167" s="237" t="s">
        <v>757</v>
      </c>
      <c r="E167" s="238" t="s">
        <v>3838</v>
      </c>
      <c r="F167" s="239" t="s">
        <v>3839</v>
      </c>
      <c r="G167" s="240" t="s">
        <v>595</v>
      </c>
      <c r="H167" s="241">
        <v>340</v>
      </c>
      <c r="I167" s="242"/>
      <c r="J167" s="243">
        <f>ROUND(I167*H167,2)</f>
        <v>0</v>
      </c>
      <c r="K167" s="239" t="s">
        <v>3636</v>
      </c>
      <c r="L167" s="244"/>
      <c r="M167" s="245" t="s">
        <v>19</v>
      </c>
      <c r="N167" s="246" t="s">
        <v>47</v>
      </c>
      <c r="O167" s="66"/>
      <c r="P167" s="184">
        <f>O167*H167</f>
        <v>0</v>
      </c>
      <c r="Q167" s="184">
        <v>0</v>
      </c>
      <c r="R167" s="184">
        <f>Q167*H167</f>
        <v>0</v>
      </c>
      <c r="S167" s="184">
        <v>0</v>
      </c>
      <c r="T167" s="185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86" t="s">
        <v>592</v>
      </c>
      <c r="AT167" s="186" t="s">
        <v>757</v>
      </c>
      <c r="AU167" s="186" t="s">
        <v>84</v>
      </c>
      <c r="AY167" s="19" t="s">
        <v>177</v>
      </c>
      <c r="BE167" s="187">
        <f>IF(N167="základní",J167,0)</f>
        <v>0</v>
      </c>
      <c r="BF167" s="187">
        <f>IF(N167="snížená",J167,0)</f>
        <v>0</v>
      </c>
      <c r="BG167" s="187">
        <f>IF(N167="zákl. přenesená",J167,0)</f>
        <v>0</v>
      </c>
      <c r="BH167" s="187">
        <f>IF(N167="sníž. přenesená",J167,0)</f>
        <v>0</v>
      </c>
      <c r="BI167" s="187">
        <f>IF(N167="nulová",J167,0)</f>
        <v>0</v>
      </c>
      <c r="BJ167" s="19" t="s">
        <v>84</v>
      </c>
      <c r="BK167" s="187">
        <f>ROUND(I167*H167,2)</f>
        <v>0</v>
      </c>
      <c r="BL167" s="19" t="s">
        <v>301</v>
      </c>
      <c r="BM167" s="186" t="s">
        <v>3840</v>
      </c>
    </row>
    <row r="168" spans="1:65" s="2" customFormat="1" ht="16.5" customHeight="1">
      <c r="A168" s="36"/>
      <c r="B168" s="37"/>
      <c r="C168" s="175" t="s">
        <v>1063</v>
      </c>
      <c r="D168" s="175" t="s">
        <v>179</v>
      </c>
      <c r="E168" s="176" t="s">
        <v>3841</v>
      </c>
      <c r="F168" s="177" t="s">
        <v>3842</v>
      </c>
      <c r="G168" s="178" t="s">
        <v>595</v>
      </c>
      <c r="H168" s="179">
        <v>3429</v>
      </c>
      <c r="I168" s="180"/>
      <c r="J168" s="181">
        <f>ROUND(I168*H168,2)</f>
        <v>0</v>
      </c>
      <c r="K168" s="177" t="s">
        <v>3636</v>
      </c>
      <c r="L168" s="41"/>
      <c r="M168" s="182" t="s">
        <v>19</v>
      </c>
      <c r="N168" s="183" t="s">
        <v>47</v>
      </c>
      <c r="O168" s="66"/>
      <c r="P168" s="184">
        <f>O168*H168</f>
        <v>0</v>
      </c>
      <c r="Q168" s="184">
        <v>0</v>
      </c>
      <c r="R168" s="184">
        <f>Q168*H168</f>
        <v>0</v>
      </c>
      <c r="S168" s="184">
        <v>0</v>
      </c>
      <c r="T168" s="185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86" t="s">
        <v>301</v>
      </c>
      <c r="AT168" s="186" t="s">
        <v>179</v>
      </c>
      <c r="AU168" s="186" t="s">
        <v>84</v>
      </c>
      <c r="AY168" s="19" t="s">
        <v>177</v>
      </c>
      <c r="BE168" s="187">
        <f>IF(N168="základní",J168,0)</f>
        <v>0</v>
      </c>
      <c r="BF168" s="187">
        <f>IF(N168="snížená",J168,0)</f>
        <v>0</v>
      </c>
      <c r="BG168" s="187">
        <f>IF(N168="zákl. přenesená",J168,0)</f>
        <v>0</v>
      </c>
      <c r="BH168" s="187">
        <f>IF(N168="sníž. přenesená",J168,0)</f>
        <v>0</v>
      </c>
      <c r="BI168" s="187">
        <f>IF(N168="nulová",J168,0)</f>
        <v>0</v>
      </c>
      <c r="BJ168" s="19" t="s">
        <v>84</v>
      </c>
      <c r="BK168" s="187">
        <f>ROUND(I168*H168,2)</f>
        <v>0</v>
      </c>
      <c r="BL168" s="19" t="s">
        <v>301</v>
      </c>
      <c r="BM168" s="186" t="s">
        <v>3843</v>
      </c>
    </row>
    <row r="169" spans="1:65" s="2" customFormat="1" ht="11.25">
      <c r="A169" s="36"/>
      <c r="B169" s="37"/>
      <c r="C169" s="38"/>
      <c r="D169" s="188" t="s">
        <v>186</v>
      </c>
      <c r="E169" s="38"/>
      <c r="F169" s="189" t="s">
        <v>3844</v>
      </c>
      <c r="G169" s="38"/>
      <c r="H169" s="38"/>
      <c r="I169" s="190"/>
      <c r="J169" s="38"/>
      <c r="K169" s="38"/>
      <c r="L169" s="41"/>
      <c r="M169" s="191"/>
      <c r="N169" s="192"/>
      <c r="O169" s="66"/>
      <c r="P169" s="66"/>
      <c r="Q169" s="66"/>
      <c r="R169" s="66"/>
      <c r="S169" s="66"/>
      <c r="T169" s="67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T169" s="19" t="s">
        <v>186</v>
      </c>
      <c r="AU169" s="19" t="s">
        <v>84</v>
      </c>
    </row>
    <row r="170" spans="1:65" s="2" customFormat="1" ht="16.5" customHeight="1">
      <c r="A170" s="36"/>
      <c r="B170" s="37"/>
      <c r="C170" s="237" t="s">
        <v>1068</v>
      </c>
      <c r="D170" s="237" t="s">
        <v>757</v>
      </c>
      <c r="E170" s="238" t="s">
        <v>3845</v>
      </c>
      <c r="F170" s="239" t="s">
        <v>3846</v>
      </c>
      <c r="G170" s="240" t="s">
        <v>595</v>
      </c>
      <c r="H170" s="241">
        <v>1084</v>
      </c>
      <c r="I170" s="242"/>
      <c r="J170" s="243">
        <f>ROUND(I170*H170,2)</f>
        <v>0</v>
      </c>
      <c r="K170" s="239" t="s">
        <v>19</v>
      </c>
      <c r="L170" s="244"/>
      <c r="M170" s="245" t="s">
        <v>19</v>
      </c>
      <c r="N170" s="246" t="s">
        <v>47</v>
      </c>
      <c r="O170" s="66"/>
      <c r="P170" s="184">
        <f>O170*H170</f>
        <v>0</v>
      </c>
      <c r="Q170" s="184">
        <v>0</v>
      </c>
      <c r="R170" s="184">
        <f>Q170*H170</f>
        <v>0</v>
      </c>
      <c r="S170" s="184">
        <v>0</v>
      </c>
      <c r="T170" s="185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86" t="s">
        <v>592</v>
      </c>
      <c r="AT170" s="186" t="s">
        <v>757</v>
      </c>
      <c r="AU170" s="186" t="s">
        <v>84</v>
      </c>
      <c r="AY170" s="19" t="s">
        <v>177</v>
      </c>
      <c r="BE170" s="187">
        <f>IF(N170="základní",J170,0)</f>
        <v>0</v>
      </c>
      <c r="BF170" s="187">
        <f>IF(N170="snížená",J170,0)</f>
        <v>0</v>
      </c>
      <c r="BG170" s="187">
        <f>IF(N170="zákl. přenesená",J170,0)</f>
        <v>0</v>
      </c>
      <c r="BH170" s="187">
        <f>IF(N170="sníž. přenesená",J170,0)</f>
        <v>0</v>
      </c>
      <c r="BI170" s="187">
        <f>IF(N170="nulová",J170,0)</f>
        <v>0</v>
      </c>
      <c r="BJ170" s="19" t="s">
        <v>84</v>
      </c>
      <c r="BK170" s="187">
        <f>ROUND(I170*H170,2)</f>
        <v>0</v>
      </c>
      <c r="BL170" s="19" t="s">
        <v>301</v>
      </c>
      <c r="BM170" s="186" t="s">
        <v>3847</v>
      </c>
    </row>
    <row r="171" spans="1:65" s="2" customFormat="1" ht="24.2" customHeight="1">
      <c r="A171" s="36"/>
      <c r="B171" s="37"/>
      <c r="C171" s="237" t="s">
        <v>1073</v>
      </c>
      <c r="D171" s="237" t="s">
        <v>757</v>
      </c>
      <c r="E171" s="238" t="s">
        <v>3848</v>
      </c>
      <c r="F171" s="239" t="s">
        <v>3849</v>
      </c>
      <c r="G171" s="240" t="s">
        <v>595</v>
      </c>
      <c r="H171" s="241">
        <v>2345</v>
      </c>
      <c r="I171" s="242"/>
      <c r="J171" s="243">
        <f>ROUND(I171*H171,2)</f>
        <v>0</v>
      </c>
      <c r="K171" s="239" t="s">
        <v>19</v>
      </c>
      <c r="L171" s="244"/>
      <c r="M171" s="245" t="s">
        <v>19</v>
      </c>
      <c r="N171" s="246" t="s">
        <v>47</v>
      </c>
      <c r="O171" s="66"/>
      <c r="P171" s="184">
        <f>O171*H171</f>
        <v>0</v>
      </c>
      <c r="Q171" s="184">
        <v>0</v>
      </c>
      <c r="R171" s="184">
        <f>Q171*H171</f>
        <v>0</v>
      </c>
      <c r="S171" s="184">
        <v>0</v>
      </c>
      <c r="T171" s="185">
        <f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86" t="s">
        <v>592</v>
      </c>
      <c r="AT171" s="186" t="s">
        <v>757</v>
      </c>
      <c r="AU171" s="186" t="s">
        <v>84</v>
      </c>
      <c r="AY171" s="19" t="s">
        <v>177</v>
      </c>
      <c r="BE171" s="187">
        <f>IF(N171="základní",J171,0)</f>
        <v>0</v>
      </c>
      <c r="BF171" s="187">
        <f>IF(N171="snížená",J171,0)</f>
        <v>0</v>
      </c>
      <c r="BG171" s="187">
        <f>IF(N171="zákl. přenesená",J171,0)</f>
        <v>0</v>
      </c>
      <c r="BH171" s="187">
        <f>IF(N171="sníž. přenesená",J171,0)</f>
        <v>0</v>
      </c>
      <c r="BI171" s="187">
        <f>IF(N171="nulová",J171,0)</f>
        <v>0</v>
      </c>
      <c r="BJ171" s="19" t="s">
        <v>84</v>
      </c>
      <c r="BK171" s="187">
        <f>ROUND(I171*H171,2)</f>
        <v>0</v>
      </c>
      <c r="BL171" s="19" t="s">
        <v>301</v>
      </c>
      <c r="BM171" s="186" t="s">
        <v>3850</v>
      </c>
    </row>
    <row r="172" spans="1:65" s="2" customFormat="1" ht="16.5" customHeight="1">
      <c r="A172" s="36"/>
      <c r="B172" s="37"/>
      <c r="C172" s="175" t="s">
        <v>1085</v>
      </c>
      <c r="D172" s="175" t="s">
        <v>179</v>
      </c>
      <c r="E172" s="176" t="s">
        <v>3851</v>
      </c>
      <c r="F172" s="177" t="s">
        <v>3852</v>
      </c>
      <c r="G172" s="178" t="s">
        <v>595</v>
      </c>
      <c r="H172" s="179">
        <v>2794</v>
      </c>
      <c r="I172" s="180"/>
      <c r="J172" s="181">
        <f>ROUND(I172*H172,2)</f>
        <v>0</v>
      </c>
      <c r="K172" s="177" t="s">
        <v>3636</v>
      </c>
      <c r="L172" s="41"/>
      <c r="M172" s="182" t="s">
        <v>19</v>
      </c>
      <c r="N172" s="183" t="s">
        <v>47</v>
      </c>
      <c r="O172" s="66"/>
      <c r="P172" s="184">
        <f>O172*H172</f>
        <v>0</v>
      </c>
      <c r="Q172" s="184">
        <v>0</v>
      </c>
      <c r="R172" s="184">
        <f>Q172*H172</f>
        <v>0</v>
      </c>
      <c r="S172" s="184">
        <v>0</v>
      </c>
      <c r="T172" s="185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86" t="s">
        <v>301</v>
      </c>
      <c r="AT172" s="186" t="s">
        <v>179</v>
      </c>
      <c r="AU172" s="186" t="s">
        <v>84</v>
      </c>
      <c r="AY172" s="19" t="s">
        <v>177</v>
      </c>
      <c r="BE172" s="187">
        <f>IF(N172="základní",J172,0)</f>
        <v>0</v>
      </c>
      <c r="BF172" s="187">
        <f>IF(N172="snížená",J172,0)</f>
        <v>0</v>
      </c>
      <c r="BG172" s="187">
        <f>IF(N172="zákl. přenesená",J172,0)</f>
        <v>0</v>
      </c>
      <c r="BH172" s="187">
        <f>IF(N172="sníž. přenesená",J172,0)</f>
        <v>0</v>
      </c>
      <c r="BI172" s="187">
        <f>IF(N172="nulová",J172,0)</f>
        <v>0</v>
      </c>
      <c r="BJ172" s="19" t="s">
        <v>84</v>
      </c>
      <c r="BK172" s="187">
        <f>ROUND(I172*H172,2)</f>
        <v>0</v>
      </c>
      <c r="BL172" s="19" t="s">
        <v>301</v>
      </c>
      <c r="BM172" s="186" t="s">
        <v>3853</v>
      </c>
    </row>
    <row r="173" spans="1:65" s="2" customFormat="1" ht="11.25">
      <c r="A173" s="36"/>
      <c r="B173" s="37"/>
      <c r="C173" s="38"/>
      <c r="D173" s="188" t="s">
        <v>186</v>
      </c>
      <c r="E173" s="38"/>
      <c r="F173" s="189" t="s">
        <v>3854</v>
      </c>
      <c r="G173" s="38"/>
      <c r="H173" s="38"/>
      <c r="I173" s="190"/>
      <c r="J173" s="38"/>
      <c r="K173" s="38"/>
      <c r="L173" s="41"/>
      <c r="M173" s="191"/>
      <c r="N173" s="192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186</v>
      </c>
      <c r="AU173" s="19" t="s">
        <v>84</v>
      </c>
    </row>
    <row r="174" spans="1:65" s="2" customFormat="1" ht="16.5" customHeight="1">
      <c r="A174" s="36"/>
      <c r="B174" s="37"/>
      <c r="C174" s="237" t="s">
        <v>1089</v>
      </c>
      <c r="D174" s="237" t="s">
        <v>757</v>
      </c>
      <c r="E174" s="238" t="s">
        <v>3855</v>
      </c>
      <c r="F174" s="239" t="s">
        <v>3856</v>
      </c>
      <c r="G174" s="240" t="s">
        <v>595</v>
      </c>
      <c r="H174" s="241">
        <v>470</v>
      </c>
      <c r="I174" s="242"/>
      <c r="J174" s="243">
        <f>ROUND(I174*H174,2)</f>
        <v>0</v>
      </c>
      <c r="K174" s="239" t="s">
        <v>3636</v>
      </c>
      <c r="L174" s="244"/>
      <c r="M174" s="245" t="s">
        <v>19</v>
      </c>
      <c r="N174" s="246" t="s">
        <v>47</v>
      </c>
      <c r="O174" s="66"/>
      <c r="P174" s="184">
        <f>O174*H174</f>
        <v>0</v>
      </c>
      <c r="Q174" s="184">
        <v>0</v>
      </c>
      <c r="R174" s="184">
        <f>Q174*H174</f>
        <v>0</v>
      </c>
      <c r="S174" s="184">
        <v>0</v>
      </c>
      <c r="T174" s="185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86" t="s">
        <v>592</v>
      </c>
      <c r="AT174" s="186" t="s">
        <v>757</v>
      </c>
      <c r="AU174" s="186" t="s">
        <v>84</v>
      </c>
      <c r="AY174" s="19" t="s">
        <v>177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19" t="s">
        <v>84</v>
      </c>
      <c r="BK174" s="187">
        <f>ROUND(I174*H174,2)</f>
        <v>0</v>
      </c>
      <c r="BL174" s="19" t="s">
        <v>301</v>
      </c>
      <c r="BM174" s="186" t="s">
        <v>3857</v>
      </c>
    </row>
    <row r="175" spans="1:65" s="2" customFormat="1" ht="24.2" customHeight="1">
      <c r="A175" s="36"/>
      <c r="B175" s="37"/>
      <c r="C175" s="237" t="s">
        <v>1093</v>
      </c>
      <c r="D175" s="237" t="s">
        <v>757</v>
      </c>
      <c r="E175" s="238" t="s">
        <v>3858</v>
      </c>
      <c r="F175" s="239" t="s">
        <v>3859</v>
      </c>
      <c r="G175" s="240" t="s">
        <v>595</v>
      </c>
      <c r="H175" s="241">
        <v>2324</v>
      </c>
      <c r="I175" s="242"/>
      <c r="J175" s="243">
        <f>ROUND(I175*H175,2)</f>
        <v>0</v>
      </c>
      <c r="K175" s="239" t="s">
        <v>19</v>
      </c>
      <c r="L175" s="244"/>
      <c r="M175" s="245" t="s">
        <v>19</v>
      </c>
      <c r="N175" s="246" t="s">
        <v>47</v>
      </c>
      <c r="O175" s="66"/>
      <c r="P175" s="184">
        <f>O175*H175</f>
        <v>0</v>
      </c>
      <c r="Q175" s="184">
        <v>0</v>
      </c>
      <c r="R175" s="184">
        <f>Q175*H175</f>
        <v>0</v>
      </c>
      <c r="S175" s="184">
        <v>0</v>
      </c>
      <c r="T175" s="185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86" t="s">
        <v>592</v>
      </c>
      <c r="AT175" s="186" t="s">
        <v>757</v>
      </c>
      <c r="AU175" s="186" t="s">
        <v>84</v>
      </c>
      <c r="AY175" s="19" t="s">
        <v>177</v>
      </c>
      <c r="BE175" s="187">
        <f>IF(N175="základní",J175,0)</f>
        <v>0</v>
      </c>
      <c r="BF175" s="187">
        <f>IF(N175="snížená",J175,0)</f>
        <v>0</v>
      </c>
      <c r="BG175" s="187">
        <f>IF(N175="zákl. přenesená",J175,0)</f>
        <v>0</v>
      </c>
      <c r="BH175" s="187">
        <f>IF(N175="sníž. přenesená",J175,0)</f>
        <v>0</v>
      </c>
      <c r="BI175" s="187">
        <f>IF(N175="nulová",J175,0)</f>
        <v>0</v>
      </c>
      <c r="BJ175" s="19" t="s">
        <v>84</v>
      </c>
      <c r="BK175" s="187">
        <f>ROUND(I175*H175,2)</f>
        <v>0</v>
      </c>
      <c r="BL175" s="19" t="s">
        <v>301</v>
      </c>
      <c r="BM175" s="186" t="s">
        <v>3860</v>
      </c>
    </row>
    <row r="176" spans="1:65" s="2" customFormat="1" ht="21.75" customHeight="1">
      <c r="A176" s="36"/>
      <c r="B176" s="37"/>
      <c r="C176" s="175" t="s">
        <v>1097</v>
      </c>
      <c r="D176" s="175" t="s">
        <v>179</v>
      </c>
      <c r="E176" s="176" t="s">
        <v>3861</v>
      </c>
      <c r="F176" s="177" t="s">
        <v>3862</v>
      </c>
      <c r="G176" s="178" t="s">
        <v>595</v>
      </c>
      <c r="H176" s="179">
        <v>75</v>
      </c>
      <c r="I176" s="180"/>
      <c r="J176" s="181">
        <f>ROUND(I176*H176,2)</f>
        <v>0</v>
      </c>
      <c r="K176" s="177" t="s">
        <v>3636</v>
      </c>
      <c r="L176" s="41"/>
      <c r="M176" s="182" t="s">
        <v>19</v>
      </c>
      <c r="N176" s="183" t="s">
        <v>47</v>
      </c>
      <c r="O176" s="66"/>
      <c r="P176" s="184">
        <f>O176*H176</f>
        <v>0</v>
      </c>
      <c r="Q176" s="184">
        <v>0</v>
      </c>
      <c r="R176" s="184">
        <f>Q176*H176</f>
        <v>0</v>
      </c>
      <c r="S176" s="184">
        <v>0</v>
      </c>
      <c r="T176" s="185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86" t="s">
        <v>301</v>
      </c>
      <c r="AT176" s="186" t="s">
        <v>179</v>
      </c>
      <c r="AU176" s="186" t="s">
        <v>84</v>
      </c>
      <c r="AY176" s="19" t="s">
        <v>177</v>
      </c>
      <c r="BE176" s="187">
        <f>IF(N176="základní",J176,0)</f>
        <v>0</v>
      </c>
      <c r="BF176" s="187">
        <f>IF(N176="snížená",J176,0)</f>
        <v>0</v>
      </c>
      <c r="BG176" s="187">
        <f>IF(N176="zákl. přenesená",J176,0)</f>
        <v>0</v>
      </c>
      <c r="BH176" s="187">
        <f>IF(N176="sníž. přenesená",J176,0)</f>
        <v>0</v>
      </c>
      <c r="BI176" s="187">
        <f>IF(N176="nulová",J176,0)</f>
        <v>0</v>
      </c>
      <c r="BJ176" s="19" t="s">
        <v>84</v>
      </c>
      <c r="BK176" s="187">
        <f>ROUND(I176*H176,2)</f>
        <v>0</v>
      </c>
      <c r="BL176" s="19" t="s">
        <v>301</v>
      </c>
      <c r="BM176" s="186" t="s">
        <v>3863</v>
      </c>
    </row>
    <row r="177" spans="1:65" s="2" customFormat="1" ht="11.25">
      <c r="A177" s="36"/>
      <c r="B177" s="37"/>
      <c r="C177" s="38"/>
      <c r="D177" s="188" t="s">
        <v>186</v>
      </c>
      <c r="E177" s="38"/>
      <c r="F177" s="189" t="s">
        <v>3864</v>
      </c>
      <c r="G177" s="38"/>
      <c r="H177" s="38"/>
      <c r="I177" s="190"/>
      <c r="J177" s="38"/>
      <c r="K177" s="38"/>
      <c r="L177" s="41"/>
      <c r="M177" s="191"/>
      <c r="N177" s="192"/>
      <c r="O177" s="66"/>
      <c r="P177" s="66"/>
      <c r="Q177" s="66"/>
      <c r="R177" s="66"/>
      <c r="S177" s="66"/>
      <c r="T177" s="67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T177" s="19" t="s">
        <v>186</v>
      </c>
      <c r="AU177" s="19" t="s">
        <v>84</v>
      </c>
    </row>
    <row r="178" spans="1:65" s="2" customFormat="1" ht="16.5" customHeight="1">
      <c r="A178" s="36"/>
      <c r="B178" s="37"/>
      <c r="C178" s="237" t="s">
        <v>1101</v>
      </c>
      <c r="D178" s="237" t="s">
        <v>757</v>
      </c>
      <c r="E178" s="238" t="s">
        <v>3865</v>
      </c>
      <c r="F178" s="239" t="s">
        <v>3866</v>
      </c>
      <c r="G178" s="240" t="s">
        <v>595</v>
      </c>
      <c r="H178" s="241">
        <v>75</v>
      </c>
      <c r="I178" s="242"/>
      <c r="J178" s="243">
        <f>ROUND(I178*H178,2)</f>
        <v>0</v>
      </c>
      <c r="K178" s="239" t="s">
        <v>3636</v>
      </c>
      <c r="L178" s="244"/>
      <c r="M178" s="245" t="s">
        <v>19</v>
      </c>
      <c r="N178" s="246" t="s">
        <v>47</v>
      </c>
      <c r="O178" s="66"/>
      <c r="P178" s="184">
        <f>O178*H178</f>
        <v>0</v>
      </c>
      <c r="Q178" s="184">
        <v>0</v>
      </c>
      <c r="R178" s="184">
        <f>Q178*H178</f>
        <v>0</v>
      </c>
      <c r="S178" s="184">
        <v>0</v>
      </c>
      <c r="T178" s="185">
        <f>S178*H178</f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86" t="s">
        <v>592</v>
      </c>
      <c r="AT178" s="186" t="s">
        <v>757</v>
      </c>
      <c r="AU178" s="186" t="s">
        <v>84</v>
      </c>
      <c r="AY178" s="19" t="s">
        <v>177</v>
      </c>
      <c r="BE178" s="187">
        <f>IF(N178="základní",J178,0)</f>
        <v>0</v>
      </c>
      <c r="BF178" s="187">
        <f>IF(N178="snížená",J178,0)</f>
        <v>0</v>
      </c>
      <c r="BG178" s="187">
        <f>IF(N178="zákl. přenesená",J178,0)</f>
        <v>0</v>
      </c>
      <c r="BH178" s="187">
        <f>IF(N178="sníž. přenesená",J178,0)</f>
        <v>0</v>
      </c>
      <c r="BI178" s="187">
        <f>IF(N178="nulová",J178,0)</f>
        <v>0</v>
      </c>
      <c r="BJ178" s="19" t="s">
        <v>84</v>
      </c>
      <c r="BK178" s="187">
        <f>ROUND(I178*H178,2)</f>
        <v>0</v>
      </c>
      <c r="BL178" s="19" t="s">
        <v>301</v>
      </c>
      <c r="BM178" s="186" t="s">
        <v>3867</v>
      </c>
    </row>
    <row r="179" spans="1:65" s="2" customFormat="1" ht="16.5" customHeight="1">
      <c r="A179" s="36"/>
      <c r="B179" s="37"/>
      <c r="C179" s="175" t="s">
        <v>1105</v>
      </c>
      <c r="D179" s="175" t="s">
        <v>179</v>
      </c>
      <c r="E179" s="176" t="s">
        <v>3868</v>
      </c>
      <c r="F179" s="177" t="s">
        <v>3869</v>
      </c>
      <c r="G179" s="178" t="s">
        <v>595</v>
      </c>
      <c r="H179" s="179">
        <v>628</v>
      </c>
      <c r="I179" s="180"/>
      <c r="J179" s="181">
        <f>ROUND(I179*H179,2)</f>
        <v>0</v>
      </c>
      <c r="K179" s="177" t="s">
        <v>3636</v>
      </c>
      <c r="L179" s="41"/>
      <c r="M179" s="182" t="s">
        <v>19</v>
      </c>
      <c r="N179" s="183" t="s">
        <v>47</v>
      </c>
      <c r="O179" s="66"/>
      <c r="P179" s="184">
        <f>O179*H179</f>
        <v>0</v>
      </c>
      <c r="Q179" s="184">
        <v>0</v>
      </c>
      <c r="R179" s="184">
        <f>Q179*H179</f>
        <v>0</v>
      </c>
      <c r="S179" s="184">
        <v>0</v>
      </c>
      <c r="T179" s="185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86" t="s">
        <v>301</v>
      </c>
      <c r="AT179" s="186" t="s">
        <v>179</v>
      </c>
      <c r="AU179" s="186" t="s">
        <v>84</v>
      </c>
      <c r="AY179" s="19" t="s">
        <v>177</v>
      </c>
      <c r="BE179" s="187">
        <f>IF(N179="základní",J179,0)</f>
        <v>0</v>
      </c>
      <c r="BF179" s="187">
        <f>IF(N179="snížená",J179,0)</f>
        <v>0</v>
      </c>
      <c r="BG179" s="187">
        <f>IF(N179="zákl. přenesená",J179,0)</f>
        <v>0</v>
      </c>
      <c r="BH179" s="187">
        <f>IF(N179="sníž. přenesená",J179,0)</f>
        <v>0</v>
      </c>
      <c r="BI179" s="187">
        <f>IF(N179="nulová",J179,0)</f>
        <v>0</v>
      </c>
      <c r="BJ179" s="19" t="s">
        <v>84</v>
      </c>
      <c r="BK179" s="187">
        <f>ROUND(I179*H179,2)</f>
        <v>0</v>
      </c>
      <c r="BL179" s="19" t="s">
        <v>301</v>
      </c>
      <c r="BM179" s="186" t="s">
        <v>3870</v>
      </c>
    </row>
    <row r="180" spans="1:65" s="2" customFormat="1" ht="11.25">
      <c r="A180" s="36"/>
      <c r="B180" s="37"/>
      <c r="C180" s="38"/>
      <c r="D180" s="188" t="s">
        <v>186</v>
      </c>
      <c r="E180" s="38"/>
      <c r="F180" s="189" t="s">
        <v>3871</v>
      </c>
      <c r="G180" s="38"/>
      <c r="H180" s="38"/>
      <c r="I180" s="190"/>
      <c r="J180" s="38"/>
      <c r="K180" s="38"/>
      <c r="L180" s="41"/>
      <c r="M180" s="191"/>
      <c r="N180" s="192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186</v>
      </c>
      <c r="AU180" s="19" t="s">
        <v>84</v>
      </c>
    </row>
    <row r="181" spans="1:65" s="2" customFormat="1" ht="16.5" customHeight="1">
      <c r="A181" s="36"/>
      <c r="B181" s="37"/>
      <c r="C181" s="237" t="s">
        <v>1109</v>
      </c>
      <c r="D181" s="237" t="s">
        <v>757</v>
      </c>
      <c r="E181" s="238" t="s">
        <v>3872</v>
      </c>
      <c r="F181" s="239" t="s">
        <v>3873</v>
      </c>
      <c r="G181" s="240" t="s">
        <v>595</v>
      </c>
      <c r="H181" s="241">
        <v>88</v>
      </c>
      <c r="I181" s="242"/>
      <c r="J181" s="243">
        <f>ROUND(I181*H181,2)</f>
        <v>0</v>
      </c>
      <c r="K181" s="239" t="s">
        <v>3636</v>
      </c>
      <c r="L181" s="244"/>
      <c r="M181" s="245" t="s">
        <v>19</v>
      </c>
      <c r="N181" s="246" t="s">
        <v>47</v>
      </c>
      <c r="O181" s="66"/>
      <c r="P181" s="184">
        <f>O181*H181</f>
        <v>0</v>
      </c>
      <c r="Q181" s="184">
        <v>0</v>
      </c>
      <c r="R181" s="184">
        <f>Q181*H181</f>
        <v>0</v>
      </c>
      <c r="S181" s="184">
        <v>0</v>
      </c>
      <c r="T181" s="185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86" t="s">
        <v>592</v>
      </c>
      <c r="AT181" s="186" t="s">
        <v>757</v>
      </c>
      <c r="AU181" s="186" t="s">
        <v>84</v>
      </c>
      <c r="AY181" s="19" t="s">
        <v>177</v>
      </c>
      <c r="BE181" s="187">
        <f>IF(N181="základní",J181,0)</f>
        <v>0</v>
      </c>
      <c r="BF181" s="187">
        <f>IF(N181="snížená",J181,0)</f>
        <v>0</v>
      </c>
      <c r="BG181" s="187">
        <f>IF(N181="zákl. přenesená",J181,0)</f>
        <v>0</v>
      </c>
      <c r="BH181" s="187">
        <f>IF(N181="sníž. přenesená",J181,0)</f>
        <v>0</v>
      </c>
      <c r="BI181" s="187">
        <f>IF(N181="nulová",J181,0)</f>
        <v>0</v>
      </c>
      <c r="BJ181" s="19" t="s">
        <v>84</v>
      </c>
      <c r="BK181" s="187">
        <f>ROUND(I181*H181,2)</f>
        <v>0</v>
      </c>
      <c r="BL181" s="19" t="s">
        <v>301</v>
      </c>
      <c r="BM181" s="186" t="s">
        <v>3874</v>
      </c>
    </row>
    <row r="182" spans="1:65" s="2" customFormat="1" ht="24.2" customHeight="1">
      <c r="A182" s="36"/>
      <c r="B182" s="37"/>
      <c r="C182" s="237" t="s">
        <v>1115</v>
      </c>
      <c r="D182" s="237" t="s">
        <v>757</v>
      </c>
      <c r="E182" s="238" t="s">
        <v>3875</v>
      </c>
      <c r="F182" s="239" t="s">
        <v>3876</v>
      </c>
      <c r="G182" s="240" t="s">
        <v>595</v>
      </c>
      <c r="H182" s="241">
        <v>540</v>
      </c>
      <c r="I182" s="242"/>
      <c r="J182" s="243">
        <f>ROUND(I182*H182,2)</f>
        <v>0</v>
      </c>
      <c r="K182" s="239" t="s">
        <v>19</v>
      </c>
      <c r="L182" s="244"/>
      <c r="M182" s="245" t="s">
        <v>19</v>
      </c>
      <c r="N182" s="246" t="s">
        <v>47</v>
      </c>
      <c r="O182" s="66"/>
      <c r="P182" s="184">
        <f>O182*H182</f>
        <v>0</v>
      </c>
      <c r="Q182" s="184">
        <v>0</v>
      </c>
      <c r="R182" s="184">
        <f>Q182*H182</f>
        <v>0</v>
      </c>
      <c r="S182" s="184">
        <v>0</v>
      </c>
      <c r="T182" s="185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86" t="s">
        <v>592</v>
      </c>
      <c r="AT182" s="186" t="s">
        <v>757</v>
      </c>
      <c r="AU182" s="186" t="s">
        <v>84</v>
      </c>
      <c r="AY182" s="19" t="s">
        <v>177</v>
      </c>
      <c r="BE182" s="187">
        <f>IF(N182="základní",J182,0)</f>
        <v>0</v>
      </c>
      <c r="BF182" s="187">
        <f>IF(N182="snížená",J182,0)</f>
        <v>0</v>
      </c>
      <c r="BG182" s="187">
        <f>IF(N182="zákl. přenesená",J182,0)</f>
        <v>0</v>
      </c>
      <c r="BH182" s="187">
        <f>IF(N182="sníž. přenesená",J182,0)</f>
        <v>0</v>
      </c>
      <c r="BI182" s="187">
        <f>IF(N182="nulová",J182,0)</f>
        <v>0</v>
      </c>
      <c r="BJ182" s="19" t="s">
        <v>84</v>
      </c>
      <c r="BK182" s="187">
        <f>ROUND(I182*H182,2)</f>
        <v>0</v>
      </c>
      <c r="BL182" s="19" t="s">
        <v>301</v>
      </c>
      <c r="BM182" s="186" t="s">
        <v>3877</v>
      </c>
    </row>
    <row r="183" spans="1:65" s="2" customFormat="1" ht="16.5" customHeight="1">
      <c r="A183" s="36"/>
      <c r="B183" s="37"/>
      <c r="C183" s="175" t="s">
        <v>1119</v>
      </c>
      <c r="D183" s="175" t="s">
        <v>179</v>
      </c>
      <c r="E183" s="176" t="s">
        <v>3878</v>
      </c>
      <c r="F183" s="177" t="s">
        <v>3879</v>
      </c>
      <c r="G183" s="178" t="s">
        <v>595</v>
      </c>
      <c r="H183" s="179">
        <v>400</v>
      </c>
      <c r="I183" s="180"/>
      <c r="J183" s="181">
        <f>ROUND(I183*H183,2)</f>
        <v>0</v>
      </c>
      <c r="K183" s="177" t="s">
        <v>3636</v>
      </c>
      <c r="L183" s="41"/>
      <c r="M183" s="182" t="s">
        <v>19</v>
      </c>
      <c r="N183" s="183" t="s">
        <v>47</v>
      </c>
      <c r="O183" s="66"/>
      <c r="P183" s="184">
        <f>O183*H183</f>
        <v>0</v>
      </c>
      <c r="Q183" s="184">
        <v>0</v>
      </c>
      <c r="R183" s="184">
        <f>Q183*H183</f>
        <v>0</v>
      </c>
      <c r="S183" s="184">
        <v>0</v>
      </c>
      <c r="T183" s="185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86" t="s">
        <v>301</v>
      </c>
      <c r="AT183" s="186" t="s">
        <v>179</v>
      </c>
      <c r="AU183" s="186" t="s">
        <v>84</v>
      </c>
      <c r="AY183" s="19" t="s">
        <v>177</v>
      </c>
      <c r="BE183" s="187">
        <f>IF(N183="základní",J183,0)</f>
        <v>0</v>
      </c>
      <c r="BF183" s="187">
        <f>IF(N183="snížená",J183,0)</f>
        <v>0</v>
      </c>
      <c r="BG183" s="187">
        <f>IF(N183="zákl. přenesená",J183,0)</f>
        <v>0</v>
      </c>
      <c r="BH183" s="187">
        <f>IF(N183="sníž. přenesená",J183,0)</f>
        <v>0</v>
      </c>
      <c r="BI183" s="187">
        <f>IF(N183="nulová",J183,0)</f>
        <v>0</v>
      </c>
      <c r="BJ183" s="19" t="s">
        <v>84</v>
      </c>
      <c r="BK183" s="187">
        <f>ROUND(I183*H183,2)</f>
        <v>0</v>
      </c>
      <c r="BL183" s="19" t="s">
        <v>301</v>
      </c>
      <c r="BM183" s="186" t="s">
        <v>3880</v>
      </c>
    </row>
    <row r="184" spans="1:65" s="2" customFormat="1" ht="11.25">
      <c r="A184" s="36"/>
      <c r="B184" s="37"/>
      <c r="C184" s="38"/>
      <c r="D184" s="188" t="s">
        <v>186</v>
      </c>
      <c r="E184" s="38"/>
      <c r="F184" s="189" t="s">
        <v>3881</v>
      </c>
      <c r="G184" s="38"/>
      <c r="H184" s="38"/>
      <c r="I184" s="190"/>
      <c r="J184" s="38"/>
      <c r="K184" s="38"/>
      <c r="L184" s="41"/>
      <c r="M184" s="191"/>
      <c r="N184" s="192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186</v>
      </c>
      <c r="AU184" s="19" t="s">
        <v>84</v>
      </c>
    </row>
    <row r="185" spans="1:65" s="2" customFormat="1" ht="16.5" customHeight="1">
      <c r="A185" s="36"/>
      <c r="B185" s="37"/>
      <c r="C185" s="237" t="s">
        <v>1127</v>
      </c>
      <c r="D185" s="237" t="s">
        <v>757</v>
      </c>
      <c r="E185" s="238" t="s">
        <v>3882</v>
      </c>
      <c r="F185" s="239" t="s">
        <v>3883</v>
      </c>
      <c r="G185" s="240" t="s">
        <v>595</v>
      </c>
      <c r="H185" s="241">
        <v>100</v>
      </c>
      <c r="I185" s="242"/>
      <c r="J185" s="243">
        <f>ROUND(I185*H185,2)</f>
        <v>0</v>
      </c>
      <c r="K185" s="239" t="s">
        <v>3636</v>
      </c>
      <c r="L185" s="244"/>
      <c r="M185" s="245" t="s">
        <v>19</v>
      </c>
      <c r="N185" s="246" t="s">
        <v>47</v>
      </c>
      <c r="O185" s="66"/>
      <c r="P185" s="184">
        <f>O185*H185</f>
        <v>0</v>
      </c>
      <c r="Q185" s="184">
        <v>0</v>
      </c>
      <c r="R185" s="184">
        <f>Q185*H185</f>
        <v>0</v>
      </c>
      <c r="S185" s="184">
        <v>0</v>
      </c>
      <c r="T185" s="185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86" t="s">
        <v>592</v>
      </c>
      <c r="AT185" s="186" t="s">
        <v>757</v>
      </c>
      <c r="AU185" s="186" t="s">
        <v>84</v>
      </c>
      <c r="AY185" s="19" t="s">
        <v>177</v>
      </c>
      <c r="BE185" s="187">
        <f>IF(N185="základní",J185,0)</f>
        <v>0</v>
      </c>
      <c r="BF185" s="187">
        <f>IF(N185="snížená",J185,0)</f>
        <v>0</v>
      </c>
      <c r="BG185" s="187">
        <f>IF(N185="zákl. přenesená",J185,0)</f>
        <v>0</v>
      </c>
      <c r="BH185" s="187">
        <f>IF(N185="sníž. přenesená",J185,0)</f>
        <v>0</v>
      </c>
      <c r="BI185" s="187">
        <f>IF(N185="nulová",J185,0)</f>
        <v>0</v>
      </c>
      <c r="BJ185" s="19" t="s">
        <v>84</v>
      </c>
      <c r="BK185" s="187">
        <f>ROUND(I185*H185,2)</f>
        <v>0</v>
      </c>
      <c r="BL185" s="19" t="s">
        <v>301</v>
      </c>
      <c r="BM185" s="186" t="s">
        <v>3884</v>
      </c>
    </row>
    <row r="186" spans="1:65" s="2" customFormat="1" ht="24.2" customHeight="1">
      <c r="A186" s="36"/>
      <c r="B186" s="37"/>
      <c r="C186" s="237" t="s">
        <v>1131</v>
      </c>
      <c r="D186" s="237" t="s">
        <v>757</v>
      </c>
      <c r="E186" s="238" t="s">
        <v>3885</v>
      </c>
      <c r="F186" s="239" t="s">
        <v>3886</v>
      </c>
      <c r="G186" s="240" t="s">
        <v>595</v>
      </c>
      <c r="H186" s="241">
        <v>100</v>
      </c>
      <c r="I186" s="242"/>
      <c r="J186" s="243">
        <f>ROUND(I186*H186,2)</f>
        <v>0</v>
      </c>
      <c r="K186" s="239" t="s">
        <v>19</v>
      </c>
      <c r="L186" s="244"/>
      <c r="M186" s="245" t="s">
        <v>19</v>
      </c>
      <c r="N186" s="246" t="s">
        <v>47</v>
      </c>
      <c r="O186" s="66"/>
      <c r="P186" s="184">
        <f>O186*H186</f>
        <v>0</v>
      </c>
      <c r="Q186" s="184">
        <v>0</v>
      </c>
      <c r="R186" s="184">
        <f>Q186*H186</f>
        <v>0</v>
      </c>
      <c r="S186" s="184">
        <v>0</v>
      </c>
      <c r="T186" s="185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86" t="s">
        <v>592</v>
      </c>
      <c r="AT186" s="186" t="s">
        <v>757</v>
      </c>
      <c r="AU186" s="186" t="s">
        <v>84</v>
      </c>
      <c r="AY186" s="19" t="s">
        <v>177</v>
      </c>
      <c r="BE186" s="187">
        <f>IF(N186="základní",J186,0)</f>
        <v>0</v>
      </c>
      <c r="BF186" s="187">
        <f>IF(N186="snížená",J186,0)</f>
        <v>0</v>
      </c>
      <c r="BG186" s="187">
        <f>IF(N186="zákl. přenesená",J186,0)</f>
        <v>0</v>
      </c>
      <c r="BH186" s="187">
        <f>IF(N186="sníž. přenesená",J186,0)</f>
        <v>0</v>
      </c>
      <c r="BI186" s="187">
        <f>IF(N186="nulová",J186,0)</f>
        <v>0</v>
      </c>
      <c r="BJ186" s="19" t="s">
        <v>84</v>
      </c>
      <c r="BK186" s="187">
        <f>ROUND(I186*H186,2)</f>
        <v>0</v>
      </c>
      <c r="BL186" s="19" t="s">
        <v>301</v>
      </c>
      <c r="BM186" s="186" t="s">
        <v>3887</v>
      </c>
    </row>
    <row r="187" spans="1:65" s="2" customFormat="1" ht="24.2" customHeight="1">
      <c r="A187" s="36"/>
      <c r="B187" s="37"/>
      <c r="C187" s="237" t="s">
        <v>1135</v>
      </c>
      <c r="D187" s="237" t="s">
        <v>757</v>
      </c>
      <c r="E187" s="238" t="s">
        <v>3888</v>
      </c>
      <c r="F187" s="239" t="s">
        <v>3889</v>
      </c>
      <c r="G187" s="240" t="s">
        <v>595</v>
      </c>
      <c r="H187" s="241">
        <v>200</v>
      </c>
      <c r="I187" s="242"/>
      <c r="J187" s="243">
        <f>ROUND(I187*H187,2)</f>
        <v>0</v>
      </c>
      <c r="K187" s="239" t="s">
        <v>19</v>
      </c>
      <c r="L187" s="244"/>
      <c r="M187" s="245" t="s">
        <v>19</v>
      </c>
      <c r="N187" s="246" t="s">
        <v>47</v>
      </c>
      <c r="O187" s="66"/>
      <c r="P187" s="184">
        <f>O187*H187</f>
        <v>0</v>
      </c>
      <c r="Q187" s="184">
        <v>0</v>
      </c>
      <c r="R187" s="184">
        <f>Q187*H187</f>
        <v>0</v>
      </c>
      <c r="S187" s="184">
        <v>0</v>
      </c>
      <c r="T187" s="185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86" t="s">
        <v>592</v>
      </c>
      <c r="AT187" s="186" t="s">
        <v>757</v>
      </c>
      <c r="AU187" s="186" t="s">
        <v>84</v>
      </c>
      <c r="AY187" s="19" t="s">
        <v>177</v>
      </c>
      <c r="BE187" s="187">
        <f>IF(N187="základní",J187,0)</f>
        <v>0</v>
      </c>
      <c r="BF187" s="187">
        <f>IF(N187="snížená",J187,0)</f>
        <v>0</v>
      </c>
      <c r="BG187" s="187">
        <f>IF(N187="zákl. přenesená",J187,0)</f>
        <v>0</v>
      </c>
      <c r="BH187" s="187">
        <f>IF(N187="sníž. přenesená",J187,0)</f>
        <v>0</v>
      </c>
      <c r="BI187" s="187">
        <f>IF(N187="nulová",J187,0)</f>
        <v>0</v>
      </c>
      <c r="BJ187" s="19" t="s">
        <v>84</v>
      </c>
      <c r="BK187" s="187">
        <f>ROUND(I187*H187,2)</f>
        <v>0</v>
      </c>
      <c r="BL187" s="19" t="s">
        <v>301</v>
      </c>
      <c r="BM187" s="186" t="s">
        <v>3890</v>
      </c>
    </row>
    <row r="188" spans="1:65" s="2" customFormat="1" ht="16.5" customHeight="1">
      <c r="A188" s="36"/>
      <c r="B188" s="37"/>
      <c r="C188" s="175" t="s">
        <v>1140</v>
      </c>
      <c r="D188" s="175" t="s">
        <v>179</v>
      </c>
      <c r="E188" s="176" t="s">
        <v>3891</v>
      </c>
      <c r="F188" s="177" t="s">
        <v>3892</v>
      </c>
      <c r="G188" s="178" t="s">
        <v>595</v>
      </c>
      <c r="H188" s="179">
        <v>140</v>
      </c>
      <c r="I188" s="180"/>
      <c r="J188" s="181">
        <f>ROUND(I188*H188,2)</f>
        <v>0</v>
      </c>
      <c r="K188" s="177" t="s">
        <v>3636</v>
      </c>
      <c r="L188" s="41"/>
      <c r="M188" s="182" t="s">
        <v>19</v>
      </c>
      <c r="N188" s="183" t="s">
        <v>47</v>
      </c>
      <c r="O188" s="66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86" t="s">
        <v>301</v>
      </c>
      <c r="AT188" s="186" t="s">
        <v>179</v>
      </c>
      <c r="AU188" s="186" t="s">
        <v>84</v>
      </c>
      <c r="AY188" s="19" t="s">
        <v>177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19" t="s">
        <v>84</v>
      </c>
      <c r="BK188" s="187">
        <f>ROUND(I188*H188,2)</f>
        <v>0</v>
      </c>
      <c r="BL188" s="19" t="s">
        <v>301</v>
      </c>
      <c r="BM188" s="186" t="s">
        <v>3893</v>
      </c>
    </row>
    <row r="189" spans="1:65" s="2" customFormat="1" ht="11.25">
      <c r="A189" s="36"/>
      <c r="B189" s="37"/>
      <c r="C189" s="38"/>
      <c r="D189" s="188" t="s">
        <v>186</v>
      </c>
      <c r="E189" s="38"/>
      <c r="F189" s="189" t="s">
        <v>3894</v>
      </c>
      <c r="G189" s="38"/>
      <c r="H189" s="38"/>
      <c r="I189" s="190"/>
      <c r="J189" s="38"/>
      <c r="K189" s="38"/>
      <c r="L189" s="41"/>
      <c r="M189" s="191"/>
      <c r="N189" s="192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186</v>
      </c>
      <c r="AU189" s="19" t="s">
        <v>84</v>
      </c>
    </row>
    <row r="190" spans="1:65" s="2" customFormat="1" ht="24.2" customHeight="1">
      <c r="A190" s="36"/>
      <c r="B190" s="37"/>
      <c r="C190" s="237" t="s">
        <v>1146</v>
      </c>
      <c r="D190" s="237" t="s">
        <v>757</v>
      </c>
      <c r="E190" s="238" t="s">
        <v>3895</v>
      </c>
      <c r="F190" s="239" t="s">
        <v>3896</v>
      </c>
      <c r="G190" s="240" t="s">
        <v>595</v>
      </c>
      <c r="H190" s="241">
        <v>140</v>
      </c>
      <c r="I190" s="242"/>
      <c r="J190" s="243">
        <f>ROUND(I190*H190,2)</f>
        <v>0</v>
      </c>
      <c r="K190" s="239" t="s">
        <v>19</v>
      </c>
      <c r="L190" s="244"/>
      <c r="M190" s="245" t="s">
        <v>19</v>
      </c>
      <c r="N190" s="246" t="s">
        <v>47</v>
      </c>
      <c r="O190" s="66"/>
      <c r="P190" s="184">
        <f>O190*H190</f>
        <v>0</v>
      </c>
      <c r="Q190" s="184">
        <v>0</v>
      </c>
      <c r="R190" s="184">
        <f>Q190*H190</f>
        <v>0</v>
      </c>
      <c r="S190" s="184">
        <v>0</v>
      </c>
      <c r="T190" s="185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86" t="s">
        <v>592</v>
      </c>
      <c r="AT190" s="186" t="s">
        <v>757</v>
      </c>
      <c r="AU190" s="186" t="s">
        <v>84</v>
      </c>
      <c r="AY190" s="19" t="s">
        <v>177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19" t="s">
        <v>84</v>
      </c>
      <c r="BK190" s="187">
        <f>ROUND(I190*H190,2)</f>
        <v>0</v>
      </c>
      <c r="BL190" s="19" t="s">
        <v>301</v>
      </c>
      <c r="BM190" s="186" t="s">
        <v>3897</v>
      </c>
    </row>
    <row r="191" spans="1:65" s="2" customFormat="1" ht="16.5" customHeight="1">
      <c r="A191" s="36"/>
      <c r="B191" s="37"/>
      <c r="C191" s="175" t="s">
        <v>1151</v>
      </c>
      <c r="D191" s="175" t="s">
        <v>179</v>
      </c>
      <c r="E191" s="176" t="s">
        <v>3898</v>
      </c>
      <c r="F191" s="177" t="s">
        <v>3899</v>
      </c>
      <c r="G191" s="178" t="s">
        <v>595</v>
      </c>
      <c r="H191" s="179">
        <v>100</v>
      </c>
      <c r="I191" s="180"/>
      <c r="J191" s="181">
        <f>ROUND(I191*H191,2)</f>
        <v>0</v>
      </c>
      <c r="K191" s="177" t="s">
        <v>3636</v>
      </c>
      <c r="L191" s="41"/>
      <c r="M191" s="182" t="s">
        <v>19</v>
      </c>
      <c r="N191" s="183" t="s">
        <v>47</v>
      </c>
      <c r="O191" s="66"/>
      <c r="P191" s="184">
        <f>O191*H191</f>
        <v>0</v>
      </c>
      <c r="Q191" s="184">
        <v>0</v>
      </c>
      <c r="R191" s="184">
        <f>Q191*H191</f>
        <v>0</v>
      </c>
      <c r="S191" s="184">
        <v>0</v>
      </c>
      <c r="T191" s="185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86" t="s">
        <v>301</v>
      </c>
      <c r="AT191" s="186" t="s">
        <v>179</v>
      </c>
      <c r="AU191" s="186" t="s">
        <v>84</v>
      </c>
      <c r="AY191" s="19" t="s">
        <v>177</v>
      </c>
      <c r="BE191" s="187">
        <f>IF(N191="základní",J191,0)</f>
        <v>0</v>
      </c>
      <c r="BF191" s="187">
        <f>IF(N191="snížená",J191,0)</f>
        <v>0</v>
      </c>
      <c r="BG191" s="187">
        <f>IF(N191="zákl. přenesená",J191,0)</f>
        <v>0</v>
      </c>
      <c r="BH191" s="187">
        <f>IF(N191="sníž. přenesená",J191,0)</f>
        <v>0</v>
      </c>
      <c r="BI191" s="187">
        <f>IF(N191="nulová",J191,0)</f>
        <v>0</v>
      </c>
      <c r="BJ191" s="19" t="s">
        <v>84</v>
      </c>
      <c r="BK191" s="187">
        <f>ROUND(I191*H191,2)</f>
        <v>0</v>
      </c>
      <c r="BL191" s="19" t="s">
        <v>301</v>
      </c>
      <c r="BM191" s="186" t="s">
        <v>3900</v>
      </c>
    </row>
    <row r="192" spans="1:65" s="2" customFormat="1" ht="11.25">
      <c r="A192" s="36"/>
      <c r="B192" s="37"/>
      <c r="C192" s="38"/>
      <c r="D192" s="188" t="s">
        <v>186</v>
      </c>
      <c r="E192" s="38"/>
      <c r="F192" s="189" t="s">
        <v>3901</v>
      </c>
      <c r="G192" s="38"/>
      <c r="H192" s="38"/>
      <c r="I192" s="190"/>
      <c r="J192" s="38"/>
      <c r="K192" s="38"/>
      <c r="L192" s="41"/>
      <c r="M192" s="191"/>
      <c r="N192" s="192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186</v>
      </c>
      <c r="AU192" s="19" t="s">
        <v>84</v>
      </c>
    </row>
    <row r="193" spans="1:65" s="2" customFormat="1" ht="24.2" customHeight="1">
      <c r="A193" s="36"/>
      <c r="B193" s="37"/>
      <c r="C193" s="237" t="s">
        <v>1164</v>
      </c>
      <c r="D193" s="237" t="s">
        <v>757</v>
      </c>
      <c r="E193" s="238" t="s">
        <v>3902</v>
      </c>
      <c r="F193" s="239" t="s">
        <v>3903</v>
      </c>
      <c r="G193" s="240" t="s">
        <v>595</v>
      </c>
      <c r="H193" s="241">
        <v>50</v>
      </c>
      <c r="I193" s="242"/>
      <c r="J193" s="243">
        <f>ROUND(I193*H193,2)</f>
        <v>0</v>
      </c>
      <c r="K193" s="239" t="s">
        <v>19</v>
      </c>
      <c r="L193" s="244"/>
      <c r="M193" s="245" t="s">
        <v>19</v>
      </c>
      <c r="N193" s="246" t="s">
        <v>47</v>
      </c>
      <c r="O193" s="66"/>
      <c r="P193" s="184">
        <f>O193*H193</f>
        <v>0</v>
      </c>
      <c r="Q193" s="184">
        <v>0</v>
      </c>
      <c r="R193" s="184">
        <f>Q193*H193</f>
        <v>0</v>
      </c>
      <c r="S193" s="184">
        <v>0</v>
      </c>
      <c r="T193" s="185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86" t="s">
        <v>592</v>
      </c>
      <c r="AT193" s="186" t="s">
        <v>757</v>
      </c>
      <c r="AU193" s="186" t="s">
        <v>84</v>
      </c>
      <c r="AY193" s="19" t="s">
        <v>177</v>
      </c>
      <c r="BE193" s="187">
        <f>IF(N193="základní",J193,0)</f>
        <v>0</v>
      </c>
      <c r="BF193" s="187">
        <f>IF(N193="snížená",J193,0)</f>
        <v>0</v>
      </c>
      <c r="BG193" s="187">
        <f>IF(N193="zákl. přenesená",J193,0)</f>
        <v>0</v>
      </c>
      <c r="BH193" s="187">
        <f>IF(N193="sníž. přenesená",J193,0)</f>
        <v>0</v>
      </c>
      <c r="BI193" s="187">
        <f>IF(N193="nulová",J193,0)</f>
        <v>0</v>
      </c>
      <c r="BJ193" s="19" t="s">
        <v>84</v>
      </c>
      <c r="BK193" s="187">
        <f>ROUND(I193*H193,2)</f>
        <v>0</v>
      </c>
      <c r="BL193" s="19" t="s">
        <v>301</v>
      </c>
      <c r="BM193" s="186" t="s">
        <v>3904</v>
      </c>
    </row>
    <row r="194" spans="1:65" s="2" customFormat="1" ht="24.2" customHeight="1">
      <c r="A194" s="36"/>
      <c r="B194" s="37"/>
      <c r="C194" s="237" t="s">
        <v>1170</v>
      </c>
      <c r="D194" s="237" t="s">
        <v>757</v>
      </c>
      <c r="E194" s="238" t="s">
        <v>3905</v>
      </c>
      <c r="F194" s="239" t="s">
        <v>3906</v>
      </c>
      <c r="G194" s="240" t="s">
        <v>595</v>
      </c>
      <c r="H194" s="241">
        <v>50</v>
      </c>
      <c r="I194" s="242"/>
      <c r="J194" s="243">
        <f>ROUND(I194*H194,2)</f>
        <v>0</v>
      </c>
      <c r="K194" s="239" t="s">
        <v>19</v>
      </c>
      <c r="L194" s="244"/>
      <c r="M194" s="245" t="s">
        <v>19</v>
      </c>
      <c r="N194" s="246" t="s">
        <v>47</v>
      </c>
      <c r="O194" s="66"/>
      <c r="P194" s="184">
        <f>O194*H194</f>
        <v>0</v>
      </c>
      <c r="Q194" s="184">
        <v>0</v>
      </c>
      <c r="R194" s="184">
        <f>Q194*H194</f>
        <v>0</v>
      </c>
      <c r="S194" s="184">
        <v>0</v>
      </c>
      <c r="T194" s="185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86" t="s">
        <v>592</v>
      </c>
      <c r="AT194" s="186" t="s">
        <v>757</v>
      </c>
      <c r="AU194" s="186" t="s">
        <v>84</v>
      </c>
      <c r="AY194" s="19" t="s">
        <v>177</v>
      </c>
      <c r="BE194" s="187">
        <f>IF(N194="základní",J194,0)</f>
        <v>0</v>
      </c>
      <c r="BF194" s="187">
        <f>IF(N194="snížená",J194,0)</f>
        <v>0</v>
      </c>
      <c r="BG194" s="187">
        <f>IF(N194="zákl. přenesená",J194,0)</f>
        <v>0</v>
      </c>
      <c r="BH194" s="187">
        <f>IF(N194="sníž. přenesená",J194,0)</f>
        <v>0</v>
      </c>
      <c r="BI194" s="187">
        <f>IF(N194="nulová",J194,0)</f>
        <v>0</v>
      </c>
      <c r="BJ194" s="19" t="s">
        <v>84</v>
      </c>
      <c r="BK194" s="187">
        <f>ROUND(I194*H194,2)</f>
        <v>0</v>
      </c>
      <c r="BL194" s="19" t="s">
        <v>301</v>
      </c>
      <c r="BM194" s="186" t="s">
        <v>3907</v>
      </c>
    </row>
    <row r="195" spans="1:65" s="2" customFormat="1" ht="16.5" customHeight="1">
      <c r="A195" s="36"/>
      <c r="B195" s="37"/>
      <c r="C195" s="175" t="s">
        <v>1175</v>
      </c>
      <c r="D195" s="175" t="s">
        <v>179</v>
      </c>
      <c r="E195" s="176" t="s">
        <v>3908</v>
      </c>
      <c r="F195" s="177" t="s">
        <v>3909</v>
      </c>
      <c r="G195" s="178" t="s">
        <v>595</v>
      </c>
      <c r="H195" s="179">
        <v>345</v>
      </c>
      <c r="I195" s="180"/>
      <c r="J195" s="181">
        <f>ROUND(I195*H195,2)</f>
        <v>0</v>
      </c>
      <c r="K195" s="177" t="s">
        <v>3636</v>
      </c>
      <c r="L195" s="41"/>
      <c r="M195" s="182" t="s">
        <v>19</v>
      </c>
      <c r="N195" s="183" t="s">
        <v>47</v>
      </c>
      <c r="O195" s="66"/>
      <c r="P195" s="184">
        <f>O195*H195</f>
        <v>0</v>
      </c>
      <c r="Q195" s="184">
        <v>0</v>
      </c>
      <c r="R195" s="184">
        <f>Q195*H195</f>
        <v>0</v>
      </c>
      <c r="S195" s="184">
        <v>0</v>
      </c>
      <c r="T195" s="185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86" t="s">
        <v>301</v>
      </c>
      <c r="AT195" s="186" t="s">
        <v>179</v>
      </c>
      <c r="AU195" s="186" t="s">
        <v>84</v>
      </c>
      <c r="AY195" s="19" t="s">
        <v>177</v>
      </c>
      <c r="BE195" s="187">
        <f>IF(N195="základní",J195,0)</f>
        <v>0</v>
      </c>
      <c r="BF195" s="187">
        <f>IF(N195="snížená",J195,0)</f>
        <v>0</v>
      </c>
      <c r="BG195" s="187">
        <f>IF(N195="zákl. přenesená",J195,0)</f>
        <v>0</v>
      </c>
      <c r="BH195" s="187">
        <f>IF(N195="sníž. přenesená",J195,0)</f>
        <v>0</v>
      </c>
      <c r="BI195" s="187">
        <f>IF(N195="nulová",J195,0)</f>
        <v>0</v>
      </c>
      <c r="BJ195" s="19" t="s">
        <v>84</v>
      </c>
      <c r="BK195" s="187">
        <f>ROUND(I195*H195,2)</f>
        <v>0</v>
      </c>
      <c r="BL195" s="19" t="s">
        <v>301</v>
      </c>
      <c r="BM195" s="186" t="s">
        <v>3910</v>
      </c>
    </row>
    <row r="196" spans="1:65" s="2" customFormat="1" ht="11.25">
      <c r="A196" s="36"/>
      <c r="B196" s="37"/>
      <c r="C196" s="38"/>
      <c r="D196" s="188" t="s">
        <v>186</v>
      </c>
      <c r="E196" s="38"/>
      <c r="F196" s="189" t="s">
        <v>3911</v>
      </c>
      <c r="G196" s="38"/>
      <c r="H196" s="38"/>
      <c r="I196" s="190"/>
      <c r="J196" s="38"/>
      <c r="K196" s="38"/>
      <c r="L196" s="41"/>
      <c r="M196" s="191"/>
      <c r="N196" s="192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186</v>
      </c>
      <c r="AU196" s="19" t="s">
        <v>84</v>
      </c>
    </row>
    <row r="197" spans="1:65" s="2" customFormat="1" ht="16.5" customHeight="1">
      <c r="A197" s="36"/>
      <c r="B197" s="37"/>
      <c r="C197" s="237" t="s">
        <v>1180</v>
      </c>
      <c r="D197" s="237" t="s">
        <v>757</v>
      </c>
      <c r="E197" s="238" t="s">
        <v>3912</v>
      </c>
      <c r="F197" s="239" t="s">
        <v>3913</v>
      </c>
      <c r="G197" s="240" t="s">
        <v>757</v>
      </c>
      <c r="H197" s="241">
        <v>345</v>
      </c>
      <c r="I197" s="242"/>
      <c r="J197" s="243">
        <f>ROUND(I197*H197,2)</f>
        <v>0</v>
      </c>
      <c r="K197" s="239" t="s">
        <v>19</v>
      </c>
      <c r="L197" s="244"/>
      <c r="M197" s="245" t="s">
        <v>19</v>
      </c>
      <c r="N197" s="246" t="s">
        <v>47</v>
      </c>
      <c r="O197" s="66"/>
      <c r="P197" s="184">
        <f>O197*H197</f>
        <v>0</v>
      </c>
      <c r="Q197" s="184">
        <v>0</v>
      </c>
      <c r="R197" s="184">
        <f>Q197*H197</f>
        <v>0</v>
      </c>
      <c r="S197" s="184">
        <v>0</v>
      </c>
      <c r="T197" s="185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86" t="s">
        <v>592</v>
      </c>
      <c r="AT197" s="186" t="s">
        <v>757</v>
      </c>
      <c r="AU197" s="186" t="s">
        <v>84</v>
      </c>
      <c r="AY197" s="19" t="s">
        <v>177</v>
      </c>
      <c r="BE197" s="187">
        <f>IF(N197="základní",J197,0)</f>
        <v>0</v>
      </c>
      <c r="BF197" s="187">
        <f>IF(N197="snížená",J197,0)</f>
        <v>0</v>
      </c>
      <c r="BG197" s="187">
        <f>IF(N197="zákl. přenesená",J197,0)</f>
        <v>0</v>
      </c>
      <c r="BH197" s="187">
        <f>IF(N197="sníž. přenesená",J197,0)</f>
        <v>0</v>
      </c>
      <c r="BI197" s="187">
        <f>IF(N197="nulová",J197,0)</f>
        <v>0</v>
      </c>
      <c r="BJ197" s="19" t="s">
        <v>84</v>
      </c>
      <c r="BK197" s="187">
        <f>ROUND(I197*H197,2)</f>
        <v>0</v>
      </c>
      <c r="BL197" s="19" t="s">
        <v>301</v>
      </c>
      <c r="BM197" s="186" t="s">
        <v>3914</v>
      </c>
    </row>
    <row r="198" spans="1:65" s="2" customFormat="1" ht="16.5" customHeight="1">
      <c r="A198" s="36"/>
      <c r="B198" s="37"/>
      <c r="C198" s="175" t="s">
        <v>1185</v>
      </c>
      <c r="D198" s="175" t="s">
        <v>179</v>
      </c>
      <c r="E198" s="176" t="s">
        <v>3915</v>
      </c>
      <c r="F198" s="177" t="s">
        <v>3916</v>
      </c>
      <c r="G198" s="178" t="s">
        <v>595</v>
      </c>
      <c r="H198" s="179">
        <v>50</v>
      </c>
      <c r="I198" s="180"/>
      <c r="J198" s="181">
        <f>ROUND(I198*H198,2)</f>
        <v>0</v>
      </c>
      <c r="K198" s="177" t="s">
        <v>3636</v>
      </c>
      <c r="L198" s="41"/>
      <c r="M198" s="182" t="s">
        <v>19</v>
      </c>
      <c r="N198" s="183" t="s">
        <v>47</v>
      </c>
      <c r="O198" s="66"/>
      <c r="P198" s="184">
        <f>O198*H198</f>
        <v>0</v>
      </c>
      <c r="Q198" s="184">
        <v>0</v>
      </c>
      <c r="R198" s="184">
        <f>Q198*H198</f>
        <v>0</v>
      </c>
      <c r="S198" s="184">
        <v>0</v>
      </c>
      <c r="T198" s="185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86" t="s">
        <v>301</v>
      </c>
      <c r="AT198" s="186" t="s">
        <v>179</v>
      </c>
      <c r="AU198" s="186" t="s">
        <v>84</v>
      </c>
      <c r="AY198" s="19" t="s">
        <v>177</v>
      </c>
      <c r="BE198" s="187">
        <f>IF(N198="základní",J198,0)</f>
        <v>0</v>
      </c>
      <c r="BF198" s="187">
        <f>IF(N198="snížená",J198,0)</f>
        <v>0</v>
      </c>
      <c r="BG198" s="187">
        <f>IF(N198="zákl. přenesená",J198,0)</f>
        <v>0</v>
      </c>
      <c r="BH198" s="187">
        <f>IF(N198="sníž. přenesená",J198,0)</f>
        <v>0</v>
      </c>
      <c r="BI198" s="187">
        <f>IF(N198="nulová",J198,0)</f>
        <v>0</v>
      </c>
      <c r="BJ198" s="19" t="s">
        <v>84</v>
      </c>
      <c r="BK198" s="187">
        <f>ROUND(I198*H198,2)</f>
        <v>0</v>
      </c>
      <c r="BL198" s="19" t="s">
        <v>301</v>
      </c>
      <c r="BM198" s="186" t="s">
        <v>3917</v>
      </c>
    </row>
    <row r="199" spans="1:65" s="2" customFormat="1" ht="11.25">
      <c r="A199" s="36"/>
      <c r="B199" s="37"/>
      <c r="C199" s="38"/>
      <c r="D199" s="188" t="s">
        <v>186</v>
      </c>
      <c r="E199" s="38"/>
      <c r="F199" s="189" t="s">
        <v>3918</v>
      </c>
      <c r="G199" s="38"/>
      <c r="H199" s="38"/>
      <c r="I199" s="190"/>
      <c r="J199" s="38"/>
      <c r="K199" s="38"/>
      <c r="L199" s="41"/>
      <c r="M199" s="191"/>
      <c r="N199" s="192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186</v>
      </c>
      <c r="AU199" s="19" t="s">
        <v>84</v>
      </c>
    </row>
    <row r="200" spans="1:65" s="2" customFormat="1" ht="16.5" customHeight="1">
      <c r="A200" s="36"/>
      <c r="B200" s="37"/>
      <c r="C200" s="237" t="s">
        <v>1190</v>
      </c>
      <c r="D200" s="237" t="s">
        <v>757</v>
      </c>
      <c r="E200" s="238" t="s">
        <v>3919</v>
      </c>
      <c r="F200" s="239" t="s">
        <v>3920</v>
      </c>
      <c r="G200" s="240" t="s">
        <v>595</v>
      </c>
      <c r="H200" s="241">
        <v>50</v>
      </c>
      <c r="I200" s="242"/>
      <c r="J200" s="243">
        <f>ROUND(I200*H200,2)</f>
        <v>0</v>
      </c>
      <c r="K200" s="239" t="s">
        <v>3636</v>
      </c>
      <c r="L200" s="244"/>
      <c r="M200" s="245" t="s">
        <v>19</v>
      </c>
      <c r="N200" s="246" t="s">
        <v>47</v>
      </c>
      <c r="O200" s="66"/>
      <c r="P200" s="184">
        <f>O200*H200</f>
        <v>0</v>
      </c>
      <c r="Q200" s="184">
        <v>0</v>
      </c>
      <c r="R200" s="184">
        <f>Q200*H200</f>
        <v>0</v>
      </c>
      <c r="S200" s="184">
        <v>0</v>
      </c>
      <c r="T200" s="185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86" t="s">
        <v>592</v>
      </c>
      <c r="AT200" s="186" t="s">
        <v>757</v>
      </c>
      <c r="AU200" s="186" t="s">
        <v>84</v>
      </c>
      <c r="AY200" s="19" t="s">
        <v>177</v>
      </c>
      <c r="BE200" s="187">
        <f>IF(N200="základní",J200,0)</f>
        <v>0</v>
      </c>
      <c r="BF200" s="187">
        <f>IF(N200="snížená",J200,0)</f>
        <v>0</v>
      </c>
      <c r="BG200" s="187">
        <f>IF(N200="zákl. přenesená",J200,0)</f>
        <v>0</v>
      </c>
      <c r="BH200" s="187">
        <f>IF(N200="sníž. přenesená",J200,0)</f>
        <v>0</v>
      </c>
      <c r="BI200" s="187">
        <f>IF(N200="nulová",J200,0)</f>
        <v>0</v>
      </c>
      <c r="BJ200" s="19" t="s">
        <v>84</v>
      </c>
      <c r="BK200" s="187">
        <f>ROUND(I200*H200,2)</f>
        <v>0</v>
      </c>
      <c r="BL200" s="19" t="s">
        <v>301</v>
      </c>
      <c r="BM200" s="186" t="s">
        <v>3921</v>
      </c>
    </row>
    <row r="201" spans="1:65" s="2" customFormat="1" ht="16.5" customHeight="1">
      <c r="A201" s="36"/>
      <c r="B201" s="37"/>
      <c r="C201" s="175" t="s">
        <v>1197</v>
      </c>
      <c r="D201" s="175" t="s">
        <v>179</v>
      </c>
      <c r="E201" s="176" t="s">
        <v>3922</v>
      </c>
      <c r="F201" s="177" t="s">
        <v>3923</v>
      </c>
      <c r="G201" s="178" t="s">
        <v>595</v>
      </c>
      <c r="H201" s="179">
        <v>2251</v>
      </c>
      <c r="I201" s="180"/>
      <c r="J201" s="181">
        <f>ROUND(I201*H201,2)</f>
        <v>0</v>
      </c>
      <c r="K201" s="177" t="s">
        <v>3636</v>
      </c>
      <c r="L201" s="41"/>
      <c r="M201" s="182" t="s">
        <v>19</v>
      </c>
      <c r="N201" s="183" t="s">
        <v>47</v>
      </c>
      <c r="O201" s="66"/>
      <c r="P201" s="184">
        <f>O201*H201</f>
        <v>0</v>
      </c>
      <c r="Q201" s="184">
        <v>0</v>
      </c>
      <c r="R201" s="184">
        <f>Q201*H201</f>
        <v>0</v>
      </c>
      <c r="S201" s="184">
        <v>0</v>
      </c>
      <c r="T201" s="185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86" t="s">
        <v>301</v>
      </c>
      <c r="AT201" s="186" t="s">
        <v>179</v>
      </c>
      <c r="AU201" s="186" t="s">
        <v>84</v>
      </c>
      <c r="AY201" s="19" t="s">
        <v>177</v>
      </c>
      <c r="BE201" s="187">
        <f>IF(N201="základní",J201,0)</f>
        <v>0</v>
      </c>
      <c r="BF201" s="187">
        <f>IF(N201="snížená",J201,0)</f>
        <v>0</v>
      </c>
      <c r="BG201" s="187">
        <f>IF(N201="zákl. přenesená",J201,0)</f>
        <v>0</v>
      </c>
      <c r="BH201" s="187">
        <f>IF(N201="sníž. přenesená",J201,0)</f>
        <v>0</v>
      </c>
      <c r="BI201" s="187">
        <f>IF(N201="nulová",J201,0)</f>
        <v>0</v>
      </c>
      <c r="BJ201" s="19" t="s">
        <v>84</v>
      </c>
      <c r="BK201" s="187">
        <f>ROUND(I201*H201,2)</f>
        <v>0</v>
      </c>
      <c r="BL201" s="19" t="s">
        <v>301</v>
      </c>
      <c r="BM201" s="186" t="s">
        <v>3924</v>
      </c>
    </row>
    <row r="202" spans="1:65" s="2" customFormat="1" ht="11.25">
      <c r="A202" s="36"/>
      <c r="B202" s="37"/>
      <c r="C202" s="38"/>
      <c r="D202" s="188" t="s">
        <v>186</v>
      </c>
      <c r="E202" s="38"/>
      <c r="F202" s="189" t="s">
        <v>3925</v>
      </c>
      <c r="G202" s="38"/>
      <c r="H202" s="38"/>
      <c r="I202" s="190"/>
      <c r="J202" s="38"/>
      <c r="K202" s="38"/>
      <c r="L202" s="41"/>
      <c r="M202" s="191"/>
      <c r="N202" s="192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186</v>
      </c>
      <c r="AU202" s="19" t="s">
        <v>84</v>
      </c>
    </row>
    <row r="203" spans="1:65" s="2" customFormat="1" ht="16.5" customHeight="1">
      <c r="A203" s="36"/>
      <c r="B203" s="37"/>
      <c r="C203" s="237" t="s">
        <v>1202</v>
      </c>
      <c r="D203" s="237" t="s">
        <v>757</v>
      </c>
      <c r="E203" s="238" t="s">
        <v>3926</v>
      </c>
      <c r="F203" s="239" t="s">
        <v>3927</v>
      </c>
      <c r="G203" s="240" t="s">
        <v>595</v>
      </c>
      <c r="H203" s="241">
        <v>2251</v>
      </c>
      <c r="I203" s="242"/>
      <c r="J203" s="243">
        <f t="shared" ref="J203:J209" si="40">ROUND(I203*H203,2)</f>
        <v>0</v>
      </c>
      <c r="K203" s="239" t="s">
        <v>19</v>
      </c>
      <c r="L203" s="244"/>
      <c r="M203" s="245" t="s">
        <v>19</v>
      </c>
      <c r="N203" s="246" t="s">
        <v>47</v>
      </c>
      <c r="O203" s="66"/>
      <c r="P203" s="184">
        <f t="shared" ref="P203:P209" si="41">O203*H203</f>
        <v>0</v>
      </c>
      <c r="Q203" s="184">
        <v>0</v>
      </c>
      <c r="R203" s="184">
        <f t="shared" ref="R203:R209" si="42">Q203*H203</f>
        <v>0</v>
      </c>
      <c r="S203" s="184">
        <v>0</v>
      </c>
      <c r="T203" s="185">
        <f t="shared" ref="T203:T209" si="43"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86" t="s">
        <v>592</v>
      </c>
      <c r="AT203" s="186" t="s">
        <v>757</v>
      </c>
      <c r="AU203" s="186" t="s">
        <v>84</v>
      </c>
      <c r="AY203" s="19" t="s">
        <v>177</v>
      </c>
      <c r="BE203" s="187">
        <f t="shared" ref="BE203:BE209" si="44">IF(N203="základní",J203,0)</f>
        <v>0</v>
      </c>
      <c r="BF203" s="187">
        <f t="shared" ref="BF203:BF209" si="45">IF(N203="snížená",J203,0)</f>
        <v>0</v>
      </c>
      <c r="BG203" s="187">
        <f t="shared" ref="BG203:BG209" si="46">IF(N203="zákl. přenesená",J203,0)</f>
        <v>0</v>
      </c>
      <c r="BH203" s="187">
        <f t="shared" ref="BH203:BH209" si="47">IF(N203="sníž. přenesená",J203,0)</f>
        <v>0</v>
      </c>
      <c r="BI203" s="187">
        <f t="shared" ref="BI203:BI209" si="48">IF(N203="nulová",J203,0)</f>
        <v>0</v>
      </c>
      <c r="BJ203" s="19" t="s">
        <v>84</v>
      </c>
      <c r="BK203" s="187">
        <f t="shared" ref="BK203:BK209" si="49">ROUND(I203*H203,2)</f>
        <v>0</v>
      </c>
      <c r="BL203" s="19" t="s">
        <v>301</v>
      </c>
      <c r="BM203" s="186" t="s">
        <v>3928</v>
      </c>
    </row>
    <row r="204" spans="1:65" s="2" customFormat="1" ht="16.5" customHeight="1">
      <c r="A204" s="36"/>
      <c r="B204" s="37"/>
      <c r="C204" s="175" t="s">
        <v>1206</v>
      </c>
      <c r="D204" s="175" t="s">
        <v>179</v>
      </c>
      <c r="E204" s="176" t="s">
        <v>3929</v>
      </c>
      <c r="F204" s="177" t="s">
        <v>3930</v>
      </c>
      <c r="G204" s="178" t="s">
        <v>595</v>
      </c>
      <c r="H204" s="179">
        <v>1740</v>
      </c>
      <c r="I204" s="180"/>
      <c r="J204" s="181">
        <f t="shared" si="40"/>
        <v>0</v>
      </c>
      <c r="K204" s="177" t="s">
        <v>19</v>
      </c>
      <c r="L204" s="41"/>
      <c r="M204" s="182" t="s">
        <v>19</v>
      </c>
      <c r="N204" s="183" t="s">
        <v>47</v>
      </c>
      <c r="O204" s="66"/>
      <c r="P204" s="184">
        <f t="shared" si="41"/>
        <v>0</v>
      </c>
      <c r="Q204" s="184">
        <v>0</v>
      </c>
      <c r="R204" s="184">
        <f t="shared" si="42"/>
        <v>0</v>
      </c>
      <c r="S204" s="184">
        <v>0</v>
      </c>
      <c r="T204" s="185">
        <f t="shared" si="43"/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86" t="s">
        <v>301</v>
      </c>
      <c r="AT204" s="186" t="s">
        <v>179</v>
      </c>
      <c r="AU204" s="186" t="s">
        <v>84</v>
      </c>
      <c r="AY204" s="19" t="s">
        <v>177</v>
      </c>
      <c r="BE204" s="187">
        <f t="shared" si="44"/>
        <v>0</v>
      </c>
      <c r="BF204" s="187">
        <f t="shared" si="45"/>
        <v>0</v>
      </c>
      <c r="BG204" s="187">
        <f t="shared" si="46"/>
        <v>0</v>
      </c>
      <c r="BH204" s="187">
        <f t="shared" si="47"/>
        <v>0</v>
      </c>
      <c r="BI204" s="187">
        <f t="shared" si="48"/>
        <v>0</v>
      </c>
      <c r="BJ204" s="19" t="s">
        <v>84</v>
      </c>
      <c r="BK204" s="187">
        <f t="shared" si="49"/>
        <v>0</v>
      </c>
      <c r="BL204" s="19" t="s">
        <v>301</v>
      </c>
      <c r="BM204" s="186" t="s">
        <v>3931</v>
      </c>
    </row>
    <row r="205" spans="1:65" s="2" customFormat="1" ht="16.5" customHeight="1">
      <c r="A205" s="36"/>
      <c r="B205" s="37"/>
      <c r="C205" s="237" t="s">
        <v>1211</v>
      </c>
      <c r="D205" s="237" t="s">
        <v>757</v>
      </c>
      <c r="E205" s="238" t="s">
        <v>3932</v>
      </c>
      <c r="F205" s="239" t="s">
        <v>3933</v>
      </c>
      <c r="G205" s="240" t="s">
        <v>757</v>
      </c>
      <c r="H205" s="241">
        <v>1740</v>
      </c>
      <c r="I205" s="242"/>
      <c r="J205" s="243">
        <f t="shared" si="40"/>
        <v>0</v>
      </c>
      <c r="K205" s="239" t="s">
        <v>19</v>
      </c>
      <c r="L205" s="244"/>
      <c r="M205" s="245" t="s">
        <v>19</v>
      </c>
      <c r="N205" s="246" t="s">
        <v>47</v>
      </c>
      <c r="O205" s="66"/>
      <c r="P205" s="184">
        <f t="shared" si="41"/>
        <v>0</v>
      </c>
      <c r="Q205" s="184">
        <v>0</v>
      </c>
      <c r="R205" s="184">
        <f t="shared" si="42"/>
        <v>0</v>
      </c>
      <c r="S205" s="184">
        <v>0</v>
      </c>
      <c r="T205" s="185">
        <f t="shared" si="43"/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86" t="s">
        <v>592</v>
      </c>
      <c r="AT205" s="186" t="s">
        <v>757</v>
      </c>
      <c r="AU205" s="186" t="s">
        <v>84</v>
      </c>
      <c r="AY205" s="19" t="s">
        <v>177</v>
      </c>
      <c r="BE205" s="187">
        <f t="shared" si="44"/>
        <v>0</v>
      </c>
      <c r="BF205" s="187">
        <f t="shared" si="45"/>
        <v>0</v>
      </c>
      <c r="BG205" s="187">
        <f t="shared" si="46"/>
        <v>0</v>
      </c>
      <c r="BH205" s="187">
        <f t="shared" si="47"/>
        <v>0</v>
      </c>
      <c r="BI205" s="187">
        <f t="shared" si="48"/>
        <v>0</v>
      </c>
      <c r="BJ205" s="19" t="s">
        <v>84</v>
      </c>
      <c r="BK205" s="187">
        <f t="shared" si="49"/>
        <v>0</v>
      </c>
      <c r="BL205" s="19" t="s">
        <v>301</v>
      </c>
      <c r="BM205" s="186" t="s">
        <v>3934</v>
      </c>
    </row>
    <row r="206" spans="1:65" s="2" customFormat="1" ht="16.5" customHeight="1">
      <c r="A206" s="36"/>
      <c r="B206" s="37"/>
      <c r="C206" s="175" t="s">
        <v>1218</v>
      </c>
      <c r="D206" s="175" t="s">
        <v>179</v>
      </c>
      <c r="E206" s="176" t="s">
        <v>3935</v>
      </c>
      <c r="F206" s="177" t="s">
        <v>3936</v>
      </c>
      <c r="G206" s="178" t="s">
        <v>595</v>
      </c>
      <c r="H206" s="179">
        <v>2551</v>
      </c>
      <c r="I206" s="180"/>
      <c r="J206" s="181">
        <f t="shared" si="40"/>
        <v>0</v>
      </c>
      <c r="K206" s="177" t="s">
        <v>19</v>
      </c>
      <c r="L206" s="41"/>
      <c r="M206" s="182" t="s">
        <v>19</v>
      </c>
      <c r="N206" s="183" t="s">
        <v>47</v>
      </c>
      <c r="O206" s="66"/>
      <c r="P206" s="184">
        <f t="shared" si="41"/>
        <v>0</v>
      </c>
      <c r="Q206" s="184">
        <v>0</v>
      </c>
      <c r="R206" s="184">
        <f t="shared" si="42"/>
        <v>0</v>
      </c>
      <c r="S206" s="184">
        <v>0</v>
      </c>
      <c r="T206" s="185">
        <f t="shared" si="43"/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186" t="s">
        <v>301</v>
      </c>
      <c r="AT206" s="186" t="s">
        <v>179</v>
      </c>
      <c r="AU206" s="186" t="s">
        <v>84</v>
      </c>
      <c r="AY206" s="19" t="s">
        <v>177</v>
      </c>
      <c r="BE206" s="187">
        <f t="shared" si="44"/>
        <v>0</v>
      </c>
      <c r="BF206" s="187">
        <f t="shared" si="45"/>
        <v>0</v>
      </c>
      <c r="BG206" s="187">
        <f t="shared" si="46"/>
        <v>0</v>
      </c>
      <c r="BH206" s="187">
        <f t="shared" si="47"/>
        <v>0</v>
      </c>
      <c r="BI206" s="187">
        <f t="shared" si="48"/>
        <v>0</v>
      </c>
      <c r="BJ206" s="19" t="s">
        <v>84</v>
      </c>
      <c r="BK206" s="187">
        <f t="shared" si="49"/>
        <v>0</v>
      </c>
      <c r="BL206" s="19" t="s">
        <v>301</v>
      </c>
      <c r="BM206" s="186" t="s">
        <v>3937</v>
      </c>
    </row>
    <row r="207" spans="1:65" s="2" customFormat="1" ht="16.5" customHeight="1">
      <c r="A207" s="36"/>
      <c r="B207" s="37"/>
      <c r="C207" s="237" t="s">
        <v>1225</v>
      </c>
      <c r="D207" s="237" t="s">
        <v>757</v>
      </c>
      <c r="E207" s="238" t="s">
        <v>3938</v>
      </c>
      <c r="F207" s="239" t="s">
        <v>3939</v>
      </c>
      <c r="G207" s="240" t="s">
        <v>595</v>
      </c>
      <c r="H207" s="241">
        <v>2351</v>
      </c>
      <c r="I207" s="242"/>
      <c r="J207" s="243">
        <f t="shared" si="40"/>
        <v>0</v>
      </c>
      <c r="K207" s="239" t="s">
        <v>19</v>
      </c>
      <c r="L207" s="244"/>
      <c r="M207" s="245" t="s">
        <v>19</v>
      </c>
      <c r="N207" s="246" t="s">
        <v>47</v>
      </c>
      <c r="O207" s="66"/>
      <c r="P207" s="184">
        <f t="shared" si="41"/>
        <v>0</v>
      </c>
      <c r="Q207" s="184">
        <v>0</v>
      </c>
      <c r="R207" s="184">
        <f t="shared" si="42"/>
        <v>0</v>
      </c>
      <c r="S207" s="184">
        <v>0</v>
      </c>
      <c r="T207" s="185">
        <f t="shared" si="43"/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86" t="s">
        <v>592</v>
      </c>
      <c r="AT207" s="186" t="s">
        <v>757</v>
      </c>
      <c r="AU207" s="186" t="s">
        <v>84</v>
      </c>
      <c r="AY207" s="19" t="s">
        <v>177</v>
      </c>
      <c r="BE207" s="187">
        <f t="shared" si="44"/>
        <v>0</v>
      </c>
      <c r="BF207" s="187">
        <f t="shared" si="45"/>
        <v>0</v>
      </c>
      <c r="BG207" s="187">
        <f t="shared" si="46"/>
        <v>0</v>
      </c>
      <c r="BH207" s="187">
        <f t="shared" si="47"/>
        <v>0</v>
      </c>
      <c r="BI207" s="187">
        <f t="shared" si="48"/>
        <v>0</v>
      </c>
      <c r="BJ207" s="19" t="s">
        <v>84</v>
      </c>
      <c r="BK207" s="187">
        <f t="shared" si="49"/>
        <v>0</v>
      </c>
      <c r="BL207" s="19" t="s">
        <v>301</v>
      </c>
      <c r="BM207" s="186" t="s">
        <v>3940</v>
      </c>
    </row>
    <row r="208" spans="1:65" s="2" customFormat="1" ht="16.5" customHeight="1">
      <c r="A208" s="36"/>
      <c r="B208" s="37"/>
      <c r="C208" s="237" t="s">
        <v>1232</v>
      </c>
      <c r="D208" s="237" t="s">
        <v>757</v>
      </c>
      <c r="E208" s="238" t="s">
        <v>3941</v>
      </c>
      <c r="F208" s="239" t="s">
        <v>3942</v>
      </c>
      <c r="G208" s="240" t="s">
        <v>595</v>
      </c>
      <c r="H208" s="241">
        <v>200</v>
      </c>
      <c r="I208" s="242"/>
      <c r="J208" s="243">
        <f t="shared" si="40"/>
        <v>0</v>
      </c>
      <c r="K208" s="239" t="s">
        <v>19</v>
      </c>
      <c r="L208" s="244"/>
      <c r="M208" s="245" t="s">
        <v>19</v>
      </c>
      <c r="N208" s="246" t="s">
        <v>47</v>
      </c>
      <c r="O208" s="66"/>
      <c r="P208" s="184">
        <f t="shared" si="41"/>
        <v>0</v>
      </c>
      <c r="Q208" s="184">
        <v>0</v>
      </c>
      <c r="R208" s="184">
        <f t="shared" si="42"/>
        <v>0</v>
      </c>
      <c r="S208" s="184">
        <v>0</v>
      </c>
      <c r="T208" s="185">
        <f t="shared" si="43"/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86" t="s">
        <v>592</v>
      </c>
      <c r="AT208" s="186" t="s">
        <v>757</v>
      </c>
      <c r="AU208" s="186" t="s">
        <v>84</v>
      </c>
      <c r="AY208" s="19" t="s">
        <v>177</v>
      </c>
      <c r="BE208" s="187">
        <f t="shared" si="44"/>
        <v>0</v>
      </c>
      <c r="BF208" s="187">
        <f t="shared" si="45"/>
        <v>0</v>
      </c>
      <c r="BG208" s="187">
        <f t="shared" si="46"/>
        <v>0</v>
      </c>
      <c r="BH208" s="187">
        <f t="shared" si="47"/>
        <v>0</v>
      </c>
      <c r="BI208" s="187">
        <f t="shared" si="48"/>
        <v>0</v>
      </c>
      <c r="BJ208" s="19" t="s">
        <v>84</v>
      </c>
      <c r="BK208" s="187">
        <f t="shared" si="49"/>
        <v>0</v>
      </c>
      <c r="BL208" s="19" t="s">
        <v>301</v>
      </c>
      <c r="BM208" s="186" t="s">
        <v>3943</v>
      </c>
    </row>
    <row r="209" spans="1:65" s="2" customFormat="1" ht="16.5" customHeight="1">
      <c r="A209" s="36"/>
      <c r="B209" s="37"/>
      <c r="C209" s="175" t="s">
        <v>1237</v>
      </c>
      <c r="D209" s="175" t="s">
        <v>179</v>
      </c>
      <c r="E209" s="176" t="s">
        <v>3944</v>
      </c>
      <c r="F209" s="177" t="s">
        <v>3945</v>
      </c>
      <c r="G209" s="178" t="s">
        <v>595</v>
      </c>
      <c r="H209" s="179">
        <v>330</v>
      </c>
      <c r="I209" s="180"/>
      <c r="J209" s="181">
        <f t="shared" si="40"/>
        <v>0</v>
      </c>
      <c r="K209" s="177" t="s">
        <v>3636</v>
      </c>
      <c r="L209" s="41"/>
      <c r="M209" s="182" t="s">
        <v>19</v>
      </c>
      <c r="N209" s="183" t="s">
        <v>47</v>
      </c>
      <c r="O209" s="66"/>
      <c r="P209" s="184">
        <f t="shared" si="41"/>
        <v>0</v>
      </c>
      <c r="Q209" s="184">
        <v>0</v>
      </c>
      <c r="R209" s="184">
        <f t="shared" si="42"/>
        <v>0</v>
      </c>
      <c r="S209" s="184">
        <v>0</v>
      </c>
      <c r="T209" s="185">
        <f t="shared" si="43"/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86" t="s">
        <v>301</v>
      </c>
      <c r="AT209" s="186" t="s">
        <v>179</v>
      </c>
      <c r="AU209" s="186" t="s">
        <v>84</v>
      </c>
      <c r="AY209" s="19" t="s">
        <v>177</v>
      </c>
      <c r="BE209" s="187">
        <f t="shared" si="44"/>
        <v>0</v>
      </c>
      <c r="BF209" s="187">
        <f t="shared" si="45"/>
        <v>0</v>
      </c>
      <c r="BG209" s="187">
        <f t="shared" si="46"/>
        <v>0</v>
      </c>
      <c r="BH209" s="187">
        <f t="shared" si="47"/>
        <v>0</v>
      </c>
      <c r="BI209" s="187">
        <f t="shared" si="48"/>
        <v>0</v>
      </c>
      <c r="BJ209" s="19" t="s">
        <v>84</v>
      </c>
      <c r="BK209" s="187">
        <f t="shared" si="49"/>
        <v>0</v>
      </c>
      <c r="BL209" s="19" t="s">
        <v>301</v>
      </c>
      <c r="BM209" s="186" t="s">
        <v>3946</v>
      </c>
    </row>
    <row r="210" spans="1:65" s="2" customFormat="1" ht="11.25">
      <c r="A210" s="36"/>
      <c r="B210" s="37"/>
      <c r="C210" s="38"/>
      <c r="D210" s="188" t="s">
        <v>186</v>
      </c>
      <c r="E210" s="38"/>
      <c r="F210" s="189" t="s">
        <v>3947</v>
      </c>
      <c r="G210" s="38"/>
      <c r="H210" s="38"/>
      <c r="I210" s="190"/>
      <c r="J210" s="38"/>
      <c r="K210" s="38"/>
      <c r="L210" s="41"/>
      <c r="M210" s="191"/>
      <c r="N210" s="192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186</v>
      </c>
      <c r="AU210" s="19" t="s">
        <v>84</v>
      </c>
    </row>
    <row r="211" spans="1:65" s="2" customFormat="1" ht="24.2" customHeight="1">
      <c r="A211" s="36"/>
      <c r="B211" s="37"/>
      <c r="C211" s="237" t="s">
        <v>1242</v>
      </c>
      <c r="D211" s="237" t="s">
        <v>757</v>
      </c>
      <c r="E211" s="238" t="s">
        <v>3948</v>
      </c>
      <c r="F211" s="239" t="s">
        <v>3949</v>
      </c>
      <c r="G211" s="240" t="s">
        <v>595</v>
      </c>
      <c r="H211" s="241">
        <v>330</v>
      </c>
      <c r="I211" s="242"/>
      <c r="J211" s="243">
        <f>ROUND(I211*H211,2)</f>
        <v>0</v>
      </c>
      <c r="K211" s="239" t="s">
        <v>3636</v>
      </c>
      <c r="L211" s="244"/>
      <c r="M211" s="245" t="s">
        <v>19</v>
      </c>
      <c r="N211" s="246" t="s">
        <v>47</v>
      </c>
      <c r="O211" s="66"/>
      <c r="P211" s="184">
        <f>O211*H211</f>
        <v>0</v>
      </c>
      <c r="Q211" s="184">
        <v>0</v>
      </c>
      <c r="R211" s="184">
        <f>Q211*H211</f>
        <v>0</v>
      </c>
      <c r="S211" s="184">
        <v>0</v>
      </c>
      <c r="T211" s="185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86" t="s">
        <v>592</v>
      </c>
      <c r="AT211" s="186" t="s">
        <v>757</v>
      </c>
      <c r="AU211" s="186" t="s">
        <v>84</v>
      </c>
      <c r="AY211" s="19" t="s">
        <v>177</v>
      </c>
      <c r="BE211" s="187">
        <f>IF(N211="základní",J211,0)</f>
        <v>0</v>
      </c>
      <c r="BF211" s="187">
        <f>IF(N211="snížená",J211,0)</f>
        <v>0</v>
      </c>
      <c r="BG211" s="187">
        <f>IF(N211="zákl. přenesená",J211,0)</f>
        <v>0</v>
      </c>
      <c r="BH211" s="187">
        <f>IF(N211="sníž. přenesená",J211,0)</f>
        <v>0</v>
      </c>
      <c r="BI211" s="187">
        <f>IF(N211="nulová",J211,0)</f>
        <v>0</v>
      </c>
      <c r="BJ211" s="19" t="s">
        <v>84</v>
      </c>
      <c r="BK211" s="187">
        <f>ROUND(I211*H211,2)</f>
        <v>0</v>
      </c>
      <c r="BL211" s="19" t="s">
        <v>301</v>
      </c>
      <c r="BM211" s="186" t="s">
        <v>3950</v>
      </c>
    </row>
    <row r="212" spans="1:65" s="2" customFormat="1" ht="16.5" customHeight="1">
      <c r="A212" s="36"/>
      <c r="B212" s="37"/>
      <c r="C212" s="175" t="s">
        <v>1249</v>
      </c>
      <c r="D212" s="175" t="s">
        <v>179</v>
      </c>
      <c r="E212" s="176" t="s">
        <v>3951</v>
      </c>
      <c r="F212" s="177" t="s">
        <v>3952</v>
      </c>
      <c r="G212" s="178" t="s">
        <v>595</v>
      </c>
      <c r="H212" s="179">
        <v>173</v>
      </c>
      <c r="I212" s="180"/>
      <c r="J212" s="181">
        <f>ROUND(I212*H212,2)</f>
        <v>0</v>
      </c>
      <c r="K212" s="177" t="s">
        <v>3636</v>
      </c>
      <c r="L212" s="41"/>
      <c r="M212" s="182" t="s">
        <v>19</v>
      </c>
      <c r="N212" s="183" t="s">
        <v>47</v>
      </c>
      <c r="O212" s="66"/>
      <c r="P212" s="184">
        <f>O212*H212</f>
        <v>0</v>
      </c>
      <c r="Q212" s="184">
        <v>0</v>
      </c>
      <c r="R212" s="184">
        <f>Q212*H212</f>
        <v>0</v>
      </c>
      <c r="S212" s="184">
        <v>0</v>
      </c>
      <c r="T212" s="185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86" t="s">
        <v>301</v>
      </c>
      <c r="AT212" s="186" t="s">
        <v>179</v>
      </c>
      <c r="AU212" s="186" t="s">
        <v>84</v>
      </c>
      <c r="AY212" s="19" t="s">
        <v>177</v>
      </c>
      <c r="BE212" s="187">
        <f>IF(N212="základní",J212,0)</f>
        <v>0</v>
      </c>
      <c r="BF212" s="187">
        <f>IF(N212="snížená",J212,0)</f>
        <v>0</v>
      </c>
      <c r="BG212" s="187">
        <f>IF(N212="zákl. přenesená",J212,0)</f>
        <v>0</v>
      </c>
      <c r="BH212" s="187">
        <f>IF(N212="sníž. přenesená",J212,0)</f>
        <v>0</v>
      </c>
      <c r="BI212" s="187">
        <f>IF(N212="nulová",J212,0)</f>
        <v>0</v>
      </c>
      <c r="BJ212" s="19" t="s">
        <v>84</v>
      </c>
      <c r="BK212" s="187">
        <f>ROUND(I212*H212,2)</f>
        <v>0</v>
      </c>
      <c r="BL212" s="19" t="s">
        <v>301</v>
      </c>
      <c r="BM212" s="186" t="s">
        <v>3953</v>
      </c>
    </row>
    <row r="213" spans="1:65" s="2" customFormat="1" ht="11.25">
      <c r="A213" s="36"/>
      <c r="B213" s="37"/>
      <c r="C213" s="38"/>
      <c r="D213" s="188" t="s">
        <v>186</v>
      </c>
      <c r="E213" s="38"/>
      <c r="F213" s="189" t="s">
        <v>3954</v>
      </c>
      <c r="G213" s="38"/>
      <c r="H213" s="38"/>
      <c r="I213" s="190"/>
      <c r="J213" s="38"/>
      <c r="K213" s="38"/>
      <c r="L213" s="41"/>
      <c r="M213" s="191"/>
      <c r="N213" s="192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186</v>
      </c>
      <c r="AU213" s="19" t="s">
        <v>84</v>
      </c>
    </row>
    <row r="214" spans="1:65" s="2" customFormat="1" ht="16.5" customHeight="1">
      <c r="A214" s="36"/>
      <c r="B214" s="37"/>
      <c r="C214" s="237" t="s">
        <v>1256</v>
      </c>
      <c r="D214" s="237" t="s">
        <v>757</v>
      </c>
      <c r="E214" s="238" t="s">
        <v>3955</v>
      </c>
      <c r="F214" s="239" t="s">
        <v>3956</v>
      </c>
      <c r="G214" s="240" t="s">
        <v>2583</v>
      </c>
      <c r="H214" s="241">
        <v>173</v>
      </c>
      <c r="I214" s="242"/>
      <c r="J214" s="243">
        <f>ROUND(I214*H214,2)</f>
        <v>0</v>
      </c>
      <c r="K214" s="239" t="s">
        <v>3636</v>
      </c>
      <c r="L214" s="244"/>
      <c r="M214" s="245" t="s">
        <v>19</v>
      </c>
      <c r="N214" s="246" t="s">
        <v>47</v>
      </c>
      <c r="O214" s="66"/>
      <c r="P214" s="184">
        <f>O214*H214</f>
        <v>0</v>
      </c>
      <c r="Q214" s="184">
        <v>0</v>
      </c>
      <c r="R214" s="184">
        <f>Q214*H214</f>
        <v>0</v>
      </c>
      <c r="S214" s="184">
        <v>0</v>
      </c>
      <c r="T214" s="185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86" t="s">
        <v>592</v>
      </c>
      <c r="AT214" s="186" t="s">
        <v>757</v>
      </c>
      <c r="AU214" s="186" t="s">
        <v>84</v>
      </c>
      <c r="AY214" s="19" t="s">
        <v>177</v>
      </c>
      <c r="BE214" s="187">
        <f>IF(N214="základní",J214,0)</f>
        <v>0</v>
      </c>
      <c r="BF214" s="187">
        <f>IF(N214="snížená",J214,0)</f>
        <v>0</v>
      </c>
      <c r="BG214" s="187">
        <f>IF(N214="zákl. přenesená",J214,0)</f>
        <v>0</v>
      </c>
      <c r="BH214" s="187">
        <f>IF(N214="sníž. přenesená",J214,0)</f>
        <v>0</v>
      </c>
      <c r="BI214" s="187">
        <f>IF(N214="nulová",J214,0)</f>
        <v>0</v>
      </c>
      <c r="BJ214" s="19" t="s">
        <v>84</v>
      </c>
      <c r="BK214" s="187">
        <f>ROUND(I214*H214,2)</f>
        <v>0</v>
      </c>
      <c r="BL214" s="19" t="s">
        <v>301</v>
      </c>
      <c r="BM214" s="186" t="s">
        <v>3957</v>
      </c>
    </row>
    <row r="215" spans="1:65" s="2" customFormat="1" ht="16.5" customHeight="1">
      <c r="A215" s="36"/>
      <c r="B215" s="37"/>
      <c r="C215" s="175" t="s">
        <v>1265</v>
      </c>
      <c r="D215" s="175" t="s">
        <v>179</v>
      </c>
      <c r="E215" s="176" t="s">
        <v>3958</v>
      </c>
      <c r="F215" s="177" t="s">
        <v>3959</v>
      </c>
      <c r="G215" s="178" t="s">
        <v>272</v>
      </c>
      <c r="H215" s="179">
        <v>29</v>
      </c>
      <c r="I215" s="180"/>
      <c r="J215" s="181">
        <f>ROUND(I215*H215,2)</f>
        <v>0</v>
      </c>
      <c r="K215" s="177" t="s">
        <v>3636</v>
      </c>
      <c r="L215" s="41"/>
      <c r="M215" s="182" t="s">
        <v>19</v>
      </c>
      <c r="N215" s="183" t="s">
        <v>47</v>
      </c>
      <c r="O215" s="66"/>
      <c r="P215" s="184">
        <f>O215*H215</f>
        <v>0</v>
      </c>
      <c r="Q215" s="184">
        <v>0</v>
      </c>
      <c r="R215" s="184">
        <f>Q215*H215</f>
        <v>0</v>
      </c>
      <c r="S215" s="184">
        <v>0</v>
      </c>
      <c r="T215" s="185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86" t="s">
        <v>301</v>
      </c>
      <c r="AT215" s="186" t="s">
        <v>179</v>
      </c>
      <c r="AU215" s="186" t="s">
        <v>84</v>
      </c>
      <c r="AY215" s="19" t="s">
        <v>177</v>
      </c>
      <c r="BE215" s="187">
        <f>IF(N215="základní",J215,0)</f>
        <v>0</v>
      </c>
      <c r="BF215" s="187">
        <f>IF(N215="snížená",J215,0)</f>
        <v>0</v>
      </c>
      <c r="BG215" s="187">
        <f>IF(N215="zákl. přenesená",J215,0)</f>
        <v>0</v>
      </c>
      <c r="BH215" s="187">
        <f>IF(N215="sníž. přenesená",J215,0)</f>
        <v>0</v>
      </c>
      <c r="BI215" s="187">
        <f>IF(N215="nulová",J215,0)</f>
        <v>0</v>
      </c>
      <c r="BJ215" s="19" t="s">
        <v>84</v>
      </c>
      <c r="BK215" s="187">
        <f>ROUND(I215*H215,2)</f>
        <v>0</v>
      </c>
      <c r="BL215" s="19" t="s">
        <v>301</v>
      </c>
      <c r="BM215" s="186" t="s">
        <v>3960</v>
      </c>
    </row>
    <row r="216" spans="1:65" s="2" customFormat="1" ht="11.25">
      <c r="A216" s="36"/>
      <c r="B216" s="37"/>
      <c r="C216" s="38"/>
      <c r="D216" s="188" t="s">
        <v>186</v>
      </c>
      <c r="E216" s="38"/>
      <c r="F216" s="189" t="s">
        <v>3961</v>
      </c>
      <c r="G216" s="38"/>
      <c r="H216" s="38"/>
      <c r="I216" s="190"/>
      <c r="J216" s="38"/>
      <c r="K216" s="38"/>
      <c r="L216" s="41"/>
      <c r="M216" s="191"/>
      <c r="N216" s="192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186</v>
      </c>
      <c r="AU216" s="19" t="s">
        <v>84</v>
      </c>
    </row>
    <row r="217" spans="1:65" s="2" customFormat="1" ht="16.5" customHeight="1">
      <c r="A217" s="36"/>
      <c r="B217" s="37"/>
      <c r="C217" s="237" t="s">
        <v>1271</v>
      </c>
      <c r="D217" s="237" t="s">
        <v>757</v>
      </c>
      <c r="E217" s="238" t="s">
        <v>3962</v>
      </c>
      <c r="F217" s="239" t="s">
        <v>3963</v>
      </c>
      <c r="G217" s="240" t="s">
        <v>272</v>
      </c>
      <c r="H217" s="241">
        <v>15</v>
      </c>
      <c r="I217" s="242"/>
      <c r="J217" s="243">
        <f>ROUND(I217*H217,2)</f>
        <v>0</v>
      </c>
      <c r="K217" s="239" t="s">
        <v>3636</v>
      </c>
      <c r="L217" s="244"/>
      <c r="M217" s="245" t="s">
        <v>19</v>
      </c>
      <c r="N217" s="246" t="s">
        <v>47</v>
      </c>
      <c r="O217" s="66"/>
      <c r="P217" s="184">
        <f>O217*H217</f>
        <v>0</v>
      </c>
      <c r="Q217" s="184">
        <v>0</v>
      </c>
      <c r="R217" s="184">
        <f>Q217*H217</f>
        <v>0</v>
      </c>
      <c r="S217" s="184">
        <v>0</v>
      </c>
      <c r="T217" s="185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86" t="s">
        <v>592</v>
      </c>
      <c r="AT217" s="186" t="s">
        <v>757</v>
      </c>
      <c r="AU217" s="186" t="s">
        <v>84</v>
      </c>
      <c r="AY217" s="19" t="s">
        <v>177</v>
      </c>
      <c r="BE217" s="187">
        <f>IF(N217="základní",J217,0)</f>
        <v>0</v>
      </c>
      <c r="BF217" s="187">
        <f>IF(N217="snížená",J217,0)</f>
        <v>0</v>
      </c>
      <c r="BG217" s="187">
        <f>IF(N217="zákl. přenesená",J217,0)</f>
        <v>0</v>
      </c>
      <c r="BH217" s="187">
        <f>IF(N217="sníž. přenesená",J217,0)</f>
        <v>0</v>
      </c>
      <c r="BI217" s="187">
        <f>IF(N217="nulová",J217,0)</f>
        <v>0</v>
      </c>
      <c r="BJ217" s="19" t="s">
        <v>84</v>
      </c>
      <c r="BK217" s="187">
        <f>ROUND(I217*H217,2)</f>
        <v>0</v>
      </c>
      <c r="BL217" s="19" t="s">
        <v>301</v>
      </c>
      <c r="BM217" s="186" t="s">
        <v>3964</v>
      </c>
    </row>
    <row r="218" spans="1:65" s="2" customFormat="1" ht="16.5" customHeight="1">
      <c r="A218" s="36"/>
      <c r="B218" s="37"/>
      <c r="C218" s="237" t="s">
        <v>1276</v>
      </c>
      <c r="D218" s="237" t="s">
        <v>757</v>
      </c>
      <c r="E218" s="238" t="s">
        <v>3965</v>
      </c>
      <c r="F218" s="239" t="s">
        <v>3966</v>
      </c>
      <c r="G218" s="240" t="s">
        <v>272</v>
      </c>
      <c r="H218" s="241">
        <v>9</v>
      </c>
      <c r="I218" s="242"/>
      <c r="J218" s="243">
        <f>ROUND(I218*H218,2)</f>
        <v>0</v>
      </c>
      <c r="K218" s="239" t="s">
        <v>3636</v>
      </c>
      <c r="L218" s="244"/>
      <c r="M218" s="245" t="s">
        <v>19</v>
      </c>
      <c r="N218" s="246" t="s">
        <v>47</v>
      </c>
      <c r="O218" s="66"/>
      <c r="P218" s="184">
        <f>O218*H218</f>
        <v>0</v>
      </c>
      <c r="Q218" s="184">
        <v>0</v>
      </c>
      <c r="R218" s="184">
        <f>Q218*H218</f>
        <v>0</v>
      </c>
      <c r="S218" s="184">
        <v>0</v>
      </c>
      <c r="T218" s="185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186" t="s">
        <v>592</v>
      </c>
      <c r="AT218" s="186" t="s">
        <v>757</v>
      </c>
      <c r="AU218" s="186" t="s">
        <v>84</v>
      </c>
      <c r="AY218" s="19" t="s">
        <v>177</v>
      </c>
      <c r="BE218" s="187">
        <f>IF(N218="základní",J218,0)</f>
        <v>0</v>
      </c>
      <c r="BF218" s="187">
        <f>IF(N218="snížená",J218,0)</f>
        <v>0</v>
      </c>
      <c r="BG218" s="187">
        <f>IF(N218="zákl. přenesená",J218,0)</f>
        <v>0</v>
      </c>
      <c r="BH218" s="187">
        <f>IF(N218="sníž. přenesená",J218,0)</f>
        <v>0</v>
      </c>
      <c r="BI218" s="187">
        <f>IF(N218="nulová",J218,0)</f>
        <v>0</v>
      </c>
      <c r="BJ218" s="19" t="s">
        <v>84</v>
      </c>
      <c r="BK218" s="187">
        <f>ROUND(I218*H218,2)</f>
        <v>0</v>
      </c>
      <c r="BL218" s="19" t="s">
        <v>301</v>
      </c>
      <c r="BM218" s="186" t="s">
        <v>3967</v>
      </c>
    </row>
    <row r="219" spans="1:65" s="2" customFormat="1" ht="16.5" customHeight="1">
      <c r="A219" s="36"/>
      <c r="B219" s="37"/>
      <c r="C219" s="175" t="s">
        <v>1284</v>
      </c>
      <c r="D219" s="175" t="s">
        <v>179</v>
      </c>
      <c r="E219" s="176" t="s">
        <v>3968</v>
      </c>
      <c r="F219" s="177" t="s">
        <v>3969</v>
      </c>
      <c r="G219" s="178" t="s">
        <v>595</v>
      </c>
      <c r="H219" s="179">
        <v>105</v>
      </c>
      <c r="I219" s="180"/>
      <c r="J219" s="181">
        <f>ROUND(I219*H219,2)</f>
        <v>0</v>
      </c>
      <c r="K219" s="177" t="s">
        <v>3636</v>
      </c>
      <c r="L219" s="41"/>
      <c r="M219" s="182" t="s">
        <v>19</v>
      </c>
      <c r="N219" s="183" t="s">
        <v>47</v>
      </c>
      <c r="O219" s="66"/>
      <c r="P219" s="184">
        <f>O219*H219</f>
        <v>0</v>
      </c>
      <c r="Q219" s="184">
        <v>0</v>
      </c>
      <c r="R219" s="184">
        <f>Q219*H219</f>
        <v>0</v>
      </c>
      <c r="S219" s="184">
        <v>0</v>
      </c>
      <c r="T219" s="185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86" t="s">
        <v>301</v>
      </c>
      <c r="AT219" s="186" t="s">
        <v>179</v>
      </c>
      <c r="AU219" s="186" t="s">
        <v>84</v>
      </c>
      <c r="AY219" s="19" t="s">
        <v>177</v>
      </c>
      <c r="BE219" s="187">
        <f>IF(N219="základní",J219,0)</f>
        <v>0</v>
      </c>
      <c r="BF219" s="187">
        <f>IF(N219="snížená",J219,0)</f>
        <v>0</v>
      </c>
      <c r="BG219" s="187">
        <f>IF(N219="zákl. přenesená",J219,0)</f>
        <v>0</v>
      </c>
      <c r="BH219" s="187">
        <f>IF(N219="sníž. přenesená",J219,0)</f>
        <v>0</v>
      </c>
      <c r="BI219" s="187">
        <f>IF(N219="nulová",J219,0)</f>
        <v>0</v>
      </c>
      <c r="BJ219" s="19" t="s">
        <v>84</v>
      </c>
      <c r="BK219" s="187">
        <f>ROUND(I219*H219,2)</f>
        <v>0</v>
      </c>
      <c r="BL219" s="19" t="s">
        <v>301</v>
      </c>
      <c r="BM219" s="186" t="s">
        <v>3970</v>
      </c>
    </row>
    <row r="220" spans="1:65" s="2" customFormat="1" ht="11.25">
      <c r="A220" s="36"/>
      <c r="B220" s="37"/>
      <c r="C220" s="38"/>
      <c r="D220" s="188" t="s">
        <v>186</v>
      </c>
      <c r="E220" s="38"/>
      <c r="F220" s="189" t="s">
        <v>3971</v>
      </c>
      <c r="G220" s="38"/>
      <c r="H220" s="38"/>
      <c r="I220" s="190"/>
      <c r="J220" s="38"/>
      <c r="K220" s="38"/>
      <c r="L220" s="41"/>
      <c r="M220" s="191"/>
      <c r="N220" s="192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186</v>
      </c>
      <c r="AU220" s="19" t="s">
        <v>84</v>
      </c>
    </row>
    <row r="221" spans="1:65" s="2" customFormat="1" ht="16.5" customHeight="1">
      <c r="A221" s="36"/>
      <c r="B221" s="37"/>
      <c r="C221" s="237" t="s">
        <v>1290</v>
      </c>
      <c r="D221" s="237" t="s">
        <v>757</v>
      </c>
      <c r="E221" s="238" t="s">
        <v>3972</v>
      </c>
      <c r="F221" s="239" t="s">
        <v>3973</v>
      </c>
      <c r="G221" s="240" t="s">
        <v>2583</v>
      </c>
      <c r="H221" s="241">
        <v>32</v>
      </c>
      <c r="I221" s="242"/>
      <c r="J221" s="243">
        <f>ROUND(I221*H221,2)</f>
        <v>0</v>
      </c>
      <c r="K221" s="239" t="s">
        <v>3636</v>
      </c>
      <c r="L221" s="244"/>
      <c r="M221" s="245" t="s">
        <v>19</v>
      </c>
      <c r="N221" s="246" t="s">
        <v>47</v>
      </c>
      <c r="O221" s="66"/>
      <c r="P221" s="184">
        <f>O221*H221</f>
        <v>0</v>
      </c>
      <c r="Q221" s="184">
        <v>0</v>
      </c>
      <c r="R221" s="184">
        <f>Q221*H221</f>
        <v>0</v>
      </c>
      <c r="S221" s="184">
        <v>0</v>
      </c>
      <c r="T221" s="185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86" t="s">
        <v>592</v>
      </c>
      <c r="AT221" s="186" t="s">
        <v>757</v>
      </c>
      <c r="AU221" s="186" t="s">
        <v>84</v>
      </c>
      <c r="AY221" s="19" t="s">
        <v>177</v>
      </c>
      <c r="BE221" s="187">
        <f>IF(N221="základní",J221,0)</f>
        <v>0</v>
      </c>
      <c r="BF221" s="187">
        <f>IF(N221="snížená",J221,0)</f>
        <v>0</v>
      </c>
      <c r="BG221" s="187">
        <f>IF(N221="zákl. přenesená",J221,0)</f>
        <v>0</v>
      </c>
      <c r="BH221" s="187">
        <f>IF(N221="sníž. přenesená",J221,0)</f>
        <v>0</v>
      </c>
      <c r="BI221" s="187">
        <f>IF(N221="nulová",J221,0)</f>
        <v>0</v>
      </c>
      <c r="BJ221" s="19" t="s">
        <v>84</v>
      </c>
      <c r="BK221" s="187">
        <f>ROUND(I221*H221,2)</f>
        <v>0</v>
      </c>
      <c r="BL221" s="19" t="s">
        <v>301</v>
      </c>
      <c r="BM221" s="186" t="s">
        <v>3974</v>
      </c>
    </row>
    <row r="222" spans="1:65" s="2" customFormat="1" ht="16.5" customHeight="1">
      <c r="A222" s="36"/>
      <c r="B222" s="37"/>
      <c r="C222" s="237" t="s">
        <v>1296</v>
      </c>
      <c r="D222" s="237" t="s">
        <v>757</v>
      </c>
      <c r="E222" s="238" t="s">
        <v>3975</v>
      </c>
      <c r="F222" s="239" t="s">
        <v>3976</v>
      </c>
      <c r="G222" s="240" t="s">
        <v>272</v>
      </c>
      <c r="H222" s="241">
        <v>5</v>
      </c>
      <c r="I222" s="242"/>
      <c r="J222" s="243">
        <f>ROUND(I222*H222,2)</f>
        <v>0</v>
      </c>
      <c r="K222" s="239" t="s">
        <v>3636</v>
      </c>
      <c r="L222" s="244"/>
      <c r="M222" s="245" t="s">
        <v>19</v>
      </c>
      <c r="N222" s="246" t="s">
        <v>47</v>
      </c>
      <c r="O222" s="66"/>
      <c r="P222" s="184">
        <f>O222*H222</f>
        <v>0</v>
      </c>
      <c r="Q222" s="184">
        <v>0</v>
      </c>
      <c r="R222" s="184">
        <f>Q222*H222</f>
        <v>0</v>
      </c>
      <c r="S222" s="184">
        <v>0</v>
      </c>
      <c r="T222" s="185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86" t="s">
        <v>592</v>
      </c>
      <c r="AT222" s="186" t="s">
        <v>757</v>
      </c>
      <c r="AU222" s="186" t="s">
        <v>84</v>
      </c>
      <c r="AY222" s="19" t="s">
        <v>177</v>
      </c>
      <c r="BE222" s="187">
        <f>IF(N222="základní",J222,0)</f>
        <v>0</v>
      </c>
      <c r="BF222" s="187">
        <f>IF(N222="snížená",J222,0)</f>
        <v>0</v>
      </c>
      <c r="BG222" s="187">
        <f>IF(N222="zákl. přenesená",J222,0)</f>
        <v>0</v>
      </c>
      <c r="BH222" s="187">
        <f>IF(N222="sníž. přenesená",J222,0)</f>
        <v>0</v>
      </c>
      <c r="BI222" s="187">
        <f>IF(N222="nulová",J222,0)</f>
        <v>0</v>
      </c>
      <c r="BJ222" s="19" t="s">
        <v>84</v>
      </c>
      <c r="BK222" s="187">
        <f>ROUND(I222*H222,2)</f>
        <v>0</v>
      </c>
      <c r="BL222" s="19" t="s">
        <v>301</v>
      </c>
      <c r="BM222" s="186" t="s">
        <v>3977</v>
      </c>
    </row>
    <row r="223" spans="1:65" s="2" customFormat="1" ht="16.5" customHeight="1">
      <c r="A223" s="36"/>
      <c r="B223" s="37"/>
      <c r="C223" s="175" t="s">
        <v>1346</v>
      </c>
      <c r="D223" s="175" t="s">
        <v>179</v>
      </c>
      <c r="E223" s="176" t="s">
        <v>3978</v>
      </c>
      <c r="F223" s="177" t="s">
        <v>3979</v>
      </c>
      <c r="G223" s="178" t="s">
        <v>272</v>
      </c>
      <c r="H223" s="179">
        <v>5</v>
      </c>
      <c r="I223" s="180"/>
      <c r="J223" s="181">
        <f>ROUND(I223*H223,2)</f>
        <v>0</v>
      </c>
      <c r="K223" s="177" t="s">
        <v>3636</v>
      </c>
      <c r="L223" s="41"/>
      <c r="M223" s="182" t="s">
        <v>19</v>
      </c>
      <c r="N223" s="183" t="s">
        <v>47</v>
      </c>
      <c r="O223" s="66"/>
      <c r="P223" s="184">
        <f>O223*H223</f>
        <v>0</v>
      </c>
      <c r="Q223" s="184">
        <v>0</v>
      </c>
      <c r="R223" s="184">
        <f>Q223*H223</f>
        <v>0</v>
      </c>
      <c r="S223" s="184">
        <v>0</v>
      </c>
      <c r="T223" s="185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86" t="s">
        <v>301</v>
      </c>
      <c r="AT223" s="186" t="s">
        <v>179</v>
      </c>
      <c r="AU223" s="186" t="s">
        <v>84</v>
      </c>
      <c r="AY223" s="19" t="s">
        <v>177</v>
      </c>
      <c r="BE223" s="187">
        <f>IF(N223="základní",J223,0)</f>
        <v>0</v>
      </c>
      <c r="BF223" s="187">
        <f>IF(N223="snížená",J223,0)</f>
        <v>0</v>
      </c>
      <c r="BG223" s="187">
        <f>IF(N223="zákl. přenesená",J223,0)</f>
        <v>0</v>
      </c>
      <c r="BH223" s="187">
        <f>IF(N223="sníž. přenesená",J223,0)</f>
        <v>0</v>
      </c>
      <c r="BI223" s="187">
        <f>IF(N223="nulová",J223,0)</f>
        <v>0</v>
      </c>
      <c r="BJ223" s="19" t="s">
        <v>84</v>
      </c>
      <c r="BK223" s="187">
        <f>ROUND(I223*H223,2)</f>
        <v>0</v>
      </c>
      <c r="BL223" s="19" t="s">
        <v>301</v>
      </c>
      <c r="BM223" s="186" t="s">
        <v>3980</v>
      </c>
    </row>
    <row r="224" spans="1:65" s="2" customFormat="1" ht="11.25">
      <c r="A224" s="36"/>
      <c r="B224" s="37"/>
      <c r="C224" s="38"/>
      <c r="D224" s="188" t="s">
        <v>186</v>
      </c>
      <c r="E224" s="38"/>
      <c r="F224" s="189" t="s">
        <v>3981</v>
      </c>
      <c r="G224" s="38"/>
      <c r="H224" s="38"/>
      <c r="I224" s="190"/>
      <c r="J224" s="38"/>
      <c r="K224" s="38"/>
      <c r="L224" s="41"/>
      <c r="M224" s="191"/>
      <c r="N224" s="192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186</v>
      </c>
      <c r="AU224" s="19" t="s">
        <v>84</v>
      </c>
    </row>
    <row r="225" spans="1:65" s="2" customFormat="1" ht="16.5" customHeight="1">
      <c r="A225" s="36"/>
      <c r="B225" s="37"/>
      <c r="C225" s="237" t="s">
        <v>1351</v>
      </c>
      <c r="D225" s="237" t="s">
        <v>757</v>
      </c>
      <c r="E225" s="238" t="s">
        <v>3982</v>
      </c>
      <c r="F225" s="239" t="s">
        <v>3983</v>
      </c>
      <c r="G225" s="240" t="s">
        <v>3641</v>
      </c>
      <c r="H225" s="241">
        <v>5</v>
      </c>
      <c r="I225" s="242"/>
      <c r="J225" s="243">
        <f>ROUND(I225*H225,2)</f>
        <v>0</v>
      </c>
      <c r="K225" s="239" t="s">
        <v>19</v>
      </c>
      <c r="L225" s="244"/>
      <c r="M225" s="245" t="s">
        <v>19</v>
      </c>
      <c r="N225" s="246" t="s">
        <v>47</v>
      </c>
      <c r="O225" s="66"/>
      <c r="P225" s="184">
        <f>O225*H225</f>
        <v>0</v>
      </c>
      <c r="Q225" s="184">
        <v>0</v>
      </c>
      <c r="R225" s="184">
        <f>Q225*H225</f>
        <v>0</v>
      </c>
      <c r="S225" s="184">
        <v>0</v>
      </c>
      <c r="T225" s="185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86" t="s">
        <v>592</v>
      </c>
      <c r="AT225" s="186" t="s">
        <v>757</v>
      </c>
      <c r="AU225" s="186" t="s">
        <v>84</v>
      </c>
      <c r="AY225" s="19" t="s">
        <v>177</v>
      </c>
      <c r="BE225" s="187">
        <f>IF(N225="základní",J225,0)</f>
        <v>0</v>
      </c>
      <c r="BF225" s="187">
        <f>IF(N225="snížená",J225,0)</f>
        <v>0</v>
      </c>
      <c r="BG225" s="187">
        <f>IF(N225="zákl. přenesená",J225,0)</f>
        <v>0</v>
      </c>
      <c r="BH225" s="187">
        <f>IF(N225="sníž. přenesená",J225,0)</f>
        <v>0</v>
      </c>
      <c r="BI225" s="187">
        <f>IF(N225="nulová",J225,0)</f>
        <v>0</v>
      </c>
      <c r="BJ225" s="19" t="s">
        <v>84</v>
      </c>
      <c r="BK225" s="187">
        <f>ROUND(I225*H225,2)</f>
        <v>0</v>
      </c>
      <c r="BL225" s="19" t="s">
        <v>301</v>
      </c>
      <c r="BM225" s="186" t="s">
        <v>3984</v>
      </c>
    </row>
    <row r="226" spans="1:65" s="2" customFormat="1" ht="16.5" customHeight="1">
      <c r="A226" s="36"/>
      <c r="B226" s="37"/>
      <c r="C226" s="175" t="s">
        <v>1356</v>
      </c>
      <c r="D226" s="175" t="s">
        <v>179</v>
      </c>
      <c r="E226" s="176" t="s">
        <v>3985</v>
      </c>
      <c r="F226" s="177" t="s">
        <v>3986</v>
      </c>
      <c r="G226" s="178" t="s">
        <v>3641</v>
      </c>
      <c r="H226" s="179">
        <v>5</v>
      </c>
      <c r="I226" s="180"/>
      <c r="J226" s="181">
        <f>ROUND(I226*H226,2)</f>
        <v>0</v>
      </c>
      <c r="K226" s="177" t="s">
        <v>19</v>
      </c>
      <c r="L226" s="41"/>
      <c r="M226" s="182" t="s">
        <v>19</v>
      </c>
      <c r="N226" s="183" t="s">
        <v>47</v>
      </c>
      <c r="O226" s="66"/>
      <c r="P226" s="184">
        <f>O226*H226</f>
        <v>0</v>
      </c>
      <c r="Q226" s="184">
        <v>0</v>
      </c>
      <c r="R226" s="184">
        <f>Q226*H226</f>
        <v>0</v>
      </c>
      <c r="S226" s="184">
        <v>0</v>
      </c>
      <c r="T226" s="185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86" t="s">
        <v>301</v>
      </c>
      <c r="AT226" s="186" t="s">
        <v>179</v>
      </c>
      <c r="AU226" s="186" t="s">
        <v>84</v>
      </c>
      <c r="AY226" s="19" t="s">
        <v>177</v>
      </c>
      <c r="BE226" s="187">
        <f>IF(N226="základní",J226,0)</f>
        <v>0</v>
      </c>
      <c r="BF226" s="187">
        <f>IF(N226="snížená",J226,0)</f>
        <v>0</v>
      </c>
      <c r="BG226" s="187">
        <f>IF(N226="zákl. přenesená",J226,0)</f>
        <v>0</v>
      </c>
      <c r="BH226" s="187">
        <f>IF(N226="sníž. přenesená",J226,0)</f>
        <v>0</v>
      </c>
      <c r="BI226" s="187">
        <f>IF(N226="nulová",J226,0)</f>
        <v>0</v>
      </c>
      <c r="BJ226" s="19" t="s">
        <v>84</v>
      </c>
      <c r="BK226" s="187">
        <f>ROUND(I226*H226,2)</f>
        <v>0</v>
      </c>
      <c r="BL226" s="19" t="s">
        <v>301</v>
      </c>
      <c r="BM226" s="186" t="s">
        <v>3987</v>
      </c>
    </row>
    <row r="227" spans="1:65" s="2" customFormat="1" ht="16.5" customHeight="1">
      <c r="A227" s="36"/>
      <c r="B227" s="37"/>
      <c r="C227" s="237" t="s">
        <v>1364</v>
      </c>
      <c r="D227" s="237" t="s">
        <v>757</v>
      </c>
      <c r="E227" s="238" t="s">
        <v>3988</v>
      </c>
      <c r="F227" s="239" t="s">
        <v>3989</v>
      </c>
      <c r="G227" s="240" t="s">
        <v>3641</v>
      </c>
      <c r="H227" s="241">
        <v>5</v>
      </c>
      <c r="I227" s="242"/>
      <c r="J227" s="243">
        <f>ROUND(I227*H227,2)</f>
        <v>0</v>
      </c>
      <c r="K227" s="239" t="s">
        <v>19</v>
      </c>
      <c r="L227" s="244"/>
      <c r="M227" s="245" t="s">
        <v>19</v>
      </c>
      <c r="N227" s="246" t="s">
        <v>47</v>
      </c>
      <c r="O227" s="66"/>
      <c r="P227" s="184">
        <f>O227*H227</f>
        <v>0</v>
      </c>
      <c r="Q227" s="184">
        <v>0</v>
      </c>
      <c r="R227" s="184">
        <f>Q227*H227</f>
        <v>0</v>
      </c>
      <c r="S227" s="184">
        <v>0</v>
      </c>
      <c r="T227" s="185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86" t="s">
        <v>592</v>
      </c>
      <c r="AT227" s="186" t="s">
        <v>757</v>
      </c>
      <c r="AU227" s="186" t="s">
        <v>84</v>
      </c>
      <c r="AY227" s="19" t="s">
        <v>177</v>
      </c>
      <c r="BE227" s="187">
        <f>IF(N227="základní",J227,0)</f>
        <v>0</v>
      </c>
      <c r="BF227" s="187">
        <f>IF(N227="snížená",J227,0)</f>
        <v>0</v>
      </c>
      <c r="BG227" s="187">
        <f>IF(N227="zákl. přenesená",J227,0)</f>
        <v>0</v>
      </c>
      <c r="BH227" s="187">
        <f>IF(N227="sníž. přenesená",J227,0)</f>
        <v>0</v>
      </c>
      <c r="BI227" s="187">
        <f>IF(N227="nulová",J227,0)</f>
        <v>0</v>
      </c>
      <c r="BJ227" s="19" t="s">
        <v>84</v>
      </c>
      <c r="BK227" s="187">
        <f>ROUND(I227*H227,2)</f>
        <v>0</v>
      </c>
      <c r="BL227" s="19" t="s">
        <v>301</v>
      </c>
      <c r="BM227" s="186" t="s">
        <v>3990</v>
      </c>
    </row>
    <row r="228" spans="1:65" s="2" customFormat="1" ht="16.5" customHeight="1">
      <c r="A228" s="36"/>
      <c r="B228" s="37"/>
      <c r="C228" s="175" t="s">
        <v>1369</v>
      </c>
      <c r="D228" s="175" t="s">
        <v>179</v>
      </c>
      <c r="E228" s="176" t="s">
        <v>3991</v>
      </c>
      <c r="F228" s="177" t="s">
        <v>3992</v>
      </c>
      <c r="G228" s="178" t="s">
        <v>272</v>
      </c>
      <c r="H228" s="179">
        <v>5</v>
      </c>
      <c r="I228" s="180"/>
      <c r="J228" s="181">
        <f>ROUND(I228*H228,2)</f>
        <v>0</v>
      </c>
      <c r="K228" s="177" t="s">
        <v>3636</v>
      </c>
      <c r="L228" s="41"/>
      <c r="M228" s="182" t="s">
        <v>19</v>
      </c>
      <c r="N228" s="183" t="s">
        <v>47</v>
      </c>
      <c r="O228" s="66"/>
      <c r="P228" s="184">
        <f>O228*H228</f>
        <v>0</v>
      </c>
      <c r="Q228" s="184">
        <v>0</v>
      </c>
      <c r="R228" s="184">
        <f>Q228*H228</f>
        <v>0</v>
      </c>
      <c r="S228" s="184">
        <v>0</v>
      </c>
      <c r="T228" s="185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86" t="s">
        <v>301</v>
      </c>
      <c r="AT228" s="186" t="s">
        <v>179</v>
      </c>
      <c r="AU228" s="186" t="s">
        <v>84</v>
      </c>
      <c r="AY228" s="19" t="s">
        <v>177</v>
      </c>
      <c r="BE228" s="187">
        <f>IF(N228="základní",J228,0)</f>
        <v>0</v>
      </c>
      <c r="BF228" s="187">
        <f>IF(N228="snížená",J228,0)</f>
        <v>0</v>
      </c>
      <c r="BG228" s="187">
        <f>IF(N228="zákl. přenesená",J228,0)</f>
        <v>0</v>
      </c>
      <c r="BH228" s="187">
        <f>IF(N228="sníž. přenesená",J228,0)</f>
        <v>0</v>
      </c>
      <c r="BI228" s="187">
        <f>IF(N228="nulová",J228,0)</f>
        <v>0</v>
      </c>
      <c r="BJ228" s="19" t="s">
        <v>84</v>
      </c>
      <c r="BK228" s="187">
        <f>ROUND(I228*H228,2)</f>
        <v>0</v>
      </c>
      <c r="BL228" s="19" t="s">
        <v>301</v>
      </c>
      <c r="BM228" s="186" t="s">
        <v>3993</v>
      </c>
    </row>
    <row r="229" spans="1:65" s="2" customFormat="1" ht="11.25">
      <c r="A229" s="36"/>
      <c r="B229" s="37"/>
      <c r="C229" s="38"/>
      <c r="D229" s="188" t="s">
        <v>186</v>
      </c>
      <c r="E229" s="38"/>
      <c r="F229" s="189" t="s">
        <v>3994</v>
      </c>
      <c r="G229" s="38"/>
      <c r="H229" s="38"/>
      <c r="I229" s="190"/>
      <c r="J229" s="38"/>
      <c r="K229" s="38"/>
      <c r="L229" s="41"/>
      <c r="M229" s="191"/>
      <c r="N229" s="192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186</v>
      </c>
      <c r="AU229" s="19" t="s">
        <v>84</v>
      </c>
    </row>
    <row r="230" spans="1:65" s="2" customFormat="1" ht="16.5" customHeight="1">
      <c r="A230" s="36"/>
      <c r="B230" s="37"/>
      <c r="C230" s="237" t="s">
        <v>1376</v>
      </c>
      <c r="D230" s="237" t="s">
        <v>757</v>
      </c>
      <c r="E230" s="238" t="s">
        <v>3995</v>
      </c>
      <c r="F230" s="239" t="s">
        <v>3996</v>
      </c>
      <c r="G230" s="240" t="s">
        <v>272</v>
      </c>
      <c r="H230" s="241">
        <v>5</v>
      </c>
      <c r="I230" s="242"/>
      <c r="J230" s="243">
        <f t="shared" ref="J230:J244" si="50">ROUND(I230*H230,2)</f>
        <v>0</v>
      </c>
      <c r="K230" s="239" t="s">
        <v>3636</v>
      </c>
      <c r="L230" s="244"/>
      <c r="M230" s="245" t="s">
        <v>19</v>
      </c>
      <c r="N230" s="246" t="s">
        <v>47</v>
      </c>
      <c r="O230" s="66"/>
      <c r="P230" s="184">
        <f t="shared" ref="P230:P244" si="51">O230*H230</f>
        <v>0</v>
      </c>
      <c r="Q230" s="184">
        <v>0</v>
      </c>
      <c r="R230" s="184">
        <f t="shared" ref="R230:R244" si="52">Q230*H230</f>
        <v>0</v>
      </c>
      <c r="S230" s="184">
        <v>0</v>
      </c>
      <c r="T230" s="185">
        <f t="shared" ref="T230:T244" si="53"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86" t="s">
        <v>592</v>
      </c>
      <c r="AT230" s="186" t="s">
        <v>757</v>
      </c>
      <c r="AU230" s="186" t="s">
        <v>84</v>
      </c>
      <c r="AY230" s="19" t="s">
        <v>177</v>
      </c>
      <c r="BE230" s="187">
        <f t="shared" ref="BE230:BE244" si="54">IF(N230="základní",J230,0)</f>
        <v>0</v>
      </c>
      <c r="BF230" s="187">
        <f t="shared" ref="BF230:BF244" si="55">IF(N230="snížená",J230,0)</f>
        <v>0</v>
      </c>
      <c r="BG230" s="187">
        <f t="shared" ref="BG230:BG244" si="56">IF(N230="zákl. přenesená",J230,0)</f>
        <v>0</v>
      </c>
      <c r="BH230" s="187">
        <f t="shared" ref="BH230:BH244" si="57">IF(N230="sníž. přenesená",J230,0)</f>
        <v>0</v>
      </c>
      <c r="BI230" s="187">
        <f t="shared" ref="BI230:BI244" si="58">IF(N230="nulová",J230,0)</f>
        <v>0</v>
      </c>
      <c r="BJ230" s="19" t="s">
        <v>84</v>
      </c>
      <c r="BK230" s="187">
        <f t="shared" ref="BK230:BK244" si="59">ROUND(I230*H230,2)</f>
        <v>0</v>
      </c>
      <c r="BL230" s="19" t="s">
        <v>301</v>
      </c>
      <c r="BM230" s="186" t="s">
        <v>3997</v>
      </c>
    </row>
    <row r="231" spans="1:65" s="2" customFormat="1" ht="16.5" customHeight="1">
      <c r="A231" s="36"/>
      <c r="B231" s="37"/>
      <c r="C231" s="237" t="s">
        <v>1382</v>
      </c>
      <c r="D231" s="237" t="s">
        <v>757</v>
      </c>
      <c r="E231" s="238" t="s">
        <v>3998</v>
      </c>
      <c r="F231" s="239" t="s">
        <v>3999</v>
      </c>
      <c r="G231" s="240" t="s">
        <v>272</v>
      </c>
      <c r="H231" s="241">
        <v>5</v>
      </c>
      <c r="I231" s="242"/>
      <c r="J231" s="243">
        <f t="shared" si="50"/>
        <v>0</v>
      </c>
      <c r="K231" s="239" t="s">
        <v>3636</v>
      </c>
      <c r="L231" s="244"/>
      <c r="M231" s="245" t="s">
        <v>19</v>
      </c>
      <c r="N231" s="246" t="s">
        <v>47</v>
      </c>
      <c r="O231" s="66"/>
      <c r="P231" s="184">
        <f t="shared" si="51"/>
        <v>0</v>
      </c>
      <c r="Q231" s="184">
        <v>0</v>
      </c>
      <c r="R231" s="184">
        <f t="shared" si="52"/>
        <v>0</v>
      </c>
      <c r="S231" s="184">
        <v>0</v>
      </c>
      <c r="T231" s="185">
        <f t="shared" si="53"/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86" t="s">
        <v>592</v>
      </c>
      <c r="AT231" s="186" t="s">
        <v>757</v>
      </c>
      <c r="AU231" s="186" t="s">
        <v>84</v>
      </c>
      <c r="AY231" s="19" t="s">
        <v>177</v>
      </c>
      <c r="BE231" s="187">
        <f t="shared" si="54"/>
        <v>0</v>
      </c>
      <c r="BF231" s="187">
        <f t="shared" si="55"/>
        <v>0</v>
      </c>
      <c r="BG231" s="187">
        <f t="shared" si="56"/>
        <v>0</v>
      </c>
      <c r="BH231" s="187">
        <f t="shared" si="57"/>
        <v>0</v>
      </c>
      <c r="BI231" s="187">
        <f t="shared" si="58"/>
        <v>0</v>
      </c>
      <c r="BJ231" s="19" t="s">
        <v>84</v>
      </c>
      <c r="BK231" s="187">
        <f t="shared" si="59"/>
        <v>0</v>
      </c>
      <c r="BL231" s="19" t="s">
        <v>301</v>
      </c>
      <c r="BM231" s="186" t="s">
        <v>4000</v>
      </c>
    </row>
    <row r="232" spans="1:65" s="2" customFormat="1" ht="16.5" customHeight="1">
      <c r="A232" s="36"/>
      <c r="B232" s="37"/>
      <c r="C232" s="237" t="s">
        <v>1387</v>
      </c>
      <c r="D232" s="237" t="s">
        <v>757</v>
      </c>
      <c r="E232" s="238" t="s">
        <v>4001</v>
      </c>
      <c r="F232" s="239" t="s">
        <v>4002</v>
      </c>
      <c r="G232" s="240" t="s">
        <v>2583</v>
      </c>
      <c r="H232" s="241">
        <v>8.1</v>
      </c>
      <c r="I232" s="242"/>
      <c r="J232" s="243">
        <f t="shared" si="50"/>
        <v>0</v>
      </c>
      <c r="K232" s="239" t="s">
        <v>3636</v>
      </c>
      <c r="L232" s="244"/>
      <c r="M232" s="245" t="s">
        <v>19</v>
      </c>
      <c r="N232" s="246" t="s">
        <v>47</v>
      </c>
      <c r="O232" s="66"/>
      <c r="P232" s="184">
        <f t="shared" si="51"/>
        <v>0</v>
      </c>
      <c r="Q232" s="184">
        <v>0</v>
      </c>
      <c r="R232" s="184">
        <f t="shared" si="52"/>
        <v>0</v>
      </c>
      <c r="S232" s="184">
        <v>0</v>
      </c>
      <c r="T232" s="185">
        <f t="shared" si="53"/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86" t="s">
        <v>592</v>
      </c>
      <c r="AT232" s="186" t="s">
        <v>757</v>
      </c>
      <c r="AU232" s="186" t="s">
        <v>84</v>
      </c>
      <c r="AY232" s="19" t="s">
        <v>177</v>
      </c>
      <c r="BE232" s="187">
        <f t="shared" si="54"/>
        <v>0</v>
      </c>
      <c r="BF232" s="187">
        <f t="shared" si="55"/>
        <v>0</v>
      </c>
      <c r="BG232" s="187">
        <f t="shared" si="56"/>
        <v>0</v>
      </c>
      <c r="BH232" s="187">
        <f t="shared" si="57"/>
        <v>0</v>
      </c>
      <c r="BI232" s="187">
        <f t="shared" si="58"/>
        <v>0</v>
      </c>
      <c r="BJ232" s="19" t="s">
        <v>84</v>
      </c>
      <c r="BK232" s="187">
        <f t="shared" si="59"/>
        <v>0</v>
      </c>
      <c r="BL232" s="19" t="s">
        <v>301</v>
      </c>
      <c r="BM232" s="186" t="s">
        <v>4003</v>
      </c>
    </row>
    <row r="233" spans="1:65" s="2" customFormat="1" ht="16.5" customHeight="1">
      <c r="A233" s="36"/>
      <c r="B233" s="37"/>
      <c r="C233" s="237" t="s">
        <v>1393</v>
      </c>
      <c r="D233" s="237" t="s">
        <v>757</v>
      </c>
      <c r="E233" s="238" t="s">
        <v>4004</v>
      </c>
      <c r="F233" s="239" t="s">
        <v>4005</v>
      </c>
      <c r="G233" s="240" t="s">
        <v>3641</v>
      </c>
      <c r="H233" s="241">
        <v>30</v>
      </c>
      <c r="I233" s="242"/>
      <c r="J233" s="243">
        <f t="shared" si="50"/>
        <v>0</v>
      </c>
      <c r="K233" s="239" t="s">
        <v>19</v>
      </c>
      <c r="L233" s="244"/>
      <c r="M233" s="245" t="s">
        <v>19</v>
      </c>
      <c r="N233" s="246" t="s">
        <v>47</v>
      </c>
      <c r="O233" s="66"/>
      <c r="P233" s="184">
        <f t="shared" si="51"/>
        <v>0</v>
      </c>
      <c r="Q233" s="184">
        <v>0</v>
      </c>
      <c r="R233" s="184">
        <f t="shared" si="52"/>
        <v>0</v>
      </c>
      <c r="S233" s="184">
        <v>0</v>
      </c>
      <c r="T233" s="185">
        <f t="shared" si="53"/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86" t="s">
        <v>592</v>
      </c>
      <c r="AT233" s="186" t="s">
        <v>757</v>
      </c>
      <c r="AU233" s="186" t="s">
        <v>84</v>
      </c>
      <c r="AY233" s="19" t="s">
        <v>177</v>
      </c>
      <c r="BE233" s="187">
        <f t="shared" si="54"/>
        <v>0</v>
      </c>
      <c r="BF233" s="187">
        <f t="shared" si="55"/>
        <v>0</v>
      </c>
      <c r="BG233" s="187">
        <f t="shared" si="56"/>
        <v>0</v>
      </c>
      <c r="BH233" s="187">
        <f t="shared" si="57"/>
        <v>0</v>
      </c>
      <c r="BI233" s="187">
        <f t="shared" si="58"/>
        <v>0</v>
      </c>
      <c r="BJ233" s="19" t="s">
        <v>84</v>
      </c>
      <c r="BK233" s="187">
        <f t="shared" si="59"/>
        <v>0</v>
      </c>
      <c r="BL233" s="19" t="s">
        <v>301</v>
      </c>
      <c r="BM233" s="186" t="s">
        <v>4006</v>
      </c>
    </row>
    <row r="234" spans="1:65" s="2" customFormat="1" ht="16.5" customHeight="1">
      <c r="A234" s="36"/>
      <c r="B234" s="37"/>
      <c r="C234" s="237" t="s">
        <v>1398</v>
      </c>
      <c r="D234" s="237" t="s">
        <v>757</v>
      </c>
      <c r="E234" s="238" t="s">
        <v>4007</v>
      </c>
      <c r="F234" s="239" t="s">
        <v>4008</v>
      </c>
      <c r="G234" s="240" t="s">
        <v>3641</v>
      </c>
      <c r="H234" s="241">
        <v>30</v>
      </c>
      <c r="I234" s="242"/>
      <c r="J234" s="243">
        <f t="shared" si="50"/>
        <v>0</v>
      </c>
      <c r="K234" s="239" t="s">
        <v>19</v>
      </c>
      <c r="L234" s="244"/>
      <c r="M234" s="245" t="s">
        <v>19</v>
      </c>
      <c r="N234" s="246" t="s">
        <v>47</v>
      </c>
      <c r="O234" s="66"/>
      <c r="P234" s="184">
        <f t="shared" si="51"/>
        <v>0</v>
      </c>
      <c r="Q234" s="184">
        <v>0</v>
      </c>
      <c r="R234" s="184">
        <f t="shared" si="52"/>
        <v>0</v>
      </c>
      <c r="S234" s="184">
        <v>0</v>
      </c>
      <c r="T234" s="185">
        <f t="shared" si="53"/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86" t="s">
        <v>592</v>
      </c>
      <c r="AT234" s="186" t="s">
        <v>757</v>
      </c>
      <c r="AU234" s="186" t="s">
        <v>84</v>
      </c>
      <c r="AY234" s="19" t="s">
        <v>177</v>
      </c>
      <c r="BE234" s="187">
        <f t="shared" si="54"/>
        <v>0</v>
      </c>
      <c r="BF234" s="187">
        <f t="shared" si="55"/>
        <v>0</v>
      </c>
      <c r="BG234" s="187">
        <f t="shared" si="56"/>
        <v>0</v>
      </c>
      <c r="BH234" s="187">
        <f t="shared" si="57"/>
        <v>0</v>
      </c>
      <c r="BI234" s="187">
        <f t="shared" si="58"/>
        <v>0</v>
      </c>
      <c r="BJ234" s="19" t="s">
        <v>84</v>
      </c>
      <c r="BK234" s="187">
        <f t="shared" si="59"/>
        <v>0</v>
      </c>
      <c r="BL234" s="19" t="s">
        <v>301</v>
      </c>
      <c r="BM234" s="186" t="s">
        <v>4009</v>
      </c>
    </row>
    <row r="235" spans="1:65" s="2" customFormat="1" ht="16.5" customHeight="1">
      <c r="A235" s="36"/>
      <c r="B235" s="37"/>
      <c r="C235" s="175" t="s">
        <v>1405</v>
      </c>
      <c r="D235" s="175" t="s">
        <v>179</v>
      </c>
      <c r="E235" s="176" t="s">
        <v>4010</v>
      </c>
      <c r="F235" s="177" t="s">
        <v>4011</v>
      </c>
      <c r="G235" s="178" t="s">
        <v>1992</v>
      </c>
      <c r="H235" s="179">
        <v>1</v>
      </c>
      <c r="I235" s="180"/>
      <c r="J235" s="181">
        <f t="shared" si="50"/>
        <v>0</v>
      </c>
      <c r="K235" s="177" t="s">
        <v>19</v>
      </c>
      <c r="L235" s="41"/>
      <c r="M235" s="182" t="s">
        <v>19</v>
      </c>
      <c r="N235" s="183" t="s">
        <v>47</v>
      </c>
      <c r="O235" s="66"/>
      <c r="P235" s="184">
        <f t="shared" si="51"/>
        <v>0</v>
      </c>
      <c r="Q235" s="184">
        <v>0</v>
      </c>
      <c r="R235" s="184">
        <f t="shared" si="52"/>
        <v>0</v>
      </c>
      <c r="S235" s="184">
        <v>0</v>
      </c>
      <c r="T235" s="185">
        <f t="shared" si="53"/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86" t="s">
        <v>301</v>
      </c>
      <c r="AT235" s="186" t="s">
        <v>179</v>
      </c>
      <c r="AU235" s="186" t="s">
        <v>84</v>
      </c>
      <c r="AY235" s="19" t="s">
        <v>177</v>
      </c>
      <c r="BE235" s="187">
        <f t="shared" si="54"/>
        <v>0</v>
      </c>
      <c r="BF235" s="187">
        <f t="shared" si="55"/>
        <v>0</v>
      </c>
      <c r="BG235" s="187">
        <f t="shared" si="56"/>
        <v>0</v>
      </c>
      <c r="BH235" s="187">
        <f t="shared" si="57"/>
        <v>0</v>
      </c>
      <c r="BI235" s="187">
        <f t="shared" si="58"/>
        <v>0</v>
      </c>
      <c r="BJ235" s="19" t="s">
        <v>84</v>
      </c>
      <c r="BK235" s="187">
        <f t="shared" si="59"/>
        <v>0</v>
      </c>
      <c r="BL235" s="19" t="s">
        <v>301</v>
      </c>
      <c r="BM235" s="186" t="s">
        <v>4012</v>
      </c>
    </row>
    <row r="236" spans="1:65" s="2" customFormat="1" ht="24.2" customHeight="1">
      <c r="A236" s="36"/>
      <c r="B236" s="37"/>
      <c r="C236" s="237" t="s">
        <v>1411</v>
      </c>
      <c r="D236" s="237" t="s">
        <v>757</v>
      </c>
      <c r="E236" s="238" t="s">
        <v>4013</v>
      </c>
      <c r="F236" s="239" t="s">
        <v>4014</v>
      </c>
      <c r="G236" s="240" t="s">
        <v>3641</v>
      </c>
      <c r="H236" s="241">
        <v>5</v>
      </c>
      <c r="I236" s="242"/>
      <c r="J236" s="243">
        <f t="shared" si="50"/>
        <v>0</v>
      </c>
      <c r="K236" s="239" t="s">
        <v>19</v>
      </c>
      <c r="L236" s="244"/>
      <c r="M236" s="245" t="s">
        <v>19</v>
      </c>
      <c r="N236" s="246" t="s">
        <v>47</v>
      </c>
      <c r="O236" s="66"/>
      <c r="P236" s="184">
        <f t="shared" si="51"/>
        <v>0</v>
      </c>
      <c r="Q236" s="184">
        <v>0</v>
      </c>
      <c r="R236" s="184">
        <f t="shared" si="52"/>
        <v>0</v>
      </c>
      <c r="S236" s="184">
        <v>0</v>
      </c>
      <c r="T236" s="185">
        <f t="shared" si="53"/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86" t="s">
        <v>592</v>
      </c>
      <c r="AT236" s="186" t="s">
        <v>757</v>
      </c>
      <c r="AU236" s="186" t="s">
        <v>84</v>
      </c>
      <c r="AY236" s="19" t="s">
        <v>177</v>
      </c>
      <c r="BE236" s="187">
        <f t="shared" si="54"/>
        <v>0</v>
      </c>
      <c r="BF236" s="187">
        <f t="shared" si="55"/>
        <v>0</v>
      </c>
      <c r="BG236" s="187">
        <f t="shared" si="56"/>
        <v>0</v>
      </c>
      <c r="BH236" s="187">
        <f t="shared" si="57"/>
        <v>0</v>
      </c>
      <c r="BI236" s="187">
        <f t="shared" si="58"/>
        <v>0</v>
      </c>
      <c r="BJ236" s="19" t="s">
        <v>84</v>
      </c>
      <c r="BK236" s="187">
        <f t="shared" si="59"/>
        <v>0</v>
      </c>
      <c r="BL236" s="19" t="s">
        <v>301</v>
      </c>
      <c r="BM236" s="186" t="s">
        <v>4015</v>
      </c>
    </row>
    <row r="237" spans="1:65" s="2" customFormat="1" ht="24.2" customHeight="1">
      <c r="A237" s="36"/>
      <c r="B237" s="37"/>
      <c r="C237" s="237" t="s">
        <v>1416</v>
      </c>
      <c r="D237" s="237" t="s">
        <v>757</v>
      </c>
      <c r="E237" s="238" t="s">
        <v>4016</v>
      </c>
      <c r="F237" s="239" t="s">
        <v>4017</v>
      </c>
      <c r="G237" s="240" t="s">
        <v>3641</v>
      </c>
      <c r="H237" s="241">
        <v>5</v>
      </c>
      <c r="I237" s="242"/>
      <c r="J237" s="243">
        <f t="shared" si="50"/>
        <v>0</v>
      </c>
      <c r="K237" s="239" t="s">
        <v>19</v>
      </c>
      <c r="L237" s="244"/>
      <c r="M237" s="245" t="s">
        <v>19</v>
      </c>
      <c r="N237" s="246" t="s">
        <v>47</v>
      </c>
      <c r="O237" s="66"/>
      <c r="P237" s="184">
        <f t="shared" si="51"/>
        <v>0</v>
      </c>
      <c r="Q237" s="184">
        <v>0</v>
      </c>
      <c r="R237" s="184">
        <f t="shared" si="52"/>
        <v>0</v>
      </c>
      <c r="S237" s="184">
        <v>0</v>
      </c>
      <c r="T237" s="185">
        <f t="shared" si="53"/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86" t="s">
        <v>592</v>
      </c>
      <c r="AT237" s="186" t="s">
        <v>757</v>
      </c>
      <c r="AU237" s="186" t="s">
        <v>84</v>
      </c>
      <c r="AY237" s="19" t="s">
        <v>177</v>
      </c>
      <c r="BE237" s="187">
        <f t="shared" si="54"/>
        <v>0</v>
      </c>
      <c r="BF237" s="187">
        <f t="shared" si="55"/>
        <v>0</v>
      </c>
      <c r="BG237" s="187">
        <f t="shared" si="56"/>
        <v>0</v>
      </c>
      <c r="BH237" s="187">
        <f t="shared" si="57"/>
        <v>0</v>
      </c>
      <c r="BI237" s="187">
        <f t="shared" si="58"/>
        <v>0</v>
      </c>
      <c r="BJ237" s="19" t="s">
        <v>84</v>
      </c>
      <c r="BK237" s="187">
        <f t="shared" si="59"/>
        <v>0</v>
      </c>
      <c r="BL237" s="19" t="s">
        <v>301</v>
      </c>
      <c r="BM237" s="186" t="s">
        <v>4018</v>
      </c>
    </row>
    <row r="238" spans="1:65" s="2" customFormat="1" ht="16.5" customHeight="1">
      <c r="A238" s="36"/>
      <c r="B238" s="37"/>
      <c r="C238" s="237" t="s">
        <v>1421</v>
      </c>
      <c r="D238" s="237" t="s">
        <v>757</v>
      </c>
      <c r="E238" s="238" t="s">
        <v>4019</v>
      </c>
      <c r="F238" s="239" t="s">
        <v>4020</v>
      </c>
      <c r="G238" s="240" t="s">
        <v>3641</v>
      </c>
      <c r="H238" s="241">
        <v>60</v>
      </c>
      <c r="I238" s="242"/>
      <c r="J238" s="243">
        <f t="shared" si="50"/>
        <v>0</v>
      </c>
      <c r="K238" s="239" t="s">
        <v>19</v>
      </c>
      <c r="L238" s="244"/>
      <c r="M238" s="245" t="s">
        <v>19</v>
      </c>
      <c r="N238" s="246" t="s">
        <v>47</v>
      </c>
      <c r="O238" s="66"/>
      <c r="P238" s="184">
        <f t="shared" si="51"/>
        <v>0</v>
      </c>
      <c r="Q238" s="184">
        <v>0</v>
      </c>
      <c r="R238" s="184">
        <f t="shared" si="52"/>
        <v>0</v>
      </c>
      <c r="S238" s="184">
        <v>0</v>
      </c>
      <c r="T238" s="185">
        <f t="shared" si="53"/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86" t="s">
        <v>592</v>
      </c>
      <c r="AT238" s="186" t="s">
        <v>757</v>
      </c>
      <c r="AU238" s="186" t="s">
        <v>84</v>
      </c>
      <c r="AY238" s="19" t="s">
        <v>177</v>
      </c>
      <c r="BE238" s="187">
        <f t="shared" si="54"/>
        <v>0</v>
      </c>
      <c r="BF238" s="187">
        <f t="shared" si="55"/>
        <v>0</v>
      </c>
      <c r="BG238" s="187">
        <f t="shared" si="56"/>
        <v>0</v>
      </c>
      <c r="BH238" s="187">
        <f t="shared" si="57"/>
        <v>0</v>
      </c>
      <c r="BI238" s="187">
        <f t="shared" si="58"/>
        <v>0</v>
      </c>
      <c r="BJ238" s="19" t="s">
        <v>84</v>
      </c>
      <c r="BK238" s="187">
        <f t="shared" si="59"/>
        <v>0</v>
      </c>
      <c r="BL238" s="19" t="s">
        <v>301</v>
      </c>
      <c r="BM238" s="186" t="s">
        <v>4021</v>
      </c>
    </row>
    <row r="239" spans="1:65" s="2" customFormat="1" ht="16.5" customHeight="1">
      <c r="A239" s="36"/>
      <c r="B239" s="37"/>
      <c r="C239" s="237" t="s">
        <v>1433</v>
      </c>
      <c r="D239" s="237" t="s">
        <v>757</v>
      </c>
      <c r="E239" s="238" t="s">
        <v>4022</v>
      </c>
      <c r="F239" s="239" t="s">
        <v>4023</v>
      </c>
      <c r="G239" s="240" t="s">
        <v>3641</v>
      </c>
      <c r="H239" s="241">
        <v>60</v>
      </c>
      <c r="I239" s="242"/>
      <c r="J239" s="243">
        <f t="shared" si="50"/>
        <v>0</v>
      </c>
      <c r="K239" s="239" t="s">
        <v>19</v>
      </c>
      <c r="L239" s="244"/>
      <c r="M239" s="245" t="s">
        <v>19</v>
      </c>
      <c r="N239" s="246" t="s">
        <v>47</v>
      </c>
      <c r="O239" s="66"/>
      <c r="P239" s="184">
        <f t="shared" si="51"/>
        <v>0</v>
      </c>
      <c r="Q239" s="184">
        <v>0</v>
      </c>
      <c r="R239" s="184">
        <f t="shared" si="52"/>
        <v>0</v>
      </c>
      <c r="S239" s="184">
        <v>0</v>
      </c>
      <c r="T239" s="185">
        <f t="shared" si="53"/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86" t="s">
        <v>592</v>
      </c>
      <c r="AT239" s="186" t="s">
        <v>757</v>
      </c>
      <c r="AU239" s="186" t="s">
        <v>84</v>
      </c>
      <c r="AY239" s="19" t="s">
        <v>177</v>
      </c>
      <c r="BE239" s="187">
        <f t="shared" si="54"/>
        <v>0</v>
      </c>
      <c r="BF239" s="187">
        <f t="shared" si="55"/>
        <v>0</v>
      </c>
      <c r="BG239" s="187">
        <f t="shared" si="56"/>
        <v>0</v>
      </c>
      <c r="BH239" s="187">
        <f t="shared" si="57"/>
        <v>0</v>
      </c>
      <c r="BI239" s="187">
        <f t="shared" si="58"/>
        <v>0</v>
      </c>
      <c r="BJ239" s="19" t="s">
        <v>84</v>
      </c>
      <c r="BK239" s="187">
        <f t="shared" si="59"/>
        <v>0</v>
      </c>
      <c r="BL239" s="19" t="s">
        <v>301</v>
      </c>
      <c r="BM239" s="186" t="s">
        <v>4024</v>
      </c>
    </row>
    <row r="240" spans="1:65" s="2" customFormat="1" ht="24.2" customHeight="1">
      <c r="A240" s="36"/>
      <c r="B240" s="37"/>
      <c r="C240" s="237" t="s">
        <v>1438</v>
      </c>
      <c r="D240" s="237" t="s">
        <v>757</v>
      </c>
      <c r="E240" s="238" t="s">
        <v>4025</v>
      </c>
      <c r="F240" s="239" t="s">
        <v>4026</v>
      </c>
      <c r="G240" s="240" t="s">
        <v>3641</v>
      </c>
      <c r="H240" s="241">
        <v>30</v>
      </c>
      <c r="I240" s="242"/>
      <c r="J240" s="243">
        <f t="shared" si="50"/>
        <v>0</v>
      </c>
      <c r="K240" s="239" t="s">
        <v>19</v>
      </c>
      <c r="L240" s="244"/>
      <c r="M240" s="245" t="s">
        <v>19</v>
      </c>
      <c r="N240" s="246" t="s">
        <v>47</v>
      </c>
      <c r="O240" s="66"/>
      <c r="P240" s="184">
        <f t="shared" si="51"/>
        <v>0</v>
      </c>
      <c r="Q240" s="184">
        <v>0</v>
      </c>
      <c r="R240" s="184">
        <f t="shared" si="52"/>
        <v>0</v>
      </c>
      <c r="S240" s="184">
        <v>0</v>
      </c>
      <c r="T240" s="185">
        <f t="shared" si="53"/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86" t="s">
        <v>592</v>
      </c>
      <c r="AT240" s="186" t="s">
        <v>757</v>
      </c>
      <c r="AU240" s="186" t="s">
        <v>84</v>
      </c>
      <c r="AY240" s="19" t="s">
        <v>177</v>
      </c>
      <c r="BE240" s="187">
        <f t="shared" si="54"/>
        <v>0</v>
      </c>
      <c r="BF240" s="187">
        <f t="shared" si="55"/>
        <v>0</v>
      </c>
      <c r="BG240" s="187">
        <f t="shared" si="56"/>
        <v>0</v>
      </c>
      <c r="BH240" s="187">
        <f t="shared" si="57"/>
        <v>0</v>
      </c>
      <c r="BI240" s="187">
        <f t="shared" si="58"/>
        <v>0</v>
      </c>
      <c r="BJ240" s="19" t="s">
        <v>84</v>
      </c>
      <c r="BK240" s="187">
        <f t="shared" si="59"/>
        <v>0</v>
      </c>
      <c r="BL240" s="19" t="s">
        <v>301</v>
      </c>
      <c r="BM240" s="186" t="s">
        <v>4027</v>
      </c>
    </row>
    <row r="241" spans="1:65" s="2" customFormat="1" ht="16.5" customHeight="1">
      <c r="A241" s="36"/>
      <c r="B241" s="37"/>
      <c r="C241" s="237" t="s">
        <v>1443</v>
      </c>
      <c r="D241" s="237" t="s">
        <v>757</v>
      </c>
      <c r="E241" s="238" t="s">
        <v>4028</v>
      </c>
      <c r="F241" s="239" t="s">
        <v>4029</v>
      </c>
      <c r="G241" s="240" t="s">
        <v>3641</v>
      </c>
      <c r="H241" s="241">
        <v>5</v>
      </c>
      <c r="I241" s="242"/>
      <c r="J241" s="243">
        <f t="shared" si="50"/>
        <v>0</v>
      </c>
      <c r="K241" s="239" t="s">
        <v>19</v>
      </c>
      <c r="L241" s="244"/>
      <c r="M241" s="245" t="s">
        <v>19</v>
      </c>
      <c r="N241" s="246" t="s">
        <v>47</v>
      </c>
      <c r="O241" s="66"/>
      <c r="P241" s="184">
        <f t="shared" si="51"/>
        <v>0</v>
      </c>
      <c r="Q241" s="184">
        <v>0</v>
      </c>
      <c r="R241" s="184">
        <f t="shared" si="52"/>
        <v>0</v>
      </c>
      <c r="S241" s="184">
        <v>0</v>
      </c>
      <c r="T241" s="185">
        <f t="shared" si="53"/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86" t="s">
        <v>592</v>
      </c>
      <c r="AT241" s="186" t="s">
        <v>757</v>
      </c>
      <c r="AU241" s="186" t="s">
        <v>84</v>
      </c>
      <c r="AY241" s="19" t="s">
        <v>177</v>
      </c>
      <c r="BE241" s="187">
        <f t="shared" si="54"/>
        <v>0</v>
      </c>
      <c r="BF241" s="187">
        <f t="shared" si="55"/>
        <v>0</v>
      </c>
      <c r="BG241" s="187">
        <f t="shared" si="56"/>
        <v>0</v>
      </c>
      <c r="BH241" s="187">
        <f t="shared" si="57"/>
        <v>0</v>
      </c>
      <c r="BI241" s="187">
        <f t="shared" si="58"/>
        <v>0</v>
      </c>
      <c r="BJ241" s="19" t="s">
        <v>84</v>
      </c>
      <c r="BK241" s="187">
        <f t="shared" si="59"/>
        <v>0</v>
      </c>
      <c r="BL241" s="19" t="s">
        <v>301</v>
      </c>
      <c r="BM241" s="186" t="s">
        <v>4030</v>
      </c>
    </row>
    <row r="242" spans="1:65" s="2" customFormat="1" ht="21.75" customHeight="1">
      <c r="A242" s="36"/>
      <c r="B242" s="37"/>
      <c r="C242" s="237" t="s">
        <v>4031</v>
      </c>
      <c r="D242" s="237" t="s">
        <v>757</v>
      </c>
      <c r="E242" s="238" t="s">
        <v>4032</v>
      </c>
      <c r="F242" s="239" t="s">
        <v>4033</v>
      </c>
      <c r="G242" s="240" t="s">
        <v>3641</v>
      </c>
      <c r="H242" s="241">
        <v>5</v>
      </c>
      <c r="I242" s="242"/>
      <c r="J242" s="243">
        <f t="shared" si="50"/>
        <v>0</v>
      </c>
      <c r="K242" s="239" t="s">
        <v>19</v>
      </c>
      <c r="L242" s="244"/>
      <c r="M242" s="245" t="s">
        <v>19</v>
      </c>
      <c r="N242" s="246" t="s">
        <v>47</v>
      </c>
      <c r="O242" s="66"/>
      <c r="P242" s="184">
        <f t="shared" si="51"/>
        <v>0</v>
      </c>
      <c r="Q242" s="184">
        <v>0</v>
      </c>
      <c r="R242" s="184">
        <f t="shared" si="52"/>
        <v>0</v>
      </c>
      <c r="S242" s="184">
        <v>0</v>
      </c>
      <c r="T242" s="185">
        <f t="shared" si="53"/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86" t="s">
        <v>592</v>
      </c>
      <c r="AT242" s="186" t="s">
        <v>757</v>
      </c>
      <c r="AU242" s="186" t="s">
        <v>84</v>
      </c>
      <c r="AY242" s="19" t="s">
        <v>177</v>
      </c>
      <c r="BE242" s="187">
        <f t="shared" si="54"/>
        <v>0</v>
      </c>
      <c r="BF242" s="187">
        <f t="shared" si="55"/>
        <v>0</v>
      </c>
      <c r="BG242" s="187">
        <f t="shared" si="56"/>
        <v>0</v>
      </c>
      <c r="BH242" s="187">
        <f t="shared" si="57"/>
        <v>0</v>
      </c>
      <c r="BI242" s="187">
        <f t="shared" si="58"/>
        <v>0</v>
      </c>
      <c r="BJ242" s="19" t="s">
        <v>84</v>
      </c>
      <c r="BK242" s="187">
        <f t="shared" si="59"/>
        <v>0</v>
      </c>
      <c r="BL242" s="19" t="s">
        <v>301</v>
      </c>
      <c r="BM242" s="186" t="s">
        <v>4034</v>
      </c>
    </row>
    <row r="243" spans="1:65" s="2" customFormat="1" ht="21.75" customHeight="1">
      <c r="A243" s="36"/>
      <c r="B243" s="37"/>
      <c r="C243" s="237" t="s">
        <v>1452</v>
      </c>
      <c r="D243" s="237" t="s">
        <v>757</v>
      </c>
      <c r="E243" s="238" t="s">
        <v>4035</v>
      </c>
      <c r="F243" s="239" t="s">
        <v>4036</v>
      </c>
      <c r="G243" s="240" t="s">
        <v>3641</v>
      </c>
      <c r="H243" s="241">
        <v>30</v>
      </c>
      <c r="I243" s="242"/>
      <c r="J243" s="243">
        <f t="shared" si="50"/>
        <v>0</v>
      </c>
      <c r="K243" s="239" t="s">
        <v>19</v>
      </c>
      <c r="L243" s="244"/>
      <c r="M243" s="245" t="s">
        <v>19</v>
      </c>
      <c r="N243" s="246" t="s">
        <v>47</v>
      </c>
      <c r="O243" s="66"/>
      <c r="P243" s="184">
        <f t="shared" si="51"/>
        <v>0</v>
      </c>
      <c r="Q243" s="184">
        <v>0</v>
      </c>
      <c r="R243" s="184">
        <f t="shared" si="52"/>
        <v>0</v>
      </c>
      <c r="S243" s="184">
        <v>0</v>
      </c>
      <c r="T243" s="185">
        <f t="shared" si="53"/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86" t="s">
        <v>592</v>
      </c>
      <c r="AT243" s="186" t="s">
        <v>757</v>
      </c>
      <c r="AU243" s="186" t="s">
        <v>84</v>
      </c>
      <c r="AY243" s="19" t="s">
        <v>177</v>
      </c>
      <c r="BE243" s="187">
        <f t="shared" si="54"/>
        <v>0</v>
      </c>
      <c r="BF243" s="187">
        <f t="shared" si="55"/>
        <v>0</v>
      </c>
      <c r="BG243" s="187">
        <f t="shared" si="56"/>
        <v>0</v>
      </c>
      <c r="BH243" s="187">
        <f t="shared" si="57"/>
        <v>0</v>
      </c>
      <c r="BI243" s="187">
        <f t="shared" si="58"/>
        <v>0</v>
      </c>
      <c r="BJ243" s="19" t="s">
        <v>84</v>
      </c>
      <c r="BK243" s="187">
        <f t="shared" si="59"/>
        <v>0</v>
      </c>
      <c r="BL243" s="19" t="s">
        <v>301</v>
      </c>
      <c r="BM243" s="186" t="s">
        <v>4037</v>
      </c>
    </row>
    <row r="244" spans="1:65" s="2" customFormat="1" ht="16.5" customHeight="1">
      <c r="A244" s="36"/>
      <c r="B244" s="37"/>
      <c r="C244" s="175" t="s">
        <v>1459</v>
      </c>
      <c r="D244" s="175" t="s">
        <v>179</v>
      </c>
      <c r="E244" s="176" t="s">
        <v>4038</v>
      </c>
      <c r="F244" s="177" t="s">
        <v>4039</v>
      </c>
      <c r="G244" s="178" t="s">
        <v>272</v>
      </c>
      <c r="H244" s="179">
        <v>1</v>
      </c>
      <c r="I244" s="180"/>
      <c r="J244" s="181">
        <f t="shared" si="50"/>
        <v>0</v>
      </c>
      <c r="K244" s="177" t="s">
        <v>3636</v>
      </c>
      <c r="L244" s="41"/>
      <c r="M244" s="182" t="s">
        <v>19</v>
      </c>
      <c r="N244" s="183" t="s">
        <v>47</v>
      </c>
      <c r="O244" s="66"/>
      <c r="P244" s="184">
        <f t="shared" si="51"/>
        <v>0</v>
      </c>
      <c r="Q244" s="184">
        <v>0</v>
      </c>
      <c r="R244" s="184">
        <f t="shared" si="52"/>
        <v>0</v>
      </c>
      <c r="S244" s="184">
        <v>0</v>
      </c>
      <c r="T244" s="185">
        <f t="shared" si="53"/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86" t="s">
        <v>301</v>
      </c>
      <c r="AT244" s="186" t="s">
        <v>179</v>
      </c>
      <c r="AU244" s="186" t="s">
        <v>84</v>
      </c>
      <c r="AY244" s="19" t="s">
        <v>177</v>
      </c>
      <c r="BE244" s="187">
        <f t="shared" si="54"/>
        <v>0</v>
      </c>
      <c r="BF244" s="187">
        <f t="shared" si="55"/>
        <v>0</v>
      </c>
      <c r="BG244" s="187">
        <f t="shared" si="56"/>
        <v>0</v>
      </c>
      <c r="BH244" s="187">
        <f t="shared" si="57"/>
        <v>0</v>
      </c>
      <c r="BI244" s="187">
        <f t="shared" si="58"/>
        <v>0</v>
      </c>
      <c r="BJ244" s="19" t="s">
        <v>84</v>
      </c>
      <c r="BK244" s="187">
        <f t="shared" si="59"/>
        <v>0</v>
      </c>
      <c r="BL244" s="19" t="s">
        <v>301</v>
      </c>
      <c r="BM244" s="186" t="s">
        <v>4040</v>
      </c>
    </row>
    <row r="245" spans="1:65" s="2" customFormat="1" ht="11.25">
      <c r="A245" s="36"/>
      <c r="B245" s="37"/>
      <c r="C245" s="38"/>
      <c r="D245" s="188" t="s">
        <v>186</v>
      </c>
      <c r="E245" s="38"/>
      <c r="F245" s="189" t="s">
        <v>4041</v>
      </c>
      <c r="G245" s="38"/>
      <c r="H245" s="38"/>
      <c r="I245" s="190"/>
      <c r="J245" s="38"/>
      <c r="K245" s="38"/>
      <c r="L245" s="41"/>
      <c r="M245" s="191"/>
      <c r="N245" s="192"/>
      <c r="O245" s="66"/>
      <c r="P245" s="66"/>
      <c r="Q245" s="66"/>
      <c r="R245" s="66"/>
      <c r="S245" s="66"/>
      <c r="T245" s="67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T245" s="19" t="s">
        <v>186</v>
      </c>
      <c r="AU245" s="19" t="s">
        <v>84</v>
      </c>
    </row>
    <row r="246" spans="1:65" s="2" customFormat="1" ht="16.5" customHeight="1">
      <c r="A246" s="36"/>
      <c r="B246" s="37"/>
      <c r="C246" s="237" t="s">
        <v>1463</v>
      </c>
      <c r="D246" s="237" t="s">
        <v>757</v>
      </c>
      <c r="E246" s="238" t="s">
        <v>4042</v>
      </c>
      <c r="F246" s="239" t="s">
        <v>4043</v>
      </c>
      <c r="G246" s="240" t="s">
        <v>3641</v>
      </c>
      <c r="H246" s="241">
        <v>1</v>
      </c>
      <c r="I246" s="242"/>
      <c r="J246" s="243">
        <f>ROUND(I246*H246,2)</f>
        <v>0</v>
      </c>
      <c r="K246" s="239" t="s">
        <v>19</v>
      </c>
      <c r="L246" s="244"/>
      <c r="M246" s="245" t="s">
        <v>19</v>
      </c>
      <c r="N246" s="246" t="s">
        <v>47</v>
      </c>
      <c r="O246" s="66"/>
      <c r="P246" s="184">
        <f>O246*H246</f>
        <v>0</v>
      </c>
      <c r="Q246" s="184">
        <v>0</v>
      </c>
      <c r="R246" s="184">
        <f>Q246*H246</f>
        <v>0</v>
      </c>
      <c r="S246" s="184">
        <v>0</v>
      </c>
      <c r="T246" s="185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86" t="s">
        <v>592</v>
      </c>
      <c r="AT246" s="186" t="s">
        <v>757</v>
      </c>
      <c r="AU246" s="186" t="s">
        <v>84</v>
      </c>
      <c r="AY246" s="19" t="s">
        <v>177</v>
      </c>
      <c r="BE246" s="187">
        <f>IF(N246="základní",J246,0)</f>
        <v>0</v>
      </c>
      <c r="BF246" s="187">
        <f>IF(N246="snížená",J246,0)</f>
        <v>0</v>
      </c>
      <c r="BG246" s="187">
        <f>IF(N246="zákl. přenesená",J246,0)</f>
        <v>0</v>
      </c>
      <c r="BH246" s="187">
        <f>IF(N246="sníž. přenesená",J246,0)</f>
        <v>0</v>
      </c>
      <c r="BI246" s="187">
        <f>IF(N246="nulová",J246,0)</f>
        <v>0</v>
      </c>
      <c r="BJ246" s="19" t="s">
        <v>84</v>
      </c>
      <c r="BK246" s="187">
        <f>ROUND(I246*H246,2)</f>
        <v>0</v>
      </c>
      <c r="BL246" s="19" t="s">
        <v>301</v>
      </c>
      <c r="BM246" s="186" t="s">
        <v>4044</v>
      </c>
    </row>
    <row r="247" spans="1:65" s="2" customFormat="1" ht="16.5" customHeight="1">
      <c r="A247" s="36"/>
      <c r="B247" s="37"/>
      <c r="C247" s="175" t="s">
        <v>1470</v>
      </c>
      <c r="D247" s="175" t="s">
        <v>179</v>
      </c>
      <c r="E247" s="176" t="s">
        <v>4045</v>
      </c>
      <c r="F247" s="177" t="s">
        <v>4046</v>
      </c>
      <c r="G247" s="178" t="s">
        <v>272</v>
      </c>
      <c r="H247" s="179">
        <v>3</v>
      </c>
      <c r="I247" s="180"/>
      <c r="J247" s="181">
        <f>ROUND(I247*H247,2)</f>
        <v>0</v>
      </c>
      <c r="K247" s="177" t="s">
        <v>3636</v>
      </c>
      <c r="L247" s="41"/>
      <c r="M247" s="182" t="s">
        <v>19</v>
      </c>
      <c r="N247" s="183" t="s">
        <v>47</v>
      </c>
      <c r="O247" s="66"/>
      <c r="P247" s="184">
        <f>O247*H247</f>
        <v>0</v>
      </c>
      <c r="Q247" s="184">
        <v>0</v>
      </c>
      <c r="R247" s="184">
        <f>Q247*H247</f>
        <v>0</v>
      </c>
      <c r="S247" s="184">
        <v>0</v>
      </c>
      <c r="T247" s="185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86" t="s">
        <v>301</v>
      </c>
      <c r="AT247" s="186" t="s">
        <v>179</v>
      </c>
      <c r="AU247" s="186" t="s">
        <v>84</v>
      </c>
      <c r="AY247" s="19" t="s">
        <v>177</v>
      </c>
      <c r="BE247" s="187">
        <f>IF(N247="základní",J247,0)</f>
        <v>0</v>
      </c>
      <c r="BF247" s="187">
        <f>IF(N247="snížená",J247,0)</f>
        <v>0</v>
      </c>
      <c r="BG247" s="187">
        <f>IF(N247="zákl. přenesená",J247,0)</f>
        <v>0</v>
      </c>
      <c r="BH247" s="187">
        <f>IF(N247="sníž. přenesená",J247,0)</f>
        <v>0</v>
      </c>
      <c r="BI247" s="187">
        <f>IF(N247="nulová",J247,0)</f>
        <v>0</v>
      </c>
      <c r="BJ247" s="19" t="s">
        <v>84</v>
      </c>
      <c r="BK247" s="187">
        <f>ROUND(I247*H247,2)</f>
        <v>0</v>
      </c>
      <c r="BL247" s="19" t="s">
        <v>301</v>
      </c>
      <c r="BM247" s="186" t="s">
        <v>4047</v>
      </c>
    </row>
    <row r="248" spans="1:65" s="2" customFormat="1" ht="11.25">
      <c r="A248" s="36"/>
      <c r="B248" s="37"/>
      <c r="C248" s="38"/>
      <c r="D248" s="188" t="s">
        <v>186</v>
      </c>
      <c r="E248" s="38"/>
      <c r="F248" s="189" t="s">
        <v>4048</v>
      </c>
      <c r="G248" s="38"/>
      <c r="H248" s="38"/>
      <c r="I248" s="190"/>
      <c r="J248" s="38"/>
      <c r="K248" s="38"/>
      <c r="L248" s="41"/>
      <c r="M248" s="191"/>
      <c r="N248" s="192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186</v>
      </c>
      <c r="AU248" s="19" t="s">
        <v>84</v>
      </c>
    </row>
    <row r="249" spans="1:65" s="2" customFormat="1" ht="16.5" customHeight="1">
      <c r="A249" s="36"/>
      <c r="B249" s="37"/>
      <c r="C249" s="237" t="s">
        <v>1475</v>
      </c>
      <c r="D249" s="237" t="s">
        <v>757</v>
      </c>
      <c r="E249" s="238" t="s">
        <v>4049</v>
      </c>
      <c r="F249" s="239" t="s">
        <v>4050</v>
      </c>
      <c r="G249" s="240" t="s">
        <v>3641</v>
      </c>
      <c r="H249" s="241">
        <v>3</v>
      </c>
      <c r="I249" s="242"/>
      <c r="J249" s="243">
        <f>ROUND(I249*H249,2)</f>
        <v>0</v>
      </c>
      <c r="K249" s="239" t="s">
        <v>19</v>
      </c>
      <c r="L249" s="244"/>
      <c r="M249" s="245" t="s">
        <v>19</v>
      </c>
      <c r="N249" s="246" t="s">
        <v>47</v>
      </c>
      <c r="O249" s="66"/>
      <c r="P249" s="184">
        <f>O249*H249</f>
        <v>0</v>
      </c>
      <c r="Q249" s="184">
        <v>0</v>
      </c>
      <c r="R249" s="184">
        <f>Q249*H249</f>
        <v>0</v>
      </c>
      <c r="S249" s="184">
        <v>0</v>
      </c>
      <c r="T249" s="185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86" t="s">
        <v>592</v>
      </c>
      <c r="AT249" s="186" t="s">
        <v>757</v>
      </c>
      <c r="AU249" s="186" t="s">
        <v>84</v>
      </c>
      <c r="AY249" s="19" t="s">
        <v>177</v>
      </c>
      <c r="BE249" s="187">
        <f>IF(N249="základní",J249,0)</f>
        <v>0</v>
      </c>
      <c r="BF249" s="187">
        <f>IF(N249="snížená",J249,0)</f>
        <v>0</v>
      </c>
      <c r="BG249" s="187">
        <f>IF(N249="zákl. přenesená",J249,0)</f>
        <v>0</v>
      </c>
      <c r="BH249" s="187">
        <f>IF(N249="sníž. přenesená",J249,0)</f>
        <v>0</v>
      </c>
      <c r="BI249" s="187">
        <f>IF(N249="nulová",J249,0)</f>
        <v>0</v>
      </c>
      <c r="BJ249" s="19" t="s">
        <v>84</v>
      </c>
      <c r="BK249" s="187">
        <f>ROUND(I249*H249,2)</f>
        <v>0</v>
      </c>
      <c r="BL249" s="19" t="s">
        <v>301</v>
      </c>
      <c r="BM249" s="186" t="s">
        <v>4051</v>
      </c>
    </row>
    <row r="250" spans="1:65" s="2" customFormat="1" ht="16.5" customHeight="1">
      <c r="A250" s="36"/>
      <c r="B250" s="37"/>
      <c r="C250" s="175" t="s">
        <v>1481</v>
      </c>
      <c r="D250" s="175" t="s">
        <v>179</v>
      </c>
      <c r="E250" s="176" t="s">
        <v>4052</v>
      </c>
      <c r="F250" s="177" t="s">
        <v>4053</v>
      </c>
      <c r="G250" s="178" t="s">
        <v>272</v>
      </c>
      <c r="H250" s="179">
        <v>4</v>
      </c>
      <c r="I250" s="180"/>
      <c r="J250" s="181">
        <f>ROUND(I250*H250,2)</f>
        <v>0</v>
      </c>
      <c r="K250" s="177" t="s">
        <v>3636</v>
      </c>
      <c r="L250" s="41"/>
      <c r="M250" s="182" t="s">
        <v>19</v>
      </c>
      <c r="N250" s="183" t="s">
        <v>47</v>
      </c>
      <c r="O250" s="66"/>
      <c r="P250" s="184">
        <f>O250*H250</f>
        <v>0</v>
      </c>
      <c r="Q250" s="184">
        <v>0</v>
      </c>
      <c r="R250" s="184">
        <f>Q250*H250</f>
        <v>0</v>
      </c>
      <c r="S250" s="184">
        <v>0</v>
      </c>
      <c r="T250" s="185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86" t="s">
        <v>301</v>
      </c>
      <c r="AT250" s="186" t="s">
        <v>179</v>
      </c>
      <c r="AU250" s="186" t="s">
        <v>84</v>
      </c>
      <c r="AY250" s="19" t="s">
        <v>177</v>
      </c>
      <c r="BE250" s="187">
        <f>IF(N250="základní",J250,0)</f>
        <v>0</v>
      </c>
      <c r="BF250" s="187">
        <f>IF(N250="snížená",J250,0)</f>
        <v>0</v>
      </c>
      <c r="BG250" s="187">
        <f>IF(N250="zákl. přenesená",J250,0)</f>
        <v>0</v>
      </c>
      <c r="BH250" s="187">
        <f>IF(N250="sníž. přenesená",J250,0)</f>
        <v>0</v>
      </c>
      <c r="BI250" s="187">
        <f>IF(N250="nulová",J250,0)</f>
        <v>0</v>
      </c>
      <c r="BJ250" s="19" t="s">
        <v>84</v>
      </c>
      <c r="BK250" s="187">
        <f>ROUND(I250*H250,2)</f>
        <v>0</v>
      </c>
      <c r="BL250" s="19" t="s">
        <v>301</v>
      </c>
      <c r="BM250" s="186" t="s">
        <v>4054</v>
      </c>
    </row>
    <row r="251" spans="1:65" s="2" customFormat="1" ht="11.25">
      <c r="A251" s="36"/>
      <c r="B251" s="37"/>
      <c r="C251" s="38"/>
      <c r="D251" s="188" t="s">
        <v>186</v>
      </c>
      <c r="E251" s="38"/>
      <c r="F251" s="189" t="s">
        <v>4055</v>
      </c>
      <c r="G251" s="38"/>
      <c r="H251" s="38"/>
      <c r="I251" s="190"/>
      <c r="J251" s="38"/>
      <c r="K251" s="38"/>
      <c r="L251" s="41"/>
      <c r="M251" s="191"/>
      <c r="N251" s="192"/>
      <c r="O251" s="66"/>
      <c r="P251" s="66"/>
      <c r="Q251" s="66"/>
      <c r="R251" s="66"/>
      <c r="S251" s="66"/>
      <c r="T251" s="67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T251" s="19" t="s">
        <v>186</v>
      </c>
      <c r="AU251" s="19" t="s">
        <v>84</v>
      </c>
    </row>
    <row r="252" spans="1:65" s="2" customFormat="1" ht="16.5" customHeight="1">
      <c r="A252" s="36"/>
      <c r="B252" s="37"/>
      <c r="C252" s="237" t="s">
        <v>1484</v>
      </c>
      <c r="D252" s="237" t="s">
        <v>757</v>
      </c>
      <c r="E252" s="238" t="s">
        <v>4056</v>
      </c>
      <c r="F252" s="239" t="s">
        <v>4057</v>
      </c>
      <c r="G252" s="240" t="s">
        <v>3641</v>
      </c>
      <c r="H252" s="241">
        <v>4</v>
      </c>
      <c r="I252" s="242"/>
      <c r="J252" s="243">
        <f>ROUND(I252*H252,2)</f>
        <v>0</v>
      </c>
      <c r="K252" s="239" t="s">
        <v>19</v>
      </c>
      <c r="L252" s="244"/>
      <c r="M252" s="245" t="s">
        <v>19</v>
      </c>
      <c r="N252" s="246" t="s">
        <v>47</v>
      </c>
      <c r="O252" s="66"/>
      <c r="P252" s="184">
        <f>O252*H252</f>
        <v>0</v>
      </c>
      <c r="Q252" s="184">
        <v>0</v>
      </c>
      <c r="R252" s="184">
        <f>Q252*H252</f>
        <v>0</v>
      </c>
      <c r="S252" s="184">
        <v>0</v>
      </c>
      <c r="T252" s="185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86" t="s">
        <v>592</v>
      </c>
      <c r="AT252" s="186" t="s">
        <v>757</v>
      </c>
      <c r="AU252" s="186" t="s">
        <v>84</v>
      </c>
      <c r="AY252" s="19" t="s">
        <v>177</v>
      </c>
      <c r="BE252" s="187">
        <f>IF(N252="základní",J252,0)</f>
        <v>0</v>
      </c>
      <c r="BF252" s="187">
        <f>IF(N252="snížená",J252,0)</f>
        <v>0</v>
      </c>
      <c r="BG252" s="187">
        <f>IF(N252="zákl. přenesená",J252,0)</f>
        <v>0</v>
      </c>
      <c r="BH252" s="187">
        <f>IF(N252="sníž. přenesená",J252,0)</f>
        <v>0</v>
      </c>
      <c r="BI252" s="187">
        <f>IF(N252="nulová",J252,0)</f>
        <v>0</v>
      </c>
      <c r="BJ252" s="19" t="s">
        <v>84</v>
      </c>
      <c r="BK252" s="187">
        <f>ROUND(I252*H252,2)</f>
        <v>0</v>
      </c>
      <c r="BL252" s="19" t="s">
        <v>301</v>
      </c>
      <c r="BM252" s="186" t="s">
        <v>4058</v>
      </c>
    </row>
    <row r="253" spans="1:65" s="2" customFormat="1" ht="16.5" customHeight="1">
      <c r="A253" s="36"/>
      <c r="B253" s="37"/>
      <c r="C253" s="175" t="s">
        <v>1489</v>
      </c>
      <c r="D253" s="175" t="s">
        <v>179</v>
      </c>
      <c r="E253" s="176" t="s">
        <v>4059</v>
      </c>
      <c r="F253" s="177" t="s">
        <v>4060</v>
      </c>
      <c r="G253" s="178" t="s">
        <v>272</v>
      </c>
      <c r="H253" s="179">
        <v>4</v>
      </c>
      <c r="I253" s="180"/>
      <c r="J253" s="181">
        <f>ROUND(I253*H253,2)</f>
        <v>0</v>
      </c>
      <c r="K253" s="177" t="s">
        <v>3636</v>
      </c>
      <c r="L253" s="41"/>
      <c r="M253" s="182" t="s">
        <v>19</v>
      </c>
      <c r="N253" s="183" t="s">
        <v>47</v>
      </c>
      <c r="O253" s="66"/>
      <c r="P253" s="184">
        <f>O253*H253</f>
        <v>0</v>
      </c>
      <c r="Q253" s="184">
        <v>0</v>
      </c>
      <c r="R253" s="184">
        <f>Q253*H253</f>
        <v>0</v>
      </c>
      <c r="S253" s="184">
        <v>0</v>
      </c>
      <c r="T253" s="185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86" t="s">
        <v>301</v>
      </c>
      <c r="AT253" s="186" t="s">
        <v>179</v>
      </c>
      <c r="AU253" s="186" t="s">
        <v>84</v>
      </c>
      <c r="AY253" s="19" t="s">
        <v>177</v>
      </c>
      <c r="BE253" s="187">
        <f>IF(N253="základní",J253,0)</f>
        <v>0</v>
      </c>
      <c r="BF253" s="187">
        <f>IF(N253="snížená",J253,0)</f>
        <v>0</v>
      </c>
      <c r="BG253" s="187">
        <f>IF(N253="zákl. přenesená",J253,0)</f>
        <v>0</v>
      </c>
      <c r="BH253" s="187">
        <f>IF(N253="sníž. přenesená",J253,0)</f>
        <v>0</v>
      </c>
      <c r="BI253" s="187">
        <f>IF(N253="nulová",J253,0)</f>
        <v>0</v>
      </c>
      <c r="BJ253" s="19" t="s">
        <v>84</v>
      </c>
      <c r="BK253" s="187">
        <f>ROUND(I253*H253,2)</f>
        <v>0</v>
      </c>
      <c r="BL253" s="19" t="s">
        <v>301</v>
      </c>
      <c r="BM253" s="186" t="s">
        <v>4061</v>
      </c>
    </row>
    <row r="254" spans="1:65" s="2" customFormat="1" ht="11.25">
      <c r="A254" s="36"/>
      <c r="B254" s="37"/>
      <c r="C254" s="38"/>
      <c r="D254" s="188" t="s">
        <v>186</v>
      </c>
      <c r="E254" s="38"/>
      <c r="F254" s="189" t="s">
        <v>4062</v>
      </c>
      <c r="G254" s="38"/>
      <c r="H254" s="38"/>
      <c r="I254" s="190"/>
      <c r="J254" s="38"/>
      <c r="K254" s="38"/>
      <c r="L254" s="41"/>
      <c r="M254" s="191"/>
      <c r="N254" s="192"/>
      <c r="O254" s="66"/>
      <c r="P254" s="66"/>
      <c r="Q254" s="66"/>
      <c r="R254" s="66"/>
      <c r="S254" s="66"/>
      <c r="T254" s="67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T254" s="19" t="s">
        <v>186</v>
      </c>
      <c r="AU254" s="19" t="s">
        <v>84</v>
      </c>
    </row>
    <row r="255" spans="1:65" s="2" customFormat="1" ht="16.5" customHeight="1">
      <c r="A255" s="36"/>
      <c r="B255" s="37"/>
      <c r="C255" s="237" t="s">
        <v>1493</v>
      </c>
      <c r="D255" s="237" t="s">
        <v>757</v>
      </c>
      <c r="E255" s="238" t="s">
        <v>4063</v>
      </c>
      <c r="F255" s="239" t="s">
        <v>4064</v>
      </c>
      <c r="G255" s="240" t="s">
        <v>3641</v>
      </c>
      <c r="H255" s="241">
        <v>4</v>
      </c>
      <c r="I255" s="242"/>
      <c r="J255" s="243">
        <f>ROUND(I255*H255,2)</f>
        <v>0</v>
      </c>
      <c r="K255" s="239" t="s">
        <v>19</v>
      </c>
      <c r="L255" s="244"/>
      <c r="M255" s="245" t="s">
        <v>19</v>
      </c>
      <c r="N255" s="246" t="s">
        <v>47</v>
      </c>
      <c r="O255" s="66"/>
      <c r="P255" s="184">
        <f>O255*H255</f>
        <v>0</v>
      </c>
      <c r="Q255" s="184">
        <v>0</v>
      </c>
      <c r="R255" s="184">
        <f>Q255*H255</f>
        <v>0</v>
      </c>
      <c r="S255" s="184">
        <v>0</v>
      </c>
      <c r="T255" s="185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186" t="s">
        <v>592</v>
      </c>
      <c r="AT255" s="186" t="s">
        <v>757</v>
      </c>
      <c r="AU255" s="186" t="s">
        <v>84</v>
      </c>
      <c r="AY255" s="19" t="s">
        <v>177</v>
      </c>
      <c r="BE255" s="187">
        <f>IF(N255="základní",J255,0)</f>
        <v>0</v>
      </c>
      <c r="BF255" s="187">
        <f>IF(N255="snížená",J255,0)</f>
        <v>0</v>
      </c>
      <c r="BG255" s="187">
        <f>IF(N255="zákl. přenesená",J255,0)</f>
        <v>0</v>
      </c>
      <c r="BH255" s="187">
        <f>IF(N255="sníž. přenesená",J255,0)</f>
        <v>0</v>
      </c>
      <c r="BI255" s="187">
        <f>IF(N255="nulová",J255,0)</f>
        <v>0</v>
      </c>
      <c r="BJ255" s="19" t="s">
        <v>84</v>
      </c>
      <c r="BK255" s="187">
        <f>ROUND(I255*H255,2)</f>
        <v>0</v>
      </c>
      <c r="BL255" s="19" t="s">
        <v>301</v>
      </c>
      <c r="BM255" s="186" t="s">
        <v>4065</v>
      </c>
    </row>
    <row r="256" spans="1:65" s="2" customFormat="1" ht="16.5" customHeight="1">
      <c r="A256" s="36"/>
      <c r="B256" s="37"/>
      <c r="C256" s="175" t="s">
        <v>4066</v>
      </c>
      <c r="D256" s="175" t="s">
        <v>179</v>
      </c>
      <c r="E256" s="176" t="s">
        <v>4067</v>
      </c>
      <c r="F256" s="177" t="s">
        <v>4068</v>
      </c>
      <c r="G256" s="178" t="s">
        <v>1992</v>
      </c>
      <c r="H256" s="179">
        <v>1</v>
      </c>
      <c r="I256" s="180"/>
      <c r="J256" s="181">
        <f>ROUND(I256*H256,2)</f>
        <v>0</v>
      </c>
      <c r="K256" s="177" t="s">
        <v>19</v>
      </c>
      <c r="L256" s="41"/>
      <c r="M256" s="182" t="s">
        <v>19</v>
      </c>
      <c r="N256" s="183" t="s">
        <v>47</v>
      </c>
      <c r="O256" s="66"/>
      <c r="P256" s="184">
        <f>O256*H256</f>
        <v>0</v>
      </c>
      <c r="Q256" s="184">
        <v>0</v>
      </c>
      <c r="R256" s="184">
        <f>Q256*H256</f>
        <v>0</v>
      </c>
      <c r="S256" s="184">
        <v>0</v>
      </c>
      <c r="T256" s="185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86" t="s">
        <v>301</v>
      </c>
      <c r="AT256" s="186" t="s">
        <v>179</v>
      </c>
      <c r="AU256" s="186" t="s">
        <v>84</v>
      </c>
      <c r="AY256" s="19" t="s">
        <v>177</v>
      </c>
      <c r="BE256" s="187">
        <f>IF(N256="základní",J256,0)</f>
        <v>0</v>
      </c>
      <c r="BF256" s="187">
        <f>IF(N256="snížená",J256,0)</f>
        <v>0</v>
      </c>
      <c r="BG256" s="187">
        <f>IF(N256="zákl. přenesená",J256,0)</f>
        <v>0</v>
      </c>
      <c r="BH256" s="187">
        <f>IF(N256="sníž. přenesená",J256,0)</f>
        <v>0</v>
      </c>
      <c r="BI256" s="187">
        <f>IF(N256="nulová",J256,0)</f>
        <v>0</v>
      </c>
      <c r="BJ256" s="19" t="s">
        <v>84</v>
      </c>
      <c r="BK256" s="187">
        <f>ROUND(I256*H256,2)</f>
        <v>0</v>
      </c>
      <c r="BL256" s="19" t="s">
        <v>301</v>
      </c>
      <c r="BM256" s="186" t="s">
        <v>4069</v>
      </c>
    </row>
    <row r="257" spans="1:65" s="2" customFormat="1" ht="16.5" customHeight="1">
      <c r="A257" s="36"/>
      <c r="B257" s="37"/>
      <c r="C257" s="175" t="s">
        <v>1506</v>
      </c>
      <c r="D257" s="175" t="s">
        <v>179</v>
      </c>
      <c r="E257" s="176" t="s">
        <v>4070</v>
      </c>
      <c r="F257" s="177" t="s">
        <v>4071</v>
      </c>
      <c r="G257" s="178" t="s">
        <v>272</v>
      </c>
      <c r="H257" s="179">
        <v>2</v>
      </c>
      <c r="I257" s="180"/>
      <c r="J257" s="181">
        <f>ROUND(I257*H257,2)</f>
        <v>0</v>
      </c>
      <c r="K257" s="177" t="s">
        <v>3636</v>
      </c>
      <c r="L257" s="41"/>
      <c r="M257" s="182" t="s">
        <v>19</v>
      </c>
      <c r="N257" s="183" t="s">
        <v>47</v>
      </c>
      <c r="O257" s="66"/>
      <c r="P257" s="184">
        <f>O257*H257</f>
        <v>0</v>
      </c>
      <c r="Q257" s="184">
        <v>0</v>
      </c>
      <c r="R257" s="184">
        <f>Q257*H257</f>
        <v>0</v>
      </c>
      <c r="S257" s="184">
        <v>0</v>
      </c>
      <c r="T257" s="185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86" t="s">
        <v>301</v>
      </c>
      <c r="AT257" s="186" t="s">
        <v>179</v>
      </c>
      <c r="AU257" s="186" t="s">
        <v>84</v>
      </c>
      <c r="AY257" s="19" t="s">
        <v>177</v>
      </c>
      <c r="BE257" s="187">
        <f>IF(N257="základní",J257,0)</f>
        <v>0</v>
      </c>
      <c r="BF257" s="187">
        <f>IF(N257="snížená",J257,0)</f>
        <v>0</v>
      </c>
      <c r="BG257" s="187">
        <f>IF(N257="zákl. přenesená",J257,0)</f>
        <v>0</v>
      </c>
      <c r="BH257" s="187">
        <f>IF(N257="sníž. přenesená",J257,0)</f>
        <v>0</v>
      </c>
      <c r="BI257" s="187">
        <f>IF(N257="nulová",J257,0)</f>
        <v>0</v>
      </c>
      <c r="BJ257" s="19" t="s">
        <v>84</v>
      </c>
      <c r="BK257" s="187">
        <f>ROUND(I257*H257,2)</f>
        <v>0</v>
      </c>
      <c r="BL257" s="19" t="s">
        <v>301</v>
      </c>
      <c r="BM257" s="186" t="s">
        <v>4072</v>
      </c>
    </row>
    <row r="258" spans="1:65" s="2" customFormat="1" ht="11.25">
      <c r="A258" s="36"/>
      <c r="B258" s="37"/>
      <c r="C258" s="38"/>
      <c r="D258" s="188" t="s">
        <v>186</v>
      </c>
      <c r="E258" s="38"/>
      <c r="F258" s="189" t="s">
        <v>4073</v>
      </c>
      <c r="G258" s="38"/>
      <c r="H258" s="38"/>
      <c r="I258" s="190"/>
      <c r="J258" s="38"/>
      <c r="K258" s="38"/>
      <c r="L258" s="41"/>
      <c r="M258" s="191"/>
      <c r="N258" s="192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186</v>
      </c>
      <c r="AU258" s="19" t="s">
        <v>84</v>
      </c>
    </row>
    <row r="259" spans="1:65" s="2" customFormat="1" ht="16.5" customHeight="1">
      <c r="A259" s="36"/>
      <c r="B259" s="37"/>
      <c r="C259" s="175" t="s">
        <v>1511</v>
      </c>
      <c r="D259" s="175" t="s">
        <v>179</v>
      </c>
      <c r="E259" s="176" t="s">
        <v>4074</v>
      </c>
      <c r="F259" s="177" t="s">
        <v>4075</v>
      </c>
      <c r="G259" s="178" t="s">
        <v>1992</v>
      </c>
      <c r="H259" s="179">
        <v>1</v>
      </c>
      <c r="I259" s="180"/>
      <c r="J259" s="181">
        <f>ROUND(I259*H259,2)</f>
        <v>0</v>
      </c>
      <c r="K259" s="177" t="s">
        <v>3636</v>
      </c>
      <c r="L259" s="41"/>
      <c r="M259" s="182" t="s">
        <v>19</v>
      </c>
      <c r="N259" s="183" t="s">
        <v>47</v>
      </c>
      <c r="O259" s="66"/>
      <c r="P259" s="184">
        <f>O259*H259</f>
        <v>0</v>
      </c>
      <c r="Q259" s="184">
        <v>0</v>
      </c>
      <c r="R259" s="184">
        <f>Q259*H259</f>
        <v>0</v>
      </c>
      <c r="S259" s="184">
        <v>0</v>
      </c>
      <c r="T259" s="185">
        <f>S259*H259</f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86" t="s">
        <v>301</v>
      </c>
      <c r="AT259" s="186" t="s">
        <v>179</v>
      </c>
      <c r="AU259" s="186" t="s">
        <v>84</v>
      </c>
      <c r="AY259" s="19" t="s">
        <v>177</v>
      </c>
      <c r="BE259" s="187">
        <f>IF(N259="základní",J259,0)</f>
        <v>0</v>
      </c>
      <c r="BF259" s="187">
        <f>IF(N259="snížená",J259,0)</f>
        <v>0</v>
      </c>
      <c r="BG259" s="187">
        <f>IF(N259="zákl. přenesená",J259,0)</f>
        <v>0</v>
      </c>
      <c r="BH259" s="187">
        <f>IF(N259="sníž. přenesená",J259,0)</f>
        <v>0</v>
      </c>
      <c r="BI259" s="187">
        <f>IF(N259="nulová",J259,0)</f>
        <v>0</v>
      </c>
      <c r="BJ259" s="19" t="s">
        <v>84</v>
      </c>
      <c r="BK259" s="187">
        <f>ROUND(I259*H259,2)</f>
        <v>0</v>
      </c>
      <c r="BL259" s="19" t="s">
        <v>301</v>
      </c>
      <c r="BM259" s="186" t="s">
        <v>4076</v>
      </c>
    </row>
    <row r="260" spans="1:65" s="2" customFormat="1" ht="11.25">
      <c r="A260" s="36"/>
      <c r="B260" s="37"/>
      <c r="C260" s="38"/>
      <c r="D260" s="188" t="s">
        <v>186</v>
      </c>
      <c r="E260" s="38"/>
      <c r="F260" s="189" t="s">
        <v>4077</v>
      </c>
      <c r="G260" s="38"/>
      <c r="H260" s="38"/>
      <c r="I260" s="190"/>
      <c r="J260" s="38"/>
      <c r="K260" s="38"/>
      <c r="L260" s="41"/>
      <c r="M260" s="191"/>
      <c r="N260" s="192"/>
      <c r="O260" s="66"/>
      <c r="P260" s="66"/>
      <c r="Q260" s="66"/>
      <c r="R260" s="66"/>
      <c r="S260" s="66"/>
      <c r="T260" s="67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T260" s="19" t="s">
        <v>186</v>
      </c>
      <c r="AU260" s="19" t="s">
        <v>84</v>
      </c>
    </row>
    <row r="261" spans="1:65" s="2" customFormat="1" ht="16.5" customHeight="1">
      <c r="A261" s="36"/>
      <c r="B261" s="37"/>
      <c r="C261" s="175" t="s">
        <v>1516</v>
      </c>
      <c r="D261" s="175" t="s">
        <v>179</v>
      </c>
      <c r="E261" s="176" t="s">
        <v>4078</v>
      </c>
      <c r="F261" s="177" t="s">
        <v>4079</v>
      </c>
      <c r="G261" s="178" t="s">
        <v>272</v>
      </c>
      <c r="H261" s="179">
        <v>4</v>
      </c>
      <c r="I261" s="180"/>
      <c r="J261" s="181">
        <f>ROUND(I261*H261,2)</f>
        <v>0</v>
      </c>
      <c r="K261" s="177" t="s">
        <v>3636</v>
      </c>
      <c r="L261" s="41"/>
      <c r="M261" s="182" t="s">
        <v>19</v>
      </c>
      <c r="N261" s="183" t="s">
        <v>47</v>
      </c>
      <c r="O261" s="66"/>
      <c r="P261" s="184">
        <f>O261*H261</f>
        <v>0</v>
      </c>
      <c r="Q261" s="184">
        <v>0</v>
      </c>
      <c r="R261" s="184">
        <f>Q261*H261</f>
        <v>0</v>
      </c>
      <c r="S261" s="184">
        <v>0</v>
      </c>
      <c r="T261" s="185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186" t="s">
        <v>301</v>
      </c>
      <c r="AT261" s="186" t="s">
        <v>179</v>
      </c>
      <c r="AU261" s="186" t="s">
        <v>84</v>
      </c>
      <c r="AY261" s="19" t="s">
        <v>177</v>
      </c>
      <c r="BE261" s="187">
        <f>IF(N261="základní",J261,0)</f>
        <v>0</v>
      </c>
      <c r="BF261" s="187">
        <f>IF(N261="snížená",J261,0)</f>
        <v>0</v>
      </c>
      <c r="BG261" s="187">
        <f>IF(N261="zákl. přenesená",J261,0)</f>
        <v>0</v>
      </c>
      <c r="BH261" s="187">
        <f>IF(N261="sníž. přenesená",J261,0)</f>
        <v>0</v>
      </c>
      <c r="BI261" s="187">
        <f>IF(N261="nulová",J261,0)</f>
        <v>0</v>
      </c>
      <c r="BJ261" s="19" t="s">
        <v>84</v>
      </c>
      <c r="BK261" s="187">
        <f>ROUND(I261*H261,2)</f>
        <v>0</v>
      </c>
      <c r="BL261" s="19" t="s">
        <v>301</v>
      </c>
      <c r="BM261" s="186" t="s">
        <v>4080</v>
      </c>
    </row>
    <row r="262" spans="1:65" s="2" customFormat="1" ht="11.25">
      <c r="A262" s="36"/>
      <c r="B262" s="37"/>
      <c r="C262" s="38"/>
      <c r="D262" s="188" t="s">
        <v>186</v>
      </c>
      <c r="E262" s="38"/>
      <c r="F262" s="189" t="s">
        <v>4081</v>
      </c>
      <c r="G262" s="38"/>
      <c r="H262" s="38"/>
      <c r="I262" s="190"/>
      <c r="J262" s="38"/>
      <c r="K262" s="38"/>
      <c r="L262" s="41"/>
      <c r="M262" s="191"/>
      <c r="N262" s="192"/>
      <c r="O262" s="66"/>
      <c r="P262" s="66"/>
      <c r="Q262" s="66"/>
      <c r="R262" s="66"/>
      <c r="S262" s="66"/>
      <c r="T262" s="67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T262" s="19" t="s">
        <v>186</v>
      </c>
      <c r="AU262" s="19" t="s">
        <v>84</v>
      </c>
    </row>
    <row r="263" spans="1:65" s="2" customFormat="1" ht="16.5" customHeight="1">
      <c r="A263" s="36"/>
      <c r="B263" s="37"/>
      <c r="C263" s="175" t="s">
        <v>1521</v>
      </c>
      <c r="D263" s="175" t="s">
        <v>179</v>
      </c>
      <c r="E263" s="176" t="s">
        <v>4082</v>
      </c>
      <c r="F263" s="177" t="s">
        <v>4083</v>
      </c>
      <c r="G263" s="178" t="s">
        <v>1992</v>
      </c>
      <c r="H263" s="179">
        <v>1</v>
      </c>
      <c r="I263" s="180"/>
      <c r="J263" s="181">
        <f>ROUND(I263*H263,2)</f>
        <v>0</v>
      </c>
      <c r="K263" s="177" t="s">
        <v>19</v>
      </c>
      <c r="L263" s="41"/>
      <c r="M263" s="182" t="s">
        <v>19</v>
      </c>
      <c r="N263" s="183" t="s">
        <v>47</v>
      </c>
      <c r="O263" s="66"/>
      <c r="P263" s="184">
        <f>O263*H263</f>
        <v>0</v>
      </c>
      <c r="Q263" s="184">
        <v>0</v>
      </c>
      <c r="R263" s="184">
        <f>Q263*H263</f>
        <v>0</v>
      </c>
      <c r="S263" s="184">
        <v>0</v>
      </c>
      <c r="T263" s="185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86" t="s">
        <v>301</v>
      </c>
      <c r="AT263" s="186" t="s">
        <v>179</v>
      </c>
      <c r="AU263" s="186" t="s">
        <v>84</v>
      </c>
      <c r="AY263" s="19" t="s">
        <v>177</v>
      </c>
      <c r="BE263" s="187">
        <f>IF(N263="základní",J263,0)</f>
        <v>0</v>
      </c>
      <c r="BF263" s="187">
        <f>IF(N263="snížená",J263,0)</f>
        <v>0</v>
      </c>
      <c r="BG263" s="187">
        <f>IF(N263="zákl. přenesená",J263,0)</f>
        <v>0</v>
      </c>
      <c r="BH263" s="187">
        <f>IF(N263="sníž. přenesená",J263,0)</f>
        <v>0</v>
      </c>
      <c r="BI263" s="187">
        <f>IF(N263="nulová",J263,0)</f>
        <v>0</v>
      </c>
      <c r="BJ263" s="19" t="s">
        <v>84</v>
      </c>
      <c r="BK263" s="187">
        <f>ROUND(I263*H263,2)</f>
        <v>0</v>
      </c>
      <c r="BL263" s="19" t="s">
        <v>301</v>
      </c>
      <c r="BM263" s="186" t="s">
        <v>4084</v>
      </c>
    </row>
    <row r="264" spans="1:65" s="2" customFormat="1" ht="16.5" customHeight="1">
      <c r="A264" s="36"/>
      <c r="B264" s="37"/>
      <c r="C264" s="237" t="s">
        <v>674</v>
      </c>
      <c r="D264" s="237" t="s">
        <v>757</v>
      </c>
      <c r="E264" s="238" t="s">
        <v>4082</v>
      </c>
      <c r="F264" s="239" t="s">
        <v>4085</v>
      </c>
      <c r="G264" s="240" t="s">
        <v>1992</v>
      </c>
      <c r="H264" s="241">
        <v>1</v>
      </c>
      <c r="I264" s="242"/>
      <c r="J264" s="243">
        <f>ROUND(I264*H264,2)</f>
        <v>0</v>
      </c>
      <c r="K264" s="239" t="s">
        <v>19</v>
      </c>
      <c r="L264" s="244"/>
      <c r="M264" s="245" t="s">
        <v>19</v>
      </c>
      <c r="N264" s="246" t="s">
        <v>47</v>
      </c>
      <c r="O264" s="66"/>
      <c r="P264" s="184">
        <f>O264*H264</f>
        <v>0</v>
      </c>
      <c r="Q264" s="184">
        <v>0</v>
      </c>
      <c r="R264" s="184">
        <f>Q264*H264</f>
        <v>0</v>
      </c>
      <c r="S264" s="184">
        <v>0</v>
      </c>
      <c r="T264" s="185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86" t="s">
        <v>592</v>
      </c>
      <c r="AT264" s="186" t="s">
        <v>757</v>
      </c>
      <c r="AU264" s="186" t="s">
        <v>84</v>
      </c>
      <c r="AY264" s="19" t="s">
        <v>177</v>
      </c>
      <c r="BE264" s="187">
        <f>IF(N264="základní",J264,0)</f>
        <v>0</v>
      </c>
      <c r="BF264" s="187">
        <f>IF(N264="snížená",J264,0)</f>
        <v>0</v>
      </c>
      <c r="BG264" s="187">
        <f>IF(N264="zákl. přenesená",J264,0)</f>
        <v>0</v>
      </c>
      <c r="BH264" s="187">
        <f>IF(N264="sníž. přenesená",J264,0)</f>
        <v>0</v>
      </c>
      <c r="BI264" s="187">
        <f>IF(N264="nulová",J264,0)</f>
        <v>0</v>
      </c>
      <c r="BJ264" s="19" t="s">
        <v>84</v>
      </c>
      <c r="BK264" s="187">
        <f>ROUND(I264*H264,2)</f>
        <v>0</v>
      </c>
      <c r="BL264" s="19" t="s">
        <v>301</v>
      </c>
      <c r="BM264" s="186" t="s">
        <v>4086</v>
      </c>
    </row>
    <row r="265" spans="1:65" s="12" customFormat="1" ht="25.9" customHeight="1">
      <c r="B265" s="159"/>
      <c r="C265" s="160"/>
      <c r="D265" s="161" t="s">
        <v>75</v>
      </c>
      <c r="E265" s="162" t="s">
        <v>4087</v>
      </c>
      <c r="F265" s="162" t="s">
        <v>4088</v>
      </c>
      <c r="G265" s="160"/>
      <c r="H265" s="160"/>
      <c r="I265" s="163"/>
      <c r="J265" s="164">
        <f>BK265</f>
        <v>0</v>
      </c>
      <c r="K265" s="160"/>
      <c r="L265" s="165"/>
      <c r="M265" s="166"/>
      <c r="N265" s="167"/>
      <c r="O265" s="167"/>
      <c r="P265" s="168">
        <f>SUM(P266:P296)</f>
        <v>0</v>
      </c>
      <c r="Q265" s="167"/>
      <c r="R265" s="168">
        <f>SUM(R266:R296)</f>
        <v>0</v>
      </c>
      <c r="S265" s="167"/>
      <c r="T265" s="169">
        <f>SUM(T266:T296)</f>
        <v>0</v>
      </c>
      <c r="AR265" s="170" t="s">
        <v>84</v>
      </c>
      <c r="AT265" s="171" t="s">
        <v>75</v>
      </c>
      <c r="AU265" s="171" t="s">
        <v>76</v>
      </c>
      <c r="AY265" s="170" t="s">
        <v>177</v>
      </c>
      <c r="BK265" s="172">
        <f>SUM(BK266:BK296)</f>
        <v>0</v>
      </c>
    </row>
    <row r="266" spans="1:65" s="2" customFormat="1" ht="16.5" customHeight="1">
      <c r="A266" s="36"/>
      <c r="B266" s="37"/>
      <c r="C266" s="237" t="s">
        <v>1531</v>
      </c>
      <c r="D266" s="237" t="s">
        <v>757</v>
      </c>
      <c r="E266" s="238" t="s">
        <v>4089</v>
      </c>
      <c r="F266" s="239" t="s">
        <v>4090</v>
      </c>
      <c r="G266" s="240" t="s">
        <v>3723</v>
      </c>
      <c r="H266" s="241">
        <v>1</v>
      </c>
      <c r="I266" s="242"/>
      <c r="J266" s="243">
        <f t="shared" ref="J266:J296" si="60">ROUND(I266*H266,2)</f>
        <v>0</v>
      </c>
      <c r="K266" s="239" t="s">
        <v>19</v>
      </c>
      <c r="L266" s="244"/>
      <c r="M266" s="245" t="s">
        <v>19</v>
      </c>
      <c r="N266" s="246" t="s">
        <v>47</v>
      </c>
      <c r="O266" s="66"/>
      <c r="P266" s="184">
        <f t="shared" ref="P266:P296" si="61">O266*H266</f>
        <v>0</v>
      </c>
      <c r="Q266" s="184">
        <v>0</v>
      </c>
      <c r="R266" s="184">
        <f t="shared" ref="R266:R296" si="62">Q266*H266</f>
        <v>0</v>
      </c>
      <c r="S266" s="184">
        <v>0</v>
      </c>
      <c r="T266" s="185">
        <f t="shared" ref="T266:T296" si="63"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86" t="s">
        <v>252</v>
      </c>
      <c r="AT266" s="186" t="s">
        <v>757</v>
      </c>
      <c r="AU266" s="186" t="s">
        <v>84</v>
      </c>
      <c r="AY266" s="19" t="s">
        <v>177</v>
      </c>
      <c r="BE266" s="187">
        <f t="shared" ref="BE266:BE296" si="64">IF(N266="základní",J266,0)</f>
        <v>0</v>
      </c>
      <c r="BF266" s="187">
        <f t="shared" ref="BF266:BF296" si="65">IF(N266="snížená",J266,0)</f>
        <v>0</v>
      </c>
      <c r="BG266" s="187">
        <f t="shared" ref="BG266:BG296" si="66">IF(N266="zákl. přenesená",J266,0)</f>
        <v>0</v>
      </c>
      <c r="BH266" s="187">
        <f t="shared" ref="BH266:BH296" si="67">IF(N266="sníž. přenesená",J266,0)</f>
        <v>0</v>
      </c>
      <c r="BI266" s="187">
        <f t="shared" ref="BI266:BI296" si="68">IF(N266="nulová",J266,0)</f>
        <v>0</v>
      </c>
      <c r="BJ266" s="19" t="s">
        <v>84</v>
      </c>
      <c r="BK266" s="187">
        <f t="shared" ref="BK266:BK296" si="69">ROUND(I266*H266,2)</f>
        <v>0</v>
      </c>
      <c r="BL266" s="19" t="s">
        <v>184</v>
      </c>
      <c r="BM266" s="186" t="s">
        <v>4091</v>
      </c>
    </row>
    <row r="267" spans="1:65" s="2" customFormat="1" ht="16.5" customHeight="1">
      <c r="A267" s="36"/>
      <c r="B267" s="37"/>
      <c r="C267" s="237" t="s">
        <v>1536</v>
      </c>
      <c r="D267" s="237" t="s">
        <v>757</v>
      </c>
      <c r="E267" s="238" t="s">
        <v>4092</v>
      </c>
      <c r="F267" s="239" t="s">
        <v>4093</v>
      </c>
      <c r="G267" s="240" t="s">
        <v>3723</v>
      </c>
      <c r="H267" s="241">
        <v>1</v>
      </c>
      <c r="I267" s="242"/>
      <c r="J267" s="243">
        <f t="shared" si="60"/>
        <v>0</v>
      </c>
      <c r="K267" s="239" t="s">
        <v>19</v>
      </c>
      <c r="L267" s="244"/>
      <c r="M267" s="245" t="s">
        <v>19</v>
      </c>
      <c r="N267" s="246" t="s">
        <v>47</v>
      </c>
      <c r="O267" s="66"/>
      <c r="P267" s="184">
        <f t="shared" si="61"/>
        <v>0</v>
      </c>
      <c r="Q267" s="184">
        <v>0</v>
      </c>
      <c r="R267" s="184">
        <f t="shared" si="62"/>
        <v>0</v>
      </c>
      <c r="S267" s="184">
        <v>0</v>
      </c>
      <c r="T267" s="185">
        <f t="shared" si="63"/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86" t="s">
        <v>252</v>
      </c>
      <c r="AT267" s="186" t="s">
        <v>757</v>
      </c>
      <c r="AU267" s="186" t="s">
        <v>84</v>
      </c>
      <c r="AY267" s="19" t="s">
        <v>177</v>
      </c>
      <c r="BE267" s="187">
        <f t="shared" si="64"/>
        <v>0</v>
      </c>
      <c r="BF267" s="187">
        <f t="shared" si="65"/>
        <v>0</v>
      </c>
      <c r="BG267" s="187">
        <f t="shared" si="66"/>
        <v>0</v>
      </c>
      <c r="BH267" s="187">
        <f t="shared" si="67"/>
        <v>0</v>
      </c>
      <c r="BI267" s="187">
        <f t="shared" si="68"/>
        <v>0</v>
      </c>
      <c r="BJ267" s="19" t="s">
        <v>84</v>
      </c>
      <c r="BK267" s="187">
        <f t="shared" si="69"/>
        <v>0</v>
      </c>
      <c r="BL267" s="19" t="s">
        <v>184</v>
      </c>
      <c r="BM267" s="186" t="s">
        <v>4094</v>
      </c>
    </row>
    <row r="268" spans="1:65" s="2" customFormat="1" ht="16.5" customHeight="1">
      <c r="A268" s="36"/>
      <c r="B268" s="37"/>
      <c r="C268" s="237" t="s">
        <v>1541</v>
      </c>
      <c r="D268" s="237" t="s">
        <v>757</v>
      </c>
      <c r="E268" s="238" t="s">
        <v>4095</v>
      </c>
      <c r="F268" s="239" t="s">
        <v>4096</v>
      </c>
      <c r="G268" s="240" t="s">
        <v>3723</v>
      </c>
      <c r="H268" s="241">
        <v>1</v>
      </c>
      <c r="I268" s="242"/>
      <c r="J268" s="243">
        <f t="shared" si="60"/>
        <v>0</v>
      </c>
      <c r="K268" s="239" t="s">
        <v>19</v>
      </c>
      <c r="L268" s="244"/>
      <c r="M268" s="245" t="s">
        <v>19</v>
      </c>
      <c r="N268" s="246" t="s">
        <v>47</v>
      </c>
      <c r="O268" s="66"/>
      <c r="P268" s="184">
        <f t="shared" si="61"/>
        <v>0</v>
      </c>
      <c r="Q268" s="184">
        <v>0</v>
      </c>
      <c r="R268" s="184">
        <f t="shared" si="62"/>
        <v>0</v>
      </c>
      <c r="S268" s="184">
        <v>0</v>
      </c>
      <c r="T268" s="185">
        <f t="shared" si="63"/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86" t="s">
        <v>252</v>
      </c>
      <c r="AT268" s="186" t="s">
        <v>757</v>
      </c>
      <c r="AU268" s="186" t="s">
        <v>84</v>
      </c>
      <c r="AY268" s="19" t="s">
        <v>177</v>
      </c>
      <c r="BE268" s="187">
        <f t="shared" si="64"/>
        <v>0</v>
      </c>
      <c r="BF268" s="187">
        <f t="shared" si="65"/>
        <v>0</v>
      </c>
      <c r="BG268" s="187">
        <f t="shared" si="66"/>
        <v>0</v>
      </c>
      <c r="BH268" s="187">
        <f t="shared" si="67"/>
        <v>0</v>
      </c>
      <c r="BI268" s="187">
        <f t="shared" si="68"/>
        <v>0</v>
      </c>
      <c r="BJ268" s="19" t="s">
        <v>84</v>
      </c>
      <c r="BK268" s="187">
        <f t="shared" si="69"/>
        <v>0</v>
      </c>
      <c r="BL268" s="19" t="s">
        <v>184</v>
      </c>
      <c r="BM268" s="186" t="s">
        <v>4097</v>
      </c>
    </row>
    <row r="269" spans="1:65" s="2" customFormat="1" ht="16.5" customHeight="1">
      <c r="A269" s="36"/>
      <c r="B269" s="37"/>
      <c r="C269" s="237" t="s">
        <v>1548</v>
      </c>
      <c r="D269" s="237" t="s">
        <v>757</v>
      </c>
      <c r="E269" s="238" t="s">
        <v>4098</v>
      </c>
      <c r="F269" s="239" t="s">
        <v>4099</v>
      </c>
      <c r="G269" s="240" t="s">
        <v>3723</v>
      </c>
      <c r="H269" s="241">
        <v>5</v>
      </c>
      <c r="I269" s="242"/>
      <c r="J269" s="243">
        <f t="shared" si="60"/>
        <v>0</v>
      </c>
      <c r="K269" s="239" t="s">
        <v>19</v>
      </c>
      <c r="L269" s="244"/>
      <c r="M269" s="245" t="s">
        <v>19</v>
      </c>
      <c r="N269" s="246" t="s">
        <v>47</v>
      </c>
      <c r="O269" s="66"/>
      <c r="P269" s="184">
        <f t="shared" si="61"/>
        <v>0</v>
      </c>
      <c r="Q269" s="184">
        <v>0</v>
      </c>
      <c r="R269" s="184">
        <f t="shared" si="62"/>
        <v>0</v>
      </c>
      <c r="S269" s="184">
        <v>0</v>
      </c>
      <c r="T269" s="185">
        <f t="shared" si="63"/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86" t="s">
        <v>252</v>
      </c>
      <c r="AT269" s="186" t="s">
        <v>757</v>
      </c>
      <c r="AU269" s="186" t="s">
        <v>84</v>
      </c>
      <c r="AY269" s="19" t="s">
        <v>177</v>
      </c>
      <c r="BE269" s="187">
        <f t="shared" si="64"/>
        <v>0</v>
      </c>
      <c r="BF269" s="187">
        <f t="shared" si="65"/>
        <v>0</v>
      </c>
      <c r="BG269" s="187">
        <f t="shared" si="66"/>
        <v>0</v>
      </c>
      <c r="BH269" s="187">
        <f t="shared" si="67"/>
        <v>0</v>
      </c>
      <c r="BI269" s="187">
        <f t="shared" si="68"/>
        <v>0</v>
      </c>
      <c r="BJ269" s="19" t="s">
        <v>84</v>
      </c>
      <c r="BK269" s="187">
        <f t="shared" si="69"/>
        <v>0</v>
      </c>
      <c r="BL269" s="19" t="s">
        <v>184</v>
      </c>
      <c r="BM269" s="186" t="s">
        <v>4100</v>
      </c>
    </row>
    <row r="270" spans="1:65" s="2" customFormat="1" ht="16.5" customHeight="1">
      <c r="A270" s="36"/>
      <c r="B270" s="37"/>
      <c r="C270" s="237" t="s">
        <v>1554</v>
      </c>
      <c r="D270" s="237" t="s">
        <v>757</v>
      </c>
      <c r="E270" s="238" t="s">
        <v>4101</v>
      </c>
      <c r="F270" s="239" t="s">
        <v>4102</v>
      </c>
      <c r="G270" s="240" t="s">
        <v>4103</v>
      </c>
      <c r="H270" s="241">
        <v>2</v>
      </c>
      <c r="I270" s="242"/>
      <c r="J270" s="243">
        <f t="shared" si="60"/>
        <v>0</v>
      </c>
      <c r="K270" s="239" t="s">
        <v>19</v>
      </c>
      <c r="L270" s="244"/>
      <c r="M270" s="245" t="s">
        <v>19</v>
      </c>
      <c r="N270" s="246" t="s">
        <v>47</v>
      </c>
      <c r="O270" s="66"/>
      <c r="P270" s="184">
        <f t="shared" si="61"/>
        <v>0</v>
      </c>
      <c r="Q270" s="184">
        <v>0</v>
      </c>
      <c r="R270" s="184">
        <f t="shared" si="62"/>
        <v>0</v>
      </c>
      <c r="S270" s="184">
        <v>0</v>
      </c>
      <c r="T270" s="185">
        <f t="shared" si="63"/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86" t="s">
        <v>252</v>
      </c>
      <c r="AT270" s="186" t="s">
        <v>757</v>
      </c>
      <c r="AU270" s="186" t="s">
        <v>84</v>
      </c>
      <c r="AY270" s="19" t="s">
        <v>177</v>
      </c>
      <c r="BE270" s="187">
        <f t="shared" si="64"/>
        <v>0</v>
      </c>
      <c r="BF270" s="187">
        <f t="shared" si="65"/>
        <v>0</v>
      </c>
      <c r="BG270" s="187">
        <f t="shared" si="66"/>
        <v>0</v>
      </c>
      <c r="BH270" s="187">
        <f t="shared" si="67"/>
        <v>0</v>
      </c>
      <c r="BI270" s="187">
        <f t="shared" si="68"/>
        <v>0</v>
      </c>
      <c r="BJ270" s="19" t="s">
        <v>84</v>
      </c>
      <c r="BK270" s="187">
        <f t="shared" si="69"/>
        <v>0</v>
      </c>
      <c r="BL270" s="19" t="s">
        <v>184</v>
      </c>
      <c r="BM270" s="186" t="s">
        <v>4104</v>
      </c>
    </row>
    <row r="271" spans="1:65" s="2" customFormat="1" ht="16.5" customHeight="1">
      <c r="A271" s="36"/>
      <c r="B271" s="37"/>
      <c r="C271" s="237" t="s">
        <v>1559</v>
      </c>
      <c r="D271" s="237" t="s">
        <v>757</v>
      </c>
      <c r="E271" s="238" t="s">
        <v>4105</v>
      </c>
      <c r="F271" s="239" t="s">
        <v>4106</v>
      </c>
      <c r="G271" s="240" t="s">
        <v>4103</v>
      </c>
      <c r="H271" s="241">
        <v>5</v>
      </c>
      <c r="I271" s="242"/>
      <c r="J271" s="243">
        <f t="shared" si="60"/>
        <v>0</v>
      </c>
      <c r="K271" s="239" t="s">
        <v>19</v>
      </c>
      <c r="L271" s="244"/>
      <c r="M271" s="245" t="s">
        <v>19</v>
      </c>
      <c r="N271" s="246" t="s">
        <v>47</v>
      </c>
      <c r="O271" s="66"/>
      <c r="P271" s="184">
        <f t="shared" si="61"/>
        <v>0</v>
      </c>
      <c r="Q271" s="184">
        <v>0</v>
      </c>
      <c r="R271" s="184">
        <f t="shared" si="62"/>
        <v>0</v>
      </c>
      <c r="S271" s="184">
        <v>0</v>
      </c>
      <c r="T271" s="185">
        <f t="shared" si="63"/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86" t="s">
        <v>252</v>
      </c>
      <c r="AT271" s="186" t="s">
        <v>757</v>
      </c>
      <c r="AU271" s="186" t="s">
        <v>84</v>
      </c>
      <c r="AY271" s="19" t="s">
        <v>177</v>
      </c>
      <c r="BE271" s="187">
        <f t="shared" si="64"/>
        <v>0</v>
      </c>
      <c r="BF271" s="187">
        <f t="shared" si="65"/>
        <v>0</v>
      </c>
      <c r="BG271" s="187">
        <f t="shared" si="66"/>
        <v>0</v>
      </c>
      <c r="BH271" s="187">
        <f t="shared" si="67"/>
        <v>0</v>
      </c>
      <c r="BI271" s="187">
        <f t="shared" si="68"/>
        <v>0</v>
      </c>
      <c r="BJ271" s="19" t="s">
        <v>84</v>
      </c>
      <c r="BK271" s="187">
        <f t="shared" si="69"/>
        <v>0</v>
      </c>
      <c r="BL271" s="19" t="s">
        <v>184</v>
      </c>
      <c r="BM271" s="186" t="s">
        <v>4107</v>
      </c>
    </row>
    <row r="272" spans="1:65" s="2" customFormat="1" ht="16.5" customHeight="1">
      <c r="A272" s="36"/>
      <c r="B272" s="37"/>
      <c r="C272" s="237" t="s">
        <v>1566</v>
      </c>
      <c r="D272" s="237" t="s">
        <v>757</v>
      </c>
      <c r="E272" s="238" t="s">
        <v>4108</v>
      </c>
      <c r="F272" s="239" t="s">
        <v>4109</v>
      </c>
      <c r="G272" s="240" t="s">
        <v>4103</v>
      </c>
      <c r="H272" s="241">
        <v>5</v>
      </c>
      <c r="I272" s="242"/>
      <c r="J272" s="243">
        <f t="shared" si="60"/>
        <v>0</v>
      </c>
      <c r="K272" s="239" t="s">
        <v>19</v>
      </c>
      <c r="L272" s="244"/>
      <c r="M272" s="245" t="s">
        <v>19</v>
      </c>
      <c r="N272" s="246" t="s">
        <v>47</v>
      </c>
      <c r="O272" s="66"/>
      <c r="P272" s="184">
        <f t="shared" si="61"/>
        <v>0</v>
      </c>
      <c r="Q272" s="184">
        <v>0</v>
      </c>
      <c r="R272" s="184">
        <f t="shared" si="62"/>
        <v>0</v>
      </c>
      <c r="S272" s="184">
        <v>0</v>
      </c>
      <c r="T272" s="185">
        <f t="shared" si="63"/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86" t="s">
        <v>252</v>
      </c>
      <c r="AT272" s="186" t="s">
        <v>757</v>
      </c>
      <c r="AU272" s="186" t="s">
        <v>84</v>
      </c>
      <c r="AY272" s="19" t="s">
        <v>177</v>
      </c>
      <c r="BE272" s="187">
        <f t="shared" si="64"/>
        <v>0</v>
      </c>
      <c r="BF272" s="187">
        <f t="shared" si="65"/>
        <v>0</v>
      </c>
      <c r="BG272" s="187">
        <f t="shared" si="66"/>
        <v>0</v>
      </c>
      <c r="BH272" s="187">
        <f t="shared" si="67"/>
        <v>0</v>
      </c>
      <c r="BI272" s="187">
        <f t="shared" si="68"/>
        <v>0</v>
      </c>
      <c r="BJ272" s="19" t="s">
        <v>84</v>
      </c>
      <c r="BK272" s="187">
        <f t="shared" si="69"/>
        <v>0</v>
      </c>
      <c r="BL272" s="19" t="s">
        <v>184</v>
      </c>
      <c r="BM272" s="186" t="s">
        <v>4110</v>
      </c>
    </row>
    <row r="273" spans="1:65" s="2" customFormat="1" ht="16.5" customHeight="1">
      <c r="A273" s="36"/>
      <c r="B273" s="37"/>
      <c r="C273" s="237" t="s">
        <v>1572</v>
      </c>
      <c r="D273" s="237" t="s">
        <v>757</v>
      </c>
      <c r="E273" s="238" t="s">
        <v>4111</v>
      </c>
      <c r="F273" s="239" t="s">
        <v>4112</v>
      </c>
      <c r="G273" s="240" t="s">
        <v>3723</v>
      </c>
      <c r="H273" s="241">
        <v>5</v>
      </c>
      <c r="I273" s="242"/>
      <c r="J273" s="243">
        <f t="shared" si="60"/>
        <v>0</v>
      </c>
      <c r="K273" s="239" t="s">
        <v>19</v>
      </c>
      <c r="L273" s="244"/>
      <c r="M273" s="245" t="s">
        <v>19</v>
      </c>
      <c r="N273" s="246" t="s">
        <v>47</v>
      </c>
      <c r="O273" s="66"/>
      <c r="P273" s="184">
        <f t="shared" si="61"/>
        <v>0</v>
      </c>
      <c r="Q273" s="184">
        <v>0</v>
      </c>
      <c r="R273" s="184">
        <f t="shared" si="62"/>
        <v>0</v>
      </c>
      <c r="S273" s="184">
        <v>0</v>
      </c>
      <c r="T273" s="185">
        <f t="shared" si="63"/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86" t="s">
        <v>252</v>
      </c>
      <c r="AT273" s="186" t="s">
        <v>757</v>
      </c>
      <c r="AU273" s="186" t="s">
        <v>84</v>
      </c>
      <c r="AY273" s="19" t="s">
        <v>177</v>
      </c>
      <c r="BE273" s="187">
        <f t="shared" si="64"/>
        <v>0</v>
      </c>
      <c r="BF273" s="187">
        <f t="shared" si="65"/>
        <v>0</v>
      </c>
      <c r="BG273" s="187">
        <f t="shared" si="66"/>
        <v>0</v>
      </c>
      <c r="BH273" s="187">
        <f t="shared" si="67"/>
        <v>0</v>
      </c>
      <c r="BI273" s="187">
        <f t="shared" si="68"/>
        <v>0</v>
      </c>
      <c r="BJ273" s="19" t="s">
        <v>84</v>
      </c>
      <c r="BK273" s="187">
        <f t="shared" si="69"/>
        <v>0</v>
      </c>
      <c r="BL273" s="19" t="s">
        <v>184</v>
      </c>
      <c r="BM273" s="186" t="s">
        <v>4113</v>
      </c>
    </row>
    <row r="274" spans="1:65" s="2" customFormat="1" ht="16.5" customHeight="1">
      <c r="A274" s="36"/>
      <c r="B274" s="37"/>
      <c r="C274" s="237" t="s">
        <v>1577</v>
      </c>
      <c r="D274" s="237" t="s">
        <v>757</v>
      </c>
      <c r="E274" s="238" t="s">
        <v>4114</v>
      </c>
      <c r="F274" s="239" t="s">
        <v>4115</v>
      </c>
      <c r="G274" s="240" t="s">
        <v>3723</v>
      </c>
      <c r="H274" s="241">
        <v>1</v>
      </c>
      <c r="I274" s="242"/>
      <c r="J274" s="243">
        <f t="shared" si="60"/>
        <v>0</v>
      </c>
      <c r="K274" s="239" t="s">
        <v>19</v>
      </c>
      <c r="L274" s="244"/>
      <c r="M274" s="245" t="s">
        <v>19</v>
      </c>
      <c r="N274" s="246" t="s">
        <v>47</v>
      </c>
      <c r="O274" s="66"/>
      <c r="P274" s="184">
        <f t="shared" si="61"/>
        <v>0</v>
      </c>
      <c r="Q274" s="184">
        <v>0</v>
      </c>
      <c r="R274" s="184">
        <f t="shared" si="62"/>
        <v>0</v>
      </c>
      <c r="S274" s="184">
        <v>0</v>
      </c>
      <c r="T274" s="185">
        <f t="shared" si="63"/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86" t="s">
        <v>252</v>
      </c>
      <c r="AT274" s="186" t="s">
        <v>757</v>
      </c>
      <c r="AU274" s="186" t="s">
        <v>84</v>
      </c>
      <c r="AY274" s="19" t="s">
        <v>177</v>
      </c>
      <c r="BE274" s="187">
        <f t="shared" si="64"/>
        <v>0</v>
      </c>
      <c r="BF274" s="187">
        <f t="shared" si="65"/>
        <v>0</v>
      </c>
      <c r="BG274" s="187">
        <f t="shared" si="66"/>
        <v>0</v>
      </c>
      <c r="BH274" s="187">
        <f t="shared" si="67"/>
        <v>0</v>
      </c>
      <c r="BI274" s="187">
        <f t="shared" si="68"/>
        <v>0</v>
      </c>
      <c r="BJ274" s="19" t="s">
        <v>84</v>
      </c>
      <c r="BK274" s="187">
        <f t="shared" si="69"/>
        <v>0</v>
      </c>
      <c r="BL274" s="19" t="s">
        <v>184</v>
      </c>
      <c r="BM274" s="186" t="s">
        <v>4116</v>
      </c>
    </row>
    <row r="275" spans="1:65" s="2" customFormat="1" ht="16.5" customHeight="1">
      <c r="A275" s="36"/>
      <c r="B275" s="37"/>
      <c r="C275" s="237" t="s">
        <v>1582</v>
      </c>
      <c r="D275" s="237" t="s">
        <v>757</v>
      </c>
      <c r="E275" s="238" t="s">
        <v>4117</v>
      </c>
      <c r="F275" s="239" t="s">
        <v>4118</v>
      </c>
      <c r="G275" s="240" t="s">
        <v>3723</v>
      </c>
      <c r="H275" s="241">
        <v>1</v>
      </c>
      <c r="I275" s="242"/>
      <c r="J275" s="243">
        <f t="shared" si="60"/>
        <v>0</v>
      </c>
      <c r="K275" s="239" t="s">
        <v>19</v>
      </c>
      <c r="L275" s="244"/>
      <c r="M275" s="245" t="s">
        <v>19</v>
      </c>
      <c r="N275" s="246" t="s">
        <v>47</v>
      </c>
      <c r="O275" s="66"/>
      <c r="P275" s="184">
        <f t="shared" si="61"/>
        <v>0</v>
      </c>
      <c r="Q275" s="184">
        <v>0</v>
      </c>
      <c r="R275" s="184">
        <f t="shared" si="62"/>
        <v>0</v>
      </c>
      <c r="S275" s="184">
        <v>0</v>
      </c>
      <c r="T275" s="185">
        <f t="shared" si="63"/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86" t="s">
        <v>252</v>
      </c>
      <c r="AT275" s="186" t="s">
        <v>757</v>
      </c>
      <c r="AU275" s="186" t="s">
        <v>84</v>
      </c>
      <c r="AY275" s="19" t="s">
        <v>177</v>
      </c>
      <c r="BE275" s="187">
        <f t="shared" si="64"/>
        <v>0</v>
      </c>
      <c r="BF275" s="187">
        <f t="shared" si="65"/>
        <v>0</v>
      </c>
      <c r="BG275" s="187">
        <f t="shared" si="66"/>
        <v>0</v>
      </c>
      <c r="BH275" s="187">
        <f t="shared" si="67"/>
        <v>0</v>
      </c>
      <c r="BI275" s="187">
        <f t="shared" si="68"/>
        <v>0</v>
      </c>
      <c r="BJ275" s="19" t="s">
        <v>84</v>
      </c>
      <c r="BK275" s="187">
        <f t="shared" si="69"/>
        <v>0</v>
      </c>
      <c r="BL275" s="19" t="s">
        <v>184</v>
      </c>
      <c r="BM275" s="186" t="s">
        <v>4119</v>
      </c>
    </row>
    <row r="276" spans="1:65" s="2" customFormat="1" ht="16.5" customHeight="1">
      <c r="A276" s="36"/>
      <c r="B276" s="37"/>
      <c r="C276" s="237" t="s">
        <v>1587</v>
      </c>
      <c r="D276" s="237" t="s">
        <v>757</v>
      </c>
      <c r="E276" s="238" t="s">
        <v>4120</v>
      </c>
      <c r="F276" s="239" t="s">
        <v>4118</v>
      </c>
      <c r="G276" s="240" t="s">
        <v>3723</v>
      </c>
      <c r="H276" s="241">
        <v>5</v>
      </c>
      <c r="I276" s="242"/>
      <c r="J276" s="243">
        <f t="shared" si="60"/>
        <v>0</v>
      </c>
      <c r="K276" s="239" t="s">
        <v>19</v>
      </c>
      <c r="L276" s="244"/>
      <c r="M276" s="245" t="s">
        <v>19</v>
      </c>
      <c r="N276" s="246" t="s">
        <v>47</v>
      </c>
      <c r="O276" s="66"/>
      <c r="P276" s="184">
        <f t="shared" si="61"/>
        <v>0</v>
      </c>
      <c r="Q276" s="184">
        <v>0</v>
      </c>
      <c r="R276" s="184">
        <f t="shared" si="62"/>
        <v>0</v>
      </c>
      <c r="S276" s="184">
        <v>0</v>
      </c>
      <c r="T276" s="185">
        <f t="shared" si="63"/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86" t="s">
        <v>252</v>
      </c>
      <c r="AT276" s="186" t="s">
        <v>757</v>
      </c>
      <c r="AU276" s="186" t="s">
        <v>84</v>
      </c>
      <c r="AY276" s="19" t="s">
        <v>177</v>
      </c>
      <c r="BE276" s="187">
        <f t="shared" si="64"/>
        <v>0</v>
      </c>
      <c r="BF276" s="187">
        <f t="shared" si="65"/>
        <v>0</v>
      </c>
      <c r="BG276" s="187">
        <f t="shared" si="66"/>
        <v>0</v>
      </c>
      <c r="BH276" s="187">
        <f t="shared" si="67"/>
        <v>0</v>
      </c>
      <c r="BI276" s="187">
        <f t="shared" si="68"/>
        <v>0</v>
      </c>
      <c r="BJ276" s="19" t="s">
        <v>84</v>
      </c>
      <c r="BK276" s="187">
        <f t="shared" si="69"/>
        <v>0</v>
      </c>
      <c r="BL276" s="19" t="s">
        <v>184</v>
      </c>
      <c r="BM276" s="186" t="s">
        <v>4121</v>
      </c>
    </row>
    <row r="277" spans="1:65" s="2" customFormat="1" ht="16.5" customHeight="1">
      <c r="A277" s="36"/>
      <c r="B277" s="37"/>
      <c r="C277" s="237" t="s">
        <v>1594</v>
      </c>
      <c r="D277" s="237" t="s">
        <v>757</v>
      </c>
      <c r="E277" s="238" t="s">
        <v>4122</v>
      </c>
      <c r="F277" s="239" t="s">
        <v>4118</v>
      </c>
      <c r="G277" s="240" t="s">
        <v>3723</v>
      </c>
      <c r="H277" s="241">
        <v>1</v>
      </c>
      <c r="I277" s="242"/>
      <c r="J277" s="243">
        <f t="shared" si="60"/>
        <v>0</v>
      </c>
      <c r="K277" s="239" t="s">
        <v>19</v>
      </c>
      <c r="L277" s="244"/>
      <c r="M277" s="245" t="s">
        <v>19</v>
      </c>
      <c r="N277" s="246" t="s">
        <v>47</v>
      </c>
      <c r="O277" s="66"/>
      <c r="P277" s="184">
        <f t="shared" si="61"/>
        <v>0</v>
      </c>
      <c r="Q277" s="184">
        <v>0</v>
      </c>
      <c r="R277" s="184">
        <f t="shared" si="62"/>
        <v>0</v>
      </c>
      <c r="S277" s="184">
        <v>0</v>
      </c>
      <c r="T277" s="185">
        <f t="shared" si="63"/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86" t="s">
        <v>252</v>
      </c>
      <c r="AT277" s="186" t="s">
        <v>757</v>
      </c>
      <c r="AU277" s="186" t="s">
        <v>84</v>
      </c>
      <c r="AY277" s="19" t="s">
        <v>177</v>
      </c>
      <c r="BE277" s="187">
        <f t="shared" si="64"/>
        <v>0</v>
      </c>
      <c r="BF277" s="187">
        <f t="shared" si="65"/>
        <v>0</v>
      </c>
      <c r="BG277" s="187">
        <f t="shared" si="66"/>
        <v>0</v>
      </c>
      <c r="BH277" s="187">
        <f t="shared" si="67"/>
        <v>0</v>
      </c>
      <c r="BI277" s="187">
        <f t="shared" si="68"/>
        <v>0</v>
      </c>
      <c r="BJ277" s="19" t="s">
        <v>84</v>
      </c>
      <c r="BK277" s="187">
        <f t="shared" si="69"/>
        <v>0</v>
      </c>
      <c r="BL277" s="19" t="s">
        <v>184</v>
      </c>
      <c r="BM277" s="186" t="s">
        <v>4123</v>
      </c>
    </row>
    <row r="278" spans="1:65" s="2" customFormat="1" ht="16.5" customHeight="1">
      <c r="A278" s="36"/>
      <c r="B278" s="37"/>
      <c r="C278" s="237" t="s">
        <v>1601</v>
      </c>
      <c r="D278" s="237" t="s">
        <v>757</v>
      </c>
      <c r="E278" s="238" t="s">
        <v>4124</v>
      </c>
      <c r="F278" s="239" t="s">
        <v>4118</v>
      </c>
      <c r="G278" s="240" t="s">
        <v>3723</v>
      </c>
      <c r="H278" s="241">
        <v>2</v>
      </c>
      <c r="I278" s="242"/>
      <c r="J278" s="243">
        <f t="shared" si="60"/>
        <v>0</v>
      </c>
      <c r="K278" s="239" t="s">
        <v>19</v>
      </c>
      <c r="L278" s="244"/>
      <c r="M278" s="245" t="s">
        <v>19</v>
      </c>
      <c r="N278" s="246" t="s">
        <v>47</v>
      </c>
      <c r="O278" s="66"/>
      <c r="P278" s="184">
        <f t="shared" si="61"/>
        <v>0</v>
      </c>
      <c r="Q278" s="184">
        <v>0</v>
      </c>
      <c r="R278" s="184">
        <f t="shared" si="62"/>
        <v>0</v>
      </c>
      <c r="S278" s="184">
        <v>0</v>
      </c>
      <c r="T278" s="185">
        <f t="shared" si="63"/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86" t="s">
        <v>252</v>
      </c>
      <c r="AT278" s="186" t="s">
        <v>757</v>
      </c>
      <c r="AU278" s="186" t="s">
        <v>84</v>
      </c>
      <c r="AY278" s="19" t="s">
        <v>177</v>
      </c>
      <c r="BE278" s="187">
        <f t="shared" si="64"/>
        <v>0</v>
      </c>
      <c r="BF278" s="187">
        <f t="shared" si="65"/>
        <v>0</v>
      </c>
      <c r="BG278" s="187">
        <f t="shared" si="66"/>
        <v>0</v>
      </c>
      <c r="BH278" s="187">
        <f t="shared" si="67"/>
        <v>0</v>
      </c>
      <c r="BI278" s="187">
        <f t="shared" si="68"/>
        <v>0</v>
      </c>
      <c r="BJ278" s="19" t="s">
        <v>84</v>
      </c>
      <c r="BK278" s="187">
        <f t="shared" si="69"/>
        <v>0</v>
      </c>
      <c r="BL278" s="19" t="s">
        <v>184</v>
      </c>
      <c r="BM278" s="186" t="s">
        <v>4125</v>
      </c>
    </row>
    <row r="279" spans="1:65" s="2" customFormat="1" ht="16.5" customHeight="1">
      <c r="A279" s="36"/>
      <c r="B279" s="37"/>
      <c r="C279" s="237" t="s">
        <v>1609</v>
      </c>
      <c r="D279" s="237" t="s">
        <v>757</v>
      </c>
      <c r="E279" s="238" t="s">
        <v>4126</v>
      </c>
      <c r="F279" s="239" t="s">
        <v>4118</v>
      </c>
      <c r="G279" s="240" t="s">
        <v>757</v>
      </c>
      <c r="H279" s="241">
        <v>3</v>
      </c>
      <c r="I279" s="242"/>
      <c r="J279" s="243">
        <f t="shared" si="60"/>
        <v>0</v>
      </c>
      <c r="K279" s="239" t="s">
        <v>19</v>
      </c>
      <c r="L279" s="244"/>
      <c r="M279" s="245" t="s">
        <v>19</v>
      </c>
      <c r="N279" s="246" t="s">
        <v>47</v>
      </c>
      <c r="O279" s="66"/>
      <c r="P279" s="184">
        <f t="shared" si="61"/>
        <v>0</v>
      </c>
      <c r="Q279" s="184">
        <v>0</v>
      </c>
      <c r="R279" s="184">
        <f t="shared" si="62"/>
        <v>0</v>
      </c>
      <c r="S279" s="184">
        <v>0</v>
      </c>
      <c r="T279" s="185">
        <f t="shared" si="63"/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86" t="s">
        <v>252</v>
      </c>
      <c r="AT279" s="186" t="s">
        <v>757</v>
      </c>
      <c r="AU279" s="186" t="s">
        <v>84</v>
      </c>
      <c r="AY279" s="19" t="s">
        <v>177</v>
      </c>
      <c r="BE279" s="187">
        <f t="shared" si="64"/>
        <v>0</v>
      </c>
      <c r="BF279" s="187">
        <f t="shared" si="65"/>
        <v>0</v>
      </c>
      <c r="BG279" s="187">
        <f t="shared" si="66"/>
        <v>0</v>
      </c>
      <c r="BH279" s="187">
        <f t="shared" si="67"/>
        <v>0</v>
      </c>
      <c r="BI279" s="187">
        <f t="shared" si="68"/>
        <v>0</v>
      </c>
      <c r="BJ279" s="19" t="s">
        <v>84</v>
      </c>
      <c r="BK279" s="187">
        <f t="shared" si="69"/>
        <v>0</v>
      </c>
      <c r="BL279" s="19" t="s">
        <v>184</v>
      </c>
      <c r="BM279" s="186" t="s">
        <v>4127</v>
      </c>
    </row>
    <row r="280" spans="1:65" s="2" customFormat="1" ht="24.2" customHeight="1">
      <c r="A280" s="36"/>
      <c r="B280" s="37"/>
      <c r="C280" s="237" t="s">
        <v>1645</v>
      </c>
      <c r="D280" s="237" t="s">
        <v>757</v>
      </c>
      <c r="E280" s="238" t="s">
        <v>4128</v>
      </c>
      <c r="F280" s="239" t="s">
        <v>4129</v>
      </c>
      <c r="G280" s="240" t="s">
        <v>3641</v>
      </c>
      <c r="H280" s="241">
        <v>1</v>
      </c>
      <c r="I280" s="242"/>
      <c r="J280" s="243">
        <f t="shared" si="60"/>
        <v>0</v>
      </c>
      <c r="K280" s="239" t="s">
        <v>19</v>
      </c>
      <c r="L280" s="244"/>
      <c r="M280" s="245" t="s">
        <v>19</v>
      </c>
      <c r="N280" s="246" t="s">
        <v>47</v>
      </c>
      <c r="O280" s="66"/>
      <c r="P280" s="184">
        <f t="shared" si="61"/>
        <v>0</v>
      </c>
      <c r="Q280" s="184">
        <v>0</v>
      </c>
      <c r="R280" s="184">
        <f t="shared" si="62"/>
        <v>0</v>
      </c>
      <c r="S280" s="184">
        <v>0</v>
      </c>
      <c r="T280" s="185">
        <f t="shared" si="63"/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86" t="s">
        <v>252</v>
      </c>
      <c r="AT280" s="186" t="s">
        <v>757</v>
      </c>
      <c r="AU280" s="186" t="s">
        <v>84</v>
      </c>
      <c r="AY280" s="19" t="s">
        <v>177</v>
      </c>
      <c r="BE280" s="187">
        <f t="shared" si="64"/>
        <v>0</v>
      </c>
      <c r="BF280" s="187">
        <f t="shared" si="65"/>
        <v>0</v>
      </c>
      <c r="BG280" s="187">
        <f t="shared" si="66"/>
        <v>0</v>
      </c>
      <c r="BH280" s="187">
        <f t="shared" si="67"/>
        <v>0</v>
      </c>
      <c r="BI280" s="187">
        <f t="shared" si="68"/>
        <v>0</v>
      </c>
      <c r="BJ280" s="19" t="s">
        <v>84</v>
      </c>
      <c r="BK280" s="187">
        <f t="shared" si="69"/>
        <v>0</v>
      </c>
      <c r="BL280" s="19" t="s">
        <v>184</v>
      </c>
      <c r="BM280" s="186" t="s">
        <v>4130</v>
      </c>
    </row>
    <row r="281" spans="1:65" s="2" customFormat="1" ht="24.2" customHeight="1">
      <c r="A281" s="36"/>
      <c r="B281" s="37"/>
      <c r="C281" s="237" t="s">
        <v>1657</v>
      </c>
      <c r="D281" s="237" t="s">
        <v>757</v>
      </c>
      <c r="E281" s="238" t="s">
        <v>4131</v>
      </c>
      <c r="F281" s="239" t="s">
        <v>4132</v>
      </c>
      <c r="G281" s="240" t="s">
        <v>3641</v>
      </c>
      <c r="H281" s="241">
        <v>1</v>
      </c>
      <c r="I281" s="242"/>
      <c r="J281" s="243">
        <f t="shared" si="60"/>
        <v>0</v>
      </c>
      <c r="K281" s="239" t="s">
        <v>19</v>
      </c>
      <c r="L281" s="244"/>
      <c r="M281" s="245" t="s">
        <v>19</v>
      </c>
      <c r="N281" s="246" t="s">
        <v>47</v>
      </c>
      <c r="O281" s="66"/>
      <c r="P281" s="184">
        <f t="shared" si="61"/>
        <v>0</v>
      </c>
      <c r="Q281" s="184">
        <v>0</v>
      </c>
      <c r="R281" s="184">
        <f t="shared" si="62"/>
        <v>0</v>
      </c>
      <c r="S281" s="184">
        <v>0</v>
      </c>
      <c r="T281" s="185">
        <f t="shared" si="63"/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86" t="s">
        <v>252</v>
      </c>
      <c r="AT281" s="186" t="s">
        <v>757</v>
      </c>
      <c r="AU281" s="186" t="s">
        <v>84</v>
      </c>
      <c r="AY281" s="19" t="s">
        <v>177</v>
      </c>
      <c r="BE281" s="187">
        <f t="shared" si="64"/>
        <v>0</v>
      </c>
      <c r="BF281" s="187">
        <f t="shared" si="65"/>
        <v>0</v>
      </c>
      <c r="BG281" s="187">
        <f t="shared" si="66"/>
        <v>0</v>
      </c>
      <c r="BH281" s="187">
        <f t="shared" si="67"/>
        <v>0</v>
      </c>
      <c r="BI281" s="187">
        <f t="shared" si="68"/>
        <v>0</v>
      </c>
      <c r="BJ281" s="19" t="s">
        <v>84</v>
      </c>
      <c r="BK281" s="187">
        <f t="shared" si="69"/>
        <v>0</v>
      </c>
      <c r="BL281" s="19" t="s">
        <v>184</v>
      </c>
      <c r="BM281" s="186" t="s">
        <v>4133</v>
      </c>
    </row>
    <row r="282" spans="1:65" s="2" customFormat="1" ht="16.5" customHeight="1">
      <c r="A282" s="36"/>
      <c r="B282" s="37"/>
      <c r="C282" s="237" t="s">
        <v>1663</v>
      </c>
      <c r="D282" s="237" t="s">
        <v>757</v>
      </c>
      <c r="E282" s="238" t="s">
        <v>4134</v>
      </c>
      <c r="F282" s="239" t="s">
        <v>4135</v>
      </c>
      <c r="G282" s="240" t="s">
        <v>3723</v>
      </c>
      <c r="H282" s="241">
        <v>1</v>
      </c>
      <c r="I282" s="242"/>
      <c r="J282" s="243">
        <f t="shared" si="60"/>
        <v>0</v>
      </c>
      <c r="K282" s="239" t="s">
        <v>19</v>
      </c>
      <c r="L282" s="244"/>
      <c r="M282" s="245" t="s">
        <v>19</v>
      </c>
      <c r="N282" s="246" t="s">
        <v>47</v>
      </c>
      <c r="O282" s="66"/>
      <c r="P282" s="184">
        <f t="shared" si="61"/>
        <v>0</v>
      </c>
      <c r="Q282" s="184">
        <v>0</v>
      </c>
      <c r="R282" s="184">
        <f t="shared" si="62"/>
        <v>0</v>
      </c>
      <c r="S282" s="184">
        <v>0</v>
      </c>
      <c r="T282" s="185">
        <f t="shared" si="63"/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86" t="s">
        <v>252</v>
      </c>
      <c r="AT282" s="186" t="s">
        <v>757</v>
      </c>
      <c r="AU282" s="186" t="s">
        <v>84</v>
      </c>
      <c r="AY282" s="19" t="s">
        <v>177</v>
      </c>
      <c r="BE282" s="187">
        <f t="shared" si="64"/>
        <v>0</v>
      </c>
      <c r="BF282" s="187">
        <f t="shared" si="65"/>
        <v>0</v>
      </c>
      <c r="BG282" s="187">
        <f t="shared" si="66"/>
        <v>0</v>
      </c>
      <c r="BH282" s="187">
        <f t="shared" si="67"/>
        <v>0</v>
      </c>
      <c r="BI282" s="187">
        <f t="shared" si="68"/>
        <v>0</v>
      </c>
      <c r="BJ282" s="19" t="s">
        <v>84</v>
      </c>
      <c r="BK282" s="187">
        <f t="shared" si="69"/>
        <v>0</v>
      </c>
      <c r="BL282" s="19" t="s">
        <v>184</v>
      </c>
      <c r="BM282" s="186" t="s">
        <v>4136</v>
      </c>
    </row>
    <row r="283" spans="1:65" s="2" customFormat="1" ht="16.5" customHeight="1">
      <c r="A283" s="36"/>
      <c r="B283" s="37"/>
      <c r="C283" s="237" t="s">
        <v>1668</v>
      </c>
      <c r="D283" s="237" t="s">
        <v>757</v>
      </c>
      <c r="E283" s="238" t="s">
        <v>4137</v>
      </c>
      <c r="F283" s="239" t="s">
        <v>4138</v>
      </c>
      <c r="G283" s="240" t="s">
        <v>3723</v>
      </c>
      <c r="H283" s="241">
        <v>2</v>
      </c>
      <c r="I283" s="242"/>
      <c r="J283" s="243">
        <f t="shared" si="60"/>
        <v>0</v>
      </c>
      <c r="K283" s="239" t="s">
        <v>19</v>
      </c>
      <c r="L283" s="244"/>
      <c r="M283" s="245" t="s">
        <v>19</v>
      </c>
      <c r="N283" s="246" t="s">
        <v>47</v>
      </c>
      <c r="O283" s="66"/>
      <c r="P283" s="184">
        <f t="shared" si="61"/>
        <v>0</v>
      </c>
      <c r="Q283" s="184">
        <v>0</v>
      </c>
      <c r="R283" s="184">
        <f t="shared" si="62"/>
        <v>0</v>
      </c>
      <c r="S283" s="184">
        <v>0</v>
      </c>
      <c r="T283" s="185">
        <f t="shared" si="63"/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86" t="s">
        <v>252</v>
      </c>
      <c r="AT283" s="186" t="s">
        <v>757</v>
      </c>
      <c r="AU283" s="186" t="s">
        <v>84</v>
      </c>
      <c r="AY283" s="19" t="s">
        <v>177</v>
      </c>
      <c r="BE283" s="187">
        <f t="shared" si="64"/>
        <v>0</v>
      </c>
      <c r="BF283" s="187">
        <f t="shared" si="65"/>
        <v>0</v>
      </c>
      <c r="BG283" s="187">
        <f t="shared" si="66"/>
        <v>0</v>
      </c>
      <c r="BH283" s="187">
        <f t="shared" si="67"/>
        <v>0</v>
      </c>
      <c r="BI283" s="187">
        <f t="shared" si="68"/>
        <v>0</v>
      </c>
      <c r="BJ283" s="19" t="s">
        <v>84</v>
      </c>
      <c r="BK283" s="187">
        <f t="shared" si="69"/>
        <v>0</v>
      </c>
      <c r="BL283" s="19" t="s">
        <v>184</v>
      </c>
      <c r="BM283" s="186" t="s">
        <v>4139</v>
      </c>
    </row>
    <row r="284" spans="1:65" s="2" customFormat="1" ht="16.5" customHeight="1">
      <c r="A284" s="36"/>
      <c r="B284" s="37"/>
      <c r="C284" s="237" t="s">
        <v>1676</v>
      </c>
      <c r="D284" s="237" t="s">
        <v>757</v>
      </c>
      <c r="E284" s="238" t="s">
        <v>4140</v>
      </c>
      <c r="F284" s="239" t="s">
        <v>4141</v>
      </c>
      <c r="G284" s="240" t="s">
        <v>3723</v>
      </c>
      <c r="H284" s="241">
        <v>7</v>
      </c>
      <c r="I284" s="242"/>
      <c r="J284" s="243">
        <f t="shared" si="60"/>
        <v>0</v>
      </c>
      <c r="K284" s="239" t="s">
        <v>19</v>
      </c>
      <c r="L284" s="244"/>
      <c r="M284" s="245" t="s">
        <v>19</v>
      </c>
      <c r="N284" s="246" t="s">
        <v>47</v>
      </c>
      <c r="O284" s="66"/>
      <c r="P284" s="184">
        <f t="shared" si="61"/>
        <v>0</v>
      </c>
      <c r="Q284" s="184">
        <v>0</v>
      </c>
      <c r="R284" s="184">
        <f t="shared" si="62"/>
        <v>0</v>
      </c>
      <c r="S284" s="184">
        <v>0</v>
      </c>
      <c r="T284" s="185">
        <f t="shared" si="63"/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86" t="s">
        <v>252</v>
      </c>
      <c r="AT284" s="186" t="s">
        <v>757</v>
      </c>
      <c r="AU284" s="186" t="s">
        <v>84</v>
      </c>
      <c r="AY284" s="19" t="s">
        <v>177</v>
      </c>
      <c r="BE284" s="187">
        <f t="shared" si="64"/>
        <v>0</v>
      </c>
      <c r="BF284" s="187">
        <f t="shared" si="65"/>
        <v>0</v>
      </c>
      <c r="BG284" s="187">
        <f t="shared" si="66"/>
        <v>0</v>
      </c>
      <c r="BH284" s="187">
        <f t="shared" si="67"/>
        <v>0</v>
      </c>
      <c r="BI284" s="187">
        <f t="shared" si="68"/>
        <v>0</v>
      </c>
      <c r="BJ284" s="19" t="s">
        <v>84</v>
      </c>
      <c r="BK284" s="187">
        <f t="shared" si="69"/>
        <v>0</v>
      </c>
      <c r="BL284" s="19" t="s">
        <v>184</v>
      </c>
      <c r="BM284" s="186" t="s">
        <v>4142</v>
      </c>
    </row>
    <row r="285" spans="1:65" s="2" customFormat="1" ht="16.5" customHeight="1">
      <c r="A285" s="36"/>
      <c r="B285" s="37"/>
      <c r="C285" s="237" t="s">
        <v>1682</v>
      </c>
      <c r="D285" s="237" t="s">
        <v>757</v>
      </c>
      <c r="E285" s="238" t="s">
        <v>4143</v>
      </c>
      <c r="F285" s="239" t="s">
        <v>4144</v>
      </c>
      <c r="G285" s="240" t="s">
        <v>3723</v>
      </c>
      <c r="H285" s="241">
        <v>2</v>
      </c>
      <c r="I285" s="242"/>
      <c r="J285" s="243">
        <f t="shared" si="60"/>
        <v>0</v>
      </c>
      <c r="K285" s="239" t="s">
        <v>19</v>
      </c>
      <c r="L285" s="244"/>
      <c r="M285" s="245" t="s">
        <v>19</v>
      </c>
      <c r="N285" s="246" t="s">
        <v>47</v>
      </c>
      <c r="O285" s="66"/>
      <c r="P285" s="184">
        <f t="shared" si="61"/>
        <v>0</v>
      </c>
      <c r="Q285" s="184">
        <v>0</v>
      </c>
      <c r="R285" s="184">
        <f t="shared" si="62"/>
        <v>0</v>
      </c>
      <c r="S285" s="184">
        <v>0</v>
      </c>
      <c r="T285" s="185">
        <f t="shared" si="63"/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186" t="s">
        <v>252</v>
      </c>
      <c r="AT285" s="186" t="s">
        <v>757</v>
      </c>
      <c r="AU285" s="186" t="s">
        <v>84</v>
      </c>
      <c r="AY285" s="19" t="s">
        <v>177</v>
      </c>
      <c r="BE285" s="187">
        <f t="shared" si="64"/>
        <v>0</v>
      </c>
      <c r="BF285" s="187">
        <f t="shared" si="65"/>
        <v>0</v>
      </c>
      <c r="BG285" s="187">
        <f t="shared" si="66"/>
        <v>0</v>
      </c>
      <c r="BH285" s="187">
        <f t="shared" si="67"/>
        <v>0</v>
      </c>
      <c r="BI285" s="187">
        <f t="shared" si="68"/>
        <v>0</v>
      </c>
      <c r="BJ285" s="19" t="s">
        <v>84</v>
      </c>
      <c r="BK285" s="187">
        <f t="shared" si="69"/>
        <v>0</v>
      </c>
      <c r="BL285" s="19" t="s">
        <v>184</v>
      </c>
      <c r="BM285" s="186" t="s">
        <v>4145</v>
      </c>
    </row>
    <row r="286" spans="1:65" s="2" customFormat="1" ht="16.5" customHeight="1">
      <c r="A286" s="36"/>
      <c r="B286" s="37"/>
      <c r="C286" s="237" t="s">
        <v>1689</v>
      </c>
      <c r="D286" s="237" t="s">
        <v>757</v>
      </c>
      <c r="E286" s="238" t="s">
        <v>4146</v>
      </c>
      <c r="F286" s="239" t="s">
        <v>4147</v>
      </c>
      <c r="G286" s="240" t="s">
        <v>3723</v>
      </c>
      <c r="H286" s="241">
        <v>1</v>
      </c>
      <c r="I286" s="242"/>
      <c r="J286" s="243">
        <f t="shared" si="60"/>
        <v>0</v>
      </c>
      <c r="K286" s="239" t="s">
        <v>19</v>
      </c>
      <c r="L286" s="244"/>
      <c r="M286" s="245" t="s">
        <v>19</v>
      </c>
      <c r="N286" s="246" t="s">
        <v>47</v>
      </c>
      <c r="O286" s="66"/>
      <c r="P286" s="184">
        <f t="shared" si="61"/>
        <v>0</v>
      </c>
      <c r="Q286" s="184">
        <v>0</v>
      </c>
      <c r="R286" s="184">
        <f t="shared" si="62"/>
        <v>0</v>
      </c>
      <c r="S286" s="184">
        <v>0</v>
      </c>
      <c r="T286" s="185">
        <f t="shared" si="63"/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86" t="s">
        <v>252</v>
      </c>
      <c r="AT286" s="186" t="s">
        <v>757</v>
      </c>
      <c r="AU286" s="186" t="s">
        <v>84</v>
      </c>
      <c r="AY286" s="19" t="s">
        <v>177</v>
      </c>
      <c r="BE286" s="187">
        <f t="shared" si="64"/>
        <v>0</v>
      </c>
      <c r="BF286" s="187">
        <f t="shared" si="65"/>
        <v>0</v>
      </c>
      <c r="BG286" s="187">
        <f t="shared" si="66"/>
        <v>0</v>
      </c>
      <c r="BH286" s="187">
        <f t="shared" si="67"/>
        <v>0</v>
      </c>
      <c r="BI286" s="187">
        <f t="shared" si="68"/>
        <v>0</v>
      </c>
      <c r="BJ286" s="19" t="s">
        <v>84</v>
      </c>
      <c r="BK286" s="187">
        <f t="shared" si="69"/>
        <v>0</v>
      </c>
      <c r="BL286" s="19" t="s">
        <v>184</v>
      </c>
      <c r="BM286" s="186" t="s">
        <v>4148</v>
      </c>
    </row>
    <row r="287" spans="1:65" s="2" customFormat="1" ht="16.5" customHeight="1">
      <c r="A287" s="36"/>
      <c r="B287" s="37"/>
      <c r="C287" s="237" t="s">
        <v>1712</v>
      </c>
      <c r="D287" s="237" t="s">
        <v>757</v>
      </c>
      <c r="E287" s="238" t="s">
        <v>4149</v>
      </c>
      <c r="F287" s="239" t="s">
        <v>4150</v>
      </c>
      <c r="G287" s="240" t="s">
        <v>3723</v>
      </c>
      <c r="H287" s="241">
        <v>1</v>
      </c>
      <c r="I287" s="242"/>
      <c r="J287" s="243">
        <f t="shared" si="60"/>
        <v>0</v>
      </c>
      <c r="K287" s="239" t="s">
        <v>19</v>
      </c>
      <c r="L287" s="244"/>
      <c r="M287" s="245" t="s">
        <v>19</v>
      </c>
      <c r="N287" s="246" t="s">
        <v>47</v>
      </c>
      <c r="O287" s="66"/>
      <c r="P287" s="184">
        <f t="shared" si="61"/>
        <v>0</v>
      </c>
      <c r="Q287" s="184">
        <v>0</v>
      </c>
      <c r="R287" s="184">
        <f t="shared" si="62"/>
        <v>0</v>
      </c>
      <c r="S287" s="184">
        <v>0</v>
      </c>
      <c r="T287" s="185">
        <f t="shared" si="63"/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86" t="s">
        <v>252</v>
      </c>
      <c r="AT287" s="186" t="s">
        <v>757</v>
      </c>
      <c r="AU287" s="186" t="s">
        <v>84</v>
      </c>
      <c r="AY287" s="19" t="s">
        <v>177</v>
      </c>
      <c r="BE287" s="187">
        <f t="shared" si="64"/>
        <v>0</v>
      </c>
      <c r="BF287" s="187">
        <f t="shared" si="65"/>
        <v>0</v>
      </c>
      <c r="BG287" s="187">
        <f t="shared" si="66"/>
        <v>0</v>
      </c>
      <c r="BH287" s="187">
        <f t="shared" si="67"/>
        <v>0</v>
      </c>
      <c r="BI287" s="187">
        <f t="shared" si="68"/>
        <v>0</v>
      </c>
      <c r="BJ287" s="19" t="s">
        <v>84</v>
      </c>
      <c r="BK287" s="187">
        <f t="shared" si="69"/>
        <v>0</v>
      </c>
      <c r="BL287" s="19" t="s">
        <v>184</v>
      </c>
      <c r="BM287" s="186" t="s">
        <v>4151</v>
      </c>
    </row>
    <row r="288" spans="1:65" s="2" customFormat="1" ht="16.5" customHeight="1">
      <c r="A288" s="36"/>
      <c r="B288" s="37"/>
      <c r="C288" s="237" t="s">
        <v>1719</v>
      </c>
      <c r="D288" s="237" t="s">
        <v>757</v>
      </c>
      <c r="E288" s="238" t="s">
        <v>4152</v>
      </c>
      <c r="F288" s="239" t="s">
        <v>4153</v>
      </c>
      <c r="G288" s="240" t="s">
        <v>3723</v>
      </c>
      <c r="H288" s="241">
        <v>12</v>
      </c>
      <c r="I288" s="242"/>
      <c r="J288" s="243">
        <f t="shared" si="60"/>
        <v>0</v>
      </c>
      <c r="K288" s="239" t="s">
        <v>19</v>
      </c>
      <c r="L288" s="244"/>
      <c r="M288" s="245" t="s">
        <v>19</v>
      </c>
      <c r="N288" s="246" t="s">
        <v>47</v>
      </c>
      <c r="O288" s="66"/>
      <c r="P288" s="184">
        <f t="shared" si="61"/>
        <v>0</v>
      </c>
      <c r="Q288" s="184">
        <v>0</v>
      </c>
      <c r="R288" s="184">
        <f t="shared" si="62"/>
        <v>0</v>
      </c>
      <c r="S288" s="184">
        <v>0</v>
      </c>
      <c r="T288" s="185">
        <f t="shared" si="63"/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86" t="s">
        <v>252</v>
      </c>
      <c r="AT288" s="186" t="s">
        <v>757</v>
      </c>
      <c r="AU288" s="186" t="s">
        <v>84</v>
      </c>
      <c r="AY288" s="19" t="s">
        <v>177</v>
      </c>
      <c r="BE288" s="187">
        <f t="shared" si="64"/>
        <v>0</v>
      </c>
      <c r="BF288" s="187">
        <f t="shared" si="65"/>
        <v>0</v>
      </c>
      <c r="BG288" s="187">
        <f t="shared" si="66"/>
        <v>0</v>
      </c>
      <c r="BH288" s="187">
        <f t="shared" si="67"/>
        <v>0</v>
      </c>
      <c r="BI288" s="187">
        <f t="shared" si="68"/>
        <v>0</v>
      </c>
      <c r="BJ288" s="19" t="s">
        <v>84</v>
      </c>
      <c r="BK288" s="187">
        <f t="shared" si="69"/>
        <v>0</v>
      </c>
      <c r="BL288" s="19" t="s">
        <v>184</v>
      </c>
      <c r="BM288" s="186" t="s">
        <v>4154</v>
      </c>
    </row>
    <row r="289" spans="1:65" s="2" customFormat="1" ht="16.5" customHeight="1">
      <c r="A289" s="36"/>
      <c r="B289" s="37"/>
      <c r="C289" s="237" t="s">
        <v>1728</v>
      </c>
      <c r="D289" s="237" t="s">
        <v>757</v>
      </c>
      <c r="E289" s="238" t="s">
        <v>4155</v>
      </c>
      <c r="F289" s="239" t="s">
        <v>4156</v>
      </c>
      <c r="G289" s="240" t="s">
        <v>3723</v>
      </c>
      <c r="H289" s="241">
        <v>1</v>
      </c>
      <c r="I289" s="242"/>
      <c r="J289" s="243">
        <f t="shared" si="60"/>
        <v>0</v>
      </c>
      <c r="K289" s="239" t="s">
        <v>19</v>
      </c>
      <c r="L289" s="244"/>
      <c r="M289" s="245" t="s">
        <v>19</v>
      </c>
      <c r="N289" s="246" t="s">
        <v>47</v>
      </c>
      <c r="O289" s="66"/>
      <c r="P289" s="184">
        <f t="shared" si="61"/>
        <v>0</v>
      </c>
      <c r="Q289" s="184">
        <v>0</v>
      </c>
      <c r="R289" s="184">
        <f t="shared" si="62"/>
        <v>0</v>
      </c>
      <c r="S289" s="184">
        <v>0</v>
      </c>
      <c r="T289" s="185">
        <f t="shared" si="63"/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86" t="s">
        <v>252</v>
      </c>
      <c r="AT289" s="186" t="s">
        <v>757</v>
      </c>
      <c r="AU289" s="186" t="s">
        <v>84</v>
      </c>
      <c r="AY289" s="19" t="s">
        <v>177</v>
      </c>
      <c r="BE289" s="187">
        <f t="shared" si="64"/>
        <v>0</v>
      </c>
      <c r="BF289" s="187">
        <f t="shared" si="65"/>
        <v>0</v>
      </c>
      <c r="BG289" s="187">
        <f t="shared" si="66"/>
        <v>0</v>
      </c>
      <c r="BH289" s="187">
        <f t="shared" si="67"/>
        <v>0</v>
      </c>
      <c r="BI289" s="187">
        <f t="shared" si="68"/>
        <v>0</v>
      </c>
      <c r="BJ289" s="19" t="s">
        <v>84</v>
      </c>
      <c r="BK289" s="187">
        <f t="shared" si="69"/>
        <v>0</v>
      </c>
      <c r="BL289" s="19" t="s">
        <v>184</v>
      </c>
      <c r="BM289" s="186" t="s">
        <v>4157</v>
      </c>
    </row>
    <row r="290" spans="1:65" s="2" customFormat="1" ht="16.5" customHeight="1">
      <c r="A290" s="36"/>
      <c r="B290" s="37"/>
      <c r="C290" s="237" t="s">
        <v>1740</v>
      </c>
      <c r="D290" s="237" t="s">
        <v>757</v>
      </c>
      <c r="E290" s="238" t="s">
        <v>4158</v>
      </c>
      <c r="F290" s="239" t="s">
        <v>4159</v>
      </c>
      <c r="G290" s="240" t="s">
        <v>3723</v>
      </c>
      <c r="H290" s="241">
        <v>1</v>
      </c>
      <c r="I290" s="242"/>
      <c r="J290" s="243">
        <f t="shared" si="60"/>
        <v>0</v>
      </c>
      <c r="K290" s="239" t="s">
        <v>19</v>
      </c>
      <c r="L290" s="244"/>
      <c r="M290" s="245" t="s">
        <v>19</v>
      </c>
      <c r="N290" s="246" t="s">
        <v>47</v>
      </c>
      <c r="O290" s="66"/>
      <c r="P290" s="184">
        <f t="shared" si="61"/>
        <v>0</v>
      </c>
      <c r="Q290" s="184">
        <v>0</v>
      </c>
      <c r="R290" s="184">
        <f t="shared" si="62"/>
        <v>0</v>
      </c>
      <c r="S290" s="184">
        <v>0</v>
      </c>
      <c r="T290" s="185">
        <f t="shared" si="63"/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86" t="s">
        <v>252</v>
      </c>
      <c r="AT290" s="186" t="s">
        <v>757</v>
      </c>
      <c r="AU290" s="186" t="s">
        <v>84</v>
      </c>
      <c r="AY290" s="19" t="s">
        <v>177</v>
      </c>
      <c r="BE290" s="187">
        <f t="shared" si="64"/>
        <v>0</v>
      </c>
      <c r="BF290" s="187">
        <f t="shared" si="65"/>
        <v>0</v>
      </c>
      <c r="BG290" s="187">
        <f t="shared" si="66"/>
        <v>0</v>
      </c>
      <c r="BH290" s="187">
        <f t="shared" si="67"/>
        <v>0</v>
      </c>
      <c r="BI290" s="187">
        <f t="shared" si="68"/>
        <v>0</v>
      </c>
      <c r="BJ290" s="19" t="s">
        <v>84</v>
      </c>
      <c r="BK290" s="187">
        <f t="shared" si="69"/>
        <v>0</v>
      </c>
      <c r="BL290" s="19" t="s">
        <v>184</v>
      </c>
      <c r="BM290" s="186" t="s">
        <v>4160</v>
      </c>
    </row>
    <row r="291" spans="1:65" s="2" customFormat="1" ht="16.5" customHeight="1">
      <c r="A291" s="36"/>
      <c r="B291" s="37"/>
      <c r="C291" s="237" t="s">
        <v>1746</v>
      </c>
      <c r="D291" s="237" t="s">
        <v>757</v>
      </c>
      <c r="E291" s="238" t="s">
        <v>4161</v>
      </c>
      <c r="F291" s="239" t="s">
        <v>4162</v>
      </c>
      <c r="G291" s="240" t="s">
        <v>3641</v>
      </c>
      <c r="H291" s="241">
        <v>1</v>
      </c>
      <c r="I291" s="242"/>
      <c r="J291" s="243">
        <f t="shared" si="60"/>
        <v>0</v>
      </c>
      <c r="K291" s="239" t="s">
        <v>19</v>
      </c>
      <c r="L291" s="244"/>
      <c r="M291" s="245" t="s">
        <v>19</v>
      </c>
      <c r="N291" s="246" t="s">
        <v>47</v>
      </c>
      <c r="O291" s="66"/>
      <c r="P291" s="184">
        <f t="shared" si="61"/>
        <v>0</v>
      </c>
      <c r="Q291" s="184">
        <v>0</v>
      </c>
      <c r="R291" s="184">
        <f t="shared" si="62"/>
        <v>0</v>
      </c>
      <c r="S291" s="184">
        <v>0</v>
      </c>
      <c r="T291" s="185">
        <f t="shared" si="63"/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86" t="s">
        <v>252</v>
      </c>
      <c r="AT291" s="186" t="s">
        <v>757</v>
      </c>
      <c r="AU291" s="186" t="s">
        <v>84</v>
      </c>
      <c r="AY291" s="19" t="s">
        <v>177</v>
      </c>
      <c r="BE291" s="187">
        <f t="shared" si="64"/>
        <v>0</v>
      </c>
      <c r="BF291" s="187">
        <f t="shared" si="65"/>
        <v>0</v>
      </c>
      <c r="BG291" s="187">
        <f t="shared" si="66"/>
        <v>0</v>
      </c>
      <c r="BH291" s="187">
        <f t="shared" si="67"/>
        <v>0</v>
      </c>
      <c r="BI291" s="187">
        <f t="shared" si="68"/>
        <v>0</v>
      </c>
      <c r="BJ291" s="19" t="s">
        <v>84</v>
      </c>
      <c r="BK291" s="187">
        <f t="shared" si="69"/>
        <v>0</v>
      </c>
      <c r="BL291" s="19" t="s">
        <v>184</v>
      </c>
      <c r="BM291" s="186" t="s">
        <v>4163</v>
      </c>
    </row>
    <row r="292" spans="1:65" s="2" customFormat="1" ht="16.5" customHeight="1">
      <c r="A292" s="36"/>
      <c r="B292" s="37"/>
      <c r="C292" s="237" t="s">
        <v>1752</v>
      </c>
      <c r="D292" s="237" t="s">
        <v>757</v>
      </c>
      <c r="E292" s="238" t="s">
        <v>4164</v>
      </c>
      <c r="F292" s="239" t="s">
        <v>4165</v>
      </c>
      <c r="G292" s="240" t="s">
        <v>3723</v>
      </c>
      <c r="H292" s="241">
        <v>1</v>
      </c>
      <c r="I292" s="242"/>
      <c r="J292" s="243">
        <f t="shared" si="60"/>
        <v>0</v>
      </c>
      <c r="K292" s="239" t="s">
        <v>19</v>
      </c>
      <c r="L292" s="244"/>
      <c r="M292" s="245" t="s">
        <v>19</v>
      </c>
      <c r="N292" s="246" t="s">
        <v>47</v>
      </c>
      <c r="O292" s="66"/>
      <c r="P292" s="184">
        <f t="shared" si="61"/>
        <v>0</v>
      </c>
      <c r="Q292" s="184">
        <v>0</v>
      </c>
      <c r="R292" s="184">
        <f t="shared" si="62"/>
        <v>0</v>
      </c>
      <c r="S292" s="184">
        <v>0</v>
      </c>
      <c r="T292" s="185">
        <f t="shared" si="63"/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86" t="s">
        <v>252</v>
      </c>
      <c r="AT292" s="186" t="s">
        <v>757</v>
      </c>
      <c r="AU292" s="186" t="s">
        <v>84</v>
      </c>
      <c r="AY292" s="19" t="s">
        <v>177</v>
      </c>
      <c r="BE292" s="187">
        <f t="shared" si="64"/>
        <v>0</v>
      </c>
      <c r="BF292" s="187">
        <f t="shared" si="65"/>
        <v>0</v>
      </c>
      <c r="BG292" s="187">
        <f t="shared" si="66"/>
        <v>0</v>
      </c>
      <c r="BH292" s="187">
        <f t="shared" si="67"/>
        <v>0</v>
      </c>
      <c r="BI292" s="187">
        <f t="shared" si="68"/>
        <v>0</v>
      </c>
      <c r="BJ292" s="19" t="s">
        <v>84</v>
      </c>
      <c r="BK292" s="187">
        <f t="shared" si="69"/>
        <v>0</v>
      </c>
      <c r="BL292" s="19" t="s">
        <v>184</v>
      </c>
      <c r="BM292" s="186" t="s">
        <v>4166</v>
      </c>
    </row>
    <row r="293" spans="1:65" s="2" customFormat="1" ht="16.5" customHeight="1">
      <c r="A293" s="36"/>
      <c r="B293" s="37"/>
      <c r="C293" s="237" t="s">
        <v>1757</v>
      </c>
      <c r="D293" s="237" t="s">
        <v>757</v>
      </c>
      <c r="E293" s="238" t="s">
        <v>4167</v>
      </c>
      <c r="F293" s="239" t="s">
        <v>4168</v>
      </c>
      <c r="G293" s="240" t="s">
        <v>3723</v>
      </c>
      <c r="H293" s="241">
        <v>4</v>
      </c>
      <c r="I293" s="242"/>
      <c r="J293" s="243">
        <f t="shared" si="60"/>
        <v>0</v>
      </c>
      <c r="K293" s="239" t="s">
        <v>19</v>
      </c>
      <c r="L293" s="244"/>
      <c r="M293" s="245" t="s">
        <v>19</v>
      </c>
      <c r="N293" s="246" t="s">
        <v>47</v>
      </c>
      <c r="O293" s="66"/>
      <c r="P293" s="184">
        <f t="shared" si="61"/>
        <v>0</v>
      </c>
      <c r="Q293" s="184">
        <v>0</v>
      </c>
      <c r="R293" s="184">
        <f t="shared" si="62"/>
        <v>0</v>
      </c>
      <c r="S293" s="184">
        <v>0</v>
      </c>
      <c r="T293" s="185">
        <f t="shared" si="63"/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186" t="s">
        <v>252</v>
      </c>
      <c r="AT293" s="186" t="s">
        <v>757</v>
      </c>
      <c r="AU293" s="186" t="s">
        <v>84</v>
      </c>
      <c r="AY293" s="19" t="s">
        <v>177</v>
      </c>
      <c r="BE293" s="187">
        <f t="shared" si="64"/>
        <v>0</v>
      </c>
      <c r="BF293" s="187">
        <f t="shared" si="65"/>
        <v>0</v>
      </c>
      <c r="BG293" s="187">
        <f t="shared" si="66"/>
        <v>0</v>
      </c>
      <c r="BH293" s="187">
        <f t="shared" si="67"/>
        <v>0</v>
      </c>
      <c r="BI293" s="187">
        <f t="shared" si="68"/>
        <v>0</v>
      </c>
      <c r="BJ293" s="19" t="s">
        <v>84</v>
      </c>
      <c r="BK293" s="187">
        <f t="shared" si="69"/>
        <v>0</v>
      </c>
      <c r="BL293" s="19" t="s">
        <v>184</v>
      </c>
      <c r="BM293" s="186" t="s">
        <v>4169</v>
      </c>
    </row>
    <row r="294" spans="1:65" s="2" customFormat="1" ht="16.5" customHeight="1">
      <c r="A294" s="36"/>
      <c r="B294" s="37"/>
      <c r="C294" s="237" t="s">
        <v>1762</v>
      </c>
      <c r="D294" s="237" t="s">
        <v>757</v>
      </c>
      <c r="E294" s="238" t="s">
        <v>4170</v>
      </c>
      <c r="F294" s="239" t="s">
        <v>4171</v>
      </c>
      <c r="G294" s="240" t="s">
        <v>3723</v>
      </c>
      <c r="H294" s="241">
        <v>2</v>
      </c>
      <c r="I294" s="242"/>
      <c r="J294" s="243">
        <f t="shared" si="60"/>
        <v>0</v>
      </c>
      <c r="K294" s="239" t="s">
        <v>19</v>
      </c>
      <c r="L294" s="244"/>
      <c r="M294" s="245" t="s">
        <v>19</v>
      </c>
      <c r="N294" s="246" t="s">
        <v>47</v>
      </c>
      <c r="O294" s="66"/>
      <c r="P294" s="184">
        <f t="shared" si="61"/>
        <v>0</v>
      </c>
      <c r="Q294" s="184">
        <v>0</v>
      </c>
      <c r="R294" s="184">
        <f t="shared" si="62"/>
        <v>0</v>
      </c>
      <c r="S294" s="184">
        <v>0</v>
      </c>
      <c r="T294" s="185">
        <f t="shared" si="63"/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86" t="s">
        <v>252</v>
      </c>
      <c r="AT294" s="186" t="s">
        <v>757</v>
      </c>
      <c r="AU294" s="186" t="s">
        <v>84</v>
      </c>
      <c r="AY294" s="19" t="s">
        <v>177</v>
      </c>
      <c r="BE294" s="187">
        <f t="shared" si="64"/>
        <v>0</v>
      </c>
      <c r="BF294" s="187">
        <f t="shared" si="65"/>
        <v>0</v>
      </c>
      <c r="BG294" s="187">
        <f t="shared" si="66"/>
        <v>0</v>
      </c>
      <c r="BH294" s="187">
        <f t="shared" si="67"/>
        <v>0</v>
      </c>
      <c r="BI294" s="187">
        <f t="shared" si="68"/>
        <v>0</v>
      </c>
      <c r="BJ294" s="19" t="s">
        <v>84</v>
      </c>
      <c r="BK294" s="187">
        <f t="shared" si="69"/>
        <v>0</v>
      </c>
      <c r="BL294" s="19" t="s">
        <v>184</v>
      </c>
      <c r="BM294" s="186" t="s">
        <v>4172</v>
      </c>
    </row>
    <row r="295" spans="1:65" s="2" customFormat="1" ht="16.5" customHeight="1">
      <c r="A295" s="36"/>
      <c r="B295" s="37"/>
      <c r="C295" s="237" t="s">
        <v>1767</v>
      </c>
      <c r="D295" s="237" t="s">
        <v>757</v>
      </c>
      <c r="E295" s="238" t="s">
        <v>4173</v>
      </c>
      <c r="F295" s="239" t="s">
        <v>4174</v>
      </c>
      <c r="G295" s="240" t="s">
        <v>1992</v>
      </c>
      <c r="H295" s="241">
        <v>1</v>
      </c>
      <c r="I295" s="242"/>
      <c r="J295" s="243">
        <f t="shared" si="60"/>
        <v>0</v>
      </c>
      <c r="K295" s="239" t="s">
        <v>19</v>
      </c>
      <c r="L295" s="244"/>
      <c r="M295" s="245" t="s">
        <v>19</v>
      </c>
      <c r="N295" s="246" t="s">
        <v>47</v>
      </c>
      <c r="O295" s="66"/>
      <c r="P295" s="184">
        <f t="shared" si="61"/>
        <v>0</v>
      </c>
      <c r="Q295" s="184">
        <v>0</v>
      </c>
      <c r="R295" s="184">
        <f t="shared" si="62"/>
        <v>0</v>
      </c>
      <c r="S295" s="184">
        <v>0</v>
      </c>
      <c r="T295" s="185">
        <f t="shared" si="63"/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86" t="s">
        <v>252</v>
      </c>
      <c r="AT295" s="186" t="s">
        <v>757</v>
      </c>
      <c r="AU295" s="186" t="s">
        <v>84</v>
      </c>
      <c r="AY295" s="19" t="s">
        <v>177</v>
      </c>
      <c r="BE295" s="187">
        <f t="shared" si="64"/>
        <v>0</v>
      </c>
      <c r="BF295" s="187">
        <f t="shared" si="65"/>
        <v>0</v>
      </c>
      <c r="BG295" s="187">
        <f t="shared" si="66"/>
        <v>0</v>
      </c>
      <c r="BH295" s="187">
        <f t="shared" si="67"/>
        <v>0</v>
      </c>
      <c r="BI295" s="187">
        <f t="shared" si="68"/>
        <v>0</v>
      </c>
      <c r="BJ295" s="19" t="s">
        <v>84</v>
      </c>
      <c r="BK295" s="187">
        <f t="shared" si="69"/>
        <v>0</v>
      </c>
      <c r="BL295" s="19" t="s">
        <v>184</v>
      </c>
      <c r="BM295" s="186" t="s">
        <v>4175</v>
      </c>
    </row>
    <row r="296" spans="1:65" s="2" customFormat="1" ht="16.5" customHeight="1">
      <c r="A296" s="36"/>
      <c r="B296" s="37"/>
      <c r="C296" s="175" t="s">
        <v>1773</v>
      </c>
      <c r="D296" s="175" t="s">
        <v>179</v>
      </c>
      <c r="E296" s="176" t="s">
        <v>4176</v>
      </c>
      <c r="F296" s="177" t="s">
        <v>4177</v>
      </c>
      <c r="G296" s="178" t="s">
        <v>1992</v>
      </c>
      <c r="H296" s="179">
        <v>1</v>
      </c>
      <c r="I296" s="180"/>
      <c r="J296" s="181">
        <f t="shared" si="60"/>
        <v>0</v>
      </c>
      <c r="K296" s="177" t="s">
        <v>19</v>
      </c>
      <c r="L296" s="41"/>
      <c r="M296" s="182" t="s">
        <v>19</v>
      </c>
      <c r="N296" s="183" t="s">
        <v>47</v>
      </c>
      <c r="O296" s="66"/>
      <c r="P296" s="184">
        <f t="shared" si="61"/>
        <v>0</v>
      </c>
      <c r="Q296" s="184">
        <v>0</v>
      </c>
      <c r="R296" s="184">
        <f t="shared" si="62"/>
        <v>0</v>
      </c>
      <c r="S296" s="184">
        <v>0</v>
      </c>
      <c r="T296" s="185">
        <f t="shared" si="63"/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186" t="s">
        <v>184</v>
      </c>
      <c r="AT296" s="186" t="s">
        <v>179</v>
      </c>
      <c r="AU296" s="186" t="s">
        <v>84</v>
      </c>
      <c r="AY296" s="19" t="s">
        <v>177</v>
      </c>
      <c r="BE296" s="187">
        <f t="shared" si="64"/>
        <v>0</v>
      </c>
      <c r="BF296" s="187">
        <f t="shared" si="65"/>
        <v>0</v>
      </c>
      <c r="BG296" s="187">
        <f t="shared" si="66"/>
        <v>0</v>
      </c>
      <c r="BH296" s="187">
        <f t="shared" si="67"/>
        <v>0</v>
      </c>
      <c r="BI296" s="187">
        <f t="shared" si="68"/>
        <v>0</v>
      </c>
      <c r="BJ296" s="19" t="s">
        <v>84</v>
      </c>
      <c r="BK296" s="187">
        <f t="shared" si="69"/>
        <v>0</v>
      </c>
      <c r="BL296" s="19" t="s">
        <v>184</v>
      </c>
      <c r="BM296" s="186" t="s">
        <v>4178</v>
      </c>
    </row>
    <row r="297" spans="1:65" s="12" customFormat="1" ht="25.9" customHeight="1">
      <c r="B297" s="159"/>
      <c r="C297" s="160"/>
      <c r="D297" s="161" t="s">
        <v>75</v>
      </c>
      <c r="E297" s="162" t="s">
        <v>4179</v>
      </c>
      <c r="F297" s="162" t="s">
        <v>4180</v>
      </c>
      <c r="G297" s="160"/>
      <c r="H297" s="160"/>
      <c r="I297" s="163"/>
      <c r="J297" s="164">
        <f>BK297</f>
        <v>0</v>
      </c>
      <c r="K297" s="160"/>
      <c r="L297" s="165"/>
      <c r="M297" s="166"/>
      <c r="N297" s="167"/>
      <c r="O297" s="167"/>
      <c r="P297" s="168">
        <f>SUM(P298:P314)</f>
        <v>0</v>
      </c>
      <c r="Q297" s="167"/>
      <c r="R297" s="168">
        <f>SUM(R298:R314)</f>
        <v>0</v>
      </c>
      <c r="S297" s="167"/>
      <c r="T297" s="169">
        <f>SUM(T298:T314)</f>
        <v>0</v>
      </c>
      <c r="AR297" s="170" t="s">
        <v>84</v>
      </c>
      <c r="AT297" s="171" t="s">
        <v>75</v>
      </c>
      <c r="AU297" s="171" t="s">
        <v>76</v>
      </c>
      <c r="AY297" s="170" t="s">
        <v>177</v>
      </c>
      <c r="BK297" s="172">
        <f>SUM(BK298:BK314)</f>
        <v>0</v>
      </c>
    </row>
    <row r="298" spans="1:65" s="2" customFormat="1" ht="16.5" customHeight="1">
      <c r="A298" s="36"/>
      <c r="B298" s="37"/>
      <c r="C298" s="237" t="s">
        <v>1778</v>
      </c>
      <c r="D298" s="237" t="s">
        <v>757</v>
      </c>
      <c r="E298" s="238" t="s">
        <v>4181</v>
      </c>
      <c r="F298" s="239" t="s">
        <v>4182</v>
      </c>
      <c r="G298" s="240" t="s">
        <v>3723</v>
      </c>
      <c r="H298" s="241">
        <v>1</v>
      </c>
      <c r="I298" s="242"/>
      <c r="J298" s="243">
        <f t="shared" ref="J298:J314" si="70">ROUND(I298*H298,2)</f>
        <v>0</v>
      </c>
      <c r="K298" s="239" t="s">
        <v>19</v>
      </c>
      <c r="L298" s="244"/>
      <c r="M298" s="245" t="s">
        <v>19</v>
      </c>
      <c r="N298" s="246" t="s">
        <v>47</v>
      </c>
      <c r="O298" s="66"/>
      <c r="P298" s="184">
        <f t="shared" ref="P298:P314" si="71">O298*H298</f>
        <v>0</v>
      </c>
      <c r="Q298" s="184">
        <v>0</v>
      </c>
      <c r="R298" s="184">
        <f t="shared" ref="R298:R314" si="72">Q298*H298</f>
        <v>0</v>
      </c>
      <c r="S298" s="184">
        <v>0</v>
      </c>
      <c r="T298" s="185">
        <f t="shared" ref="T298:T314" si="73"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186" t="s">
        <v>252</v>
      </c>
      <c r="AT298" s="186" t="s">
        <v>757</v>
      </c>
      <c r="AU298" s="186" t="s">
        <v>84</v>
      </c>
      <c r="AY298" s="19" t="s">
        <v>177</v>
      </c>
      <c r="BE298" s="187">
        <f t="shared" ref="BE298:BE314" si="74">IF(N298="základní",J298,0)</f>
        <v>0</v>
      </c>
      <c r="BF298" s="187">
        <f t="shared" ref="BF298:BF314" si="75">IF(N298="snížená",J298,0)</f>
        <v>0</v>
      </c>
      <c r="BG298" s="187">
        <f t="shared" ref="BG298:BG314" si="76">IF(N298="zákl. přenesená",J298,0)</f>
        <v>0</v>
      </c>
      <c r="BH298" s="187">
        <f t="shared" ref="BH298:BH314" si="77">IF(N298="sníž. přenesená",J298,0)</f>
        <v>0</v>
      </c>
      <c r="BI298" s="187">
        <f t="shared" ref="BI298:BI314" si="78">IF(N298="nulová",J298,0)</f>
        <v>0</v>
      </c>
      <c r="BJ298" s="19" t="s">
        <v>84</v>
      </c>
      <c r="BK298" s="187">
        <f t="shared" ref="BK298:BK314" si="79">ROUND(I298*H298,2)</f>
        <v>0</v>
      </c>
      <c r="BL298" s="19" t="s">
        <v>184</v>
      </c>
      <c r="BM298" s="186" t="s">
        <v>4183</v>
      </c>
    </row>
    <row r="299" spans="1:65" s="2" customFormat="1" ht="16.5" customHeight="1">
      <c r="A299" s="36"/>
      <c r="B299" s="37"/>
      <c r="C299" s="237" t="s">
        <v>1785</v>
      </c>
      <c r="D299" s="237" t="s">
        <v>757</v>
      </c>
      <c r="E299" s="238" t="s">
        <v>4184</v>
      </c>
      <c r="F299" s="239" t="s">
        <v>4093</v>
      </c>
      <c r="G299" s="240" t="s">
        <v>3723</v>
      </c>
      <c r="H299" s="241">
        <v>1</v>
      </c>
      <c r="I299" s="242"/>
      <c r="J299" s="243">
        <f t="shared" si="70"/>
        <v>0</v>
      </c>
      <c r="K299" s="239" t="s">
        <v>19</v>
      </c>
      <c r="L299" s="244"/>
      <c r="M299" s="245" t="s">
        <v>19</v>
      </c>
      <c r="N299" s="246" t="s">
        <v>47</v>
      </c>
      <c r="O299" s="66"/>
      <c r="P299" s="184">
        <f t="shared" si="71"/>
        <v>0</v>
      </c>
      <c r="Q299" s="184">
        <v>0</v>
      </c>
      <c r="R299" s="184">
        <f t="shared" si="72"/>
        <v>0</v>
      </c>
      <c r="S299" s="184">
        <v>0</v>
      </c>
      <c r="T299" s="185">
        <f t="shared" si="73"/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86" t="s">
        <v>252</v>
      </c>
      <c r="AT299" s="186" t="s">
        <v>757</v>
      </c>
      <c r="AU299" s="186" t="s">
        <v>84</v>
      </c>
      <c r="AY299" s="19" t="s">
        <v>177</v>
      </c>
      <c r="BE299" s="187">
        <f t="shared" si="74"/>
        <v>0</v>
      </c>
      <c r="BF299" s="187">
        <f t="shared" si="75"/>
        <v>0</v>
      </c>
      <c r="BG299" s="187">
        <f t="shared" si="76"/>
        <v>0</v>
      </c>
      <c r="BH299" s="187">
        <f t="shared" si="77"/>
        <v>0</v>
      </c>
      <c r="BI299" s="187">
        <f t="shared" si="78"/>
        <v>0</v>
      </c>
      <c r="BJ299" s="19" t="s">
        <v>84</v>
      </c>
      <c r="BK299" s="187">
        <f t="shared" si="79"/>
        <v>0</v>
      </c>
      <c r="BL299" s="19" t="s">
        <v>184</v>
      </c>
      <c r="BM299" s="186" t="s">
        <v>4185</v>
      </c>
    </row>
    <row r="300" spans="1:65" s="2" customFormat="1" ht="16.5" customHeight="1">
      <c r="A300" s="36"/>
      <c r="B300" s="37"/>
      <c r="C300" s="237" t="s">
        <v>1790</v>
      </c>
      <c r="D300" s="237" t="s">
        <v>757</v>
      </c>
      <c r="E300" s="238" t="s">
        <v>4186</v>
      </c>
      <c r="F300" s="239" t="s">
        <v>4099</v>
      </c>
      <c r="G300" s="240" t="s">
        <v>3723</v>
      </c>
      <c r="H300" s="241">
        <v>4</v>
      </c>
      <c r="I300" s="242"/>
      <c r="J300" s="243">
        <f t="shared" si="70"/>
        <v>0</v>
      </c>
      <c r="K300" s="239" t="s">
        <v>19</v>
      </c>
      <c r="L300" s="244"/>
      <c r="M300" s="245" t="s">
        <v>19</v>
      </c>
      <c r="N300" s="246" t="s">
        <v>47</v>
      </c>
      <c r="O300" s="66"/>
      <c r="P300" s="184">
        <f t="shared" si="71"/>
        <v>0</v>
      </c>
      <c r="Q300" s="184">
        <v>0</v>
      </c>
      <c r="R300" s="184">
        <f t="shared" si="72"/>
        <v>0</v>
      </c>
      <c r="S300" s="184">
        <v>0</v>
      </c>
      <c r="T300" s="185">
        <f t="shared" si="73"/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186" t="s">
        <v>252</v>
      </c>
      <c r="AT300" s="186" t="s">
        <v>757</v>
      </c>
      <c r="AU300" s="186" t="s">
        <v>84</v>
      </c>
      <c r="AY300" s="19" t="s">
        <v>177</v>
      </c>
      <c r="BE300" s="187">
        <f t="shared" si="74"/>
        <v>0</v>
      </c>
      <c r="BF300" s="187">
        <f t="shared" si="75"/>
        <v>0</v>
      </c>
      <c r="BG300" s="187">
        <f t="shared" si="76"/>
        <v>0</v>
      </c>
      <c r="BH300" s="187">
        <f t="shared" si="77"/>
        <v>0</v>
      </c>
      <c r="BI300" s="187">
        <f t="shared" si="78"/>
        <v>0</v>
      </c>
      <c r="BJ300" s="19" t="s">
        <v>84</v>
      </c>
      <c r="BK300" s="187">
        <f t="shared" si="79"/>
        <v>0</v>
      </c>
      <c r="BL300" s="19" t="s">
        <v>184</v>
      </c>
      <c r="BM300" s="186" t="s">
        <v>4187</v>
      </c>
    </row>
    <row r="301" spans="1:65" s="2" customFormat="1" ht="16.5" customHeight="1">
      <c r="A301" s="36"/>
      <c r="B301" s="37"/>
      <c r="C301" s="237" t="s">
        <v>1795</v>
      </c>
      <c r="D301" s="237" t="s">
        <v>757</v>
      </c>
      <c r="E301" s="238" t="s">
        <v>4105</v>
      </c>
      <c r="F301" s="239" t="s">
        <v>4106</v>
      </c>
      <c r="G301" s="240" t="s">
        <v>4103</v>
      </c>
      <c r="H301" s="241">
        <v>2</v>
      </c>
      <c r="I301" s="242"/>
      <c r="J301" s="243">
        <f t="shared" si="70"/>
        <v>0</v>
      </c>
      <c r="K301" s="239" t="s">
        <v>19</v>
      </c>
      <c r="L301" s="244"/>
      <c r="M301" s="245" t="s">
        <v>19</v>
      </c>
      <c r="N301" s="246" t="s">
        <v>47</v>
      </c>
      <c r="O301" s="66"/>
      <c r="P301" s="184">
        <f t="shared" si="71"/>
        <v>0</v>
      </c>
      <c r="Q301" s="184">
        <v>0</v>
      </c>
      <c r="R301" s="184">
        <f t="shared" si="72"/>
        <v>0</v>
      </c>
      <c r="S301" s="184">
        <v>0</v>
      </c>
      <c r="T301" s="185">
        <f t="shared" si="73"/>
        <v>0</v>
      </c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R301" s="186" t="s">
        <v>252</v>
      </c>
      <c r="AT301" s="186" t="s">
        <v>757</v>
      </c>
      <c r="AU301" s="186" t="s">
        <v>84</v>
      </c>
      <c r="AY301" s="19" t="s">
        <v>177</v>
      </c>
      <c r="BE301" s="187">
        <f t="shared" si="74"/>
        <v>0</v>
      </c>
      <c r="BF301" s="187">
        <f t="shared" si="75"/>
        <v>0</v>
      </c>
      <c r="BG301" s="187">
        <f t="shared" si="76"/>
        <v>0</v>
      </c>
      <c r="BH301" s="187">
        <f t="shared" si="77"/>
        <v>0</v>
      </c>
      <c r="BI301" s="187">
        <f t="shared" si="78"/>
        <v>0</v>
      </c>
      <c r="BJ301" s="19" t="s">
        <v>84</v>
      </c>
      <c r="BK301" s="187">
        <f t="shared" si="79"/>
        <v>0</v>
      </c>
      <c r="BL301" s="19" t="s">
        <v>184</v>
      </c>
      <c r="BM301" s="186" t="s">
        <v>4188</v>
      </c>
    </row>
    <row r="302" spans="1:65" s="2" customFormat="1" ht="16.5" customHeight="1">
      <c r="A302" s="36"/>
      <c r="B302" s="37"/>
      <c r="C302" s="237" t="s">
        <v>1801</v>
      </c>
      <c r="D302" s="237" t="s">
        <v>757</v>
      </c>
      <c r="E302" s="238" t="s">
        <v>4108</v>
      </c>
      <c r="F302" s="239" t="s">
        <v>4109</v>
      </c>
      <c r="G302" s="240" t="s">
        <v>4103</v>
      </c>
      <c r="H302" s="241">
        <v>2</v>
      </c>
      <c r="I302" s="242"/>
      <c r="J302" s="243">
        <f t="shared" si="70"/>
        <v>0</v>
      </c>
      <c r="K302" s="239" t="s">
        <v>19</v>
      </c>
      <c r="L302" s="244"/>
      <c r="M302" s="245" t="s">
        <v>19</v>
      </c>
      <c r="N302" s="246" t="s">
        <v>47</v>
      </c>
      <c r="O302" s="66"/>
      <c r="P302" s="184">
        <f t="shared" si="71"/>
        <v>0</v>
      </c>
      <c r="Q302" s="184">
        <v>0</v>
      </c>
      <c r="R302" s="184">
        <f t="shared" si="72"/>
        <v>0</v>
      </c>
      <c r="S302" s="184">
        <v>0</v>
      </c>
      <c r="T302" s="185">
        <f t="shared" si="73"/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86" t="s">
        <v>252</v>
      </c>
      <c r="AT302" s="186" t="s">
        <v>757</v>
      </c>
      <c r="AU302" s="186" t="s">
        <v>84</v>
      </c>
      <c r="AY302" s="19" t="s">
        <v>177</v>
      </c>
      <c r="BE302" s="187">
        <f t="shared" si="74"/>
        <v>0</v>
      </c>
      <c r="BF302" s="187">
        <f t="shared" si="75"/>
        <v>0</v>
      </c>
      <c r="BG302" s="187">
        <f t="shared" si="76"/>
        <v>0</v>
      </c>
      <c r="BH302" s="187">
        <f t="shared" si="77"/>
        <v>0</v>
      </c>
      <c r="BI302" s="187">
        <f t="shared" si="78"/>
        <v>0</v>
      </c>
      <c r="BJ302" s="19" t="s">
        <v>84</v>
      </c>
      <c r="BK302" s="187">
        <f t="shared" si="79"/>
        <v>0</v>
      </c>
      <c r="BL302" s="19" t="s">
        <v>184</v>
      </c>
      <c r="BM302" s="186" t="s">
        <v>4189</v>
      </c>
    </row>
    <row r="303" spans="1:65" s="2" customFormat="1" ht="16.5" customHeight="1">
      <c r="A303" s="36"/>
      <c r="B303" s="37"/>
      <c r="C303" s="237" t="s">
        <v>1803</v>
      </c>
      <c r="D303" s="237" t="s">
        <v>757</v>
      </c>
      <c r="E303" s="238" t="s">
        <v>4190</v>
      </c>
      <c r="F303" s="239" t="s">
        <v>4118</v>
      </c>
      <c r="G303" s="240" t="s">
        <v>3723</v>
      </c>
      <c r="H303" s="241">
        <v>4</v>
      </c>
      <c r="I303" s="242"/>
      <c r="J303" s="243">
        <f t="shared" si="70"/>
        <v>0</v>
      </c>
      <c r="K303" s="239" t="s">
        <v>19</v>
      </c>
      <c r="L303" s="244"/>
      <c r="M303" s="245" t="s">
        <v>19</v>
      </c>
      <c r="N303" s="246" t="s">
        <v>47</v>
      </c>
      <c r="O303" s="66"/>
      <c r="P303" s="184">
        <f t="shared" si="71"/>
        <v>0</v>
      </c>
      <c r="Q303" s="184">
        <v>0</v>
      </c>
      <c r="R303" s="184">
        <f t="shared" si="72"/>
        <v>0</v>
      </c>
      <c r="S303" s="184">
        <v>0</v>
      </c>
      <c r="T303" s="185">
        <f t="shared" si="73"/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186" t="s">
        <v>252</v>
      </c>
      <c r="AT303" s="186" t="s">
        <v>757</v>
      </c>
      <c r="AU303" s="186" t="s">
        <v>84</v>
      </c>
      <c r="AY303" s="19" t="s">
        <v>177</v>
      </c>
      <c r="BE303" s="187">
        <f t="shared" si="74"/>
        <v>0</v>
      </c>
      <c r="BF303" s="187">
        <f t="shared" si="75"/>
        <v>0</v>
      </c>
      <c r="BG303" s="187">
        <f t="shared" si="76"/>
        <v>0</v>
      </c>
      <c r="BH303" s="187">
        <f t="shared" si="77"/>
        <v>0</v>
      </c>
      <c r="BI303" s="187">
        <f t="shared" si="78"/>
        <v>0</v>
      </c>
      <c r="BJ303" s="19" t="s">
        <v>84</v>
      </c>
      <c r="BK303" s="187">
        <f t="shared" si="79"/>
        <v>0</v>
      </c>
      <c r="BL303" s="19" t="s">
        <v>184</v>
      </c>
      <c r="BM303" s="186" t="s">
        <v>4191</v>
      </c>
    </row>
    <row r="304" spans="1:65" s="2" customFormat="1" ht="16.5" customHeight="1">
      <c r="A304" s="36"/>
      <c r="B304" s="37"/>
      <c r="C304" s="237" t="s">
        <v>1808</v>
      </c>
      <c r="D304" s="237" t="s">
        <v>757</v>
      </c>
      <c r="E304" s="238" t="s">
        <v>4192</v>
      </c>
      <c r="F304" s="239" t="s">
        <v>4193</v>
      </c>
      <c r="G304" s="240" t="s">
        <v>3723</v>
      </c>
      <c r="H304" s="241">
        <v>1</v>
      </c>
      <c r="I304" s="242"/>
      <c r="J304" s="243">
        <f t="shared" si="70"/>
        <v>0</v>
      </c>
      <c r="K304" s="239" t="s">
        <v>19</v>
      </c>
      <c r="L304" s="244"/>
      <c r="M304" s="245" t="s">
        <v>19</v>
      </c>
      <c r="N304" s="246" t="s">
        <v>47</v>
      </c>
      <c r="O304" s="66"/>
      <c r="P304" s="184">
        <f t="shared" si="71"/>
        <v>0</v>
      </c>
      <c r="Q304" s="184">
        <v>0</v>
      </c>
      <c r="R304" s="184">
        <f t="shared" si="72"/>
        <v>0</v>
      </c>
      <c r="S304" s="184">
        <v>0</v>
      </c>
      <c r="T304" s="185">
        <f t="shared" si="73"/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86" t="s">
        <v>252</v>
      </c>
      <c r="AT304" s="186" t="s">
        <v>757</v>
      </c>
      <c r="AU304" s="186" t="s">
        <v>84</v>
      </c>
      <c r="AY304" s="19" t="s">
        <v>177</v>
      </c>
      <c r="BE304" s="187">
        <f t="shared" si="74"/>
        <v>0</v>
      </c>
      <c r="BF304" s="187">
        <f t="shared" si="75"/>
        <v>0</v>
      </c>
      <c r="BG304" s="187">
        <f t="shared" si="76"/>
        <v>0</v>
      </c>
      <c r="BH304" s="187">
        <f t="shared" si="77"/>
        <v>0</v>
      </c>
      <c r="BI304" s="187">
        <f t="shared" si="78"/>
        <v>0</v>
      </c>
      <c r="BJ304" s="19" t="s">
        <v>84</v>
      </c>
      <c r="BK304" s="187">
        <f t="shared" si="79"/>
        <v>0</v>
      </c>
      <c r="BL304" s="19" t="s">
        <v>184</v>
      </c>
      <c r="BM304" s="186" t="s">
        <v>4194</v>
      </c>
    </row>
    <row r="305" spans="1:65" s="2" customFormat="1" ht="16.5" customHeight="1">
      <c r="A305" s="36"/>
      <c r="B305" s="37"/>
      <c r="C305" s="237" t="s">
        <v>1813</v>
      </c>
      <c r="D305" s="237" t="s">
        <v>757</v>
      </c>
      <c r="E305" s="238" t="s">
        <v>4126</v>
      </c>
      <c r="F305" s="239" t="s">
        <v>4118</v>
      </c>
      <c r="G305" s="240" t="s">
        <v>757</v>
      </c>
      <c r="H305" s="241">
        <v>1</v>
      </c>
      <c r="I305" s="242"/>
      <c r="J305" s="243">
        <f t="shared" si="70"/>
        <v>0</v>
      </c>
      <c r="K305" s="239" t="s">
        <v>19</v>
      </c>
      <c r="L305" s="244"/>
      <c r="M305" s="245" t="s">
        <v>19</v>
      </c>
      <c r="N305" s="246" t="s">
        <v>47</v>
      </c>
      <c r="O305" s="66"/>
      <c r="P305" s="184">
        <f t="shared" si="71"/>
        <v>0</v>
      </c>
      <c r="Q305" s="184">
        <v>0</v>
      </c>
      <c r="R305" s="184">
        <f t="shared" si="72"/>
        <v>0</v>
      </c>
      <c r="S305" s="184">
        <v>0</v>
      </c>
      <c r="T305" s="185">
        <f t="shared" si="73"/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86" t="s">
        <v>252</v>
      </c>
      <c r="AT305" s="186" t="s">
        <v>757</v>
      </c>
      <c r="AU305" s="186" t="s">
        <v>84</v>
      </c>
      <c r="AY305" s="19" t="s">
        <v>177</v>
      </c>
      <c r="BE305" s="187">
        <f t="shared" si="74"/>
        <v>0</v>
      </c>
      <c r="BF305" s="187">
        <f t="shared" si="75"/>
        <v>0</v>
      </c>
      <c r="BG305" s="187">
        <f t="shared" si="76"/>
        <v>0</v>
      </c>
      <c r="BH305" s="187">
        <f t="shared" si="77"/>
        <v>0</v>
      </c>
      <c r="BI305" s="187">
        <f t="shared" si="78"/>
        <v>0</v>
      </c>
      <c r="BJ305" s="19" t="s">
        <v>84</v>
      </c>
      <c r="BK305" s="187">
        <f t="shared" si="79"/>
        <v>0</v>
      </c>
      <c r="BL305" s="19" t="s">
        <v>184</v>
      </c>
      <c r="BM305" s="186" t="s">
        <v>4195</v>
      </c>
    </row>
    <row r="306" spans="1:65" s="2" customFormat="1" ht="16.5" customHeight="1">
      <c r="A306" s="36"/>
      <c r="B306" s="37"/>
      <c r="C306" s="237" t="s">
        <v>1831</v>
      </c>
      <c r="D306" s="237" t="s">
        <v>757</v>
      </c>
      <c r="E306" s="238" t="s">
        <v>4196</v>
      </c>
      <c r="F306" s="239" t="s">
        <v>4197</v>
      </c>
      <c r="G306" s="240" t="s">
        <v>3723</v>
      </c>
      <c r="H306" s="241">
        <v>1</v>
      </c>
      <c r="I306" s="242"/>
      <c r="J306" s="243">
        <f t="shared" si="70"/>
        <v>0</v>
      </c>
      <c r="K306" s="239" t="s">
        <v>19</v>
      </c>
      <c r="L306" s="244"/>
      <c r="M306" s="245" t="s">
        <v>19</v>
      </c>
      <c r="N306" s="246" t="s">
        <v>47</v>
      </c>
      <c r="O306" s="66"/>
      <c r="P306" s="184">
        <f t="shared" si="71"/>
        <v>0</v>
      </c>
      <c r="Q306" s="184">
        <v>0</v>
      </c>
      <c r="R306" s="184">
        <f t="shared" si="72"/>
        <v>0</v>
      </c>
      <c r="S306" s="184">
        <v>0</v>
      </c>
      <c r="T306" s="185">
        <f t="shared" si="73"/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86" t="s">
        <v>252</v>
      </c>
      <c r="AT306" s="186" t="s">
        <v>757</v>
      </c>
      <c r="AU306" s="186" t="s">
        <v>84</v>
      </c>
      <c r="AY306" s="19" t="s">
        <v>177</v>
      </c>
      <c r="BE306" s="187">
        <f t="shared" si="74"/>
        <v>0</v>
      </c>
      <c r="BF306" s="187">
        <f t="shared" si="75"/>
        <v>0</v>
      </c>
      <c r="BG306" s="187">
        <f t="shared" si="76"/>
        <v>0</v>
      </c>
      <c r="BH306" s="187">
        <f t="shared" si="77"/>
        <v>0</v>
      </c>
      <c r="BI306" s="187">
        <f t="shared" si="78"/>
        <v>0</v>
      </c>
      <c r="BJ306" s="19" t="s">
        <v>84</v>
      </c>
      <c r="BK306" s="187">
        <f t="shared" si="79"/>
        <v>0</v>
      </c>
      <c r="BL306" s="19" t="s">
        <v>184</v>
      </c>
      <c r="BM306" s="186" t="s">
        <v>4198</v>
      </c>
    </row>
    <row r="307" spans="1:65" s="2" customFormat="1" ht="16.5" customHeight="1">
      <c r="A307" s="36"/>
      <c r="B307" s="37"/>
      <c r="C307" s="237" t="s">
        <v>1837</v>
      </c>
      <c r="D307" s="237" t="s">
        <v>757</v>
      </c>
      <c r="E307" s="238" t="s">
        <v>4199</v>
      </c>
      <c r="F307" s="239" t="s">
        <v>4200</v>
      </c>
      <c r="G307" s="240" t="s">
        <v>3723</v>
      </c>
      <c r="H307" s="241">
        <v>1</v>
      </c>
      <c r="I307" s="242"/>
      <c r="J307" s="243">
        <f t="shared" si="70"/>
        <v>0</v>
      </c>
      <c r="K307" s="239" t="s">
        <v>19</v>
      </c>
      <c r="L307" s="244"/>
      <c r="M307" s="245" t="s">
        <v>19</v>
      </c>
      <c r="N307" s="246" t="s">
        <v>47</v>
      </c>
      <c r="O307" s="66"/>
      <c r="P307" s="184">
        <f t="shared" si="71"/>
        <v>0</v>
      </c>
      <c r="Q307" s="184">
        <v>0</v>
      </c>
      <c r="R307" s="184">
        <f t="shared" si="72"/>
        <v>0</v>
      </c>
      <c r="S307" s="184">
        <v>0</v>
      </c>
      <c r="T307" s="185">
        <f t="shared" si="73"/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186" t="s">
        <v>252</v>
      </c>
      <c r="AT307" s="186" t="s">
        <v>757</v>
      </c>
      <c r="AU307" s="186" t="s">
        <v>84</v>
      </c>
      <c r="AY307" s="19" t="s">
        <v>177</v>
      </c>
      <c r="BE307" s="187">
        <f t="shared" si="74"/>
        <v>0</v>
      </c>
      <c r="BF307" s="187">
        <f t="shared" si="75"/>
        <v>0</v>
      </c>
      <c r="BG307" s="187">
        <f t="shared" si="76"/>
        <v>0</v>
      </c>
      <c r="BH307" s="187">
        <f t="shared" si="77"/>
        <v>0</v>
      </c>
      <c r="BI307" s="187">
        <f t="shared" si="78"/>
        <v>0</v>
      </c>
      <c r="BJ307" s="19" t="s">
        <v>84</v>
      </c>
      <c r="BK307" s="187">
        <f t="shared" si="79"/>
        <v>0</v>
      </c>
      <c r="BL307" s="19" t="s">
        <v>184</v>
      </c>
      <c r="BM307" s="186" t="s">
        <v>4201</v>
      </c>
    </row>
    <row r="308" spans="1:65" s="2" customFormat="1" ht="16.5" customHeight="1">
      <c r="A308" s="36"/>
      <c r="B308" s="37"/>
      <c r="C308" s="237" t="s">
        <v>1842</v>
      </c>
      <c r="D308" s="237" t="s">
        <v>757</v>
      </c>
      <c r="E308" s="238" t="s">
        <v>4140</v>
      </c>
      <c r="F308" s="239" t="s">
        <v>4141</v>
      </c>
      <c r="G308" s="240" t="s">
        <v>3723</v>
      </c>
      <c r="H308" s="241">
        <v>1</v>
      </c>
      <c r="I308" s="242"/>
      <c r="J308" s="243">
        <f t="shared" si="70"/>
        <v>0</v>
      </c>
      <c r="K308" s="239" t="s">
        <v>19</v>
      </c>
      <c r="L308" s="244"/>
      <c r="M308" s="245" t="s">
        <v>19</v>
      </c>
      <c r="N308" s="246" t="s">
        <v>47</v>
      </c>
      <c r="O308" s="66"/>
      <c r="P308" s="184">
        <f t="shared" si="71"/>
        <v>0</v>
      </c>
      <c r="Q308" s="184">
        <v>0</v>
      </c>
      <c r="R308" s="184">
        <f t="shared" si="72"/>
        <v>0</v>
      </c>
      <c r="S308" s="184">
        <v>0</v>
      </c>
      <c r="T308" s="185">
        <f t="shared" si="73"/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86" t="s">
        <v>252</v>
      </c>
      <c r="AT308" s="186" t="s">
        <v>757</v>
      </c>
      <c r="AU308" s="186" t="s">
        <v>84</v>
      </c>
      <c r="AY308" s="19" t="s">
        <v>177</v>
      </c>
      <c r="BE308" s="187">
        <f t="shared" si="74"/>
        <v>0</v>
      </c>
      <c r="BF308" s="187">
        <f t="shared" si="75"/>
        <v>0</v>
      </c>
      <c r="BG308" s="187">
        <f t="shared" si="76"/>
        <v>0</v>
      </c>
      <c r="BH308" s="187">
        <f t="shared" si="77"/>
        <v>0</v>
      </c>
      <c r="BI308" s="187">
        <f t="shared" si="78"/>
        <v>0</v>
      </c>
      <c r="BJ308" s="19" t="s">
        <v>84</v>
      </c>
      <c r="BK308" s="187">
        <f t="shared" si="79"/>
        <v>0</v>
      </c>
      <c r="BL308" s="19" t="s">
        <v>184</v>
      </c>
      <c r="BM308" s="186" t="s">
        <v>4202</v>
      </c>
    </row>
    <row r="309" spans="1:65" s="2" customFormat="1" ht="16.5" customHeight="1">
      <c r="A309" s="36"/>
      <c r="B309" s="37"/>
      <c r="C309" s="237" t="s">
        <v>1846</v>
      </c>
      <c r="D309" s="237" t="s">
        <v>757</v>
      </c>
      <c r="E309" s="238" t="s">
        <v>4143</v>
      </c>
      <c r="F309" s="239" t="s">
        <v>4144</v>
      </c>
      <c r="G309" s="240" t="s">
        <v>3723</v>
      </c>
      <c r="H309" s="241">
        <v>1</v>
      </c>
      <c r="I309" s="242"/>
      <c r="J309" s="243">
        <f t="shared" si="70"/>
        <v>0</v>
      </c>
      <c r="K309" s="239" t="s">
        <v>19</v>
      </c>
      <c r="L309" s="244"/>
      <c r="M309" s="245" t="s">
        <v>19</v>
      </c>
      <c r="N309" s="246" t="s">
        <v>47</v>
      </c>
      <c r="O309" s="66"/>
      <c r="P309" s="184">
        <f t="shared" si="71"/>
        <v>0</v>
      </c>
      <c r="Q309" s="184">
        <v>0</v>
      </c>
      <c r="R309" s="184">
        <f t="shared" si="72"/>
        <v>0</v>
      </c>
      <c r="S309" s="184">
        <v>0</v>
      </c>
      <c r="T309" s="185">
        <f t="shared" si="73"/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186" t="s">
        <v>252</v>
      </c>
      <c r="AT309" s="186" t="s">
        <v>757</v>
      </c>
      <c r="AU309" s="186" t="s">
        <v>84</v>
      </c>
      <c r="AY309" s="19" t="s">
        <v>177</v>
      </c>
      <c r="BE309" s="187">
        <f t="shared" si="74"/>
        <v>0</v>
      </c>
      <c r="BF309" s="187">
        <f t="shared" si="75"/>
        <v>0</v>
      </c>
      <c r="BG309" s="187">
        <f t="shared" si="76"/>
        <v>0</v>
      </c>
      <c r="BH309" s="187">
        <f t="shared" si="77"/>
        <v>0</v>
      </c>
      <c r="BI309" s="187">
        <f t="shared" si="78"/>
        <v>0</v>
      </c>
      <c r="BJ309" s="19" t="s">
        <v>84</v>
      </c>
      <c r="BK309" s="187">
        <f t="shared" si="79"/>
        <v>0</v>
      </c>
      <c r="BL309" s="19" t="s">
        <v>184</v>
      </c>
      <c r="BM309" s="186" t="s">
        <v>4203</v>
      </c>
    </row>
    <row r="310" spans="1:65" s="2" customFormat="1" ht="16.5" customHeight="1">
      <c r="A310" s="36"/>
      <c r="B310" s="37"/>
      <c r="C310" s="237" t="s">
        <v>1852</v>
      </c>
      <c r="D310" s="237" t="s">
        <v>757</v>
      </c>
      <c r="E310" s="238" t="s">
        <v>4152</v>
      </c>
      <c r="F310" s="239" t="s">
        <v>4153</v>
      </c>
      <c r="G310" s="240" t="s">
        <v>3723</v>
      </c>
      <c r="H310" s="241">
        <v>1</v>
      </c>
      <c r="I310" s="242"/>
      <c r="J310" s="243">
        <f t="shared" si="70"/>
        <v>0</v>
      </c>
      <c r="K310" s="239" t="s">
        <v>19</v>
      </c>
      <c r="L310" s="244"/>
      <c r="M310" s="245" t="s">
        <v>19</v>
      </c>
      <c r="N310" s="246" t="s">
        <v>47</v>
      </c>
      <c r="O310" s="66"/>
      <c r="P310" s="184">
        <f t="shared" si="71"/>
        <v>0</v>
      </c>
      <c r="Q310" s="184">
        <v>0</v>
      </c>
      <c r="R310" s="184">
        <f t="shared" si="72"/>
        <v>0</v>
      </c>
      <c r="S310" s="184">
        <v>0</v>
      </c>
      <c r="T310" s="185">
        <f t="shared" si="73"/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86" t="s">
        <v>252</v>
      </c>
      <c r="AT310" s="186" t="s">
        <v>757</v>
      </c>
      <c r="AU310" s="186" t="s">
        <v>84</v>
      </c>
      <c r="AY310" s="19" t="s">
        <v>177</v>
      </c>
      <c r="BE310" s="187">
        <f t="shared" si="74"/>
        <v>0</v>
      </c>
      <c r="BF310" s="187">
        <f t="shared" si="75"/>
        <v>0</v>
      </c>
      <c r="BG310" s="187">
        <f t="shared" si="76"/>
        <v>0</v>
      </c>
      <c r="BH310" s="187">
        <f t="shared" si="77"/>
        <v>0</v>
      </c>
      <c r="BI310" s="187">
        <f t="shared" si="78"/>
        <v>0</v>
      </c>
      <c r="BJ310" s="19" t="s">
        <v>84</v>
      </c>
      <c r="BK310" s="187">
        <f t="shared" si="79"/>
        <v>0</v>
      </c>
      <c r="BL310" s="19" t="s">
        <v>184</v>
      </c>
      <c r="BM310" s="186" t="s">
        <v>4204</v>
      </c>
    </row>
    <row r="311" spans="1:65" s="2" customFormat="1" ht="16.5" customHeight="1">
      <c r="A311" s="36"/>
      <c r="B311" s="37"/>
      <c r="C311" s="237" t="s">
        <v>1859</v>
      </c>
      <c r="D311" s="237" t="s">
        <v>757</v>
      </c>
      <c r="E311" s="238" t="s">
        <v>4158</v>
      </c>
      <c r="F311" s="239" t="s">
        <v>4159</v>
      </c>
      <c r="G311" s="240" t="s">
        <v>3723</v>
      </c>
      <c r="H311" s="241">
        <v>1</v>
      </c>
      <c r="I311" s="242"/>
      <c r="J311" s="243">
        <f t="shared" si="70"/>
        <v>0</v>
      </c>
      <c r="K311" s="239" t="s">
        <v>19</v>
      </c>
      <c r="L311" s="244"/>
      <c r="M311" s="245" t="s">
        <v>19</v>
      </c>
      <c r="N311" s="246" t="s">
        <v>47</v>
      </c>
      <c r="O311" s="66"/>
      <c r="P311" s="184">
        <f t="shared" si="71"/>
        <v>0</v>
      </c>
      <c r="Q311" s="184">
        <v>0</v>
      </c>
      <c r="R311" s="184">
        <f t="shared" si="72"/>
        <v>0</v>
      </c>
      <c r="S311" s="184">
        <v>0</v>
      </c>
      <c r="T311" s="185">
        <f t="shared" si="73"/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86" t="s">
        <v>252</v>
      </c>
      <c r="AT311" s="186" t="s">
        <v>757</v>
      </c>
      <c r="AU311" s="186" t="s">
        <v>84</v>
      </c>
      <c r="AY311" s="19" t="s">
        <v>177</v>
      </c>
      <c r="BE311" s="187">
        <f t="shared" si="74"/>
        <v>0</v>
      </c>
      <c r="BF311" s="187">
        <f t="shared" si="75"/>
        <v>0</v>
      </c>
      <c r="BG311" s="187">
        <f t="shared" si="76"/>
        <v>0</v>
      </c>
      <c r="BH311" s="187">
        <f t="shared" si="77"/>
        <v>0</v>
      </c>
      <c r="BI311" s="187">
        <f t="shared" si="78"/>
        <v>0</v>
      </c>
      <c r="BJ311" s="19" t="s">
        <v>84</v>
      </c>
      <c r="BK311" s="187">
        <f t="shared" si="79"/>
        <v>0</v>
      </c>
      <c r="BL311" s="19" t="s">
        <v>184</v>
      </c>
      <c r="BM311" s="186" t="s">
        <v>4205</v>
      </c>
    </row>
    <row r="312" spans="1:65" s="2" customFormat="1" ht="16.5" customHeight="1">
      <c r="A312" s="36"/>
      <c r="B312" s="37"/>
      <c r="C312" s="237" t="s">
        <v>1866</v>
      </c>
      <c r="D312" s="237" t="s">
        <v>757</v>
      </c>
      <c r="E312" s="238" t="s">
        <v>4161</v>
      </c>
      <c r="F312" s="239" t="s">
        <v>4162</v>
      </c>
      <c r="G312" s="240" t="s">
        <v>3641</v>
      </c>
      <c r="H312" s="241">
        <v>1</v>
      </c>
      <c r="I312" s="242"/>
      <c r="J312" s="243">
        <f t="shared" si="70"/>
        <v>0</v>
      </c>
      <c r="K312" s="239" t="s">
        <v>19</v>
      </c>
      <c r="L312" s="244"/>
      <c r="M312" s="245" t="s">
        <v>19</v>
      </c>
      <c r="N312" s="246" t="s">
        <v>47</v>
      </c>
      <c r="O312" s="66"/>
      <c r="P312" s="184">
        <f t="shared" si="71"/>
        <v>0</v>
      </c>
      <c r="Q312" s="184">
        <v>0</v>
      </c>
      <c r="R312" s="184">
        <f t="shared" si="72"/>
        <v>0</v>
      </c>
      <c r="S312" s="184">
        <v>0</v>
      </c>
      <c r="T312" s="185">
        <f t="shared" si="73"/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86" t="s">
        <v>252</v>
      </c>
      <c r="AT312" s="186" t="s">
        <v>757</v>
      </c>
      <c r="AU312" s="186" t="s">
        <v>84</v>
      </c>
      <c r="AY312" s="19" t="s">
        <v>177</v>
      </c>
      <c r="BE312" s="187">
        <f t="shared" si="74"/>
        <v>0</v>
      </c>
      <c r="BF312" s="187">
        <f t="shared" si="75"/>
        <v>0</v>
      </c>
      <c r="BG312" s="187">
        <f t="shared" si="76"/>
        <v>0</v>
      </c>
      <c r="BH312" s="187">
        <f t="shared" si="77"/>
        <v>0</v>
      </c>
      <c r="BI312" s="187">
        <f t="shared" si="78"/>
        <v>0</v>
      </c>
      <c r="BJ312" s="19" t="s">
        <v>84</v>
      </c>
      <c r="BK312" s="187">
        <f t="shared" si="79"/>
        <v>0</v>
      </c>
      <c r="BL312" s="19" t="s">
        <v>184</v>
      </c>
      <c r="BM312" s="186" t="s">
        <v>4206</v>
      </c>
    </row>
    <row r="313" spans="1:65" s="2" customFormat="1" ht="16.5" customHeight="1">
      <c r="A313" s="36"/>
      <c r="B313" s="37"/>
      <c r="C313" s="237" t="s">
        <v>1871</v>
      </c>
      <c r="D313" s="237" t="s">
        <v>757</v>
      </c>
      <c r="E313" s="238" t="s">
        <v>4207</v>
      </c>
      <c r="F313" s="239" t="s">
        <v>4174</v>
      </c>
      <c r="G313" s="240" t="s">
        <v>1992</v>
      </c>
      <c r="H313" s="241">
        <v>1</v>
      </c>
      <c r="I313" s="242"/>
      <c r="J313" s="243">
        <f t="shared" si="70"/>
        <v>0</v>
      </c>
      <c r="K313" s="239" t="s">
        <v>19</v>
      </c>
      <c r="L313" s="244"/>
      <c r="M313" s="245" t="s">
        <v>19</v>
      </c>
      <c r="N313" s="246" t="s">
        <v>47</v>
      </c>
      <c r="O313" s="66"/>
      <c r="P313" s="184">
        <f t="shared" si="71"/>
        <v>0</v>
      </c>
      <c r="Q313" s="184">
        <v>0</v>
      </c>
      <c r="R313" s="184">
        <f t="shared" si="72"/>
        <v>0</v>
      </c>
      <c r="S313" s="184">
        <v>0</v>
      </c>
      <c r="T313" s="185">
        <f t="shared" si="73"/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186" t="s">
        <v>252</v>
      </c>
      <c r="AT313" s="186" t="s">
        <v>757</v>
      </c>
      <c r="AU313" s="186" t="s">
        <v>84</v>
      </c>
      <c r="AY313" s="19" t="s">
        <v>177</v>
      </c>
      <c r="BE313" s="187">
        <f t="shared" si="74"/>
        <v>0</v>
      </c>
      <c r="BF313" s="187">
        <f t="shared" si="75"/>
        <v>0</v>
      </c>
      <c r="BG313" s="187">
        <f t="shared" si="76"/>
        <v>0</v>
      </c>
      <c r="BH313" s="187">
        <f t="shared" si="77"/>
        <v>0</v>
      </c>
      <c r="BI313" s="187">
        <f t="shared" si="78"/>
        <v>0</v>
      </c>
      <c r="BJ313" s="19" t="s">
        <v>84</v>
      </c>
      <c r="BK313" s="187">
        <f t="shared" si="79"/>
        <v>0</v>
      </c>
      <c r="BL313" s="19" t="s">
        <v>184</v>
      </c>
      <c r="BM313" s="186" t="s">
        <v>4208</v>
      </c>
    </row>
    <row r="314" spans="1:65" s="2" customFormat="1" ht="16.5" customHeight="1">
      <c r="A314" s="36"/>
      <c r="B314" s="37"/>
      <c r="C314" s="175" t="s">
        <v>1877</v>
      </c>
      <c r="D314" s="175" t="s">
        <v>179</v>
      </c>
      <c r="E314" s="176" t="s">
        <v>4209</v>
      </c>
      <c r="F314" s="177" t="s">
        <v>4177</v>
      </c>
      <c r="G314" s="178" t="s">
        <v>1992</v>
      </c>
      <c r="H314" s="179">
        <v>1</v>
      </c>
      <c r="I314" s="180"/>
      <c r="J314" s="181">
        <f t="shared" si="70"/>
        <v>0</v>
      </c>
      <c r="K314" s="177" t="s">
        <v>19</v>
      </c>
      <c r="L314" s="41"/>
      <c r="M314" s="182" t="s">
        <v>19</v>
      </c>
      <c r="N314" s="183" t="s">
        <v>47</v>
      </c>
      <c r="O314" s="66"/>
      <c r="P314" s="184">
        <f t="shared" si="71"/>
        <v>0</v>
      </c>
      <c r="Q314" s="184">
        <v>0</v>
      </c>
      <c r="R314" s="184">
        <f t="shared" si="72"/>
        <v>0</v>
      </c>
      <c r="S314" s="184">
        <v>0</v>
      </c>
      <c r="T314" s="185">
        <f t="shared" si="73"/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186" t="s">
        <v>184</v>
      </c>
      <c r="AT314" s="186" t="s">
        <v>179</v>
      </c>
      <c r="AU314" s="186" t="s">
        <v>84</v>
      </c>
      <c r="AY314" s="19" t="s">
        <v>177</v>
      </c>
      <c r="BE314" s="187">
        <f t="shared" si="74"/>
        <v>0</v>
      </c>
      <c r="BF314" s="187">
        <f t="shared" si="75"/>
        <v>0</v>
      </c>
      <c r="BG314" s="187">
        <f t="shared" si="76"/>
        <v>0</v>
      </c>
      <c r="BH314" s="187">
        <f t="shared" si="77"/>
        <v>0</v>
      </c>
      <c r="BI314" s="187">
        <f t="shared" si="78"/>
        <v>0</v>
      </c>
      <c r="BJ314" s="19" t="s">
        <v>84</v>
      </c>
      <c r="BK314" s="187">
        <f t="shared" si="79"/>
        <v>0</v>
      </c>
      <c r="BL314" s="19" t="s">
        <v>184</v>
      </c>
      <c r="BM314" s="186" t="s">
        <v>4210</v>
      </c>
    </row>
    <row r="315" spans="1:65" s="12" customFormat="1" ht="25.9" customHeight="1">
      <c r="B315" s="159"/>
      <c r="C315" s="160"/>
      <c r="D315" s="161" t="s">
        <v>75</v>
      </c>
      <c r="E315" s="162" t="s">
        <v>4211</v>
      </c>
      <c r="F315" s="162" t="s">
        <v>4212</v>
      </c>
      <c r="G315" s="160"/>
      <c r="H315" s="160"/>
      <c r="I315" s="163"/>
      <c r="J315" s="164">
        <f>BK315</f>
        <v>0</v>
      </c>
      <c r="K315" s="160"/>
      <c r="L315" s="165"/>
      <c r="M315" s="166"/>
      <c r="N315" s="167"/>
      <c r="O315" s="167"/>
      <c r="P315" s="168">
        <f>SUM(P316:P335)</f>
        <v>0</v>
      </c>
      <c r="Q315" s="167"/>
      <c r="R315" s="168">
        <f>SUM(R316:R335)</f>
        <v>0</v>
      </c>
      <c r="S315" s="167"/>
      <c r="T315" s="169">
        <f>SUM(T316:T335)</f>
        <v>0</v>
      </c>
      <c r="AR315" s="170" t="s">
        <v>84</v>
      </c>
      <c r="AT315" s="171" t="s">
        <v>75</v>
      </c>
      <c r="AU315" s="171" t="s">
        <v>76</v>
      </c>
      <c r="AY315" s="170" t="s">
        <v>177</v>
      </c>
      <c r="BK315" s="172">
        <f>SUM(BK316:BK335)</f>
        <v>0</v>
      </c>
    </row>
    <row r="316" spans="1:65" s="2" customFormat="1" ht="16.5" customHeight="1">
      <c r="A316" s="36"/>
      <c r="B316" s="37"/>
      <c r="C316" s="237" t="s">
        <v>1883</v>
      </c>
      <c r="D316" s="237" t="s">
        <v>757</v>
      </c>
      <c r="E316" s="238" t="s">
        <v>4213</v>
      </c>
      <c r="F316" s="239" t="s">
        <v>4214</v>
      </c>
      <c r="G316" s="240" t="s">
        <v>3723</v>
      </c>
      <c r="H316" s="241">
        <v>1</v>
      </c>
      <c r="I316" s="242"/>
      <c r="J316" s="243">
        <f t="shared" ref="J316:J335" si="80">ROUND(I316*H316,2)</f>
        <v>0</v>
      </c>
      <c r="K316" s="239" t="s">
        <v>19</v>
      </c>
      <c r="L316" s="244"/>
      <c r="M316" s="245" t="s">
        <v>19</v>
      </c>
      <c r="N316" s="246" t="s">
        <v>47</v>
      </c>
      <c r="O316" s="66"/>
      <c r="P316" s="184">
        <f t="shared" ref="P316:P335" si="81">O316*H316</f>
        <v>0</v>
      </c>
      <c r="Q316" s="184">
        <v>0</v>
      </c>
      <c r="R316" s="184">
        <f t="shared" ref="R316:R335" si="82">Q316*H316</f>
        <v>0</v>
      </c>
      <c r="S316" s="184">
        <v>0</v>
      </c>
      <c r="T316" s="185">
        <f t="shared" ref="T316:T335" si="83"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86" t="s">
        <v>252</v>
      </c>
      <c r="AT316" s="186" t="s">
        <v>757</v>
      </c>
      <c r="AU316" s="186" t="s">
        <v>84</v>
      </c>
      <c r="AY316" s="19" t="s">
        <v>177</v>
      </c>
      <c r="BE316" s="187">
        <f t="shared" ref="BE316:BE335" si="84">IF(N316="základní",J316,0)</f>
        <v>0</v>
      </c>
      <c r="BF316" s="187">
        <f t="shared" ref="BF316:BF335" si="85">IF(N316="snížená",J316,0)</f>
        <v>0</v>
      </c>
      <c r="BG316" s="187">
        <f t="shared" ref="BG316:BG335" si="86">IF(N316="zákl. přenesená",J316,0)</f>
        <v>0</v>
      </c>
      <c r="BH316" s="187">
        <f t="shared" ref="BH316:BH335" si="87">IF(N316="sníž. přenesená",J316,0)</f>
        <v>0</v>
      </c>
      <c r="BI316" s="187">
        <f t="shared" ref="BI316:BI335" si="88">IF(N316="nulová",J316,0)</f>
        <v>0</v>
      </c>
      <c r="BJ316" s="19" t="s">
        <v>84</v>
      </c>
      <c r="BK316" s="187">
        <f t="shared" ref="BK316:BK335" si="89">ROUND(I316*H316,2)</f>
        <v>0</v>
      </c>
      <c r="BL316" s="19" t="s">
        <v>184</v>
      </c>
      <c r="BM316" s="186" t="s">
        <v>4215</v>
      </c>
    </row>
    <row r="317" spans="1:65" s="2" customFormat="1" ht="16.5" customHeight="1">
      <c r="A317" s="36"/>
      <c r="B317" s="37"/>
      <c r="C317" s="237" t="s">
        <v>1888</v>
      </c>
      <c r="D317" s="237" t="s">
        <v>757</v>
      </c>
      <c r="E317" s="238" t="s">
        <v>4184</v>
      </c>
      <c r="F317" s="239" t="s">
        <v>4093</v>
      </c>
      <c r="G317" s="240" t="s">
        <v>3723</v>
      </c>
      <c r="H317" s="241">
        <v>1</v>
      </c>
      <c r="I317" s="242"/>
      <c r="J317" s="243">
        <f t="shared" si="80"/>
        <v>0</v>
      </c>
      <c r="K317" s="239" t="s">
        <v>19</v>
      </c>
      <c r="L317" s="244"/>
      <c r="M317" s="245" t="s">
        <v>19</v>
      </c>
      <c r="N317" s="246" t="s">
        <v>47</v>
      </c>
      <c r="O317" s="66"/>
      <c r="P317" s="184">
        <f t="shared" si="81"/>
        <v>0</v>
      </c>
      <c r="Q317" s="184">
        <v>0</v>
      </c>
      <c r="R317" s="184">
        <f t="shared" si="82"/>
        <v>0</v>
      </c>
      <c r="S317" s="184">
        <v>0</v>
      </c>
      <c r="T317" s="185">
        <f t="shared" si="83"/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86" t="s">
        <v>252</v>
      </c>
      <c r="AT317" s="186" t="s">
        <v>757</v>
      </c>
      <c r="AU317" s="186" t="s">
        <v>84</v>
      </c>
      <c r="AY317" s="19" t="s">
        <v>177</v>
      </c>
      <c r="BE317" s="187">
        <f t="shared" si="84"/>
        <v>0</v>
      </c>
      <c r="BF317" s="187">
        <f t="shared" si="85"/>
        <v>0</v>
      </c>
      <c r="BG317" s="187">
        <f t="shared" si="86"/>
        <v>0</v>
      </c>
      <c r="BH317" s="187">
        <f t="shared" si="87"/>
        <v>0</v>
      </c>
      <c r="BI317" s="187">
        <f t="shared" si="88"/>
        <v>0</v>
      </c>
      <c r="BJ317" s="19" t="s">
        <v>84</v>
      </c>
      <c r="BK317" s="187">
        <f t="shared" si="89"/>
        <v>0</v>
      </c>
      <c r="BL317" s="19" t="s">
        <v>184</v>
      </c>
      <c r="BM317" s="186" t="s">
        <v>4216</v>
      </c>
    </row>
    <row r="318" spans="1:65" s="2" customFormat="1" ht="16.5" customHeight="1">
      <c r="A318" s="36"/>
      <c r="B318" s="37"/>
      <c r="C318" s="237" t="s">
        <v>1894</v>
      </c>
      <c r="D318" s="237" t="s">
        <v>757</v>
      </c>
      <c r="E318" s="238" t="s">
        <v>4217</v>
      </c>
      <c r="F318" s="239" t="s">
        <v>4218</v>
      </c>
      <c r="G318" s="240" t="s">
        <v>3723</v>
      </c>
      <c r="H318" s="241">
        <v>4</v>
      </c>
      <c r="I318" s="242"/>
      <c r="J318" s="243">
        <f t="shared" si="80"/>
        <v>0</v>
      </c>
      <c r="K318" s="239" t="s">
        <v>19</v>
      </c>
      <c r="L318" s="244"/>
      <c r="M318" s="245" t="s">
        <v>19</v>
      </c>
      <c r="N318" s="246" t="s">
        <v>47</v>
      </c>
      <c r="O318" s="66"/>
      <c r="P318" s="184">
        <f t="shared" si="81"/>
        <v>0</v>
      </c>
      <c r="Q318" s="184">
        <v>0</v>
      </c>
      <c r="R318" s="184">
        <f t="shared" si="82"/>
        <v>0</v>
      </c>
      <c r="S318" s="184">
        <v>0</v>
      </c>
      <c r="T318" s="185">
        <f t="shared" si="83"/>
        <v>0</v>
      </c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R318" s="186" t="s">
        <v>252</v>
      </c>
      <c r="AT318" s="186" t="s">
        <v>757</v>
      </c>
      <c r="AU318" s="186" t="s">
        <v>84</v>
      </c>
      <c r="AY318" s="19" t="s">
        <v>177</v>
      </c>
      <c r="BE318" s="187">
        <f t="shared" si="84"/>
        <v>0</v>
      </c>
      <c r="BF318" s="187">
        <f t="shared" si="85"/>
        <v>0</v>
      </c>
      <c r="BG318" s="187">
        <f t="shared" si="86"/>
        <v>0</v>
      </c>
      <c r="BH318" s="187">
        <f t="shared" si="87"/>
        <v>0</v>
      </c>
      <c r="BI318" s="187">
        <f t="shared" si="88"/>
        <v>0</v>
      </c>
      <c r="BJ318" s="19" t="s">
        <v>84</v>
      </c>
      <c r="BK318" s="187">
        <f t="shared" si="89"/>
        <v>0</v>
      </c>
      <c r="BL318" s="19" t="s">
        <v>184</v>
      </c>
      <c r="BM318" s="186" t="s">
        <v>4219</v>
      </c>
    </row>
    <row r="319" spans="1:65" s="2" customFormat="1" ht="16.5" customHeight="1">
      <c r="A319" s="36"/>
      <c r="B319" s="37"/>
      <c r="C319" s="237" t="s">
        <v>1900</v>
      </c>
      <c r="D319" s="237" t="s">
        <v>757</v>
      </c>
      <c r="E319" s="238" t="s">
        <v>4220</v>
      </c>
      <c r="F319" s="239" t="s">
        <v>4221</v>
      </c>
      <c r="G319" s="240" t="s">
        <v>4103</v>
      </c>
      <c r="H319" s="241">
        <v>2</v>
      </c>
      <c r="I319" s="242"/>
      <c r="J319" s="243">
        <f t="shared" si="80"/>
        <v>0</v>
      </c>
      <c r="K319" s="239" t="s">
        <v>19</v>
      </c>
      <c r="L319" s="244"/>
      <c r="M319" s="245" t="s">
        <v>19</v>
      </c>
      <c r="N319" s="246" t="s">
        <v>47</v>
      </c>
      <c r="O319" s="66"/>
      <c r="P319" s="184">
        <f t="shared" si="81"/>
        <v>0</v>
      </c>
      <c r="Q319" s="184">
        <v>0</v>
      </c>
      <c r="R319" s="184">
        <f t="shared" si="82"/>
        <v>0</v>
      </c>
      <c r="S319" s="184">
        <v>0</v>
      </c>
      <c r="T319" s="185">
        <f t="shared" si="83"/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186" t="s">
        <v>252</v>
      </c>
      <c r="AT319" s="186" t="s">
        <v>757</v>
      </c>
      <c r="AU319" s="186" t="s">
        <v>84</v>
      </c>
      <c r="AY319" s="19" t="s">
        <v>177</v>
      </c>
      <c r="BE319" s="187">
        <f t="shared" si="84"/>
        <v>0</v>
      </c>
      <c r="BF319" s="187">
        <f t="shared" si="85"/>
        <v>0</v>
      </c>
      <c r="BG319" s="187">
        <f t="shared" si="86"/>
        <v>0</v>
      </c>
      <c r="BH319" s="187">
        <f t="shared" si="87"/>
        <v>0</v>
      </c>
      <c r="BI319" s="187">
        <f t="shared" si="88"/>
        <v>0</v>
      </c>
      <c r="BJ319" s="19" t="s">
        <v>84</v>
      </c>
      <c r="BK319" s="187">
        <f t="shared" si="89"/>
        <v>0</v>
      </c>
      <c r="BL319" s="19" t="s">
        <v>184</v>
      </c>
      <c r="BM319" s="186" t="s">
        <v>4222</v>
      </c>
    </row>
    <row r="320" spans="1:65" s="2" customFormat="1" ht="16.5" customHeight="1">
      <c r="A320" s="36"/>
      <c r="B320" s="37"/>
      <c r="C320" s="237" t="s">
        <v>1906</v>
      </c>
      <c r="D320" s="237" t="s">
        <v>757</v>
      </c>
      <c r="E320" s="238" t="s">
        <v>4108</v>
      </c>
      <c r="F320" s="239" t="s">
        <v>4109</v>
      </c>
      <c r="G320" s="240" t="s">
        <v>4103</v>
      </c>
      <c r="H320" s="241">
        <v>2</v>
      </c>
      <c r="I320" s="242"/>
      <c r="J320" s="243">
        <f t="shared" si="80"/>
        <v>0</v>
      </c>
      <c r="K320" s="239" t="s">
        <v>19</v>
      </c>
      <c r="L320" s="244"/>
      <c r="M320" s="245" t="s">
        <v>19</v>
      </c>
      <c r="N320" s="246" t="s">
        <v>47</v>
      </c>
      <c r="O320" s="66"/>
      <c r="P320" s="184">
        <f t="shared" si="81"/>
        <v>0</v>
      </c>
      <c r="Q320" s="184">
        <v>0</v>
      </c>
      <c r="R320" s="184">
        <f t="shared" si="82"/>
        <v>0</v>
      </c>
      <c r="S320" s="184">
        <v>0</v>
      </c>
      <c r="T320" s="185">
        <f t="shared" si="83"/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86" t="s">
        <v>252</v>
      </c>
      <c r="AT320" s="186" t="s">
        <v>757</v>
      </c>
      <c r="AU320" s="186" t="s">
        <v>84</v>
      </c>
      <c r="AY320" s="19" t="s">
        <v>177</v>
      </c>
      <c r="BE320" s="187">
        <f t="shared" si="84"/>
        <v>0</v>
      </c>
      <c r="BF320" s="187">
        <f t="shared" si="85"/>
        <v>0</v>
      </c>
      <c r="BG320" s="187">
        <f t="shared" si="86"/>
        <v>0</v>
      </c>
      <c r="BH320" s="187">
        <f t="shared" si="87"/>
        <v>0</v>
      </c>
      <c r="BI320" s="187">
        <f t="shared" si="88"/>
        <v>0</v>
      </c>
      <c r="BJ320" s="19" t="s">
        <v>84</v>
      </c>
      <c r="BK320" s="187">
        <f t="shared" si="89"/>
        <v>0</v>
      </c>
      <c r="BL320" s="19" t="s">
        <v>184</v>
      </c>
      <c r="BM320" s="186" t="s">
        <v>4223</v>
      </c>
    </row>
    <row r="321" spans="1:65" s="2" customFormat="1" ht="16.5" customHeight="1">
      <c r="A321" s="36"/>
      <c r="B321" s="37"/>
      <c r="C321" s="237" t="s">
        <v>1912</v>
      </c>
      <c r="D321" s="237" t="s">
        <v>757</v>
      </c>
      <c r="E321" s="238" t="s">
        <v>4224</v>
      </c>
      <c r="F321" s="239" t="s">
        <v>4193</v>
      </c>
      <c r="G321" s="240" t="s">
        <v>3723</v>
      </c>
      <c r="H321" s="241">
        <v>4</v>
      </c>
      <c r="I321" s="242"/>
      <c r="J321" s="243">
        <f t="shared" si="80"/>
        <v>0</v>
      </c>
      <c r="K321" s="239" t="s">
        <v>19</v>
      </c>
      <c r="L321" s="244"/>
      <c r="M321" s="245" t="s">
        <v>19</v>
      </c>
      <c r="N321" s="246" t="s">
        <v>47</v>
      </c>
      <c r="O321" s="66"/>
      <c r="P321" s="184">
        <f t="shared" si="81"/>
        <v>0</v>
      </c>
      <c r="Q321" s="184">
        <v>0</v>
      </c>
      <c r="R321" s="184">
        <f t="shared" si="82"/>
        <v>0</v>
      </c>
      <c r="S321" s="184">
        <v>0</v>
      </c>
      <c r="T321" s="185">
        <f t="shared" si="83"/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86" t="s">
        <v>252</v>
      </c>
      <c r="AT321" s="186" t="s">
        <v>757</v>
      </c>
      <c r="AU321" s="186" t="s">
        <v>84</v>
      </c>
      <c r="AY321" s="19" t="s">
        <v>177</v>
      </c>
      <c r="BE321" s="187">
        <f t="shared" si="84"/>
        <v>0</v>
      </c>
      <c r="BF321" s="187">
        <f t="shared" si="85"/>
        <v>0</v>
      </c>
      <c r="BG321" s="187">
        <f t="shared" si="86"/>
        <v>0</v>
      </c>
      <c r="BH321" s="187">
        <f t="shared" si="87"/>
        <v>0</v>
      </c>
      <c r="BI321" s="187">
        <f t="shared" si="88"/>
        <v>0</v>
      </c>
      <c r="BJ321" s="19" t="s">
        <v>84</v>
      </c>
      <c r="BK321" s="187">
        <f t="shared" si="89"/>
        <v>0</v>
      </c>
      <c r="BL321" s="19" t="s">
        <v>184</v>
      </c>
      <c r="BM321" s="186" t="s">
        <v>4225</v>
      </c>
    </row>
    <row r="322" spans="1:65" s="2" customFormat="1" ht="16.5" customHeight="1">
      <c r="A322" s="36"/>
      <c r="B322" s="37"/>
      <c r="C322" s="237" t="s">
        <v>1918</v>
      </c>
      <c r="D322" s="237" t="s">
        <v>757</v>
      </c>
      <c r="E322" s="238" t="s">
        <v>4226</v>
      </c>
      <c r="F322" s="239" t="s">
        <v>4118</v>
      </c>
      <c r="G322" s="240" t="s">
        <v>3723</v>
      </c>
      <c r="H322" s="241">
        <v>1</v>
      </c>
      <c r="I322" s="242"/>
      <c r="J322" s="243">
        <f t="shared" si="80"/>
        <v>0</v>
      </c>
      <c r="K322" s="239" t="s">
        <v>19</v>
      </c>
      <c r="L322" s="244"/>
      <c r="M322" s="245" t="s">
        <v>19</v>
      </c>
      <c r="N322" s="246" t="s">
        <v>47</v>
      </c>
      <c r="O322" s="66"/>
      <c r="P322" s="184">
        <f t="shared" si="81"/>
        <v>0</v>
      </c>
      <c r="Q322" s="184">
        <v>0</v>
      </c>
      <c r="R322" s="184">
        <f t="shared" si="82"/>
        <v>0</v>
      </c>
      <c r="S322" s="184">
        <v>0</v>
      </c>
      <c r="T322" s="185">
        <f t="shared" si="83"/>
        <v>0</v>
      </c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R322" s="186" t="s">
        <v>252</v>
      </c>
      <c r="AT322" s="186" t="s">
        <v>757</v>
      </c>
      <c r="AU322" s="186" t="s">
        <v>84</v>
      </c>
      <c r="AY322" s="19" t="s">
        <v>177</v>
      </c>
      <c r="BE322" s="187">
        <f t="shared" si="84"/>
        <v>0</v>
      </c>
      <c r="BF322" s="187">
        <f t="shared" si="85"/>
        <v>0</v>
      </c>
      <c r="BG322" s="187">
        <f t="shared" si="86"/>
        <v>0</v>
      </c>
      <c r="BH322" s="187">
        <f t="shared" si="87"/>
        <v>0</v>
      </c>
      <c r="BI322" s="187">
        <f t="shared" si="88"/>
        <v>0</v>
      </c>
      <c r="BJ322" s="19" t="s">
        <v>84</v>
      </c>
      <c r="BK322" s="187">
        <f t="shared" si="89"/>
        <v>0</v>
      </c>
      <c r="BL322" s="19" t="s">
        <v>184</v>
      </c>
      <c r="BM322" s="186" t="s">
        <v>4227</v>
      </c>
    </row>
    <row r="323" spans="1:65" s="2" customFormat="1" ht="16.5" customHeight="1">
      <c r="A323" s="36"/>
      <c r="B323" s="37"/>
      <c r="C323" s="237" t="s">
        <v>1935</v>
      </c>
      <c r="D323" s="237" t="s">
        <v>757</v>
      </c>
      <c r="E323" s="238" t="s">
        <v>4126</v>
      </c>
      <c r="F323" s="239" t="s">
        <v>4118</v>
      </c>
      <c r="G323" s="240" t="s">
        <v>757</v>
      </c>
      <c r="H323" s="241">
        <v>2</v>
      </c>
      <c r="I323" s="242"/>
      <c r="J323" s="243">
        <f t="shared" si="80"/>
        <v>0</v>
      </c>
      <c r="K323" s="239" t="s">
        <v>19</v>
      </c>
      <c r="L323" s="244"/>
      <c r="M323" s="245" t="s">
        <v>19</v>
      </c>
      <c r="N323" s="246" t="s">
        <v>47</v>
      </c>
      <c r="O323" s="66"/>
      <c r="P323" s="184">
        <f t="shared" si="81"/>
        <v>0</v>
      </c>
      <c r="Q323" s="184">
        <v>0</v>
      </c>
      <c r="R323" s="184">
        <f t="shared" si="82"/>
        <v>0</v>
      </c>
      <c r="S323" s="184">
        <v>0</v>
      </c>
      <c r="T323" s="185">
        <f t="shared" si="83"/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86" t="s">
        <v>252</v>
      </c>
      <c r="AT323" s="186" t="s">
        <v>757</v>
      </c>
      <c r="AU323" s="186" t="s">
        <v>84</v>
      </c>
      <c r="AY323" s="19" t="s">
        <v>177</v>
      </c>
      <c r="BE323" s="187">
        <f t="shared" si="84"/>
        <v>0</v>
      </c>
      <c r="BF323" s="187">
        <f t="shared" si="85"/>
        <v>0</v>
      </c>
      <c r="BG323" s="187">
        <f t="shared" si="86"/>
        <v>0</v>
      </c>
      <c r="BH323" s="187">
        <f t="shared" si="87"/>
        <v>0</v>
      </c>
      <c r="BI323" s="187">
        <f t="shared" si="88"/>
        <v>0</v>
      </c>
      <c r="BJ323" s="19" t="s">
        <v>84</v>
      </c>
      <c r="BK323" s="187">
        <f t="shared" si="89"/>
        <v>0</v>
      </c>
      <c r="BL323" s="19" t="s">
        <v>184</v>
      </c>
      <c r="BM323" s="186" t="s">
        <v>4228</v>
      </c>
    </row>
    <row r="324" spans="1:65" s="2" customFormat="1" ht="16.5" customHeight="1">
      <c r="A324" s="36"/>
      <c r="B324" s="37"/>
      <c r="C324" s="237" t="s">
        <v>1940</v>
      </c>
      <c r="D324" s="237" t="s">
        <v>757</v>
      </c>
      <c r="E324" s="238" t="s">
        <v>4229</v>
      </c>
      <c r="F324" s="239" t="s">
        <v>4230</v>
      </c>
      <c r="G324" s="240" t="s">
        <v>3723</v>
      </c>
      <c r="H324" s="241">
        <v>1</v>
      </c>
      <c r="I324" s="242"/>
      <c r="J324" s="243">
        <f t="shared" si="80"/>
        <v>0</v>
      </c>
      <c r="K324" s="239" t="s">
        <v>19</v>
      </c>
      <c r="L324" s="244"/>
      <c r="M324" s="245" t="s">
        <v>19</v>
      </c>
      <c r="N324" s="246" t="s">
        <v>47</v>
      </c>
      <c r="O324" s="66"/>
      <c r="P324" s="184">
        <f t="shared" si="81"/>
        <v>0</v>
      </c>
      <c r="Q324" s="184">
        <v>0</v>
      </c>
      <c r="R324" s="184">
        <f t="shared" si="82"/>
        <v>0</v>
      </c>
      <c r="S324" s="184">
        <v>0</v>
      </c>
      <c r="T324" s="185">
        <f t="shared" si="83"/>
        <v>0</v>
      </c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R324" s="186" t="s">
        <v>252</v>
      </c>
      <c r="AT324" s="186" t="s">
        <v>757</v>
      </c>
      <c r="AU324" s="186" t="s">
        <v>84</v>
      </c>
      <c r="AY324" s="19" t="s">
        <v>177</v>
      </c>
      <c r="BE324" s="187">
        <f t="shared" si="84"/>
        <v>0</v>
      </c>
      <c r="BF324" s="187">
        <f t="shared" si="85"/>
        <v>0</v>
      </c>
      <c r="BG324" s="187">
        <f t="shared" si="86"/>
        <v>0</v>
      </c>
      <c r="BH324" s="187">
        <f t="shared" si="87"/>
        <v>0</v>
      </c>
      <c r="BI324" s="187">
        <f t="shared" si="88"/>
        <v>0</v>
      </c>
      <c r="BJ324" s="19" t="s">
        <v>84</v>
      </c>
      <c r="BK324" s="187">
        <f t="shared" si="89"/>
        <v>0</v>
      </c>
      <c r="BL324" s="19" t="s">
        <v>184</v>
      </c>
      <c r="BM324" s="186" t="s">
        <v>4231</v>
      </c>
    </row>
    <row r="325" spans="1:65" s="2" customFormat="1" ht="16.5" customHeight="1">
      <c r="A325" s="36"/>
      <c r="B325" s="37"/>
      <c r="C325" s="237" t="s">
        <v>1946</v>
      </c>
      <c r="D325" s="237" t="s">
        <v>757</v>
      </c>
      <c r="E325" s="238" t="s">
        <v>4232</v>
      </c>
      <c r="F325" s="239" t="s">
        <v>4233</v>
      </c>
      <c r="G325" s="240" t="s">
        <v>3723</v>
      </c>
      <c r="H325" s="241">
        <v>1</v>
      </c>
      <c r="I325" s="242"/>
      <c r="J325" s="243">
        <f t="shared" si="80"/>
        <v>0</v>
      </c>
      <c r="K325" s="239" t="s">
        <v>19</v>
      </c>
      <c r="L325" s="244"/>
      <c r="M325" s="245" t="s">
        <v>19</v>
      </c>
      <c r="N325" s="246" t="s">
        <v>47</v>
      </c>
      <c r="O325" s="66"/>
      <c r="P325" s="184">
        <f t="shared" si="81"/>
        <v>0</v>
      </c>
      <c r="Q325" s="184">
        <v>0</v>
      </c>
      <c r="R325" s="184">
        <f t="shared" si="82"/>
        <v>0</v>
      </c>
      <c r="S325" s="184">
        <v>0</v>
      </c>
      <c r="T325" s="185">
        <f t="shared" si="83"/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86" t="s">
        <v>252</v>
      </c>
      <c r="AT325" s="186" t="s">
        <v>757</v>
      </c>
      <c r="AU325" s="186" t="s">
        <v>84</v>
      </c>
      <c r="AY325" s="19" t="s">
        <v>177</v>
      </c>
      <c r="BE325" s="187">
        <f t="shared" si="84"/>
        <v>0</v>
      </c>
      <c r="BF325" s="187">
        <f t="shared" si="85"/>
        <v>0</v>
      </c>
      <c r="BG325" s="187">
        <f t="shared" si="86"/>
        <v>0</v>
      </c>
      <c r="BH325" s="187">
        <f t="shared" si="87"/>
        <v>0</v>
      </c>
      <c r="BI325" s="187">
        <f t="shared" si="88"/>
        <v>0</v>
      </c>
      <c r="BJ325" s="19" t="s">
        <v>84</v>
      </c>
      <c r="BK325" s="187">
        <f t="shared" si="89"/>
        <v>0</v>
      </c>
      <c r="BL325" s="19" t="s">
        <v>184</v>
      </c>
      <c r="BM325" s="186" t="s">
        <v>4234</v>
      </c>
    </row>
    <row r="326" spans="1:65" s="2" customFormat="1" ht="16.5" customHeight="1">
      <c r="A326" s="36"/>
      <c r="B326" s="37"/>
      <c r="C326" s="237" t="s">
        <v>1953</v>
      </c>
      <c r="D326" s="237" t="s">
        <v>757</v>
      </c>
      <c r="E326" s="238" t="s">
        <v>4140</v>
      </c>
      <c r="F326" s="239" t="s">
        <v>4141</v>
      </c>
      <c r="G326" s="240" t="s">
        <v>3723</v>
      </c>
      <c r="H326" s="241">
        <v>4</v>
      </c>
      <c r="I326" s="242"/>
      <c r="J326" s="243">
        <f t="shared" si="80"/>
        <v>0</v>
      </c>
      <c r="K326" s="239" t="s">
        <v>19</v>
      </c>
      <c r="L326" s="244"/>
      <c r="M326" s="245" t="s">
        <v>19</v>
      </c>
      <c r="N326" s="246" t="s">
        <v>47</v>
      </c>
      <c r="O326" s="66"/>
      <c r="P326" s="184">
        <f t="shared" si="81"/>
        <v>0</v>
      </c>
      <c r="Q326" s="184">
        <v>0</v>
      </c>
      <c r="R326" s="184">
        <f t="shared" si="82"/>
        <v>0</v>
      </c>
      <c r="S326" s="184">
        <v>0</v>
      </c>
      <c r="T326" s="185">
        <f t="shared" si="83"/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86" t="s">
        <v>252</v>
      </c>
      <c r="AT326" s="186" t="s">
        <v>757</v>
      </c>
      <c r="AU326" s="186" t="s">
        <v>84</v>
      </c>
      <c r="AY326" s="19" t="s">
        <v>177</v>
      </c>
      <c r="BE326" s="187">
        <f t="shared" si="84"/>
        <v>0</v>
      </c>
      <c r="BF326" s="187">
        <f t="shared" si="85"/>
        <v>0</v>
      </c>
      <c r="BG326" s="187">
        <f t="shared" si="86"/>
        <v>0</v>
      </c>
      <c r="BH326" s="187">
        <f t="shared" si="87"/>
        <v>0</v>
      </c>
      <c r="BI326" s="187">
        <f t="shared" si="88"/>
        <v>0</v>
      </c>
      <c r="BJ326" s="19" t="s">
        <v>84</v>
      </c>
      <c r="BK326" s="187">
        <f t="shared" si="89"/>
        <v>0</v>
      </c>
      <c r="BL326" s="19" t="s">
        <v>184</v>
      </c>
      <c r="BM326" s="186" t="s">
        <v>4235</v>
      </c>
    </row>
    <row r="327" spans="1:65" s="2" customFormat="1" ht="16.5" customHeight="1">
      <c r="A327" s="36"/>
      <c r="B327" s="37"/>
      <c r="C327" s="237" t="s">
        <v>1960</v>
      </c>
      <c r="D327" s="237" t="s">
        <v>757</v>
      </c>
      <c r="E327" s="238" t="s">
        <v>4146</v>
      </c>
      <c r="F327" s="239" t="s">
        <v>4147</v>
      </c>
      <c r="G327" s="240" t="s">
        <v>3723</v>
      </c>
      <c r="H327" s="241">
        <v>1</v>
      </c>
      <c r="I327" s="242"/>
      <c r="J327" s="243">
        <f t="shared" si="80"/>
        <v>0</v>
      </c>
      <c r="K327" s="239" t="s">
        <v>19</v>
      </c>
      <c r="L327" s="244"/>
      <c r="M327" s="245" t="s">
        <v>19</v>
      </c>
      <c r="N327" s="246" t="s">
        <v>47</v>
      </c>
      <c r="O327" s="66"/>
      <c r="P327" s="184">
        <f t="shared" si="81"/>
        <v>0</v>
      </c>
      <c r="Q327" s="184">
        <v>0</v>
      </c>
      <c r="R327" s="184">
        <f t="shared" si="82"/>
        <v>0</v>
      </c>
      <c r="S327" s="184">
        <v>0</v>
      </c>
      <c r="T327" s="185">
        <f t="shared" si="83"/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86" t="s">
        <v>252</v>
      </c>
      <c r="AT327" s="186" t="s">
        <v>757</v>
      </c>
      <c r="AU327" s="186" t="s">
        <v>84</v>
      </c>
      <c r="AY327" s="19" t="s">
        <v>177</v>
      </c>
      <c r="BE327" s="187">
        <f t="shared" si="84"/>
        <v>0</v>
      </c>
      <c r="BF327" s="187">
        <f t="shared" si="85"/>
        <v>0</v>
      </c>
      <c r="BG327" s="187">
        <f t="shared" si="86"/>
        <v>0</v>
      </c>
      <c r="BH327" s="187">
        <f t="shared" si="87"/>
        <v>0</v>
      </c>
      <c r="BI327" s="187">
        <f t="shared" si="88"/>
        <v>0</v>
      </c>
      <c r="BJ327" s="19" t="s">
        <v>84</v>
      </c>
      <c r="BK327" s="187">
        <f t="shared" si="89"/>
        <v>0</v>
      </c>
      <c r="BL327" s="19" t="s">
        <v>184</v>
      </c>
      <c r="BM327" s="186" t="s">
        <v>4236</v>
      </c>
    </row>
    <row r="328" spans="1:65" s="2" customFormat="1" ht="16.5" customHeight="1">
      <c r="A328" s="36"/>
      <c r="B328" s="37"/>
      <c r="C328" s="237" t="s">
        <v>1966</v>
      </c>
      <c r="D328" s="237" t="s">
        <v>757</v>
      </c>
      <c r="E328" s="238" t="s">
        <v>4237</v>
      </c>
      <c r="F328" s="239" t="s">
        <v>4238</v>
      </c>
      <c r="G328" s="240" t="s">
        <v>3723</v>
      </c>
      <c r="H328" s="241">
        <v>1</v>
      </c>
      <c r="I328" s="242"/>
      <c r="J328" s="243">
        <f t="shared" si="80"/>
        <v>0</v>
      </c>
      <c r="K328" s="239" t="s">
        <v>19</v>
      </c>
      <c r="L328" s="244"/>
      <c r="M328" s="245" t="s">
        <v>19</v>
      </c>
      <c r="N328" s="246" t="s">
        <v>47</v>
      </c>
      <c r="O328" s="66"/>
      <c r="P328" s="184">
        <f t="shared" si="81"/>
        <v>0</v>
      </c>
      <c r="Q328" s="184">
        <v>0</v>
      </c>
      <c r="R328" s="184">
        <f t="shared" si="82"/>
        <v>0</v>
      </c>
      <c r="S328" s="184">
        <v>0</v>
      </c>
      <c r="T328" s="185">
        <f t="shared" si="83"/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86" t="s">
        <v>252</v>
      </c>
      <c r="AT328" s="186" t="s">
        <v>757</v>
      </c>
      <c r="AU328" s="186" t="s">
        <v>84</v>
      </c>
      <c r="AY328" s="19" t="s">
        <v>177</v>
      </c>
      <c r="BE328" s="187">
        <f t="shared" si="84"/>
        <v>0</v>
      </c>
      <c r="BF328" s="187">
        <f t="shared" si="85"/>
        <v>0</v>
      </c>
      <c r="BG328" s="187">
        <f t="shared" si="86"/>
        <v>0</v>
      </c>
      <c r="BH328" s="187">
        <f t="shared" si="87"/>
        <v>0</v>
      </c>
      <c r="BI328" s="187">
        <f t="shared" si="88"/>
        <v>0</v>
      </c>
      <c r="BJ328" s="19" t="s">
        <v>84</v>
      </c>
      <c r="BK328" s="187">
        <f t="shared" si="89"/>
        <v>0</v>
      </c>
      <c r="BL328" s="19" t="s">
        <v>184</v>
      </c>
      <c r="BM328" s="186" t="s">
        <v>4239</v>
      </c>
    </row>
    <row r="329" spans="1:65" s="2" customFormat="1" ht="16.5" customHeight="1">
      <c r="A329" s="36"/>
      <c r="B329" s="37"/>
      <c r="C329" s="237" t="s">
        <v>1971</v>
      </c>
      <c r="D329" s="237" t="s">
        <v>757</v>
      </c>
      <c r="E329" s="238" t="s">
        <v>4152</v>
      </c>
      <c r="F329" s="239" t="s">
        <v>4153</v>
      </c>
      <c r="G329" s="240" t="s">
        <v>3723</v>
      </c>
      <c r="H329" s="241">
        <v>8</v>
      </c>
      <c r="I329" s="242"/>
      <c r="J329" s="243">
        <f t="shared" si="80"/>
        <v>0</v>
      </c>
      <c r="K329" s="239" t="s">
        <v>19</v>
      </c>
      <c r="L329" s="244"/>
      <c r="M329" s="245" t="s">
        <v>19</v>
      </c>
      <c r="N329" s="246" t="s">
        <v>47</v>
      </c>
      <c r="O329" s="66"/>
      <c r="P329" s="184">
        <f t="shared" si="81"/>
        <v>0</v>
      </c>
      <c r="Q329" s="184">
        <v>0</v>
      </c>
      <c r="R329" s="184">
        <f t="shared" si="82"/>
        <v>0</v>
      </c>
      <c r="S329" s="184">
        <v>0</v>
      </c>
      <c r="T329" s="185">
        <f t="shared" si="83"/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86" t="s">
        <v>252</v>
      </c>
      <c r="AT329" s="186" t="s">
        <v>757</v>
      </c>
      <c r="AU329" s="186" t="s">
        <v>84</v>
      </c>
      <c r="AY329" s="19" t="s">
        <v>177</v>
      </c>
      <c r="BE329" s="187">
        <f t="shared" si="84"/>
        <v>0</v>
      </c>
      <c r="BF329" s="187">
        <f t="shared" si="85"/>
        <v>0</v>
      </c>
      <c r="BG329" s="187">
        <f t="shared" si="86"/>
        <v>0</v>
      </c>
      <c r="BH329" s="187">
        <f t="shared" si="87"/>
        <v>0</v>
      </c>
      <c r="BI329" s="187">
        <f t="shared" si="88"/>
        <v>0</v>
      </c>
      <c r="BJ329" s="19" t="s">
        <v>84</v>
      </c>
      <c r="BK329" s="187">
        <f t="shared" si="89"/>
        <v>0</v>
      </c>
      <c r="BL329" s="19" t="s">
        <v>184</v>
      </c>
      <c r="BM329" s="186" t="s">
        <v>4240</v>
      </c>
    </row>
    <row r="330" spans="1:65" s="2" customFormat="1" ht="16.5" customHeight="1">
      <c r="A330" s="36"/>
      <c r="B330" s="37"/>
      <c r="C330" s="237" t="s">
        <v>1977</v>
      </c>
      <c r="D330" s="237" t="s">
        <v>757</v>
      </c>
      <c r="E330" s="238" t="s">
        <v>4155</v>
      </c>
      <c r="F330" s="239" t="s">
        <v>4156</v>
      </c>
      <c r="G330" s="240" t="s">
        <v>3723</v>
      </c>
      <c r="H330" s="241">
        <v>1</v>
      </c>
      <c r="I330" s="242"/>
      <c r="J330" s="243">
        <f t="shared" si="80"/>
        <v>0</v>
      </c>
      <c r="K330" s="239" t="s">
        <v>19</v>
      </c>
      <c r="L330" s="244"/>
      <c r="M330" s="245" t="s">
        <v>19</v>
      </c>
      <c r="N330" s="246" t="s">
        <v>47</v>
      </c>
      <c r="O330" s="66"/>
      <c r="P330" s="184">
        <f t="shared" si="81"/>
        <v>0</v>
      </c>
      <c r="Q330" s="184">
        <v>0</v>
      </c>
      <c r="R330" s="184">
        <f t="shared" si="82"/>
        <v>0</v>
      </c>
      <c r="S330" s="184">
        <v>0</v>
      </c>
      <c r="T330" s="185">
        <f t="shared" si="83"/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186" t="s">
        <v>252</v>
      </c>
      <c r="AT330" s="186" t="s">
        <v>757</v>
      </c>
      <c r="AU330" s="186" t="s">
        <v>84</v>
      </c>
      <c r="AY330" s="19" t="s">
        <v>177</v>
      </c>
      <c r="BE330" s="187">
        <f t="shared" si="84"/>
        <v>0</v>
      </c>
      <c r="BF330" s="187">
        <f t="shared" si="85"/>
        <v>0</v>
      </c>
      <c r="BG330" s="187">
        <f t="shared" si="86"/>
        <v>0</v>
      </c>
      <c r="BH330" s="187">
        <f t="shared" si="87"/>
        <v>0</v>
      </c>
      <c r="BI330" s="187">
        <f t="shared" si="88"/>
        <v>0</v>
      </c>
      <c r="BJ330" s="19" t="s">
        <v>84</v>
      </c>
      <c r="BK330" s="187">
        <f t="shared" si="89"/>
        <v>0</v>
      </c>
      <c r="BL330" s="19" t="s">
        <v>184</v>
      </c>
      <c r="BM330" s="186" t="s">
        <v>4241</v>
      </c>
    </row>
    <row r="331" spans="1:65" s="2" customFormat="1" ht="16.5" customHeight="1">
      <c r="A331" s="36"/>
      <c r="B331" s="37"/>
      <c r="C331" s="237" t="s">
        <v>1983</v>
      </c>
      <c r="D331" s="237" t="s">
        <v>757</v>
      </c>
      <c r="E331" s="238" t="s">
        <v>4143</v>
      </c>
      <c r="F331" s="239" t="s">
        <v>4144</v>
      </c>
      <c r="G331" s="240" t="s">
        <v>3723</v>
      </c>
      <c r="H331" s="241">
        <v>1</v>
      </c>
      <c r="I331" s="242"/>
      <c r="J331" s="243">
        <f t="shared" si="80"/>
        <v>0</v>
      </c>
      <c r="K331" s="239" t="s">
        <v>19</v>
      </c>
      <c r="L331" s="244"/>
      <c r="M331" s="245" t="s">
        <v>19</v>
      </c>
      <c r="N331" s="246" t="s">
        <v>47</v>
      </c>
      <c r="O331" s="66"/>
      <c r="P331" s="184">
        <f t="shared" si="81"/>
        <v>0</v>
      </c>
      <c r="Q331" s="184">
        <v>0</v>
      </c>
      <c r="R331" s="184">
        <f t="shared" si="82"/>
        <v>0</v>
      </c>
      <c r="S331" s="184">
        <v>0</v>
      </c>
      <c r="T331" s="185">
        <f t="shared" si="83"/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86" t="s">
        <v>252</v>
      </c>
      <c r="AT331" s="186" t="s">
        <v>757</v>
      </c>
      <c r="AU331" s="186" t="s">
        <v>84</v>
      </c>
      <c r="AY331" s="19" t="s">
        <v>177</v>
      </c>
      <c r="BE331" s="187">
        <f t="shared" si="84"/>
        <v>0</v>
      </c>
      <c r="BF331" s="187">
        <f t="shared" si="85"/>
        <v>0</v>
      </c>
      <c r="BG331" s="187">
        <f t="shared" si="86"/>
        <v>0</v>
      </c>
      <c r="BH331" s="187">
        <f t="shared" si="87"/>
        <v>0</v>
      </c>
      <c r="BI331" s="187">
        <f t="shared" si="88"/>
        <v>0</v>
      </c>
      <c r="BJ331" s="19" t="s">
        <v>84</v>
      </c>
      <c r="BK331" s="187">
        <f t="shared" si="89"/>
        <v>0</v>
      </c>
      <c r="BL331" s="19" t="s">
        <v>184</v>
      </c>
      <c r="BM331" s="186" t="s">
        <v>4242</v>
      </c>
    </row>
    <row r="332" spans="1:65" s="2" customFormat="1" ht="16.5" customHeight="1">
      <c r="A332" s="36"/>
      <c r="B332" s="37"/>
      <c r="C332" s="237" t="s">
        <v>1989</v>
      </c>
      <c r="D332" s="237" t="s">
        <v>757</v>
      </c>
      <c r="E332" s="238" t="s">
        <v>4158</v>
      </c>
      <c r="F332" s="239" t="s">
        <v>4159</v>
      </c>
      <c r="G332" s="240" t="s">
        <v>3723</v>
      </c>
      <c r="H332" s="241">
        <v>1</v>
      </c>
      <c r="I332" s="242"/>
      <c r="J332" s="243">
        <f t="shared" si="80"/>
        <v>0</v>
      </c>
      <c r="K332" s="239" t="s">
        <v>19</v>
      </c>
      <c r="L332" s="244"/>
      <c r="M332" s="245" t="s">
        <v>19</v>
      </c>
      <c r="N332" s="246" t="s">
        <v>47</v>
      </c>
      <c r="O332" s="66"/>
      <c r="P332" s="184">
        <f t="shared" si="81"/>
        <v>0</v>
      </c>
      <c r="Q332" s="184">
        <v>0</v>
      </c>
      <c r="R332" s="184">
        <f t="shared" si="82"/>
        <v>0</v>
      </c>
      <c r="S332" s="184">
        <v>0</v>
      </c>
      <c r="T332" s="185">
        <f t="shared" si="83"/>
        <v>0</v>
      </c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R332" s="186" t="s">
        <v>252</v>
      </c>
      <c r="AT332" s="186" t="s">
        <v>757</v>
      </c>
      <c r="AU332" s="186" t="s">
        <v>84</v>
      </c>
      <c r="AY332" s="19" t="s">
        <v>177</v>
      </c>
      <c r="BE332" s="187">
        <f t="shared" si="84"/>
        <v>0</v>
      </c>
      <c r="BF332" s="187">
        <f t="shared" si="85"/>
        <v>0</v>
      </c>
      <c r="BG332" s="187">
        <f t="shared" si="86"/>
        <v>0</v>
      </c>
      <c r="BH332" s="187">
        <f t="shared" si="87"/>
        <v>0</v>
      </c>
      <c r="BI332" s="187">
        <f t="shared" si="88"/>
        <v>0</v>
      </c>
      <c r="BJ332" s="19" t="s">
        <v>84</v>
      </c>
      <c r="BK332" s="187">
        <f t="shared" si="89"/>
        <v>0</v>
      </c>
      <c r="BL332" s="19" t="s">
        <v>184</v>
      </c>
      <c r="BM332" s="186" t="s">
        <v>4243</v>
      </c>
    </row>
    <row r="333" spans="1:65" s="2" customFormat="1" ht="16.5" customHeight="1">
      <c r="A333" s="36"/>
      <c r="B333" s="37"/>
      <c r="C333" s="237" t="s">
        <v>1994</v>
      </c>
      <c r="D333" s="237" t="s">
        <v>757</v>
      </c>
      <c r="E333" s="238" t="s">
        <v>4161</v>
      </c>
      <c r="F333" s="239" t="s">
        <v>4162</v>
      </c>
      <c r="G333" s="240" t="s">
        <v>3641</v>
      </c>
      <c r="H333" s="241">
        <v>1</v>
      </c>
      <c r="I333" s="242"/>
      <c r="J333" s="243">
        <f t="shared" si="80"/>
        <v>0</v>
      </c>
      <c r="K333" s="239" t="s">
        <v>19</v>
      </c>
      <c r="L333" s="244"/>
      <c r="M333" s="245" t="s">
        <v>19</v>
      </c>
      <c r="N333" s="246" t="s">
        <v>47</v>
      </c>
      <c r="O333" s="66"/>
      <c r="P333" s="184">
        <f t="shared" si="81"/>
        <v>0</v>
      </c>
      <c r="Q333" s="184">
        <v>0</v>
      </c>
      <c r="R333" s="184">
        <f t="shared" si="82"/>
        <v>0</v>
      </c>
      <c r="S333" s="184">
        <v>0</v>
      </c>
      <c r="T333" s="185">
        <f t="shared" si="83"/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86" t="s">
        <v>252</v>
      </c>
      <c r="AT333" s="186" t="s">
        <v>757</v>
      </c>
      <c r="AU333" s="186" t="s">
        <v>84</v>
      </c>
      <c r="AY333" s="19" t="s">
        <v>177</v>
      </c>
      <c r="BE333" s="187">
        <f t="shared" si="84"/>
        <v>0</v>
      </c>
      <c r="BF333" s="187">
        <f t="shared" si="85"/>
        <v>0</v>
      </c>
      <c r="BG333" s="187">
        <f t="shared" si="86"/>
        <v>0</v>
      </c>
      <c r="BH333" s="187">
        <f t="shared" si="87"/>
        <v>0</v>
      </c>
      <c r="BI333" s="187">
        <f t="shared" si="88"/>
        <v>0</v>
      </c>
      <c r="BJ333" s="19" t="s">
        <v>84</v>
      </c>
      <c r="BK333" s="187">
        <f t="shared" si="89"/>
        <v>0</v>
      </c>
      <c r="BL333" s="19" t="s">
        <v>184</v>
      </c>
      <c r="BM333" s="186" t="s">
        <v>4244</v>
      </c>
    </row>
    <row r="334" spans="1:65" s="2" customFormat="1" ht="16.5" customHeight="1">
      <c r="A334" s="36"/>
      <c r="B334" s="37"/>
      <c r="C334" s="237" t="s">
        <v>2001</v>
      </c>
      <c r="D334" s="237" t="s">
        <v>757</v>
      </c>
      <c r="E334" s="238" t="s">
        <v>4245</v>
      </c>
      <c r="F334" s="239" t="s">
        <v>4174</v>
      </c>
      <c r="G334" s="240" t="s">
        <v>1992</v>
      </c>
      <c r="H334" s="241">
        <v>1</v>
      </c>
      <c r="I334" s="242"/>
      <c r="J334" s="243">
        <f t="shared" si="80"/>
        <v>0</v>
      </c>
      <c r="K334" s="239" t="s">
        <v>19</v>
      </c>
      <c r="L334" s="244"/>
      <c r="M334" s="245" t="s">
        <v>19</v>
      </c>
      <c r="N334" s="246" t="s">
        <v>47</v>
      </c>
      <c r="O334" s="66"/>
      <c r="P334" s="184">
        <f t="shared" si="81"/>
        <v>0</v>
      </c>
      <c r="Q334" s="184">
        <v>0</v>
      </c>
      <c r="R334" s="184">
        <f t="shared" si="82"/>
        <v>0</v>
      </c>
      <c r="S334" s="184">
        <v>0</v>
      </c>
      <c r="T334" s="185">
        <f t="shared" si="83"/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86" t="s">
        <v>252</v>
      </c>
      <c r="AT334" s="186" t="s">
        <v>757</v>
      </c>
      <c r="AU334" s="186" t="s">
        <v>84</v>
      </c>
      <c r="AY334" s="19" t="s">
        <v>177</v>
      </c>
      <c r="BE334" s="187">
        <f t="shared" si="84"/>
        <v>0</v>
      </c>
      <c r="BF334" s="187">
        <f t="shared" si="85"/>
        <v>0</v>
      </c>
      <c r="BG334" s="187">
        <f t="shared" si="86"/>
        <v>0</v>
      </c>
      <c r="BH334" s="187">
        <f t="shared" si="87"/>
        <v>0</v>
      </c>
      <c r="BI334" s="187">
        <f t="shared" si="88"/>
        <v>0</v>
      </c>
      <c r="BJ334" s="19" t="s">
        <v>84</v>
      </c>
      <c r="BK334" s="187">
        <f t="shared" si="89"/>
        <v>0</v>
      </c>
      <c r="BL334" s="19" t="s">
        <v>184</v>
      </c>
      <c r="BM334" s="186" t="s">
        <v>4246</v>
      </c>
    </row>
    <row r="335" spans="1:65" s="2" customFormat="1" ht="16.5" customHeight="1">
      <c r="A335" s="36"/>
      <c r="B335" s="37"/>
      <c r="C335" s="175" t="s">
        <v>2006</v>
      </c>
      <c r="D335" s="175" t="s">
        <v>179</v>
      </c>
      <c r="E335" s="176" t="s">
        <v>4247</v>
      </c>
      <c r="F335" s="177" t="s">
        <v>4177</v>
      </c>
      <c r="G335" s="178" t="s">
        <v>1992</v>
      </c>
      <c r="H335" s="179">
        <v>1</v>
      </c>
      <c r="I335" s="180"/>
      <c r="J335" s="181">
        <f t="shared" si="80"/>
        <v>0</v>
      </c>
      <c r="K335" s="177" t="s">
        <v>19</v>
      </c>
      <c r="L335" s="41"/>
      <c r="M335" s="182" t="s">
        <v>19</v>
      </c>
      <c r="N335" s="183" t="s">
        <v>47</v>
      </c>
      <c r="O335" s="66"/>
      <c r="P335" s="184">
        <f t="shared" si="81"/>
        <v>0</v>
      </c>
      <c r="Q335" s="184">
        <v>0</v>
      </c>
      <c r="R335" s="184">
        <f t="shared" si="82"/>
        <v>0</v>
      </c>
      <c r="S335" s="184">
        <v>0</v>
      </c>
      <c r="T335" s="185">
        <f t="shared" si="83"/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86" t="s">
        <v>184</v>
      </c>
      <c r="AT335" s="186" t="s">
        <v>179</v>
      </c>
      <c r="AU335" s="186" t="s">
        <v>84</v>
      </c>
      <c r="AY335" s="19" t="s">
        <v>177</v>
      </c>
      <c r="BE335" s="187">
        <f t="shared" si="84"/>
        <v>0</v>
      </c>
      <c r="BF335" s="187">
        <f t="shared" si="85"/>
        <v>0</v>
      </c>
      <c r="BG335" s="187">
        <f t="shared" si="86"/>
        <v>0</v>
      </c>
      <c r="BH335" s="187">
        <f t="shared" si="87"/>
        <v>0</v>
      </c>
      <c r="BI335" s="187">
        <f t="shared" si="88"/>
        <v>0</v>
      </c>
      <c r="BJ335" s="19" t="s">
        <v>84</v>
      </c>
      <c r="BK335" s="187">
        <f t="shared" si="89"/>
        <v>0</v>
      </c>
      <c r="BL335" s="19" t="s">
        <v>184</v>
      </c>
      <c r="BM335" s="186" t="s">
        <v>4248</v>
      </c>
    </row>
    <row r="336" spans="1:65" s="12" customFormat="1" ht="25.9" customHeight="1">
      <c r="B336" s="159"/>
      <c r="C336" s="160"/>
      <c r="D336" s="161" t="s">
        <v>75</v>
      </c>
      <c r="E336" s="162" t="s">
        <v>4249</v>
      </c>
      <c r="F336" s="162" t="s">
        <v>4250</v>
      </c>
      <c r="G336" s="160"/>
      <c r="H336" s="160"/>
      <c r="I336" s="163"/>
      <c r="J336" s="164">
        <f>BK336</f>
        <v>0</v>
      </c>
      <c r="K336" s="160"/>
      <c r="L336" s="165"/>
      <c r="M336" s="166"/>
      <c r="N336" s="167"/>
      <c r="O336" s="167"/>
      <c r="P336" s="168">
        <f>SUM(P337:P353)</f>
        <v>0</v>
      </c>
      <c r="Q336" s="167"/>
      <c r="R336" s="168">
        <f>SUM(R337:R353)</f>
        <v>0</v>
      </c>
      <c r="S336" s="167"/>
      <c r="T336" s="169">
        <f>SUM(T337:T353)</f>
        <v>0</v>
      </c>
      <c r="AR336" s="170" t="s">
        <v>84</v>
      </c>
      <c r="AT336" s="171" t="s">
        <v>75</v>
      </c>
      <c r="AU336" s="171" t="s">
        <v>76</v>
      </c>
      <c r="AY336" s="170" t="s">
        <v>177</v>
      </c>
      <c r="BK336" s="172">
        <f>SUM(BK337:BK353)</f>
        <v>0</v>
      </c>
    </row>
    <row r="337" spans="1:65" s="2" customFormat="1" ht="16.5" customHeight="1">
      <c r="A337" s="36"/>
      <c r="B337" s="37"/>
      <c r="C337" s="237" t="s">
        <v>2011</v>
      </c>
      <c r="D337" s="237" t="s">
        <v>757</v>
      </c>
      <c r="E337" s="238" t="s">
        <v>4251</v>
      </c>
      <c r="F337" s="239" t="s">
        <v>4252</v>
      </c>
      <c r="G337" s="240" t="s">
        <v>3723</v>
      </c>
      <c r="H337" s="241">
        <v>1</v>
      </c>
      <c r="I337" s="242"/>
      <c r="J337" s="243">
        <f t="shared" ref="J337:J353" si="90">ROUND(I337*H337,2)</f>
        <v>0</v>
      </c>
      <c r="K337" s="239" t="s">
        <v>19</v>
      </c>
      <c r="L337" s="244"/>
      <c r="M337" s="245" t="s">
        <v>19</v>
      </c>
      <c r="N337" s="246" t="s">
        <v>47</v>
      </c>
      <c r="O337" s="66"/>
      <c r="P337" s="184">
        <f t="shared" ref="P337:P353" si="91">O337*H337</f>
        <v>0</v>
      </c>
      <c r="Q337" s="184">
        <v>0</v>
      </c>
      <c r="R337" s="184">
        <f t="shared" ref="R337:R353" si="92">Q337*H337</f>
        <v>0</v>
      </c>
      <c r="S337" s="184">
        <v>0</v>
      </c>
      <c r="T337" s="185">
        <f t="shared" ref="T337:T353" si="93"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86" t="s">
        <v>252</v>
      </c>
      <c r="AT337" s="186" t="s">
        <v>757</v>
      </c>
      <c r="AU337" s="186" t="s">
        <v>84</v>
      </c>
      <c r="AY337" s="19" t="s">
        <v>177</v>
      </c>
      <c r="BE337" s="187">
        <f t="shared" ref="BE337:BE353" si="94">IF(N337="základní",J337,0)</f>
        <v>0</v>
      </c>
      <c r="BF337" s="187">
        <f t="shared" ref="BF337:BF353" si="95">IF(N337="snížená",J337,0)</f>
        <v>0</v>
      </c>
      <c r="BG337" s="187">
        <f t="shared" ref="BG337:BG353" si="96">IF(N337="zákl. přenesená",J337,0)</f>
        <v>0</v>
      </c>
      <c r="BH337" s="187">
        <f t="shared" ref="BH337:BH353" si="97">IF(N337="sníž. přenesená",J337,0)</f>
        <v>0</v>
      </c>
      <c r="BI337" s="187">
        <f t="shared" ref="BI337:BI353" si="98">IF(N337="nulová",J337,0)</f>
        <v>0</v>
      </c>
      <c r="BJ337" s="19" t="s">
        <v>84</v>
      </c>
      <c r="BK337" s="187">
        <f t="shared" ref="BK337:BK353" si="99">ROUND(I337*H337,2)</f>
        <v>0</v>
      </c>
      <c r="BL337" s="19" t="s">
        <v>184</v>
      </c>
      <c r="BM337" s="186" t="s">
        <v>4253</v>
      </c>
    </row>
    <row r="338" spans="1:65" s="2" customFormat="1" ht="16.5" customHeight="1">
      <c r="A338" s="36"/>
      <c r="B338" s="37"/>
      <c r="C338" s="237" t="s">
        <v>2018</v>
      </c>
      <c r="D338" s="237" t="s">
        <v>757</v>
      </c>
      <c r="E338" s="238" t="s">
        <v>4254</v>
      </c>
      <c r="F338" s="239" t="s">
        <v>4093</v>
      </c>
      <c r="G338" s="240" t="s">
        <v>3723</v>
      </c>
      <c r="H338" s="241">
        <v>1</v>
      </c>
      <c r="I338" s="242"/>
      <c r="J338" s="243">
        <f t="shared" si="90"/>
        <v>0</v>
      </c>
      <c r="K338" s="239" t="s">
        <v>19</v>
      </c>
      <c r="L338" s="244"/>
      <c r="M338" s="245" t="s">
        <v>19</v>
      </c>
      <c r="N338" s="246" t="s">
        <v>47</v>
      </c>
      <c r="O338" s="66"/>
      <c r="P338" s="184">
        <f t="shared" si="91"/>
        <v>0</v>
      </c>
      <c r="Q338" s="184">
        <v>0</v>
      </c>
      <c r="R338" s="184">
        <f t="shared" si="92"/>
        <v>0</v>
      </c>
      <c r="S338" s="184">
        <v>0</v>
      </c>
      <c r="T338" s="185">
        <f t="shared" si="93"/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86" t="s">
        <v>252</v>
      </c>
      <c r="AT338" s="186" t="s">
        <v>757</v>
      </c>
      <c r="AU338" s="186" t="s">
        <v>84</v>
      </c>
      <c r="AY338" s="19" t="s">
        <v>177</v>
      </c>
      <c r="BE338" s="187">
        <f t="shared" si="94"/>
        <v>0</v>
      </c>
      <c r="BF338" s="187">
        <f t="shared" si="95"/>
        <v>0</v>
      </c>
      <c r="BG338" s="187">
        <f t="shared" si="96"/>
        <v>0</v>
      </c>
      <c r="BH338" s="187">
        <f t="shared" si="97"/>
        <v>0</v>
      </c>
      <c r="BI338" s="187">
        <f t="shared" si="98"/>
        <v>0</v>
      </c>
      <c r="BJ338" s="19" t="s">
        <v>84</v>
      </c>
      <c r="BK338" s="187">
        <f t="shared" si="99"/>
        <v>0</v>
      </c>
      <c r="BL338" s="19" t="s">
        <v>184</v>
      </c>
      <c r="BM338" s="186" t="s">
        <v>4255</v>
      </c>
    </row>
    <row r="339" spans="1:65" s="2" customFormat="1" ht="16.5" customHeight="1">
      <c r="A339" s="36"/>
      <c r="B339" s="37"/>
      <c r="C339" s="237" t="s">
        <v>2024</v>
      </c>
      <c r="D339" s="237" t="s">
        <v>757</v>
      </c>
      <c r="E339" s="238" t="s">
        <v>4256</v>
      </c>
      <c r="F339" s="239" t="s">
        <v>4099</v>
      </c>
      <c r="G339" s="240" t="s">
        <v>3723</v>
      </c>
      <c r="H339" s="241">
        <v>6</v>
      </c>
      <c r="I339" s="242"/>
      <c r="J339" s="243">
        <f t="shared" si="90"/>
        <v>0</v>
      </c>
      <c r="K339" s="239" t="s">
        <v>19</v>
      </c>
      <c r="L339" s="244"/>
      <c r="M339" s="245" t="s">
        <v>19</v>
      </c>
      <c r="N339" s="246" t="s">
        <v>47</v>
      </c>
      <c r="O339" s="66"/>
      <c r="P339" s="184">
        <f t="shared" si="91"/>
        <v>0</v>
      </c>
      <c r="Q339" s="184">
        <v>0</v>
      </c>
      <c r="R339" s="184">
        <f t="shared" si="92"/>
        <v>0</v>
      </c>
      <c r="S339" s="184">
        <v>0</v>
      </c>
      <c r="T339" s="185">
        <f t="shared" si="93"/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86" t="s">
        <v>252</v>
      </c>
      <c r="AT339" s="186" t="s">
        <v>757</v>
      </c>
      <c r="AU339" s="186" t="s">
        <v>84</v>
      </c>
      <c r="AY339" s="19" t="s">
        <v>177</v>
      </c>
      <c r="BE339" s="187">
        <f t="shared" si="94"/>
        <v>0</v>
      </c>
      <c r="BF339" s="187">
        <f t="shared" si="95"/>
        <v>0</v>
      </c>
      <c r="BG339" s="187">
        <f t="shared" si="96"/>
        <v>0</v>
      </c>
      <c r="BH339" s="187">
        <f t="shared" si="97"/>
        <v>0</v>
      </c>
      <c r="BI339" s="187">
        <f t="shared" si="98"/>
        <v>0</v>
      </c>
      <c r="BJ339" s="19" t="s">
        <v>84</v>
      </c>
      <c r="BK339" s="187">
        <f t="shared" si="99"/>
        <v>0</v>
      </c>
      <c r="BL339" s="19" t="s">
        <v>184</v>
      </c>
      <c r="BM339" s="186" t="s">
        <v>4257</v>
      </c>
    </row>
    <row r="340" spans="1:65" s="2" customFormat="1" ht="16.5" customHeight="1">
      <c r="A340" s="36"/>
      <c r="B340" s="37"/>
      <c r="C340" s="237" t="s">
        <v>2028</v>
      </c>
      <c r="D340" s="237" t="s">
        <v>757</v>
      </c>
      <c r="E340" s="238" t="s">
        <v>4220</v>
      </c>
      <c r="F340" s="239" t="s">
        <v>4221</v>
      </c>
      <c r="G340" s="240" t="s">
        <v>4103</v>
      </c>
      <c r="H340" s="241">
        <v>3</v>
      </c>
      <c r="I340" s="242"/>
      <c r="J340" s="243">
        <f t="shared" si="90"/>
        <v>0</v>
      </c>
      <c r="K340" s="239" t="s">
        <v>19</v>
      </c>
      <c r="L340" s="244"/>
      <c r="M340" s="245" t="s">
        <v>19</v>
      </c>
      <c r="N340" s="246" t="s">
        <v>47</v>
      </c>
      <c r="O340" s="66"/>
      <c r="P340" s="184">
        <f t="shared" si="91"/>
        <v>0</v>
      </c>
      <c r="Q340" s="184">
        <v>0</v>
      </c>
      <c r="R340" s="184">
        <f t="shared" si="92"/>
        <v>0</v>
      </c>
      <c r="S340" s="184">
        <v>0</v>
      </c>
      <c r="T340" s="185">
        <f t="shared" si="93"/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186" t="s">
        <v>252</v>
      </c>
      <c r="AT340" s="186" t="s">
        <v>757</v>
      </c>
      <c r="AU340" s="186" t="s">
        <v>84</v>
      </c>
      <c r="AY340" s="19" t="s">
        <v>177</v>
      </c>
      <c r="BE340" s="187">
        <f t="shared" si="94"/>
        <v>0</v>
      </c>
      <c r="BF340" s="187">
        <f t="shared" si="95"/>
        <v>0</v>
      </c>
      <c r="BG340" s="187">
        <f t="shared" si="96"/>
        <v>0</v>
      </c>
      <c r="BH340" s="187">
        <f t="shared" si="97"/>
        <v>0</v>
      </c>
      <c r="BI340" s="187">
        <f t="shared" si="98"/>
        <v>0</v>
      </c>
      <c r="BJ340" s="19" t="s">
        <v>84</v>
      </c>
      <c r="BK340" s="187">
        <f t="shared" si="99"/>
        <v>0</v>
      </c>
      <c r="BL340" s="19" t="s">
        <v>184</v>
      </c>
      <c r="BM340" s="186" t="s">
        <v>4258</v>
      </c>
    </row>
    <row r="341" spans="1:65" s="2" customFormat="1" ht="16.5" customHeight="1">
      <c r="A341" s="36"/>
      <c r="B341" s="37"/>
      <c r="C341" s="237" t="s">
        <v>2036</v>
      </c>
      <c r="D341" s="237" t="s">
        <v>757</v>
      </c>
      <c r="E341" s="238" t="s">
        <v>4108</v>
      </c>
      <c r="F341" s="239" t="s">
        <v>4109</v>
      </c>
      <c r="G341" s="240" t="s">
        <v>4103</v>
      </c>
      <c r="H341" s="241">
        <v>3</v>
      </c>
      <c r="I341" s="242"/>
      <c r="J341" s="243">
        <f t="shared" si="90"/>
        <v>0</v>
      </c>
      <c r="K341" s="239" t="s">
        <v>19</v>
      </c>
      <c r="L341" s="244"/>
      <c r="M341" s="245" t="s">
        <v>19</v>
      </c>
      <c r="N341" s="246" t="s">
        <v>47</v>
      </c>
      <c r="O341" s="66"/>
      <c r="P341" s="184">
        <f t="shared" si="91"/>
        <v>0</v>
      </c>
      <c r="Q341" s="184">
        <v>0</v>
      </c>
      <c r="R341" s="184">
        <f t="shared" si="92"/>
        <v>0</v>
      </c>
      <c r="S341" s="184">
        <v>0</v>
      </c>
      <c r="T341" s="185">
        <f t="shared" si="93"/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86" t="s">
        <v>252</v>
      </c>
      <c r="AT341" s="186" t="s">
        <v>757</v>
      </c>
      <c r="AU341" s="186" t="s">
        <v>84</v>
      </c>
      <c r="AY341" s="19" t="s">
        <v>177</v>
      </c>
      <c r="BE341" s="187">
        <f t="shared" si="94"/>
        <v>0</v>
      </c>
      <c r="BF341" s="187">
        <f t="shared" si="95"/>
        <v>0</v>
      </c>
      <c r="BG341" s="187">
        <f t="shared" si="96"/>
        <v>0</v>
      </c>
      <c r="BH341" s="187">
        <f t="shared" si="97"/>
        <v>0</v>
      </c>
      <c r="BI341" s="187">
        <f t="shared" si="98"/>
        <v>0</v>
      </c>
      <c r="BJ341" s="19" t="s">
        <v>84</v>
      </c>
      <c r="BK341" s="187">
        <f t="shared" si="99"/>
        <v>0</v>
      </c>
      <c r="BL341" s="19" t="s">
        <v>184</v>
      </c>
      <c r="BM341" s="186" t="s">
        <v>4259</v>
      </c>
    </row>
    <row r="342" spans="1:65" s="2" customFormat="1" ht="16.5" customHeight="1">
      <c r="A342" s="36"/>
      <c r="B342" s="37"/>
      <c r="C342" s="237" t="s">
        <v>2040</v>
      </c>
      <c r="D342" s="237" t="s">
        <v>757</v>
      </c>
      <c r="E342" s="238" t="s">
        <v>4260</v>
      </c>
      <c r="F342" s="239" t="s">
        <v>4118</v>
      </c>
      <c r="G342" s="240" t="s">
        <v>3723</v>
      </c>
      <c r="H342" s="241">
        <v>6</v>
      </c>
      <c r="I342" s="242"/>
      <c r="J342" s="243">
        <f t="shared" si="90"/>
        <v>0</v>
      </c>
      <c r="K342" s="239" t="s">
        <v>19</v>
      </c>
      <c r="L342" s="244"/>
      <c r="M342" s="245" t="s">
        <v>19</v>
      </c>
      <c r="N342" s="246" t="s">
        <v>47</v>
      </c>
      <c r="O342" s="66"/>
      <c r="P342" s="184">
        <f t="shared" si="91"/>
        <v>0</v>
      </c>
      <c r="Q342" s="184">
        <v>0</v>
      </c>
      <c r="R342" s="184">
        <f t="shared" si="92"/>
        <v>0</v>
      </c>
      <c r="S342" s="184">
        <v>0</v>
      </c>
      <c r="T342" s="185">
        <f t="shared" si="93"/>
        <v>0</v>
      </c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R342" s="186" t="s">
        <v>252</v>
      </c>
      <c r="AT342" s="186" t="s">
        <v>757</v>
      </c>
      <c r="AU342" s="186" t="s">
        <v>84</v>
      </c>
      <c r="AY342" s="19" t="s">
        <v>177</v>
      </c>
      <c r="BE342" s="187">
        <f t="shared" si="94"/>
        <v>0</v>
      </c>
      <c r="BF342" s="187">
        <f t="shared" si="95"/>
        <v>0</v>
      </c>
      <c r="BG342" s="187">
        <f t="shared" si="96"/>
        <v>0</v>
      </c>
      <c r="BH342" s="187">
        <f t="shared" si="97"/>
        <v>0</v>
      </c>
      <c r="BI342" s="187">
        <f t="shared" si="98"/>
        <v>0</v>
      </c>
      <c r="BJ342" s="19" t="s">
        <v>84</v>
      </c>
      <c r="BK342" s="187">
        <f t="shared" si="99"/>
        <v>0</v>
      </c>
      <c r="BL342" s="19" t="s">
        <v>184</v>
      </c>
      <c r="BM342" s="186" t="s">
        <v>4261</v>
      </c>
    </row>
    <row r="343" spans="1:65" s="2" customFormat="1" ht="16.5" customHeight="1">
      <c r="A343" s="36"/>
      <c r="B343" s="37"/>
      <c r="C343" s="237" t="s">
        <v>2051</v>
      </c>
      <c r="D343" s="237" t="s">
        <v>757</v>
      </c>
      <c r="E343" s="238" t="s">
        <v>4226</v>
      </c>
      <c r="F343" s="239" t="s">
        <v>4118</v>
      </c>
      <c r="G343" s="240" t="s">
        <v>3723</v>
      </c>
      <c r="H343" s="241">
        <v>1</v>
      </c>
      <c r="I343" s="242"/>
      <c r="J343" s="243">
        <f t="shared" si="90"/>
        <v>0</v>
      </c>
      <c r="K343" s="239" t="s">
        <v>19</v>
      </c>
      <c r="L343" s="244"/>
      <c r="M343" s="245" t="s">
        <v>19</v>
      </c>
      <c r="N343" s="246" t="s">
        <v>47</v>
      </c>
      <c r="O343" s="66"/>
      <c r="P343" s="184">
        <f t="shared" si="91"/>
        <v>0</v>
      </c>
      <c r="Q343" s="184">
        <v>0</v>
      </c>
      <c r="R343" s="184">
        <f t="shared" si="92"/>
        <v>0</v>
      </c>
      <c r="S343" s="184">
        <v>0</v>
      </c>
      <c r="T343" s="185">
        <f t="shared" si="93"/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186" t="s">
        <v>252</v>
      </c>
      <c r="AT343" s="186" t="s">
        <v>757</v>
      </c>
      <c r="AU343" s="186" t="s">
        <v>84</v>
      </c>
      <c r="AY343" s="19" t="s">
        <v>177</v>
      </c>
      <c r="BE343" s="187">
        <f t="shared" si="94"/>
        <v>0</v>
      </c>
      <c r="BF343" s="187">
        <f t="shared" si="95"/>
        <v>0</v>
      </c>
      <c r="BG343" s="187">
        <f t="shared" si="96"/>
        <v>0</v>
      </c>
      <c r="BH343" s="187">
        <f t="shared" si="97"/>
        <v>0</v>
      </c>
      <c r="BI343" s="187">
        <f t="shared" si="98"/>
        <v>0</v>
      </c>
      <c r="BJ343" s="19" t="s">
        <v>84</v>
      </c>
      <c r="BK343" s="187">
        <f t="shared" si="99"/>
        <v>0</v>
      </c>
      <c r="BL343" s="19" t="s">
        <v>184</v>
      </c>
      <c r="BM343" s="186" t="s">
        <v>4262</v>
      </c>
    </row>
    <row r="344" spans="1:65" s="2" customFormat="1" ht="16.5" customHeight="1">
      <c r="A344" s="36"/>
      <c r="B344" s="37"/>
      <c r="C344" s="237" t="s">
        <v>2055</v>
      </c>
      <c r="D344" s="237" t="s">
        <v>757</v>
      </c>
      <c r="E344" s="238" t="s">
        <v>4126</v>
      </c>
      <c r="F344" s="239" t="s">
        <v>4118</v>
      </c>
      <c r="G344" s="240" t="s">
        <v>757</v>
      </c>
      <c r="H344" s="241">
        <v>2</v>
      </c>
      <c r="I344" s="242"/>
      <c r="J344" s="243">
        <f t="shared" si="90"/>
        <v>0</v>
      </c>
      <c r="K344" s="239" t="s">
        <v>19</v>
      </c>
      <c r="L344" s="244"/>
      <c r="M344" s="245" t="s">
        <v>19</v>
      </c>
      <c r="N344" s="246" t="s">
        <v>47</v>
      </c>
      <c r="O344" s="66"/>
      <c r="P344" s="184">
        <f t="shared" si="91"/>
        <v>0</v>
      </c>
      <c r="Q344" s="184">
        <v>0</v>
      </c>
      <c r="R344" s="184">
        <f t="shared" si="92"/>
        <v>0</v>
      </c>
      <c r="S344" s="184">
        <v>0</v>
      </c>
      <c r="T344" s="185">
        <f t="shared" si="93"/>
        <v>0</v>
      </c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R344" s="186" t="s">
        <v>252</v>
      </c>
      <c r="AT344" s="186" t="s">
        <v>757</v>
      </c>
      <c r="AU344" s="186" t="s">
        <v>84</v>
      </c>
      <c r="AY344" s="19" t="s">
        <v>177</v>
      </c>
      <c r="BE344" s="187">
        <f t="shared" si="94"/>
        <v>0</v>
      </c>
      <c r="BF344" s="187">
        <f t="shared" si="95"/>
        <v>0</v>
      </c>
      <c r="BG344" s="187">
        <f t="shared" si="96"/>
        <v>0</v>
      </c>
      <c r="BH344" s="187">
        <f t="shared" si="97"/>
        <v>0</v>
      </c>
      <c r="BI344" s="187">
        <f t="shared" si="98"/>
        <v>0</v>
      </c>
      <c r="BJ344" s="19" t="s">
        <v>84</v>
      </c>
      <c r="BK344" s="187">
        <f t="shared" si="99"/>
        <v>0</v>
      </c>
      <c r="BL344" s="19" t="s">
        <v>184</v>
      </c>
      <c r="BM344" s="186" t="s">
        <v>4263</v>
      </c>
    </row>
    <row r="345" spans="1:65" s="2" customFormat="1" ht="16.5" customHeight="1">
      <c r="A345" s="36"/>
      <c r="B345" s="37"/>
      <c r="C345" s="237" t="s">
        <v>2061</v>
      </c>
      <c r="D345" s="237" t="s">
        <v>757</v>
      </c>
      <c r="E345" s="238" t="s">
        <v>4264</v>
      </c>
      <c r="F345" s="239" t="s">
        <v>4265</v>
      </c>
      <c r="G345" s="240" t="s">
        <v>3723</v>
      </c>
      <c r="H345" s="241">
        <v>1</v>
      </c>
      <c r="I345" s="242"/>
      <c r="J345" s="243">
        <f t="shared" si="90"/>
        <v>0</v>
      </c>
      <c r="K345" s="239" t="s">
        <v>19</v>
      </c>
      <c r="L345" s="244"/>
      <c r="M345" s="245" t="s">
        <v>19</v>
      </c>
      <c r="N345" s="246" t="s">
        <v>47</v>
      </c>
      <c r="O345" s="66"/>
      <c r="P345" s="184">
        <f t="shared" si="91"/>
        <v>0</v>
      </c>
      <c r="Q345" s="184">
        <v>0</v>
      </c>
      <c r="R345" s="184">
        <f t="shared" si="92"/>
        <v>0</v>
      </c>
      <c r="S345" s="184">
        <v>0</v>
      </c>
      <c r="T345" s="185">
        <f t="shared" si="93"/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86" t="s">
        <v>252</v>
      </c>
      <c r="AT345" s="186" t="s">
        <v>757</v>
      </c>
      <c r="AU345" s="186" t="s">
        <v>84</v>
      </c>
      <c r="AY345" s="19" t="s">
        <v>177</v>
      </c>
      <c r="BE345" s="187">
        <f t="shared" si="94"/>
        <v>0</v>
      </c>
      <c r="BF345" s="187">
        <f t="shared" si="95"/>
        <v>0</v>
      </c>
      <c r="BG345" s="187">
        <f t="shared" si="96"/>
        <v>0</v>
      </c>
      <c r="BH345" s="187">
        <f t="shared" si="97"/>
        <v>0</v>
      </c>
      <c r="BI345" s="187">
        <f t="shared" si="98"/>
        <v>0</v>
      </c>
      <c r="BJ345" s="19" t="s">
        <v>84</v>
      </c>
      <c r="BK345" s="187">
        <f t="shared" si="99"/>
        <v>0</v>
      </c>
      <c r="BL345" s="19" t="s">
        <v>184</v>
      </c>
      <c r="BM345" s="186" t="s">
        <v>4266</v>
      </c>
    </row>
    <row r="346" spans="1:65" s="2" customFormat="1" ht="16.5" customHeight="1">
      <c r="A346" s="36"/>
      <c r="B346" s="37"/>
      <c r="C346" s="237" t="s">
        <v>2065</v>
      </c>
      <c r="D346" s="237" t="s">
        <v>757</v>
      </c>
      <c r="E346" s="238" t="s">
        <v>4232</v>
      </c>
      <c r="F346" s="239" t="s">
        <v>4233</v>
      </c>
      <c r="G346" s="240" t="s">
        <v>3723</v>
      </c>
      <c r="H346" s="241">
        <v>1</v>
      </c>
      <c r="I346" s="242"/>
      <c r="J346" s="243">
        <f t="shared" si="90"/>
        <v>0</v>
      </c>
      <c r="K346" s="239" t="s">
        <v>19</v>
      </c>
      <c r="L346" s="244"/>
      <c r="M346" s="245" t="s">
        <v>19</v>
      </c>
      <c r="N346" s="246" t="s">
        <v>47</v>
      </c>
      <c r="O346" s="66"/>
      <c r="P346" s="184">
        <f t="shared" si="91"/>
        <v>0</v>
      </c>
      <c r="Q346" s="184">
        <v>0</v>
      </c>
      <c r="R346" s="184">
        <f t="shared" si="92"/>
        <v>0</v>
      </c>
      <c r="S346" s="184">
        <v>0</v>
      </c>
      <c r="T346" s="185">
        <f t="shared" si="93"/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186" t="s">
        <v>252</v>
      </c>
      <c r="AT346" s="186" t="s">
        <v>757</v>
      </c>
      <c r="AU346" s="186" t="s">
        <v>84</v>
      </c>
      <c r="AY346" s="19" t="s">
        <v>177</v>
      </c>
      <c r="BE346" s="187">
        <f t="shared" si="94"/>
        <v>0</v>
      </c>
      <c r="BF346" s="187">
        <f t="shared" si="95"/>
        <v>0</v>
      </c>
      <c r="BG346" s="187">
        <f t="shared" si="96"/>
        <v>0</v>
      </c>
      <c r="BH346" s="187">
        <f t="shared" si="97"/>
        <v>0</v>
      </c>
      <c r="BI346" s="187">
        <f t="shared" si="98"/>
        <v>0</v>
      </c>
      <c r="BJ346" s="19" t="s">
        <v>84</v>
      </c>
      <c r="BK346" s="187">
        <f t="shared" si="99"/>
        <v>0</v>
      </c>
      <c r="BL346" s="19" t="s">
        <v>184</v>
      </c>
      <c r="BM346" s="186" t="s">
        <v>4267</v>
      </c>
    </row>
    <row r="347" spans="1:65" s="2" customFormat="1" ht="16.5" customHeight="1">
      <c r="A347" s="36"/>
      <c r="B347" s="37"/>
      <c r="C347" s="237" t="s">
        <v>2071</v>
      </c>
      <c r="D347" s="237" t="s">
        <v>757</v>
      </c>
      <c r="E347" s="238" t="s">
        <v>4140</v>
      </c>
      <c r="F347" s="239" t="s">
        <v>4141</v>
      </c>
      <c r="G347" s="240" t="s">
        <v>3723</v>
      </c>
      <c r="H347" s="241">
        <v>5</v>
      </c>
      <c r="I347" s="242"/>
      <c r="J347" s="243">
        <f t="shared" si="90"/>
        <v>0</v>
      </c>
      <c r="K347" s="239" t="s">
        <v>19</v>
      </c>
      <c r="L347" s="244"/>
      <c r="M347" s="245" t="s">
        <v>19</v>
      </c>
      <c r="N347" s="246" t="s">
        <v>47</v>
      </c>
      <c r="O347" s="66"/>
      <c r="P347" s="184">
        <f t="shared" si="91"/>
        <v>0</v>
      </c>
      <c r="Q347" s="184">
        <v>0</v>
      </c>
      <c r="R347" s="184">
        <f t="shared" si="92"/>
        <v>0</v>
      </c>
      <c r="S347" s="184">
        <v>0</v>
      </c>
      <c r="T347" s="185">
        <f t="shared" si="93"/>
        <v>0</v>
      </c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R347" s="186" t="s">
        <v>252</v>
      </c>
      <c r="AT347" s="186" t="s">
        <v>757</v>
      </c>
      <c r="AU347" s="186" t="s">
        <v>84</v>
      </c>
      <c r="AY347" s="19" t="s">
        <v>177</v>
      </c>
      <c r="BE347" s="187">
        <f t="shared" si="94"/>
        <v>0</v>
      </c>
      <c r="BF347" s="187">
        <f t="shared" si="95"/>
        <v>0</v>
      </c>
      <c r="BG347" s="187">
        <f t="shared" si="96"/>
        <v>0</v>
      </c>
      <c r="BH347" s="187">
        <f t="shared" si="97"/>
        <v>0</v>
      </c>
      <c r="BI347" s="187">
        <f t="shared" si="98"/>
        <v>0</v>
      </c>
      <c r="BJ347" s="19" t="s">
        <v>84</v>
      </c>
      <c r="BK347" s="187">
        <f t="shared" si="99"/>
        <v>0</v>
      </c>
      <c r="BL347" s="19" t="s">
        <v>184</v>
      </c>
      <c r="BM347" s="186" t="s">
        <v>4268</v>
      </c>
    </row>
    <row r="348" spans="1:65" s="2" customFormat="1" ht="16.5" customHeight="1">
      <c r="A348" s="36"/>
      <c r="B348" s="37"/>
      <c r="C348" s="237" t="s">
        <v>2076</v>
      </c>
      <c r="D348" s="237" t="s">
        <v>757</v>
      </c>
      <c r="E348" s="238" t="s">
        <v>4237</v>
      </c>
      <c r="F348" s="239" t="s">
        <v>4238</v>
      </c>
      <c r="G348" s="240" t="s">
        <v>3723</v>
      </c>
      <c r="H348" s="241">
        <v>1</v>
      </c>
      <c r="I348" s="242"/>
      <c r="J348" s="243">
        <f t="shared" si="90"/>
        <v>0</v>
      </c>
      <c r="K348" s="239" t="s">
        <v>19</v>
      </c>
      <c r="L348" s="244"/>
      <c r="M348" s="245" t="s">
        <v>19</v>
      </c>
      <c r="N348" s="246" t="s">
        <v>47</v>
      </c>
      <c r="O348" s="66"/>
      <c r="P348" s="184">
        <f t="shared" si="91"/>
        <v>0</v>
      </c>
      <c r="Q348" s="184">
        <v>0</v>
      </c>
      <c r="R348" s="184">
        <f t="shared" si="92"/>
        <v>0</v>
      </c>
      <c r="S348" s="184">
        <v>0</v>
      </c>
      <c r="T348" s="185">
        <f t="shared" si="93"/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86" t="s">
        <v>252</v>
      </c>
      <c r="AT348" s="186" t="s">
        <v>757</v>
      </c>
      <c r="AU348" s="186" t="s">
        <v>84</v>
      </c>
      <c r="AY348" s="19" t="s">
        <v>177</v>
      </c>
      <c r="BE348" s="187">
        <f t="shared" si="94"/>
        <v>0</v>
      </c>
      <c r="BF348" s="187">
        <f t="shared" si="95"/>
        <v>0</v>
      </c>
      <c r="BG348" s="187">
        <f t="shared" si="96"/>
        <v>0</v>
      </c>
      <c r="BH348" s="187">
        <f t="shared" si="97"/>
        <v>0</v>
      </c>
      <c r="BI348" s="187">
        <f t="shared" si="98"/>
        <v>0</v>
      </c>
      <c r="BJ348" s="19" t="s">
        <v>84</v>
      </c>
      <c r="BK348" s="187">
        <f t="shared" si="99"/>
        <v>0</v>
      </c>
      <c r="BL348" s="19" t="s">
        <v>184</v>
      </c>
      <c r="BM348" s="186" t="s">
        <v>4269</v>
      </c>
    </row>
    <row r="349" spans="1:65" s="2" customFormat="1" ht="16.5" customHeight="1">
      <c r="A349" s="36"/>
      <c r="B349" s="37"/>
      <c r="C349" s="237" t="s">
        <v>2081</v>
      </c>
      <c r="D349" s="237" t="s">
        <v>757</v>
      </c>
      <c r="E349" s="238" t="s">
        <v>4152</v>
      </c>
      <c r="F349" s="239" t="s">
        <v>4153</v>
      </c>
      <c r="G349" s="240" t="s">
        <v>3723</v>
      </c>
      <c r="H349" s="241">
        <v>21</v>
      </c>
      <c r="I349" s="242"/>
      <c r="J349" s="243">
        <f t="shared" si="90"/>
        <v>0</v>
      </c>
      <c r="K349" s="239" t="s">
        <v>19</v>
      </c>
      <c r="L349" s="244"/>
      <c r="M349" s="245" t="s">
        <v>19</v>
      </c>
      <c r="N349" s="246" t="s">
        <v>47</v>
      </c>
      <c r="O349" s="66"/>
      <c r="P349" s="184">
        <f t="shared" si="91"/>
        <v>0</v>
      </c>
      <c r="Q349" s="184">
        <v>0</v>
      </c>
      <c r="R349" s="184">
        <f t="shared" si="92"/>
        <v>0</v>
      </c>
      <c r="S349" s="184">
        <v>0</v>
      </c>
      <c r="T349" s="185">
        <f t="shared" si="93"/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186" t="s">
        <v>252</v>
      </c>
      <c r="AT349" s="186" t="s">
        <v>757</v>
      </c>
      <c r="AU349" s="186" t="s">
        <v>84</v>
      </c>
      <c r="AY349" s="19" t="s">
        <v>177</v>
      </c>
      <c r="BE349" s="187">
        <f t="shared" si="94"/>
        <v>0</v>
      </c>
      <c r="BF349" s="187">
        <f t="shared" si="95"/>
        <v>0</v>
      </c>
      <c r="BG349" s="187">
        <f t="shared" si="96"/>
        <v>0</v>
      </c>
      <c r="BH349" s="187">
        <f t="shared" si="97"/>
        <v>0</v>
      </c>
      <c r="BI349" s="187">
        <f t="shared" si="98"/>
        <v>0</v>
      </c>
      <c r="BJ349" s="19" t="s">
        <v>84</v>
      </c>
      <c r="BK349" s="187">
        <f t="shared" si="99"/>
        <v>0</v>
      </c>
      <c r="BL349" s="19" t="s">
        <v>184</v>
      </c>
      <c r="BM349" s="186" t="s">
        <v>4270</v>
      </c>
    </row>
    <row r="350" spans="1:65" s="2" customFormat="1" ht="16.5" customHeight="1">
      <c r="A350" s="36"/>
      <c r="B350" s="37"/>
      <c r="C350" s="237" t="s">
        <v>2088</v>
      </c>
      <c r="D350" s="237" t="s">
        <v>757</v>
      </c>
      <c r="E350" s="238" t="s">
        <v>4155</v>
      </c>
      <c r="F350" s="239" t="s">
        <v>4156</v>
      </c>
      <c r="G350" s="240" t="s">
        <v>3723</v>
      </c>
      <c r="H350" s="241">
        <v>2</v>
      </c>
      <c r="I350" s="242"/>
      <c r="J350" s="243">
        <f t="shared" si="90"/>
        <v>0</v>
      </c>
      <c r="K350" s="239" t="s">
        <v>19</v>
      </c>
      <c r="L350" s="244"/>
      <c r="M350" s="245" t="s">
        <v>19</v>
      </c>
      <c r="N350" s="246" t="s">
        <v>47</v>
      </c>
      <c r="O350" s="66"/>
      <c r="P350" s="184">
        <f t="shared" si="91"/>
        <v>0</v>
      </c>
      <c r="Q350" s="184">
        <v>0</v>
      </c>
      <c r="R350" s="184">
        <f t="shared" si="92"/>
        <v>0</v>
      </c>
      <c r="S350" s="184">
        <v>0</v>
      </c>
      <c r="T350" s="185">
        <f t="shared" si="93"/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186" t="s">
        <v>252</v>
      </c>
      <c r="AT350" s="186" t="s">
        <v>757</v>
      </c>
      <c r="AU350" s="186" t="s">
        <v>84</v>
      </c>
      <c r="AY350" s="19" t="s">
        <v>177</v>
      </c>
      <c r="BE350" s="187">
        <f t="shared" si="94"/>
        <v>0</v>
      </c>
      <c r="BF350" s="187">
        <f t="shared" si="95"/>
        <v>0</v>
      </c>
      <c r="BG350" s="187">
        <f t="shared" si="96"/>
        <v>0</v>
      </c>
      <c r="BH350" s="187">
        <f t="shared" si="97"/>
        <v>0</v>
      </c>
      <c r="BI350" s="187">
        <f t="shared" si="98"/>
        <v>0</v>
      </c>
      <c r="BJ350" s="19" t="s">
        <v>84</v>
      </c>
      <c r="BK350" s="187">
        <f t="shared" si="99"/>
        <v>0</v>
      </c>
      <c r="BL350" s="19" t="s">
        <v>184</v>
      </c>
      <c r="BM350" s="186" t="s">
        <v>4271</v>
      </c>
    </row>
    <row r="351" spans="1:65" s="2" customFormat="1" ht="16.5" customHeight="1">
      <c r="A351" s="36"/>
      <c r="B351" s="37"/>
      <c r="C351" s="237" t="s">
        <v>2092</v>
      </c>
      <c r="D351" s="237" t="s">
        <v>757</v>
      </c>
      <c r="E351" s="238" t="s">
        <v>4272</v>
      </c>
      <c r="F351" s="239" t="s">
        <v>4273</v>
      </c>
      <c r="G351" s="240" t="s">
        <v>3723</v>
      </c>
      <c r="H351" s="241">
        <v>1</v>
      </c>
      <c r="I351" s="242"/>
      <c r="J351" s="243">
        <f t="shared" si="90"/>
        <v>0</v>
      </c>
      <c r="K351" s="239" t="s">
        <v>19</v>
      </c>
      <c r="L351" s="244"/>
      <c r="M351" s="245" t="s">
        <v>19</v>
      </c>
      <c r="N351" s="246" t="s">
        <v>47</v>
      </c>
      <c r="O351" s="66"/>
      <c r="P351" s="184">
        <f t="shared" si="91"/>
        <v>0</v>
      </c>
      <c r="Q351" s="184">
        <v>0</v>
      </c>
      <c r="R351" s="184">
        <f t="shared" si="92"/>
        <v>0</v>
      </c>
      <c r="S351" s="184">
        <v>0</v>
      </c>
      <c r="T351" s="185">
        <f t="shared" si="93"/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86" t="s">
        <v>252</v>
      </c>
      <c r="AT351" s="186" t="s">
        <v>757</v>
      </c>
      <c r="AU351" s="186" t="s">
        <v>84</v>
      </c>
      <c r="AY351" s="19" t="s">
        <v>177</v>
      </c>
      <c r="BE351" s="187">
        <f t="shared" si="94"/>
        <v>0</v>
      </c>
      <c r="BF351" s="187">
        <f t="shared" si="95"/>
        <v>0</v>
      </c>
      <c r="BG351" s="187">
        <f t="shared" si="96"/>
        <v>0</v>
      </c>
      <c r="BH351" s="187">
        <f t="shared" si="97"/>
        <v>0</v>
      </c>
      <c r="BI351" s="187">
        <f t="shared" si="98"/>
        <v>0</v>
      </c>
      <c r="BJ351" s="19" t="s">
        <v>84</v>
      </c>
      <c r="BK351" s="187">
        <f t="shared" si="99"/>
        <v>0</v>
      </c>
      <c r="BL351" s="19" t="s">
        <v>184</v>
      </c>
      <c r="BM351" s="186" t="s">
        <v>4274</v>
      </c>
    </row>
    <row r="352" spans="1:65" s="2" customFormat="1" ht="16.5" customHeight="1">
      <c r="A352" s="36"/>
      <c r="B352" s="37"/>
      <c r="C352" s="237" t="s">
        <v>2096</v>
      </c>
      <c r="D352" s="237" t="s">
        <v>757</v>
      </c>
      <c r="E352" s="238" t="s">
        <v>4275</v>
      </c>
      <c r="F352" s="239" t="s">
        <v>4174</v>
      </c>
      <c r="G352" s="240" t="s">
        <v>1992</v>
      </c>
      <c r="H352" s="241">
        <v>1</v>
      </c>
      <c r="I352" s="242"/>
      <c r="J352" s="243">
        <f t="shared" si="90"/>
        <v>0</v>
      </c>
      <c r="K352" s="239" t="s">
        <v>19</v>
      </c>
      <c r="L352" s="244"/>
      <c r="M352" s="245" t="s">
        <v>19</v>
      </c>
      <c r="N352" s="246" t="s">
        <v>47</v>
      </c>
      <c r="O352" s="66"/>
      <c r="P352" s="184">
        <f t="shared" si="91"/>
        <v>0</v>
      </c>
      <c r="Q352" s="184">
        <v>0</v>
      </c>
      <c r="R352" s="184">
        <f t="shared" si="92"/>
        <v>0</v>
      </c>
      <c r="S352" s="184">
        <v>0</v>
      </c>
      <c r="T352" s="185">
        <f t="shared" si="93"/>
        <v>0</v>
      </c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R352" s="186" t="s">
        <v>252</v>
      </c>
      <c r="AT352" s="186" t="s">
        <v>757</v>
      </c>
      <c r="AU352" s="186" t="s">
        <v>84</v>
      </c>
      <c r="AY352" s="19" t="s">
        <v>177</v>
      </c>
      <c r="BE352" s="187">
        <f t="shared" si="94"/>
        <v>0</v>
      </c>
      <c r="BF352" s="187">
        <f t="shared" si="95"/>
        <v>0</v>
      </c>
      <c r="BG352" s="187">
        <f t="shared" si="96"/>
        <v>0</v>
      </c>
      <c r="BH352" s="187">
        <f t="shared" si="97"/>
        <v>0</v>
      </c>
      <c r="BI352" s="187">
        <f t="shared" si="98"/>
        <v>0</v>
      </c>
      <c r="BJ352" s="19" t="s">
        <v>84</v>
      </c>
      <c r="BK352" s="187">
        <f t="shared" si="99"/>
        <v>0</v>
      </c>
      <c r="BL352" s="19" t="s">
        <v>184</v>
      </c>
      <c r="BM352" s="186" t="s">
        <v>4276</v>
      </c>
    </row>
    <row r="353" spans="1:65" s="2" customFormat="1" ht="16.5" customHeight="1">
      <c r="A353" s="36"/>
      <c r="B353" s="37"/>
      <c r="C353" s="175" t="s">
        <v>2102</v>
      </c>
      <c r="D353" s="175" t="s">
        <v>179</v>
      </c>
      <c r="E353" s="176" t="s">
        <v>4277</v>
      </c>
      <c r="F353" s="177" t="s">
        <v>4177</v>
      </c>
      <c r="G353" s="178" t="s">
        <v>1992</v>
      </c>
      <c r="H353" s="179">
        <v>1</v>
      </c>
      <c r="I353" s="180"/>
      <c r="J353" s="181">
        <f t="shared" si="90"/>
        <v>0</v>
      </c>
      <c r="K353" s="177" t="s">
        <v>19</v>
      </c>
      <c r="L353" s="41"/>
      <c r="M353" s="182" t="s">
        <v>19</v>
      </c>
      <c r="N353" s="183" t="s">
        <v>47</v>
      </c>
      <c r="O353" s="66"/>
      <c r="P353" s="184">
        <f t="shared" si="91"/>
        <v>0</v>
      </c>
      <c r="Q353" s="184">
        <v>0</v>
      </c>
      <c r="R353" s="184">
        <f t="shared" si="92"/>
        <v>0</v>
      </c>
      <c r="S353" s="184">
        <v>0</v>
      </c>
      <c r="T353" s="185">
        <f t="shared" si="93"/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86" t="s">
        <v>184</v>
      </c>
      <c r="AT353" s="186" t="s">
        <v>179</v>
      </c>
      <c r="AU353" s="186" t="s">
        <v>84</v>
      </c>
      <c r="AY353" s="19" t="s">
        <v>177</v>
      </c>
      <c r="BE353" s="187">
        <f t="shared" si="94"/>
        <v>0</v>
      </c>
      <c r="BF353" s="187">
        <f t="shared" si="95"/>
        <v>0</v>
      </c>
      <c r="BG353" s="187">
        <f t="shared" si="96"/>
        <v>0</v>
      </c>
      <c r="BH353" s="187">
        <f t="shared" si="97"/>
        <v>0</v>
      </c>
      <c r="BI353" s="187">
        <f t="shared" si="98"/>
        <v>0</v>
      </c>
      <c r="BJ353" s="19" t="s">
        <v>84</v>
      </c>
      <c r="BK353" s="187">
        <f t="shared" si="99"/>
        <v>0</v>
      </c>
      <c r="BL353" s="19" t="s">
        <v>184</v>
      </c>
      <c r="BM353" s="186" t="s">
        <v>4278</v>
      </c>
    </row>
    <row r="354" spans="1:65" s="12" customFormat="1" ht="25.9" customHeight="1">
      <c r="B354" s="159"/>
      <c r="C354" s="160"/>
      <c r="D354" s="161" t="s">
        <v>75</v>
      </c>
      <c r="E354" s="162" t="s">
        <v>4279</v>
      </c>
      <c r="F354" s="162" t="s">
        <v>4280</v>
      </c>
      <c r="G354" s="160"/>
      <c r="H354" s="160"/>
      <c r="I354" s="163"/>
      <c r="J354" s="164">
        <f>BK354</f>
        <v>0</v>
      </c>
      <c r="K354" s="160"/>
      <c r="L354" s="165"/>
      <c r="M354" s="166"/>
      <c r="N354" s="167"/>
      <c r="O354" s="167"/>
      <c r="P354" s="168">
        <f>SUM(P355:P360)</f>
        <v>0</v>
      </c>
      <c r="Q354" s="167"/>
      <c r="R354" s="168">
        <f>SUM(R355:R360)</f>
        <v>0</v>
      </c>
      <c r="S354" s="167"/>
      <c r="T354" s="169">
        <f>SUM(T355:T360)</f>
        <v>0</v>
      </c>
      <c r="AR354" s="170" t="s">
        <v>196</v>
      </c>
      <c r="AT354" s="171" t="s">
        <v>75</v>
      </c>
      <c r="AU354" s="171" t="s">
        <v>76</v>
      </c>
      <c r="AY354" s="170" t="s">
        <v>177</v>
      </c>
      <c r="BK354" s="172">
        <f>SUM(BK355:BK360)</f>
        <v>0</v>
      </c>
    </row>
    <row r="355" spans="1:65" s="2" customFormat="1" ht="16.5" customHeight="1">
      <c r="A355" s="36"/>
      <c r="B355" s="37"/>
      <c r="C355" s="175" t="s">
        <v>2106</v>
      </c>
      <c r="D355" s="175" t="s">
        <v>179</v>
      </c>
      <c r="E355" s="176" t="s">
        <v>4281</v>
      </c>
      <c r="F355" s="177" t="s">
        <v>4282</v>
      </c>
      <c r="G355" s="178" t="s">
        <v>272</v>
      </c>
      <c r="H355" s="179">
        <v>612</v>
      </c>
      <c r="I355" s="180"/>
      <c r="J355" s="181">
        <f>ROUND(I355*H355,2)</f>
        <v>0</v>
      </c>
      <c r="K355" s="177" t="s">
        <v>3636</v>
      </c>
      <c r="L355" s="41"/>
      <c r="M355" s="182" t="s">
        <v>19</v>
      </c>
      <c r="N355" s="183" t="s">
        <v>47</v>
      </c>
      <c r="O355" s="66"/>
      <c r="P355" s="184">
        <f>O355*H355</f>
        <v>0</v>
      </c>
      <c r="Q355" s="184">
        <v>0</v>
      </c>
      <c r="R355" s="184">
        <f>Q355*H355</f>
        <v>0</v>
      </c>
      <c r="S355" s="184">
        <v>0</v>
      </c>
      <c r="T355" s="185">
        <f>S355*H355</f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186" t="s">
        <v>1055</v>
      </c>
      <c r="AT355" s="186" t="s">
        <v>179</v>
      </c>
      <c r="AU355" s="186" t="s">
        <v>84</v>
      </c>
      <c r="AY355" s="19" t="s">
        <v>177</v>
      </c>
      <c r="BE355" s="187">
        <f>IF(N355="základní",J355,0)</f>
        <v>0</v>
      </c>
      <c r="BF355" s="187">
        <f>IF(N355="snížená",J355,0)</f>
        <v>0</v>
      </c>
      <c r="BG355" s="187">
        <f>IF(N355="zákl. přenesená",J355,0)</f>
        <v>0</v>
      </c>
      <c r="BH355" s="187">
        <f>IF(N355="sníž. přenesená",J355,0)</f>
        <v>0</v>
      </c>
      <c r="BI355" s="187">
        <f>IF(N355="nulová",J355,0)</f>
        <v>0</v>
      </c>
      <c r="BJ355" s="19" t="s">
        <v>84</v>
      </c>
      <c r="BK355" s="187">
        <f>ROUND(I355*H355,2)</f>
        <v>0</v>
      </c>
      <c r="BL355" s="19" t="s">
        <v>1055</v>
      </c>
      <c r="BM355" s="186" t="s">
        <v>4283</v>
      </c>
    </row>
    <row r="356" spans="1:65" s="2" customFormat="1" ht="11.25">
      <c r="A356" s="36"/>
      <c r="B356" s="37"/>
      <c r="C356" s="38"/>
      <c r="D356" s="188" t="s">
        <v>186</v>
      </c>
      <c r="E356" s="38"/>
      <c r="F356" s="189" t="s">
        <v>4284</v>
      </c>
      <c r="G356" s="38"/>
      <c r="H356" s="38"/>
      <c r="I356" s="190"/>
      <c r="J356" s="38"/>
      <c r="K356" s="38"/>
      <c r="L356" s="41"/>
      <c r="M356" s="191"/>
      <c r="N356" s="192"/>
      <c r="O356" s="66"/>
      <c r="P356" s="66"/>
      <c r="Q356" s="66"/>
      <c r="R356" s="66"/>
      <c r="S356" s="66"/>
      <c r="T356" s="67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T356" s="19" t="s">
        <v>186</v>
      </c>
      <c r="AU356" s="19" t="s">
        <v>84</v>
      </c>
    </row>
    <row r="357" spans="1:65" s="2" customFormat="1" ht="16.5" customHeight="1">
      <c r="A357" s="36"/>
      <c r="B357" s="37"/>
      <c r="C357" s="175" t="s">
        <v>2111</v>
      </c>
      <c r="D357" s="175" t="s">
        <v>179</v>
      </c>
      <c r="E357" s="176" t="s">
        <v>4285</v>
      </c>
      <c r="F357" s="177" t="s">
        <v>4286</v>
      </c>
      <c r="G357" s="178" t="s">
        <v>595</v>
      </c>
      <c r="H357" s="179">
        <v>173</v>
      </c>
      <c r="I357" s="180"/>
      <c r="J357" s="181">
        <f>ROUND(I357*H357,2)</f>
        <v>0</v>
      </c>
      <c r="K357" s="177" t="s">
        <v>3636</v>
      </c>
      <c r="L357" s="41"/>
      <c r="M357" s="182" t="s">
        <v>19</v>
      </c>
      <c r="N357" s="183" t="s">
        <v>47</v>
      </c>
      <c r="O357" s="66"/>
      <c r="P357" s="184">
        <f>O357*H357</f>
        <v>0</v>
      </c>
      <c r="Q357" s="184">
        <v>0</v>
      </c>
      <c r="R357" s="184">
        <f>Q357*H357</f>
        <v>0</v>
      </c>
      <c r="S357" s="184">
        <v>0</v>
      </c>
      <c r="T357" s="185">
        <f>S357*H357</f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186" t="s">
        <v>1055</v>
      </c>
      <c r="AT357" s="186" t="s">
        <v>179</v>
      </c>
      <c r="AU357" s="186" t="s">
        <v>84</v>
      </c>
      <c r="AY357" s="19" t="s">
        <v>177</v>
      </c>
      <c r="BE357" s="187">
        <f>IF(N357="základní",J357,0)</f>
        <v>0</v>
      </c>
      <c r="BF357" s="187">
        <f>IF(N357="snížená",J357,0)</f>
        <v>0</v>
      </c>
      <c r="BG357" s="187">
        <f>IF(N357="zákl. přenesená",J357,0)</f>
        <v>0</v>
      </c>
      <c r="BH357" s="187">
        <f>IF(N357="sníž. přenesená",J357,0)</f>
        <v>0</v>
      </c>
      <c r="BI357" s="187">
        <f>IF(N357="nulová",J357,0)</f>
        <v>0</v>
      </c>
      <c r="BJ357" s="19" t="s">
        <v>84</v>
      </c>
      <c r="BK357" s="187">
        <f>ROUND(I357*H357,2)</f>
        <v>0</v>
      </c>
      <c r="BL357" s="19" t="s">
        <v>1055</v>
      </c>
      <c r="BM357" s="186" t="s">
        <v>4287</v>
      </c>
    </row>
    <row r="358" spans="1:65" s="2" customFormat="1" ht="11.25">
      <c r="A358" s="36"/>
      <c r="B358" s="37"/>
      <c r="C358" s="38"/>
      <c r="D358" s="188" t="s">
        <v>186</v>
      </c>
      <c r="E358" s="38"/>
      <c r="F358" s="189" t="s">
        <v>4288</v>
      </c>
      <c r="G358" s="38"/>
      <c r="H358" s="38"/>
      <c r="I358" s="190"/>
      <c r="J358" s="38"/>
      <c r="K358" s="38"/>
      <c r="L358" s="41"/>
      <c r="M358" s="191"/>
      <c r="N358" s="192"/>
      <c r="O358" s="66"/>
      <c r="P358" s="66"/>
      <c r="Q358" s="66"/>
      <c r="R358" s="66"/>
      <c r="S358" s="66"/>
      <c r="T358" s="67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T358" s="19" t="s">
        <v>186</v>
      </c>
      <c r="AU358" s="19" t="s">
        <v>84</v>
      </c>
    </row>
    <row r="359" spans="1:65" s="2" customFormat="1" ht="16.5" customHeight="1">
      <c r="A359" s="36"/>
      <c r="B359" s="37"/>
      <c r="C359" s="175" t="s">
        <v>2115</v>
      </c>
      <c r="D359" s="175" t="s">
        <v>179</v>
      </c>
      <c r="E359" s="176" t="s">
        <v>4289</v>
      </c>
      <c r="F359" s="177" t="s">
        <v>4290</v>
      </c>
      <c r="G359" s="178" t="s">
        <v>595</v>
      </c>
      <c r="H359" s="179">
        <v>173</v>
      </c>
      <c r="I359" s="180"/>
      <c r="J359" s="181">
        <f>ROUND(I359*H359,2)</f>
        <v>0</v>
      </c>
      <c r="K359" s="177" t="s">
        <v>3636</v>
      </c>
      <c r="L359" s="41"/>
      <c r="M359" s="182" t="s">
        <v>19</v>
      </c>
      <c r="N359" s="183" t="s">
        <v>47</v>
      </c>
      <c r="O359" s="66"/>
      <c r="P359" s="184">
        <f>O359*H359</f>
        <v>0</v>
      </c>
      <c r="Q359" s="184">
        <v>0</v>
      </c>
      <c r="R359" s="184">
        <f>Q359*H359</f>
        <v>0</v>
      </c>
      <c r="S359" s="184">
        <v>0</v>
      </c>
      <c r="T359" s="185">
        <f>S359*H359</f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186" t="s">
        <v>1055</v>
      </c>
      <c r="AT359" s="186" t="s">
        <v>179</v>
      </c>
      <c r="AU359" s="186" t="s">
        <v>84</v>
      </c>
      <c r="AY359" s="19" t="s">
        <v>177</v>
      </c>
      <c r="BE359" s="187">
        <f>IF(N359="základní",J359,0)</f>
        <v>0</v>
      </c>
      <c r="BF359" s="187">
        <f>IF(N359="snížená",J359,0)</f>
        <v>0</v>
      </c>
      <c r="BG359" s="187">
        <f>IF(N359="zákl. přenesená",J359,0)</f>
        <v>0</v>
      </c>
      <c r="BH359" s="187">
        <f>IF(N359="sníž. přenesená",J359,0)</f>
        <v>0</v>
      </c>
      <c r="BI359" s="187">
        <f>IF(N359="nulová",J359,0)</f>
        <v>0</v>
      </c>
      <c r="BJ359" s="19" t="s">
        <v>84</v>
      </c>
      <c r="BK359" s="187">
        <f>ROUND(I359*H359,2)</f>
        <v>0</v>
      </c>
      <c r="BL359" s="19" t="s">
        <v>1055</v>
      </c>
      <c r="BM359" s="186" t="s">
        <v>4291</v>
      </c>
    </row>
    <row r="360" spans="1:65" s="2" customFormat="1" ht="11.25">
      <c r="A360" s="36"/>
      <c r="B360" s="37"/>
      <c r="C360" s="38"/>
      <c r="D360" s="188" t="s">
        <v>186</v>
      </c>
      <c r="E360" s="38"/>
      <c r="F360" s="189" t="s">
        <v>4292</v>
      </c>
      <c r="G360" s="38"/>
      <c r="H360" s="38"/>
      <c r="I360" s="190"/>
      <c r="J360" s="38"/>
      <c r="K360" s="38"/>
      <c r="L360" s="41"/>
      <c r="M360" s="191"/>
      <c r="N360" s="192"/>
      <c r="O360" s="66"/>
      <c r="P360" s="66"/>
      <c r="Q360" s="66"/>
      <c r="R360" s="66"/>
      <c r="S360" s="66"/>
      <c r="T360" s="67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T360" s="19" t="s">
        <v>186</v>
      </c>
      <c r="AU360" s="19" t="s">
        <v>84</v>
      </c>
    </row>
    <row r="361" spans="1:65" s="12" customFormat="1" ht="25.9" customHeight="1">
      <c r="B361" s="159"/>
      <c r="C361" s="160"/>
      <c r="D361" s="161" t="s">
        <v>75</v>
      </c>
      <c r="E361" s="162" t="s">
        <v>120</v>
      </c>
      <c r="F361" s="162" t="s">
        <v>121</v>
      </c>
      <c r="G361" s="160"/>
      <c r="H361" s="160"/>
      <c r="I361" s="163"/>
      <c r="J361" s="164">
        <f>BK361</f>
        <v>0</v>
      </c>
      <c r="K361" s="160"/>
      <c r="L361" s="165"/>
      <c r="M361" s="166"/>
      <c r="N361" s="167"/>
      <c r="O361" s="167"/>
      <c r="P361" s="168">
        <f>SUM(P362:P375)</f>
        <v>0</v>
      </c>
      <c r="Q361" s="167"/>
      <c r="R361" s="168">
        <f>SUM(R362:R375)</f>
        <v>0</v>
      </c>
      <c r="S361" s="167"/>
      <c r="T361" s="169">
        <f>SUM(T362:T375)</f>
        <v>0</v>
      </c>
      <c r="AR361" s="170" t="s">
        <v>206</v>
      </c>
      <c r="AT361" s="171" t="s">
        <v>75</v>
      </c>
      <c r="AU361" s="171" t="s">
        <v>76</v>
      </c>
      <c r="AY361" s="170" t="s">
        <v>177</v>
      </c>
      <c r="BK361" s="172">
        <f>SUM(BK362:BK375)</f>
        <v>0</v>
      </c>
    </row>
    <row r="362" spans="1:65" s="2" customFormat="1" ht="16.5" customHeight="1">
      <c r="A362" s="36"/>
      <c r="B362" s="37"/>
      <c r="C362" s="237" t="s">
        <v>2121</v>
      </c>
      <c r="D362" s="237" t="s">
        <v>757</v>
      </c>
      <c r="E362" s="238" t="s">
        <v>4293</v>
      </c>
      <c r="F362" s="239" t="s">
        <v>4294</v>
      </c>
      <c r="G362" s="240" t="s">
        <v>1359</v>
      </c>
      <c r="H362" s="259"/>
      <c r="I362" s="242"/>
      <c r="J362" s="243">
        <f>ROUND(I362*H362,2)</f>
        <v>0</v>
      </c>
      <c r="K362" s="239" t="s">
        <v>19</v>
      </c>
      <c r="L362" s="244"/>
      <c r="M362" s="245" t="s">
        <v>19</v>
      </c>
      <c r="N362" s="246" t="s">
        <v>47</v>
      </c>
      <c r="O362" s="66"/>
      <c r="P362" s="184">
        <f>O362*H362</f>
        <v>0</v>
      </c>
      <c r="Q362" s="184">
        <v>0</v>
      </c>
      <c r="R362" s="184">
        <f>Q362*H362</f>
        <v>0</v>
      </c>
      <c r="S362" s="184">
        <v>0</v>
      </c>
      <c r="T362" s="185">
        <f>S362*H362</f>
        <v>0</v>
      </c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R362" s="186" t="s">
        <v>252</v>
      </c>
      <c r="AT362" s="186" t="s">
        <v>757</v>
      </c>
      <c r="AU362" s="186" t="s">
        <v>84</v>
      </c>
      <c r="AY362" s="19" t="s">
        <v>177</v>
      </c>
      <c r="BE362" s="187">
        <f>IF(N362="základní",J362,0)</f>
        <v>0</v>
      </c>
      <c r="BF362" s="187">
        <f>IF(N362="snížená",J362,0)</f>
        <v>0</v>
      </c>
      <c r="BG362" s="187">
        <f>IF(N362="zákl. přenesená",J362,0)</f>
        <v>0</v>
      </c>
      <c r="BH362" s="187">
        <f>IF(N362="sníž. přenesená",J362,0)</f>
        <v>0</v>
      </c>
      <c r="BI362" s="187">
        <f>IF(N362="nulová",J362,0)</f>
        <v>0</v>
      </c>
      <c r="BJ362" s="19" t="s">
        <v>84</v>
      </c>
      <c r="BK362" s="187">
        <f>ROUND(I362*H362,2)</f>
        <v>0</v>
      </c>
      <c r="BL362" s="19" t="s">
        <v>184</v>
      </c>
      <c r="BM362" s="186" t="s">
        <v>4295</v>
      </c>
    </row>
    <row r="363" spans="1:65" s="2" customFormat="1" ht="16.5" customHeight="1">
      <c r="A363" s="36"/>
      <c r="B363" s="37"/>
      <c r="C363" s="175" t="s">
        <v>2123</v>
      </c>
      <c r="D363" s="175" t="s">
        <v>179</v>
      </c>
      <c r="E363" s="176" t="s">
        <v>4296</v>
      </c>
      <c r="F363" s="177" t="s">
        <v>4297</v>
      </c>
      <c r="G363" s="178" t="s">
        <v>1992</v>
      </c>
      <c r="H363" s="179">
        <v>1</v>
      </c>
      <c r="I363" s="180"/>
      <c r="J363" s="181">
        <f>ROUND(I363*H363,2)</f>
        <v>0</v>
      </c>
      <c r="K363" s="177" t="s">
        <v>3636</v>
      </c>
      <c r="L363" s="41"/>
      <c r="M363" s="182" t="s">
        <v>19</v>
      </c>
      <c r="N363" s="183" t="s">
        <v>47</v>
      </c>
      <c r="O363" s="66"/>
      <c r="P363" s="184">
        <f>O363*H363</f>
        <v>0</v>
      </c>
      <c r="Q363" s="184">
        <v>0</v>
      </c>
      <c r="R363" s="184">
        <f>Q363*H363</f>
        <v>0</v>
      </c>
      <c r="S363" s="184">
        <v>0</v>
      </c>
      <c r="T363" s="185">
        <f>S363*H363</f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186" t="s">
        <v>184</v>
      </c>
      <c r="AT363" s="186" t="s">
        <v>179</v>
      </c>
      <c r="AU363" s="186" t="s">
        <v>84</v>
      </c>
      <c r="AY363" s="19" t="s">
        <v>177</v>
      </c>
      <c r="BE363" s="187">
        <f>IF(N363="základní",J363,0)</f>
        <v>0</v>
      </c>
      <c r="BF363" s="187">
        <f>IF(N363="snížená",J363,0)</f>
        <v>0</v>
      </c>
      <c r="BG363" s="187">
        <f>IF(N363="zákl. přenesená",J363,0)</f>
        <v>0</v>
      </c>
      <c r="BH363" s="187">
        <f>IF(N363="sníž. přenesená",J363,0)</f>
        <v>0</v>
      </c>
      <c r="BI363" s="187">
        <f>IF(N363="nulová",J363,0)</f>
        <v>0</v>
      </c>
      <c r="BJ363" s="19" t="s">
        <v>84</v>
      </c>
      <c r="BK363" s="187">
        <f>ROUND(I363*H363,2)</f>
        <v>0</v>
      </c>
      <c r="BL363" s="19" t="s">
        <v>184</v>
      </c>
      <c r="BM363" s="186" t="s">
        <v>4298</v>
      </c>
    </row>
    <row r="364" spans="1:65" s="2" customFormat="1" ht="11.25">
      <c r="A364" s="36"/>
      <c r="B364" s="37"/>
      <c r="C364" s="38"/>
      <c r="D364" s="188" t="s">
        <v>186</v>
      </c>
      <c r="E364" s="38"/>
      <c r="F364" s="189" t="s">
        <v>4299</v>
      </c>
      <c r="G364" s="38"/>
      <c r="H364" s="38"/>
      <c r="I364" s="190"/>
      <c r="J364" s="38"/>
      <c r="K364" s="38"/>
      <c r="L364" s="41"/>
      <c r="M364" s="191"/>
      <c r="N364" s="192"/>
      <c r="O364" s="66"/>
      <c r="P364" s="66"/>
      <c r="Q364" s="66"/>
      <c r="R364" s="66"/>
      <c r="S364" s="66"/>
      <c r="T364" s="67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T364" s="19" t="s">
        <v>186</v>
      </c>
      <c r="AU364" s="19" t="s">
        <v>84</v>
      </c>
    </row>
    <row r="365" spans="1:65" s="2" customFormat="1" ht="16.5" customHeight="1">
      <c r="A365" s="36"/>
      <c r="B365" s="37"/>
      <c r="C365" s="175" t="s">
        <v>2129</v>
      </c>
      <c r="D365" s="175" t="s">
        <v>179</v>
      </c>
      <c r="E365" s="176" t="s">
        <v>4300</v>
      </c>
      <c r="F365" s="177" t="s">
        <v>4301</v>
      </c>
      <c r="G365" s="178" t="s">
        <v>1992</v>
      </c>
      <c r="H365" s="179">
        <v>1</v>
      </c>
      <c r="I365" s="180"/>
      <c r="J365" s="181">
        <f>ROUND(I365*H365,2)</f>
        <v>0</v>
      </c>
      <c r="K365" s="177" t="s">
        <v>19</v>
      </c>
      <c r="L365" s="41"/>
      <c r="M365" s="182" t="s">
        <v>19</v>
      </c>
      <c r="N365" s="183" t="s">
        <v>47</v>
      </c>
      <c r="O365" s="66"/>
      <c r="P365" s="184">
        <f>O365*H365</f>
        <v>0</v>
      </c>
      <c r="Q365" s="184">
        <v>0</v>
      </c>
      <c r="R365" s="184">
        <f>Q365*H365</f>
        <v>0</v>
      </c>
      <c r="S365" s="184">
        <v>0</v>
      </c>
      <c r="T365" s="185">
        <f>S365*H365</f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86" t="s">
        <v>184</v>
      </c>
      <c r="AT365" s="186" t="s">
        <v>179</v>
      </c>
      <c r="AU365" s="186" t="s">
        <v>84</v>
      </c>
      <c r="AY365" s="19" t="s">
        <v>177</v>
      </c>
      <c r="BE365" s="187">
        <f>IF(N365="základní",J365,0)</f>
        <v>0</v>
      </c>
      <c r="BF365" s="187">
        <f>IF(N365="snížená",J365,0)</f>
        <v>0</v>
      </c>
      <c r="BG365" s="187">
        <f>IF(N365="zákl. přenesená",J365,0)</f>
        <v>0</v>
      </c>
      <c r="BH365" s="187">
        <f>IF(N365="sníž. přenesená",J365,0)</f>
        <v>0</v>
      </c>
      <c r="BI365" s="187">
        <f>IF(N365="nulová",J365,0)</f>
        <v>0</v>
      </c>
      <c r="BJ365" s="19" t="s">
        <v>84</v>
      </c>
      <c r="BK365" s="187">
        <f>ROUND(I365*H365,2)</f>
        <v>0</v>
      </c>
      <c r="BL365" s="19" t="s">
        <v>184</v>
      </c>
      <c r="BM365" s="186" t="s">
        <v>4302</v>
      </c>
    </row>
    <row r="366" spans="1:65" s="2" customFormat="1" ht="16.5" customHeight="1">
      <c r="A366" s="36"/>
      <c r="B366" s="37"/>
      <c r="C366" s="175" t="s">
        <v>2134</v>
      </c>
      <c r="D366" s="175" t="s">
        <v>179</v>
      </c>
      <c r="E366" s="176" t="s">
        <v>4303</v>
      </c>
      <c r="F366" s="177" t="s">
        <v>4304</v>
      </c>
      <c r="G366" s="178" t="s">
        <v>3040</v>
      </c>
      <c r="H366" s="179">
        <v>24</v>
      </c>
      <c r="I366" s="180"/>
      <c r="J366" s="181">
        <f>ROUND(I366*H366,2)</f>
        <v>0</v>
      </c>
      <c r="K366" s="177" t="s">
        <v>19</v>
      </c>
      <c r="L366" s="41"/>
      <c r="M366" s="182" t="s">
        <v>19</v>
      </c>
      <c r="N366" s="183" t="s">
        <v>47</v>
      </c>
      <c r="O366" s="66"/>
      <c r="P366" s="184">
        <f>O366*H366</f>
        <v>0</v>
      </c>
      <c r="Q366" s="184">
        <v>0</v>
      </c>
      <c r="R366" s="184">
        <f>Q366*H366</f>
        <v>0</v>
      </c>
      <c r="S366" s="184">
        <v>0</v>
      </c>
      <c r="T366" s="185">
        <f>S366*H366</f>
        <v>0</v>
      </c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R366" s="186" t="s">
        <v>184</v>
      </c>
      <c r="AT366" s="186" t="s">
        <v>179</v>
      </c>
      <c r="AU366" s="186" t="s">
        <v>84</v>
      </c>
      <c r="AY366" s="19" t="s">
        <v>177</v>
      </c>
      <c r="BE366" s="187">
        <f>IF(N366="základní",J366,0)</f>
        <v>0</v>
      </c>
      <c r="BF366" s="187">
        <f>IF(N366="snížená",J366,0)</f>
        <v>0</v>
      </c>
      <c r="BG366" s="187">
        <f>IF(N366="zákl. přenesená",J366,0)</f>
        <v>0</v>
      </c>
      <c r="BH366" s="187">
        <f>IF(N366="sníž. přenesená",J366,0)</f>
        <v>0</v>
      </c>
      <c r="BI366" s="187">
        <f>IF(N366="nulová",J366,0)</f>
        <v>0</v>
      </c>
      <c r="BJ366" s="19" t="s">
        <v>84</v>
      </c>
      <c r="BK366" s="187">
        <f>ROUND(I366*H366,2)</f>
        <v>0</v>
      </c>
      <c r="BL366" s="19" t="s">
        <v>184</v>
      </c>
      <c r="BM366" s="186" t="s">
        <v>4305</v>
      </c>
    </row>
    <row r="367" spans="1:65" s="2" customFormat="1" ht="16.5" customHeight="1">
      <c r="A367" s="36"/>
      <c r="B367" s="37"/>
      <c r="C367" s="175" t="s">
        <v>2138</v>
      </c>
      <c r="D367" s="175" t="s">
        <v>179</v>
      </c>
      <c r="E367" s="176" t="s">
        <v>4306</v>
      </c>
      <c r="F367" s="177" t="s">
        <v>4307</v>
      </c>
      <c r="G367" s="178" t="s">
        <v>1359</v>
      </c>
      <c r="H367" s="249"/>
      <c r="I367" s="180"/>
      <c r="J367" s="181">
        <f>ROUND(I367*H367,2)</f>
        <v>0</v>
      </c>
      <c r="K367" s="177" t="s">
        <v>3636</v>
      </c>
      <c r="L367" s="41"/>
      <c r="M367" s="182" t="s">
        <v>19</v>
      </c>
      <c r="N367" s="183" t="s">
        <v>47</v>
      </c>
      <c r="O367" s="66"/>
      <c r="P367" s="184">
        <f>O367*H367</f>
        <v>0</v>
      </c>
      <c r="Q367" s="184">
        <v>0</v>
      </c>
      <c r="R367" s="184">
        <f>Q367*H367</f>
        <v>0</v>
      </c>
      <c r="S367" s="184">
        <v>0</v>
      </c>
      <c r="T367" s="185">
        <f>S367*H367</f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186" t="s">
        <v>184</v>
      </c>
      <c r="AT367" s="186" t="s">
        <v>179</v>
      </c>
      <c r="AU367" s="186" t="s">
        <v>84</v>
      </c>
      <c r="AY367" s="19" t="s">
        <v>177</v>
      </c>
      <c r="BE367" s="187">
        <f>IF(N367="základní",J367,0)</f>
        <v>0</v>
      </c>
      <c r="BF367" s="187">
        <f>IF(N367="snížená",J367,0)</f>
        <v>0</v>
      </c>
      <c r="BG367" s="187">
        <f>IF(N367="zákl. přenesená",J367,0)</f>
        <v>0</v>
      </c>
      <c r="BH367" s="187">
        <f>IF(N367="sníž. přenesená",J367,0)</f>
        <v>0</v>
      </c>
      <c r="BI367" s="187">
        <f>IF(N367="nulová",J367,0)</f>
        <v>0</v>
      </c>
      <c r="BJ367" s="19" t="s">
        <v>84</v>
      </c>
      <c r="BK367" s="187">
        <f>ROUND(I367*H367,2)</f>
        <v>0</v>
      </c>
      <c r="BL367" s="19" t="s">
        <v>184</v>
      </c>
      <c r="BM367" s="186" t="s">
        <v>4308</v>
      </c>
    </row>
    <row r="368" spans="1:65" s="2" customFormat="1" ht="11.25">
      <c r="A368" s="36"/>
      <c r="B368" s="37"/>
      <c r="C368" s="38"/>
      <c r="D368" s="188" t="s">
        <v>186</v>
      </c>
      <c r="E368" s="38"/>
      <c r="F368" s="189" t="s">
        <v>4309</v>
      </c>
      <c r="G368" s="38"/>
      <c r="H368" s="38"/>
      <c r="I368" s="190"/>
      <c r="J368" s="38"/>
      <c r="K368" s="38"/>
      <c r="L368" s="41"/>
      <c r="M368" s="191"/>
      <c r="N368" s="192"/>
      <c r="O368" s="66"/>
      <c r="P368" s="66"/>
      <c r="Q368" s="66"/>
      <c r="R368" s="66"/>
      <c r="S368" s="66"/>
      <c r="T368" s="67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T368" s="19" t="s">
        <v>186</v>
      </c>
      <c r="AU368" s="19" t="s">
        <v>84</v>
      </c>
    </row>
    <row r="369" spans="1:65" s="2" customFormat="1" ht="16.5" customHeight="1">
      <c r="A369" s="36"/>
      <c r="B369" s="37"/>
      <c r="C369" s="175" t="s">
        <v>2140</v>
      </c>
      <c r="D369" s="175" t="s">
        <v>179</v>
      </c>
      <c r="E369" s="176" t="s">
        <v>4310</v>
      </c>
      <c r="F369" s="177" t="s">
        <v>4311</v>
      </c>
      <c r="G369" s="178" t="s">
        <v>1359</v>
      </c>
      <c r="H369" s="249"/>
      <c r="I369" s="180"/>
      <c r="J369" s="181">
        <f>ROUND(I369*H369,2)</f>
        <v>0</v>
      </c>
      <c r="K369" s="177" t="s">
        <v>3636</v>
      </c>
      <c r="L369" s="41"/>
      <c r="M369" s="182" t="s">
        <v>19</v>
      </c>
      <c r="N369" s="183" t="s">
        <v>47</v>
      </c>
      <c r="O369" s="66"/>
      <c r="P369" s="184">
        <f>O369*H369</f>
        <v>0</v>
      </c>
      <c r="Q369" s="184">
        <v>0</v>
      </c>
      <c r="R369" s="184">
        <f>Q369*H369</f>
        <v>0</v>
      </c>
      <c r="S369" s="184">
        <v>0</v>
      </c>
      <c r="T369" s="185">
        <f>S369*H369</f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186" t="s">
        <v>184</v>
      </c>
      <c r="AT369" s="186" t="s">
        <v>179</v>
      </c>
      <c r="AU369" s="186" t="s">
        <v>84</v>
      </c>
      <c r="AY369" s="19" t="s">
        <v>177</v>
      </c>
      <c r="BE369" s="187">
        <f>IF(N369="základní",J369,0)</f>
        <v>0</v>
      </c>
      <c r="BF369" s="187">
        <f>IF(N369="snížená",J369,0)</f>
        <v>0</v>
      </c>
      <c r="BG369" s="187">
        <f>IF(N369="zákl. přenesená",J369,0)</f>
        <v>0</v>
      </c>
      <c r="BH369" s="187">
        <f>IF(N369="sníž. přenesená",J369,0)</f>
        <v>0</v>
      </c>
      <c r="BI369" s="187">
        <f>IF(N369="nulová",J369,0)</f>
        <v>0</v>
      </c>
      <c r="BJ369" s="19" t="s">
        <v>84</v>
      </c>
      <c r="BK369" s="187">
        <f>ROUND(I369*H369,2)</f>
        <v>0</v>
      </c>
      <c r="BL369" s="19" t="s">
        <v>184</v>
      </c>
      <c r="BM369" s="186" t="s">
        <v>4312</v>
      </c>
    </row>
    <row r="370" spans="1:65" s="2" customFormat="1" ht="11.25">
      <c r="A370" s="36"/>
      <c r="B370" s="37"/>
      <c r="C370" s="38"/>
      <c r="D370" s="188" t="s">
        <v>186</v>
      </c>
      <c r="E370" s="38"/>
      <c r="F370" s="189" t="s">
        <v>4313</v>
      </c>
      <c r="G370" s="38"/>
      <c r="H370" s="38"/>
      <c r="I370" s="190"/>
      <c r="J370" s="38"/>
      <c r="K370" s="38"/>
      <c r="L370" s="41"/>
      <c r="M370" s="191"/>
      <c r="N370" s="192"/>
      <c r="O370" s="66"/>
      <c r="P370" s="66"/>
      <c r="Q370" s="66"/>
      <c r="R370" s="66"/>
      <c r="S370" s="66"/>
      <c r="T370" s="67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T370" s="19" t="s">
        <v>186</v>
      </c>
      <c r="AU370" s="19" t="s">
        <v>84</v>
      </c>
    </row>
    <row r="371" spans="1:65" s="2" customFormat="1" ht="16.5" customHeight="1">
      <c r="A371" s="36"/>
      <c r="B371" s="37"/>
      <c r="C371" s="175" t="s">
        <v>2146</v>
      </c>
      <c r="D371" s="175" t="s">
        <v>179</v>
      </c>
      <c r="E371" s="176" t="s">
        <v>4314</v>
      </c>
      <c r="F371" s="177" t="s">
        <v>4315</v>
      </c>
      <c r="G371" s="178" t="s">
        <v>1359</v>
      </c>
      <c r="H371" s="249"/>
      <c r="I371" s="180"/>
      <c r="J371" s="181">
        <f>ROUND(I371*H371,2)</f>
        <v>0</v>
      </c>
      <c r="K371" s="177" t="s">
        <v>3636</v>
      </c>
      <c r="L371" s="41"/>
      <c r="M371" s="182" t="s">
        <v>19</v>
      </c>
      <c r="N371" s="183" t="s">
        <v>47</v>
      </c>
      <c r="O371" s="66"/>
      <c r="P371" s="184">
        <f>O371*H371</f>
        <v>0</v>
      </c>
      <c r="Q371" s="184">
        <v>0</v>
      </c>
      <c r="R371" s="184">
        <f>Q371*H371</f>
        <v>0</v>
      </c>
      <c r="S371" s="184">
        <v>0</v>
      </c>
      <c r="T371" s="185">
        <f>S371*H371</f>
        <v>0</v>
      </c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R371" s="186" t="s">
        <v>184</v>
      </c>
      <c r="AT371" s="186" t="s">
        <v>179</v>
      </c>
      <c r="AU371" s="186" t="s">
        <v>84</v>
      </c>
      <c r="AY371" s="19" t="s">
        <v>177</v>
      </c>
      <c r="BE371" s="187">
        <f>IF(N371="základní",J371,0)</f>
        <v>0</v>
      </c>
      <c r="BF371" s="187">
        <f>IF(N371="snížená",J371,0)</f>
        <v>0</v>
      </c>
      <c r="BG371" s="187">
        <f>IF(N371="zákl. přenesená",J371,0)</f>
        <v>0</v>
      </c>
      <c r="BH371" s="187">
        <f>IF(N371="sníž. přenesená",J371,0)</f>
        <v>0</v>
      </c>
      <c r="BI371" s="187">
        <f>IF(N371="nulová",J371,0)</f>
        <v>0</v>
      </c>
      <c r="BJ371" s="19" t="s">
        <v>84</v>
      </c>
      <c r="BK371" s="187">
        <f>ROUND(I371*H371,2)</f>
        <v>0</v>
      </c>
      <c r="BL371" s="19" t="s">
        <v>184</v>
      </c>
      <c r="BM371" s="186" t="s">
        <v>4316</v>
      </c>
    </row>
    <row r="372" spans="1:65" s="2" customFormat="1" ht="11.25">
      <c r="A372" s="36"/>
      <c r="B372" s="37"/>
      <c r="C372" s="38"/>
      <c r="D372" s="188" t="s">
        <v>186</v>
      </c>
      <c r="E372" s="38"/>
      <c r="F372" s="189" t="s">
        <v>4317</v>
      </c>
      <c r="G372" s="38"/>
      <c r="H372" s="38"/>
      <c r="I372" s="190"/>
      <c r="J372" s="38"/>
      <c r="K372" s="38"/>
      <c r="L372" s="41"/>
      <c r="M372" s="191"/>
      <c r="N372" s="192"/>
      <c r="O372" s="66"/>
      <c r="P372" s="66"/>
      <c r="Q372" s="66"/>
      <c r="R372" s="66"/>
      <c r="S372" s="66"/>
      <c r="T372" s="67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T372" s="19" t="s">
        <v>186</v>
      </c>
      <c r="AU372" s="19" t="s">
        <v>84</v>
      </c>
    </row>
    <row r="373" spans="1:65" s="2" customFormat="1" ht="16.5" customHeight="1">
      <c r="A373" s="36"/>
      <c r="B373" s="37"/>
      <c r="C373" s="175" t="s">
        <v>2152</v>
      </c>
      <c r="D373" s="175" t="s">
        <v>179</v>
      </c>
      <c r="E373" s="176" t="s">
        <v>4318</v>
      </c>
      <c r="F373" s="177" t="s">
        <v>4319</v>
      </c>
      <c r="G373" s="178" t="s">
        <v>1359</v>
      </c>
      <c r="H373" s="249"/>
      <c r="I373" s="180"/>
      <c r="J373" s="181">
        <f>ROUND(I373*H373,2)</f>
        <v>0</v>
      </c>
      <c r="K373" s="177" t="s">
        <v>19</v>
      </c>
      <c r="L373" s="41"/>
      <c r="M373" s="182" t="s">
        <v>19</v>
      </c>
      <c r="N373" s="183" t="s">
        <v>47</v>
      </c>
      <c r="O373" s="66"/>
      <c r="P373" s="184">
        <f>O373*H373</f>
        <v>0</v>
      </c>
      <c r="Q373" s="184">
        <v>0</v>
      </c>
      <c r="R373" s="184">
        <f>Q373*H373</f>
        <v>0</v>
      </c>
      <c r="S373" s="184">
        <v>0</v>
      </c>
      <c r="T373" s="185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86" t="s">
        <v>184</v>
      </c>
      <c r="AT373" s="186" t="s">
        <v>179</v>
      </c>
      <c r="AU373" s="186" t="s">
        <v>84</v>
      </c>
      <c r="AY373" s="19" t="s">
        <v>177</v>
      </c>
      <c r="BE373" s="187">
        <f>IF(N373="základní",J373,0)</f>
        <v>0</v>
      </c>
      <c r="BF373" s="187">
        <f>IF(N373="snížená",J373,0)</f>
        <v>0</v>
      </c>
      <c r="BG373" s="187">
        <f>IF(N373="zákl. přenesená",J373,0)</f>
        <v>0</v>
      </c>
      <c r="BH373" s="187">
        <f>IF(N373="sníž. přenesená",J373,0)</f>
        <v>0</v>
      </c>
      <c r="BI373" s="187">
        <f>IF(N373="nulová",J373,0)</f>
        <v>0</v>
      </c>
      <c r="BJ373" s="19" t="s">
        <v>84</v>
      </c>
      <c r="BK373" s="187">
        <f>ROUND(I373*H373,2)</f>
        <v>0</v>
      </c>
      <c r="BL373" s="19" t="s">
        <v>184</v>
      </c>
      <c r="BM373" s="186" t="s">
        <v>4320</v>
      </c>
    </row>
    <row r="374" spans="1:65" s="2" customFormat="1" ht="16.5" customHeight="1">
      <c r="A374" s="36"/>
      <c r="B374" s="37"/>
      <c r="C374" s="175" t="s">
        <v>2156</v>
      </c>
      <c r="D374" s="175" t="s">
        <v>179</v>
      </c>
      <c r="E374" s="176" t="s">
        <v>4321</v>
      </c>
      <c r="F374" s="177" t="s">
        <v>4322</v>
      </c>
      <c r="G374" s="178" t="s">
        <v>1359</v>
      </c>
      <c r="H374" s="249"/>
      <c r="I374" s="180"/>
      <c r="J374" s="181">
        <f>ROUND(I374*H374,2)</f>
        <v>0</v>
      </c>
      <c r="K374" s="177" t="s">
        <v>19</v>
      </c>
      <c r="L374" s="41"/>
      <c r="M374" s="182" t="s">
        <v>19</v>
      </c>
      <c r="N374" s="183" t="s">
        <v>47</v>
      </c>
      <c r="O374" s="66"/>
      <c r="P374" s="184">
        <f>O374*H374</f>
        <v>0</v>
      </c>
      <c r="Q374" s="184">
        <v>0</v>
      </c>
      <c r="R374" s="184">
        <f>Q374*H374</f>
        <v>0</v>
      </c>
      <c r="S374" s="184">
        <v>0</v>
      </c>
      <c r="T374" s="185">
        <f>S374*H374</f>
        <v>0</v>
      </c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R374" s="186" t="s">
        <v>184</v>
      </c>
      <c r="AT374" s="186" t="s">
        <v>179</v>
      </c>
      <c r="AU374" s="186" t="s">
        <v>84</v>
      </c>
      <c r="AY374" s="19" t="s">
        <v>177</v>
      </c>
      <c r="BE374" s="187">
        <f>IF(N374="základní",J374,0)</f>
        <v>0</v>
      </c>
      <c r="BF374" s="187">
        <f>IF(N374="snížená",J374,0)</f>
        <v>0</v>
      </c>
      <c r="BG374" s="187">
        <f>IF(N374="zákl. přenesená",J374,0)</f>
        <v>0</v>
      </c>
      <c r="BH374" s="187">
        <f>IF(N374="sníž. přenesená",J374,0)</f>
        <v>0</v>
      </c>
      <c r="BI374" s="187">
        <f>IF(N374="nulová",J374,0)</f>
        <v>0</v>
      </c>
      <c r="BJ374" s="19" t="s">
        <v>84</v>
      </c>
      <c r="BK374" s="187">
        <f>ROUND(I374*H374,2)</f>
        <v>0</v>
      </c>
      <c r="BL374" s="19" t="s">
        <v>184</v>
      </c>
      <c r="BM374" s="186" t="s">
        <v>4323</v>
      </c>
    </row>
    <row r="375" spans="1:65" s="2" customFormat="1" ht="16.5" customHeight="1">
      <c r="A375" s="36"/>
      <c r="B375" s="37"/>
      <c r="C375" s="175" t="s">
        <v>2158</v>
      </c>
      <c r="D375" s="175" t="s">
        <v>179</v>
      </c>
      <c r="E375" s="176" t="s">
        <v>4324</v>
      </c>
      <c r="F375" s="177" t="s">
        <v>4325</v>
      </c>
      <c r="G375" s="178" t="s">
        <v>1992</v>
      </c>
      <c r="H375" s="179">
        <v>1</v>
      </c>
      <c r="I375" s="180"/>
      <c r="J375" s="181">
        <f>ROUND(I375*H375,2)</f>
        <v>0</v>
      </c>
      <c r="K375" s="177" t="s">
        <v>19</v>
      </c>
      <c r="L375" s="41"/>
      <c r="M375" s="251" t="s">
        <v>19</v>
      </c>
      <c r="N375" s="252" t="s">
        <v>47</v>
      </c>
      <c r="O375" s="253"/>
      <c r="P375" s="254">
        <f>O375*H375</f>
        <v>0</v>
      </c>
      <c r="Q375" s="254">
        <v>0</v>
      </c>
      <c r="R375" s="254">
        <f>Q375*H375</f>
        <v>0</v>
      </c>
      <c r="S375" s="254">
        <v>0</v>
      </c>
      <c r="T375" s="255">
        <f>S375*H375</f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186" t="s">
        <v>184</v>
      </c>
      <c r="AT375" s="186" t="s">
        <v>179</v>
      </c>
      <c r="AU375" s="186" t="s">
        <v>84</v>
      </c>
      <c r="AY375" s="19" t="s">
        <v>177</v>
      </c>
      <c r="BE375" s="187">
        <f>IF(N375="základní",J375,0)</f>
        <v>0</v>
      </c>
      <c r="BF375" s="187">
        <f>IF(N375="snížená",J375,0)</f>
        <v>0</v>
      </c>
      <c r="BG375" s="187">
        <f>IF(N375="zákl. přenesená",J375,0)</f>
        <v>0</v>
      </c>
      <c r="BH375" s="187">
        <f>IF(N375="sníž. přenesená",J375,0)</f>
        <v>0</v>
      </c>
      <c r="BI375" s="187">
        <f>IF(N375="nulová",J375,0)</f>
        <v>0</v>
      </c>
      <c r="BJ375" s="19" t="s">
        <v>84</v>
      </c>
      <c r="BK375" s="187">
        <f>ROUND(I375*H375,2)</f>
        <v>0</v>
      </c>
      <c r="BL375" s="19" t="s">
        <v>184</v>
      </c>
      <c r="BM375" s="186" t="s">
        <v>4326</v>
      </c>
    </row>
    <row r="376" spans="1:65" s="2" customFormat="1" ht="6.95" customHeight="1">
      <c r="A376" s="36"/>
      <c r="B376" s="49"/>
      <c r="C376" s="50"/>
      <c r="D376" s="50"/>
      <c r="E376" s="50"/>
      <c r="F376" s="50"/>
      <c r="G376" s="50"/>
      <c r="H376" s="50"/>
      <c r="I376" s="50"/>
      <c r="J376" s="50"/>
      <c r="K376" s="50"/>
      <c r="L376" s="41"/>
      <c r="M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</sheetData>
  <sheetProtection algorithmName="SHA-512" hashValue="FLhIFSKNnLilLiFqUZxGkuhsay7z0cCWS3yoIBLGwa/OSVQ79kqn4UuBeZvJpfVwhGockV5leMvuby7aPso4kQ==" saltValue="V9cOnTqESEhtfRgG9+O1rBwRK/4r9Y8YlRJtPRkNgDIOaBKBxmah1FziOdIHlXNH6MCvJhq2mP2ipKvygp9BXw==" spinCount="100000" sheet="1" objects="1" scenarios="1" formatColumns="0" formatRows="0" autoFilter="0"/>
  <autoFilter ref="C85:K375" xr:uid="{00000000-0009-0000-0000-000003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0300-000000000000}"/>
    <hyperlink ref="F97" r:id="rId2" xr:uid="{00000000-0004-0000-0300-000001000000}"/>
    <hyperlink ref="F102" r:id="rId3" xr:uid="{00000000-0004-0000-0300-000002000000}"/>
    <hyperlink ref="F105" r:id="rId4" xr:uid="{00000000-0004-0000-0300-000003000000}"/>
    <hyperlink ref="F109" r:id="rId5" xr:uid="{00000000-0004-0000-0300-000004000000}"/>
    <hyperlink ref="F113" r:id="rId6" xr:uid="{00000000-0004-0000-0300-000005000000}"/>
    <hyperlink ref="F117" r:id="rId7" xr:uid="{00000000-0004-0000-0300-000006000000}"/>
    <hyperlink ref="F120" r:id="rId8" xr:uid="{00000000-0004-0000-0300-000007000000}"/>
    <hyperlink ref="F125" r:id="rId9" xr:uid="{00000000-0004-0000-0300-000008000000}"/>
    <hyperlink ref="F128" r:id="rId10" xr:uid="{00000000-0004-0000-0300-000009000000}"/>
    <hyperlink ref="F136" r:id="rId11" xr:uid="{00000000-0004-0000-0300-00000A000000}"/>
    <hyperlink ref="F150" r:id="rId12" xr:uid="{00000000-0004-0000-0300-00000B000000}"/>
    <hyperlink ref="F155" r:id="rId13" xr:uid="{00000000-0004-0000-0300-00000C000000}"/>
    <hyperlink ref="F162" r:id="rId14" xr:uid="{00000000-0004-0000-0300-00000D000000}"/>
    <hyperlink ref="F164" r:id="rId15" xr:uid="{00000000-0004-0000-0300-00000E000000}"/>
    <hyperlink ref="F166" r:id="rId16" xr:uid="{00000000-0004-0000-0300-00000F000000}"/>
    <hyperlink ref="F169" r:id="rId17" xr:uid="{00000000-0004-0000-0300-000010000000}"/>
    <hyperlink ref="F173" r:id="rId18" xr:uid="{00000000-0004-0000-0300-000011000000}"/>
    <hyperlink ref="F177" r:id="rId19" xr:uid="{00000000-0004-0000-0300-000012000000}"/>
    <hyperlink ref="F180" r:id="rId20" xr:uid="{00000000-0004-0000-0300-000013000000}"/>
    <hyperlink ref="F184" r:id="rId21" xr:uid="{00000000-0004-0000-0300-000014000000}"/>
    <hyperlink ref="F189" r:id="rId22" xr:uid="{00000000-0004-0000-0300-000015000000}"/>
    <hyperlink ref="F192" r:id="rId23" xr:uid="{00000000-0004-0000-0300-000016000000}"/>
    <hyperlink ref="F196" r:id="rId24" xr:uid="{00000000-0004-0000-0300-000017000000}"/>
    <hyperlink ref="F199" r:id="rId25" xr:uid="{00000000-0004-0000-0300-000018000000}"/>
    <hyperlink ref="F202" r:id="rId26" xr:uid="{00000000-0004-0000-0300-000019000000}"/>
    <hyperlink ref="F210" r:id="rId27" xr:uid="{00000000-0004-0000-0300-00001A000000}"/>
    <hyperlink ref="F213" r:id="rId28" xr:uid="{00000000-0004-0000-0300-00001B000000}"/>
    <hyperlink ref="F216" r:id="rId29" xr:uid="{00000000-0004-0000-0300-00001C000000}"/>
    <hyperlink ref="F220" r:id="rId30" xr:uid="{00000000-0004-0000-0300-00001D000000}"/>
    <hyperlink ref="F224" r:id="rId31" xr:uid="{00000000-0004-0000-0300-00001E000000}"/>
    <hyperlink ref="F229" r:id="rId32" xr:uid="{00000000-0004-0000-0300-00001F000000}"/>
    <hyperlink ref="F245" r:id="rId33" xr:uid="{00000000-0004-0000-0300-000020000000}"/>
    <hyperlink ref="F248" r:id="rId34" xr:uid="{00000000-0004-0000-0300-000021000000}"/>
    <hyperlink ref="F251" r:id="rId35" xr:uid="{00000000-0004-0000-0300-000022000000}"/>
    <hyperlink ref="F254" r:id="rId36" xr:uid="{00000000-0004-0000-0300-000023000000}"/>
    <hyperlink ref="F258" r:id="rId37" xr:uid="{00000000-0004-0000-0300-000024000000}"/>
    <hyperlink ref="F260" r:id="rId38" xr:uid="{00000000-0004-0000-0300-000025000000}"/>
    <hyperlink ref="F262" r:id="rId39" xr:uid="{00000000-0004-0000-0300-000026000000}"/>
    <hyperlink ref="F356" r:id="rId40" xr:uid="{00000000-0004-0000-0300-000027000000}"/>
    <hyperlink ref="F358" r:id="rId41" xr:uid="{00000000-0004-0000-0300-000028000000}"/>
    <hyperlink ref="F360" r:id="rId42" xr:uid="{00000000-0004-0000-0300-000029000000}"/>
    <hyperlink ref="F364" r:id="rId43" xr:uid="{00000000-0004-0000-0300-00002A000000}"/>
    <hyperlink ref="F368" r:id="rId44" xr:uid="{00000000-0004-0000-0300-00002B000000}"/>
    <hyperlink ref="F370" r:id="rId45" xr:uid="{00000000-0004-0000-0300-00002C000000}"/>
    <hyperlink ref="F372" r:id="rId46" xr:uid="{00000000-0004-0000-0300-00002D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43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95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4327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ROUND(J96,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ROUND((SUM(BE96:BE437)),  2)</f>
        <v>0</v>
      </c>
      <c r="G33" s="36"/>
      <c r="H33" s="36"/>
      <c r="I33" s="120">
        <v>0.21</v>
      </c>
      <c r="J33" s="119">
        <f>ROUND(((SUM(BE96:BE437))*I33),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ROUND((SUM(BF96:BF437)),  2)</f>
        <v>0</v>
      </c>
      <c r="G34" s="36"/>
      <c r="H34" s="36"/>
      <c r="I34" s="120">
        <v>0.15</v>
      </c>
      <c r="J34" s="119">
        <f>ROUND(((SUM(BF96:BF437))*I34),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ROUND((SUM(BG96:BG437)),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ROUND((SUM(BH96:BH437)),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ROUND((SUM(BI96:BI437)),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>SO 03 - Kanalizace a vodovod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J96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4328</v>
      </c>
      <c r="E60" s="139"/>
      <c r="F60" s="139"/>
      <c r="G60" s="139"/>
      <c r="H60" s="139"/>
      <c r="I60" s="139"/>
      <c r="J60" s="140">
        <f>J97</f>
        <v>0</v>
      </c>
      <c r="K60" s="137"/>
      <c r="L60" s="141"/>
    </row>
    <row r="61" spans="1:47" s="9" customFormat="1" ht="24.95" customHeight="1">
      <c r="B61" s="136"/>
      <c r="C61" s="137"/>
      <c r="D61" s="138" t="s">
        <v>4329</v>
      </c>
      <c r="E61" s="139"/>
      <c r="F61" s="139"/>
      <c r="G61" s="139"/>
      <c r="H61" s="139"/>
      <c r="I61" s="139"/>
      <c r="J61" s="140">
        <f>J101</f>
        <v>0</v>
      </c>
      <c r="K61" s="137"/>
      <c r="L61" s="141"/>
    </row>
    <row r="62" spans="1:47" s="9" customFormat="1" ht="24.95" customHeight="1">
      <c r="B62" s="136"/>
      <c r="C62" s="137"/>
      <c r="D62" s="138" t="s">
        <v>4330</v>
      </c>
      <c r="E62" s="139"/>
      <c r="F62" s="139"/>
      <c r="G62" s="139"/>
      <c r="H62" s="139"/>
      <c r="I62" s="139"/>
      <c r="J62" s="140">
        <f>J126</f>
        <v>0</v>
      </c>
      <c r="K62" s="137"/>
      <c r="L62" s="141"/>
    </row>
    <row r="63" spans="1:47" s="9" customFormat="1" ht="24.95" customHeight="1">
      <c r="B63" s="136"/>
      <c r="C63" s="137"/>
      <c r="D63" s="138" t="s">
        <v>4331</v>
      </c>
      <c r="E63" s="139"/>
      <c r="F63" s="139"/>
      <c r="G63" s="139"/>
      <c r="H63" s="139"/>
      <c r="I63" s="139"/>
      <c r="J63" s="140">
        <f>J140</f>
        <v>0</v>
      </c>
      <c r="K63" s="137"/>
      <c r="L63" s="141"/>
    </row>
    <row r="64" spans="1:47" s="9" customFormat="1" ht="24.95" customHeight="1">
      <c r="B64" s="136"/>
      <c r="C64" s="137"/>
      <c r="D64" s="138" t="s">
        <v>4332</v>
      </c>
      <c r="E64" s="139"/>
      <c r="F64" s="139"/>
      <c r="G64" s="139"/>
      <c r="H64" s="139"/>
      <c r="I64" s="139"/>
      <c r="J64" s="140">
        <f>J164</f>
        <v>0</v>
      </c>
      <c r="K64" s="137"/>
      <c r="L64" s="141"/>
    </row>
    <row r="65" spans="1:31" s="9" customFormat="1" ht="24.95" customHeight="1">
      <c r="B65" s="136"/>
      <c r="C65" s="137"/>
      <c r="D65" s="138" t="s">
        <v>4333</v>
      </c>
      <c r="E65" s="139"/>
      <c r="F65" s="139"/>
      <c r="G65" s="139"/>
      <c r="H65" s="139"/>
      <c r="I65" s="139"/>
      <c r="J65" s="140">
        <f>J185</f>
        <v>0</v>
      </c>
      <c r="K65" s="137"/>
      <c r="L65" s="141"/>
    </row>
    <row r="66" spans="1:31" s="9" customFormat="1" ht="24.95" customHeight="1">
      <c r="B66" s="136"/>
      <c r="C66" s="137"/>
      <c r="D66" s="138" t="s">
        <v>4334</v>
      </c>
      <c r="E66" s="139"/>
      <c r="F66" s="139"/>
      <c r="G66" s="139"/>
      <c r="H66" s="139"/>
      <c r="I66" s="139"/>
      <c r="J66" s="140">
        <f>J189</f>
        <v>0</v>
      </c>
      <c r="K66" s="137"/>
      <c r="L66" s="141"/>
    </row>
    <row r="67" spans="1:31" s="9" customFormat="1" ht="24.95" customHeight="1">
      <c r="B67" s="136"/>
      <c r="C67" s="137"/>
      <c r="D67" s="138" t="s">
        <v>4335</v>
      </c>
      <c r="E67" s="139"/>
      <c r="F67" s="139"/>
      <c r="G67" s="139"/>
      <c r="H67" s="139"/>
      <c r="I67" s="139"/>
      <c r="J67" s="140">
        <f>J261</f>
        <v>0</v>
      </c>
      <c r="K67" s="137"/>
      <c r="L67" s="141"/>
    </row>
    <row r="68" spans="1:31" s="9" customFormat="1" ht="24.95" customHeight="1">
      <c r="B68" s="136"/>
      <c r="C68" s="137"/>
      <c r="D68" s="138" t="s">
        <v>4336</v>
      </c>
      <c r="E68" s="139"/>
      <c r="F68" s="139"/>
      <c r="G68" s="139"/>
      <c r="H68" s="139"/>
      <c r="I68" s="139"/>
      <c r="J68" s="140">
        <f>J298</f>
        <v>0</v>
      </c>
      <c r="K68" s="137"/>
      <c r="L68" s="141"/>
    </row>
    <row r="69" spans="1:31" s="9" customFormat="1" ht="24.95" customHeight="1">
      <c r="B69" s="136"/>
      <c r="C69" s="137"/>
      <c r="D69" s="138" t="s">
        <v>4337</v>
      </c>
      <c r="E69" s="139"/>
      <c r="F69" s="139"/>
      <c r="G69" s="139"/>
      <c r="H69" s="139"/>
      <c r="I69" s="139"/>
      <c r="J69" s="140">
        <f>J358</f>
        <v>0</v>
      </c>
      <c r="K69" s="137"/>
      <c r="L69" s="141"/>
    </row>
    <row r="70" spans="1:31" s="9" customFormat="1" ht="24.95" customHeight="1">
      <c r="B70" s="136"/>
      <c r="C70" s="137"/>
      <c r="D70" s="138" t="s">
        <v>4338</v>
      </c>
      <c r="E70" s="139"/>
      <c r="F70" s="139"/>
      <c r="G70" s="139"/>
      <c r="H70" s="139"/>
      <c r="I70" s="139"/>
      <c r="J70" s="140">
        <f>J366</f>
        <v>0</v>
      </c>
      <c r="K70" s="137"/>
      <c r="L70" s="141"/>
    </row>
    <row r="71" spans="1:31" s="9" customFormat="1" ht="24.95" customHeight="1">
      <c r="B71" s="136"/>
      <c r="C71" s="137"/>
      <c r="D71" s="138" t="s">
        <v>130</v>
      </c>
      <c r="E71" s="139"/>
      <c r="F71" s="139"/>
      <c r="G71" s="139"/>
      <c r="H71" s="139"/>
      <c r="I71" s="139"/>
      <c r="J71" s="140">
        <f>J419</f>
        <v>0</v>
      </c>
      <c r="K71" s="137"/>
      <c r="L71" s="141"/>
    </row>
    <row r="72" spans="1:31" s="10" customFormat="1" ht="19.899999999999999" customHeight="1">
      <c r="B72" s="142"/>
      <c r="C72" s="143"/>
      <c r="D72" s="144" t="s">
        <v>136</v>
      </c>
      <c r="E72" s="145"/>
      <c r="F72" s="145"/>
      <c r="G72" s="145"/>
      <c r="H72" s="145"/>
      <c r="I72" s="145"/>
      <c r="J72" s="146">
        <f>J420</f>
        <v>0</v>
      </c>
      <c r="K72" s="143"/>
      <c r="L72" s="147"/>
    </row>
    <row r="73" spans="1:31" s="10" customFormat="1" ht="19.899999999999999" customHeight="1">
      <c r="B73" s="142"/>
      <c r="C73" s="143"/>
      <c r="D73" s="144" t="s">
        <v>138</v>
      </c>
      <c r="E73" s="145"/>
      <c r="F73" s="145"/>
      <c r="G73" s="145"/>
      <c r="H73" s="145"/>
      <c r="I73" s="145"/>
      <c r="J73" s="146">
        <f>J421</f>
        <v>0</v>
      </c>
      <c r="K73" s="143"/>
      <c r="L73" s="147"/>
    </row>
    <row r="74" spans="1:31" s="9" customFormat="1" ht="24.95" customHeight="1">
      <c r="B74" s="136"/>
      <c r="C74" s="137"/>
      <c r="D74" s="138" t="s">
        <v>4339</v>
      </c>
      <c r="E74" s="139"/>
      <c r="F74" s="139"/>
      <c r="G74" s="139"/>
      <c r="H74" s="139"/>
      <c r="I74" s="139"/>
      <c r="J74" s="140">
        <f>J422</f>
        <v>0</v>
      </c>
      <c r="K74" s="137"/>
      <c r="L74" s="141"/>
    </row>
    <row r="75" spans="1:31" s="9" customFormat="1" ht="24.95" customHeight="1">
      <c r="B75" s="136"/>
      <c r="C75" s="137"/>
      <c r="D75" s="138" t="s">
        <v>4340</v>
      </c>
      <c r="E75" s="139"/>
      <c r="F75" s="139"/>
      <c r="G75" s="139"/>
      <c r="H75" s="139"/>
      <c r="I75" s="139"/>
      <c r="J75" s="140">
        <f>J432</f>
        <v>0</v>
      </c>
      <c r="K75" s="137"/>
      <c r="L75" s="141"/>
    </row>
    <row r="76" spans="1:31" s="9" customFormat="1" ht="24.95" customHeight="1">
      <c r="B76" s="136"/>
      <c r="C76" s="137"/>
      <c r="D76" s="138" t="s">
        <v>4341</v>
      </c>
      <c r="E76" s="139"/>
      <c r="F76" s="139"/>
      <c r="G76" s="139"/>
      <c r="H76" s="139"/>
      <c r="I76" s="139"/>
      <c r="J76" s="140">
        <f>J436</f>
        <v>0</v>
      </c>
      <c r="K76" s="137"/>
      <c r="L76" s="141"/>
    </row>
    <row r="77" spans="1:31" s="2" customFormat="1" ht="21.75" customHeight="1">
      <c r="A77" s="36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10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49"/>
      <c r="C78" s="50"/>
      <c r="D78" s="50"/>
      <c r="E78" s="50"/>
      <c r="F78" s="50"/>
      <c r="G78" s="50"/>
      <c r="H78" s="50"/>
      <c r="I78" s="50"/>
      <c r="J78" s="50"/>
      <c r="K78" s="50"/>
      <c r="L78" s="10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82" spans="1:63" s="2" customFormat="1" ht="6.95" customHeight="1">
      <c r="A82" s="36"/>
      <c r="B82" s="51"/>
      <c r="C82" s="52"/>
      <c r="D82" s="52"/>
      <c r="E82" s="52"/>
      <c r="F82" s="52"/>
      <c r="G82" s="52"/>
      <c r="H82" s="52"/>
      <c r="I82" s="52"/>
      <c r="J82" s="52"/>
      <c r="K82" s="52"/>
      <c r="L82" s="10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24.95" customHeight="1">
      <c r="A83" s="36"/>
      <c r="B83" s="37"/>
      <c r="C83" s="25" t="s">
        <v>162</v>
      </c>
      <c r="D83" s="38"/>
      <c r="E83" s="38"/>
      <c r="F83" s="38"/>
      <c r="G83" s="38"/>
      <c r="H83" s="38"/>
      <c r="I83" s="38"/>
      <c r="J83" s="38"/>
      <c r="K83" s="38"/>
      <c r="L83" s="10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0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3" s="2" customFormat="1" ht="12" customHeight="1">
      <c r="A85" s="36"/>
      <c r="B85" s="37"/>
      <c r="C85" s="31" t="s">
        <v>16</v>
      </c>
      <c r="D85" s="38"/>
      <c r="E85" s="38"/>
      <c r="F85" s="38"/>
      <c r="G85" s="38"/>
      <c r="H85" s="38"/>
      <c r="I85" s="38"/>
      <c r="J85" s="38"/>
      <c r="K85" s="38"/>
      <c r="L85" s="10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6.5" customHeight="1">
      <c r="A86" s="36"/>
      <c r="B86" s="37"/>
      <c r="C86" s="38"/>
      <c r="D86" s="38"/>
      <c r="E86" s="392" t="str">
        <f>E7</f>
        <v>Regenerace bývalého areálu kovošrotu v Hamru u litvínova - 1. etapa</v>
      </c>
      <c r="F86" s="393"/>
      <c r="G86" s="393"/>
      <c r="H86" s="393"/>
      <c r="I86" s="38"/>
      <c r="J86" s="38"/>
      <c r="K86" s="38"/>
      <c r="L86" s="10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2" customHeight="1">
      <c r="A87" s="36"/>
      <c r="B87" s="37"/>
      <c r="C87" s="31" t="s">
        <v>124</v>
      </c>
      <c r="D87" s="38"/>
      <c r="E87" s="38"/>
      <c r="F87" s="38"/>
      <c r="G87" s="38"/>
      <c r="H87" s="38"/>
      <c r="I87" s="38"/>
      <c r="J87" s="38"/>
      <c r="K87" s="38"/>
      <c r="L87" s="10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16.5" customHeight="1">
      <c r="A88" s="36"/>
      <c r="B88" s="37"/>
      <c r="C88" s="38"/>
      <c r="D88" s="38"/>
      <c r="E88" s="349" t="str">
        <f>E9</f>
        <v>SO 03 - Kanalizace a vodovod</v>
      </c>
      <c r="F88" s="394"/>
      <c r="G88" s="394"/>
      <c r="H88" s="394"/>
      <c r="I88" s="38"/>
      <c r="J88" s="38"/>
      <c r="K88" s="38"/>
      <c r="L88" s="10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38"/>
      <c r="J89" s="38"/>
      <c r="K89" s="38"/>
      <c r="L89" s="10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12" customHeight="1">
      <c r="A90" s="36"/>
      <c r="B90" s="37"/>
      <c r="C90" s="31" t="s">
        <v>21</v>
      </c>
      <c r="D90" s="38"/>
      <c r="E90" s="38"/>
      <c r="F90" s="29" t="str">
        <f>F12</f>
        <v>Hamr u Litvínova</v>
      </c>
      <c r="G90" s="38"/>
      <c r="H90" s="38"/>
      <c r="I90" s="31" t="s">
        <v>23</v>
      </c>
      <c r="J90" s="61" t="str">
        <f>IF(J12="","",J12)</f>
        <v>8. 8. 2022</v>
      </c>
      <c r="K90" s="38"/>
      <c r="L90" s="10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38"/>
      <c r="J91" s="38"/>
      <c r="K91" s="38"/>
      <c r="L91" s="10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15.2" customHeight="1">
      <c r="A92" s="36"/>
      <c r="B92" s="37"/>
      <c r="C92" s="31" t="s">
        <v>25</v>
      </c>
      <c r="D92" s="38"/>
      <c r="E92" s="38"/>
      <c r="F92" s="29" t="str">
        <f>E15</f>
        <v>Město Litvínov, náměstí Míru 11, Horní Litvínov</v>
      </c>
      <c r="G92" s="38"/>
      <c r="H92" s="38"/>
      <c r="I92" s="31" t="s">
        <v>31</v>
      </c>
      <c r="J92" s="34" t="str">
        <f>E21</f>
        <v>A2-PORT s.r.o.</v>
      </c>
      <c r="K92" s="38"/>
      <c r="L92" s="10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25.7" customHeight="1">
      <c r="A93" s="36"/>
      <c r="B93" s="37"/>
      <c r="C93" s="31" t="s">
        <v>29</v>
      </c>
      <c r="D93" s="38"/>
      <c r="E93" s="38"/>
      <c r="F93" s="29" t="str">
        <f>IF(E18="","",E18)</f>
        <v>Vyplň údaj</v>
      </c>
      <c r="G93" s="38"/>
      <c r="H93" s="38"/>
      <c r="I93" s="31" t="s">
        <v>36</v>
      </c>
      <c r="J93" s="34" t="str">
        <f>E24</f>
        <v>STAVEBNÍ ROZPOČTY s.r.o.</v>
      </c>
      <c r="K93" s="38"/>
      <c r="L93" s="10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2" customFormat="1" ht="10.35" customHeight="1">
      <c r="A94" s="36"/>
      <c r="B94" s="37"/>
      <c r="C94" s="38"/>
      <c r="D94" s="38"/>
      <c r="E94" s="38"/>
      <c r="F94" s="38"/>
      <c r="G94" s="38"/>
      <c r="H94" s="38"/>
      <c r="I94" s="38"/>
      <c r="J94" s="38"/>
      <c r="K94" s="38"/>
      <c r="L94" s="10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63" s="11" customFormat="1" ht="29.25" customHeight="1">
      <c r="A95" s="148"/>
      <c r="B95" s="149"/>
      <c r="C95" s="150" t="s">
        <v>163</v>
      </c>
      <c r="D95" s="151" t="s">
        <v>61</v>
      </c>
      <c r="E95" s="151" t="s">
        <v>57</v>
      </c>
      <c r="F95" s="151" t="s">
        <v>58</v>
      </c>
      <c r="G95" s="151" t="s">
        <v>164</v>
      </c>
      <c r="H95" s="151" t="s">
        <v>165</v>
      </c>
      <c r="I95" s="151" t="s">
        <v>166</v>
      </c>
      <c r="J95" s="151" t="s">
        <v>128</v>
      </c>
      <c r="K95" s="152" t="s">
        <v>167</v>
      </c>
      <c r="L95" s="153"/>
      <c r="M95" s="70" t="s">
        <v>19</v>
      </c>
      <c r="N95" s="71" t="s">
        <v>46</v>
      </c>
      <c r="O95" s="71" t="s">
        <v>168</v>
      </c>
      <c r="P95" s="71" t="s">
        <v>169</v>
      </c>
      <c r="Q95" s="71" t="s">
        <v>170</v>
      </c>
      <c r="R95" s="71" t="s">
        <v>171</v>
      </c>
      <c r="S95" s="71" t="s">
        <v>172</v>
      </c>
      <c r="T95" s="72" t="s">
        <v>173</v>
      </c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</row>
    <row r="96" spans="1:63" s="2" customFormat="1" ht="22.9" customHeight="1">
      <c r="A96" s="36"/>
      <c r="B96" s="37"/>
      <c r="C96" s="77" t="s">
        <v>174</v>
      </c>
      <c r="D96" s="38"/>
      <c r="E96" s="38"/>
      <c r="F96" s="38"/>
      <c r="G96" s="38"/>
      <c r="H96" s="38"/>
      <c r="I96" s="38"/>
      <c r="J96" s="154">
        <f>BK96</f>
        <v>0</v>
      </c>
      <c r="K96" s="38"/>
      <c r="L96" s="41"/>
      <c r="M96" s="73"/>
      <c r="N96" s="155"/>
      <c r="O96" s="74"/>
      <c r="P96" s="156">
        <f>P97+P101+P126+P140+P164+P185+P189+P261+P298+P358+P366+P419+P422+P432+P436</f>
        <v>0</v>
      </c>
      <c r="Q96" s="74"/>
      <c r="R96" s="156">
        <f>R97+R101+R126+R140+R164+R185+R189+R261+R298+R358+R366+R419+R422+R432+R436</f>
        <v>11.080155</v>
      </c>
      <c r="S96" s="74"/>
      <c r="T96" s="157">
        <f>T97+T101+T126+T140+T164+T185+T189+T261+T298+T358+T366+T419+T422+T432+T436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75</v>
      </c>
      <c r="AU96" s="19" t="s">
        <v>129</v>
      </c>
      <c r="BK96" s="158">
        <f>BK97+BK101+BK126+BK140+BK164+BK185+BK189+BK261+BK298+BK358+BK366+BK419+BK422+BK432+BK436</f>
        <v>0</v>
      </c>
    </row>
    <row r="97" spans="1:65" s="12" customFormat="1" ht="25.9" customHeight="1">
      <c r="B97" s="159"/>
      <c r="C97" s="160"/>
      <c r="D97" s="161" t="s">
        <v>75</v>
      </c>
      <c r="E97" s="162" t="s">
        <v>76</v>
      </c>
      <c r="F97" s="162" t="s">
        <v>4342</v>
      </c>
      <c r="G97" s="160"/>
      <c r="H97" s="160"/>
      <c r="I97" s="163"/>
      <c r="J97" s="164">
        <f>BK97</f>
        <v>0</v>
      </c>
      <c r="K97" s="160"/>
      <c r="L97" s="165"/>
      <c r="M97" s="166"/>
      <c r="N97" s="167"/>
      <c r="O97" s="167"/>
      <c r="P97" s="168">
        <f>SUM(P98:P100)</f>
        <v>0</v>
      </c>
      <c r="Q97" s="167"/>
      <c r="R97" s="168">
        <f>SUM(R98:R100)</f>
        <v>0</v>
      </c>
      <c r="S97" s="167"/>
      <c r="T97" s="169">
        <f>SUM(T98:T100)</f>
        <v>0</v>
      </c>
      <c r="AR97" s="170" t="s">
        <v>84</v>
      </c>
      <c r="AT97" s="171" t="s">
        <v>75</v>
      </c>
      <c r="AU97" s="171" t="s">
        <v>76</v>
      </c>
      <c r="AY97" s="170" t="s">
        <v>177</v>
      </c>
      <c r="BK97" s="172">
        <f>SUM(BK98:BK100)</f>
        <v>0</v>
      </c>
    </row>
    <row r="98" spans="1:65" s="2" customFormat="1" ht="16.5" customHeight="1">
      <c r="A98" s="36"/>
      <c r="B98" s="37"/>
      <c r="C98" s="175" t="s">
        <v>84</v>
      </c>
      <c r="D98" s="175" t="s">
        <v>179</v>
      </c>
      <c r="E98" s="176" t="s">
        <v>4343</v>
      </c>
      <c r="F98" s="177" t="s">
        <v>4344</v>
      </c>
      <c r="G98" s="178" t="s">
        <v>4345</v>
      </c>
      <c r="H98" s="179">
        <v>1</v>
      </c>
      <c r="I98" s="180"/>
      <c r="J98" s="181">
        <f>ROUND(I98*H98,2)</f>
        <v>0</v>
      </c>
      <c r="K98" s="177" t="s">
        <v>19</v>
      </c>
      <c r="L98" s="41"/>
      <c r="M98" s="182" t="s">
        <v>19</v>
      </c>
      <c r="N98" s="183" t="s">
        <v>47</v>
      </c>
      <c r="O98" s="66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86" t="s">
        <v>184</v>
      </c>
      <c r="AT98" s="186" t="s">
        <v>179</v>
      </c>
      <c r="AU98" s="186" t="s">
        <v>84</v>
      </c>
      <c r="AY98" s="19" t="s">
        <v>177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19" t="s">
        <v>84</v>
      </c>
      <c r="BK98" s="187">
        <f>ROUND(I98*H98,2)</f>
        <v>0</v>
      </c>
      <c r="BL98" s="19" t="s">
        <v>184</v>
      </c>
      <c r="BM98" s="186" t="s">
        <v>4346</v>
      </c>
    </row>
    <row r="99" spans="1:65" s="2" customFormat="1" ht="21.75" customHeight="1">
      <c r="A99" s="36"/>
      <c r="B99" s="37"/>
      <c r="C99" s="175" t="s">
        <v>86</v>
      </c>
      <c r="D99" s="175" t="s">
        <v>179</v>
      </c>
      <c r="E99" s="176" t="s">
        <v>4347</v>
      </c>
      <c r="F99" s="177" t="s">
        <v>4348</v>
      </c>
      <c r="G99" s="178" t="s">
        <v>4345</v>
      </c>
      <c r="H99" s="179">
        <v>1</v>
      </c>
      <c r="I99" s="180"/>
      <c r="J99" s="181">
        <f>ROUND(I99*H99,2)</f>
        <v>0</v>
      </c>
      <c r="K99" s="177" t="s">
        <v>19</v>
      </c>
      <c r="L99" s="41"/>
      <c r="M99" s="182" t="s">
        <v>19</v>
      </c>
      <c r="N99" s="183" t="s">
        <v>47</v>
      </c>
      <c r="O99" s="66"/>
      <c r="P99" s="184">
        <f>O99*H99</f>
        <v>0</v>
      </c>
      <c r="Q99" s="184">
        <v>0</v>
      </c>
      <c r="R99" s="184">
        <f>Q99*H99</f>
        <v>0</v>
      </c>
      <c r="S99" s="184">
        <v>0</v>
      </c>
      <c r="T99" s="185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86" t="s">
        <v>184</v>
      </c>
      <c r="AT99" s="186" t="s">
        <v>179</v>
      </c>
      <c r="AU99" s="186" t="s">
        <v>84</v>
      </c>
      <c r="AY99" s="19" t="s">
        <v>177</v>
      </c>
      <c r="BE99" s="187">
        <f>IF(N99="základní",J99,0)</f>
        <v>0</v>
      </c>
      <c r="BF99" s="187">
        <f>IF(N99="snížená",J99,0)</f>
        <v>0</v>
      </c>
      <c r="BG99" s="187">
        <f>IF(N99="zákl. přenesená",J99,0)</f>
        <v>0</v>
      </c>
      <c r="BH99" s="187">
        <f>IF(N99="sníž. přenesená",J99,0)</f>
        <v>0</v>
      </c>
      <c r="BI99" s="187">
        <f>IF(N99="nulová",J99,0)</f>
        <v>0</v>
      </c>
      <c r="BJ99" s="19" t="s">
        <v>84</v>
      </c>
      <c r="BK99" s="187">
        <f>ROUND(I99*H99,2)</f>
        <v>0</v>
      </c>
      <c r="BL99" s="19" t="s">
        <v>184</v>
      </c>
      <c r="BM99" s="186" t="s">
        <v>4349</v>
      </c>
    </row>
    <row r="100" spans="1:65" s="2" customFormat="1" ht="16.5" customHeight="1">
      <c r="A100" s="36"/>
      <c r="B100" s="37"/>
      <c r="C100" s="175" t="s">
        <v>196</v>
      </c>
      <c r="D100" s="175" t="s">
        <v>179</v>
      </c>
      <c r="E100" s="176" t="s">
        <v>4350</v>
      </c>
      <c r="F100" s="177" t="s">
        <v>4351</v>
      </c>
      <c r="G100" s="178" t="s">
        <v>1992</v>
      </c>
      <c r="H100" s="179">
        <v>1</v>
      </c>
      <c r="I100" s="180"/>
      <c r="J100" s="181">
        <f>ROUND(I100*H100,2)</f>
        <v>0</v>
      </c>
      <c r="K100" s="177" t="s">
        <v>19</v>
      </c>
      <c r="L100" s="41"/>
      <c r="M100" s="182" t="s">
        <v>19</v>
      </c>
      <c r="N100" s="183" t="s">
        <v>47</v>
      </c>
      <c r="O100" s="66"/>
      <c r="P100" s="184">
        <f>O100*H100</f>
        <v>0</v>
      </c>
      <c r="Q100" s="184">
        <v>0</v>
      </c>
      <c r="R100" s="184">
        <f>Q100*H100</f>
        <v>0</v>
      </c>
      <c r="S100" s="184">
        <v>0</v>
      </c>
      <c r="T100" s="185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86" t="s">
        <v>184</v>
      </c>
      <c r="AT100" s="186" t="s">
        <v>179</v>
      </c>
      <c r="AU100" s="186" t="s">
        <v>84</v>
      </c>
      <c r="AY100" s="19" t="s">
        <v>177</v>
      </c>
      <c r="BE100" s="187">
        <f>IF(N100="základní",J100,0)</f>
        <v>0</v>
      </c>
      <c r="BF100" s="187">
        <f>IF(N100="snížená",J100,0)</f>
        <v>0</v>
      </c>
      <c r="BG100" s="187">
        <f>IF(N100="zákl. přenesená",J100,0)</f>
        <v>0</v>
      </c>
      <c r="BH100" s="187">
        <f>IF(N100="sníž. přenesená",J100,0)</f>
        <v>0</v>
      </c>
      <c r="BI100" s="187">
        <f>IF(N100="nulová",J100,0)</f>
        <v>0</v>
      </c>
      <c r="BJ100" s="19" t="s">
        <v>84</v>
      </c>
      <c r="BK100" s="187">
        <f>ROUND(I100*H100,2)</f>
        <v>0</v>
      </c>
      <c r="BL100" s="19" t="s">
        <v>184</v>
      </c>
      <c r="BM100" s="186" t="s">
        <v>4352</v>
      </c>
    </row>
    <row r="101" spans="1:65" s="12" customFormat="1" ht="25.9" customHeight="1">
      <c r="B101" s="159"/>
      <c r="C101" s="160"/>
      <c r="D101" s="161" t="s">
        <v>75</v>
      </c>
      <c r="E101" s="162" t="s">
        <v>4353</v>
      </c>
      <c r="F101" s="162" t="s">
        <v>178</v>
      </c>
      <c r="G101" s="160"/>
      <c r="H101" s="160"/>
      <c r="I101" s="163"/>
      <c r="J101" s="164">
        <f>BK101</f>
        <v>0</v>
      </c>
      <c r="K101" s="160"/>
      <c r="L101" s="165"/>
      <c r="M101" s="166"/>
      <c r="N101" s="167"/>
      <c r="O101" s="167"/>
      <c r="P101" s="168">
        <f>SUM(P102:P125)</f>
        <v>0</v>
      </c>
      <c r="Q101" s="167"/>
      <c r="R101" s="168">
        <f>SUM(R102:R125)</f>
        <v>0</v>
      </c>
      <c r="S101" s="167"/>
      <c r="T101" s="169">
        <f>SUM(T102:T125)</f>
        <v>0</v>
      </c>
      <c r="AR101" s="170" t="s">
        <v>84</v>
      </c>
      <c r="AT101" s="171" t="s">
        <v>75</v>
      </c>
      <c r="AU101" s="171" t="s">
        <v>76</v>
      </c>
      <c r="AY101" s="170" t="s">
        <v>177</v>
      </c>
      <c r="BK101" s="172">
        <f>SUM(BK102:BK125)</f>
        <v>0</v>
      </c>
    </row>
    <row r="102" spans="1:65" s="2" customFormat="1" ht="16.5" customHeight="1">
      <c r="A102" s="36"/>
      <c r="B102" s="37"/>
      <c r="C102" s="175" t="s">
        <v>184</v>
      </c>
      <c r="D102" s="175" t="s">
        <v>179</v>
      </c>
      <c r="E102" s="176" t="s">
        <v>4354</v>
      </c>
      <c r="F102" s="177" t="s">
        <v>4355</v>
      </c>
      <c r="G102" s="178" t="s">
        <v>182</v>
      </c>
      <c r="H102" s="179">
        <v>20</v>
      </c>
      <c r="I102" s="180"/>
      <c r="J102" s="181">
        <f t="shared" ref="J102:J115" si="0">ROUND(I102*H102,2)</f>
        <v>0</v>
      </c>
      <c r="K102" s="177" t="s">
        <v>19</v>
      </c>
      <c r="L102" s="41"/>
      <c r="M102" s="182" t="s">
        <v>19</v>
      </c>
      <c r="N102" s="183" t="s">
        <v>47</v>
      </c>
      <c r="O102" s="66"/>
      <c r="P102" s="184">
        <f t="shared" ref="P102:P115" si="1">O102*H102</f>
        <v>0</v>
      </c>
      <c r="Q102" s="184">
        <v>0</v>
      </c>
      <c r="R102" s="184">
        <f t="shared" ref="R102:R115" si="2">Q102*H102</f>
        <v>0</v>
      </c>
      <c r="S102" s="184">
        <v>0</v>
      </c>
      <c r="T102" s="185">
        <f t="shared" ref="T102:T115" si="3"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86" t="s">
        <v>184</v>
      </c>
      <c r="AT102" s="186" t="s">
        <v>179</v>
      </c>
      <c r="AU102" s="186" t="s">
        <v>84</v>
      </c>
      <c r="AY102" s="19" t="s">
        <v>177</v>
      </c>
      <c r="BE102" s="187">
        <f t="shared" ref="BE102:BE115" si="4">IF(N102="základní",J102,0)</f>
        <v>0</v>
      </c>
      <c r="BF102" s="187">
        <f t="shared" ref="BF102:BF115" si="5">IF(N102="snížená",J102,0)</f>
        <v>0</v>
      </c>
      <c r="BG102" s="187">
        <f t="shared" ref="BG102:BG115" si="6">IF(N102="zákl. přenesená",J102,0)</f>
        <v>0</v>
      </c>
      <c r="BH102" s="187">
        <f t="shared" ref="BH102:BH115" si="7">IF(N102="sníž. přenesená",J102,0)</f>
        <v>0</v>
      </c>
      <c r="BI102" s="187">
        <f t="shared" ref="BI102:BI115" si="8">IF(N102="nulová",J102,0)</f>
        <v>0</v>
      </c>
      <c r="BJ102" s="19" t="s">
        <v>84</v>
      </c>
      <c r="BK102" s="187">
        <f t="shared" ref="BK102:BK115" si="9">ROUND(I102*H102,2)</f>
        <v>0</v>
      </c>
      <c r="BL102" s="19" t="s">
        <v>184</v>
      </c>
      <c r="BM102" s="186" t="s">
        <v>4356</v>
      </c>
    </row>
    <row r="103" spans="1:65" s="2" customFormat="1" ht="16.5" customHeight="1">
      <c r="A103" s="36"/>
      <c r="B103" s="37"/>
      <c r="C103" s="175" t="s">
        <v>206</v>
      </c>
      <c r="D103" s="175" t="s">
        <v>179</v>
      </c>
      <c r="E103" s="176" t="s">
        <v>4357</v>
      </c>
      <c r="F103" s="177" t="s">
        <v>4358</v>
      </c>
      <c r="G103" s="178" t="s">
        <v>182</v>
      </c>
      <c r="H103" s="179">
        <v>124.4</v>
      </c>
      <c r="I103" s="180"/>
      <c r="J103" s="181">
        <f t="shared" si="0"/>
        <v>0</v>
      </c>
      <c r="K103" s="177" t="s">
        <v>19</v>
      </c>
      <c r="L103" s="41"/>
      <c r="M103" s="182" t="s">
        <v>19</v>
      </c>
      <c r="N103" s="183" t="s">
        <v>47</v>
      </c>
      <c r="O103" s="66"/>
      <c r="P103" s="184">
        <f t="shared" si="1"/>
        <v>0</v>
      </c>
      <c r="Q103" s="184">
        <v>0</v>
      </c>
      <c r="R103" s="184">
        <f t="shared" si="2"/>
        <v>0</v>
      </c>
      <c r="S103" s="184">
        <v>0</v>
      </c>
      <c r="T103" s="185">
        <f t="shared" si="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86" t="s">
        <v>184</v>
      </c>
      <c r="AT103" s="186" t="s">
        <v>179</v>
      </c>
      <c r="AU103" s="186" t="s">
        <v>84</v>
      </c>
      <c r="AY103" s="19" t="s">
        <v>177</v>
      </c>
      <c r="BE103" s="187">
        <f t="shared" si="4"/>
        <v>0</v>
      </c>
      <c r="BF103" s="187">
        <f t="shared" si="5"/>
        <v>0</v>
      </c>
      <c r="BG103" s="187">
        <f t="shared" si="6"/>
        <v>0</v>
      </c>
      <c r="BH103" s="187">
        <f t="shared" si="7"/>
        <v>0</v>
      </c>
      <c r="BI103" s="187">
        <f t="shared" si="8"/>
        <v>0</v>
      </c>
      <c r="BJ103" s="19" t="s">
        <v>84</v>
      </c>
      <c r="BK103" s="187">
        <f t="shared" si="9"/>
        <v>0</v>
      </c>
      <c r="BL103" s="19" t="s">
        <v>184</v>
      </c>
      <c r="BM103" s="186" t="s">
        <v>4359</v>
      </c>
    </row>
    <row r="104" spans="1:65" s="2" customFormat="1" ht="16.5" customHeight="1">
      <c r="A104" s="36"/>
      <c r="B104" s="37"/>
      <c r="C104" s="175" t="s">
        <v>216</v>
      </c>
      <c r="D104" s="175" t="s">
        <v>179</v>
      </c>
      <c r="E104" s="176" t="s">
        <v>4360</v>
      </c>
      <c r="F104" s="177" t="s">
        <v>4361</v>
      </c>
      <c r="G104" s="178" t="s">
        <v>182</v>
      </c>
      <c r="H104" s="179">
        <v>124.4</v>
      </c>
      <c r="I104" s="180"/>
      <c r="J104" s="181">
        <f t="shared" si="0"/>
        <v>0</v>
      </c>
      <c r="K104" s="177" t="s">
        <v>19</v>
      </c>
      <c r="L104" s="41"/>
      <c r="M104" s="182" t="s">
        <v>19</v>
      </c>
      <c r="N104" s="183" t="s">
        <v>47</v>
      </c>
      <c r="O104" s="66"/>
      <c r="P104" s="184">
        <f t="shared" si="1"/>
        <v>0</v>
      </c>
      <c r="Q104" s="184">
        <v>0</v>
      </c>
      <c r="R104" s="184">
        <f t="shared" si="2"/>
        <v>0</v>
      </c>
      <c r="S104" s="184">
        <v>0</v>
      </c>
      <c r="T104" s="185">
        <f t="shared" si="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86" t="s">
        <v>184</v>
      </c>
      <c r="AT104" s="186" t="s">
        <v>179</v>
      </c>
      <c r="AU104" s="186" t="s">
        <v>84</v>
      </c>
      <c r="AY104" s="19" t="s">
        <v>177</v>
      </c>
      <c r="BE104" s="187">
        <f t="shared" si="4"/>
        <v>0</v>
      </c>
      <c r="BF104" s="187">
        <f t="shared" si="5"/>
        <v>0</v>
      </c>
      <c r="BG104" s="187">
        <f t="shared" si="6"/>
        <v>0</v>
      </c>
      <c r="BH104" s="187">
        <f t="shared" si="7"/>
        <v>0</v>
      </c>
      <c r="BI104" s="187">
        <f t="shared" si="8"/>
        <v>0</v>
      </c>
      <c r="BJ104" s="19" t="s">
        <v>84</v>
      </c>
      <c r="BK104" s="187">
        <f t="shared" si="9"/>
        <v>0</v>
      </c>
      <c r="BL104" s="19" t="s">
        <v>184</v>
      </c>
      <c r="BM104" s="186" t="s">
        <v>4362</v>
      </c>
    </row>
    <row r="105" spans="1:65" s="2" customFormat="1" ht="16.5" customHeight="1">
      <c r="A105" s="36"/>
      <c r="B105" s="37"/>
      <c r="C105" s="175" t="s">
        <v>225</v>
      </c>
      <c r="D105" s="175" t="s">
        <v>179</v>
      </c>
      <c r="E105" s="176" t="s">
        <v>4363</v>
      </c>
      <c r="F105" s="177" t="s">
        <v>4364</v>
      </c>
      <c r="G105" s="178" t="s">
        <v>182</v>
      </c>
      <c r="H105" s="179">
        <v>90</v>
      </c>
      <c r="I105" s="180"/>
      <c r="J105" s="181">
        <f t="shared" si="0"/>
        <v>0</v>
      </c>
      <c r="K105" s="177" t="s">
        <v>19</v>
      </c>
      <c r="L105" s="41"/>
      <c r="M105" s="182" t="s">
        <v>19</v>
      </c>
      <c r="N105" s="183" t="s">
        <v>47</v>
      </c>
      <c r="O105" s="66"/>
      <c r="P105" s="184">
        <f t="shared" si="1"/>
        <v>0</v>
      </c>
      <c r="Q105" s="184">
        <v>0</v>
      </c>
      <c r="R105" s="184">
        <f t="shared" si="2"/>
        <v>0</v>
      </c>
      <c r="S105" s="184">
        <v>0</v>
      </c>
      <c r="T105" s="185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86" t="s">
        <v>184</v>
      </c>
      <c r="AT105" s="186" t="s">
        <v>179</v>
      </c>
      <c r="AU105" s="186" t="s">
        <v>84</v>
      </c>
      <c r="AY105" s="19" t="s">
        <v>177</v>
      </c>
      <c r="BE105" s="187">
        <f t="shared" si="4"/>
        <v>0</v>
      </c>
      <c r="BF105" s="187">
        <f t="shared" si="5"/>
        <v>0</v>
      </c>
      <c r="BG105" s="187">
        <f t="shared" si="6"/>
        <v>0</v>
      </c>
      <c r="BH105" s="187">
        <f t="shared" si="7"/>
        <v>0</v>
      </c>
      <c r="BI105" s="187">
        <f t="shared" si="8"/>
        <v>0</v>
      </c>
      <c r="BJ105" s="19" t="s">
        <v>84</v>
      </c>
      <c r="BK105" s="187">
        <f t="shared" si="9"/>
        <v>0</v>
      </c>
      <c r="BL105" s="19" t="s">
        <v>184</v>
      </c>
      <c r="BM105" s="186" t="s">
        <v>4365</v>
      </c>
    </row>
    <row r="106" spans="1:65" s="2" customFormat="1" ht="24.2" customHeight="1">
      <c r="A106" s="36"/>
      <c r="B106" s="37"/>
      <c r="C106" s="175" t="s">
        <v>252</v>
      </c>
      <c r="D106" s="175" t="s">
        <v>179</v>
      </c>
      <c r="E106" s="176" t="s">
        <v>4366</v>
      </c>
      <c r="F106" s="177" t="s">
        <v>4367</v>
      </c>
      <c r="G106" s="178" t="s">
        <v>182</v>
      </c>
      <c r="H106" s="179">
        <v>502.6</v>
      </c>
      <c r="I106" s="180"/>
      <c r="J106" s="181">
        <f t="shared" si="0"/>
        <v>0</v>
      </c>
      <c r="K106" s="177" t="s">
        <v>19</v>
      </c>
      <c r="L106" s="41"/>
      <c r="M106" s="182" t="s">
        <v>19</v>
      </c>
      <c r="N106" s="183" t="s">
        <v>47</v>
      </c>
      <c r="O106" s="66"/>
      <c r="P106" s="184">
        <f t="shared" si="1"/>
        <v>0</v>
      </c>
      <c r="Q106" s="184">
        <v>0</v>
      </c>
      <c r="R106" s="184">
        <f t="shared" si="2"/>
        <v>0</v>
      </c>
      <c r="S106" s="184">
        <v>0</v>
      </c>
      <c r="T106" s="185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86" t="s">
        <v>184</v>
      </c>
      <c r="AT106" s="186" t="s">
        <v>179</v>
      </c>
      <c r="AU106" s="186" t="s">
        <v>84</v>
      </c>
      <c r="AY106" s="19" t="s">
        <v>177</v>
      </c>
      <c r="BE106" s="187">
        <f t="shared" si="4"/>
        <v>0</v>
      </c>
      <c r="BF106" s="187">
        <f t="shared" si="5"/>
        <v>0</v>
      </c>
      <c r="BG106" s="187">
        <f t="shared" si="6"/>
        <v>0</v>
      </c>
      <c r="BH106" s="187">
        <f t="shared" si="7"/>
        <v>0</v>
      </c>
      <c r="BI106" s="187">
        <f t="shared" si="8"/>
        <v>0</v>
      </c>
      <c r="BJ106" s="19" t="s">
        <v>84</v>
      </c>
      <c r="BK106" s="187">
        <f t="shared" si="9"/>
        <v>0</v>
      </c>
      <c r="BL106" s="19" t="s">
        <v>184</v>
      </c>
      <c r="BM106" s="186" t="s">
        <v>4368</v>
      </c>
    </row>
    <row r="107" spans="1:65" s="2" customFormat="1" ht="24.2" customHeight="1">
      <c r="A107" s="36"/>
      <c r="B107" s="37"/>
      <c r="C107" s="175" t="s">
        <v>259</v>
      </c>
      <c r="D107" s="175" t="s">
        <v>179</v>
      </c>
      <c r="E107" s="176" t="s">
        <v>4369</v>
      </c>
      <c r="F107" s="177" t="s">
        <v>4370</v>
      </c>
      <c r="G107" s="178" t="s">
        <v>182</v>
      </c>
      <c r="H107" s="179">
        <v>428</v>
      </c>
      <c r="I107" s="180"/>
      <c r="J107" s="181">
        <f t="shared" si="0"/>
        <v>0</v>
      </c>
      <c r="K107" s="177" t="s">
        <v>19</v>
      </c>
      <c r="L107" s="41"/>
      <c r="M107" s="182" t="s">
        <v>19</v>
      </c>
      <c r="N107" s="183" t="s">
        <v>47</v>
      </c>
      <c r="O107" s="66"/>
      <c r="P107" s="184">
        <f t="shared" si="1"/>
        <v>0</v>
      </c>
      <c r="Q107" s="184">
        <v>0</v>
      </c>
      <c r="R107" s="184">
        <f t="shared" si="2"/>
        <v>0</v>
      </c>
      <c r="S107" s="184">
        <v>0</v>
      </c>
      <c r="T107" s="185">
        <f t="shared" si="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86" t="s">
        <v>184</v>
      </c>
      <c r="AT107" s="186" t="s">
        <v>179</v>
      </c>
      <c r="AU107" s="186" t="s">
        <v>84</v>
      </c>
      <c r="AY107" s="19" t="s">
        <v>177</v>
      </c>
      <c r="BE107" s="187">
        <f t="shared" si="4"/>
        <v>0</v>
      </c>
      <c r="BF107" s="187">
        <f t="shared" si="5"/>
        <v>0</v>
      </c>
      <c r="BG107" s="187">
        <f t="shared" si="6"/>
        <v>0</v>
      </c>
      <c r="BH107" s="187">
        <f t="shared" si="7"/>
        <v>0</v>
      </c>
      <c r="BI107" s="187">
        <f t="shared" si="8"/>
        <v>0</v>
      </c>
      <c r="BJ107" s="19" t="s">
        <v>84</v>
      </c>
      <c r="BK107" s="187">
        <f t="shared" si="9"/>
        <v>0</v>
      </c>
      <c r="BL107" s="19" t="s">
        <v>184</v>
      </c>
      <c r="BM107" s="186" t="s">
        <v>4371</v>
      </c>
    </row>
    <row r="108" spans="1:65" s="2" customFormat="1" ht="16.5" customHeight="1">
      <c r="A108" s="36"/>
      <c r="B108" s="37"/>
      <c r="C108" s="175" t="s">
        <v>269</v>
      </c>
      <c r="D108" s="175" t="s">
        <v>179</v>
      </c>
      <c r="E108" s="176" t="s">
        <v>4372</v>
      </c>
      <c r="F108" s="177" t="s">
        <v>4373</v>
      </c>
      <c r="G108" s="178" t="s">
        <v>182</v>
      </c>
      <c r="H108" s="179">
        <v>285.60000000000002</v>
      </c>
      <c r="I108" s="180"/>
      <c r="J108" s="181">
        <f t="shared" si="0"/>
        <v>0</v>
      </c>
      <c r="K108" s="177" t="s">
        <v>19</v>
      </c>
      <c r="L108" s="41"/>
      <c r="M108" s="182" t="s">
        <v>19</v>
      </c>
      <c r="N108" s="183" t="s">
        <v>47</v>
      </c>
      <c r="O108" s="66"/>
      <c r="P108" s="184">
        <f t="shared" si="1"/>
        <v>0</v>
      </c>
      <c r="Q108" s="184">
        <v>0</v>
      </c>
      <c r="R108" s="184">
        <f t="shared" si="2"/>
        <v>0</v>
      </c>
      <c r="S108" s="184">
        <v>0</v>
      </c>
      <c r="T108" s="185">
        <f t="shared" si="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86" t="s">
        <v>184</v>
      </c>
      <c r="AT108" s="186" t="s">
        <v>179</v>
      </c>
      <c r="AU108" s="186" t="s">
        <v>84</v>
      </c>
      <c r="AY108" s="19" t="s">
        <v>177</v>
      </c>
      <c r="BE108" s="187">
        <f t="shared" si="4"/>
        <v>0</v>
      </c>
      <c r="BF108" s="187">
        <f t="shared" si="5"/>
        <v>0</v>
      </c>
      <c r="BG108" s="187">
        <f t="shared" si="6"/>
        <v>0</v>
      </c>
      <c r="BH108" s="187">
        <f t="shared" si="7"/>
        <v>0</v>
      </c>
      <c r="BI108" s="187">
        <f t="shared" si="8"/>
        <v>0</v>
      </c>
      <c r="BJ108" s="19" t="s">
        <v>84</v>
      </c>
      <c r="BK108" s="187">
        <f t="shared" si="9"/>
        <v>0</v>
      </c>
      <c r="BL108" s="19" t="s">
        <v>184</v>
      </c>
      <c r="BM108" s="186" t="s">
        <v>4374</v>
      </c>
    </row>
    <row r="109" spans="1:65" s="2" customFormat="1" ht="16.5" customHeight="1">
      <c r="A109" s="36"/>
      <c r="B109" s="37"/>
      <c r="C109" s="175" t="s">
        <v>275</v>
      </c>
      <c r="D109" s="175" t="s">
        <v>179</v>
      </c>
      <c r="E109" s="176" t="s">
        <v>4375</v>
      </c>
      <c r="F109" s="177" t="s">
        <v>4376</v>
      </c>
      <c r="G109" s="178" t="s">
        <v>182</v>
      </c>
      <c r="H109" s="179">
        <v>502.6</v>
      </c>
      <c r="I109" s="180"/>
      <c r="J109" s="181">
        <f t="shared" si="0"/>
        <v>0</v>
      </c>
      <c r="K109" s="177" t="s">
        <v>19</v>
      </c>
      <c r="L109" s="41"/>
      <c r="M109" s="182" t="s">
        <v>19</v>
      </c>
      <c r="N109" s="183" t="s">
        <v>47</v>
      </c>
      <c r="O109" s="66"/>
      <c r="P109" s="184">
        <f t="shared" si="1"/>
        <v>0</v>
      </c>
      <c r="Q109" s="184">
        <v>0</v>
      </c>
      <c r="R109" s="184">
        <f t="shared" si="2"/>
        <v>0</v>
      </c>
      <c r="S109" s="184">
        <v>0</v>
      </c>
      <c r="T109" s="185">
        <f t="shared" si="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86" t="s">
        <v>184</v>
      </c>
      <c r="AT109" s="186" t="s">
        <v>179</v>
      </c>
      <c r="AU109" s="186" t="s">
        <v>84</v>
      </c>
      <c r="AY109" s="19" t="s">
        <v>177</v>
      </c>
      <c r="BE109" s="187">
        <f t="shared" si="4"/>
        <v>0</v>
      </c>
      <c r="BF109" s="187">
        <f t="shared" si="5"/>
        <v>0</v>
      </c>
      <c r="BG109" s="187">
        <f t="shared" si="6"/>
        <v>0</v>
      </c>
      <c r="BH109" s="187">
        <f t="shared" si="7"/>
        <v>0</v>
      </c>
      <c r="BI109" s="187">
        <f t="shared" si="8"/>
        <v>0</v>
      </c>
      <c r="BJ109" s="19" t="s">
        <v>84</v>
      </c>
      <c r="BK109" s="187">
        <f t="shared" si="9"/>
        <v>0</v>
      </c>
      <c r="BL109" s="19" t="s">
        <v>184</v>
      </c>
      <c r="BM109" s="186" t="s">
        <v>4377</v>
      </c>
    </row>
    <row r="110" spans="1:65" s="2" customFormat="1" ht="16.5" customHeight="1">
      <c r="A110" s="36"/>
      <c r="B110" s="37"/>
      <c r="C110" s="175" t="s">
        <v>280</v>
      </c>
      <c r="D110" s="175" t="s">
        <v>179</v>
      </c>
      <c r="E110" s="176" t="s">
        <v>4378</v>
      </c>
      <c r="F110" s="177" t="s">
        <v>4379</v>
      </c>
      <c r="G110" s="178" t="s">
        <v>182</v>
      </c>
      <c r="H110" s="179">
        <v>428</v>
      </c>
      <c r="I110" s="180"/>
      <c r="J110" s="181">
        <f t="shared" si="0"/>
        <v>0</v>
      </c>
      <c r="K110" s="177" t="s">
        <v>19</v>
      </c>
      <c r="L110" s="41"/>
      <c r="M110" s="182" t="s">
        <v>19</v>
      </c>
      <c r="N110" s="183" t="s">
        <v>47</v>
      </c>
      <c r="O110" s="66"/>
      <c r="P110" s="184">
        <f t="shared" si="1"/>
        <v>0</v>
      </c>
      <c r="Q110" s="184">
        <v>0</v>
      </c>
      <c r="R110" s="184">
        <f t="shared" si="2"/>
        <v>0</v>
      </c>
      <c r="S110" s="184">
        <v>0</v>
      </c>
      <c r="T110" s="185">
        <f t="shared" si="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86" t="s">
        <v>184</v>
      </c>
      <c r="AT110" s="186" t="s">
        <v>179</v>
      </c>
      <c r="AU110" s="186" t="s">
        <v>84</v>
      </c>
      <c r="AY110" s="19" t="s">
        <v>177</v>
      </c>
      <c r="BE110" s="187">
        <f t="shared" si="4"/>
        <v>0</v>
      </c>
      <c r="BF110" s="187">
        <f t="shared" si="5"/>
        <v>0</v>
      </c>
      <c r="BG110" s="187">
        <f t="shared" si="6"/>
        <v>0</v>
      </c>
      <c r="BH110" s="187">
        <f t="shared" si="7"/>
        <v>0</v>
      </c>
      <c r="BI110" s="187">
        <f t="shared" si="8"/>
        <v>0</v>
      </c>
      <c r="BJ110" s="19" t="s">
        <v>84</v>
      </c>
      <c r="BK110" s="187">
        <f t="shared" si="9"/>
        <v>0</v>
      </c>
      <c r="BL110" s="19" t="s">
        <v>184</v>
      </c>
      <c r="BM110" s="186" t="s">
        <v>4380</v>
      </c>
    </row>
    <row r="111" spans="1:65" s="2" customFormat="1" ht="16.5" customHeight="1">
      <c r="A111" s="36"/>
      <c r="B111" s="37"/>
      <c r="C111" s="175" t="s">
        <v>285</v>
      </c>
      <c r="D111" s="175" t="s">
        <v>179</v>
      </c>
      <c r="E111" s="176" t="s">
        <v>4381</v>
      </c>
      <c r="F111" s="177" t="s">
        <v>4382</v>
      </c>
      <c r="G111" s="178" t="s">
        <v>182</v>
      </c>
      <c r="H111" s="179">
        <v>16</v>
      </c>
      <c r="I111" s="180"/>
      <c r="J111" s="181">
        <f t="shared" si="0"/>
        <v>0</v>
      </c>
      <c r="K111" s="177" t="s">
        <v>19</v>
      </c>
      <c r="L111" s="41"/>
      <c r="M111" s="182" t="s">
        <v>19</v>
      </c>
      <c r="N111" s="183" t="s">
        <v>47</v>
      </c>
      <c r="O111" s="66"/>
      <c r="P111" s="184">
        <f t="shared" si="1"/>
        <v>0</v>
      </c>
      <c r="Q111" s="184">
        <v>0</v>
      </c>
      <c r="R111" s="184">
        <f t="shared" si="2"/>
        <v>0</v>
      </c>
      <c r="S111" s="184">
        <v>0</v>
      </c>
      <c r="T111" s="185">
        <f t="shared" si="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86" t="s">
        <v>184</v>
      </c>
      <c r="AT111" s="186" t="s">
        <v>179</v>
      </c>
      <c r="AU111" s="186" t="s">
        <v>84</v>
      </c>
      <c r="AY111" s="19" t="s">
        <v>177</v>
      </c>
      <c r="BE111" s="187">
        <f t="shared" si="4"/>
        <v>0</v>
      </c>
      <c r="BF111" s="187">
        <f t="shared" si="5"/>
        <v>0</v>
      </c>
      <c r="BG111" s="187">
        <f t="shared" si="6"/>
        <v>0</v>
      </c>
      <c r="BH111" s="187">
        <f t="shared" si="7"/>
        <v>0</v>
      </c>
      <c r="BI111" s="187">
        <f t="shared" si="8"/>
        <v>0</v>
      </c>
      <c r="BJ111" s="19" t="s">
        <v>84</v>
      </c>
      <c r="BK111" s="187">
        <f t="shared" si="9"/>
        <v>0</v>
      </c>
      <c r="BL111" s="19" t="s">
        <v>184</v>
      </c>
      <c r="BM111" s="186" t="s">
        <v>4383</v>
      </c>
    </row>
    <row r="112" spans="1:65" s="2" customFormat="1" ht="16.5" customHeight="1">
      <c r="A112" s="36"/>
      <c r="B112" s="37"/>
      <c r="C112" s="175" t="s">
        <v>290</v>
      </c>
      <c r="D112" s="175" t="s">
        <v>179</v>
      </c>
      <c r="E112" s="176" t="s">
        <v>4384</v>
      </c>
      <c r="F112" s="177" t="s">
        <v>4385</v>
      </c>
      <c r="G112" s="178" t="s">
        <v>199</v>
      </c>
      <c r="H112" s="179">
        <v>36</v>
      </c>
      <c r="I112" s="180"/>
      <c r="J112" s="181">
        <f t="shared" si="0"/>
        <v>0</v>
      </c>
      <c r="K112" s="177" t="s">
        <v>19</v>
      </c>
      <c r="L112" s="41"/>
      <c r="M112" s="182" t="s">
        <v>19</v>
      </c>
      <c r="N112" s="183" t="s">
        <v>47</v>
      </c>
      <c r="O112" s="66"/>
      <c r="P112" s="184">
        <f t="shared" si="1"/>
        <v>0</v>
      </c>
      <c r="Q112" s="184">
        <v>0</v>
      </c>
      <c r="R112" s="184">
        <f t="shared" si="2"/>
        <v>0</v>
      </c>
      <c r="S112" s="184">
        <v>0</v>
      </c>
      <c r="T112" s="185">
        <f t="shared" si="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86" t="s">
        <v>184</v>
      </c>
      <c r="AT112" s="186" t="s">
        <v>179</v>
      </c>
      <c r="AU112" s="186" t="s">
        <v>84</v>
      </c>
      <c r="AY112" s="19" t="s">
        <v>177</v>
      </c>
      <c r="BE112" s="187">
        <f t="shared" si="4"/>
        <v>0</v>
      </c>
      <c r="BF112" s="187">
        <f t="shared" si="5"/>
        <v>0</v>
      </c>
      <c r="BG112" s="187">
        <f t="shared" si="6"/>
        <v>0</v>
      </c>
      <c r="BH112" s="187">
        <f t="shared" si="7"/>
        <v>0</v>
      </c>
      <c r="BI112" s="187">
        <f t="shared" si="8"/>
        <v>0</v>
      </c>
      <c r="BJ112" s="19" t="s">
        <v>84</v>
      </c>
      <c r="BK112" s="187">
        <f t="shared" si="9"/>
        <v>0</v>
      </c>
      <c r="BL112" s="19" t="s">
        <v>184</v>
      </c>
      <c r="BM112" s="186" t="s">
        <v>4386</v>
      </c>
    </row>
    <row r="113" spans="1:65" s="2" customFormat="1" ht="16.5" customHeight="1">
      <c r="A113" s="36"/>
      <c r="B113" s="37"/>
      <c r="C113" s="175" t="s">
        <v>8</v>
      </c>
      <c r="D113" s="175" t="s">
        <v>179</v>
      </c>
      <c r="E113" s="176" t="s">
        <v>4387</v>
      </c>
      <c r="F113" s="177" t="s">
        <v>4388</v>
      </c>
      <c r="G113" s="178" t="s">
        <v>199</v>
      </c>
      <c r="H113" s="179">
        <v>36</v>
      </c>
      <c r="I113" s="180"/>
      <c r="J113" s="181">
        <f t="shared" si="0"/>
        <v>0</v>
      </c>
      <c r="K113" s="177" t="s">
        <v>19</v>
      </c>
      <c r="L113" s="41"/>
      <c r="M113" s="182" t="s">
        <v>19</v>
      </c>
      <c r="N113" s="183" t="s">
        <v>47</v>
      </c>
      <c r="O113" s="66"/>
      <c r="P113" s="184">
        <f t="shared" si="1"/>
        <v>0</v>
      </c>
      <c r="Q113" s="184">
        <v>0</v>
      </c>
      <c r="R113" s="184">
        <f t="shared" si="2"/>
        <v>0</v>
      </c>
      <c r="S113" s="184">
        <v>0</v>
      </c>
      <c r="T113" s="185">
        <f t="shared" si="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86" t="s">
        <v>184</v>
      </c>
      <c r="AT113" s="186" t="s">
        <v>179</v>
      </c>
      <c r="AU113" s="186" t="s">
        <v>84</v>
      </c>
      <c r="AY113" s="19" t="s">
        <v>177</v>
      </c>
      <c r="BE113" s="187">
        <f t="shared" si="4"/>
        <v>0</v>
      </c>
      <c r="BF113" s="187">
        <f t="shared" si="5"/>
        <v>0</v>
      </c>
      <c r="BG113" s="187">
        <f t="shared" si="6"/>
        <v>0</v>
      </c>
      <c r="BH113" s="187">
        <f t="shared" si="7"/>
        <v>0</v>
      </c>
      <c r="BI113" s="187">
        <f t="shared" si="8"/>
        <v>0</v>
      </c>
      <c r="BJ113" s="19" t="s">
        <v>84</v>
      </c>
      <c r="BK113" s="187">
        <f t="shared" si="9"/>
        <v>0</v>
      </c>
      <c r="BL113" s="19" t="s">
        <v>184</v>
      </c>
      <c r="BM113" s="186" t="s">
        <v>4389</v>
      </c>
    </row>
    <row r="114" spans="1:65" s="2" customFormat="1" ht="37.9" customHeight="1">
      <c r="A114" s="36"/>
      <c r="B114" s="37"/>
      <c r="C114" s="175" t="s">
        <v>301</v>
      </c>
      <c r="D114" s="175" t="s">
        <v>179</v>
      </c>
      <c r="E114" s="176" t="s">
        <v>4390</v>
      </c>
      <c r="F114" s="177" t="s">
        <v>4391</v>
      </c>
      <c r="G114" s="178" t="s">
        <v>182</v>
      </c>
      <c r="H114" s="179">
        <v>149.5</v>
      </c>
      <c r="I114" s="180"/>
      <c r="J114" s="181">
        <f t="shared" si="0"/>
        <v>0</v>
      </c>
      <c r="K114" s="177" t="s">
        <v>19</v>
      </c>
      <c r="L114" s="41"/>
      <c r="M114" s="182" t="s">
        <v>19</v>
      </c>
      <c r="N114" s="183" t="s">
        <v>47</v>
      </c>
      <c r="O114" s="66"/>
      <c r="P114" s="184">
        <f t="shared" si="1"/>
        <v>0</v>
      </c>
      <c r="Q114" s="184">
        <v>0</v>
      </c>
      <c r="R114" s="184">
        <f t="shared" si="2"/>
        <v>0</v>
      </c>
      <c r="S114" s="184">
        <v>0</v>
      </c>
      <c r="T114" s="185">
        <f t="shared" si="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184</v>
      </c>
      <c r="AT114" s="186" t="s">
        <v>179</v>
      </c>
      <c r="AU114" s="186" t="s">
        <v>84</v>
      </c>
      <c r="AY114" s="19" t="s">
        <v>177</v>
      </c>
      <c r="BE114" s="187">
        <f t="shared" si="4"/>
        <v>0</v>
      </c>
      <c r="BF114" s="187">
        <f t="shared" si="5"/>
        <v>0</v>
      </c>
      <c r="BG114" s="187">
        <f t="shared" si="6"/>
        <v>0</v>
      </c>
      <c r="BH114" s="187">
        <f t="shared" si="7"/>
        <v>0</v>
      </c>
      <c r="BI114" s="187">
        <f t="shared" si="8"/>
        <v>0</v>
      </c>
      <c r="BJ114" s="19" t="s">
        <v>84</v>
      </c>
      <c r="BK114" s="187">
        <f t="shared" si="9"/>
        <v>0</v>
      </c>
      <c r="BL114" s="19" t="s">
        <v>184</v>
      </c>
      <c r="BM114" s="186" t="s">
        <v>4392</v>
      </c>
    </row>
    <row r="115" spans="1:65" s="2" customFormat="1" ht="16.5" customHeight="1">
      <c r="A115" s="36"/>
      <c r="B115" s="37"/>
      <c r="C115" s="175" t="s">
        <v>321</v>
      </c>
      <c r="D115" s="175" t="s">
        <v>179</v>
      </c>
      <c r="E115" s="176" t="s">
        <v>4393</v>
      </c>
      <c r="F115" s="177" t="s">
        <v>4394</v>
      </c>
      <c r="G115" s="178" t="s">
        <v>182</v>
      </c>
      <c r="H115" s="179">
        <v>25.5</v>
      </c>
      <c r="I115" s="180"/>
      <c r="J115" s="181">
        <f t="shared" si="0"/>
        <v>0</v>
      </c>
      <c r="K115" s="177" t="s">
        <v>19</v>
      </c>
      <c r="L115" s="41"/>
      <c r="M115" s="182" t="s">
        <v>19</v>
      </c>
      <c r="N115" s="183" t="s">
        <v>47</v>
      </c>
      <c r="O115" s="66"/>
      <c r="P115" s="184">
        <f t="shared" si="1"/>
        <v>0</v>
      </c>
      <c r="Q115" s="184">
        <v>0</v>
      </c>
      <c r="R115" s="184">
        <f t="shared" si="2"/>
        <v>0</v>
      </c>
      <c r="S115" s="184">
        <v>0</v>
      </c>
      <c r="T115" s="185">
        <f t="shared" si="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86" t="s">
        <v>184</v>
      </c>
      <c r="AT115" s="186" t="s">
        <v>179</v>
      </c>
      <c r="AU115" s="186" t="s">
        <v>84</v>
      </c>
      <c r="AY115" s="19" t="s">
        <v>177</v>
      </c>
      <c r="BE115" s="187">
        <f t="shared" si="4"/>
        <v>0</v>
      </c>
      <c r="BF115" s="187">
        <f t="shared" si="5"/>
        <v>0</v>
      </c>
      <c r="BG115" s="187">
        <f t="shared" si="6"/>
        <v>0</v>
      </c>
      <c r="BH115" s="187">
        <f t="shared" si="7"/>
        <v>0</v>
      </c>
      <c r="BI115" s="187">
        <f t="shared" si="8"/>
        <v>0</v>
      </c>
      <c r="BJ115" s="19" t="s">
        <v>84</v>
      </c>
      <c r="BK115" s="187">
        <f t="shared" si="9"/>
        <v>0</v>
      </c>
      <c r="BL115" s="19" t="s">
        <v>184</v>
      </c>
      <c r="BM115" s="186" t="s">
        <v>4395</v>
      </c>
    </row>
    <row r="116" spans="1:65" s="2" customFormat="1" ht="29.25">
      <c r="A116" s="36"/>
      <c r="B116" s="37"/>
      <c r="C116" s="38"/>
      <c r="D116" s="195" t="s">
        <v>4396</v>
      </c>
      <c r="E116" s="38"/>
      <c r="F116" s="260" t="s">
        <v>4397</v>
      </c>
      <c r="G116" s="38"/>
      <c r="H116" s="38"/>
      <c r="I116" s="190"/>
      <c r="J116" s="38"/>
      <c r="K116" s="38"/>
      <c r="L116" s="41"/>
      <c r="M116" s="191"/>
      <c r="N116" s="192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4396</v>
      </c>
      <c r="AU116" s="19" t="s">
        <v>84</v>
      </c>
    </row>
    <row r="117" spans="1:65" s="2" customFormat="1" ht="16.5" customHeight="1">
      <c r="A117" s="36"/>
      <c r="B117" s="37"/>
      <c r="C117" s="237" t="s">
        <v>339</v>
      </c>
      <c r="D117" s="237" t="s">
        <v>757</v>
      </c>
      <c r="E117" s="238" t="s">
        <v>4398</v>
      </c>
      <c r="F117" s="239" t="s">
        <v>4399</v>
      </c>
      <c r="G117" s="240" t="s">
        <v>304</v>
      </c>
      <c r="H117" s="241">
        <v>245.6</v>
      </c>
      <c r="I117" s="242"/>
      <c r="J117" s="243">
        <f t="shared" ref="J117:J125" si="10">ROUND(I117*H117,2)</f>
        <v>0</v>
      </c>
      <c r="K117" s="239" t="s">
        <v>19</v>
      </c>
      <c r="L117" s="244"/>
      <c r="M117" s="245" t="s">
        <v>19</v>
      </c>
      <c r="N117" s="246" t="s">
        <v>47</v>
      </c>
      <c r="O117" s="66"/>
      <c r="P117" s="184">
        <f t="shared" ref="P117:P125" si="11">O117*H117</f>
        <v>0</v>
      </c>
      <c r="Q117" s="184">
        <v>0</v>
      </c>
      <c r="R117" s="184">
        <f t="shared" ref="R117:R125" si="12">Q117*H117</f>
        <v>0</v>
      </c>
      <c r="S117" s="184">
        <v>0</v>
      </c>
      <c r="T117" s="185">
        <f t="shared" ref="T117:T125" si="13"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86" t="s">
        <v>252</v>
      </c>
      <c r="AT117" s="186" t="s">
        <v>757</v>
      </c>
      <c r="AU117" s="186" t="s">
        <v>84</v>
      </c>
      <c r="AY117" s="19" t="s">
        <v>177</v>
      </c>
      <c r="BE117" s="187">
        <f t="shared" ref="BE117:BE125" si="14">IF(N117="základní",J117,0)</f>
        <v>0</v>
      </c>
      <c r="BF117" s="187">
        <f t="shared" ref="BF117:BF125" si="15">IF(N117="snížená",J117,0)</f>
        <v>0</v>
      </c>
      <c r="BG117" s="187">
        <f t="shared" ref="BG117:BG125" si="16">IF(N117="zákl. přenesená",J117,0)</f>
        <v>0</v>
      </c>
      <c r="BH117" s="187">
        <f t="shared" ref="BH117:BH125" si="17">IF(N117="sníž. přenesená",J117,0)</f>
        <v>0</v>
      </c>
      <c r="BI117" s="187">
        <f t="shared" ref="BI117:BI125" si="18">IF(N117="nulová",J117,0)</f>
        <v>0</v>
      </c>
      <c r="BJ117" s="19" t="s">
        <v>84</v>
      </c>
      <c r="BK117" s="187">
        <f t="shared" ref="BK117:BK125" si="19">ROUND(I117*H117,2)</f>
        <v>0</v>
      </c>
      <c r="BL117" s="19" t="s">
        <v>184</v>
      </c>
      <c r="BM117" s="186" t="s">
        <v>4400</v>
      </c>
    </row>
    <row r="118" spans="1:65" s="2" customFormat="1" ht="16.5" customHeight="1">
      <c r="A118" s="36"/>
      <c r="B118" s="37"/>
      <c r="C118" s="237" t="s">
        <v>346</v>
      </c>
      <c r="D118" s="237" t="s">
        <v>757</v>
      </c>
      <c r="E118" s="238" t="s">
        <v>4401</v>
      </c>
      <c r="F118" s="239" t="s">
        <v>4402</v>
      </c>
      <c r="G118" s="240" t="s">
        <v>304</v>
      </c>
      <c r="H118" s="241">
        <v>8.5</v>
      </c>
      <c r="I118" s="242"/>
      <c r="J118" s="243">
        <f t="shared" si="10"/>
        <v>0</v>
      </c>
      <c r="K118" s="239" t="s">
        <v>19</v>
      </c>
      <c r="L118" s="244"/>
      <c r="M118" s="245" t="s">
        <v>19</v>
      </c>
      <c r="N118" s="246" t="s">
        <v>47</v>
      </c>
      <c r="O118" s="66"/>
      <c r="P118" s="184">
        <f t="shared" si="11"/>
        <v>0</v>
      </c>
      <c r="Q118" s="184">
        <v>0</v>
      </c>
      <c r="R118" s="184">
        <f t="shared" si="12"/>
        <v>0</v>
      </c>
      <c r="S118" s="184">
        <v>0</v>
      </c>
      <c r="T118" s="185">
        <f t="shared" si="1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86" t="s">
        <v>252</v>
      </c>
      <c r="AT118" s="186" t="s">
        <v>757</v>
      </c>
      <c r="AU118" s="186" t="s">
        <v>84</v>
      </c>
      <c r="AY118" s="19" t="s">
        <v>177</v>
      </c>
      <c r="BE118" s="187">
        <f t="shared" si="14"/>
        <v>0</v>
      </c>
      <c r="BF118" s="187">
        <f t="shared" si="15"/>
        <v>0</v>
      </c>
      <c r="BG118" s="187">
        <f t="shared" si="16"/>
        <v>0</v>
      </c>
      <c r="BH118" s="187">
        <f t="shared" si="17"/>
        <v>0</v>
      </c>
      <c r="BI118" s="187">
        <f t="shared" si="18"/>
        <v>0</v>
      </c>
      <c r="BJ118" s="19" t="s">
        <v>84</v>
      </c>
      <c r="BK118" s="187">
        <f t="shared" si="19"/>
        <v>0</v>
      </c>
      <c r="BL118" s="19" t="s">
        <v>184</v>
      </c>
      <c r="BM118" s="186" t="s">
        <v>4403</v>
      </c>
    </row>
    <row r="119" spans="1:65" s="2" customFormat="1" ht="24.2" customHeight="1">
      <c r="A119" s="36"/>
      <c r="B119" s="37"/>
      <c r="C119" s="175" t="s">
        <v>368</v>
      </c>
      <c r="D119" s="175" t="s">
        <v>179</v>
      </c>
      <c r="E119" s="176" t="s">
        <v>4404</v>
      </c>
      <c r="F119" s="177" t="s">
        <v>4405</v>
      </c>
      <c r="G119" s="178" t="s">
        <v>182</v>
      </c>
      <c r="H119" s="179">
        <v>71.7</v>
      </c>
      <c r="I119" s="180"/>
      <c r="J119" s="181">
        <f t="shared" si="10"/>
        <v>0</v>
      </c>
      <c r="K119" s="177" t="s">
        <v>19</v>
      </c>
      <c r="L119" s="41"/>
      <c r="M119" s="182" t="s">
        <v>19</v>
      </c>
      <c r="N119" s="183" t="s">
        <v>47</v>
      </c>
      <c r="O119" s="66"/>
      <c r="P119" s="184">
        <f t="shared" si="11"/>
        <v>0</v>
      </c>
      <c r="Q119" s="184">
        <v>0</v>
      </c>
      <c r="R119" s="184">
        <f t="shared" si="12"/>
        <v>0</v>
      </c>
      <c r="S119" s="184">
        <v>0</v>
      </c>
      <c r="T119" s="185">
        <f t="shared" si="1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86" t="s">
        <v>184</v>
      </c>
      <c r="AT119" s="186" t="s">
        <v>179</v>
      </c>
      <c r="AU119" s="186" t="s">
        <v>84</v>
      </c>
      <c r="AY119" s="19" t="s">
        <v>177</v>
      </c>
      <c r="BE119" s="187">
        <f t="shared" si="14"/>
        <v>0</v>
      </c>
      <c r="BF119" s="187">
        <f t="shared" si="15"/>
        <v>0</v>
      </c>
      <c r="BG119" s="187">
        <f t="shared" si="16"/>
        <v>0</v>
      </c>
      <c r="BH119" s="187">
        <f t="shared" si="17"/>
        <v>0</v>
      </c>
      <c r="BI119" s="187">
        <f t="shared" si="18"/>
        <v>0</v>
      </c>
      <c r="BJ119" s="19" t="s">
        <v>84</v>
      </c>
      <c r="BK119" s="187">
        <f t="shared" si="19"/>
        <v>0</v>
      </c>
      <c r="BL119" s="19" t="s">
        <v>184</v>
      </c>
      <c r="BM119" s="186" t="s">
        <v>4406</v>
      </c>
    </row>
    <row r="120" spans="1:65" s="2" customFormat="1" ht="21.75" customHeight="1">
      <c r="A120" s="36"/>
      <c r="B120" s="37"/>
      <c r="C120" s="175" t="s">
        <v>7</v>
      </c>
      <c r="D120" s="175" t="s">
        <v>179</v>
      </c>
      <c r="E120" s="176" t="s">
        <v>4407</v>
      </c>
      <c r="F120" s="177" t="s">
        <v>4408</v>
      </c>
      <c r="G120" s="178" t="s">
        <v>182</v>
      </c>
      <c r="H120" s="179">
        <v>50</v>
      </c>
      <c r="I120" s="180"/>
      <c r="J120" s="181">
        <f t="shared" si="10"/>
        <v>0</v>
      </c>
      <c r="K120" s="177" t="s">
        <v>19</v>
      </c>
      <c r="L120" s="41"/>
      <c r="M120" s="182" t="s">
        <v>19</v>
      </c>
      <c r="N120" s="183" t="s">
        <v>47</v>
      </c>
      <c r="O120" s="66"/>
      <c r="P120" s="184">
        <f t="shared" si="11"/>
        <v>0</v>
      </c>
      <c r="Q120" s="184">
        <v>0</v>
      </c>
      <c r="R120" s="184">
        <f t="shared" si="12"/>
        <v>0</v>
      </c>
      <c r="S120" s="184">
        <v>0</v>
      </c>
      <c r="T120" s="185">
        <f t="shared" si="1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86" t="s">
        <v>184</v>
      </c>
      <c r="AT120" s="186" t="s">
        <v>179</v>
      </c>
      <c r="AU120" s="186" t="s">
        <v>84</v>
      </c>
      <c r="AY120" s="19" t="s">
        <v>177</v>
      </c>
      <c r="BE120" s="187">
        <f t="shared" si="14"/>
        <v>0</v>
      </c>
      <c r="BF120" s="187">
        <f t="shared" si="15"/>
        <v>0</v>
      </c>
      <c r="BG120" s="187">
        <f t="shared" si="16"/>
        <v>0</v>
      </c>
      <c r="BH120" s="187">
        <f t="shared" si="17"/>
        <v>0</v>
      </c>
      <c r="BI120" s="187">
        <f t="shared" si="18"/>
        <v>0</v>
      </c>
      <c r="BJ120" s="19" t="s">
        <v>84</v>
      </c>
      <c r="BK120" s="187">
        <f t="shared" si="19"/>
        <v>0</v>
      </c>
      <c r="BL120" s="19" t="s">
        <v>184</v>
      </c>
      <c r="BM120" s="186" t="s">
        <v>4409</v>
      </c>
    </row>
    <row r="121" spans="1:65" s="2" customFormat="1" ht="16.5" customHeight="1">
      <c r="A121" s="36"/>
      <c r="B121" s="37"/>
      <c r="C121" s="175" t="s">
        <v>387</v>
      </c>
      <c r="D121" s="175" t="s">
        <v>179</v>
      </c>
      <c r="E121" s="176" t="s">
        <v>4410</v>
      </c>
      <c r="F121" s="177" t="s">
        <v>4411</v>
      </c>
      <c r="G121" s="178" t="s">
        <v>182</v>
      </c>
      <c r="H121" s="179">
        <v>10</v>
      </c>
      <c r="I121" s="180"/>
      <c r="J121" s="181">
        <f t="shared" si="10"/>
        <v>0</v>
      </c>
      <c r="K121" s="177" t="s">
        <v>19</v>
      </c>
      <c r="L121" s="41"/>
      <c r="M121" s="182" t="s">
        <v>19</v>
      </c>
      <c r="N121" s="183" t="s">
        <v>47</v>
      </c>
      <c r="O121" s="66"/>
      <c r="P121" s="184">
        <f t="shared" si="11"/>
        <v>0</v>
      </c>
      <c r="Q121" s="184">
        <v>0</v>
      </c>
      <c r="R121" s="184">
        <f t="shared" si="12"/>
        <v>0</v>
      </c>
      <c r="S121" s="184">
        <v>0</v>
      </c>
      <c r="T121" s="185">
        <f t="shared" si="1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86" t="s">
        <v>184</v>
      </c>
      <c r="AT121" s="186" t="s">
        <v>179</v>
      </c>
      <c r="AU121" s="186" t="s">
        <v>84</v>
      </c>
      <c r="AY121" s="19" t="s">
        <v>177</v>
      </c>
      <c r="BE121" s="187">
        <f t="shared" si="14"/>
        <v>0</v>
      </c>
      <c r="BF121" s="187">
        <f t="shared" si="15"/>
        <v>0</v>
      </c>
      <c r="BG121" s="187">
        <f t="shared" si="16"/>
        <v>0</v>
      </c>
      <c r="BH121" s="187">
        <f t="shared" si="17"/>
        <v>0</v>
      </c>
      <c r="BI121" s="187">
        <f t="shared" si="18"/>
        <v>0</v>
      </c>
      <c r="BJ121" s="19" t="s">
        <v>84</v>
      </c>
      <c r="BK121" s="187">
        <f t="shared" si="19"/>
        <v>0</v>
      </c>
      <c r="BL121" s="19" t="s">
        <v>184</v>
      </c>
      <c r="BM121" s="186" t="s">
        <v>4412</v>
      </c>
    </row>
    <row r="122" spans="1:65" s="2" customFormat="1" ht="16.5" customHeight="1">
      <c r="A122" s="36"/>
      <c r="B122" s="37"/>
      <c r="C122" s="175" t="s">
        <v>396</v>
      </c>
      <c r="D122" s="175" t="s">
        <v>179</v>
      </c>
      <c r="E122" s="176" t="s">
        <v>4413</v>
      </c>
      <c r="F122" s="177" t="s">
        <v>4414</v>
      </c>
      <c r="G122" s="178" t="s">
        <v>182</v>
      </c>
      <c r="H122" s="179">
        <v>308.5</v>
      </c>
      <c r="I122" s="180"/>
      <c r="J122" s="181">
        <f t="shared" si="10"/>
        <v>0</v>
      </c>
      <c r="K122" s="177" t="s">
        <v>19</v>
      </c>
      <c r="L122" s="41"/>
      <c r="M122" s="182" t="s">
        <v>19</v>
      </c>
      <c r="N122" s="183" t="s">
        <v>47</v>
      </c>
      <c r="O122" s="66"/>
      <c r="P122" s="184">
        <f t="shared" si="11"/>
        <v>0</v>
      </c>
      <c r="Q122" s="184">
        <v>0</v>
      </c>
      <c r="R122" s="184">
        <f t="shared" si="12"/>
        <v>0</v>
      </c>
      <c r="S122" s="184">
        <v>0</v>
      </c>
      <c r="T122" s="185">
        <f t="shared" si="1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86" t="s">
        <v>184</v>
      </c>
      <c r="AT122" s="186" t="s">
        <v>179</v>
      </c>
      <c r="AU122" s="186" t="s">
        <v>84</v>
      </c>
      <c r="AY122" s="19" t="s">
        <v>177</v>
      </c>
      <c r="BE122" s="187">
        <f t="shared" si="14"/>
        <v>0</v>
      </c>
      <c r="BF122" s="187">
        <f t="shared" si="15"/>
        <v>0</v>
      </c>
      <c r="BG122" s="187">
        <f t="shared" si="16"/>
        <v>0</v>
      </c>
      <c r="BH122" s="187">
        <f t="shared" si="17"/>
        <v>0</v>
      </c>
      <c r="BI122" s="187">
        <f t="shared" si="18"/>
        <v>0</v>
      </c>
      <c r="BJ122" s="19" t="s">
        <v>84</v>
      </c>
      <c r="BK122" s="187">
        <f t="shared" si="19"/>
        <v>0</v>
      </c>
      <c r="BL122" s="19" t="s">
        <v>184</v>
      </c>
      <c r="BM122" s="186" t="s">
        <v>4415</v>
      </c>
    </row>
    <row r="123" spans="1:65" s="2" customFormat="1" ht="16.5" customHeight="1">
      <c r="A123" s="36"/>
      <c r="B123" s="37"/>
      <c r="C123" s="175" t="s">
        <v>402</v>
      </c>
      <c r="D123" s="175" t="s">
        <v>179</v>
      </c>
      <c r="E123" s="176" t="s">
        <v>4416</v>
      </c>
      <c r="F123" s="177" t="s">
        <v>4417</v>
      </c>
      <c r="G123" s="178" t="s">
        <v>182</v>
      </c>
      <c r="H123" s="179">
        <v>219</v>
      </c>
      <c r="I123" s="180"/>
      <c r="J123" s="181">
        <f t="shared" si="10"/>
        <v>0</v>
      </c>
      <c r="K123" s="177" t="s">
        <v>19</v>
      </c>
      <c r="L123" s="41"/>
      <c r="M123" s="182" t="s">
        <v>19</v>
      </c>
      <c r="N123" s="183" t="s">
        <v>47</v>
      </c>
      <c r="O123" s="66"/>
      <c r="P123" s="184">
        <f t="shared" si="11"/>
        <v>0</v>
      </c>
      <c r="Q123" s="184">
        <v>0</v>
      </c>
      <c r="R123" s="184">
        <f t="shared" si="12"/>
        <v>0</v>
      </c>
      <c r="S123" s="184">
        <v>0</v>
      </c>
      <c r="T123" s="185">
        <f t="shared" si="1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86" t="s">
        <v>184</v>
      </c>
      <c r="AT123" s="186" t="s">
        <v>179</v>
      </c>
      <c r="AU123" s="186" t="s">
        <v>84</v>
      </c>
      <c r="AY123" s="19" t="s">
        <v>177</v>
      </c>
      <c r="BE123" s="187">
        <f t="shared" si="14"/>
        <v>0</v>
      </c>
      <c r="BF123" s="187">
        <f t="shared" si="15"/>
        <v>0</v>
      </c>
      <c r="BG123" s="187">
        <f t="shared" si="16"/>
        <v>0</v>
      </c>
      <c r="BH123" s="187">
        <f t="shared" si="17"/>
        <v>0</v>
      </c>
      <c r="BI123" s="187">
        <f t="shared" si="18"/>
        <v>0</v>
      </c>
      <c r="BJ123" s="19" t="s">
        <v>84</v>
      </c>
      <c r="BK123" s="187">
        <f t="shared" si="19"/>
        <v>0</v>
      </c>
      <c r="BL123" s="19" t="s">
        <v>184</v>
      </c>
      <c r="BM123" s="186" t="s">
        <v>4418</v>
      </c>
    </row>
    <row r="124" spans="1:65" s="2" customFormat="1" ht="16.5" customHeight="1">
      <c r="A124" s="36"/>
      <c r="B124" s="37"/>
      <c r="C124" s="175" t="s">
        <v>511</v>
      </c>
      <c r="D124" s="175" t="s">
        <v>179</v>
      </c>
      <c r="E124" s="176" t="s">
        <v>4419</v>
      </c>
      <c r="F124" s="177" t="s">
        <v>4420</v>
      </c>
      <c r="G124" s="178" t="s">
        <v>182</v>
      </c>
      <c r="H124" s="179">
        <v>219</v>
      </c>
      <c r="I124" s="180"/>
      <c r="J124" s="181">
        <f t="shared" si="10"/>
        <v>0</v>
      </c>
      <c r="K124" s="177" t="s">
        <v>19</v>
      </c>
      <c r="L124" s="41"/>
      <c r="M124" s="182" t="s">
        <v>19</v>
      </c>
      <c r="N124" s="183" t="s">
        <v>47</v>
      </c>
      <c r="O124" s="66"/>
      <c r="P124" s="184">
        <f t="shared" si="11"/>
        <v>0</v>
      </c>
      <c r="Q124" s="184">
        <v>0</v>
      </c>
      <c r="R124" s="184">
        <f t="shared" si="12"/>
        <v>0</v>
      </c>
      <c r="S124" s="184">
        <v>0</v>
      </c>
      <c r="T124" s="185">
        <f t="shared" si="1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86" t="s">
        <v>184</v>
      </c>
      <c r="AT124" s="186" t="s">
        <v>179</v>
      </c>
      <c r="AU124" s="186" t="s">
        <v>84</v>
      </c>
      <c r="AY124" s="19" t="s">
        <v>177</v>
      </c>
      <c r="BE124" s="187">
        <f t="shared" si="14"/>
        <v>0</v>
      </c>
      <c r="BF124" s="187">
        <f t="shared" si="15"/>
        <v>0</v>
      </c>
      <c r="BG124" s="187">
        <f t="shared" si="16"/>
        <v>0</v>
      </c>
      <c r="BH124" s="187">
        <f t="shared" si="17"/>
        <v>0</v>
      </c>
      <c r="BI124" s="187">
        <f t="shared" si="18"/>
        <v>0</v>
      </c>
      <c r="BJ124" s="19" t="s">
        <v>84</v>
      </c>
      <c r="BK124" s="187">
        <f t="shared" si="19"/>
        <v>0</v>
      </c>
      <c r="BL124" s="19" t="s">
        <v>184</v>
      </c>
      <c r="BM124" s="186" t="s">
        <v>4421</v>
      </c>
    </row>
    <row r="125" spans="1:65" s="2" customFormat="1" ht="16.5" customHeight="1">
      <c r="A125" s="36"/>
      <c r="B125" s="37"/>
      <c r="C125" s="175" t="s">
        <v>518</v>
      </c>
      <c r="D125" s="175" t="s">
        <v>179</v>
      </c>
      <c r="E125" s="176" t="s">
        <v>4422</v>
      </c>
      <c r="F125" s="177" t="s">
        <v>4423</v>
      </c>
      <c r="G125" s="178" t="s">
        <v>304</v>
      </c>
      <c r="H125" s="179">
        <v>350</v>
      </c>
      <c r="I125" s="180"/>
      <c r="J125" s="181">
        <f t="shared" si="10"/>
        <v>0</v>
      </c>
      <c r="K125" s="177" t="s">
        <v>19</v>
      </c>
      <c r="L125" s="41"/>
      <c r="M125" s="182" t="s">
        <v>19</v>
      </c>
      <c r="N125" s="183" t="s">
        <v>47</v>
      </c>
      <c r="O125" s="66"/>
      <c r="P125" s="184">
        <f t="shared" si="11"/>
        <v>0</v>
      </c>
      <c r="Q125" s="184">
        <v>0</v>
      </c>
      <c r="R125" s="184">
        <f t="shared" si="12"/>
        <v>0</v>
      </c>
      <c r="S125" s="184">
        <v>0</v>
      </c>
      <c r="T125" s="185">
        <f t="shared" si="13"/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86" t="s">
        <v>184</v>
      </c>
      <c r="AT125" s="186" t="s">
        <v>179</v>
      </c>
      <c r="AU125" s="186" t="s">
        <v>84</v>
      </c>
      <c r="AY125" s="19" t="s">
        <v>177</v>
      </c>
      <c r="BE125" s="187">
        <f t="shared" si="14"/>
        <v>0</v>
      </c>
      <c r="BF125" s="187">
        <f t="shared" si="15"/>
        <v>0</v>
      </c>
      <c r="BG125" s="187">
        <f t="shared" si="16"/>
        <v>0</v>
      </c>
      <c r="BH125" s="187">
        <f t="shared" si="17"/>
        <v>0</v>
      </c>
      <c r="BI125" s="187">
        <f t="shared" si="18"/>
        <v>0</v>
      </c>
      <c r="BJ125" s="19" t="s">
        <v>84</v>
      </c>
      <c r="BK125" s="187">
        <f t="shared" si="19"/>
        <v>0</v>
      </c>
      <c r="BL125" s="19" t="s">
        <v>184</v>
      </c>
      <c r="BM125" s="186" t="s">
        <v>4424</v>
      </c>
    </row>
    <row r="126" spans="1:65" s="12" customFormat="1" ht="25.9" customHeight="1">
      <c r="B126" s="159"/>
      <c r="C126" s="160"/>
      <c r="D126" s="161" t="s">
        <v>75</v>
      </c>
      <c r="E126" s="162" t="s">
        <v>4425</v>
      </c>
      <c r="F126" s="162" t="s">
        <v>4426</v>
      </c>
      <c r="G126" s="160"/>
      <c r="H126" s="160"/>
      <c r="I126" s="163"/>
      <c r="J126" s="164">
        <f>BK126</f>
        <v>0</v>
      </c>
      <c r="K126" s="160"/>
      <c r="L126" s="165"/>
      <c r="M126" s="166"/>
      <c r="N126" s="167"/>
      <c r="O126" s="167"/>
      <c r="P126" s="168">
        <f>SUM(P127:P139)</f>
        <v>0</v>
      </c>
      <c r="Q126" s="167"/>
      <c r="R126" s="168">
        <f>SUM(R127:R139)</f>
        <v>0</v>
      </c>
      <c r="S126" s="167"/>
      <c r="T126" s="169">
        <f>SUM(T127:T139)</f>
        <v>0</v>
      </c>
      <c r="AR126" s="170" t="s">
        <v>84</v>
      </c>
      <c r="AT126" s="171" t="s">
        <v>75</v>
      </c>
      <c r="AU126" s="171" t="s">
        <v>76</v>
      </c>
      <c r="AY126" s="170" t="s">
        <v>177</v>
      </c>
      <c r="BK126" s="172">
        <f>SUM(BK127:BK139)</f>
        <v>0</v>
      </c>
    </row>
    <row r="127" spans="1:65" s="2" customFormat="1" ht="16.5" customHeight="1">
      <c r="A127" s="36"/>
      <c r="B127" s="37"/>
      <c r="C127" s="175" t="s">
        <v>523</v>
      </c>
      <c r="D127" s="175" t="s">
        <v>179</v>
      </c>
      <c r="E127" s="176" t="s">
        <v>4427</v>
      </c>
      <c r="F127" s="177" t="s">
        <v>4428</v>
      </c>
      <c r="G127" s="178" t="s">
        <v>199</v>
      </c>
      <c r="H127" s="179">
        <v>61.5</v>
      </c>
      <c r="I127" s="180"/>
      <c r="J127" s="181">
        <f t="shared" ref="J127:J139" si="20">ROUND(I127*H127,2)</f>
        <v>0</v>
      </c>
      <c r="K127" s="177" t="s">
        <v>19</v>
      </c>
      <c r="L127" s="41"/>
      <c r="M127" s="182" t="s">
        <v>19</v>
      </c>
      <c r="N127" s="183" t="s">
        <v>47</v>
      </c>
      <c r="O127" s="66"/>
      <c r="P127" s="184">
        <f t="shared" ref="P127:P139" si="21">O127*H127</f>
        <v>0</v>
      </c>
      <c r="Q127" s="184">
        <v>0</v>
      </c>
      <c r="R127" s="184">
        <f t="shared" ref="R127:R139" si="22">Q127*H127</f>
        <v>0</v>
      </c>
      <c r="S127" s="184">
        <v>0</v>
      </c>
      <c r="T127" s="185">
        <f t="shared" ref="T127:T139" si="23"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86" t="s">
        <v>184</v>
      </c>
      <c r="AT127" s="186" t="s">
        <v>179</v>
      </c>
      <c r="AU127" s="186" t="s">
        <v>84</v>
      </c>
      <c r="AY127" s="19" t="s">
        <v>177</v>
      </c>
      <c r="BE127" s="187">
        <f t="shared" ref="BE127:BE139" si="24">IF(N127="základní",J127,0)</f>
        <v>0</v>
      </c>
      <c r="BF127" s="187">
        <f t="shared" ref="BF127:BF139" si="25">IF(N127="snížená",J127,0)</f>
        <v>0</v>
      </c>
      <c r="BG127" s="187">
        <f t="shared" ref="BG127:BG139" si="26">IF(N127="zákl. přenesená",J127,0)</f>
        <v>0</v>
      </c>
      <c r="BH127" s="187">
        <f t="shared" ref="BH127:BH139" si="27">IF(N127="sníž. přenesená",J127,0)</f>
        <v>0</v>
      </c>
      <c r="BI127" s="187">
        <f t="shared" ref="BI127:BI139" si="28">IF(N127="nulová",J127,0)</f>
        <v>0</v>
      </c>
      <c r="BJ127" s="19" t="s">
        <v>84</v>
      </c>
      <c r="BK127" s="187">
        <f t="shared" ref="BK127:BK139" si="29">ROUND(I127*H127,2)</f>
        <v>0</v>
      </c>
      <c r="BL127" s="19" t="s">
        <v>184</v>
      </c>
      <c r="BM127" s="186" t="s">
        <v>4429</v>
      </c>
    </row>
    <row r="128" spans="1:65" s="2" customFormat="1" ht="16.5" customHeight="1">
      <c r="A128" s="36"/>
      <c r="B128" s="37"/>
      <c r="C128" s="175" t="s">
        <v>550</v>
      </c>
      <c r="D128" s="175" t="s">
        <v>179</v>
      </c>
      <c r="E128" s="176" t="s">
        <v>4430</v>
      </c>
      <c r="F128" s="177" t="s">
        <v>4431</v>
      </c>
      <c r="G128" s="178" t="s">
        <v>199</v>
      </c>
      <c r="H128" s="179">
        <v>46.5</v>
      </c>
      <c r="I128" s="180"/>
      <c r="J128" s="181">
        <f t="shared" si="20"/>
        <v>0</v>
      </c>
      <c r="K128" s="177" t="s">
        <v>19</v>
      </c>
      <c r="L128" s="41"/>
      <c r="M128" s="182" t="s">
        <v>19</v>
      </c>
      <c r="N128" s="183" t="s">
        <v>47</v>
      </c>
      <c r="O128" s="66"/>
      <c r="P128" s="184">
        <f t="shared" si="21"/>
        <v>0</v>
      </c>
      <c r="Q128" s="184">
        <v>0</v>
      </c>
      <c r="R128" s="184">
        <f t="shared" si="22"/>
        <v>0</v>
      </c>
      <c r="S128" s="184">
        <v>0</v>
      </c>
      <c r="T128" s="185">
        <f t="shared" si="2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86" t="s">
        <v>184</v>
      </c>
      <c r="AT128" s="186" t="s">
        <v>179</v>
      </c>
      <c r="AU128" s="186" t="s">
        <v>84</v>
      </c>
      <c r="AY128" s="19" t="s">
        <v>177</v>
      </c>
      <c r="BE128" s="187">
        <f t="shared" si="24"/>
        <v>0</v>
      </c>
      <c r="BF128" s="187">
        <f t="shared" si="25"/>
        <v>0</v>
      </c>
      <c r="BG128" s="187">
        <f t="shared" si="26"/>
        <v>0</v>
      </c>
      <c r="BH128" s="187">
        <f t="shared" si="27"/>
        <v>0</v>
      </c>
      <c r="BI128" s="187">
        <f t="shared" si="28"/>
        <v>0</v>
      </c>
      <c r="BJ128" s="19" t="s">
        <v>84</v>
      </c>
      <c r="BK128" s="187">
        <f t="shared" si="29"/>
        <v>0</v>
      </c>
      <c r="BL128" s="19" t="s">
        <v>184</v>
      </c>
      <c r="BM128" s="186" t="s">
        <v>4432</v>
      </c>
    </row>
    <row r="129" spans="1:65" s="2" customFormat="1" ht="16.5" customHeight="1">
      <c r="A129" s="36"/>
      <c r="B129" s="37"/>
      <c r="C129" s="175" t="s">
        <v>557</v>
      </c>
      <c r="D129" s="175" t="s">
        <v>179</v>
      </c>
      <c r="E129" s="176" t="s">
        <v>4433</v>
      </c>
      <c r="F129" s="177" t="s">
        <v>4434</v>
      </c>
      <c r="G129" s="178" t="s">
        <v>199</v>
      </c>
      <c r="H129" s="179">
        <v>46.5</v>
      </c>
      <c r="I129" s="180"/>
      <c r="J129" s="181">
        <f t="shared" si="20"/>
        <v>0</v>
      </c>
      <c r="K129" s="177" t="s">
        <v>19</v>
      </c>
      <c r="L129" s="41"/>
      <c r="M129" s="182" t="s">
        <v>19</v>
      </c>
      <c r="N129" s="183" t="s">
        <v>47</v>
      </c>
      <c r="O129" s="66"/>
      <c r="P129" s="184">
        <f t="shared" si="21"/>
        <v>0</v>
      </c>
      <c r="Q129" s="184">
        <v>0</v>
      </c>
      <c r="R129" s="184">
        <f t="shared" si="22"/>
        <v>0</v>
      </c>
      <c r="S129" s="184">
        <v>0</v>
      </c>
      <c r="T129" s="185">
        <f t="shared" si="2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86" t="s">
        <v>184</v>
      </c>
      <c r="AT129" s="186" t="s">
        <v>179</v>
      </c>
      <c r="AU129" s="186" t="s">
        <v>84</v>
      </c>
      <c r="AY129" s="19" t="s">
        <v>177</v>
      </c>
      <c r="BE129" s="187">
        <f t="shared" si="24"/>
        <v>0</v>
      </c>
      <c r="BF129" s="187">
        <f t="shared" si="25"/>
        <v>0</v>
      </c>
      <c r="BG129" s="187">
        <f t="shared" si="26"/>
        <v>0</v>
      </c>
      <c r="BH129" s="187">
        <f t="shared" si="27"/>
        <v>0</v>
      </c>
      <c r="BI129" s="187">
        <f t="shared" si="28"/>
        <v>0</v>
      </c>
      <c r="BJ129" s="19" t="s">
        <v>84</v>
      </c>
      <c r="BK129" s="187">
        <f t="shared" si="29"/>
        <v>0</v>
      </c>
      <c r="BL129" s="19" t="s">
        <v>184</v>
      </c>
      <c r="BM129" s="186" t="s">
        <v>4435</v>
      </c>
    </row>
    <row r="130" spans="1:65" s="2" customFormat="1" ht="16.5" customHeight="1">
      <c r="A130" s="36"/>
      <c r="B130" s="37"/>
      <c r="C130" s="175" t="s">
        <v>564</v>
      </c>
      <c r="D130" s="175" t="s">
        <v>179</v>
      </c>
      <c r="E130" s="176" t="s">
        <v>4436</v>
      </c>
      <c r="F130" s="177" t="s">
        <v>4437</v>
      </c>
      <c r="G130" s="178" t="s">
        <v>199</v>
      </c>
      <c r="H130" s="179">
        <v>61.5</v>
      </c>
      <c r="I130" s="180"/>
      <c r="J130" s="181">
        <f t="shared" si="20"/>
        <v>0</v>
      </c>
      <c r="K130" s="177" t="s">
        <v>19</v>
      </c>
      <c r="L130" s="41"/>
      <c r="M130" s="182" t="s">
        <v>19</v>
      </c>
      <c r="N130" s="183" t="s">
        <v>47</v>
      </c>
      <c r="O130" s="66"/>
      <c r="P130" s="184">
        <f t="shared" si="21"/>
        <v>0</v>
      </c>
      <c r="Q130" s="184">
        <v>0</v>
      </c>
      <c r="R130" s="184">
        <f t="shared" si="22"/>
        <v>0</v>
      </c>
      <c r="S130" s="184">
        <v>0</v>
      </c>
      <c r="T130" s="185">
        <f t="shared" si="2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86" t="s">
        <v>184</v>
      </c>
      <c r="AT130" s="186" t="s">
        <v>179</v>
      </c>
      <c r="AU130" s="186" t="s">
        <v>84</v>
      </c>
      <c r="AY130" s="19" t="s">
        <v>177</v>
      </c>
      <c r="BE130" s="187">
        <f t="shared" si="24"/>
        <v>0</v>
      </c>
      <c r="BF130" s="187">
        <f t="shared" si="25"/>
        <v>0</v>
      </c>
      <c r="BG130" s="187">
        <f t="shared" si="26"/>
        <v>0</v>
      </c>
      <c r="BH130" s="187">
        <f t="shared" si="27"/>
        <v>0</v>
      </c>
      <c r="BI130" s="187">
        <f t="shared" si="28"/>
        <v>0</v>
      </c>
      <c r="BJ130" s="19" t="s">
        <v>84</v>
      </c>
      <c r="BK130" s="187">
        <f t="shared" si="29"/>
        <v>0</v>
      </c>
      <c r="BL130" s="19" t="s">
        <v>184</v>
      </c>
      <c r="BM130" s="186" t="s">
        <v>4438</v>
      </c>
    </row>
    <row r="131" spans="1:65" s="2" customFormat="1" ht="16.5" customHeight="1">
      <c r="A131" s="36"/>
      <c r="B131" s="37"/>
      <c r="C131" s="175" t="s">
        <v>570</v>
      </c>
      <c r="D131" s="175" t="s">
        <v>179</v>
      </c>
      <c r="E131" s="176" t="s">
        <v>4439</v>
      </c>
      <c r="F131" s="177" t="s">
        <v>4440</v>
      </c>
      <c r="G131" s="178" t="s">
        <v>199</v>
      </c>
      <c r="H131" s="179">
        <v>61.5</v>
      </c>
      <c r="I131" s="180"/>
      <c r="J131" s="181">
        <f t="shared" si="20"/>
        <v>0</v>
      </c>
      <c r="K131" s="177" t="s">
        <v>19</v>
      </c>
      <c r="L131" s="41"/>
      <c r="M131" s="182" t="s">
        <v>19</v>
      </c>
      <c r="N131" s="183" t="s">
        <v>47</v>
      </c>
      <c r="O131" s="66"/>
      <c r="P131" s="184">
        <f t="shared" si="21"/>
        <v>0</v>
      </c>
      <c r="Q131" s="184">
        <v>0</v>
      </c>
      <c r="R131" s="184">
        <f t="shared" si="22"/>
        <v>0</v>
      </c>
      <c r="S131" s="184">
        <v>0</v>
      </c>
      <c r="T131" s="185">
        <f t="shared" si="2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86" t="s">
        <v>184</v>
      </c>
      <c r="AT131" s="186" t="s">
        <v>179</v>
      </c>
      <c r="AU131" s="186" t="s">
        <v>84</v>
      </c>
      <c r="AY131" s="19" t="s">
        <v>177</v>
      </c>
      <c r="BE131" s="187">
        <f t="shared" si="24"/>
        <v>0</v>
      </c>
      <c r="BF131" s="187">
        <f t="shared" si="25"/>
        <v>0</v>
      </c>
      <c r="BG131" s="187">
        <f t="shared" si="26"/>
        <v>0</v>
      </c>
      <c r="BH131" s="187">
        <f t="shared" si="27"/>
        <v>0</v>
      </c>
      <c r="BI131" s="187">
        <f t="shared" si="28"/>
        <v>0</v>
      </c>
      <c r="BJ131" s="19" t="s">
        <v>84</v>
      </c>
      <c r="BK131" s="187">
        <f t="shared" si="29"/>
        <v>0</v>
      </c>
      <c r="BL131" s="19" t="s">
        <v>184</v>
      </c>
      <c r="BM131" s="186" t="s">
        <v>4441</v>
      </c>
    </row>
    <row r="132" spans="1:65" s="2" customFormat="1" ht="16.5" customHeight="1">
      <c r="A132" s="36"/>
      <c r="B132" s="37"/>
      <c r="C132" s="175" t="s">
        <v>592</v>
      </c>
      <c r="D132" s="175" t="s">
        <v>179</v>
      </c>
      <c r="E132" s="176" t="s">
        <v>4442</v>
      </c>
      <c r="F132" s="177" t="s">
        <v>4443</v>
      </c>
      <c r="G132" s="178" t="s">
        <v>199</v>
      </c>
      <c r="H132" s="179">
        <v>61.5</v>
      </c>
      <c r="I132" s="180"/>
      <c r="J132" s="181">
        <f t="shared" si="20"/>
        <v>0</v>
      </c>
      <c r="K132" s="177" t="s">
        <v>19</v>
      </c>
      <c r="L132" s="41"/>
      <c r="M132" s="182" t="s">
        <v>19</v>
      </c>
      <c r="N132" s="183" t="s">
        <v>47</v>
      </c>
      <c r="O132" s="66"/>
      <c r="P132" s="184">
        <f t="shared" si="21"/>
        <v>0</v>
      </c>
      <c r="Q132" s="184">
        <v>0</v>
      </c>
      <c r="R132" s="184">
        <f t="shared" si="22"/>
        <v>0</v>
      </c>
      <c r="S132" s="184">
        <v>0</v>
      </c>
      <c r="T132" s="185">
        <f t="shared" si="2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86" t="s">
        <v>184</v>
      </c>
      <c r="AT132" s="186" t="s">
        <v>179</v>
      </c>
      <c r="AU132" s="186" t="s">
        <v>84</v>
      </c>
      <c r="AY132" s="19" t="s">
        <v>177</v>
      </c>
      <c r="BE132" s="187">
        <f t="shared" si="24"/>
        <v>0</v>
      </c>
      <c r="BF132" s="187">
        <f t="shared" si="25"/>
        <v>0</v>
      </c>
      <c r="BG132" s="187">
        <f t="shared" si="26"/>
        <v>0</v>
      </c>
      <c r="BH132" s="187">
        <f t="shared" si="27"/>
        <v>0</v>
      </c>
      <c r="BI132" s="187">
        <f t="shared" si="28"/>
        <v>0</v>
      </c>
      <c r="BJ132" s="19" t="s">
        <v>84</v>
      </c>
      <c r="BK132" s="187">
        <f t="shared" si="29"/>
        <v>0</v>
      </c>
      <c r="BL132" s="19" t="s">
        <v>184</v>
      </c>
      <c r="BM132" s="186" t="s">
        <v>4444</v>
      </c>
    </row>
    <row r="133" spans="1:65" s="2" customFormat="1" ht="16.5" customHeight="1">
      <c r="A133" s="36"/>
      <c r="B133" s="37"/>
      <c r="C133" s="175" t="s">
        <v>619</v>
      </c>
      <c r="D133" s="175" t="s">
        <v>179</v>
      </c>
      <c r="E133" s="176" t="s">
        <v>4445</v>
      </c>
      <c r="F133" s="177" t="s">
        <v>4446</v>
      </c>
      <c r="G133" s="178" t="s">
        <v>199</v>
      </c>
      <c r="H133" s="179">
        <v>61.5</v>
      </c>
      <c r="I133" s="180"/>
      <c r="J133" s="181">
        <f t="shared" si="20"/>
        <v>0</v>
      </c>
      <c r="K133" s="177" t="s">
        <v>19</v>
      </c>
      <c r="L133" s="41"/>
      <c r="M133" s="182" t="s">
        <v>19</v>
      </c>
      <c r="N133" s="183" t="s">
        <v>47</v>
      </c>
      <c r="O133" s="66"/>
      <c r="P133" s="184">
        <f t="shared" si="21"/>
        <v>0</v>
      </c>
      <c r="Q133" s="184">
        <v>0</v>
      </c>
      <c r="R133" s="184">
        <f t="shared" si="22"/>
        <v>0</v>
      </c>
      <c r="S133" s="184">
        <v>0</v>
      </c>
      <c r="T133" s="185">
        <f t="shared" si="2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86" t="s">
        <v>184</v>
      </c>
      <c r="AT133" s="186" t="s">
        <v>179</v>
      </c>
      <c r="AU133" s="186" t="s">
        <v>84</v>
      </c>
      <c r="AY133" s="19" t="s">
        <v>177</v>
      </c>
      <c r="BE133" s="187">
        <f t="shared" si="24"/>
        <v>0</v>
      </c>
      <c r="BF133" s="187">
        <f t="shared" si="25"/>
        <v>0</v>
      </c>
      <c r="BG133" s="187">
        <f t="shared" si="26"/>
        <v>0</v>
      </c>
      <c r="BH133" s="187">
        <f t="shared" si="27"/>
        <v>0</v>
      </c>
      <c r="BI133" s="187">
        <f t="shared" si="28"/>
        <v>0</v>
      </c>
      <c r="BJ133" s="19" t="s">
        <v>84</v>
      </c>
      <c r="BK133" s="187">
        <f t="shared" si="29"/>
        <v>0</v>
      </c>
      <c r="BL133" s="19" t="s">
        <v>184</v>
      </c>
      <c r="BM133" s="186" t="s">
        <v>4447</v>
      </c>
    </row>
    <row r="134" spans="1:65" s="2" customFormat="1" ht="16.5" customHeight="1">
      <c r="A134" s="36"/>
      <c r="B134" s="37"/>
      <c r="C134" s="175" t="s">
        <v>708</v>
      </c>
      <c r="D134" s="175" t="s">
        <v>179</v>
      </c>
      <c r="E134" s="176" t="s">
        <v>4448</v>
      </c>
      <c r="F134" s="177" t="s">
        <v>4449</v>
      </c>
      <c r="G134" s="178" t="s">
        <v>595</v>
      </c>
      <c r="H134" s="179">
        <v>2</v>
      </c>
      <c r="I134" s="180"/>
      <c r="J134" s="181">
        <f t="shared" si="20"/>
        <v>0</v>
      </c>
      <c r="K134" s="177" t="s">
        <v>19</v>
      </c>
      <c r="L134" s="41"/>
      <c r="M134" s="182" t="s">
        <v>19</v>
      </c>
      <c r="N134" s="183" t="s">
        <v>47</v>
      </c>
      <c r="O134" s="66"/>
      <c r="P134" s="184">
        <f t="shared" si="21"/>
        <v>0</v>
      </c>
      <c r="Q134" s="184">
        <v>0</v>
      </c>
      <c r="R134" s="184">
        <f t="shared" si="22"/>
        <v>0</v>
      </c>
      <c r="S134" s="184">
        <v>0</v>
      </c>
      <c r="T134" s="185">
        <f t="shared" si="2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86" t="s">
        <v>184</v>
      </c>
      <c r="AT134" s="186" t="s">
        <v>179</v>
      </c>
      <c r="AU134" s="186" t="s">
        <v>84</v>
      </c>
      <c r="AY134" s="19" t="s">
        <v>177</v>
      </c>
      <c r="BE134" s="187">
        <f t="shared" si="24"/>
        <v>0</v>
      </c>
      <c r="BF134" s="187">
        <f t="shared" si="25"/>
        <v>0</v>
      </c>
      <c r="BG134" s="187">
        <f t="shared" si="26"/>
        <v>0</v>
      </c>
      <c r="BH134" s="187">
        <f t="shared" si="27"/>
        <v>0</v>
      </c>
      <c r="BI134" s="187">
        <f t="shared" si="28"/>
        <v>0</v>
      </c>
      <c r="BJ134" s="19" t="s">
        <v>84</v>
      </c>
      <c r="BK134" s="187">
        <f t="shared" si="29"/>
        <v>0</v>
      </c>
      <c r="BL134" s="19" t="s">
        <v>184</v>
      </c>
      <c r="BM134" s="186" t="s">
        <v>4450</v>
      </c>
    </row>
    <row r="135" spans="1:65" s="2" customFormat="1" ht="16.5" customHeight="1">
      <c r="A135" s="36"/>
      <c r="B135" s="37"/>
      <c r="C135" s="175" t="s">
        <v>713</v>
      </c>
      <c r="D135" s="175" t="s">
        <v>179</v>
      </c>
      <c r="E135" s="176" t="s">
        <v>4451</v>
      </c>
      <c r="F135" s="177" t="s">
        <v>4452</v>
      </c>
      <c r="G135" s="178" t="s">
        <v>595</v>
      </c>
      <c r="H135" s="179">
        <v>2</v>
      </c>
      <c r="I135" s="180"/>
      <c r="J135" s="181">
        <f t="shared" si="20"/>
        <v>0</v>
      </c>
      <c r="K135" s="177" t="s">
        <v>19</v>
      </c>
      <c r="L135" s="41"/>
      <c r="M135" s="182" t="s">
        <v>19</v>
      </c>
      <c r="N135" s="183" t="s">
        <v>47</v>
      </c>
      <c r="O135" s="66"/>
      <c r="P135" s="184">
        <f t="shared" si="21"/>
        <v>0</v>
      </c>
      <c r="Q135" s="184">
        <v>0</v>
      </c>
      <c r="R135" s="184">
        <f t="shared" si="22"/>
        <v>0</v>
      </c>
      <c r="S135" s="184">
        <v>0</v>
      </c>
      <c r="T135" s="185">
        <f t="shared" si="2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86" t="s">
        <v>184</v>
      </c>
      <c r="AT135" s="186" t="s">
        <v>179</v>
      </c>
      <c r="AU135" s="186" t="s">
        <v>84</v>
      </c>
      <c r="AY135" s="19" t="s">
        <v>177</v>
      </c>
      <c r="BE135" s="187">
        <f t="shared" si="24"/>
        <v>0</v>
      </c>
      <c r="BF135" s="187">
        <f t="shared" si="25"/>
        <v>0</v>
      </c>
      <c r="BG135" s="187">
        <f t="shared" si="26"/>
        <v>0</v>
      </c>
      <c r="BH135" s="187">
        <f t="shared" si="27"/>
        <v>0</v>
      </c>
      <c r="BI135" s="187">
        <f t="shared" si="28"/>
        <v>0</v>
      </c>
      <c r="BJ135" s="19" t="s">
        <v>84</v>
      </c>
      <c r="BK135" s="187">
        <f t="shared" si="29"/>
        <v>0</v>
      </c>
      <c r="BL135" s="19" t="s">
        <v>184</v>
      </c>
      <c r="BM135" s="186" t="s">
        <v>4453</v>
      </c>
    </row>
    <row r="136" spans="1:65" s="2" customFormat="1" ht="16.5" customHeight="1">
      <c r="A136" s="36"/>
      <c r="B136" s="37"/>
      <c r="C136" s="175" t="s">
        <v>719</v>
      </c>
      <c r="D136" s="175" t="s">
        <v>179</v>
      </c>
      <c r="E136" s="176" t="s">
        <v>4454</v>
      </c>
      <c r="F136" s="177" t="s">
        <v>4455</v>
      </c>
      <c r="G136" s="178" t="s">
        <v>304</v>
      </c>
      <c r="H136" s="179">
        <v>74.400000000000006</v>
      </c>
      <c r="I136" s="180"/>
      <c r="J136" s="181">
        <f t="shared" si="20"/>
        <v>0</v>
      </c>
      <c r="K136" s="177" t="s">
        <v>19</v>
      </c>
      <c r="L136" s="41"/>
      <c r="M136" s="182" t="s">
        <v>19</v>
      </c>
      <c r="N136" s="183" t="s">
        <v>47</v>
      </c>
      <c r="O136" s="66"/>
      <c r="P136" s="184">
        <f t="shared" si="21"/>
        <v>0</v>
      </c>
      <c r="Q136" s="184">
        <v>0</v>
      </c>
      <c r="R136" s="184">
        <f t="shared" si="22"/>
        <v>0</v>
      </c>
      <c r="S136" s="184">
        <v>0</v>
      </c>
      <c r="T136" s="185">
        <f t="shared" si="2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86" t="s">
        <v>184</v>
      </c>
      <c r="AT136" s="186" t="s">
        <v>179</v>
      </c>
      <c r="AU136" s="186" t="s">
        <v>84</v>
      </c>
      <c r="AY136" s="19" t="s">
        <v>177</v>
      </c>
      <c r="BE136" s="187">
        <f t="shared" si="24"/>
        <v>0</v>
      </c>
      <c r="BF136" s="187">
        <f t="shared" si="25"/>
        <v>0</v>
      </c>
      <c r="BG136" s="187">
        <f t="shared" si="26"/>
        <v>0</v>
      </c>
      <c r="BH136" s="187">
        <f t="shared" si="27"/>
        <v>0</v>
      </c>
      <c r="BI136" s="187">
        <f t="shared" si="28"/>
        <v>0</v>
      </c>
      <c r="BJ136" s="19" t="s">
        <v>84</v>
      </c>
      <c r="BK136" s="187">
        <f t="shared" si="29"/>
        <v>0</v>
      </c>
      <c r="BL136" s="19" t="s">
        <v>184</v>
      </c>
      <c r="BM136" s="186" t="s">
        <v>4456</v>
      </c>
    </row>
    <row r="137" spans="1:65" s="2" customFormat="1" ht="16.5" customHeight="1">
      <c r="A137" s="36"/>
      <c r="B137" s="37"/>
      <c r="C137" s="175" t="s">
        <v>745</v>
      </c>
      <c r="D137" s="175" t="s">
        <v>179</v>
      </c>
      <c r="E137" s="176" t="s">
        <v>4457</v>
      </c>
      <c r="F137" s="177" t="s">
        <v>4458</v>
      </c>
      <c r="G137" s="178" t="s">
        <v>304</v>
      </c>
      <c r="H137" s="179">
        <v>13.5</v>
      </c>
      <c r="I137" s="180"/>
      <c r="J137" s="181">
        <f t="shared" si="20"/>
        <v>0</v>
      </c>
      <c r="K137" s="177" t="s">
        <v>19</v>
      </c>
      <c r="L137" s="41"/>
      <c r="M137" s="182" t="s">
        <v>19</v>
      </c>
      <c r="N137" s="183" t="s">
        <v>47</v>
      </c>
      <c r="O137" s="66"/>
      <c r="P137" s="184">
        <f t="shared" si="21"/>
        <v>0</v>
      </c>
      <c r="Q137" s="184">
        <v>0</v>
      </c>
      <c r="R137" s="184">
        <f t="shared" si="22"/>
        <v>0</v>
      </c>
      <c r="S137" s="184">
        <v>0</v>
      </c>
      <c r="T137" s="185">
        <f t="shared" si="2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86" t="s">
        <v>184</v>
      </c>
      <c r="AT137" s="186" t="s">
        <v>179</v>
      </c>
      <c r="AU137" s="186" t="s">
        <v>84</v>
      </c>
      <c r="AY137" s="19" t="s">
        <v>177</v>
      </c>
      <c r="BE137" s="187">
        <f t="shared" si="24"/>
        <v>0</v>
      </c>
      <c r="BF137" s="187">
        <f t="shared" si="25"/>
        <v>0</v>
      </c>
      <c r="BG137" s="187">
        <f t="shared" si="26"/>
        <v>0</v>
      </c>
      <c r="BH137" s="187">
        <f t="shared" si="27"/>
        <v>0</v>
      </c>
      <c r="BI137" s="187">
        <f t="shared" si="28"/>
        <v>0</v>
      </c>
      <c r="BJ137" s="19" t="s">
        <v>84</v>
      </c>
      <c r="BK137" s="187">
        <f t="shared" si="29"/>
        <v>0</v>
      </c>
      <c r="BL137" s="19" t="s">
        <v>184</v>
      </c>
      <c r="BM137" s="186" t="s">
        <v>4459</v>
      </c>
    </row>
    <row r="138" spans="1:65" s="2" customFormat="1" ht="16.5" customHeight="1">
      <c r="A138" s="36"/>
      <c r="B138" s="37"/>
      <c r="C138" s="175" t="s">
        <v>751</v>
      </c>
      <c r="D138" s="175" t="s">
        <v>179</v>
      </c>
      <c r="E138" s="176" t="s">
        <v>4460</v>
      </c>
      <c r="F138" s="177" t="s">
        <v>4461</v>
      </c>
      <c r="G138" s="178" t="s">
        <v>304</v>
      </c>
      <c r="H138" s="179">
        <v>121.5</v>
      </c>
      <c r="I138" s="180"/>
      <c r="J138" s="181">
        <f t="shared" si="20"/>
        <v>0</v>
      </c>
      <c r="K138" s="177" t="s">
        <v>19</v>
      </c>
      <c r="L138" s="41"/>
      <c r="M138" s="182" t="s">
        <v>19</v>
      </c>
      <c r="N138" s="183" t="s">
        <v>47</v>
      </c>
      <c r="O138" s="66"/>
      <c r="P138" s="184">
        <f t="shared" si="21"/>
        <v>0</v>
      </c>
      <c r="Q138" s="184">
        <v>0</v>
      </c>
      <c r="R138" s="184">
        <f t="shared" si="22"/>
        <v>0</v>
      </c>
      <c r="S138" s="184">
        <v>0</v>
      </c>
      <c r="T138" s="185">
        <f t="shared" si="2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86" t="s">
        <v>184</v>
      </c>
      <c r="AT138" s="186" t="s">
        <v>179</v>
      </c>
      <c r="AU138" s="186" t="s">
        <v>84</v>
      </c>
      <c r="AY138" s="19" t="s">
        <v>177</v>
      </c>
      <c r="BE138" s="187">
        <f t="shared" si="24"/>
        <v>0</v>
      </c>
      <c r="BF138" s="187">
        <f t="shared" si="25"/>
        <v>0</v>
      </c>
      <c r="BG138" s="187">
        <f t="shared" si="26"/>
        <v>0</v>
      </c>
      <c r="BH138" s="187">
        <f t="shared" si="27"/>
        <v>0</v>
      </c>
      <c r="BI138" s="187">
        <f t="shared" si="28"/>
        <v>0</v>
      </c>
      <c r="BJ138" s="19" t="s">
        <v>84</v>
      </c>
      <c r="BK138" s="187">
        <f t="shared" si="29"/>
        <v>0</v>
      </c>
      <c r="BL138" s="19" t="s">
        <v>184</v>
      </c>
      <c r="BM138" s="186" t="s">
        <v>4462</v>
      </c>
    </row>
    <row r="139" spans="1:65" s="2" customFormat="1" ht="16.5" customHeight="1">
      <c r="A139" s="36"/>
      <c r="B139" s="37"/>
      <c r="C139" s="175" t="s">
        <v>756</v>
      </c>
      <c r="D139" s="175" t="s">
        <v>179</v>
      </c>
      <c r="E139" s="176" t="s">
        <v>4463</v>
      </c>
      <c r="F139" s="177" t="s">
        <v>4464</v>
      </c>
      <c r="G139" s="178" t="s">
        <v>304</v>
      </c>
      <c r="H139" s="179">
        <v>13.5</v>
      </c>
      <c r="I139" s="180"/>
      <c r="J139" s="181">
        <f t="shared" si="20"/>
        <v>0</v>
      </c>
      <c r="K139" s="177" t="s">
        <v>19</v>
      </c>
      <c r="L139" s="41"/>
      <c r="M139" s="182" t="s">
        <v>19</v>
      </c>
      <c r="N139" s="183" t="s">
        <v>47</v>
      </c>
      <c r="O139" s="66"/>
      <c r="P139" s="184">
        <f t="shared" si="21"/>
        <v>0</v>
      </c>
      <c r="Q139" s="184">
        <v>0</v>
      </c>
      <c r="R139" s="184">
        <f t="shared" si="22"/>
        <v>0</v>
      </c>
      <c r="S139" s="184">
        <v>0</v>
      </c>
      <c r="T139" s="185">
        <f t="shared" si="2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86" t="s">
        <v>184</v>
      </c>
      <c r="AT139" s="186" t="s">
        <v>179</v>
      </c>
      <c r="AU139" s="186" t="s">
        <v>84</v>
      </c>
      <c r="AY139" s="19" t="s">
        <v>177</v>
      </c>
      <c r="BE139" s="187">
        <f t="shared" si="24"/>
        <v>0</v>
      </c>
      <c r="BF139" s="187">
        <f t="shared" si="25"/>
        <v>0</v>
      </c>
      <c r="BG139" s="187">
        <f t="shared" si="26"/>
        <v>0</v>
      </c>
      <c r="BH139" s="187">
        <f t="shared" si="27"/>
        <v>0</v>
      </c>
      <c r="BI139" s="187">
        <f t="shared" si="28"/>
        <v>0</v>
      </c>
      <c r="BJ139" s="19" t="s">
        <v>84</v>
      </c>
      <c r="BK139" s="187">
        <f t="shared" si="29"/>
        <v>0</v>
      </c>
      <c r="BL139" s="19" t="s">
        <v>184</v>
      </c>
      <c r="BM139" s="186" t="s">
        <v>4465</v>
      </c>
    </row>
    <row r="140" spans="1:65" s="12" customFormat="1" ht="25.9" customHeight="1">
      <c r="B140" s="159"/>
      <c r="C140" s="160"/>
      <c r="D140" s="161" t="s">
        <v>75</v>
      </c>
      <c r="E140" s="162" t="s">
        <v>4466</v>
      </c>
      <c r="F140" s="162" t="s">
        <v>4467</v>
      </c>
      <c r="G140" s="160"/>
      <c r="H140" s="160"/>
      <c r="I140" s="163"/>
      <c r="J140" s="164">
        <f>BK140</f>
        <v>0</v>
      </c>
      <c r="K140" s="160"/>
      <c r="L140" s="165"/>
      <c r="M140" s="166"/>
      <c r="N140" s="167"/>
      <c r="O140" s="167"/>
      <c r="P140" s="168">
        <f>SUM(P141:P163)</f>
        <v>0</v>
      </c>
      <c r="Q140" s="167"/>
      <c r="R140" s="168">
        <f>SUM(R141:R163)</f>
        <v>0</v>
      </c>
      <c r="S140" s="167"/>
      <c r="T140" s="169">
        <f>SUM(T141:T163)</f>
        <v>0</v>
      </c>
      <c r="AR140" s="170" t="s">
        <v>84</v>
      </c>
      <c r="AT140" s="171" t="s">
        <v>75</v>
      </c>
      <c r="AU140" s="171" t="s">
        <v>76</v>
      </c>
      <c r="AY140" s="170" t="s">
        <v>177</v>
      </c>
      <c r="BK140" s="172">
        <f>SUM(BK141:BK163)</f>
        <v>0</v>
      </c>
    </row>
    <row r="141" spans="1:65" s="2" customFormat="1" ht="16.5" customHeight="1">
      <c r="A141" s="36"/>
      <c r="B141" s="37"/>
      <c r="C141" s="175" t="s">
        <v>762</v>
      </c>
      <c r="D141" s="175" t="s">
        <v>179</v>
      </c>
      <c r="E141" s="176" t="s">
        <v>4468</v>
      </c>
      <c r="F141" s="177" t="s">
        <v>4469</v>
      </c>
      <c r="G141" s="178" t="s">
        <v>199</v>
      </c>
      <c r="H141" s="179">
        <v>95</v>
      </c>
      <c r="I141" s="180"/>
      <c r="J141" s="181">
        <f t="shared" ref="J141:J163" si="30">ROUND(I141*H141,2)</f>
        <v>0</v>
      </c>
      <c r="K141" s="177" t="s">
        <v>19</v>
      </c>
      <c r="L141" s="41"/>
      <c r="M141" s="182" t="s">
        <v>19</v>
      </c>
      <c r="N141" s="183" t="s">
        <v>47</v>
      </c>
      <c r="O141" s="66"/>
      <c r="P141" s="184">
        <f t="shared" ref="P141:P163" si="31">O141*H141</f>
        <v>0</v>
      </c>
      <c r="Q141" s="184">
        <v>0</v>
      </c>
      <c r="R141" s="184">
        <f t="shared" ref="R141:R163" si="32">Q141*H141</f>
        <v>0</v>
      </c>
      <c r="S141" s="184">
        <v>0</v>
      </c>
      <c r="T141" s="185">
        <f t="shared" ref="T141:T163" si="33"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86" t="s">
        <v>184</v>
      </c>
      <c r="AT141" s="186" t="s">
        <v>179</v>
      </c>
      <c r="AU141" s="186" t="s">
        <v>84</v>
      </c>
      <c r="AY141" s="19" t="s">
        <v>177</v>
      </c>
      <c r="BE141" s="187">
        <f t="shared" ref="BE141:BE163" si="34">IF(N141="základní",J141,0)</f>
        <v>0</v>
      </c>
      <c r="BF141" s="187">
        <f t="shared" ref="BF141:BF163" si="35">IF(N141="snížená",J141,0)</f>
        <v>0</v>
      </c>
      <c r="BG141" s="187">
        <f t="shared" ref="BG141:BG163" si="36">IF(N141="zákl. přenesená",J141,0)</f>
        <v>0</v>
      </c>
      <c r="BH141" s="187">
        <f t="shared" ref="BH141:BH163" si="37">IF(N141="sníž. přenesená",J141,0)</f>
        <v>0</v>
      </c>
      <c r="BI141" s="187">
        <f t="shared" ref="BI141:BI163" si="38">IF(N141="nulová",J141,0)</f>
        <v>0</v>
      </c>
      <c r="BJ141" s="19" t="s">
        <v>84</v>
      </c>
      <c r="BK141" s="187">
        <f t="shared" ref="BK141:BK163" si="39">ROUND(I141*H141,2)</f>
        <v>0</v>
      </c>
      <c r="BL141" s="19" t="s">
        <v>184</v>
      </c>
      <c r="BM141" s="186" t="s">
        <v>4470</v>
      </c>
    </row>
    <row r="142" spans="1:65" s="2" customFormat="1" ht="16.5" customHeight="1">
      <c r="A142" s="36"/>
      <c r="B142" s="37"/>
      <c r="C142" s="175" t="s">
        <v>767</v>
      </c>
      <c r="D142" s="175" t="s">
        <v>179</v>
      </c>
      <c r="E142" s="176" t="s">
        <v>4471</v>
      </c>
      <c r="F142" s="177" t="s">
        <v>4472</v>
      </c>
      <c r="G142" s="178" t="s">
        <v>199</v>
      </c>
      <c r="H142" s="179">
        <v>95</v>
      </c>
      <c r="I142" s="180"/>
      <c r="J142" s="181">
        <f t="shared" si="30"/>
        <v>0</v>
      </c>
      <c r="K142" s="177" t="s">
        <v>19</v>
      </c>
      <c r="L142" s="41"/>
      <c r="M142" s="182" t="s">
        <v>19</v>
      </c>
      <c r="N142" s="183" t="s">
        <v>47</v>
      </c>
      <c r="O142" s="66"/>
      <c r="P142" s="184">
        <f t="shared" si="31"/>
        <v>0</v>
      </c>
      <c r="Q142" s="184">
        <v>0</v>
      </c>
      <c r="R142" s="184">
        <f t="shared" si="32"/>
        <v>0</v>
      </c>
      <c r="S142" s="184">
        <v>0</v>
      </c>
      <c r="T142" s="185">
        <f t="shared" si="3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86" t="s">
        <v>184</v>
      </c>
      <c r="AT142" s="186" t="s">
        <v>179</v>
      </c>
      <c r="AU142" s="186" t="s">
        <v>84</v>
      </c>
      <c r="AY142" s="19" t="s">
        <v>177</v>
      </c>
      <c r="BE142" s="187">
        <f t="shared" si="34"/>
        <v>0</v>
      </c>
      <c r="BF142" s="187">
        <f t="shared" si="35"/>
        <v>0</v>
      </c>
      <c r="BG142" s="187">
        <f t="shared" si="36"/>
        <v>0</v>
      </c>
      <c r="BH142" s="187">
        <f t="shared" si="37"/>
        <v>0</v>
      </c>
      <c r="BI142" s="187">
        <f t="shared" si="38"/>
        <v>0</v>
      </c>
      <c r="BJ142" s="19" t="s">
        <v>84</v>
      </c>
      <c r="BK142" s="187">
        <f t="shared" si="39"/>
        <v>0</v>
      </c>
      <c r="BL142" s="19" t="s">
        <v>184</v>
      </c>
      <c r="BM142" s="186" t="s">
        <v>4473</v>
      </c>
    </row>
    <row r="143" spans="1:65" s="2" customFormat="1" ht="16.5" customHeight="1">
      <c r="A143" s="36"/>
      <c r="B143" s="37"/>
      <c r="C143" s="175" t="s">
        <v>795</v>
      </c>
      <c r="D143" s="175" t="s">
        <v>179</v>
      </c>
      <c r="E143" s="176" t="s">
        <v>4474</v>
      </c>
      <c r="F143" s="177" t="s">
        <v>4475</v>
      </c>
      <c r="G143" s="178" t="s">
        <v>595</v>
      </c>
      <c r="H143" s="179">
        <v>39</v>
      </c>
      <c r="I143" s="180"/>
      <c r="J143" s="181">
        <f t="shared" si="30"/>
        <v>0</v>
      </c>
      <c r="K143" s="177" t="s">
        <v>19</v>
      </c>
      <c r="L143" s="41"/>
      <c r="M143" s="182" t="s">
        <v>19</v>
      </c>
      <c r="N143" s="183" t="s">
        <v>47</v>
      </c>
      <c r="O143" s="66"/>
      <c r="P143" s="184">
        <f t="shared" si="31"/>
        <v>0</v>
      </c>
      <c r="Q143" s="184">
        <v>0</v>
      </c>
      <c r="R143" s="184">
        <f t="shared" si="32"/>
        <v>0</v>
      </c>
      <c r="S143" s="184">
        <v>0</v>
      </c>
      <c r="T143" s="185">
        <f t="shared" si="3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86" t="s">
        <v>184</v>
      </c>
      <c r="AT143" s="186" t="s">
        <v>179</v>
      </c>
      <c r="AU143" s="186" t="s">
        <v>84</v>
      </c>
      <c r="AY143" s="19" t="s">
        <v>177</v>
      </c>
      <c r="BE143" s="187">
        <f t="shared" si="34"/>
        <v>0</v>
      </c>
      <c r="BF143" s="187">
        <f t="shared" si="35"/>
        <v>0</v>
      </c>
      <c r="BG143" s="187">
        <f t="shared" si="36"/>
        <v>0</v>
      </c>
      <c r="BH143" s="187">
        <f t="shared" si="37"/>
        <v>0</v>
      </c>
      <c r="BI143" s="187">
        <f t="shared" si="38"/>
        <v>0</v>
      </c>
      <c r="BJ143" s="19" t="s">
        <v>84</v>
      </c>
      <c r="BK143" s="187">
        <f t="shared" si="39"/>
        <v>0</v>
      </c>
      <c r="BL143" s="19" t="s">
        <v>184</v>
      </c>
      <c r="BM143" s="186" t="s">
        <v>4476</v>
      </c>
    </row>
    <row r="144" spans="1:65" s="2" customFormat="1" ht="16.5" customHeight="1">
      <c r="A144" s="36"/>
      <c r="B144" s="37"/>
      <c r="C144" s="175" t="s">
        <v>807</v>
      </c>
      <c r="D144" s="175" t="s">
        <v>179</v>
      </c>
      <c r="E144" s="176" t="s">
        <v>4477</v>
      </c>
      <c r="F144" s="177" t="s">
        <v>4478</v>
      </c>
      <c r="G144" s="178" t="s">
        <v>595</v>
      </c>
      <c r="H144" s="179">
        <v>12</v>
      </c>
      <c r="I144" s="180"/>
      <c r="J144" s="181">
        <f t="shared" si="30"/>
        <v>0</v>
      </c>
      <c r="K144" s="177" t="s">
        <v>19</v>
      </c>
      <c r="L144" s="41"/>
      <c r="M144" s="182" t="s">
        <v>19</v>
      </c>
      <c r="N144" s="183" t="s">
        <v>47</v>
      </c>
      <c r="O144" s="66"/>
      <c r="P144" s="184">
        <f t="shared" si="31"/>
        <v>0</v>
      </c>
      <c r="Q144" s="184">
        <v>0</v>
      </c>
      <c r="R144" s="184">
        <f t="shared" si="32"/>
        <v>0</v>
      </c>
      <c r="S144" s="184">
        <v>0</v>
      </c>
      <c r="T144" s="185">
        <f t="shared" si="3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86" t="s">
        <v>184</v>
      </c>
      <c r="AT144" s="186" t="s">
        <v>179</v>
      </c>
      <c r="AU144" s="186" t="s">
        <v>84</v>
      </c>
      <c r="AY144" s="19" t="s">
        <v>177</v>
      </c>
      <c r="BE144" s="187">
        <f t="shared" si="34"/>
        <v>0</v>
      </c>
      <c r="BF144" s="187">
        <f t="shared" si="35"/>
        <v>0</v>
      </c>
      <c r="BG144" s="187">
        <f t="shared" si="36"/>
        <v>0</v>
      </c>
      <c r="BH144" s="187">
        <f t="shared" si="37"/>
        <v>0</v>
      </c>
      <c r="BI144" s="187">
        <f t="shared" si="38"/>
        <v>0</v>
      </c>
      <c r="BJ144" s="19" t="s">
        <v>84</v>
      </c>
      <c r="BK144" s="187">
        <f t="shared" si="39"/>
        <v>0</v>
      </c>
      <c r="BL144" s="19" t="s">
        <v>184</v>
      </c>
      <c r="BM144" s="186" t="s">
        <v>4479</v>
      </c>
    </row>
    <row r="145" spans="1:65" s="2" customFormat="1" ht="16.5" customHeight="1">
      <c r="A145" s="36"/>
      <c r="B145" s="37"/>
      <c r="C145" s="175" t="s">
        <v>812</v>
      </c>
      <c r="D145" s="175" t="s">
        <v>179</v>
      </c>
      <c r="E145" s="176" t="s">
        <v>4480</v>
      </c>
      <c r="F145" s="177" t="s">
        <v>4481</v>
      </c>
      <c r="G145" s="178" t="s">
        <v>595</v>
      </c>
      <c r="H145" s="179">
        <v>10</v>
      </c>
      <c r="I145" s="180"/>
      <c r="J145" s="181">
        <f t="shared" si="30"/>
        <v>0</v>
      </c>
      <c r="K145" s="177" t="s">
        <v>19</v>
      </c>
      <c r="L145" s="41"/>
      <c r="M145" s="182" t="s">
        <v>19</v>
      </c>
      <c r="N145" s="183" t="s">
        <v>47</v>
      </c>
      <c r="O145" s="66"/>
      <c r="P145" s="184">
        <f t="shared" si="31"/>
        <v>0</v>
      </c>
      <c r="Q145" s="184">
        <v>0</v>
      </c>
      <c r="R145" s="184">
        <f t="shared" si="32"/>
        <v>0</v>
      </c>
      <c r="S145" s="184">
        <v>0</v>
      </c>
      <c r="T145" s="185">
        <f t="shared" si="3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86" t="s">
        <v>184</v>
      </c>
      <c r="AT145" s="186" t="s">
        <v>179</v>
      </c>
      <c r="AU145" s="186" t="s">
        <v>84</v>
      </c>
      <c r="AY145" s="19" t="s">
        <v>177</v>
      </c>
      <c r="BE145" s="187">
        <f t="shared" si="34"/>
        <v>0</v>
      </c>
      <c r="BF145" s="187">
        <f t="shared" si="35"/>
        <v>0</v>
      </c>
      <c r="BG145" s="187">
        <f t="shared" si="36"/>
        <v>0</v>
      </c>
      <c r="BH145" s="187">
        <f t="shared" si="37"/>
        <v>0</v>
      </c>
      <c r="BI145" s="187">
        <f t="shared" si="38"/>
        <v>0</v>
      </c>
      <c r="BJ145" s="19" t="s">
        <v>84</v>
      </c>
      <c r="BK145" s="187">
        <f t="shared" si="39"/>
        <v>0</v>
      </c>
      <c r="BL145" s="19" t="s">
        <v>184</v>
      </c>
      <c r="BM145" s="186" t="s">
        <v>4482</v>
      </c>
    </row>
    <row r="146" spans="1:65" s="2" customFormat="1" ht="16.5" customHeight="1">
      <c r="A146" s="36"/>
      <c r="B146" s="37"/>
      <c r="C146" s="175" t="s">
        <v>816</v>
      </c>
      <c r="D146" s="175" t="s">
        <v>179</v>
      </c>
      <c r="E146" s="176" t="s">
        <v>4483</v>
      </c>
      <c r="F146" s="177" t="s">
        <v>4484</v>
      </c>
      <c r="G146" s="178" t="s">
        <v>595</v>
      </c>
      <c r="H146" s="179">
        <v>92</v>
      </c>
      <c r="I146" s="180"/>
      <c r="J146" s="181">
        <f t="shared" si="30"/>
        <v>0</v>
      </c>
      <c r="K146" s="177" t="s">
        <v>19</v>
      </c>
      <c r="L146" s="41"/>
      <c r="M146" s="182" t="s">
        <v>19</v>
      </c>
      <c r="N146" s="183" t="s">
        <v>47</v>
      </c>
      <c r="O146" s="66"/>
      <c r="P146" s="184">
        <f t="shared" si="31"/>
        <v>0</v>
      </c>
      <c r="Q146" s="184">
        <v>0</v>
      </c>
      <c r="R146" s="184">
        <f t="shared" si="32"/>
        <v>0</v>
      </c>
      <c r="S146" s="184">
        <v>0</v>
      </c>
      <c r="T146" s="185">
        <f t="shared" si="3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86" t="s">
        <v>184</v>
      </c>
      <c r="AT146" s="186" t="s">
        <v>179</v>
      </c>
      <c r="AU146" s="186" t="s">
        <v>84</v>
      </c>
      <c r="AY146" s="19" t="s">
        <v>177</v>
      </c>
      <c r="BE146" s="187">
        <f t="shared" si="34"/>
        <v>0</v>
      </c>
      <c r="BF146" s="187">
        <f t="shared" si="35"/>
        <v>0</v>
      </c>
      <c r="BG146" s="187">
        <f t="shared" si="36"/>
        <v>0</v>
      </c>
      <c r="BH146" s="187">
        <f t="shared" si="37"/>
        <v>0</v>
      </c>
      <c r="BI146" s="187">
        <f t="shared" si="38"/>
        <v>0</v>
      </c>
      <c r="BJ146" s="19" t="s">
        <v>84</v>
      </c>
      <c r="BK146" s="187">
        <f t="shared" si="39"/>
        <v>0</v>
      </c>
      <c r="BL146" s="19" t="s">
        <v>184</v>
      </c>
      <c r="BM146" s="186" t="s">
        <v>4485</v>
      </c>
    </row>
    <row r="147" spans="1:65" s="2" customFormat="1" ht="16.5" customHeight="1">
      <c r="A147" s="36"/>
      <c r="B147" s="37"/>
      <c r="C147" s="175" t="s">
        <v>825</v>
      </c>
      <c r="D147" s="175" t="s">
        <v>179</v>
      </c>
      <c r="E147" s="176" t="s">
        <v>4486</v>
      </c>
      <c r="F147" s="177" t="s">
        <v>4487</v>
      </c>
      <c r="G147" s="178" t="s">
        <v>595</v>
      </c>
      <c r="H147" s="179">
        <v>8</v>
      </c>
      <c r="I147" s="180"/>
      <c r="J147" s="181">
        <f t="shared" si="30"/>
        <v>0</v>
      </c>
      <c r="K147" s="177" t="s">
        <v>19</v>
      </c>
      <c r="L147" s="41"/>
      <c r="M147" s="182" t="s">
        <v>19</v>
      </c>
      <c r="N147" s="183" t="s">
        <v>47</v>
      </c>
      <c r="O147" s="66"/>
      <c r="P147" s="184">
        <f t="shared" si="31"/>
        <v>0</v>
      </c>
      <c r="Q147" s="184">
        <v>0</v>
      </c>
      <c r="R147" s="184">
        <f t="shared" si="32"/>
        <v>0</v>
      </c>
      <c r="S147" s="184">
        <v>0</v>
      </c>
      <c r="T147" s="185">
        <f t="shared" si="3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86" t="s">
        <v>184</v>
      </c>
      <c r="AT147" s="186" t="s">
        <v>179</v>
      </c>
      <c r="AU147" s="186" t="s">
        <v>84</v>
      </c>
      <c r="AY147" s="19" t="s">
        <v>177</v>
      </c>
      <c r="BE147" s="187">
        <f t="shared" si="34"/>
        <v>0</v>
      </c>
      <c r="BF147" s="187">
        <f t="shared" si="35"/>
        <v>0</v>
      </c>
      <c r="BG147" s="187">
        <f t="shared" si="36"/>
        <v>0</v>
      </c>
      <c r="BH147" s="187">
        <f t="shared" si="37"/>
        <v>0</v>
      </c>
      <c r="BI147" s="187">
        <f t="shared" si="38"/>
        <v>0</v>
      </c>
      <c r="BJ147" s="19" t="s">
        <v>84</v>
      </c>
      <c r="BK147" s="187">
        <f t="shared" si="39"/>
        <v>0</v>
      </c>
      <c r="BL147" s="19" t="s">
        <v>184</v>
      </c>
      <c r="BM147" s="186" t="s">
        <v>4488</v>
      </c>
    </row>
    <row r="148" spans="1:65" s="2" customFormat="1" ht="16.5" customHeight="1">
      <c r="A148" s="36"/>
      <c r="B148" s="37"/>
      <c r="C148" s="175" t="s">
        <v>830</v>
      </c>
      <c r="D148" s="175" t="s">
        <v>179</v>
      </c>
      <c r="E148" s="176" t="s">
        <v>4489</v>
      </c>
      <c r="F148" s="177" t="s">
        <v>4490</v>
      </c>
      <c r="G148" s="178" t="s">
        <v>272</v>
      </c>
      <c r="H148" s="179">
        <v>19</v>
      </c>
      <c r="I148" s="180"/>
      <c r="J148" s="181">
        <f t="shared" si="30"/>
        <v>0</v>
      </c>
      <c r="K148" s="177" t="s">
        <v>19</v>
      </c>
      <c r="L148" s="41"/>
      <c r="M148" s="182" t="s">
        <v>19</v>
      </c>
      <c r="N148" s="183" t="s">
        <v>47</v>
      </c>
      <c r="O148" s="66"/>
      <c r="P148" s="184">
        <f t="shared" si="31"/>
        <v>0</v>
      </c>
      <c r="Q148" s="184">
        <v>0</v>
      </c>
      <c r="R148" s="184">
        <f t="shared" si="32"/>
        <v>0</v>
      </c>
      <c r="S148" s="184">
        <v>0</v>
      </c>
      <c r="T148" s="185">
        <f t="shared" si="3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86" t="s">
        <v>184</v>
      </c>
      <c r="AT148" s="186" t="s">
        <v>179</v>
      </c>
      <c r="AU148" s="186" t="s">
        <v>84</v>
      </c>
      <c r="AY148" s="19" t="s">
        <v>177</v>
      </c>
      <c r="BE148" s="187">
        <f t="shared" si="34"/>
        <v>0</v>
      </c>
      <c r="BF148" s="187">
        <f t="shared" si="35"/>
        <v>0</v>
      </c>
      <c r="BG148" s="187">
        <f t="shared" si="36"/>
        <v>0</v>
      </c>
      <c r="BH148" s="187">
        <f t="shared" si="37"/>
        <v>0</v>
      </c>
      <c r="BI148" s="187">
        <f t="shared" si="38"/>
        <v>0</v>
      </c>
      <c r="BJ148" s="19" t="s">
        <v>84</v>
      </c>
      <c r="BK148" s="187">
        <f t="shared" si="39"/>
        <v>0</v>
      </c>
      <c r="BL148" s="19" t="s">
        <v>184</v>
      </c>
      <c r="BM148" s="186" t="s">
        <v>4491</v>
      </c>
    </row>
    <row r="149" spans="1:65" s="2" customFormat="1" ht="16.5" customHeight="1">
      <c r="A149" s="36"/>
      <c r="B149" s="37"/>
      <c r="C149" s="175" t="s">
        <v>836</v>
      </c>
      <c r="D149" s="175" t="s">
        <v>179</v>
      </c>
      <c r="E149" s="176" t="s">
        <v>4492</v>
      </c>
      <c r="F149" s="177" t="s">
        <v>4493</v>
      </c>
      <c r="G149" s="178" t="s">
        <v>272</v>
      </c>
      <c r="H149" s="179">
        <v>38</v>
      </c>
      <c r="I149" s="180"/>
      <c r="J149" s="181">
        <f t="shared" si="30"/>
        <v>0</v>
      </c>
      <c r="K149" s="177" t="s">
        <v>19</v>
      </c>
      <c r="L149" s="41"/>
      <c r="M149" s="182" t="s">
        <v>19</v>
      </c>
      <c r="N149" s="183" t="s">
        <v>47</v>
      </c>
      <c r="O149" s="66"/>
      <c r="P149" s="184">
        <f t="shared" si="31"/>
        <v>0</v>
      </c>
      <c r="Q149" s="184">
        <v>0</v>
      </c>
      <c r="R149" s="184">
        <f t="shared" si="32"/>
        <v>0</v>
      </c>
      <c r="S149" s="184">
        <v>0</v>
      </c>
      <c r="T149" s="185">
        <f t="shared" si="3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86" t="s">
        <v>184</v>
      </c>
      <c r="AT149" s="186" t="s">
        <v>179</v>
      </c>
      <c r="AU149" s="186" t="s">
        <v>84</v>
      </c>
      <c r="AY149" s="19" t="s">
        <v>177</v>
      </c>
      <c r="BE149" s="187">
        <f t="shared" si="34"/>
        <v>0</v>
      </c>
      <c r="BF149" s="187">
        <f t="shared" si="35"/>
        <v>0</v>
      </c>
      <c r="BG149" s="187">
        <f t="shared" si="36"/>
        <v>0</v>
      </c>
      <c r="BH149" s="187">
        <f t="shared" si="37"/>
        <v>0</v>
      </c>
      <c r="BI149" s="187">
        <f t="shared" si="38"/>
        <v>0</v>
      </c>
      <c r="BJ149" s="19" t="s">
        <v>84</v>
      </c>
      <c r="BK149" s="187">
        <f t="shared" si="39"/>
        <v>0</v>
      </c>
      <c r="BL149" s="19" t="s">
        <v>184</v>
      </c>
      <c r="BM149" s="186" t="s">
        <v>4494</v>
      </c>
    </row>
    <row r="150" spans="1:65" s="2" customFormat="1" ht="16.5" customHeight="1">
      <c r="A150" s="36"/>
      <c r="B150" s="37"/>
      <c r="C150" s="175" t="s">
        <v>861</v>
      </c>
      <c r="D150" s="175" t="s">
        <v>179</v>
      </c>
      <c r="E150" s="176" t="s">
        <v>4495</v>
      </c>
      <c r="F150" s="177" t="s">
        <v>4496</v>
      </c>
      <c r="G150" s="178" t="s">
        <v>272</v>
      </c>
      <c r="H150" s="179">
        <v>4</v>
      </c>
      <c r="I150" s="180"/>
      <c r="J150" s="181">
        <f t="shared" si="30"/>
        <v>0</v>
      </c>
      <c r="K150" s="177" t="s">
        <v>19</v>
      </c>
      <c r="L150" s="41"/>
      <c r="M150" s="182" t="s">
        <v>19</v>
      </c>
      <c r="N150" s="183" t="s">
        <v>47</v>
      </c>
      <c r="O150" s="66"/>
      <c r="P150" s="184">
        <f t="shared" si="31"/>
        <v>0</v>
      </c>
      <c r="Q150" s="184">
        <v>0</v>
      </c>
      <c r="R150" s="184">
        <f t="shared" si="32"/>
        <v>0</v>
      </c>
      <c r="S150" s="184">
        <v>0</v>
      </c>
      <c r="T150" s="185">
        <f t="shared" si="3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86" t="s">
        <v>184</v>
      </c>
      <c r="AT150" s="186" t="s">
        <v>179</v>
      </c>
      <c r="AU150" s="186" t="s">
        <v>84</v>
      </c>
      <c r="AY150" s="19" t="s">
        <v>177</v>
      </c>
      <c r="BE150" s="187">
        <f t="shared" si="34"/>
        <v>0</v>
      </c>
      <c r="BF150" s="187">
        <f t="shared" si="35"/>
        <v>0</v>
      </c>
      <c r="BG150" s="187">
        <f t="shared" si="36"/>
        <v>0</v>
      </c>
      <c r="BH150" s="187">
        <f t="shared" si="37"/>
        <v>0</v>
      </c>
      <c r="BI150" s="187">
        <f t="shared" si="38"/>
        <v>0</v>
      </c>
      <c r="BJ150" s="19" t="s">
        <v>84</v>
      </c>
      <c r="BK150" s="187">
        <f t="shared" si="39"/>
        <v>0</v>
      </c>
      <c r="BL150" s="19" t="s">
        <v>184</v>
      </c>
      <c r="BM150" s="186" t="s">
        <v>4497</v>
      </c>
    </row>
    <row r="151" spans="1:65" s="2" customFormat="1" ht="16.5" customHeight="1">
      <c r="A151" s="36"/>
      <c r="B151" s="37"/>
      <c r="C151" s="175" t="s">
        <v>875</v>
      </c>
      <c r="D151" s="175" t="s">
        <v>179</v>
      </c>
      <c r="E151" s="176" t="s">
        <v>4498</v>
      </c>
      <c r="F151" s="177" t="s">
        <v>4499</v>
      </c>
      <c r="G151" s="178" t="s">
        <v>272</v>
      </c>
      <c r="H151" s="179">
        <v>5</v>
      </c>
      <c r="I151" s="180"/>
      <c r="J151" s="181">
        <f t="shared" si="30"/>
        <v>0</v>
      </c>
      <c r="K151" s="177" t="s">
        <v>19</v>
      </c>
      <c r="L151" s="41"/>
      <c r="M151" s="182" t="s">
        <v>19</v>
      </c>
      <c r="N151" s="183" t="s">
        <v>47</v>
      </c>
      <c r="O151" s="66"/>
      <c r="P151" s="184">
        <f t="shared" si="31"/>
        <v>0</v>
      </c>
      <c r="Q151" s="184">
        <v>0</v>
      </c>
      <c r="R151" s="184">
        <f t="shared" si="32"/>
        <v>0</v>
      </c>
      <c r="S151" s="184">
        <v>0</v>
      </c>
      <c r="T151" s="185">
        <f t="shared" si="3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86" t="s">
        <v>184</v>
      </c>
      <c r="AT151" s="186" t="s">
        <v>179</v>
      </c>
      <c r="AU151" s="186" t="s">
        <v>84</v>
      </c>
      <c r="AY151" s="19" t="s">
        <v>177</v>
      </c>
      <c r="BE151" s="187">
        <f t="shared" si="34"/>
        <v>0</v>
      </c>
      <c r="BF151" s="187">
        <f t="shared" si="35"/>
        <v>0</v>
      </c>
      <c r="BG151" s="187">
        <f t="shared" si="36"/>
        <v>0</v>
      </c>
      <c r="BH151" s="187">
        <f t="shared" si="37"/>
        <v>0</v>
      </c>
      <c r="BI151" s="187">
        <f t="shared" si="38"/>
        <v>0</v>
      </c>
      <c r="BJ151" s="19" t="s">
        <v>84</v>
      </c>
      <c r="BK151" s="187">
        <f t="shared" si="39"/>
        <v>0</v>
      </c>
      <c r="BL151" s="19" t="s">
        <v>184</v>
      </c>
      <c r="BM151" s="186" t="s">
        <v>4500</v>
      </c>
    </row>
    <row r="152" spans="1:65" s="2" customFormat="1" ht="16.5" customHeight="1">
      <c r="A152" s="36"/>
      <c r="B152" s="37"/>
      <c r="C152" s="175" t="s">
        <v>896</v>
      </c>
      <c r="D152" s="175" t="s">
        <v>179</v>
      </c>
      <c r="E152" s="176" t="s">
        <v>4501</v>
      </c>
      <c r="F152" s="177" t="s">
        <v>4502</v>
      </c>
      <c r="G152" s="178" t="s">
        <v>272</v>
      </c>
      <c r="H152" s="179">
        <v>2</v>
      </c>
      <c r="I152" s="180"/>
      <c r="J152" s="181">
        <f t="shared" si="30"/>
        <v>0</v>
      </c>
      <c r="K152" s="177" t="s">
        <v>19</v>
      </c>
      <c r="L152" s="41"/>
      <c r="M152" s="182" t="s">
        <v>19</v>
      </c>
      <c r="N152" s="183" t="s">
        <v>47</v>
      </c>
      <c r="O152" s="66"/>
      <c r="P152" s="184">
        <f t="shared" si="31"/>
        <v>0</v>
      </c>
      <c r="Q152" s="184">
        <v>0</v>
      </c>
      <c r="R152" s="184">
        <f t="shared" si="32"/>
        <v>0</v>
      </c>
      <c r="S152" s="184">
        <v>0</v>
      </c>
      <c r="T152" s="185">
        <f t="shared" si="3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86" t="s">
        <v>184</v>
      </c>
      <c r="AT152" s="186" t="s">
        <v>179</v>
      </c>
      <c r="AU152" s="186" t="s">
        <v>84</v>
      </c>
      <c r="AY152" s="19" t="s">
        <v>177</v>
      </c>
      <c r="BE152" s="187">
        <f t="shared" si="34"/>
        <v>0</v>
      </c>
      <c r="BF152" s="187">
        <f t="shared" si="35"/>
        <v>0</v>
      </c>
      <c r="BG152" s="187">
        <f t="shared" si="36"/>
        <v>0</v>
      </c>
      <c r="BH152" s="187">
        <f t="shared" si="37"/>
        <v>0</v>
      </c>
      <c r="BI152" s="187">
        <f t="shared" si="38"/>
        <v>0</v>
      </c>
      <c r="BJ152" s="19" t="s">
        <v>84</v>
      </c>
      <c r="BK152" s="187">
        <f t="shared" si="39"/>
        <v>0</v>
      </c>
      <c r="BL152" s="19" t="s">
        <v>184</v>
      </c>
      <c r="BM152" s="186" t="s">
        <v>4503</v>
      </c>
    </row>
    <row r="153" spans="1:65" s="2" customFormat="1" ht="16.5" customHeight="1">
      <c r="A153" s="36"/>
      <c r="B153" s="37"/>
      <c r="C153" s="175" t="s">
        <v>901</v>
      </c>
      <c r="D153" s="175" t="s">
        <v>179</v>
      </c>
      <c r="E153" s="176" t="s">
        <v>4504</v>
      </c>
      <c r="F153" s="177" t="s">
        <v>4505</v>
      </c>
      <c r="G153" s="178" t="s">
        <v>199</v>
      </c>
      <c r="H153" s="179">
        <v>0.27</v>
      </c>
      <c r="I153" s="180"/>
      <c r="J153" s="181">
        <f t="shared" si="30"/>
        <v>0</v>
      </c>
      <c r="K153" s="177" t="s">
        <v>19</v>
      </c>
      <c r="L153" s="41"/>
      <c r="M153" s="182" t="s">
        <v>19</v>
      </c>
      <c r="N153" s="183" t="s">
        <v>47</v>
      </c>
      <c r="O153" s="66"/>
      <c r="P153" s="184">
        <f t="shared" si="31"/>
        <v>0</v>
      </c>
      <c r="Q153" s="184">
        <v>0</v>
      </c>
      <c r="R153" s="184">
        <f t="shared" si="32"/>
        <v>0</v>
      </c>
      <c r="S153" s="184">
        <v>0</v>
      </c>
      <c r="T153" s="185">
        <f t="shared" si="3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86" t="s">
        <v>184</v>
      </c>
      <c r="AT153" s="186" t="s">
        <v>179</v>
      </c>
      <c r="AU153" s="186" t="s">
        <v>84</v>
      </c>
      <c r="AY153" s="19" t="s">
        <v>177</v>
      </c>
      <c r="BE153" s="187">
        <f t="shared" si="34"/>
        <v>0</v>
      </c>
      <c r="BF153" s="187">
        <f t="shared" si="35"/>
        <v>0</v>
      </c>
      <c r="BG153" s="187">
        <f t="shared" si="36"/>
        <v>0</v>
      </c>
      <c r="BH153" s="187">
        <f t="shared" si="37"/>
        <v>0</v>
      </c>
      <c r="BI153" s="187">
        <f t="shared" si="38"/>
        <v>0</v>
      </c>
      <c r="BJ153" s="19" t="s">
        <v>84</v>
      </c>
      <c r="BK153" s="187">
        <f t="shared" si="39"/>
        <v>0</v>
      </c>
      <c r="BL153" s="19" t="s">
        <v>184</v>
      </c>
      <c r="BM153" s="186" t="s">
        <v>4506</v>
      </c>
    </row>
    <row r="154" spans="1:65" s="2" customFormat="1" ht="16.5" customHeight="1">
      <c r="A154" s="36"/>
      <c r="B154" s="37"/>
      <c r="C154" s="175" t="s">
        <v>906</v>
      </c>
      <c r="D154" s="175" t="s">
        <v>179</v>
      </c>
      <c r="E154" s="176" t="s">
        <v>4507</v>
      </c>
      <c r="F154" s="177" t="s">
        <v>4508</v>
      </c>
      <c r="G154" s="178" t="s">
        <v>595</v>
      </c>
      <c r="H154" s="179">
        <v>2.4</v>
      </c>
      <c r="I154" s="180"/>
      <c r="J154" s="181">
        <f t="shared" si="30"/>
        <v>0</v>
      </c>
      <c r="K154" s="177" t="s">
        <v>19</v>
      </c>
      <c r="L154" s="41"/>
      <c r="M154" s="182" t="s">
        <v>19</v>
      </c>
      <c r="N154" s="183" t="s">
        <v>47</v>
      </c>
      <c r="O154" s="66"/>
      <c r="P154" s="184">
        <f t="shared" si="31"/>
        <v>0</v>
      </c>
      <c r="Q154" s="184">
        <v>0</v>
      </c>
      <c r="R154" s="184">
        <f t="shared" si="32"/>
        <v>0</v>
      </c>
      <c r="S154" s="184">
        <v>0</v>
      </c>
      <c r="T154" s="185">
        <f t="shared" si="3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86" t="s">
        <v>184</v>
      </c>
      <c r="AT154" s="186" t="s">
        <v>179</v>
      </c>
      <c r="AU154" s="186" t="s">
        <v>84</v>
      </c>
      <c r="AY154" s="19" t="s">
        <v>177</v>
      </c>
      <c r="BE154" s="187">
        <f t="shared" si="34"/>
        <v>0</v>
      </c>
      <c r="BF154" s="187">
        <f t="shared" si="35"/>
        <v>0</v>
      </c>
      <c r="BG154" s="187">
        <f t="shared" si="36"/>
        <v>0</v>
      </c>
      <c r="BH154" s="187">
        <f t="shared" si="37"/>
        <v>0</v>
      </c>
      <c r="BI154" s="187">
        <f t="shared" si="38"/>
        <v>0</v>
      </c>
      <c r="BJ154" s="19" t="s">
        <v>84</v>
      </c>
      <c r="BK154" s="187">
        <f t="shared" si="39"/>
        <v>0</v>
      </c>
      <c r="BL154" s="19" t="s">
        <v>184</v>
      </c>
      <c r="BM154" s="186" t="s">
        <v>4509</v>
      </c>
    </row>
    <row r="155" spans="1:65" s="2" customFormat="1" ht="16.5" customHeight="1">
      <c r="A155" s="36"/>
      <c r="B155" s="37"/>
      <c r="C155" s="175" t="s">
        <v>911</v>
      </c>
      <c r="D155" s="175" t="s">
        <v>179</v>
      </c>
      <c r="E155" s="176" t="s">
        <v>4510</v>
      </c>
      <c r="F155" s="177" t="s">
        <v>4511</v>
      </c>
      <c r="G155" s="178" t="s">
        <v>595</v>
      </c>
      <c r="H155" s="179">
        <v>1.5</v>
      </c>
      <c r="I155" s="180"/>
      <c r="J155" s="181">
        <f t="shared" si="30"/>
        <v>0</v>
      </c>
      <c r="K155" s="177" t="s">
        <v>19</v>
      </c>
      <c r="L155" s="41"/>
      <c r="M155" s="182" t="s">
        <v>19</v>
      </c>
      <c r="N155" s="183" t="s">
        <v>47</v>
      </c>
      <c r="O155" s="66"/>
      <c r="P155" s="184">
        <f t="shared" si="31"/>
        <v>0</v>
      </c>
      <c r="Q155" s="184">
        <v>0</v>
      </c>
      <c r="R155" s="184">
        <f t="shared" si="32"/>
        <v>0</v>
      </c>
      <c r="S155" s="184">
        <v>0</v>
      </c>
      <c r="T155" s="185">
        <f t="shared" si="3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86" t="s">
        <v>184</v>
      </c>
      <c r="AT155" s="186" t="s">
        <v>179</v>
      </c>
      <c r="AU155" s="186" t="s">
        <v>84</v>
      </c>
      <c r="AY155" s="19" t="s">
        <v>177</v>
      </c>
      <c r="BE155" s="187">
        <f t="shared" si="34"/>
        <v>0</v>
      </c>
      <c r="BF155" s="187">
        <f t="shared" si="35"/>
        <v>0</v>
      </c>
      <c r="BG155" s="187">
        <f t="shared" si="36"/>
        <v>0</v>
      </c>
      <c r="BH155" s="187">
        <f t="shared" si="37"/>
        <v>0</v>
      </c>
      <c r="BI155" s="187">
        <f t="shared" si="38"/>
        <v>0</v>
      </c>
      <c r="BJ155" s="19" t="s">
        <v>84</v>
      </c>
      <c r="BK155" s="187">
        <f t="shared" si="39"/>
        <v>0</v>
      </c>
      <c r="BL155" s="19" t="s">
        <v>184</v>
      </c>
      <c r="BM155" s="186" t="s">
        <v>4512</v>
      </c>
    </row>
    <row r="156" spans="1:65" s="2" customFormat="1" ht="16.5" customHeight="1">
      <c r="A156" s="36"/>
      <c r="B156" s="37"/>
      <c r="C156" s="175" t="s">
        <v>916</v>
      </c>
      <c r="D156" s="175" t="s">
        <v>179</v>
      </c>
      <c r="E156" s="176" t="s">
        <v>4513</v>
      </c>
      <c r="F156" s="177" t="s">
        <v>4514</v>
      </c>
      <c r="G156" s="178" t="s">
        <v>595</v>
      </c>
      <c r="H156" s="179">
        <v>1.5</v>
      </c>
      <c r="I156" s="180"/>
      <c r="J156" s="181">
        <f t="shared" si="30"/>
        <v>0</v>
      </c>
      <c r="K156" s="177" t="s">
        <v>19</v>
      </c>
      <c r="L156" s="41"/>
      <c r="M156" s="182" t="s">
        <v>19</v>
      </c>
      <c r="N156" s="183" t="s">
        <v>47</v>
      </c>
      <c r="O156" s="66"/>
      <c r="P156" s="184">
        <f t="shared" si="31"/>
        <v>0</v>
      </c>
      <c r="Q156" s="184">
        <v>0</v>
      </c>
      <c r="R156" s="184">
        <f t="shared" si="32"/>
        <v>0</v>
      </c>
      <c r="S156" s="184">
        <v>0</v>
      </c>
      <c r="T156" s="185">
        <f t="shared" si="3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86" t="s">
        <v>184</v>
      </c>
      <c r="AT156" s="186" t="s">
        <v>179</v>
      </c>
      <c r="AU156" s="186" t="s">
        <v>84</v>
      </c>
      <c r="AY156" s="19" t="s">
        <v>177</v>
      </c>
      <c r="BE156" s="187">
        <f t="shared" si="34"/>
        <v>0</v>
      </c>
      <c r="BF156" s="187">
        <f t="shared" si="35"/>
        <v>0</v>
      </c>
      <c r="BG156" s="187">
        <f t="shared" si="36"/>
        <v>0</v>
      </c>
      <c r="BH156" s="187">
        <f t="shared" si="37"/>
        <v>0</v>
      </c>
      <c r="BI156" s="187">
        <f t="shared" si="38"/>
        <v>0</v>
      </c>
      <c r="BJ156" s="19" t="s">
        <v>84</v>
      </c>
      <c r="BK156" s="187">
        <f t="shared" si="39"/>
        <v>0</v>
      </c>
      <c r="BL156" s="19" t="s">
        <v>184</v>
      </c>
      <c r="BM156" s="186" t="s">
        <v>4515</v>
      </c>
    </row>
    <row r="157" spans="1:65" s="2" customFormat="1" ht="16.5" customHeight="1">
      <c r="A157" s="36"/>
      <c r="B157" s="37"/>
      <c r="C157" s="175" t="s">
        <v>921</v>
      </c>
      <c r="D157" s="175" t="s">
        <v>179</v>
      </c>
      <c r="E157" s="176" t="s">
        <v>4516</v>
      </c>
      <c r="F157" s="177" t="s">
        <v>4517</v>
      </c>
      <c r="G157" s="178" t="s">
        <v>595</v>
      </c>
      <c r="H157" s="179">
        <v>2.4</v>
      </c>
      <c r="I157" s="180"/>
      <c r="J157" s="181">
        <f t="shared" si="30"/>
        <v>0</v>
      </c>
      <c r="K157" s="177" t="s">
        <v>19</v>
      </c>
      <c r="L157" s="41"/>
      <c r="M157" s="182" t="s">
        <v>19</v>
      </c>
      <c r="N157" s="183" t="s">
        <v>47</v>
      </c>
      <c r="O157" s="66"/>
      <c r="P157" s="184">
        <f t="shared" si="31"/>
        <v>0</v>
      </c>
      <c r="Q157" s="184">
        <v>0</v>
      </c>
      <c r="R157" s="184">
        <f t="shared" si="32"/>
        <v>0</v>
      </c>
      <c r="S157" s="184">
        <v>0</v>
      </c>
      <c r="T157" s="185">
        <f t="shared" si="3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86" t="s">
        <v>184</v>
      </c>
      <c r="AT157" s="186" t="s">
        <v>179</v>
      </c>
      <c r="AU157" s="186" t="s">
        <v>84</v>
      </c>
      <c r="AY157" s="19" t="s">
        <v>177</v>
      </c>
      <c r="BE157" s="187">
        <f t="shared" si="34"/>
        <v>0</v>
      </c>
      <c r="BF157" s="187">
        <f t="shared" si="35"/>
        <v>0</v>
      </c>
      <c r="BG157" s="187">
        <f t="shared" si="36"/>
        <v>0</v>
      </c>
      <c r="BH157" s="187">
        <f t="shared" si="37"/>
        <v>0</v>
      </c>
      <c r="BI157" s="187">
        <f t="shared" si="38"/>
        <v>0</v>
      </c>
      <c r="BJ157" s="19" t="s">
        <v>84</v>
      </c>
      <c r="BK157" s="187">
        <f t="shared" si="39"/>
        <v>0</v>
      </c>
      <c r="BL157" s="19" t="s">
        <v>184</v>
      </c>
      <c r="BM157" s="186" t="s">
        <v>4518</v>
      </c>
    </row>
    <row r="158" spans="1:65" s="2" customFormat="1" ht="16.5" customHeight="1">
      <c r="A158" s="36"/>
      <c r="B158" s="37"/>
      <c r="C158" s="175" t="s">
        <v>945</v>
      </c>
      <c r="D158" s="175" t="s">
        <v>179</v>
      </c>
      <c r="E158" s="176" t="s">
        <v>4519</v>
      </c>
      <c r="F158" s="177" t="s">
        <v>4520</v>
      </c>
      <c r="G158" s="178" t="s">
        <v>595</v>
      </c>
      <c r="H158" s="179">
        <v>0.24</v>
      </c>
      <c r="I158" s="180"/>
      <c r="J158" s="181">
        <f t="shared" si="30"/>
        <v>0</v>
      </c>
      <c r="K158" s="177" t="s">
        <v>19</v>
      </c>
      <c r="L158" s="41"/>
      <c r="M158" s="182" t="s">
        <v>19</v>
      </c>
      <c r="N158" s="183" t="s">
        <v>47</v>
      </c>
      <c r="O158" s="66"/>
      <c r="P158" s="184">
        <f t="shared" si="31"/>
        <v>0</v>
      </c>
      <c r="Q158" s="184">
        <v>0</v>
      </c>
      <c r="R158" s="184">
        <f t="shared" si="32"/>
        <v>0</v>
      </c>
      <c r="S158" s="184">
        <v>0</v>
      </c>
      <c r="T158" s="185">
        <f t="shared" si="33"/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86" t="s">
        <v>184</v>
      </c>
      <c r="AT158" s="186" t="s">
        <v>179</v>
      </c>
      <c r="AU158" s="186" t="s">
        <v>84</v>
      </c>
      <c r="AY158" s="19" t="s">
        <v>177</v>
      </c>
      <c r="BE158" s="187">
        <f t="shared" si="34"/>
        <v>0</v>
      </c>
      <c r="BF158" s="187">
        <f t="shared" si="35"/>
        <v>0</v>
      </c>
      <c r="BG158" s="187">
        <f t="shared" si="36"/>
        <v>0</v>
      </c>
      <c r="BH158" s="187">
        <f t="shared" si="37"/>
        <v>0</v>
      </c>
      <c r="BI158" s="187">
        <f t="shared" si="38"/>
        <v>0</v>
      </c>
      <c r="BJ158" s="19" t="s">
        <v>84</v>
      </c>
      <c r="BK158" s="187">
        <f t="shared" si="39"/>
        <v>0</v>
      </c>
      <c r="BL158" s="19" t="s">
        <v>184</v>
      </c>
      <c r="BM158" s="186" t="s">
        <v>4521</v>
      </c>
    </row>
    <row r="159" spans="1:65" s="2" customFormat="1" ht="16.5" customHeight="1">
      <c r="A159" s="36"/>
      <c r="B159" s="37"/>
      <c r="C159" s="175" t="s">
        <v>979</v>
      </c>
      <c r="D159" s="175" t="s">
        <v>179</v>
      </c>
      <c r="E159" s="176" t="s">
        <v>4522</v>
      </c>
      <c r="F159" s="177" t="s">
        <v>4523</v>
      </c>
      <c r="G159" s="178" t="s">
        <v>304</v>
      </c>
      <c r="H159" s="179">
        <v>57.5</v>
      </c>
      <c r="I159" s="180"/>
      <c r="J159" s="181">
        <f t="shared" si="30"/>
        <v>0</v>
      </c>
      <c r="K159" s="177" t="s">
        <v>19</v>
      </c>
      <c r="L159" s="41"/>
      <c r="M159" s="182" t="s">
        <v>19</v>
      </c>
      <c r="N159" s="183" t="s">
        <v>47</v>
      </c>
      <c r="O159" s="66"/>
      <c r="P159" s="184">
        <f t="shared" si="31"/>
        <v>0</v>
      </c>
      <c r="Q159" s="184">
        <v>0</v>
      </c>
      <c r="R159" s="184">
        <f t="shared" si="32"/>
        <v>0</v>
      </c>
      <c r="S159" s="184">
        <v>0</v>
      </c>
      <c r="T159" s="185">
        <f t="shared" si="33"/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86" t="s">
        <v>184</v>
      </c>
      <c r="AT159" s="186" t="s">
        <v>179</v>
      </c>
      <c r="AU159" s="186" t="s">
        <v>84</v>
      </c>
      <c r="AY159" s="19" t="s">
        <v>177</v>
      </c>
      <c r="BE159" s="187">
        <f t="shared" si="34"/>
        <v>0</v>
      </c>
      <c r="BF159" s="187">
        <f t="shared" si="35"/>
        <v>0</v>
      </c>
      <c r="BG159" s="187">
        <f t="shared" si="36"/>
        <v>0</v>
      </c>
      <c r="BH159" s="187">
        <f t="shared" si="37"/>
        <v>0</v>
      </c>
      <c r="BI159" s="187">
        <f t="shared" si="38"/>
        <v>0</v>
      </c>
      <c r="BJ159" s="19" t="s">
        <v>84</v>
      </c>
      <c r="BK159" s="187">
        <f t="shared" si="39"/>
        <v>0</v>
      </c>
      <c r="BL159" s="19" t="s">
        <v>184</v>
      </c>
      <c r="BM159" s="186" t="s">
        <v>4524</v>
      </c>
    </row>
    <row r="160" spans="1:65" s="2" customFormat="1" ht="16.5" customHeight="1">
      <c r="A160" s="36"/>
      <c r="B160" s="37"/>
      <c r="C160" s="175" t="s">
        <v>989</v>
      </c>
      <c r="D160" s="175" t="s">
        <v>179</v>
      </c>
      <c r="E160" s="176" t="s">
        <v>4525</v>
      </c>
      <c r="F160" s="177" t="s">
        <v>4526</v>
      </c>
      <c r="G160" s="178" t="s">
        <v>304</v>
      </c>
      <c r="H160" s="179">
        <v>115</v>
      </c>
      <c r="I160" s="180"/>
      <c r="J160" s="181">
        <f t="shared" si="30"/>
        <v>0</v>
      </c>
      <c r="K160" s="177" t="s">
        <v>19</v>
      </c>
      <c r="L160" s="41"/>
      <c r="M160" s="182" t="s">
        <v>19</v>
      </c>
      <c r="N160" s="183" t="s">
        <v>47</v>
      </c>
      <c r="O160" s="66"/>
      <c r="P160" s="184">
        <f t="shared" si="31"/>
        <v>0</v>
      </c>
      <c r="Q160" s="184">
        <v>0</v>
      </c>
      <c r="R160" s="184">
        <f t="shared" si="32"/>
        <v>0</v>
      </c>
      <c r="S160" s="184">
        <v>0</v>
      </c>
      <c r="T160" s="185">
        <f t="shared" si="3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86" t="s">
        <v>184</v>
      </c>
      <c r="AT160" s="186" t="s">
        <v>179</v>
      </c>
      <c r="AU160" s="186" t="s">
        <v>84</v>
      </c>
      <c r="AY160" s="19" t="s">
        <v>177</v>
      </c>
      <c r="BE160" s="187">
        <f t="shared" si="34"/>
        <v>0</v>
      </c>
      <c r="BF160" s="187">
        <f t="shared" si="35"/>
        <v>0</v>
      </c>
      <c r="BG160" s="187">
        <f t="shared" si="36"/>
        <v>0</v>
      </c>
      <c r="BH160" s="187">
        <f t="shared" si="37"/>
        <v>0</v>
      </c>
      <c r="BI160" s="187">
        <f t="shared" si="38"/>
        <v>0</v>
      </c>
      <c r="BJ160" s="19" t="s">
        <v>84</v>
      </c>
      <c r="BK160" s="187">
        <f t="shared" si="39"/>
        <v>0</v>
      </c>
      <c r="BL160" s="19" t="s">
        <v>184</v>
      </c>
      <c r="BM160" s="186" t="s">
        <v>4527</v>
      </c>
    </row>
    <row r="161" spans="1:65" s="2" customFormat="1" ht="16.5" customHeight="1">
      <c r="A161" s="36"/>
      <c r="B161" s="37"/>
      <c r="C161" s="175" t="s">
        <v>998</v>
      </c>
      <c r="D161" s="175" t="s">
        <v>179</v>
      </c>
      <c r="E161" s="176" t="s">
        <v>4457</v>
      </c>
      <c r="F161" s="177" t="s">
        <v>4458</v>
      </c>
      <c r="G161" s="178" t="s">
        <v>304</v>
      </c>
      <c r="H161" s="179">
        <v>57.5</v>
      </c>
      <c r="I161" s="180"/>
      <c r="J161" s="181">
        <f t="shared" si="30"/>
        <v>0</v>
      </c>
      <c r="K161" s="177" t="s">
        <v>19</v>
      </c>
      <c r="L161" s="41"/>
      <c r="M161" s="182" t="s">
        <v>19</v>
      </c>
      <c r="N161" s="183" t="s">
        <v>47</v>
      </c>
      <c r="O161" s="66"/>
      <c r="P161" s="184">
        <f t="shared" si="31"/>
        <v>0</v>
      </c>
      <c r="Q161" s="184">
        <v>0</v>
      </c>
      <c r="R161" s="184">
        <f t="shared" si="32"/>
        <v>0</v>
      </c>
      <c r="S161" s="184">
        <v>0</v>
      </c>
      <c r="T161" s="185">
        <f t="shared" si="3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86" t="s">
        <v>184</v>
      </c>
      <c r="AT161" s="186" t="s">
        <v>179</v>
      </c>
      <c r="AU161" s="186" t="s">
        <v>84</v>
      </c>
      <c r="AY161" s="19" t="s">
        <v>177</v>
      </c>
      <c r="BE161" s="187">
        <f t="shared" si="34"/>
        <v>0</v>
      </c>
      <c r="BF161" s="187">
        <f t="shared" si="35"/>
        <v>0</v>
      </c>
      <c r="BG161" s="187">
        <f t="shared" si="36"/>
        <v>0</v>
      </c>
      <c r="BH161" s="187">
        <f t="shared" si="37"/>
        <v>0</v>
      </c>
      <c r="BI161" s="187">
        <f t="shared" si="38"/>
        <v>0</v>
      </c>
      <c r="BJ161" s="19" t="s">
        <v>84</v>
      </c>
      <c r="BK161" s="187">
        <f t="shared" si="39"/>
        <v>0</v>
      </c>
      <c r="BL161" s="19" t="s">
        <v>184</v>
      </c>
      <c r="BM161" s="186" t="s">
        <v>4528</v>
      </c>
    </row>
    <row r="162" spans="1:65" s="2" customFormat="1" ht="16.5" customHeight="1">
      <c r="A162" s="36"/>
      <c r="B162" s="37"/>
      <c r="C162" s="175" t="s">
        <v>1033</v>
      </c>
      <c r="D162" s="175" t="s">
        <v>179</v>
      </c>
      <c r="E162" s="176" t="s">
        <v>4529</v>
      </c>
      <c r="F162" s="177" t="s">
        <v>4530</v>
      </c>
      <c r="G162" s="178" t="s">
        <v>304</v>
      </c>
      <c r="H162" s="179">
        <v>517.5</v>
      </c>
      <c r="I162" s="180"/>
      <c r="J162" s="181">
        <f t="shared" si="30"/>
        <v>0</v>
      </c>
      <c r="K162" s="177" t="s">
        <v>19</v>
      </c>
      <c r="L162" s="41"/>
      <c r="M162" s="182" t="s">
        <v>19</v>
      </c>
      <c r="N162" s="183" t="s">
        <v>47</v>
      </c>
      <c r="O162" s="66"/>
      <c r="P162" s="184">
        <f t="shared" si="31"/>
        <v>0</v>
      </c>
      <c r="Q162" s="184">
        <v>0</v>
      </c>
      <c r="R162" s="184">
        <f t="shared" si="32"/>
        <v>0</v>
      </c>
      <c r="S162" s="184">
        <v>0</v>
      </c>
      <c r="T162" s="185">
        <f t="shared" si="3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86" t="s">
        <v>184</v>
      </c>
      <c r="AT162" s="186" t="s">
        <v>179</v>
      </c>
      <c r="AU162" s="186" t="s">
        <v>84</v>
      </c>
      <c r="AY162" s="19" t="s">
        <v>177</v>
      </c>
      <c r="BE162" s="187">
        <f t="shared" si="34"/>
        <v>0</v>
      </c>
      <c r="BF162" s="187">
        <f t="shared" si="35"/>
        <v>0</v>
      </c>
      <c r="BG162" s="187">
        <f t="shared" si="36"/>
        <v>0</v>
      </c>
      <c r="BH162" s="187">
        <f t="shared" si="37"/>
        <v>0</v>
      </c>
      <c r="BI162" s="187">
        <f t="shared" si="38"/>
        <v>0</v>
      </c>
      <c r="BJ162" s="19" t="s">
        <v>84</v>
      </c>
      <c r="BK162" s="187">
        <f t="shared" si="39"/>
        <v>0</v>
      </c>
      <c r="BL162" s="19" t="s">
        <v>184</v>
      </c>
      <c r="BM162" s="186" t="s">
        <v>4531</v>
      </c>
    </row>
    <row r="163" spans="1:65" s="2" customFormat="1" ht="16.5" customHeight="1">
      <c r="A163" s="36"/>
      <c r="B163" s="37"/>
      <c r="C163" s="175" t="s">
        <v>1039</v>
      </c>
      <c r="D163" s="175" t="s">
        <v>179</v>
      </c>
      <c r="E163" s="176" t="s">
        <v>4532</v>
      </c>
      <c r="F163" s="177" t="s">
        <v>4533</v>
      </c>
      <c r="G163" s="178" t="s">
        <v>304</v>
      </c>
      <c r="H163" s="179">
        <v>57.5</v>
      </c>
      <c r="I163" s="180"/>
      <c r="J163" s="181">
        <f t="shared" si="30"/>
        <v>0</v>
      </c>
      <c r="K163" s="177" t="s">
        <v>19</v>
      </c>
      <c r="L163" s="41"/>
      <c r="M163" s="182" t="s">
        <v>19</v>
      </c>
      <c r="N163" s="183" t="s">
        <v>47</v>
      </c>
      <c r="O163" s="66"/>
      <c r="P163" s="184">
        <f t="shared" si="31"/>
        <v>0</v>
      </c>
      <c r="Q163" s="184">
        <v>0</v>
      </c>
      <c r="R163" s="184">
        <f t="shared" si="32"/>
        <v>0</v>
      </c>
      <c r="S163" s="184">
        <v>0</v>
      </c>
      <c r="T163" s="185">
        <f t="shared" si="3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86" t="s">
        <v>184</v>
      </c>
      <c r="AT163" s="186" t="s">
        <v>179</v>
      </c>
      <c r="AU163" s="186" t="s">
        <v>84</v>
      </c>
      <c r="AY163" s="19" t="s">
        <v>177</v>
      </c>
      <c r="BE163" s="187">
        <f t="shared" si="34"/>
        <v>0</v>
      </c>
      <c r="BF163" s="187">
        <f t="shared" si="35"/>
        <v>0</v>
      </c>
      <c r="BG163" s="187">
        <f t="shared" si="36"/>
        <v>0</v>
      </c>
      <c r="BH163" s="187">
        <f t="shared" si="37"/>
        <v>0</v>
      </c>
      <c r="BI163" s="187">
        <f t="shared" si="38"/>
        <v>0</v>
      </c>
      <c r="BJ163" s="19" t="s">
        <v>84</v>
      </c>
      <c r="BK163" s="187">
        <f t="shared" si="39"/>
        <v>0</v>
      </c>
      <c r="BL163" s="19" t="s">
        <v>184</v>
      </c>
      <c r="BM163" s="186" t="s">
        <v>4534</v>
      </c>
    </row>
    <row r="164" spans="1:65" s="12" customFormat="1" ht="25.9" customHeight="1">
      <c r="B164" s="159"/>
      <c r="C164" s="160"/>
      <c r="D164" s="161" t="s">
        <v>75</v>
      </c>
      <c r="E164" s="162" t="s">
        <v>4535</v>
      </c>
      <c r="F164" s="162" t="s">
        <v>4536</v>
      </c>
      <c r="G164" s="160"/>
      <c r="H164" s="160"/>
      <c r="I164" s="163"/>
      <c r="J164" s="164">
        <f>BK164</f>
        <v>0</v>
      </c>
      <c r="K164" s="160"/>
      <c r="L164" s="165"/>
      <c r="M164" s="166"/>
      <c r="N164" s="167"/>
      <c r="O164" s="167"/>
      <c r="P164" s="168">
        <f>SUM(P165:P184)</f>
        <v>0</v>
      </c>
      <c r="Q164" s="167"/>
      <c r="R164" s="168">
        <f>SUM(R165:R184)</f>
        <v>0</v>
      </c>
      <c r="S164" s="167"/>
      <c r="T164" s="169">
        <f>SUM(T165:T184)</f>
        <v>0</v>
      </c>
      <c r="AR164" s="170" t="s">
        <v>84</v>
      </c>
      <c r="AT164" s="171" t="s">
        <v>75</v>
      </c>
      <c r="AU164" s="171" t="s">
        <v>76</v>
      </c>
      <c r="AY164" s="170" t="s">
        <v>177</v>
      </c>
      <c r="BK164" s="172">
        <f>SUM(BK165:BK184)</f>
        <v>0</v>
      </c>
    </row>
    <row r="165" spans="1:65" s="2" customFormat="1" ht="21.75" customHeight="1">
      <c r="A165" s="36"/>
      <c r="B165" s="37"/>
      <c r="C165" s="175" t="s">
        <v>1044</v>
      </c>
      <c r="D165" s="175" t="s">
        <v>179</v>
      </c>
      <c r="E165" s="176" t="s">
        <v>4537</v>
      </c>
      <c r="F165" s="177" t="s">
        <v>4538</v>
      </c>
      <c r="G165" s="178" t="s">
        <v>595</v>
      </c>
      <c r="H165" s="179">
        <v>39</v>
      </c>
      <c r="I165" s="180"/>
      <c r="J165" s="181">
        <f t="shared" ref="J165:J184" si="40">ROUND(I165*H165,2)</f>
        <v>0</v>
      </c>
      <c r="K165" s="177" t="s">
        <v>19</v>
      </c>
      <c r="L165" s="41"/>
      <c r="M165" s="182" t="s">
        <v>19</v>
      </c>
      <c r="N165" s="183" t="s">
        <v>47</v>
      </c>
      <c r="O165" s="66"/>
      <c r="P165" s="184">
        <f t="shared" ref="P165:P184" si="41">O165*H165</f>
        <v>0</v>
      </c>
      <c r="Q165" s="184">
        <v>0</v>
      </c>
      <c r="R165" s="184">
        <f t="shared" ref="R165:R184" si="42">Q165*H165</f>
        <v>0</v>
      </c>
      <c r="S165" s="184">
        <v>0</v>
      </c>
      <c r="T165" s="185">
        <f t="shared" ref="T165:T184" si="43"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86" t="s">
        <v>184</v>
      </c>
      <c r="AT165" s="186" t="s">
        <v>179</v>
      </c>
      <c r="AU165" s="186" t="s">
        <v>84</v>
      </c>
      <c r="AY165" s="19" t="s">
        <v>177</v>
      </c>
      <c r="BE165" s="187">
        <f t="shared" ref="BE165:BE184" si="44">IF(N165="základní",J165,0)</f>
        <v>0</v>
      </c>
      <c r="BF165" s="187">
        <f t="shared" ref="BF165:BF184" si="45">IF(N165="snížená",J165,0)</f>
        <v>0</v>
      </c>
      <c r="BG165" s="187">
        <f t="shared" ref="BG165:BG184" si="46">IF(N165="zákl. přenesená",J165,0)</f>
        <v>0</v>
      </c>
      <c r="BH165" s="187">
        <f t="shared" ref="BH165:BH184" si="47">IF(N165="sníž. přenesená",J165,0)</f>
        <v>0</v>
      </c>
      <c r="BI165" s="187">
        <f t="shared" ref="BI165:BI184" si="48">IF(N165="nulová",J165,0)</f>
        <v>0</v>
      </c>
      <c r="BJ165" s="19" t="s">
        <v>84</v>
      </c>
      <c r="BK165" s="187">
        <f t="shared" ref="BK165:BK184" si="49">ROUND(I165*H165,2)</f>
        <v>0</v>
      </c>
      <c r="BL165" s="19" t="s">
        <v>184</v>
      </c>
      <c r="BM165" s="186" t="s">
        <v>4539</v>
      </c>
    </row>
    <row r="166" spans="1:65" s="2" customFormat="1" ht="16.5" customHeight="1">
      <c r="A166" s="36"/>
      <c r="B166" s="37"/>
      <c r="C166" s="175" t="s">
        <v>1055</v>
      </c>
      <c r="D166" s="175" t="s">
        <v>179</v>
      </c>
      <c r="E166" s="176" t="s">
        <v>4540</v>
      </c>
      <c r="F166" s="177" t="s">
        <v>4541</v>
      </c>
      <c r="G166" s="178" t="s">
        <v>595</v>
      </c>
      <c r="H166" s="179">
        <v>12</v>
      </c>
      <c r="I166" s="180"/>
      <c r="J166" s="181">
        <f t="shared" si="40"/>
        <v>0</v>
      </c>
      <c r="K166" s="177" t="s">
        <v>19</v>
      </c>
      <c r="L166" s="41"/>
      <c r="M166" s="182" t="s">
        <v>19</v>
      </c>
      <c r="N166" s="183" t="s">
        <v>47</v>
      </c>
      <c r="O166" s="66"/>
      <c r="P166" s="184">
        <f t="shared" si="41"/>
        <v>0</v>
      </c>
      <c r="Q166" s="184">
        <v>0</v>
      </c>
      <c r="R166" s="184">
        <f t="shared" si="42"/>
        <v>0</v>
      </c>
      <c r="S166" s="184">
        <v>0</v>
      </c>
      <c r="T166" s="185">
        <f t="shared" si="43"/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86" t="s">
        <v>184</v>
      </c>
      <c r="AT166" s="186" t="s">
        <v>179</v>
      </c>
      <c r="AU166" s="186" t="s">
        <v>84</v>
      </c>
      <c r="AY166" s="19" t="s">
        <v>177</v>
      </c>
      <c r="BE166" s="187">
        <f t="shared" si="44"/>
        <v>0</v>
      </c>
      <c r="BF166" s="187">
        <f t="shared" si="45"/>
        <v>0</v>
      </c>
      <c r="BG166" s="187">
        <f t="shared" si="46"/>
        <v>0</v>
      </c>
      <c r="BH166" s="187">
        <f t="shared" si="47"/>
        <v>0</v>
      </c>
      <c r="BI166" s="187">
        <f t="shared" si="48"/>
        <v>0</v>
      </c>
      <c r="BJ166" s="19" t="s">
        <v>84</v>
      </c>
      <c r="BK166" s="187">
        <f t="shared" si="49"/>
        <v>0</v>
      </c>
      <c r="BL166" s="19" t="s">
        <v>184</v>
      </c>
      <c r="BM166" s="186" t="s">
        <v>4542</v>
      </c>
    </row>
    <row r="167" spans="1:65" s="2" customFormat="1" ht="16.5" customHeight="1">
      <c r="A167" s="36"/>
      <c r="B167" s="37"/>
      <c r="C167" s="175" t="s">
        <v>1063</v>
      </c>
      <c r="D167" s="175" t="s">
        <v>179</v>
      </c>
      <c r="E167" s="176" t="s">
        <v>4543</v>
      </c>
      <c r="F167" s="177" t="s">
        <v>4544</v>
      </c>
      <c r="G167" s="178" t="s">
        <v>595</v>
      </c>
      <c r="H167" s="179">
        <v>10</v>
      </c>
      <c r="I167" s="180"/>
      <c r="J167" s="181">
        <f t="shared" si="40"/>
        <v>0</v>
      </c>
      <c r="K167" s="177" t="s">
        <v>19</v>
      </c>
      <c r="L167" s="41"/>
      <c r="M167" s="182" t="s">
        <v>19</v>
      </c>
      <c r="N167" s="183" t="s">
        <v>47</v>
      </c>
      <c r="O167" s="66"/>
      <c r="P167" s="184">
        <f t="shared" si="41"/>
        <v>0</v>
      </c>
      <c r="Q167" s="184">
        <v>0</v>
      </c>
      <c r="R167" s="184">
        <f t="shared" si="42"/>
        <v>0</v>
      </c>
      <c r="S167" s="184">
        <v>0</v>
      </c>
      <c r="T167" s="185">
        <f t="shared" si="43"/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86" t="s">
        <v>184</v>
      </c>
      <c r="AT167" s="186" t="s">
        <v>179</v>
      </c>
      <c r="AU167" s="186" t="s">
        <v>84</v>
      </c>
      <c r="AY167" s="19" t="s">
        <v>177</v>
      </c>
      <c r="BE167" s="187">
        <f t="shared" si="44"/>
        <v>0</v>
      </c>
      <c r="BF167" s="187">
        <f t="shared" si="45"/>
        <v>0</v>
      </c>
      <c r="BG167" s="187">
        <f t="shared" si="46"/>
        <v>0</v>
      </c>
      <c r="BH167" s="187">
        <f t="shared" si="47"/>
        <v>0</v>
      </c>
      <c r="BI167" s="187">
        <f t="shared" si="48"/>
        <v>0</v>
      </c>
      <c r="BJ167" s="19" t="s">
        <v>84</v>
      </c>
      <c r="BK167" s="187">
        <f t="shared" si="49"/>
        <v>0</v>
      </c>
      <c r="BL167" s="19" t="s">
        <v>184</v>
      </c>
      <c r="BM167" s="186" t="s">
        <v>4545</v>
      </c>
    </row>
    <row r="168" spans="1:65" s="2" customFormat="1" ht="21.75" customHeight="1">
      <c r="A168" s="36"/>
      <c r="B168" s="37"/>
      <c r="C168" s="175" t="s">
        <v>1068</v>
      </c>
      <c r="D168" s="175" t="s">
        <v>179</v>
      </c>
      <c r="E168" s="176" t="s">
        <v>4546</v>
      </c>
      <c r="F168" s="177" t="s">
        <v>4547</v>
      </c>
      <c r="G168" s="178" t="s">
        <v>595</v>
      </c>
      <c r="H168" s="179">
        <v>92</v>
      </c>
      <c r="I168" s="180"/>
      <c r="J168" s="181">
        <f t="shared" si="40"/>
        <v>0</v>
      </c>
      <c r="K168" s="177" t="s">
        <v>19</v>
      </c>
      <c r="L168" s="41"/>
      <c r="M168" s="182" t="s">
        <v>19</v>
      </c>
      <c r="N168" s="183" t="s">
        <v>47</v>
      </c>
      <c r="O168" s="66"/>
      <c r="P168" s="184">
        <f t="shared" si="41"/>
        <v>0</v>
      </c>
      <c r="Q168" s="184">
        <v>0</v>
      </c>
      <c r="R168" s="184">
        <f t="shared" si="42"/>
        <v>0</v>
      </c>
      <c r="S168" s="184">
        <v>0</v>
      </c>
      <c r="T168" s="185">
        <f t="shared" si="4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86" t="s">
        <v>184</v>
      </c>
      <c r="AT168" s="186" t="s">
        <v>179</v>
      </c>
      <c r="AU168" s="186" t="s">
        <v>84</v>
      </c>
      <c r="AY168" s="19" t="s">
        <v>177</v>
      </c>
      <c r="BE168" s="187">
        <f t="shared" si="44"/>
        <v>0</v>
      </c>
      <c r="BF168" s="187">
        <f t="shared" si="45"/>
        <v>0</v>
      </c>
      <c r="BG168" s="187">
        <f t="shared" si="46"/>
        <v>0</v>
      </c>
      <c r="BH168" s="187">
        <f t="shared" si="47"/>
        <v>0</v>
      </c>
      <c r="BI168" s="187">
        <f t="shared" si="48"/>
        <v>0</v>
      </c>
      <c r="BJ168" s="19" t="s">
        <v>84</v>
      </c>
      <c r="BK168" s="187">
        <f t="shared" si="49"/>
        <v>0</v>
      </c>
      <c r="BL168" s="19" t="s">
        <v>184</v>
      </c>
      <c r="BM168" s="186" t="s">
        <v>4548</v>
      </c>
    </row>
    <row r="169" spans="1:65" s="2" customFormat="1" ht="16.5" customHeight="1">
      <c r="A169" s="36"/>
      <c r="B169" s="37"/>
      <c r="C169" s="175" t="s">
        <v>1073</v>
      </c>
      <c r="D169" s="175" t="s">
        <v>179</v>
      </c>
      <c r="E169" s="176" t="s">
        <v>4549</v>
      </c>
      <c r="F169" s="177" t="s">
        <v>4550</v>
      </c>
      <c r="G169" s="178" t="s">
        <v>272</v>
      </c>
      <c r="H169" s="179">
        <v>19</v>
      </c>
      <c r="I169" s="180"/>
      <c r="J169" s="181">
        <f t="shared" si="40"/>
        <v>0</v>
      </c>
      <c r="K169" s="177" t="s">
        <v>19</v>
      </c>
      <c r="L169" s="41"/>
      <c r="M169" s="182" t="s">
        <v>19</v>
      </c>
      <c r="N169" s="183" t="s">
        <v>47</v>
      </c>
      <c r="O169" s="66"/>
      <c r="P169" s="184">
        <f t="shared" si="41"/>
        <v>0</v>
      </c>
      <c r="Q169" s="184">
        <v>0</v>
      </c>
      <c r="R169" s="184">
        <f t="shared" si="42"/>
        <v>0</v>
      </c>
      <c r="S169" s="184">
        <v>0</v>
      </c>
      <c r="T169" s="185">
        <f t="shared" si="4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86" t="s">
        <v>184</v>
      </c>
      <c r="AT169" s="186" t="s">
        <v>179</v>
      </c>
      <c r="AU169" s="186" t="s">
        <v>84</v>
      </c>
      <c r="AY169" s="19" t="s">
        <v>177</v>
      </c>
      <c r="BE169" s="187">
        <f t="shared" si="44"/>
        <v>0</v>
      </c>
      <c r="BF169" s="187">
        <f t="shared" si="45"/>
        <v>0</v>
      </c>
      <c r="BG169" s="187">
        <f t="shared" si="46"/>
        <v>0</v>
      </c>
      <c r="BH169" s="187">
        <f t="shared" si="47"/>
        <v>0</v>
      </c>
      <c r="BI169" s="187">
        <f t="shared" si="48"/>
        <v>0</v>
      </c>
      <c r="BJ169" s="19" t="s">
        <v>84</v>
      </c>
      <c r="BK169" s="187">
        <f t="shared" si="49"/>
        <v>0</v>
      </c>
      <c r="BL169" s="19" t="s">
        <v>184</v>
      </c>
      <c r="BM169" s="186" t="s">
        <v>4551</v>
      </c>
    </row>
    <row r="170" spans="1:65" s="2" customFormat="1" ht="16.5" customHeight="1">
      <c r="A170" s="36"/>
      <c r="B170" s="37"/>
      <c r="C170" s="175" t="s">
        <v>1085</v>
      </c>
      <c r="D170" s="175" t="s">
        <v>179</v>
      </c>
      <c r="E170" s="176" t="s">
        <v>4552</v>
      </c>
      <c r="F170" s="177" t="s">
        <v>4553</v>
      </c>
      <c r="G170" s="178" t="s">
        <v>272</v>
      </c>
      <c r="H170" s="179">
        <v>49</v>
      </c>
      <c r="I170" s="180"/>
      <c r="J170" s="181">
        <f t="shared" si="40"/>
        <v>0</v>
      </c>
      <c r="K170" s="177" t="s">
        <v>19</v>
      </c>
      <c r="L170" s="41"/>
      <c r="M170" s="182" t="s">
        <v>19</v>
      </c>
      <c r="N170" s="183" t="s">
        <v>47</v>
      </c>
      <c r="O170" s="66"/>
      <c r="P170" s="184">
        <f t="shared" si="41"/>
        <v>0</v>
      </c>
      <c r="Q170" s="184">
        <v>0</v>
      </c>
      <c r="R170" s="184">
        <f t="shared" si="42"/>
        <v>0</v>
      </c>
      <c r="S170" s="184">
        <v>0</v>
      </c>
      <c r="T170" s="185">
        <f t="shared" si="4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86" t="s">
        <v>184</v>
      </c>
      <c r="AT170" s="186" t="s">
        <v>179</v>
      </c>
      <c r="AU170" s="186" t="s">
        <v>84</v>
      </c>
      <c r="AY170" s="19" t="s">
        <v>177</v>
      </c>
      <c r="BE170" s="187">
        <f t="shared" si="44"/>
        <v>0</v>
      </c>
      <c r="BF170" s="187">
        <f t="shared" si="45"/>
        <v>0</v>
      </c>
      <c r="BG170" s="187">
        <f t="shared" si="46"/>
        <v>0</v>
      </c>
      <c r="BH170" s="187">
        <f t="shared" si="47"/>
        <v>0</v>
      </c>
      <c r="BI170" s="187">
        <f t="shared" si="48"/>
        <v>0</v>
      </c>
      <c r="BJ170" s="19" t="s">
        <v>84</v>
      </c>
      <c r="BK170" s="187">
        <f t="shared" si="49"/>
        <v>0</v>
      </c>
      <c r="BL170" s="19" t="s">
        <v>184</v>
      </c>
      <c r="BM170" s="186" t="s">
        <v>4554</v>
      </c>
    </row>
    <row r="171" spans="1:65" s="2" customFormat="1" ht="21.75" customHeight="1">
      <c r="A171" s="36"/>
      <c r="B171" s="37"/>
      <c r="C171" s="175" t="s">
        <v>1089</v>
      </c>
      <c r="D171" s="175" t="s">
        <v>179</v>
      </c>
      <c r="E171" s="176" t="s">
        <v>4555</v>
      </c>
      <c r="F171" s="177" t="s">
        <v>4556</v>
      </c>
      <c r="G171" s="178" t="s">
        <v>199</v>
      </c>
      <c r="H171" s="179">
        <v>12</v>
      </c>
      <c r="I171" s="180"/>
      <c r="J171" s="181">
        <f t="shared" si="40"/>
        <v>0</v>
      </c>
      <c r="K171" s="177" t="s">
        <v>19</v>
      </c>
      <c r="L171" s="41"/>
      <c r="M171" s="182" t="s">
        <v>19</v>
      </c>
      <c r="N171" s="183" t="s">
        <v>47</v>
      </c>
      <c r="O171" s="66"/>
      <c r="P171" s="184">
        <f t="shared" si="41"/>
        <v>0</v>
      </c>
      <c r="Q171" s="184">
        <v>0</v>
      </c>
      <c r="R171" s="184">
        <f t="shared" si="42"/>
        <v>0</v>
      </c>
      <c r="S171" s="184">
        <v>0</v>
      </c>
      <c r="T171" s="185">
        <f t="shared" si="4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86" t="s">
        <v>184</v>
      </c>
      <c r="AT171" s="186" t="s">
        <v>179</v>
      </c>
      <c r="AU171" s="186" t="s">
        <v>84</v>
      </c>
      <c r="AY171" s="19" t="s">
        <v>177</v>
      </c>
      <c r="BE171" s="187">
        <f t="shared" si="44"/>
        <v>0</v>
      </c>
      <c r="BF171" s="187">
        <f t="shared" si="45"/>
        <v>0</v>
      </c>
      <c r="BG171" s="187">
        <f t="shared" si="46"/>
        <v>0</v>
      </c>
      <c r="BH171" s="187">
        <f t="shared" si="47"/>
        <v>0</v>
      </c>
      <c r="BI171" s="187">
        <f t="shared" si="48"/>
        <v>0</v>
      </c>
      <c r="BJ171" s="19" t="s">
        <v>84</v>
      </c>
      <c r="BK171" s="187">
        <f t="shared" si="49"/>
        <v>0</v>
      </c>
      <c r="BL171" s="19" t="s">
        <v>184</v>
      </c>
      <c r="BM171" s="186" t="s">
        <v>4557</v>
      </c>
    </row>
    <row r="172" spans="1:65" s="2" customFormat="1" ht="16.5" customHeight="1">
      <c r="A172" s="36"/>
      <c r="B172" s="37"/>
      <c r="C172" s="175" t="s">
        <v>1093</v>
      </c>
      <c r="D172" s="175" t="s">
        <v>179</v>
      </c>
      <c r="E172" s="176" t="s">
        <v>4558</v>
      </c>
      <c r="F172" s="177" t="s">
        <v>4559</v>
      </c>
      <c r="G172" s="178" t="s">
        <v>272</v>
      </c>
      <c r="H172" s="179">
        <v>19</v>
      </c>
      <c r="I172" s="180"/>
      <c r="J172" s="181">
        <f t="shared" si="40"/>
        <v>0</v>
      </c>
      <c r="K172" s="177" t="s">
        <v>19</v>
      </c>
      <c r="L172" s="41"/>
      <c r="M172" s="182" t="s">
        <v>19</v>
      </c>
      <c r="N172" s="183" t="s">
        <v>47</v>
      </c>
      <c r="O172" s="66"/>
      <c r="P172" s="184">
        <f t="shared" si="41"/>
        <v>0</v>
      </c>
      <c r="Q172" s="184">
        <v>0</v>
      </c>
      <c r="R172" s="184">
        <f t="shared" si="42"/>
        <v>0</v>
      </c>
      <c r="S172" s="184">
        <v>0</v>
      </c>
      <c r="T172" s="185">
        <f t="shared" si="4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86" t="s">
        <v>184</v>
      </c>
      <c r="AT172" s="186" t="s">
        <v>179</v>
      </c>
      <c r="AU172" s="186" t="s">
        <v>84</v>
      </c>
      <c r="AY172" s="19" t="s">
        <v>177</v>
      </c>
      <c r="BE172" s="187">
        <f t="shared" si="44"/>
        <v>0</v>
      </c>
      <c r="BF172" s="187">
        <f t="shared" si="45"/>
        <v>0</v>
      </c>
      <c r="BG172" s="187">
        <f t="shared" si="46"/>
        <v>0</v>
      </c>
      <c r="BH172" s="187">
        <f t="shared" si="47"/>
        <v>0</v>
      </c>
      <c r="BI172" s="187">
        <f t="shared" si="48"/>
        <v>0</v>
      </c>
      <c r="BJ172" s="19" t="s">
        <v>84</v>
      </c>
      <c r="BK172" s="187">
        <f t="shared" si="49"/>
        <v>0</v>
      </c>
      <c r="BL172" s="19" t="s">
        <v>184</v>
      </c>
      <c r="BM172" s="186" t="s">
        <v>4560</v>
      </c>
    </row>
    <row r="173" spans="1:65" s="2" customFormat="1" ht="21.75" customHeight="1">
      <c r="A173" s="36"/>
      <c r="B173" s="37"/>
      <c r="C173" s="175" t="s">
        <v>1097</v>
      </c>
      <c r="D173" s="175" t="s">
        <v>179</v>
      </c>
      <c r="E173" s="176" t="s">
        <v>4561</v>
      </c>
      <c r="F173" s="177" t="s">
        <v>4562</v>
      </c>
      <c r="G173" s="178" t="s">
        <v>182</v>
      </c>
      <c r="H173" s="179">
        <v>1.6</v>
      </c>
      <c r="I173" s="180"/>
      <c r="J173" s="181">
        <f t="shared" si="40"/>
        <v>0</v>
      </c>
      <c r="K173" s="177" t="s">
        <v>19</v>
      </c>
      <c r="L173" s="41"/>
      <c r="M173" s="182" t="s">
        <v>19</v>
      </c>
      <c r="N173" s="183" t="s">
        <v>47</v>
      </c>
      <c r="O173" s="66"/>
      <c r="P173" s="184">
        <f t="shared" si="41"/>
        <v>0</v>
      </c>
      <c r="Q173" s="184">
        <v>0</v>
      </c>
      <c r="R173" s="184">
        <f t="shared" si="42"/>
        <v>0</v>
      </c>
      <c r="S173" s="184">
        <v>0</v>
      </c>
      <c r="T173" s="185">
        <f t="shared" si="4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86" t="s">
        <v>184</v>
      </c>
      <c r="AT173" s="186" t="s">
        <v>179</v>
      </c>
      <c r="AU173" s="186" t="s">
        <v>84</v>
      </c>
      <c r="AY173" s="19" t="s">
        <v>177</v>
      </c>
      <c r="BE173" s="187">
        <f t="shared" si="44"/>
        <v>0</v>
      </c>
      <c r="BF173" s="187">
        <f t="shared" si="45"/>
        <v>0</v>
      </c>
      <c r="BG173" s="187">
        <f t="shared" si="46"/>
        <v>0</v>
      </c>
      <c r="BH173" s="187">
        <f t="shared" si="47"/>
        <v>0</v>
      </c>
      <c r="BI173" s="187">
        <f t="shared" si="48"/>
        <v>0</v>
      </c>
      <c r="BJ173" s="19" t="s">
        <v>84</v>
      </c>
      <c r="BK173" s="187">
        <f t="shared" si="49"/>
        <v>0</v>
      </c>
      <c r="BL173" s="19" t="s">
        <v>184</v>
      </c>
      <c r="BM173" s="186" t="s">
        <v>4563</v>
      </c>
    </row>
    <row r="174" spans="1:65" s="2" customFormat="1" ht="16.5" customHeight="1">
      <c r="A174" s="36"/>
      <c r="B174" s="37"/>
      <c r="C174" s="175" t="s">
        <v>1101</v>
      </c>
      <c r="D174" s="175" t="s">
        <v>179</v>
      </c>
      <c r="E174" s="176" t="s">
        <v>4564</v>
      </c>
      <c r="F174" s="177" t="s">
        <v>4565</v>
      </c>
      <c r="G174" s="178" t="s">
        <v>304</v>
      </c>
      <c r="H174" s="179">
        <v>4.5999999999999999E-2</v>
      </c>
      <c r="I174" s="180"/>
      <c r="J174" s="181">
        <f t="shared" si="40"/>
        <v>0</v>
      </c>
      <c r="K174" s="177" t="s">
        <v>19</v>
      </c>
      <c r="L174" s="41"/>
      <c r="M174" s="182" t="s">
        <v>19</v>
      </c>
      <c r="N174" s="183" t="s">
        <v>47</v>
      </c>
      <c r="O174" s="66"/>
      <c r="P174" s="184">
        <f t="shared" si="41"/>
        <v>0</v>
      </c>
      <c r="Q174" s="184">
        <v>0</v>
      </c>
      <c r="R174" s="184">
        <f t="shared" si="42"/>
        <v>0</v>
      </c>
      <c r="S174" s="184">
        <v>0</v>
      </c>
      <c r="T174" s="185">
        <f t="shared" si="4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86" t="s">
        <v>184</v>
      </c>
      <c r="AT174" s="186" t="s">
        <v>179</v>
      </c>
      <c r="AU174" s="186" t="s">
        <v>84</v>
      </c>
      <c r="AY174" s="19" t="s">
        <v>177</v>
      </c>
      <c r="BE174" s="187">
        <f t="shared" si="44"/>
        <v>0</v>
      </c>
      <c r="BF174" s="187">
        <f t="shared" si="45"/>
        <v>0</v>
      </c>
      <c r="BG174" s="187">
        <f t="shared" si="46"/>
        <v>0</v>
      </c>
      <c r="BH174" s="187">
        <f t="shared" si="47"/>
        <v>0</v>
      </c>
      <c r="BI174" s="187">
        <f t="shared" si="48"/>
        <v>0</v>
      </c>
      <c r="BJ174" s="19" t="s">
        <v>84</v>
      </c>
      <c r="BK174" s="187">
        <f t="shared" si="49"/>
        <v>0</v>
      </c>
      <c r="BL174" s="19" t="s">
        <v>184</v>
      </c>
      <c r="BM174" s="186" t="s">
        <v>4566</v>
      </c>
    </row>
    <row r="175" spans="1:65" s="2" customFormat="1" ht="24.2" customHeight="1">
      <c r="A175" s="36"/>
      <c r="B175" s="37"/>
      <c r="C175" s="175" t="s">
        <v>1105</v>
      </c>
      <c r="D175" s="175" t="s">
        <v>179</v>
      </c>
      <c r="E175" s="176" t="s">
        <v>4567</v>
      </c>
      <c r="F175" s="177" t="s">
        <v>4568</v>
      </c>
      <c r="G175" s="178" t="s">
        <v>272</v>
      </c>
      <c r="H175" s="179">
        <v>104</v>
      </c>
      <c r="I175" s="180"/>
      <c r="J175" s="181">
        <f t="shared" si="40"/>
        <v>0</v>
      </c>
      <c r="K175" s="177" t="s">
        <v>19</v>
      </c>
      <c r="L175" s="41"/>
      <c r="M175" s="182" t="s">
        <v>19</v>
      </c>
      <c r="N175" s="183" t="s">
        <v>47</v>
      </c>
      <c r="O175" s="66"/>
      <c r="P175" s="184">
        <f t="shared" si="41"/>
        <v>0</v>
      </c>
      <c r="Q175" s="184">
        <v>0</v>
      </c>
      <c r="R175" s="184">
        <f t="shared" si="42"/>
        <v>0</v>
      </c>
      <c r="S175" s="184">
        <v>0</v>
      </c>
      <c r="T175" s="185">
        <f t="shared" si="4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86" t="s">
        <v>184</v>
      </c>
      <c r="AT175" s="186" t="s">
        <v>179</v>
      </c>
      <c r="AU175" s="186" t="s">
        <v>84</v>
      </c>
      <c r="AY175" s="19" t="s">
        <v>177</v>
      </c>
      <c r="BE175" s="187">
        <f t="shared" si="44"/>
        <v>0</v>
      </c>
      <c r="BF175" s="187">
        <f t="shared" si="45"/>
        <v>0</v>
      </c>
      <c r="BG175" s="187">
        <f t="shared" si="46"/>
        <v>0</v>
      </c>
      <c r="BH175" s="187">
        <f t="shared" si="47"/>
        <v>0</v>
      </c>
      <c r="BI175" s="187">
        <f t="shared" si="48"/>
        <v>0</v>
      </c>
      <c r="BJ175" s="19" t="s">
        <v>84</v>
      </c>
      <c r="BK175" s="187">
        <f t="shared" si="49"/>
        <v>0</v>
      </c>
      <c r="BL175" s="19" t="s">
        <v>184</v>
      </c>
      <c r="BM175" s="186" t="s">
        <v>4569</v>
      </c>
    </row>
    <row r="176" spans="1:65" s="2" customFormat="1" ht="16.5" customHeight="1">
      <c r="A176" s="36"/>
      <c r="B176" s="37"/>
      <c r="C176" s="237" t="s">
        <v>1109</v>
      </c>
      <c r="D176" s="237" t="s">
        <v>757</v>
      </c>
      <c r="E176" s="238" t="s">
        <v>4570</v>
      </c>
      <c r="F176" s="239" t="s">
        <v>4571</v>
      </c>
      <c r="G176" s="240" t="s">
        <v>304</v>
      </c>
      <c r="H176" s="241">
        <v>3.5999999999999997E-2</v>
      </c>
      <c r="I176" s="242"/>
      <c r="J176" s="243">
        <f t="shared" si="40"/>
        <v>0</v>
      </c>
      <c r="K176" s="239" t="s">
        <v>19</v>
      </c>
      <c r="L176" s="244"/>
      <c r="M176" s="245" t="s">
        <v>19</v>
      </c>
      <c r="N176" s="246" t="s">
        <v>47</v>
      </c>
      <c r="O176" s="66"/>
      <c r="P176" s="184">
        <f t="shared" si="41"/>
        <v>0</v>
      </c>
      <c r="Q176" s="184">
        <v>0</v>
      </c>
      <c r="R176" s="184">
        <f t="shared" si="42"/>
        <v>0</v>
      </c>
      <c r="S176" s="184">
        <v>0</v>
      </c>
      <c r="T176" s="185">
        <f t="shared" si="4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86" t="s">
        <v>252</v>
      </c>
      <c r="AT176" s="186" t="s">
        <v>757</v>
      </c>
      <c r="AU176" s="186" t="s">
        <v>84</v>
      </c>
      <c r="AY176" s="19" t="s">
        <v>177</v>
      </c>
      <c r="BE176" s="187">
        <f t="shared" si="44"/>
        <v>0</v>
      </c>
      <c r="BF176" s="187">
        <f t="shared" si="45"/>
        <v>0</v>
      </c>
      <c r="BG176" s="187">
        <f t="shared" si="46"/>
        <v>0</v>
      </c>
      <c r="BH176" s="187">
        <f t="shared" si="47"/>
        <v>0</v>
      </c>
      <c r="BI176" s="187">
        <f t="shared" si="48"/>
        <v>0</v>
      </c>
      <c r="BJ176" s="19" t="s">
        <v>84</v>
      </c>
      <c r="BK176" s="187">
        <f t="shared" si="49"/>
        <v>0</v>
      </c>
      <c r="BL176" s="19" t="s">
        <v>184</v>
      </c>
      <c r="BM176" s="186" t="s">
        <v>4572</v>
      </c>
    </row>
    <row r="177" spans="1:65" s="2" customFormat="1" ht="16.5" customHeight="1">
      <c r="A177" s="36"/>
      <c r="B177" s="37"/>
      <c r="C177" s="175" t="s">
        <v>1115</v>
      </c>
      <c r="D177" s="175" t="s">
        <v>179</v>
      </c>
      <c r="E177" s="176" t="s">
        <v>4573</v>
      </c>
      <c r="F177" s="177" t="s">
        <v>4574</v>
      </c>
      <c r="G177" s="178" t="s">
        <v>182</v>
      </c>
      <c r="H177" s="179">
        <v>0.2</v>
      </c>
      <c r="I177" s="180"/>
      <c r="J177" s="181">
        <f t="shared" si="40"/>
        <v>0</v>
      </c>
      <c r="K177" s="177" t="s">
        <v>19</v>
      </c>
      <c r="L177" s="41"/>
      <c r="M177" s="182" t="s">
        <v>19</v>
      </c>
      <c r="N177" s="183" t="s">
        <v>47</v>
      </c>
      <c r="O177" s="66"/>
      <c r="P177" s="184">
        <f t="shared" si="41"/>
        <v>0</v>
      </c>
      <c r="Q177" s="184">
        <v>0</v>
      </c>
      <c r="R177" s="184">
        <f t="shared" si="42"/>
        <v>0</v>
      </c>
      <c r="S177" s="184">
        <v>0</v>
      </c>
      <c r="T177" s="185">
        <f t="shared" si="4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86" t="s">
        <v>184</v>
      </c>
      <c r="AT177" s="186" t="s">
        <v>179</v>
      </c>
      <c r="AU177" s="186" t="s">
        <v>84</v>
      </c>
      <c r="AY177" s="19" t="s">
        <v>177</v>
      </c>
      <c r="BE177" s="187">
        <f t="shared" si="44"/>
        <v>0</v>
      </c>
      <c r="BF177" s="187">
        <f t="shared" si="45"/>
        <v>0</v>
      </c>
      <c r="BG177" s="187">
        <f t="shared" si="46"/>
        <v>0</v>
      </c>
      <c r="BH177" s="187">
        <f t="shared" si="47"/>
        <v>0</v>
      </c>
      <c r="BI177" s="187">
        <f t="shared" si="48"/>
        <v>0</v>
      </c>
      <c r="BJ177" s="19" t="s">
        <v>84</v>
      </c>
      <c r="BK177" s="187">
        <f t="shared" si="49"/>
        <v>0</v>
      </c>
      <c r="BL177" s="19" t="s">
        <v>184</v>
      </c>
      <c r="BM177" s="186" t="s">
        <v>4575</v>
      </c>
    </row>
    <row r="178" spans="1:65" s="2" customFormat="1" ht="16.5" customHeight="1">
      <c r="A178" s="36"/>
      <c r="B178" s="37"/>
      <c r="C178" s="175" t="s">
        <v>1119</v>
      </c>
      <c r="D178" s="175" t="s">
        <v>179</v>
      </c>
      <c r="E178" s="176" t="s">
        <v>4353</v>
      </c>
      <c r="F178" s="177" t="s">
        <v>4576</v>
      </c>
      <c r="G178" s="178" t="s">
        <v>4577</v>
      </c>
      <c r="H178" s="179">
        <v>1</v>
      </c>
      <c r="I178" s="180"/>
      <c r="J178" s="181">
        <f t="shared" si="40"/>
        <v>0</v>
      </c>
      <c r="K178" s="177" t="s">
        <v>19</v>
      </c>
      <c r="L178" s="41"/>
      <c r="M178" s="182" t="s">
        <v>19</v>
      </c>
      <c r="N178" s="183" t="s">
        <v>47</v>
      </c>
      <c r="O178" s="66"/>
      <c r="P178" s="184">
        <f t="shared" si="41"/>
        <v>0</v>
      </c>
      <c r="Q178" s="184">
        <v>0</v>
      </c>
      <c r="R178" s="184">
        <f t="shared" si="42"/>
        <v>0</v>
      </c>
      <c r="S178" s="184">
        <v>0</v>
      </c>
      <c r="T178" s="185">
        <f t="shared" si="4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86" t="s">
        <v>184</v>
      </c>
      <c r="AT178" s="186" t="s">
        <v>179</v>
      </c>
      <c r="AU178" s="186" t="s">
        <v>84</v>
      </c>
      <c r="AY178" s="19" t="s">
        <v>177</v>
      </c>
      <c r="BE178" s="187">
        <f t="shared" si="44"/>
        <v>0</v>
      </c>
      <c r="BF178" s="187">
        <f t="shared" si="45"/>
        <v>0</v>
      </c>
      <c r="BG178" s="187">
        <f t="shared" si="46"/>
        <v>0</v>
      </c>
      <c r="BH178" s="187">
        <f t="shared" si="47"/>
        <v>0</v>
      </c>
      <c r="BI178" s="187">
        <f t="shared" si="48"/>
        <v>0</v>
      </c>
      <c r="BJ178" s="19" t="s">
        <v>84</v>
      </c>
      <c r="BK178" s="187">
        <f t="shared" si="49"/>
        <v>0</v>
      </c>
      <c r="BL178" s="19" t="s">
        <v>184</v>
      </c>
      <c r="BM178" s="186" t="s">
        <v>4578</v>
      </c>
    </row>
    <row r="179" spans="1:65" s="2" customFormat="1" ht="16.5" customHeight="1">
      <c r="A179" s="36"/>
      <c r="B179" s="37"/>
      <c r="C179" s="175" t="s">
        <v>1127</v>
      </c>
      <c r="D179" s="175" t="s">
        <v>179</v>
      </c>
      <c r="E179" s="176" t="s">
        <v>4535</v>
      </c>
      <c r="F179" s="177" t="s">
        <v>4579</v>
      </c>
      <c r="G179" s="178" t="s">
        <v>4577</v>
      </c>
      <c r="H179" s="179">
        <v>1</v>
      </c>
      <c r="I179" s="180"/>
      <c r="J179" s="181">
        <f t="shared" si="40"/>
        <v>0</v>
      </c>
      <c r="K179" s="177" t="s">
        <v>19</v>
      </c>
      <c r="L179" s="41"/>
      <c r="M179" s="182" t="s">
        <v>19</v>
      </c>
      <c r="N179" s="183" t="s">
        <v>47</v>
      </c>
      <c r="O179" s="66"/>
      <c r="P179" s="184">
        <f t="shared" si="41"/>
        <v>0</v>
      </c>
      <c r="Q179" s="184">
        <v>0</v>
      </c>
      <c r="R179" s="184">
        <f t="shared" si="42"/>
        <v>0</v>
      </c>
      <c r="S179" s="184">
        <v>0</v>
      </c>
      <c r="T179" s="185">
        <f t="shared" si="4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86" t="s">
        <v>184</v>
      </c>
      <c r="AT179" s="186" t="s">
        <v>179</v>
      </c>
      <c r="AU179" s="186" t="s">
        <v>84</v>
      </c>
      <c r="AY179" s="19" t="s">
        <v>177</v>
      </c>
      <c r="BE179" s="187">
        <f t="shared" si="44"/>
        <v>0</v>
      </c>
      <c r="BF179" s="187">
        <f t="shared" si="45"/>
        <v>0</v>
      </c>
      <c r="BG179" s="187">
        <f t="shared" si="46"/>
        <v>0</v>
      </c>
      <c r="BH179" s="187">
        <f t="shared" si="47"/>
        <v>0</v>
      </c>
      <c r="BI179" s="187">
        <f t="shared" si="48"/>
        <v>0</v>
      </c>
      <c r="BJ179" s="19" t="s">
        <v>84</v>
      </c>
      <c r="BK179" s="187">
        <f t="shared" si="49"/>
        <v>0</v>
      </c>
      <c r="BL179" s="19" t="s">
        <v>184</v>
      </c>
      <c r="BM179" s="186" t="s">
        <v>4580</v>
      </c>
    </row>
    <row r="180" spans="1:65" s="2" customFormat="1" ht="21.75" customHeight="1">
      <c r="A180" s="36"/>
      <c r="B180" s="37"/>
      <c r="C180" s="237" t="s">
        <v>1131</v>
      </c>
      <c r="D180" s="237" t="s">
        <v>757</v>
      </c>
      <c r="E180" s="238" t="s">
        <v>4581</v>
      </c>
      <c r="F180" s="239" t="s">
        <v>4582</v>
      </c>
      <c r="G180" s="240" t="s">
        <v>4577</v>
      </c>
      <c r="H180" s="241">
        <v>2</v>
      </c>
      <c r="I180" s="242"/>
      <c r="J180" s="243">
        <f t="shared" si="40"/>
        <v>0</v>
      </c>
      <c r="K180" s="239" t="s">
        <v>19</v>
      </c>
      <c r="L180" s="244"/>
      <c r="M180" s="245" t="s">
        <v>19</v>
      </c>
      <c r="N180" s="246" t="s">
        <v>47</v>
      </c>
      <c r="O180" s="66"/>
      <c r="P180" s="184">
        <f t="shared" si="41"/>
        <v>0</v>
      </c>
      <c r="Q180" s="184">
        <v>0</v>
      </c>
      <c r="R180" s="184">
        <f t="shared" si="42"/>
        <v>0</v>
      </c>
      <c r="S180" s="184">
        <v>0</v>
      </c>
      <c r="T180" s="185">
        <f t="shared" si="4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86" t="s">
        <v>252</v>
      </c>
      <c r="AT180" s="186" t="s">
        <v>757</v>
      </c>
      <c r="AU180" s="186" t="s">
        <v>84</v>
      </c>
      <c r="AY180" s="19" t="s">
        <v>177</v>
      </c>
      <c r="BE180" s="187">
        <f t="shared" si="44"/>
        <v>0</v>
      </c>
      <c r="BF180" s="187">
        <f t="shared" si="45"/>
        <v>0</v>
      </c>
      <c r="BG180" s="187">
        <f t="shared" si="46"/>
        <v>0</v>
      </c>
      <c r="BH180" s="187">
        <f t="shared" si="47"/>
        <v>0</v>
      </c>
      <c r="BI180" s="187">
        <f t="shared" si="48"/>
        <v>0</v>
      </c>
      <c r="BJ180" s="19" t="s">
        <v>84</v>
      </c>
      <c r="BK180" s="187">
        <f t="shared" si="49"/>
        <v>0</v>
      </c>
      <c r="BL180" s="19" t="s">
        <v>184</v>
      </c>
      <c r="BM180" s="186" t="s">
        <v>4583</v>
      </c>
    </row>
    <row r="181" spans="1:65" s="2" customFormat="1" ht="21.75" customHeight="1">
      <c r="A181" s="36"/>
      <c r="B181" s="37"/>
      <c r="C181" s="175" t="s">
        <v>1135</v>
      </c>
      <c r="D181" s="175" t="s">
        <v>179</v>
      </c>
      <c r="E181" s="176" t="s">
        <v>4584</v>
      </c>
      <c r="F181" s="177" t="s">
        <v>4585</v>
      </c>
      <c r="G181" s="178" t="s">
        <v>182</v>
      </c>
      <c r="H181" s="179">
        <v>1</v>
      </c>
      <c r="I181" s="180"/>
      <c r="J181" s="181">
        <f t="shared" si="40"/>
        <v>0</v>
      </c>
      <c r="K181" s="177" t="s">
        <v>19</v>
      </c>
      <c r="L181" s="41"/>
      <c r="M181" s="182" t="s">
        <v>19</v>
      </c>
      <c r="N181" s="183" t="s">
        <v>47</v>
      </c>
      <c r="O181" s="66"/>
      <c r="P181" s="184">
        <f t="shared" si="41"/>
        <v>0</v>
      </c>
      <c r="Q181" s="184">
        <v>0</v>
      </c>
      <c r="R181" s="184">
        <f t="shared" si="42"/>
        <v>0</v>
      </c>
      <c r="S181" s="184">
        <v>0</v>
      </c>
      <c r="T181" s="185">
        <f t="shared" si="4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86" t="s">
        <v>184</v>
      </c>
      <c r="AT181" s="186" t="s">
        <v>179</v>
      </c>
      <c r="AU181" s="186" t="s">
        <v>84</v>
      </c>
      <c r="AY181" s="19" t="s">
        <v>177</v>
      </c>
      <c r="BE181" s="187">
        <f t="shared" si="44"/>
        <v>0</v>
      </c>
      <c r="BF181" s="187">
        <f t="shared" si="45"/>
        <v>0</v>
      </c>
      <c r="BG181" s="187">
        <f t="shared" si="46"/>
        <v>0</v>
      </c>
      <c r="BH181" s="187">
        <f t="shared" si="47"/>
        <v>0</v>
      </c>
      <c r="BI181" s="187">
        <f t="shared" si="48"/>
        <v>0</v>
      </c>
      <c r="BJ181" s="19" t="s">
        <v>84</v>
      </c>
      <c r="BK181" s="187">
        <f t="shared" si="49"/>
        <v>0</v>
      </c>
      <c r="BL181" s="19" t="s">
        <v>184</v>
      </c>
      <c r="BM181" s="186" t="s">
        <v>4586</v>
      </c>
    </row>
    <row r="182" spans="1:65" s="2" customFormat="1" ht="37.9" customHeight="1">
      <c r="A182" s="36"/>
      <c r="B182" s="37"/>
      <c r="C182" s="175" t="s">
        <v>1140</v>
      </c>
      <c r="D182" s="175" t="s">
        <v>179</v>
      </c>
      <c r="E182" s="176" t="s">
        <v>4587</v>
      </c>
      <c r="F182" s="177" t="s">
        <v>4588</v>
      </c>
      <c r="G182" s="178" t="s">
        <v>182</v>
      </c>
      <c r="H182" s="179">
        <v>3.3</v>
      </c>
      <c r="I182" s="180"/>
      <c r="J182" s="181">
        <f t="shared" si="40"/>
        <v>0</v>
      </c>
      <c r="K182" s="177" t="s">
        <v>19</v>
      </c>
      <c r="L182" s="41"/>
      <c r="M182" s="182" t="s">
        <v>19</v>
      </c>
      <c r="N182" s="183" t="s">
        <v>47</v>
      </c>
      <c r="O182" s="66"/>
      <c r="P182" s="184">
        <f t="shared" si="41"/>
        <v>0</v>
      </c>
      <c r="Q182" s="184">
        <v>0</v>
      </c>
      <c r="R182" s="184">
        <f t="shared" si="42"/>
        <v>0</v>
      </c>
      <c r="S182" s="184">
        <v>0</v>
      </c>
      <c r="T182" s="185">
        <f t="shared" si="4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86" t="s">
        <v>184</v>
      </c>
      <c r="AT182" s="186" t="s">
        <v>179</v>
      </c>
      <c r="AU182" s="186" t="s">
        <v>84</v>
      </c>
      <c r="AY182" s="19" t="s">
        <v>177</v>
      </c>
      <c r="BE182" s="187">
        <f t="shared" si="44"/>
        <v>0</v>
      </c>
      <c r="BF182" s="187">
        <f t="shared" si="45"/>
        <v>0</v>
      </c>
      <c r="BG182" s="187">
        <f t="shared" si="46"/>
        <v>0</v>
      </c>
      <c r="BH182" s="187">
        <f t="shared" si="47"/>
        <v>0</v>
      </c>
      <c r="BI182" s="187">
        <f t="shared" si="48"/>
        <v>0</v>
      </c>
      <c r="BJ182" s="19" t="s">
        <v>84</v>
      </c>
      <c r="BK182" s="187">
        <f t="shared" si="49"/>
        <v>0</v>
      </c>
      <c r="BL182" s="19" t="s">
        <v>184</v>
      </c>
      <c r="BM182" s="186" t="s">
        <v>4589</v>
      </c>
    </row>
    <row r="183" spans="1:65" s="2" customFormat="1" ht="16.5" customHeight="1">
      <c r="A183" s="36"/>
      <c r="B183" s="37"/>
      <c r="C183" s="237" t="s">
        <v>1146</v>
      </c>
      <c r="D183" s="237" t="s">
        <v>757</v>
      </c>
      <c r="E183" s="238" t="s">
        <v>4590</v>
      </c>
      <c r="F183" s="239" t="s">
        <v>4591</v>
      </c>
      <c r="G183" s="240" t="s">
        <v>272</v>
      </c>
      <c r="H183" s="241">
        <v>3</v>
      </c>
      <c r="I183" s="242"/>
      <c r="J183" s="243">
        <f t="shared" si="40"/>
        <v>0</v>
      </c>
      <c r="K183" s="239" t="s">
        <v>19</v>
      </c>
      <c r="L183" s="244"/>
      <c r="M183" s="245" t="s">
        <v>19</v>
      </c>
      <c r="N183" s="246" t="s">
        <v>47</v>
      </c>
      <c r="O183" s="66"/>
      <c r="P183" s="184">
        <f t="shared" si="41"/>
        <v>0</v>
      </c>
      <c r="Q183" s="184">
        <v>0</v>
      </c>
      <c r="R183" s="184">
        <f t="shared" si="42"/>
        <v>0</v>
      </c>
      <c r="S183" s="184">
        <v>0</v>
      </c>
      <c r="T183" s="185">
        <f t="shared" si="4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86" t="s">
        <v>252</v>
      </c>
      <c r="AT183" s="186" t="s">
        <v>757</v>
      </c>
      <c r="AU183" s="186" t="s">
        <v>84</v>
      </c>
      <c r="AY183" s="19" t="s">
        <v>177</v>
      </c>
      <c r="BE183" s="187">
        <f t="shared" si="44"/>
        <v>0</v>
      </c>
      <c r="BF183" s="187">
        <f t="shared" si="45"/>
        <v>0</v>
      </c>
      <c r="BG183" s="187">
        <f t="shared" si="46"/>
        <v>0</v>
      </c>
      <c r="BH183" s="187">
        <f t="shared" si="47"/>
        <v>0</v>
      </c>
      <c r="BI183" s="187">
        <f t="shared" si="48"/>
        <v>0</v>
      </c>
      <c r="BJ183" s="19" t="s">
        <v>84</v>
      </c>
      <c r="BK183" s="187">
        <f t="shared" si="49"/>
        <v>0</v>
      </c>
      <c r="BL183" s="19" t="s">
        <v>184</v>
      </c>
      <c r="BM183" s="186" t="s">
        <v>4592</v>
      </c>
    </row>
    <row r="184" spans="1:65" s="2" customFormat="1" ht="16.5" customHeight="1">
      <c r="A184" s="36"/>
      <c r="B184" s="37"/>
      <c r="C184" s="175" t="s">
        <v>1151</v>
      </c>
      <c r="D184" s="175" t="s">
        <v>179</v>
      </c>
      <c r="E184" s="176" t="s">
        <v>4593</v>
      </c>
      <c r="F184" s="177" t="s">
        <v>4594</v>
      </c>
      <c r="G184" s="178" t="s">
        <v>304</v>
      </c>
      <c r="H184" s="179">
        <v>55</v>
      </c>
      <c r="I184" s="180"/>
      <c r="J184" s="181">
        <f t="shared" si="40"/>
        <v>0</v>
      </c>
      <c r="K184" s="177" t="s">
        <v>19</v>
      </c>
      <c r="L184" s="41"/>
      <c r="M184" s="182" t="s">
        <v>19</v>
      </c>
      <c r="N184" s="183" t="s">
        <v>47</v>
      </c>
      <c r="O184" s="66"/>
      <c r="P184" s="184">
        <f t="shared" si="41"/>
        <v>0</v>
      </c>
      <c r="Q184" s="184">
        <v>0</v>
      </c>
      <c r="R184" s="184">
        <f t="shared" si="42"/>
        <v>0</v>
      </c>
      <c r="S184" s="184">
        <v>0</v>
      </c>
      <c r="T184" s="185">
        <f t="shared" si="4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86" t="s">
        <v>184</v>
      </c>
      <c r="AT184" s="186" t="s">
        <v>179</v>
      </c>
      <c r="AU184" s="186" t="s">
        <v>84</v>
      </c>
      <c r="AY184" s="19" t="s">
        <v>177</v>
      </c>
      <c r="BE184" s="187">
        <f t="shared" si="44"/>
        <v>0</v>
      </c>
      <c r="BF184" s="187">
        <f t="shared" si="45"/>
        <v>0</v>
      </c>
      <c r="BG184" s="187">
        <f t="shared" si="46"/>
        <v>0</v>
      </c>
      <c r="BH184" s="187">
        <f t="shared" si="47"/>
        <v>0</v>
      </c>
      <c r="BI184" s="187">
        <f t="shared" si="48"/>
        <v>0</v>
      </c>
      <c r="BJ184" s="19" t="s">
        <v>84</v>
      </c>
      <c r="BK184" s="187">
        <f t="shared" si="49"/>
        <v>0</v>
      </c>
      <c r="BL184" s="19" t="s">
        <v>184</v>
      </c>
      <c r="BM184" s="186" t="s">
        <v>4595</v>
      </c>
    </row>
    <row r="185" spans="1:65" s="12" customFormat="1" ht="25.9" customHeight="1">
      <c r="B185" s="159"/>
      <c r="C185" s="160"/>
      <c r="D185" s="161" t="s">
        <v>75</v>
      </c>
      <c r="E185" s="162" t="s">
        <v>4596</v>
      </c>
      <c r="F185" s="162" t="s">
        <v>4597</v>
      </c>
      <c r="G185" s="160"/>
      <c r="H185" s="160"/>
      <c r="I185" s="163"/>
      <c r="J185" s="164">
        <f>BK185</f>
        <v>0</v>
      </c>
      <c r="K185" s="160"/>
      <c r="L185" s="165"/>
      <c r="M185" s="166"/>
      <c r="N185" s="167"/>
      <c r="O185" s="167"/>
      <c r="P185" s="168">
        <f>SUM(P186:P188)</f>
        <v>0</v>
      </c>
      <c r="Q185" s="167"/>
      <c r="R185" s="168">
        <f>SUM(R186:R188)</f>
        <v>0</v>
      </c>
      <c r="S185" s="167"/>
      <c r="T185" s="169">
        <f>SUM(T186:T188)</f>
        <v>0</v>
      </c>
      <c r="AR185" s="170" t="s">
        <v>84</v>
      </c>
      <c r="AT185" s="171" t="s">
        <v>75</v>
      </c>
      <c r="AU185" s="171" t="s">
        <v>76</v>
      </c>
      <c r="AY185" s="170" t="s">
        <v>177</v>
      </c>
      <c r="BK185" s="172">
        <f>SUM(BK186:BK188)</f>
        <v>0</v>
      </c>
    </row>
    <row r="186" spans="1:65" s="2" customFormat="1" ht="16.5" customHeight="1">
      <c r="A186" s="36"/>
      <c r="B186" s="37"/>
      <c r="C186" s="175" t="s">
        <v>1164</v>
      </c>
      <c r="D186" s="175" t="s">
        <v>179</v>
      </c>
      <c r="E186" s="176" t="s">
        <v>4598</v>
      </c>
      <c r="F186" s="177" t="s">
        <v>4599</v>
      </c>
      <c r="G186" s="178" t="s">
        <v>199</v>
      </c>
      <c r="H186" s="179">
        <v>14</v>
      </c>
      <c r="I186" s="180"/>
      <c r="J186" s="181">
        <f>ROUND(I186*H186,2)</f>
        <v>0</v>
      </c>
      <c r="K186" s="177" t="s">
        <v>19</v>
      </c>
      <c r="L186" s="41"/>
      <c r="M186" s="182" t="s">
        <v>19</v>
      </c>
      <c r="N186" s="183" t="s">
        <v>47</v>
      </c>
      <c r="O186" s="66"/>
      <c r="P186" s="184">
        <f>O186*H186</f>
        <v>0</v>
      </c>
      <c r="Q186" s="184">
        <v>0</v>
      </c>
      <c r="R186" s="184">
        <f>Q186*H186</f>
        <v>0</v>
      </c>
      <c r="S186" s="184">
        <v>0</v>
      </c>
      <c r="T186" s="185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86" t="s">
        <v>184</v>
      </c>
      <c r="AT186" s="186" t="s">
        <v>179</v>
      </c>
      <c r="AU186" s="186" t="s">
        <v>84</v>
      </c>
      <c r="AY186" s="19" t="s">
        <v>177</v>
      </c>
      <c r="BE186" s="187">
        <f>IF(N186="základní",J186,0)</f>
        <v>0</v>
      </c>
      <c r="BF186" s="187">
        <f>IF(N186="snížená",J186,0)</f>
        <v>0</v>
      </c>
      <c r="BG186" s="187">
        <f>IF(N186="zákl. přenesená",J186,0)</f>
        <v>0</v>
      </c>
      <c r="BH186" s="187">
        <f>IF(N186="sníž. přenesená",J186,0)</f>
        <v>0</v>
      </c>
      <c r="BI186" s="187">
        <f>IF(N186="nulová",J186,0)</f>
        <v>0</v>
      </c>
      <c r="BJ186" s="19" t="s">
        <v>84</v>
      </c>
      <c r="BK186" s="187">
        <f>ROUND(I186*H186,2)</f>
        <v>0</v>
      </c>
      <c r="BL186" s="19" t="s">
        <v>184</v>
      </c>
      <c r="BM186" s="186" t="s">
        <v>4600</v>
      </c>
    </row>
    <row r="187" spans="1:65" s="2" customFormat="1" ht="16.5" customHeight="1">
      <c r="A187" s="36"/>
      <c r="B187" s="37"/>
      <c r="C187" s="175" t="s">
        <v>1170</v>
      </c>
      <c r="D187" s="175" t="s">
        <v>179</v>
      </c>
      <c r="E187" s="176" t="s">
        <v>4601</v>
      </c>
      <c r="F187" s="177" t="s">
        <v>4602</v>
      </c>
      <c r="G187" s="178" t="s">
        <v>199</v>
      </c>
      <c r="H187" s="179">
        <v>28</v>
      </c>
      <c r="I187" s="180"/>
      <c r="J187" s="181">
        <f>ROUND(I187*H187,2)</f>
        <v>0</v>
      </c>
      <c r="K187" s="177" t="s">
        <v>19</v>
      </c>
      <c r="L187" s="41"/>
      <c r="M187" s="182" t="s">
        <v>19</v>
      </c>
      <c r="N187" s="183" t="s">
        <v>47</v>
      </c>
      <c r="O187" s="66"/>
      <c r="P187" s="184">
        <f>O187*H187</f>
        <v>0</v>
      </c>
      <c r="Q187" s="184">
        <v>0</v>
      </c>
      <c r="R187" s="184">
        <f>Q187*H187</f>
        <v>0</v>
      </c>
      <c r="S187" s="184">
        <v>0</v>
      </c>
      <c r="T187" s="185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86" t="s">
        <v>184</v>
      </c>
      <c r="AT187" s="186" t="s">
        <v>179</v>
      </c>
      <c r="AU187" s="186" t="s">
        <v>84</v>
      </c>
      <c r="AY187" s="19" t="s">
        <v>177</v>
      </c>
      <c r="BE187" s="187">
        <f>IF(N187="základní",J187,0)</f>
        <v>0</v>
      </c>
      <c r="BF187" s="187">
        <f>IF(N187="snížená",J187,0)</f>
        <v>0</v>
      </c>
      <c r="BG187" s="187">
        <f>IF(N187="zákl. přenesená",J187,0)</f>
        <v>0</v>
      </c>
      <c r="BH187" s="187">
        <f>IF(N187="sníž. přenesená",J187,0)</f>
        <v>0</v>
      </c>
      <c r="BI187" s="187">
        <f>IF(N187="nulová",J187,0)</f>
        <v>0</v>
      </c>
      <c r="BJ187" s="19" t="s">
        <v>84</v>
      </c>
      <c r="BK187" s="187">
        <f>ROUND(I187*H187,2)</f>
        <v>0</v>
      </c>
      <c r="BL187" s="19" t="s">
        <v>184</v>
      </c>
      <c r="BM187" s="186" t="s">
        <v>4603</v>
      </c>
    </row>
    <row r="188" spans="1:65" s="2" customFormat="1" ht="16.5" customHeight="1">
      <c r="A188" s="36"/>
      <c r="B188" s="37"/>
      <c r="C188" s="175" t="s">
        <v>1175</v>
      </c>
      <c r="D188" s="175" t="s">
        <v>179</v>
      </c>
      <c r="E188" s="176" t="s">
        <v>4604</v>
      </c>
      <c r="F188" s="177" t="s">
        <v>4605</v>
      </c>
      <c r="G188" s="178" t="s">
        <v>304</v>
      </c>
      <c r="H188" s="179">
        <v>0.14000000000000001</v>
      </c>
      <c r="I188" s="180"/>
      <c r="J188" s="181">
        <f>ROUND(I188*H188,2)</f>
        <v>0</v>
      </c>
      <c r="K188" s="177" t="s">
        <v>19</v>
      </c>
      <c r="L188" s="41"/>
      <c r="M188" s="182" t="s">
        <v>19</v>
      </c>
      <c r="N188" s="183" t="s">
        <v>47</v>
      </c>
      <c r="O188" s="66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86" t="s">
        <v>184</v>
      </c>
      <c r="AT188" s="186" t="s">
        <v>179</v>
      </c>
      <c r="AU188" s="186" t="s">
        <v>84</v>
      </c>
      <c r="AY188" s="19" t="s">
        <v>177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19" t="s">
        <v>84</v>
      </c>
      <c r="BK188" s="187">
        <f>ROUND(I188*H188,2)</f>
        <v>0</v>
      </c>
      <c r="BL188" s="19" t="s">
        <v>184</v>
      </c>
      <c r="BM188" s="186" t="s">
        <v>4606</v>
      </c>
    </row>
    <row r="189" spans="1:65" s="12" customFormat="1" ht="25.9" customHeight="1">
      <c r="B189" s="159"/>
      <c r="C189" s="160"/>
      <c r="D189" s="161" t="s">
        <v>75</v>
      </c>
      <c r="E189" s="162" t="s">
        <v>4607</v>
      </c>
      <c r="F189" s="162" t="s">
        <v>4608</v>
      </c>
      <c r="G189" s="160"/>
      <c r="H189" s="160"/>
      <c r="I189" s="163"/>
      <c r="J189" s="164">
        <f>BK189</f>
        <v>0</v>
      </c>
      <c r="K189" s="160"/>
      <c r="L189" s="165"/>
      <c r="M189" s="166"/>
      <c r="N189" s="167"/>
      <c r="O189" s="167"/>
      <c r="P189" s="168">
        <f>SUM(P190:P260)</f>
        <v>0</v>
      </c>
      <c r="Q189" s="167"/>
      <c r="R189" s="168">
        <f>SUM(R190:R260)</f>
        <v>11.080155</v>
      </c>
      <c r="S189" s="167"/>
      <c r="T189" s="169">
        <f>SUM(T190:T260)</f>
        <v>0</v>
      </c>
      <c r="AR189" s="170" t="s">
        <v>84</v>
      </c>
      <c r="AT189" s="171" t="s">
        <v>75</v>
      </c>
      <c r="AU189" s="171" t="s">
        <v>76</v>
      </c>
      <c r="AY189" s="170" t="s">
        <v>177</v>
      </c>
      <c r="BK189" s="172">
        <f>SUM(BK190:BK260)</f>
        <v>0</v>
      </c>
    </row>
    <row r="190" spans="1:65" s="2" customFormat="1" ht="16.5" customHeight="1">
      <c r="A190" s="36"/>
      <c r="B190" s="37"/>
      <c r="C190" s="175" t="s">
        <v>1180</v>
      </c>
      <c r="D190" s="175" t="s">
        <v>179</v>
      </c>
      <c r="E190" s="176" t="s">
        <v>4609</v>
      </c>
      <c r="F190" s="177" t="s">
        <v>4610</v>
      </c>
      <c r="G190" s="178" t="s">
        <v>595</v>
      </c>
      <c r="H190" s="179">
        <v>105</v>
      </c>
      <c r="I190" s="180"/>
      <c r="J190" s="181">
        <f t="shared" ref="J190:J205" si="50">ROUND(I190*H190,2)</f>
        <v>0</v>
      </c>
      <c r="K190" s="177" t="s">
        <v>19</v>
      </c>
      <c r="L190" s="41"/>
      <c r="M190" s="182" t="s">
        <v>19</v>
      </c>
      <c r="N190" s="183" t="s">
        <v>47</v>
      </c>
      <c r="O190" s="66"/>
      <c r="P190" s="184">
        <f t="shared" ref="P190:P205" si="51">O190*H190</f>
        <v>0</v>
      </c>
      <c r="Q190" s="184">
        <v>0</v>
      </c>
      <c r="R190" s="184">
        <f t="shared" ref="R190:R205" si="52">Q190*H190</f>
        <v>0</v>
      </c>
      <c r="S190" s="184">
        <v>0</v>
      </c>
      <c r="T190" s="185">
        <f t="shared" ref="T190:T205" si="53"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86" t="s">
        <v>184</v>
      </c>
      <c r="AT190" s="186" t="s">
        <v>179</v>
      </c>
      <c r="AU190" s="186" t="s">
        <v>84</v>
      </c>
      <c r="AY190" s="19" t="s">
        <v>177</v>
      </c>
      <c r="BE190" s="187">
        <f t="shared" ref="BE190:BE205" si="54">IF(N190="základní",J190,0)</f>
        <v>0</v>
      </c>
      <c r="BF190" s="187">
        <f t="shared" ref="BF190:BF205" si="55">IF(N190="snížená",J190,0)</f>
        <v>0</v>
      </c>
      <c r="BG190" s="187">
        <f t="shared" ref="BG190:BG205" si="56">IF(N190="zákl. přenesená",J190,0)</f>
        <v>0</v>
      </c>
      <c r="BH190" s="187">
        <f t="shared" ref="BH190:BH205" si="57">IF(N190="sníž. přenesená",J190,0)</f>
        <v>0</v>
      </c>
      <c r="BI190" s="187">
        <f t="shared" ref="BI190:BI205" si="58">IF(N190="nulová",J190,0)</f>
        <v>0</v>
      </c>
      <c r="BJ190" s="19" t="s">
        <v>84</v>
      </c>
      <c r="BK190" s="187">
        <f t="shared" ref="BK190:BK205" si="59">ROUND(I190*H190,2)</f>
        <v>0</v>
      </c>
      <c r="BL190" s="19" t="s">
        <v>184</v>
      </c>
      <c r="BM190" s="186" t="s">
        <v>4611</v>
      </c>
    </row>
    <row r="191" spans="1:65" s="2" customFormat="1" ht="16.5" customHeight="1">
      <c r="A191" s="36"/>
      <c r="B191" s="37"/>
      <c r="C191" s="175" t="s">
        <v>1185</v>
      </c>
      <c r="D191" s="175" t="s">
        <v>179</v>
      </c>
      <c r="E191" s="176" t="s">
        <v>4612</v>
      </c>
      <c r="F191" s="177" t="s">
        <v>4613</v>
      </c>
      <c r="G191" s="178" t="s">
        <v>595</v>
      </c>
      <c r="H191" s="179">
        <v>248</v>
      </c>
      <c r="I191" s="180"/>
      <c r="J191" s="181">
        <f t="shared" si="50"/>
        <v>0</v>
      </c>
      <c r="K191" s="177" t="s">
        <v>19</v>
      </c>
      <c r="L191" s="41"/>
      <c r="M191" s="182" t="s">
        <v>19</v>
      </c>
      <c r="N191" s="183" t="s">
        <v>47</v>
      </c>
      <c r="O191" s="66"/>
      <c r="P191" s="184">
        <f t="shared" si="51"/>
        <v>0</v>
      </c>
      <c r="Q191" s="184">
        <v>0</v>
      </c>
      <c r="R191" s="184">
        <f t="shared" si="52"/>
        <v>0</v>
      </c>
      <c r="S191" s="184">
        <v>0</v>
      </c>
      <c r="T191" s="185">
        <f t="shared" si="53"/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86" t="s">
        <v>184</v>
      </c>
      <c r="AT191" s="186" t="s">
        <v>179</v>
      </c>
      <c r="AU191" s="186" t="s">
        <v>84</v>
      </c>
      <c r="AY191" s="19" t="s">
        <v>177</v>
      </c>
      <c r="BE191" s="187">
        <f t="shared" si="54"/>
        <v>0</v>
      </c>
      <c r="BF191" s="187">
        <f t="shared" si="55"/>
        <v>0</v>
      </c>
      <c r="BG191" s="187">
        <f t="shared" si="56"/>
        <v>0</v>
      </c>
      <c r="BH191" s="187">
        <f t="shared" si="57"/>
        <v>0</v>
      </c>
      <c r="BI191" s="187">
        <f t="shared" si="58"/>
        <v>0</v>
      </c>
      <c r="BJ191" s="19" t="s">
        <v>84</v>
      </c>
      <c r="BK191" s="187">
        <f t="shared" si="59"/>
        <v>0</v>
      </c>
      <c r="BL191" s="19" t="s">
        <v>184</v>
      </c>
      <c r="BM191" s="186" t="s">
        <v>4614</v>
      </c>
    </row>
    <row r="192" spans="1:65" s="2" customFormat="1" ht="16.5" customHeight="1">
      <c r="A192" s="36"/>
      <c r="B192" s="37"/>
      <c r="C192" s="237" t="s">
        <v>1190</v>
      </c>
      <c r="D192" s="237" t="s">
        <v>757</v>
      </c>
      <c r="E192" s="238" t="s">
        <v>4615</v>
      </c>
      <c r="F192" s="239" t="s">
        <v>4616</v>
      </c>
      <c r="G192" s="240" t="s">
        <v>595</v>
      </c>
      <c r="H192" s="241">
        <v>8</v>
      </c>
      <c r="I192" s="242"/>
      <c r="J192" s="243">
        <f t="shared" si="50"/>
        <v>0</v>
      </c>
      <c r="K192" s="239" t="s">
        <v>19</v>
      </c>
      <c r="L192" s="244"/>
      <c r="M192" s="245" t="s">
        <v>19</v>
      </c>
      <c r="N192" s="246" t="s">
        <v>47</v>
      </c>
      <c r="O192" s="66"/>
      <c r="P192" s="184">
        <f t="shared" si="51"/>
        <v>0</v>
      </c>
      <c r="Q192" s="184">
        <v>0</v>
      </c>
      <c r="R192" s="184">
        <f t="shared" si="52"/>
        <v>0</v>
      </c>
      <c r="S192" s="184">
        <v>0</v>
      </c>
      <c r="T192" s="185">
        <f t="shared" si="53"/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86" t="s">
        <v>252</v>
      </c>
      <c r="AT192" s="186" t="s">
        <v>757</v>
      </c>
      <c r="AU192" s="186" t="s">
        <v>84</v>
      </c>
      <c r="AY192" s="19" t="s">
        <v>177</v>
      </c>
      <c r="BE192" s="187">
        <f t="shared" si="54"/>
        <v>0</v>
      </c>
      <c r="BF192" s="187">
        <f t="shared" si="55"/>
        <v>0</v>
      </c>
      <c r="BG192" s="187">
        <f t="shared" si="56"/>
        <v>0</v>
      </c>
      <c r="BH192" s="187">
        <f t="shared" si="57"/>
        <v>0</v>
      </c>
      <c r="BI192" s="187">
        <f t="shared" si="58"/>
        <v>0</v>
      </c>
      <c r="BJ192" s="19" t="s">
        <v>84</v>
      </c>
      <c r="BK192" s="187">
        <f t="shared" si="59"/>
        <v>0</v>
      </c>
      <c r="BL192" s="19" t="s">
        <v>184</v>
      </c>
      <c r="BM192" s="186" t="s">
        <v>4617</v>
      </c>
    </row>
    <row r="193" spans="1:65" s="2" customFormat="1" ht="16.5" customHeight="1">
      <c r="A193" s="36"/>
      <c r="B193" s="37"/>
      <c r="C193" s="237" t="s">
        <v>1197</v>
      </c>
      <c r="D193" s="237" t="s">
        <v>757</v>
      </c>
      <c r="E193" s="238" t="s">
        <v>4618</v>
      </c>
      <c r="F193" s="239" t="s">
        <v>4619</v>
      </c>
      <c r="G193" s="240" t="s">
        <v>595</v>
      </c>
      <c r="H193" s="241">
        <v>26</v>
      </c>
      <c r="I193" s="242"/>
      <c r="J193" s="243">
        <f t="shared" si="50"/>
        <v>0</v>
      </c>
      <c r="K193" s="239" t="s">
        <v>19</v>
      </c>
      <c r="L193" s="244"/>
      <c r="M193" s="245" t="s">
        <v>19</v>
      </c>
      <c r="N193" s="246" t="s">
        <v>47</v>
      </c>
      <c r="O193" s="66"/>
      <c r="P193" s="184">
        <f t="shared" si="51"/>
        <v>0</v>
      </c>
      <c r="Q193" s="184">
        <v>0</v>
      </c>
      <c r="R193" s="184">
        <f t="shared" si="52"/>
        <v>0</v>
      </c>
      <c r="S193" s="184">
        <v>0</v>
      </c>
      <c r="T193" s="185">
        <f t="shared" si="5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86" t="s">
        <v>252</v>
      </c>
      <c r="AT193" s="186" t="s">
        <v>757</v>
      </c>
      <c r="AU193" s="186" t="s">
        <v>84</v>
      </c>
      <c r="AY193" s="19" t="s">
        <v>177</v>
      </c>
      <c r="BE193" s="187">
        <f t="shared" si="54"/>
        <v>0</v>
      </c>
      <c r="BF193" s="187">
        <f t="shared" si="55"/>
        <v>0</v>
      </c>
      <c r="BG193" s="187">
        <f t="shared" si="56"/>
        <v>0</v>
      </c>
      <c r="BH193" s="187">
        <f t="shared" si="57"/>
        <v>0</v>
      </c>
      <c r="BI193" s="187">
        <f t="shared" si="58"/>
        <v>0</v>
      </c>
      <c r="BJ193" s="19" t="s">
        <v>84</v>
      </c>
      <c r="BK193" s="187">
        <f t="shared" si="59"/>
        <v>0</v>
      </c>
      <c r="BL193" s="19" t="s">
        <v>184</v>
      </c>
      <c r="BM193" s="186" t="s">
        <v>4620</v>
      </c>
    </row>
    <row r="194" spans="1:65" s="2" customFormat="1" ht="16.5" customHeight="1">
      <c r="A194" s="36"/>
      <c r="B194" s="37"/>
      <c r="C194" s="237" t="s">
        <v>1202</v>
      </c>
      <c r="D194" s="237" t="s">
        <v>757</v>
      </c>
      <c r="E194" s="238" t="s">
        <v>4621</v>
      </c>
      <c r="F194" s="239" t="s">
        <v>4622</v>
      </c>
      <c r="G194" s="240" t="s">
        <v>595</v>
      </c>
      <c r="H194" s="241">
        <v>83</v>
      </c>
      <c r="I194" s="242"/>
      <c r="J194" s="243">
        <f t="shared" si="50"/>
        <v>0</v>
      </c>
      <c r="K194" s="239" t="s">
        <v>19</v>
      </c>
      <c r="L194" s="244"/>
      <c r="M194" s="245" t="s">
        <v>19</v>
      </c>
      <c r="N194" s="246" t="s">
        <v>47</v>
      </c>
      <c r="O194" s="66"/>
      <c r="P194" s="184">
        <f t="shared" si="51"/>
        <v>0</v>
      </c>
      <c r="Q194" s="184">
        <v>0</v>
      </c>
      <c r="R194" s="184">
        <f t="shared" si="52"/>
        <v>0</v>
      </c>
      <c r="S194" s="184">
        <v>0</v>
      </c>
      <c r="T194" s="185">
        <f t="shared" si="5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86" t="s">
        <v>252</v>
      </c>
      <c r="AT194" s="186" t="s">
        <v>757</v>
      </c>
      <c r="AU194" s="186" t="s">
        <v>84</v>
      </c>
      <c r="AY194" s="19" t="s">
        <v>177</v>
      </c>
      <c r="BE194" s="187">
        <f t="shared" si="54"/>
        <v>0</v>
      </c>
      <c r="BF194" s="187">
        <f t="shared" si="55"/>
        <v>0</v>
      </c>
      <c r="BG194" s="187">
        <f t="shared" si="56"/>
        <v>0</v>
      </c>
      <c r="BH194" s="187">
        <f t="shared" si="57"/>
        <v>0</v>
      </c>
      <c r="BI194" s="187">
        <f t="shared" si="58"/>
        <v>0</v>
      </c>
      <c r="BJ194" s="19" t="s">
        <v>84</v>
      </c>
      <c r="BK194" s="187">
        <f t="shared" si="59"/>
        <v>0</v>
      </c>
      <c r="BL194" s="19" t="s">
        <v>184</v>
      </c>
      <c r="BM194" s="186" t="s">
        <v>4623</v>
      </c>
    </row>
    <row r="195" spans="1:65" s="2" customFormat="1" ht="16.5" customHeight="1">
      <c r="A195" s="36"/>
      <c r="B195" s="37"/>
      <c r="C195" s="237" t="s">
        <v>1206</v>
      </c>
      <c r="D195" s="237" t="s">
        <v>757</v>
      </c>
      <c r="E195" s="238" t="s">
        <v>4624</v>
      </c>
      <c r="F195" s="239" t="s">
        <v>4625</v>
      </c>
      <c r="G195" s="240" t="s">
        <v>595</v>
      </c>
      <c r="H195" s="241">
        <v>131</v>
      </c>
      <c r="I195" s="242"/>
      <c r="J195" s="243">
        <f t="shared" si="50"/>
        <v>0</v>
      </c>
      <c r="K195" s="239" t="s">
        <v>19</v>
      </c>
      <c r="L195" s="244"/>
      <c r="M195" s="245" t="s">
        <v>19</v>
      </c>
      <c r="N195" s="246" t="s">
        <v>47</v>
      </c>
      <c r="O195" s="66"/>
      <c r="P195" s="184">
        <f t="shared" si="51"/>
        <v>0</v>
      </c>
      <c r="Q195" s="184">
        <v>0</v>
      </c>
      <c r="R195" s="184">
        <f t="shared" si="52"/>
        <v>0</v>
      </c>
      <c r="S195" s="184">
        <v>0</v>
      </c>
      <c r="T195" s="185">
        <f t="shared" si="5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86" t="s">
        <v>252</v>
      </c>
      <c r="AT195" s="186" t="s">
        <v>757</v>
      </c>
      <c r="AU195" s="186" t="s">
        <v>84</v>
      </c>
      <c r="AY195" s="19" t="s">
        <v>177</v>
      </c>
      <c r="BE195" s="187">
        <f t="shared" si="54"/>
        <v>0</v>
      </c>
      <c r="BF195" s="187">
        <f t="shared" si="55"/>
        <v>0</v>
      </c>
      <c r="BG195" s="187">
        <f t="shared" si="56"/>
        <v>0</v>
      </c>
      <c r="BH195" s="187">
        <f t="shared" si="57"/>
        <v>0</v>
      </c>
      <c r="BI195" s="187">
        <f t="shared" si="58"/>
        <v>0</v>
      </c>
      <c r="BJ195" s="19" t="s">
        <v>84</v>
      </c>
      <c r="BK195" s="187">
        <f t="shared" si="59"/>
        <v>0</v>
      </c>
      <c r="BL195" s="19" t="s">
        <v>184</v>
      </c>
      <c r="BM195" s="186" t="s">
        <v>4626</v>
      </c>
    </row>
    <row r="196" spans="1:65" s="2" customFormat="1" ht="16.5" customHeight="1">
      <c r="A196" s="36"/>
      <c r="B196" s="37"/>
      <c r="C196" s="175" t="s">
        <v>1211</v>
      </c>
      <c r="D196" s="175" t="s">
        <v>179</v>
      </c>
      <c r="E196" s="176" t="s">
        <v>4627</v>
      </c>
      <c r="F196" s="177" t="s">
        <v>4628</v>
      </c>
      <c r="G196" s="178" t="s">
        <v>272</v>
      </c>
      <c r="H196" s="179">
        <v>46</v>
      </c>
      <c r="I196" s="180"/>
      <c r="J196" s="181">
        <f t="shared" si="50"/>
        <v>0</v>
      </c>
      <c r="K196" s="177" t="s">
        <v>19</v>
      </c>
      <c r="L196" s="41"/>
      <c r="M196" s="182" t="s">
        <v>19</v>
      </c>
      <c r="N196" s="183" t="s">
        <v>47</v>
      </c>
      <c r="O196" s="66"/>
      <c r="P196" s="184">
        <f t="shared" si="51"/>
        <v>0</v>
      </c>
      <c r="Q196" s="184">
        <v>0</v>
      </c>
      <c r="R196" s="184">
        <f t="shared" si="52"/>
        <v>0</v>
      </c>
      <c r="S196" s="184">
        <v>0</v>
      </c>
      <c r="T196" s="185">
        <f t="shared" si="5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86" t="s">
        <v>184</v>
      </c>
      <c r="AT196" s="186" t="s">
        <v>179</v>
      </c>
      <c r="AU196" s="186" t="s">
        <v>84</v>
      </c>
      <c r="AY196" s="19" t="s">
        <v>177</v>
      </c>
      <c r="BE196" s="187">
        <f t="shared" si="54"/>
        <v>0</v>
      </c>
      <c r="BF196" s="187">
        <f t="shared" si="55"/>
        <v>0</v>
      </c>
      <c r="BG196" s="187">
        <f t="shared" si="56"/>
        <v>0</v>
      </c>
      <c r="BH196" s="187">
        <f t="shared" si="57"/>
        <v>0</v>
      </c>
      <c r="BI196" s="187">
        <f t="shared" si="58"/>
        <v>0</v>
      </c>
      <c r="BJ196" s="19" t="s">
        <v>84</v>
      </c>
      <c r="BK196" s="187">
        <f t="shared" si="59"/>
        <v>0</v>
      </c>
      <c r="BL196" s="19" t="s">
        <v>184</v>
      </c>
      <c r="BM196" s="186" t="s">
        <v>4629</v>
      </c>
    </row>
    <row r="197" spans="1:65" s="2" customFormat="1" ht="16.5" customHeight="1">
      <c r="A197" s="36"/>
      <c r="B197" s="37"/>
      <c r="C197" s="237" t="s">
        <v>1218</v>
      </c>
      <c r="D197" s="237" t="s">
        <v>757</v>
      </c>
      <c r="E197" s="238" t="s">
        <v>4630</v>
      </c>
      <c r="F197" s="239" t="s">
        <v>4631</v>
      </c>
      <c r="G197" s="240" t="s">
        <v>272</v>
      </c>
      <c r="H197" s="241">
        <v>18</v>
      </c>
      <c r="I197" s="242"/>
      <c r="J197" s="243">
        <f t="shared" si="50"/>
        <v>0</v>
      </c>
      <c r="K197" s="239" t="s">
        <v>19</v>
      </c>
      <c r="L197" s="244"/>
      <c r="M197" s="245" t="s">
        <v>19</v>
      </c>
      <c r="N197" s="246" t="s">
        <v>47</v>
      </c>
      <c r="O197" s="66"/>
      <c r="P197" s="184">
        <f t="shared" si="51"/>
        <v>0</v>
      </c>
      <c r="Q197" s="184">
        <v>0</v>
      </c>
      <c r="R197" s="184">
        <f t="shared" si="52"/>
        <v>0</v>
      </c>
      <c r="S197" s="184">
        <v>0</v>
      </c>
      <c r="T197" s="185">
        <f t="shared" si="53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86" t="s">
        <v>252</v>
      </c>
      <c r="AT197" s="186" t="s">
        <v>757</v>
      </c>
      <c r="AU197" s="186" t="s">
        <v>84</v>
      </c>
      <c r="AY197" s="19" t="s">
        <v>177</v>
      </c>
      <c r="BE197" s="187">
        <f t="shared" si="54"/>
        <v>0</v>
      </c>
      <c r="BF197" s="187">
        <f t="shared" si="55"/>
        <v>0</v>
      </c>
      <c r="BG197" s="187">
        <f t="shared" si="56"/>
        <v>0</v>
      </c>
      <c r="BH197" s="187">
        <f t="shared" si="57"/>
        <v>0</v>
      </c>
      <c r="BI197" s="187">
        <f t="shared" si="58"/>
        <v>0</v>
      </c>
      <c r="BJ197" s="19" t="s">
        <v>84</v>
      </c>
      <c r="BK197" s="187">
        <f t="shared" si="59"/>
        <v>0</v>
      </c>
      <c r="BL197" s="19" t="s">
        <v>184</v>
      </c>
      <c r="BM197" s="186" t="s">
        <v>4632</v>
      </c>
    </row>
    <row r="198" spans="1:65" s="2" customFormat="1" ht="16.5" customHeight="1">
      <c r="A198" s="36"/>
      <c r="B198" s="37"/>
      <c r="C198" s="237" t="s">
        <v>1225</v>
      </c>
      <c r="D198" s="237" t="s">
        <v>757</v>
      </c>
      <c r="E198" s="238" t="s">
        <v>4633</v>
      </c>
      <c r="F198" s="239" t="s">
        <v>4634</v>
      </c>
      <c r="G198" s="240" t="s">
        <v>272</v>
      </c>
      <c r="H198" s="241">
        <v>1</v>
      </c>
      <c r="I198" s="242"/>
      <c r="J198" s="243">
        <f t="shared" si="50"/>
        <v>0</v>
      </c>
      <c r="K198" s="239" t="s">
        <v>19</v>
      </c>
      <c r="L198" s="244"/>
      <c r="M198" s="245" t="s">
        <v>19</v>
      </c>
      <c r="N198" s="246" t="s">
        <v>47</v>
      </c>
      <c r="O198" s="66"/>
      <c r="P198" s="184">
        <f t="shared" si="51"/>
        <v>0</v>
      </c>
      <c r="Q198" s="184">
        <v>0</v>
      </c>
      <c r="R198" s="184">
        <f t="shared" si="52"/>
        <v>0</v>
      </c>
      <c r="S198" s="184">
        <v>0</v>
      </c>
      <c r="T198" s="185">
        <f t="shared" si="53"/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86" t="s">
        <v>252</v>
      </c>
      <c r="AT198" s="186" t="s">
        <v>757</v>
      </c>
      <c r="AU198" s="186" t="s">
        <v>84</v>
      </c>
      <c r="AY198" s="19" t="s">
        <v>177</v>
      </c>
      <c r="BE198" s="187">
        <f t="shared" si="54"/>
        <v>0</v>
      </c>
      <c r="BF198" s="187">
        <f t="shared" si="55"/>
        <v>0</v>
      </c>
      <c r="BG198" s="187">
        <f t="shared" si="56"/>
        <v>0</v>
      </c>
      <c r="BH198" s="187">
        <f t="shared" si="57"/>
        <v>0</v>
      </c>
      <c r="BI198" s="187">
        <f t="shared" si="58"/>
        <v>0</v>
      </c>
      <c r="BJ198" s="19" t="s">
        <v>84</v>
      </c>
      <c r="BK198" s="187">
        <f t="shared" si="59"/>
        <v>0</v>
      </c>
      <c r="BL198" s="19" t="s">
        <v>184</v>
      </c>
      <c r="BM198" s="186" t="s">
        <v>4635</v>
      </c>
    </row>
    <row r="199" spans="1:65" s="2" customFormat="1" ht="16.5" customHeight="1">
      <c r="A199" s="36"/>
      <c r="B199" s="37"/>
      <c r="C199" s="237" t="s">
        <v>1232</v>
      </c>
      <c r="D199" s="237" t="s">
        <v>757</v>
      </c>
      <c r="E199" s="238" t="s">
        <v>4636</v>
      </c>
      <c r="F199" s="239" t="s">
        <v>4637</v>
      </c>
      <c r="G199" s="240" t="s">
        <v>272</v>
      </c>
      <c r="H199" s="241">
        <v>4</v>
      </c>
      <c r="I199" s="242"/>
      <c r="J199" s="243">
        <f t="shared" si="50"/>
        <v>0</v>
      </c>
      <c r="K199" s="239" t="s">
        <v>19</v>
      </c>
      <c r="L199" s="244"/>
      <c r="M199" s="245" t="s">
        <v>19</v>
      </c>
      <c r="N199" s="246" t="s">
        <v>47</v>
      </c>
      <c r="O199" s="66"/>
      <c r="P199" s="184">
        <f t="shared" si="51"/>
        <v>0</v>
      </c>
      <c r="Q199" s="184">
        <v>0</v>
      </c>
      <c r="R199" s="184">
        <f t="shared" si="52"/>
        <v>0</v>
      </c>
      <c r="S199" s="184">
        <v>0</v>
      </c>
      <c r="T199" s="185">
        <f t="shared" si="53"/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86" t="s">
        <v>252</v>
      </c>
      <c r="AT199" s="186" t="s">
        <v>757</v>
      </c>
      <c r="AU199" s="186" t="s">
        <v>84</v>
      </c>
      <c r="AY199" s="19" t="s">
        <v>177</v>
      </c>
      <c r="BE199" s="187">
        <f t="shared" si="54"/>
        <v>0</v>
      </c>
      <c r="BF199" s="187">
        <f t="shared" si="55"/>
        <v>0</v>
      </c>
      <c r="BG199" s="187">
        <f t="shared" si="56"/>
        <v>0</v>
      </c>
      <c r="BH199" s="187">
        <f t="shared" si="57"/>
        <v>0</v>
      </c>
      <c r="BI199" s="187">
        <f t="shared" si="58"/>
        <v>0</v>
      </c>
      <c r="BJ199" s="19" t="s">
        <v>84</v>
      </c>
      <c r="BK199" s="187">
        <f t="shared" si="59"/>
        <v>0</v>
      </c>
      <c r="BL199" s="19" t="s">
        <v>184</v>
      </c>
      <c r="BM199" s="186" t="s">
        <v>4638</v>
      </c>
    </row>
    <row r="200" spans="1:65" s="2" customFormat="1" ht="16.5" customHeight="1">
      <c r="A200" s="36"/>
      <c r="B200" s="37"/>
      <c r="C200" s="237" t="s">
        <v>1237</v>
      </c>
      <c r="D200" s="237" t="s">
        <v>757</v>
      </c>
      <c r="E200" s="238" t="s">
        <v>4639</v>
      </c>
      <c r="F200" s="239" t="s">
        <v>4640</v>
      </c>
      <c r="G200" s="240" t="s">
        <v>272</v>
      </c>
      <c r="H200" s="241">
        <v>3</v>
      </c>
      <c r="I200" s="242"/>
      <c r="J200" s="243">
        <f t="shared" si="50"/>
        <v>0</v>
      </c>
      <c r="K200" s="239" t="s">
        <v>19</v>
      </c>
      <c r="L200" s="244"/>
      <c r="M200" s="245" t="s">
        <v>19</v>
      </c>
      <c r="N200" s="246" t="s">
        <v>47</v>
      </c>
      <c r="O200" s="66"/>
      <c r="P200" s="184">
        <f t="shared" si="51"/>
        <v>0</v>
      </c>
      <c r="Q200" s="184">
        <v>0</v>
      </c>
      <c r="R200" s="184">
        <f t="shared" si="52"/>
        <v>0</v>
      </c>
      <c r="S200" s="184">
        <v>0</v>
      </c>
      <c r="T200" s="185">
        <f t="shared" si="53"/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86" t="s">
        <v>252</v>
      </c>
      <c r="AT200" s="186" t="s">
        <v>757</v>
      </c>
      <c r="AU200" s="186" t="s">
        <v>84</v>
      </c>
      <c r="AY200" s="19" t="s">
        <v>177</v>
      </c>
      <c r="BE200" s="187">
        <f t="shared" si="54"/>
        <v>0</v>
      </c>
      <c r="BF200" s="187">
        <f t="shared" si="55"/>
        <v>0</v>
      </c>
      <c r="BG200" s="187">
        <f t="shared" si="56"/>
        <v>0</v>
      </c>
      <c r="BH200" s="187">
        <f t="shared" si="57"/>
        <v>0</v>
      </c>
      <c r="BI200" s="187">
        <f t="shared" si="58"/>
        <v>0</v>
      </c>
      <c r="BJ200" s="19" t="s">
        <v>84</v>
      </c>
      <c r="BK200" s="187">
        <f t="shared" si="59"/>
        <v>0</v>
      </c>
      <c r="BL200" s="19" t="s">
        <v>184</v>
      </c>
      <c r="BM200" s="186" t="s">
        <v>4641</v>
      </c>
    </row>
    <row r="201" spans="1:65" s="2" customFormat="1" ht="16.5" customHeight="1">
      <c r="A201" s="36"/>
      <c r="B201" s="37"/>
      <c r="C201" s="237" t="s">
        <v>1242</v>
      </c>
      <c r="D201" s="237" t="s">
        <v>757</v>
      </c>
      <c r="E201" s="238" t="s">
        <v>4642</v>
      </c>
      <c r="F201" s="239" t="s">
        <v>4643</v>
      </c>
      <c r="G201" s="240" t="s">
        <v>272</v>
      </c>
      <c r="H201" s="241">
        <v>6</v>
      </c>
      <c r="I201" s="242"/>
      <c r="J201" s="243">
        <f t="shared" si="50"/>
        <v>0</v>
      </c>
      <c r="K201" s="239" t="s">
        <v>19</v>
      </c>
      <c r="L201" s="244"/>
      <c r="M201" s="245" t="s">
        <v>19</v>
      </c>
      <c r="N201" s="246" t="s">
        <v>47</v>
      </c>
      <c r="O201" s="66"/>
      <c r="P201" s="184">
        <f t="shared" si="51"/>
        <v>0</v>
      </c>
      <c r="Q201" s="184">
        <v>0</v>
      </c>
      <c r="R201" s="184">
        <f t="shared" si="52"/>
        <v>0</v>
      </c>
      <c r="S201" s="184">
        <v>0</v>
      </c>
      <c r="T201" s="185">
        <f t="shared" si="53"/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86" t="s">
        <v>252</v>
      </c>
      <c r="AT201" s="186" t="s">
        <v>757</v>
      </c>
      <c r="AU201" s="186" t="s">
        <v>84</v>
      </c>
      <c r="AY201" s="19" t="s">
        <v>177</v>
      </c>
      <c r="BE201" s="187">
        <f t="shared" si="54"/>
        <v>0</v>
      </c>
      <c r="BF201" s="187">
        <f t="shared" si="55"/>
        <v>0</v>
      </c>
      <c r="BG201" s="187">
        <f t="shared" si="56"/>
        <v>0</v>
      </c>
      <c r="BH201" s="187">
        <f t="shared" si="57"/>
        <v>0</v>
      </c>
      <c r="BI201" s="187">
        <f t="shared" si="58"/>
        <v>0</v>
      </c>
      <c r="BJ201" s="19" t="s">
        <v>84</v>
      </c>
      <c r="BK201" s="187">
        <f t="shared" si="59"/>
        <v>0</v>
      </c>
      <c r="BL201" s="19" t="s">
        <v>184</v>
      </c>
      <c r="BM201" s="186" t="s">
        <v>4644</v>
      </c>
    </row>
    <row r="202" spans="1:65" s="2" customFormat="1" ht="16.5" customHeight="1">
      <c r="A202" s="36"/>
      <c r="B202" s="37"/>
      <c r="C202" s="237" t="s">
        <v>1249</v>
      </c>
      <c r="D202" s="237" t="s">
        <v>757</v>
      </c>
      <c r="E202" s="238" t="s">
        <v>4645</v>
      </c>
      <c r="F202" s="239" t="s">
        <v>4646</v>
      </c>
      <c r="G202" s="240" t="s">
        <v>272</v>
      </c>
      <c r="H202" s="241">
        <v>7</v>
      </c>
      <c r="I202" s="242"/>
      <c r="J202" s="243">
        <f t="shared" si="50"/>
        <v>0</v>
      </c>
      <c r="K202" s="239" t="s">
        <v>19</v>
      </c>
      <c r="L202" s="244"/>
      <c r="M202" s="245" t="s">
        <v>19</v>
      </c>
      <c r="N202" s="246" t="s">
        <v>47</v>
      </c>
      <c r="O202" s="66"/>
      <c r="P202" s="184">
        <f t="shared" si="51"/>
        <v>0</v>
      </c>
      <c r="Q202" s="184">
        <v>0</v>
      </c>
      <c r="R202" s="184">
        <f t="shared" si="52"/>
        <v>0</v>
      </c>
      <c r="S202" s="184">
        <v>0</v>
      </c>
      <c r="T202" s="185">
        <f t="shared" si="53"/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86" t="s">
        <v>252</v>
      </c>
      <c r="AT202" s="186" t="s">
        <v>757</v>
      </c>
      <c r="AU202" s="186" t="s">
        <v>84</v>
      </c>
      <c r="AY202" s="19" t="s">
        <v>177</v>
      </c>
      <c r="BE202" s="187">
        <f t="shared" si="54"/>
        <v>0</v>
      </c>
      <c r="BF202" s="187">
        <f t="shared" si="55"/>
        <v>0</v>
      </c>
      <c r="BG202" s="187">
        <f t="shared" si="56"/>
        <v>0</v>
      </c>
      <c r="BH202" s="187">
        <f t="shared" si="57"/>
        <v>0</v>
      </c>
      <c r="BI202" s="187">
        <f t="shared" si="58"/>
        <v>0</v>
      </c>
      <c r="BJ202" s="19" t="s">
        <v>84</v>
      </c>
      <c r="BK202" s="187">
        <f t="shared" si="59"/>
        <v>0</v>
      </c>
      <c r="BL202" s="19" t="s">
        <v>184</v>
      </c>
      <c r="BM202" s="186" t="s">
        <v>4647</v>
      </c>
    </row>
    <row r="203" spans="1:65" s="2" customFormat="1" ht="16.5" customHeight="1">
      <c r="A203" s="36"/>
      <c r="B203" s="37"/>
      <c r="C203" s="237" t="s">
        <v>1256</v>
      </c>
      <c r="D203" s="237" t="s">
        <v>757</v>
      </c>
      <c r="E203" s="238" t="s">
        <v>4648</v>
      </c>
      <c r="F203" s="239" t="s">
        <v>4649</v>
      </c>
      <c r="G203" s="240" t="s">
        <v>272</v>
      </c>
      <c r="H203" s="241">
        <v>1</v>
      </c>
      <c r="I203" s="242"/>
      <c r="J203" s="243">
        <f t="shared" si="50"/>
        <v>0</v>
      </c>
      <c r="K203" s="239" t="s">
        <v>19</v>
      </c>
      <c r="L203" s="244"/>
      <c r="M203" s="245" t="s">
        <v>19</v>
      </c>
      <c r="N203" s="246" t="s">
        <v>47</v>
      </c>
      <c r="O203" s="66"/>
      <c r="P203" s="184">
        <f t="shared" si="51"/>
        <v>0</v>
      </c>
      <c r="Q203" s="184">
        <v>0</v>
      </c>
      <c r="R203" s="184">
        <f t="shared" si="52"/>
        <v>0</v>
      </c>
      <c r="S203" s="184">
        <v>0</v>
      </c>
      <c r="T203" s="185">
        <f t="shared" si="53"/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86" t="s">
        <v>252</v>
      </c>
      <c r="AT203" s="186" t="s">
        <v>757</v>
      </c>
      <c r="AU203" s="186" t="s">
        <v>84</v>
      </c>
      <c r="AY203" s="19" t="s">
        <v>177</v>
      </c>
      <c r="BE203" s="187">
        <f t="shared" si="54"/>
        <v>0</v>
      </c>
      <c r="BF203" s="187">
        <f t="shared" si="55"/>
        <v>0</v>
      </c>
      <c r="BG203" s="187">
        <f t="shared" si="56"/>
        <v>0</v>
      </c>
      <c r="BH203" s="187">
        <f t="shared" si="57"/>
        <v>0</v>
      </c>
      <c r="BI203" s="187">
        <f t="shared" si="58"/>
        <v>0</v>
      </c>
      <c r="BJ203" s="19" t="s">
        <v>84</v>
      </c>
      <c r="BK203" s="187">
        <f t="shared" si="59"/>
        <v>0</v>
      </c>
      <c r="BL203" s="19" t="s">
        <v>184</v>
      </c>
      <c r="BM203" s="186" t="s">
        <v>4650</v>
      </c>
    </row>
    <row r="204" spans="1:65" s="2" customFormat="1" ht="24.2" customHeight="1">
      <c r="A204" s="36"/>
      <c r="B204" s="37"/>
      <c r="C204" s="175" t="s">
        <v>1265</v>
      </c>
      <c r="D204" s="175" t="s">
        <v>179</v>
      </c>
      <c r="E204" s="176" t="s">
        <v>4651</v>
      </c>
      <c r="F204" s="177" t="s">
        <v>4652</v>
      </c>
      <c r="G204" s="178" t="s">
        <v>595</v>
      </c>
      <c r="H204" s="179">
        <v>77</v>
      </c>
      <c r="I204" s="180"/>
      <c r="J204" s="181">
        <f t="shared" si="50"/>
        <v>0</v>
      </c>
      <c r="K204" s="177" t="s">
        <v>19</v>
      </c>
      <c r="L204" s="41"/>
      <c r="M204" s="182" t="s">
        <v>19</v>
      </c>
      <c r="N204" s="183" t="s">
        <v>47</v>
      </c>
      <c r="O204" s="66"/>
      <c r="P204" s="184">
        <f t="shared" si="51"/>
        <v>0</v>
      </c>
      <c r="Q204" s="184">
        <v>5.0000000000000002E-5</v>
      </c>
      <c r="R204" s="184">
        <f t="shared" si="52"/>
        <v>3.8500000000000001E-3</v>
      </c>
      <c r="S204" s="184">
        <v>0</v>
      </c>
      <c r="T204" s="185">
        <f t="shared" si="53"/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86" t="s">
        <v>184</v>
      </c>
      <c r="AT204" s="186" t="s">
        <v>179</v>
      </c>
      <c r="AU204" s="186" t="s">
        <v>84</v>
      </c>
      <c r="AY204" s="19" t="s">
        <v>177</v>
      </c>
      <c r="BE204" s="187">
        <f t="shared" si="54"/>
        <v>0</v>
      </c>
      <c r="BF204" s="187">
        <f t="shared" si="55"/>
        <v>0</v>
      </c>
      <c r="BG204" s="187">
        <f t="shared" si="56"/>
        <v>0</v>
      </c>
      <c r="BH204" s="187">
        <f t="shared" si="57"/>
        <v>0</v>
      </c>
      <c r="BI204" s="187">
        <f t="shared" si="58"/>
        <v>0</v>
      </c>
      <c r="BJ204" s="19" t="s">
        <v>84</v>
      </c>
      <c r="BK204" s="187">
        <f t="shared" si="59"/>
        <v>0</v>
      </c>
      <c r="BL204" s="19" t="s">
        <v>184</v>
      </c>
      <c r="BM204" s="186" t="s">
        <v>4653</v>
      </c>
    </row>
    <row r="205" spans="1:65" s="2" customFormat="1" ht="16.5" customHeight="1">
      <c r="A205" s="36"/>
      <c r="B205" s="37"/>
      <c r="C205" s="237" t="s">
        <v>1271</v>
      </c>
      <c r="D205" s="237" t="s">
        <v>757</v>
      </c>
      <c r="E205" s="238" t="s">
        <v>4654</v>
      </c>
      <c r="F205" s="239" t="s">
        <v>4655</v>
      </c>
      <c r="G205" s="240" t="s">
        <v>595</v>
      </c>
      <c r="H205" s="241">
        <v>78.155000000000001</v>
      </c>
      <c r="I205" s="242"/>
      <c r="J205" s="243">
        <f t="shared" si="50"/>
        <v>0</v>
      </c>
      <c r="K205" s="239" t="s">
        <v>19</v>
      </c>
      <c r="L205" s="244"/>
      <c r="M205" s="245" t="s">
        <v>19</v>
      </c>
      <c r="N205" s="246" t="s">
        <v>47</v>
      </c>
      <c r="O205" s="66"/>
      <c r="P205" s="184">
        <f t="shared" si="51"/>
        <v>0</v>
      </c>
      <c r="Q205" s="184">
        <v>7.4999999999999997E-2</v>
      </c>
      <c r="R205" s="184">
        <f t="shared" si="52"/>
        <v>5.8616250000000001</v>
      </c>
      <c r="S205" s="184">
        <v>0</v>
      </c>
      <c r="T205" s="185">
        <f t="shared" si="53"/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86" t="s">
        <v>252</v>
      </c>
      <c r="AT205" s="186" t="s">
        <v>757</v>
      </c>
      <c r="AU205" s="186" t="s">
        <v>84</v>
      </c>
      <c r="AY205" s="19" t="s">
        <v>177</v>
      </c>
      <c r="BE205" s="187">
        <f t="shared" si="54"/>
        <v>0</v>
      </c>
      <c r="BF205" s="187">
        <f t="shared" si="55"/>
        <v>0</v>
      </c>
      <c r="BG205" s="187">
        <f t="shared" si="56"/>
        <v>0</v>
      </c>
      <c r="BH205" s="187">
        <f t="shared" si="57"/>
        <v>0</v>
      </c>
      <c r="BI205" s="187">
        <f t="shared" si="58"/>
        <v>0</v>
      </c>
      <c r="BJ205" s="19" t="s">
        <v>84</v>
      </c>
      <c r="BK205" s="187">
        <f t="shared" si="59"/>
        <v>0</v>
      </c>
      <c r="BL205" s="19" t="s">
        <v>184</v>
      </c>
      <c r="BM205" s="186" t="s">
        <v>4656</v>
      </c>
    </row>
    <row r="206" spans="1:65" s="13" customFormat="1" ht="11.25">
      <c r="B206" s="193"/>
      <c r="C206" s="194"/>
      <c r="D206" s="195" t="s">
        <v>188</v>
      </c>
      <c r="E206" s="196" t="s">
        <v>19</v>
      </c>
      <c r="F206" s="197" t="s">
        <v>4657</v>
      </c>
      <c r="G206" s="194"/>
      <c r="H206" s="198">
        <v>78.155000000000001</v>
      </c>
      <c r="I206" s="199"/>
      <c r="J206" s="194"/>
      <c r="K206" s="194"/>
      <c r="L206" s="200"/>
      <c r="M206" s="201"/>
      <c r="N206" s="202"/>
      <c r="O206" s="202"/>
      <c r="P206" s="202"/>
      <c r="Q206" s="202"/>
      <c r="R206" s="202"/>
      <c r="S206" s="202"/>
      <c r="T206" s="203"/>
      <c r="AT206" s="204" t="s">
        <v>188</v>
      </c>
      <c r="AU206" s="204" t="s">
        <v>84</v>
      </c>
      <c r="AV206" s="13" t="s">
        <v>86</v>
      </c>
      <c r="AW206" s="13" t="s">
        <v>35</v>
      </c>
      <c r="AX206" s="13" t="s">
        <v>84</v>
      </c>
      <c r="AY206" s="204" t="s">
        <v>177</v>
      </c>
    </row>
    <row r="207" spans="1:65" s="2" customFormat="1" ht="16.5" customHeight="1">
      <c r="A207" s="36"/>
      <c r="B207" s="37"/>
      <c r="C207" s="175" t="s">
        <v>1276</v>
      </c>
      <c r="D207" s="175" t="s">
        <v>179</v>
      </c>
      <c r="E207" s="176" t="s">
        <v>4658</v>
      </c>
      <c r="F207" s="177" t="s">
        <v>4659</v>
      </c>
      <c r="G207" s="178" t="s">
        <v>272</v>
      </c>
      <c r="H207" s="179">
        <v>4</v>
      </c>
      <c r="I207" s="180"/>
      <c r="J207" s="181">
        <f t="shared" ref="J207:J238" si="60">ROUND(I207*H207,2)</f>
        <v>0</v>
      </c>
      <c r="K207" s="177" t="s">
        <v>19</v>
      </c>
      <c r="L207" s="41"/>
      <c r="M207" s="182" t="s">
        <v>19</v>
      </c>
      <c r="N207" s="183" t="s">
        <v>47</v>
      </c>
      <c r="O207" s="66"/>
      <c r="P207" s="184">
        <f t="shared" ref="P207:P238" si="61">O207*H207</f>
        <v>0</v>
      </c>
      <c r="Q207" s="184">
        <v>0</v>
      </c>
      <c r="R207" s="184">
        <f t="shared" ref="R207:R238" si="62">Q207*H207</f>
        <v>0</v>
      </c>
      <c r="S207" s="184">
        <v>0</v>
      </c>
      <c r="T207" s="185">
        <f t="shared" ref="T207:T238" si="63"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86" t="s">
        <v>184</v>
      </c>
      <c r="AT207" s="186" t="s">
        <v>179</v>
      </c>
      <c r="AU207" s="186" t="s">
        <v>84</v>
      </c>
      <c r="AY207" s="19" t="s">
        <v>177</v>
      </c>
      <c r="BE207" s="187">
        <f t="shared" ref="BE207:BE238" si="64">IF(N207="základní",J207,0)</f>
        <v>0</v>
      </c>
      <c r="BF207" s="187">
        <f t="shared" ref="BF207:BF238" si="65">IF(N207="snížená",J207,0)</f>
        <v>0</v>
      </c>
      <c r="BG207" s="187">
        <f t="shared" ref="BG207:BG238" si="66">IF(N207="zákl. přenesená",J207,0)</f>
        <v>0</v>
      </c>
      <c r="BH207" s="187">
        <f t="shared" ref="BH207:BH238" si="67">IF(N207="sníž. přenesená",J207,0)</f>
        <v>0</v>
      </c>
      <c r="BI207" s="187">
        <f t="shared" ref="BI207:BI238" si="68">IF(N207="nulová",J207,0)</f>
        <v>0</v>
      </c>
      <c r="BJ207" s="19" t="s">
        <v>84</v>
      </c>
      <c r="BK207" s="187">
        <f t="shared" ref="BK207:BK238" si="69">ROUND(I207*H207,2)</f>
        <v>0</v>
      </c>
      <c r="BL207" s="19" t="s">
        <v>184</v>
      </c>
      <c r="BM207" s="186" t="s">
        <v>4660</v>
      </c>
    </row>
    <row r="208" spans="1:65" s="2" customFormat="1" ht="16.5" customHeight="1">
      <c r="A208" s="36"/>
      <c r="B208" s="37"/>
      <c r="C208" s="175" t="s">
        <v>1284</v>
      </c>
      <c r="D208" s="175" t="s">
        <v>179</v>
      </c>
      <c r="E208" s="176" t="s">
        <v>4661</v>
      </c>
      <c r="F208" s="177" t="s">
        <v>4662</v>
      </c>
      <c r="G208" s="178" t="s">
        <v>272</v>
      </c>
      <c r="H208" s="179">
        <v>2</v>
      </c>
      <c r="I208" s="180"/>
      <c r="J208" s="181">
        <f t="shared" si="60"/>
        <v>0</v>
      </c>
      <c r="K208" s="177" t="s">
        <v>19</v>
      </c>
      <c r="L208" s="41"/>
      <c r="M208" s="182" t="s">
        <v>19</v>
      </c>
      <c r="N208" s="183" t="s">
        <v>47</v>
      </c>
      <c r="O208" s="66"/>
      <c r="P208" s="184">
        <f t="shared" si="61"/>
        <v>0</v>
      </c>
      <c r="Q208" s="184">
        <v>0</v>
      </c>
      <c r="R208" s="184">
        <f t="shared" si="62"/>
        <v>0</v>
      </c>
      <c r="S208" s="184">
        <v>0</v>
      </c>
      <c r="T208" s="185">
        <f t="shared" si="63"/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86" t="s">
        <v>184</v>
      </c>
      <c r="AT208" s="186" t="s">
        <v>179</v>
      </c>
      <c r="AU208" s="186" t="s">
        <v>84</v>
      </c>
      <c r="AY208" s="19" t="s">
        <v>177</v>
      </c>
      <c r="BE208" s="187">
        <f t="shared" si="64"/>
        <v>0</v>
      </c>
      <c r="BF208" s="187">
        <f t="shared" si="65"/>
        <v>0</v>
      </c>
      <c r="BG208" s="187">
        <f t="shared" si="66"/>
        <v>0</v>
      </c>
      <c r="BH208" s="187">
        <f t="shared" si="67"/>
        <v>0</v>
      </c>
      <c r="BI208" s="187">
        <f t="shared" si="68"/>
        <v>0</v>
      </c>
      <c r="BJ208" s="19" t="s">
        <v>84</v>
      </c>
      <c r="BK208" s="187">
        <f t="shared" si="69"/>
        <v>0</v>
      </c>
      <c r="BL208" s="19" t="s">
        <v>184</v>
      </c>
      <c r="BM208" s="186" t="s">
        <v>4663</v>
      </c>
    </row>
    <row r="209" spans="1:65" s="2" customFormat="1" ht="16.5" customHeight="1">
      <c r="A209" s="36"/>
      <c r="B209" s="37"/>
      <c r="C209" s="175" t="s">
        <v>1290</v>
      </c>
      <c r="D209" s="175" t="s">
        <v>179</v>
      </c>
      <c r="E209" s="176" t="s">
        <v>4664</v>
      </c>
      <c r="F209" s="177" t="s">
        <v>4665</v>
      </c>
      <c r="G209" s="178" t="s">
        <v>272</v>
      </c>
      <c r="H209" s="179">
        <v>4</v>
      </c>
      <c r="I209" s="180"/>
      <c r="J209" s="181">
        <f t="shared" si="60"/>
        <v>0</v>
      </c>
      <c r="K209" s="177" t="s">
        <v>19</v>
      </c>
      <c r="L209" s="41"/>
      <c r="M209" s="182" t="s">
        <v>19</v>
      </c>
      <c r="N209" s="183" t="s">
        <v>47</v>
      </c>
      <c r="O209" s="66"/>
      <c r="P209" s="184">
        <f t="shared" si="61"/>
        <v>0</v>
      </c>
      <c r="Q209" s="184">
        <v>0</v>
      </c>
      <c r="R209" s="184">
        <f t="shared" si="62"/>
        <v>0</v>
      </c>
      <c r="S209" s="184">
        <v>0</v>
      </c>
      <c r="T209" s="185">
        <f t="shared" si="63"/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186" t="s">
        <v>184</v>
      </c>
      <c r="AT209" s="186" t="s">
        <v>179</v>
      </c>
      <c r="AU209" s="186" t="s">
        <v>84</v>
      </c>
      <c r="AY209" s="19" t="s">
        <v>177</v>
      </c>
      <c r="BE209" s="187">
        <f t="shared" si="64"/>
        <v>0</v>
      </c>
      <c r="BF209" s="187">
        <f t="shared" si="65"/>
        <v>0</v>
      </c>
      <c r="BG209" s="187">
        <f t="shared" si="66"/>
        <v>0</v>
      </c>
      <c r="BH209" s="187">
        <f t="shared" si="67"/>
        <v>0</v>
      </c>
      <c r="BI209" s="187">
        <f t="shared" si="68"/>
        <v>0</v>
      </c>
      <c r="BJ209" s="19" t="s">
        <v>84</v>
      </c>
      <c r="BK209" s="187">
        <f t="shared" si="69"/>
        <v>0</v>
      </c>
      <c r="BL209" s="19" t="s">
        <v>184</v>
      </c>
      <c r="BM209" s="186" t="s">
        <v>4666</v>
      </c>
    </row>
    <row r="210" spans="1:65" s="2" customFormat="1" ht="16.5" customHeight="1">
      <c r="A210" s="36"/>
      <c r="B210" s="37"/>
      <c r="C210" s="237" t="s">
        <v>1296</v>
      </c>
      <c r="D210" s="237" t="s">
        <v>757</v>
      </c>
      <c r="E210" s="238" t="s">
        <v>4667</v>
      </c>
      <c r="F210" s="239" t="s">
        <v>4668</v>
      </c>
      <c r="G210" s="240" t="s">
        <v>272</v>
      </c>
      <c r="H210" s="241">
        <v>2</v>
      </c>
      <c r="I210" s="242"/>
      <c r="J210" s="243">
        <f t="shared" si="60"/>
        <v>0</v>
      </c>
      <c r="K210" s="239" t="s">
        <v>19</v>
      </c>
      <c r="L210" s="244"/>
      <c r="M210" s="245" t="s">
        <v>19</v>
      </c>
      <c r="N210" s="246" t="s">
        <v>47</v>
      </c>
      <c r="O210" s="66"/>
      <c r="P210" s="184">
        <f t="shared" si="61"/>
        <v>0</v>
      </c>
      <c r="Q210" s="184">
        <v>0</v>
      </c>
      <c r="R210" s="184">
        <f t="shared" si="62"/>
        <v>0</v>
      </c>
      <c r="S210" s="184">
        <v>0</v>
      </c>
      <c r="T210" s="185">
        <f t="shared" si="63"/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86" t="s">
        <v>252</v>
      </c>
      <c r="AT210" s="186" t="s">
        <v>757</v>
      </c>
      <c r="AU210" s="186" t="s">
        <v>84</v>
      </c>
      <c r="AY210" s="19" t="s">
        <v>177</v>
      </c>
      <c r="BE210" s="187">
        <f t="shared" si="64"/>
        <v>0</v>
      </c>
      <c r="BF210" s="187">
        <f t="shared" si="65"/>
        <v>0</v>
      </c>
      <c r="BG210" s="187">
        <f t="shared" si="66"/>
        <v>0</v>
      </c>
      <c r="BH210" s="187">
        <f t="shared" si="67"/>
        <v>0</v>
      </c>
      <c r="BI210" s="187">
        <f t="shared" si="68"/>
        <v>0</v>
      </c>
      <c r="BJ210" s="19" t="s">
        <v>84</v>
      </c>
      <c r="BK210" s="187">
        <f t="shared" si="69"/>
        <v>0</v>
      </c>
      <c r="BL210" s="19" t="s">
        <v>184</v>
      </c>
      <c r="BM210" s="186" t="s">
        <v>4669</v>
      </c>
    </row>
    <row r="211" spans="1:65" s="2" customFormat="1" ht="16.5" customHeight="1">
      <c r="A211" s="36"/>
      <c r="B211" s="37"/>
      <c r="C211" s="237" t="s">
        <v>1346</v>
      </c>
      <c r="D211" s="237" t="s">
        <v>757</v>
      </c>
      <c r="E211" s="238" t="s">
        <v>4670</v>
      </c>
      <c r="F211" s="239" t="s">
        <v>4671</v>
      </c>
      <c r="G211" s="240" t="s">
        <v>272</v>
      </c>
      <c r="H211" s="241">
        <v>1</v>
      </c>
      <c r="I211" s="242"/>
      <c r="J211" s="243">
        <f t="shared" si="60"/>
        <v>0</v>
      </c>
      <c r="K211" s="239" t="s">
        <v>19</v>
      </c>
      <c r="L211" s="244"/>
      <c r="M211" s="245" t="s">
        <v>19</v>
      </c>
      <c r="N211" s="246" t="s">
        <v>47</v>
      </c>
      <c r="O211" s="66"/>
      <c r="P211" s="184">
        <f t="shared" si="61"/>
        <v>0</v>
      </c>
      <c r="Q211" s="184">
        <v>0</v>
      </c>
      <c r="R211" s="184">
        <f t="shared" si="62"/>
        <v>0</v>
      </c>
      <c r="S211" s="184">
        <v>0</v>
      </c>
      <c r="T211" s="185">
        <f t="shared" si="63"/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86" t="s">
        <v>252</v>
      </c>
      <c r="AT211" s="186" t="s">
        <v>757</v>
      </c>
      <c r="AU211" s="186" t="s">
        <v>84</v>
      </c>
      <c r="AY211" s="19" t="s">
        <v>177</v>
      </c>
      <c r="BE211" s="187">
        <f t="shared" si="64"/>
        <v>0</v>
      </c>
      <c r="BF211" s="187">
        <f t="shared" si="65"/>
        <v>0</v>
      </c>
      <c r="BG211" s="187">
        <f t="shared" si="66"/>
        <v>0</v>
      </c>
      <c r="BH211" s="187">
        <f t="shared" si="67"/>
        <v>0</v>
      </c>
      <c r="BI211" s="187">
        <f t="shared" si="68"/>
        <v>0</v>
      </c>
      <c r="BJ211" s="19" t="s">
        <v>84</v>
      </c>
      <c r="BK211" s="187">
        <f t="shared" si="69"/>
        <v>0</v>
      </c>
      <c r="BL211" s="19" t="s">
        <v>184</v>
      </c>
      <c r="BM211" s="186" t="s">
        <v>4672</v>
      </c>
    </row>
    <row r="212" spans="1:65" s="2" customFormat="1" ht="16.5" customHeight="1">
      <c r="A212" s="36"/>
      <c r="B212" s="37"/>
      <c r="C212" s="237" t="s">
        <v>1351</v>
      </c>
      <c r="D212" s="237" t="s">
        <v>757</v>
      </c>
      <c r="E212" s="238" t="s">
        <v>4673</v>
      </c>
      <c r="F212" s="239" t="s">
        <v>4674</v>
      </c>
      <c r="G212" s="240" t="s">
        <v>272</v>
      </c>
      <c r="H212" s="241">
        <v>1</v>
      </c>
      <c r="I212" s="242"/>
      <c r="J212" s="243">
        <f t="shared" si="60"/>
        <v>0</v>
      </c>
      <c r="K212" s="239" t="s">
        <v>19</v>
      </c>
      <c r="L212" s="244"/>
      <c r="M212" s="245" t="s">
        <v>19</v>
      </c>
      <c r="N212" s="246" t="s">
        <v>47</v>
      </c>
      <c r="O212" s="66"/>
      <c r="P212" s="184">
        <f t="shared" si="61"/>
        <v>0</v>
      </c>
      <c r="Q212" s="184">
        <v>0</v>
      </c>
      <c r="R212" s="184">
        <f t="shared" si="62"/>
        <v>0</v>
      </c>
      <c r="S212" s="184">
        <v>0</v>
      </c>
      <c r="T212" s="185">
        <f t="shared" si="63"/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86" t="s">
        <v>252</v>
      </c>
      <c r="AT212" s="186" t="s">
        <v>757</v>
      </c>
      <c r="AU212" s="186" t="s">
        <v>84</v>
      </c>
      <c r="AY212" s="19" t="s">
        <v>177</v>
      </c>
      <c r="BE212" s="187">
        <f t="shared" si="64"/>
        <v>0</v>
      </c>
      <c r="BF212" s="187">
        <f t="shared" si="65"/>
        <v>0</v>
      </c>
      <c r="BG212" s="187">
        <f t="shared" si="66"/>
        <v>0</v>
      </c>
      <c r="BH212" s="187">
        <f t="shared" si="67"/>
        <v>0</v>
      </c>
      <c r="BI212" s="187">
        <f t="shared" si="68"/>
        <v>0</v>
      </c>
      <c r="BJ212" s="19" t="s">
        <v>84</v>
      </c>
      <c r="BK212" s="187">
        <f t="shared" si="69"/>
        <v>0</v>
      </c>
      <c r="BL212" s="19" t="s">
        <v>184</v>
      </c>
      <c r="BM212" s="186" t="s">
        <v>4675</v>
      </c>
    </row>
    <row r="213" spans="1:65" s="2" customFormat="1" ht="24.2" customHeight="1">
      <c r="A213" s="36"/>
      <c r="B213" s="37"/>
      <c r="C213" s="175" t="s">
        <v>1356</v>
      </c>
      <c r="D213" s="175" t="s">
        <v>179</v>
      </c>
      <c r="E213" s="176" t="s">
        <v>4676</v>
      </c>
      <c r="F213" s="177" t="s">
        <v>4677</v>
      </c>
      <c r="G213" s="178" t="s">
        <v>4577</v>
      </c>
      <c r="H213" s="179">
        <v>1</v>
      </c>
      <c r="I213" s="180"/>
      <c r="J213" s="181">
        <f t="shared" si="60"/>
        <v>0</v>
      </c>
      <c r="K213" s="177" t="s">
        <v>19</v>
      </c>
      <c r="L213" s="41"/>
      <c r="M213" s="182" t="s">
        <v>19</v>
      </c>
      <c r="N213" s="183" t="s">
        <v>47</v>
      </c>
      <c r="O213" s="66"/>
      <c r="P213" s="184">
        <f t="shared" si="61"/>
        <v>0</v>
      </c>
      <c r="Q213" s="184">
        <v>0</v>
      </c>
      <c r="R213" s="184">
        <f t="shared" si="62"/>
        <v>0</v>
      </c>
      <c r="S213" s="184">
        <v>0</v>
      </c>
      <c r="T213" s="185">
        <f t="shared" si="63"/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86" t="s">
        <v>184</v>
      </c>
      <c r="AT213" s="186" t="s">
        <v>179</v>
      </c>
      <c r="AU213" s="186" t="s">
        <v>84</v>
      </c>
      <c r="AY213" s="19" t="s">
        <v>177</v>
      </c>
      <c r="BE213" s="187">
        <f t="shared" si="64"/>
        <v>0</v>
      </c>
      <c r="BF213" s="187">
        <f t="shared" si="65"/>
        <v>0</v>
      </c>
      <c r="BG213" s="187">
        <f t="shared" si="66"/>
        <v>0</v>
      </c>
      <c r="BH213" s="187">
        <f t="shared" si="67"/>
        <v>0</v>
      </c>
      <c r="BI213" s="187">
        <f t="shared" si="68"/>
        <v>0</v>
      </c>
      <c r="BJ213" s="19" t="s">
        <v>84</v>
      </c>
      <c r="BK213" s="187">
        <f t="shared" si="69"/>
        <v>0</v>
      </c>
      <c r="BL213" s="19" t="s">
        <v>184</v>
      </c>
      <c r="BM213" s="186" t="s">
        <v>4678</v>
      </c>
    </row>
    <row r="214" spans="1:65" s="2" customFormat="1" ht="16.5" customHeight="1">
      <c r="A214" s="36"/>
      <c r="B214" s="37"/>
      <c r="C214" s="175" t="s">
        <v>1369</v>
      </c>
      <c r="D214" s="175" t="s">
        <v>179</v>
      </c>
      <c r="E214" s="176" t="s">
        <v>4679</v>
      </c>
      <c r="F214" s="177" t="s">
        <v>4680</v>
      </c>
      <c r="G214" s="178" t="s">
        <v>272</v>
      </c>
      <c r="H214" s="179">
        <v>3</v>
      </c>
      <c r="I214" s="180"/>
      <c r="J214" s="181">
        <f t="shared" si="60"/>
        <v>0</v>
      </c>
      <c r="K214" s="177" t="s">
        <v>19</v>
      </c>
      <c r="L214" s="41"/>
      <c r="M214" s="182" t="s">
        <v>19</v>
      </c>
      <c r="N214" s="183" t="s">
        <v>47</v>
      </c>
      <c r="O214" s="66"/>
      <c r="P214" s="184">
        <f t="shared" si="61"/>
        <v>0</v>
      </c>
      <c r="Q214" s="184">
        <v>0</v>
      </c>
      <c r="R214" s="184">
        <f t="shared" si="62"/>
        <v>0</v>
      </c>
      <c r="S214" s="184">
        <v>0</v>
      </c>
      <c r="T214" s="185">
        <f t="shared" si="63"/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86" t="s">
        <v>184</v>
      </c>
      <c r="AT214" s="186" t="s">
        <v>179</v>
      </c>
      <c r="AU214" s="186" t="s">
        <v>84</v>
      </c>
      <c r="AY214" s="19" t="s">
        <v>177</v>
      </c>
      <c r="BE214" s="187">
        <f t="shared" si="64"/>
        <v>0</v>
      </c>
      <c r="BF214" s="187">
        <f t="shared" si="65"/>
        <v>0</v>
      </c>
      <c r="BG214" s="187">
        <f t="shared" si="66"/>
        <v>0</v>
      </c>
      <c r="BH214" s="187">
        <f t="shared" si="67"/>
        <v>0</v>
      </c>
      <c r="BI214" s="187">
        <f t="shared" si="68"/>
        <v>0</v>
      </c>
      <c r="BJ214" s="19" t="s">
        <v>84</v>
      </c>
      <c r="BK214" s="187">
        <f t="shared" si="69"/>
        <v>0</v>
      </c>
      <c r="BL214" s="19" t="s">
        <v>184</v>
      </c>
      <c r="BM214" s="186" t="s">
        <v>4681</v>
      </c>
    </row>
    <row r="215" spans="1:65" s="2" customFormat="1" ht="16.5" customHeight="1">
      <c r="A215" s="36"/>
      <c r="B215" s="37"/>
      <c r="C215" s="237" t="s">
        <v>1376</v>
      </c>
      <c r="D215" s="237" t="s">
        <v>757</v>
      </c>
      <c r="E215" s="238" t="s">
        <v>4682</v>
      </c>
      <c r="F215" s="239" t="s">
        <v>4683</v>
      </c>
      <c r="G215" s="240" t="s">
        <v>272</v>
      </c>
      <c r="H215" s="241">
        <v>3</v>
      </c>
      <c r="I215" s="242"/>
      <c r="J215" s="243">
        <f t="shared" si="60"/>
        <v>0</v>
      </c>
      <c r="K215" s="239" t="s">
        <v>19</v>
      </c>
      <c r="L215" s="244"/>
      <c r="M215" s="245" t="s">
        <v>19</v>
      </c>
      <c r="N215" s="246" t="s">
        <v>47</v>
      </c>
      <c r="O215" s="66"/>
      <c r="P215" s="184">
        <f t="shared" si="61"/>
        <v>0</v>
      </c>
      <c r="Q215" s="184">
        <v>0</v>
      </c>
      <c r="R215" s="184">
        <f t="shared" si="62"/>
        <v>0</v>
      </c>
      <c r="S215" s="184">
        <v>0</v>
      </c>
      <c r="T215" s="185">
        <f t="shared" si="63"/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86" t="s">
        <v>252</v>
      </c>
      <c r="AT215" s="186" t="s">
        <v>757</v>
      </c>
      <c r="AU215" s="186" t="s">
        <v>84</v>
      </c>
      <c r="AY215" s="19" t="s">
        <v>177</v>
      </c>
      <c r="BE215" s="187">
        <f t="shared" si="64"/>
        <v>0</v>
      </c>
      <c r="BF215" s="187">
        <f t="shared" si="65"/>
        <v>0</v>
      </c>
      <c r="BG215" s="187">
        <f t="shared" si="66"/>
        <v>0</v>
      </c>
      <c r="BH215" s="187">
        <f t="shared" si="67"/>
        <v>0</v>
      </c>
      <c r="BI215" s="187">
        <f t="shared" si="68"/>
        <v>0</v>
      </c>
      <c r="BJ215" s="19" t="s">
        <v>84</v>
      </c>
      <c r="BK215" s="187">
        <f t="shared" si="69"/>
        <v>0</v>
      </c>
      <c r="BL215" s="19" t="s">
        <v>184</v>
      </c>
      <c r="BM215" s="186" t="s">
        <v>4684</v>
      </c>
    </row>
    <row r="216" spans="1:65" s="2" customFormat="1" ht="16.5" customHeight="1">
      <c r="A216" s="36"/>
      <c r="B216" s="37"/>
      <c r="C216" s="175" t="s">
        <v>1382</v>
      </c>
      <c r="D216" s="175" t="s">
        <v>179</v>
      </c>
      <c r="E216" s="176" t="s">
        <v>4685</v>
      </c>
      <c r="F216" s="177" t="s">
        <v>4686</v>
      </c>
      <c r="G216" s="178" t="s">
        <v>272</v>
      </c>
      <c r="H216" s="179">
        <v>3</v>
      </c>
      <c r="I216" s="180"/>
      <c r="J216" s="181">
        <f t="shared" si="60"/>
        <v>0</v>
      </c>
      <c r="K216" s="177" t="s">
        <v>19</v>
      </c>
      <c r="L216" s="41"/>
      <c r="M216" s="182" t="s">
        <v>19</v>
      </c>
      <c r="N216" s="183" t="s">
        <v>47</v>
      </c>
      <c r="O216" s="66"/>
      <c r="P216" s="184">
        <f t="shared" si="61"/>
        <v>0</v>
      </c>
      <c r="Q216" s="184">
        <v>0</v>
      </c>
      <c r="R216" s="184">
        <f t="shared" si="62"/>
        <v>0</v>
      </c>
      <c r="S216" s="184">
        <v>0</v>
      </c>
      <c r="T216" s="185">
        <f t="shared" si="63"/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86" t="s">
        <v>184</v>
      </c>
      <c r="AT216" s="186" t="s">
        <v>179</v>
      </c>
      <c r="AU216" s="186" t="s">
        <v>84</v>
      </c>
      <c r="AY216" s="19" t="s">
        <v>177</v>
      </c>
      <c r="BE216" s="187">
        <f t="shared" si="64"/>
        <v>0</v>
      </c>
      <c r="BF216" s="187">
        <f t="shared" si="65"/>
        <v>0</v>
      </c>
      <c r="BG216" s="187">
        <f t="shared" si="66"/>
        <v>0</v>
      </c>
      <c r="BH216" s="187">
        <f t="shared" si="67"/>
        <v>0</v>
      </c>
      <c r="BI216" s="187">
        <f t="shared" si="68"/>
        <v>0</v>
      </c>
      <c r="BJ216" s="19" t="s">
        <v>84</v>
      </c>
      <c r="BK216" s="187">
        <f t="shared" si="69"/>
        <v>0</v>
      </c>
      <c r="BL216" s="19" t="s">
        <v>184</v>
      </c>
      <c r="BM216" s="186" t="s">
        <v>4687</v>
      </c>
    </row>
    <row r="217" spans="1:65" s="2" customFormat="1" ht="16.5" customHeight="1">
      <c r="A217" s="36"/>
      <c r="B217" s="37"/>
      <c r="C217" s="175" t="s">
        <v>1387</v>
      </c>
      <c r="D217" s="175" t="s">
        <v>179</v>
      </c>
      <c r="E217" s="176" t="s">
        <v>4688</v>
      </c>
      <c r="F217" s="177" t="s">
        <v>4689</v>
      </c>
      <c r="G217" s="178" t="s">
        <v>272</v>
      </c>
      <c r="H217" s="179">
        <v>14</v>
      </c>
      <c r="I217" s="180"/>
      <c r="J217" s="181">
        <f t="shared" si="60"/>
        <v>0</v>
      </c>
      <c r="K217" s="177" t="s">
        <v>19</v>
      </c>
      <c r="L217" s="41"/>
      <c r="M217" s="182" t="s">
        <v>19</v>
      </c>
      <c r="N217" s="183" t="s">
        <v>47</v>
      </c>
      <c r="O217" s="66"/>
      <c r="P217" s="184">
        <f t="shared" si="61"/>
        <v>0</v>
      </c>
      <c r="Q217" s="184">
        <v>0</v>
      </c>
      <c r="R217" s="184">
        <f t="shared" si="62"/>
        <v>0</v>
      </c>
      <c r="S217" s="184">
        <v>0</v>
      </c>
      <c r="T217" s="185">
        <f t="shared" si="63"/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86" t="s">
        <v>184</v>
      </c>
      <c r="AT217" s="186" t="s">
        <v>179</v>
      </c>
      <c r="AU217" s="186" t="s">
        <v>84</v>
      </c>
      <c r="AY217" s="19" t="s">
        <v>177</v>
      </c>
      <c r="BE217" s="187">
        <f t="shared" si="64"/>
        <v>0</v>
      </c>
      <c r="BF217" s="187">
        <f t="shared" si="65"/>
        <v>0</v>
      </c>
      <c r="BG217" s="187">
        <f t="shared" si="66"/>
        <v>0</v>
      </c>
      <c r="BH217" s="187">
        <f t="shared" si="67"/>
        <v>0</v>
      </c>
      <c r="BI217" s="187">
        <f t="shared" si="68"/>
        <v>0</v>
      </c>
      <c r="BJ217" s="19" t="s">
        <v>84</v>
      </c>
      <c r="BK217" s="187">
        <f t="shared" si="69"/>
        <v>0</v>
      </c>
      <c r="BL217" s="19" t="s">
        <v>184</v>
      </c>
      <c r="BM217" s="186" t="s">
        <v>4690</v>
      </c>
    </row>
    <row r="218" spans="1:65" s="2" customFormat="1" ht="16.5" customHeight="1">
      <c r="A218" s="36"/>
      <c r="B218" s="37"/>
      <c r="C218" s="237" t="s">
        <v>1393</v>
      </c>
      <c r="D218" s="237" t="s">
        <v>757</v>
      </c>
      <c r="E218" s="238" t="s">
        <v>4691</v>
      </c>
      <c r="F218" s="239" t="s">
        <v>4692</v>
      </c>
      <c r="G218" s="240" t="s">
        <v>272</v>
      </c>
      <c r="H218" s="241">
        <v>14</v>
      </c>
      <c r="I218" s="242"/>
      <c r="J218" s="243">
        <f t="shared" si="60"/>
        <v>0</v>
      </c>
      <c r="K218" s="239" t="s">
        <v>19</v>
      </c>
      <c r="L218" s="244"/>
      <c r="M218" s="245" t="s">
        <v>19</v>
      </c>
      <c r="N218" s="246" t="s">
        <v>47</v>
      </c>
      <c r="O218" s="66"/>
      <c r="P218" s="184">
        <f t="shared" si="61"/>
        <v>0</v>
      </c>
      <c r="Q218" s="184">
        <v>0</v>
      </c>
      <c r="R218" s="184">
        <f t="shared" si="62"/>
        <v>0</v>
      </c>
      <c r="S218" s="184">
        <v>0</v>
      </c>
      <c r="T218" s="185">
        <f t="shared" si="63"/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186" t="s">
        <v>252</v>
      </c>
      <c r="AT218" s="186" t="s">
        <v>757</v>
      </c>
      <c r="AU218" s="186" t="s">
        <v>84</v>
      </c>
      <c r="AY218" s="19" t="s">
        <v>177</v>
      </c>
      <c r="BE218" s="187">
        <f t="shared" si="64"/>
        <v>0</v>
      </c>
      <c r="BF218" s="187">
        <f t="shared" si="65"/>
        <v>0</v>
      </c>
      <c r="BG218" s="187">
        <f t="shared" si="66"/>
        <v>0</v>
      </c>
      <c r="BH218" s="187">
        <f t="shared" si="67"/>
        <v>0</v>
      </c>
      <c r="BI218" s="187">
        <f t="shared" si="68"/>
        <v>0</v>
      </c>
      <c r="BJ218" s="19" t="s">
        <v>84</v>
      </c>
      <c r="BK218" s="187">
        <f t="shared" si="69"/>
        <v>0</v>
      </c>
      <c r="BL218" s="19" t="s">
        <v>184</v>
      </c>
      <c r="BM218" s="186" t="s">
        <v>4693</v>
      </c>
    </row>
    <row r="219" spans="1:65" s="2" customFormat="1" ht="16.5" customHeight="1">
      <c r="A219" s="36"/>
      <c r="B219" s="37"/>
      <c r="C219" s="175" t="s">
        <v>1398</v>
      </c>
      <c r="D219" s="175" t="s">
        <v>179</v>
      </c>
      <c r="E219" s="176" t="s">
        <v>4694</v>
      </c>
      <c r="F219" s="177" t="s">
        <v>4695</v>
      </c>
      <c r="G219" s="178" t="s">
        <v>272</v>
      </c>
      <c r="H219" s="179">
        <v>7</v>
      </c>
      <c r="I219" s="180"/>
      <c r="J219" s="181">
        <f t="shared" si="60"/>
        <v>0</v>
      </c>
      <c r="K219" s="177" t="s">
        <v>19</v>
      </c>
      <c r="L219" s="41"/>
      <c r="M219" s="182" t="s">
        <v>19</v>
      </c>
      <c r="N219" s="183" t="s">
        <v>47</v>
      </c>
      <c r="O219" s="66"/>
      <c r="P219" s="184">
        <f t="shared" si="61"/>
        <v>0</v>
      </c>
      <c r="Q219" s="184">
        <v>0</v>
      </c>
      <c r="R219" s="184">
        <f t="shared" si="62"/>
        <v>0</v>
      </c>
      <c r="S219" s="184">
        <v>0</v>
      </c>
      <c r="T219" s="185">
        <f t="shared" si="63"/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86" t="s">
        <v>184</v>
      </c>
      <c r="AT219" s="186" t="s">
        <v>179</v>
      </c>
      <c r="AU219" s="186" t="s">
        <v>84</v>
      </c>
      <c r="AY219" s="19" t="s">
        <v>177</v>
      </c>
      <c r="BE219" s="187">
        <f t="shared" si="64"/>
        <v>0</v>
      </c>
      <c r="BF219" s="187">
        <f t="shared" si="65"/>
        <v>0</v>
      </c>
      <c r="BG219" s="187">
        <f t="shared" si="66"/>
        <v>0</v>
      </c>
      <c r="BH219" s="187">
        <f t="shared" si="67"/>
        <v>0</v>
      </c>
      <c r="BI219" s="187">
        <f t="shared" si="68"/>
        <v>0</v>
      </c>
      <c r="BJ219" s="19" t="s">
        <v>84</v>
      </c>
      <c r="BK219" s="187">
        <f t="shared" si="69"/>
        <v>0</v>
      </c>
      <c r="BL219" s="19" t="s">
        <v>184</v>
      </c>
      <c r="BM219" s="186" t="s">
        <v>4696</v>
      </c>
    </row>
    <row r="220" spans="1:65" s="2" customFormat="1" ht="16.5" customHeight="1">
      <c r="A220" s="36"/>
      <c r="B220" s="37"/>
      <c r="C220" s="175" t="s">
        <v>1405</v>
      </c>
      <c r="D220" s="175" t="s">
        <v>179</v>
      </c>
      <c r="E220" s="176" t="s">
        <v>4697</v>
      </c>
      <c r="F220" s="177" t="s">
        <v>4698</v>
      </c>
      <c r="G220" s="178" t="s">
        <v>272</v>
      </c>
      <c r="H220" s="179">
        <v>3</v>
      </c>
      <c r="I220" s="180"/>
      <c r="J220" s="181">
        <f t="shared" si="60"/>
        <v>0</v>
      </c>
      <c r="K220" s="177" t="s">
        <v>19</v>
      </c>
      <c r="L220" s="41"/>
      <c r="M220" s="182" t="s">
        <v>19</v>
      </c>
      <c r="N220" s="183" t="s">
        <v>47</v>
      </c>
      <c r="O220" s="66"/>
      <c r="P220" s="184">
        <f t="shared" si="61"/>
        <v>0</v>
      </c>
      <c r="Q220" s="184">
        <v>0</v>
      </c>
      <c r="R220" s="184">
        <f t="shared" si="62"/>
        <v>0</v>
      </c>
      <c r="S220" s="184">
        <v>0</v>
      </c>
      <c r="T220" s="185">
        <f t="shared" si="63"/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186" t="s">
        <v>184</v>
      </c>
      <c r="AT220" s="186" t="s">
        <v>179</v>
      </c>
      <c r="AU220" s="186" t="s">
        <v>84</v>
      </c>
      <c r="AY220" s="19" t="s">
        <v>177</v>
      </c>
      <c r="BE220" s="187">
        <f t="shared" si="64"/>
        <v>0</v>
      </c>
      <c r="BF220" s="187">
        <f t="shared" si="65"/>
        <v>0</v>
      </c>
      <c r="BG220" s="187">
        <f t="shared" si="66"/>
        <v>0</v>
      </c>
      <c r="BH220" s="187">
        <f t="shared" si="67"/>
        <v>0</v>
      </c>
      <c r="BI220" s="187">
        <f t="shared" si="68"/>
        <v>0</v>
      </c>
      <c r="BJ220" s="19" t="s">
        <v>84</v>
      </c>
      <c r="BK220" s="187">
        <f t="shared" si="69"/>
        <v>0</v>
      </c>
      <c r="BL220" s="19" t="s">
        <v>184</v>
      </c>
      <c r="BM220" s="186" t="s">
        <v>4699</v>
      </c>
    </row>
    <row r="221" spans="1:65" s="2" customFormat="1" ht="16.5" customHeight="1">
      <c r="A221" s="36"/>
      <c r="B221" s="37"/>
      <c r="C221" s="237" t="s">
        <v>1411</v>
      </c>
      <c r="D221" s="237" t="s">
        <v>757</v>
      </c>
      <c r="E221" s="238" t="s">
        <v>4700</v>
      </c>
      <c r="F221" s="239" t="s">
        <v>4701</v>
      </c>
      <c r="G221" s="240" t="s">
        <v>272</v>
      </c>
      <c r="H221" s="241">
        <v>2</v>
      </c>
      <c r="I221" s="242"/>
      <c r="J221" s="243">
        <f t="shared" si="60"/>
        <v>0</v>
      </c>
      <c r="K221" s="239" t="s">
        <v>19</v>
      </c>
      <c r="L221" s="244"/>
      <c r="M221" s="245" t="s">
        <v>19</v>
      </c>
      <c r="N221" s="246" t="s">
        <v>47</v>
      </c>
      <c r="O221" s="66"/>
      <c r="P221" s="184">
        <f t="shared" si="61"/>
        <v>0</v>
      </c>
      <c r="Q221" s="184">
        <v>0</v>
      </c>
      <c r="R221" s="184">
        <f t="shared" si="62"/>
        <v>0</v>
      </c>
      <c r="S221" s="184">
        <v>0</v>
      </c>
      <c r="T221" s="185">
        <f t="shared" si="63"/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86" t="s">
        <v>252</v>
      </c>
      <c r="AT221" s="186" t="s">
        <v>757</v>
      </c>
      <c r="AU221" s="186" t="s">
        <v>84</v>
      </c>
      <c r="AY221" s="19" t="s">
        <v>177</v>
      </c>
      <c r="BE221" s="187">
        <f t="shared" si="64"/>
        <v>0</v>
      </c>
      <c r="BF221" s="187">
        <f t="shared" si="65"/>
        <v>0</v>
      </c>
      <c r="BG221" s="187">
        <f t="shared" si="66"/>
        <v>0</v>
      </c>
      <c r="BH221" s="187">
        <f t="shared" si="67"/>
        <v>0</v>
      </c>
      <c r="BI221" s="187">
        <f t="shared" si="68"/>
        <v>0</v>
      </c>
      <c r="BJ221" s="19" t="s">
        <v>84</v>
      </c>
      <c r="BK221" s="187">
        <f t="shared" si="69"/>
        <v>0</v>
      </c>
      <c r="BL221" s="19" t="s">
        <v>184</v>
      </c>
      <c r="BM221" s="186" t="s">
        <v>4702</v>
      </c>
    </row>
    <row r="222" spans="1:65" s="2" customFormat="1" ht="16.5" customHeight="1">
      <c r="A222" s="36"/>
      <c r="B222" s="37"/>
      <c r="C222" s="237" t="s">
        <v>1416</v>
      </c>
      <c r="D222" s="237" t="s">
        <v>757</v>
      </c>
      <c r="E222" s="238" t="s">
        <v>4703</v>
      </c>
      <c r="F222" s="239" t="s">
        <v>4704</v>
      </c>
      <c r="G222" s="240" t="s">
        <v>272</v>
      </c>
      <c r="H222" s="241">
        <v>1</v>
      </c>
      <c r="I222" s="242"/>
      <c r="J222" s="243">
        <f t="shared" si="60"/>
        <v>0</v>
      </c>
      <c r="K222" s="239" t="s">
        <v>19</v>
      </c>
      <c r="L222" s="244"/>
      <c r="M222" s="245" t="s">
        <v>19</v>
      </c>
      <c r="N222" s="246" t="s">
        <v>47</v>
      </c>
      <c r="O222" s="66"/>
      <c r="P222" s="184">
        <f t="shared" si="61"/>
        <v>0</v>
      </c>
      <c r="Q222" s="184">
        <v>0</v>
      </c>
      <c r="R222" s="184">
        <f t="shared" si="62"/>
        <v>0</v>
      </c>
      <c r="S222" s="184">
        <v>0</v>
      </c>
      <c r="T222" s="185">
        <f t="shared" si="63"/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86" t="s">
        <v>252</v>
      </c>
      <c r="AT222" s="186" t="s">
        <v>757</v>
      </c>
      <c r="AU222" s="186" t="s">
        <v>84</v>
      </c>
      <c r="AY222" s="19" t="s">
        <v>177</v>
      </c>
      <c r="BE222" s="187">
        <f t="shared" si="64"/>
        <v>0</v>
      </c>
      <c r="BF222" s="187">
        <f t="shared" si="65"/>
        <v>0</v>
      </c>
      <c r="BG222" s="187">
        <f t="shared" si="66"/>
        <v>0</v>
      </c>
      <c r="BH222" s="187">
        <f t="shared" si="67"/>
        <v>0</v>
      </c>
      <c r="BI222" s="187">
        <f t="shared" si="68"/>
        <v>0</v>
      </c>
      <c r="BJ222" s="19" t="s">
        <v>84</v>
      </c>
      <c r="BK222" s="187">
        <f t="shared" si="69"/>
        <v>0</v>
      </c>
      <c r="BL222" s="19" t="s">
        <v>184</v>
      </c>
      <c r="BM222" s="186" t="s">
        <v>4705</v>
      </c>
    </row>
    <row r="223" spans="1:65" s="2" customFormat="1" ht="16.5" customHeight="1">
      <c r="A223" s="36"/>
      <c r="B223" s="37"/>
      <c r="C223" s="237" t="s">
        <v>1421</v>
      </c>
      <c r="D223" s="237" t="s">
        <v>757</v>
      </c>
      <c r="E223" s="238" t="s">
        <v>4706</v>
      </c>
      <c r="F223" s="239" t="s">
        <v>4707</v>
      </c>
      <c r="G223" s="240" t="s">
        <v>272</v>
      </c>
      <c r="H223" s="241">
        <v>3</v>
      </c>
      <c r="I223" s="242"/>
      <c r="J223" s="243">
        <f t="shared" si="60"/>
        <v>0</v>
      </c>
      <c r="K223" s="239" t="s">
        <v>19</v>
      </c>
      <c r="L223" s="244"/>
      <c r="M223" s="245" t="s">
        <v>19</v>
      </c>
      <c r="N223" s="246" t="s">
        <v>47</v>
      </c>
      <c r="O223" s="66"/>
      <c r="P223" s="184">
        <f t="shared" si="61"/>
        <v>0</v>
      </c>
      <c r="Q223" s="184">
        <v>0</v>
      </c>
      <c r="R223" s="184">
        <f t="shared" si="62"/>
        <v>0</v>
      </c>
      <c r="S223" s="184">
        <v>0</v>
      </c>
      <c r="T223" s="185">
        <f t="shared" si="63"/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86" t="s">
        <v>252</v>
      </c>
      <c r="AT223" s="186" t="s">
        <v>757</v>
      </c>
      <c r="AU223" s="186" t="s">
        <v>84</v>
      </c>
      <c r="AY223" s="19" t="s">
        <v>177</v>
      </c>
      <c r="BE223" s="187">
        <f t="shared" si="64"/>
        <v>0</v>
      </c>
      <c r="BF223" s="187">
        <f t="shared" si="65"/>
        <v>0</v>
      </c>
      <c r="BG223" s="187">
        <f t="shared" si="66"/>
        <v>0</v>
      </c>
      <c r="BH223" s="187">
        <f t="shared" si="67"/>
        <v>0</v>
      </c>
      <c r="BI223" s="187">
        <f t="shared" si="68"/>
        <v>0</v>
      </c>
      <c r="BJ223" s="19" t="s">
        <v>84</v>
      </c>
      <c r="BK223" s="187">
        <f t="shared" si="69"/>
        <v>0</v>
      </c>
      <c r="BL223" s="19" t="s">
        <v>184</v>
      </c>
      <c r="BM223" s="186" t="s">
        <v>4708</v>
      </c>
    </row>
    <row r="224" spans="1:65" s="2" customFormat="1" ht="16.5" customHeight="1">
      <c r="A224" s="36"/>
      <c r="B224" s="37"/>
      <c r="C224" s="175" t="s">
        <v>1433</v>
      </c>
      <c r="D224" s="175" t="s">
        <v>179</v>
      </c>
      <c r="E224" s="176" t="s">
        <v>4709</v>
      </c>
      <c r="F224" s="177" t="s">
        <v>4710</v>
      </c>
      <c r="G224" s="178" t="s">
        <v>272</v>
      </c>
      <c r="H224" s="179">
        <v>7</v>
      </c>
      <c r="I224" s="180"/>
      <c r="J224" s="181">
        <f t="shared" si="60"/>
        <v>0</v>
      </c>
      <c r="K224" s="177" t="s">
        <v>19</v>
      </c>
      <c r="L224" s="41"/>
      <c r="M224" s="182" t="s">
        <v>19</v>
      </c>
      <c r="N224" s="183" t="s">
        <v>47</v>
      </c>
      <c r="O224" s="66"/>
      <c r="P224" s="184">
        <f t="shared" si="61"/>
        <v>0</v>
      </c>
      <c r="Q224" s="184">
        <v>0</v>
      </c>
      <c r="R224" s="184">
        <f t="shared" si="62"/>
        <v>0</v>
      </c>
      <c r="S224" s="184">
        <v>0</v>
      </c>
      <c r="T224" s="185">
        <f t="shared" si="63"/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86" t="s">
        <v>184</v>
      </c>
      <c r="AT224" s="186" t="s">
        <v>179</v>
      </c>
      <c r="AU224" s="186" t="s">
        <v>84</v>
      </c>
      <c r="AY224" s="19" t="s">
        <v>177</v>
      </c>
      <c r="BE224" s="187">
        <f t="shared" si="64"/>
        <v>0</v>
      </c>
      <c r="BF224" s="187">
        <f t="shared" si="65"/>
        <v>0</v>
      </c>
      <c r="BG224" s="187">
        <f t="shared" si="66"/>
        <v>0</v>
      </c>
      <c r="BH224" s="187">
        <f t="shared" si="67"/>
        <v>0</v>
      </c>
      <c r="BI224" s="187">
        <f t="shared" si="68"/>
        <v>0</v>
      </c>
      <c r="BJ224" s="19" t="s">
        <v>84</v>
      </c>
      <c r="BK224" s="187">
        <f t="shared" si="69"/>
        <v>0</v>
      </c>
      <c r="BL224" s="19" t="s">
        <v>184</v>
      </c>
      <c r="BM224" s="186" t="s">
        <v>4711</v>
      </c>
    </row>
    <row r="225" spans="1:65" s="2" customFormat="1" ht="16.5" customHeight="1">
      <c r="A225" s="36"/>
      <c r="B225" s="37"/>
      <c r="C225" s="237" t="s">
        <v>1438</v>
      </c>
      <c r="D225" s="237" t="s">
        <v>757</v>
      </c>
      <c r="E225" s="238" t="s">
        <v>4712</v>
      </c>
      <c r="F225" s="239" t="s">
        <v>4713</v>
      </c>
      <c r="G225" s="240" t="s">
        <v>272</v>
      </c>
      <c r="H225" s="241">
        <v>5</v>
      </c>
      <c r="I225" s="242"/>
      <c r="J225" s="243">
        <f t="shared" si="60"/>
        <v>0</v>
      </c>
      <c r="K225" s="239" t="s">
        <v>19</v>
      </c>
      <c r="L225" s="244"/>
      <c r="M225" s="245" t="s">
        <v>19</v>
      </c>
      <c r="N225" s="246" t="s">
        <v>47</v>
      </c>
      <c r="O225" s="66"/>
      <c r="P225" s="184">
        <f t="shared" si="61"/>
        <v>0</v>
      </c>
      <c r="Q225" s="184">
        <v>0</v>
      </c>
      <c r="R225" s="184">
        <f t="shared" si="62"/>
        <v>0</v>
      </c>
      <c r="S225" s="184">
        <v>0</v>
      </c>
      <c r="T225" s="185">
        <f t="shared" si="63"/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86" t="s">
        <v>252</v>
      </c>
      <c r="AT225" s="186" t="s">
        <v>757</v>
      </c>
      <c r="AU225" s="186" t="s">
        <v>84</v>
      </c>
      <c r="AY225" s="19" t="s">
        <v>177</v>
      </c>
      <c r="BE225" s="187">
        <f t="shared" si="64"/>
        <v>0</v>
      </c>
      <c r="BF225" s="187">
        <f t="shared" si="65"/>
        <v>0</v>
      </c>
      <c r="BG225" s="187">
        <f t="shared" si="66"/>
        <v>0</v>
      </c>
      <c r="BH225" s="187">
        <f t="shared" si="67"/>
        <v>0</v>
      </c>
      <c r="BI225" s="187">
        <f t="shared" si="68"/>
        <v>0</v>
      </c>
      <c r="BJ225" s="19" t="s">
        <v>84</v>
      </c>
      <c r="BK225" s="187">
        <f t="shared" si="69"/>
        <v>0</v>
      </c>
      <c r="BL225" s="19" t="s">
        <v>184</v>
      </c>
      <c r="BM225" s="186" t="s">
        <v>4714</v>
      </c>
    </row>
    <row r="226" spans="1:65" s="2" customFormat="1" ht="16.5" customHeight="1">
      <c r="A226" s="36"/>
      <c r="B226" s="37"/>
      <c r="C226" s="237" t="s">
        <v>1443</v>
      </c>
      <c r="D226" s="237" t="s">
        <v>757</v>
      </c>
      <c r="E226" s="238" t="s">
        <v>4715</v>
      </c>
      <c r="F226" s="239" t="s">
        <v>4716</v>
      </c>
      <c r="G226" s="240" t="s">
        <v>272</v>
      </c>
      <c r="H226" s="241">
        <v>2</v>
      </c>
      <c r="I226" s="242"/>
      <c r="J226" s="243">
        <f t="shared" si="60"/>
        <v>0</v>
      </c>
      <c r="K226" s="239" t="s">
        <v>19</v>
      </c>
      <c r="L226" s="244"/>
      <c r="M226" s="245" t="s">
        <v>19</v>
      </c>
      <c r="N226" s="246" t="s">
        <v>47</v>
      </c>
      <c r="O226" s="66"/>
      <c r="P226" s="184">
        <f t="shared" si="61"/>
        <v>0</v>
      </c>
      <c r="Q226" s="184">
        <v>0</v>
      </c>
      <c r="R226" s="184">
        <f t="shared" si="62"/>
        <v>0</v>
      </c>
      <c r="S226" s="184">
        <v>0</v>
      </c>
      <c r="T226" s="185">
        <f t="shared" si="63"/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86" t="s">
        <v>252</v>
      </c>
      <c r="AT226" s="186" t="s">
        <v>757</v>
      </c>
      <c r="AU226" s="186" t="s">
        <v>84</v>
      </c>
      <c r="AY226" s="19" t="s">
        <v>177</v>
      </c>
      <c r="BE226" s="187">
        <f t="shared" si="64"/>
        <v>0</v>
      </c>
      <c r="BF226" s="187">
        <f t="shared" si="65"/>
        <v>0</v>
      </c>
      <c r="BG226" s="187">
        <f t="shared" si="66"/>
        <v>0</v>
      </c>
      <c r="BH226" s="187">
        <f t="shared" si="67"/>
        <v>0</v>
      </c>
      <c r="BI226" s="187">
        <f t="shared" si="68"/>
        <v>0</v>
      </c>
      <c r="BJ226" s="19" t="s">
        <v>84</v>
      </c>
      <c r="BK226" s="187">
        <f t="shared" si="69"/>
        <v>0</v>
      </c>
      <c r="BL226" s="19" t="s">
        <v>184</v>
      </c>
      <c r="BM226" s="186" t="s">
        <v>4717</v>
      </c>
    </row>
    <row r="227" spans="1:65" s="2" customFormat="1" ht="16.5" customHeight="1">
      <c r="A227" s="36"/>
      <c r="B227" s="37"/>
      <c r="C227" s="237" t="s">
        <v>4031</v>
      </c>
      <c r="D227" s="237" t="s">
        <v>757</v>
      </c>
      <c r="E227" s="238" t="s">
        <v>4718</v>
      </c>
      <c r="F227" s="239" t="s">
        <v>4719</v>
      </c>
      <c r="G227" s="240" t="s">
        <v>272</v>
      </c>
      <c r="H227" s="241">
        <v>3</v>
      </c>
      <c r="I227" s="242"/>
      <c r="J227" s="243">
        <f t="shared" si="60"/>
        <v>0</v>
      </c>
      <c r="K227" s="239" t="s">
        <v>19</v>
      </c>
      <c r="L227" s="244"/>
      <c r="M227" s="245" t="s">
        <v>19</v>
      </c>
      <c r="N227" s="246" t="s">
        <v>47</v>
      </c>
      <c r="O227" s="66"/>
      <c r="P227" s="184">
        <f t="shared" si="61"/>
        <v>0</v>
      </c>
      <c r="Q227" s="184">
        <v>0</v>
      </c>
      <c r="R227" s="184">
        <f t="shared" si="62"/>
        <v>0</v>
      </c>
      <c r="S227" s="184">
        <v>0</v>
      </c>
      <c r="T227" s="185">
        <f t="shared" si="63"/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86" t="s">
        <v>252</v>
      </c>
      <c r="AT227" s="186" t="s">
        <v>757</v>
      </c>
      <c r="AU227" s="186" t="s">
        <v>84</v>
      </c>
      <c r="AY227" s="19" t="s">
        <v>177</v>
      </c>
      <c r="BE227" s="187">
        <f t="shared" si="64"/>
        <v>0</v>
      </c>
      <c r="BF227" s="187">
        <f t="shared" si="65"/>
        <v>0</v>
      </c>
      <c r="BG227" s="187">
        <f t="shared" si="66"/>
        <v>0</v>
      </c>
      <c r="BH227" s="187">
        <f t="shared" si="67"/>
        <v>0</v>
      </c>
      <c r="BI227" s="187">
        <f t="shared" si="68"/>
        <v>0</v>
      </c>
      <c r="BJ227" s="19" t="s">
        <v>84</v>
      </c>
      <c r="BK227" s="187">
        <f t="shared" si="69"/>
        <v>0</v>
      </c>
      <c r="BL227" s="19" t="s">
        <v>184</v>
      </c>
      <c r="BM227" s="186" t="s">
        <v>4720</v>
      </c>
    </row>
    <row r="228" spans="1:65" s="2" customFormat="1" ht="16.5" customHeight="1">
      <c r="A228" s="36"/>
      <c r="B228" s="37"/>
      <c r="C228" s="237" t="s">
        <v>1452</v>
      </c>
      <c r="D228" s="237" t="s">
        <v>757</v>
      </c>
      <c r="E228" s="238" t="s">
        <v>4721</v>
      </c>
      <c r="F228" s="239" t="s">
        <v>4722</v>
      </c>
      <c r="G228" s="240" t="s">
        <v>272</v>
      </c>
      <c r="H228" s="241">
        <v>4</v>
      </c>
      <c r="I228" s="242"/>
      <c r="J228" s="243">
        <f t="shared" si="60"/>
        <v>0</v>
      </c>
      <c r="K228" s="239" t="s">
        <v>19</v>
      </c>
      <c r="L228" s="244"/>
      <c r="M228" s="245" t="s">
        <v>19</v>
      </c>
      <c r="N228" s="246" t="s">
        <v>47</v>
      </c>
      <c r="O228" s="66"/>
      <c r="P228" s="184">
        <f t="shared" si="61"/>
        <v>0</v>
      </c>
      <c r="Q228" s="184">
        <v>0</v>
      </c>
      <c r="R228" s="184">
        <f t="shared" si="62"/>
        <v>0</v>
      </c>
      <c r="S228" s="184">
        <v>0</v>
      </c>
      <c r="T228" s="185">
        <f t="shared" si="63"/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186" t="s">
        <v>252</v>
      </c>
      <c r="AT228" s="186" t="s">
        <v>757</v>
      </c>
      <c r="AU228" s="186" t="s">
        <v>84</v>
      </c>
      <c r="AY228" s="19" t="s">
        <v>177</v>
      </c>
      <c r="BE228" s="187">
        <f t="shared" si="64"/>
        <v>0</v>
      </c>
      <c r="BF228" s="187">
        <f t="shared" si="65"/>
        <v>0</v>
      </c>
      <c r="BG228" s="187">
        <f t="shared" si="66"/>
        <v>0</v>
      </c>
      <c r="BH228" s="187">
        <f t="shared" si="67"/>
        <v>0</v>
      </c>
      <c r="BI228" s="187">
        <f t="shared" si="68"/>
        <v>0</v>
      </c>
      <c r="BJ228" s="19" t="s">
        <v>84</v>
      </c>
      <c r="BK228" s="187">
        <f t="shared" si="69"/>
        <v>0</v>
      </c>
      <c r="BL228" s="19" t="s">
        <v>184</v>
      </c>
      <c r="BM228" s="186" t="s">
        <v>4723</v>
      </c>
    </row>
    <row r="229" spans="1:65" s="2" customFormat="1" ht="16.5" customHeight="1">
      <c r="A229" s="36"/>
      <c r="B229" s="37"/>
      <c r="C229" s="175" t="s">
        <v>1459</v>
      </c>
      <c r="D229" s="175" t="s">
        <v>179</v>
      </c>
      <c r="E229" s="176" t="s">
        <v>4724</v>
      </c>
      <c r="F229" s="177" t="s">
        <v>4725</v>
      </c>
      <c r="G229" s="178" t="s">
        <v>272</v>
      </c>
      <c r="H229" s="179">
        <v>3</v>
      </c>
      <c r="I229" s="180"/>
      <c r="J229" s="181">
        <f t="shared" si="60"/>
        <v>0</v>
      </c>
      <c r="K229" s="177" t="s">
        <v>19</v>
      </c>
      <c r="L229" s="41"/>
      <c r="M229" s="182" t="s">
        <v>19</v>
      </c>
      <c r="N229" s="183" t="s">
        <v>47</v>
      </c>
      <c r="O229" s="66"/>
      <c r="P229" s="184">
        <f t="shared" si="61"/>
        <v>0</v>
      </c>
      <c r="Q229" s="184">
        <v>2.8539999999999999E-2</v>
      </c>
      <c r="R229" s="184">
        <f t="shared" si="62"/>
        <v>8.5620000000000002E-2</v>
      </c>
      <c r="S229" s="184">
        <v>0</v>
      </c>
      <c r="T229" s="185">
        <f t="shared" si="63"/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86" t="s">
        <v>184</v>
      </c>
      <c r="AT229" s="186" t="s">
        <v>179</v>
      </c>
      <c r="AU229" s="186" t="s">
        <v>84</v>
      </c>
      <c r="AY229" s="19" t="s">
        <v>177</v>
      </c>
      <c r="BE229" s="187">
        <f t="shared" si="64"/>
        <v>0</v>
      </c>
      <c r="BF229" s="187">
        <f t="shared" si="65"/>
        <v>0</v>
      </c>
      <c r="BG229" s="187">
        <f t="shared" si="66"/>
        <v>0</v>
      </c>
      <c r="BH229" s="187">
        <f t="shared" si="67"/>
        <v>0</v>
      </c>
      <c r="BI229" s="187">
        <f t="shared" si="68"/>
        <v>0</v>
      </c>
      <c r="BJ229" s="19" t="s">
        <v>84</v>
      </c>
      <c r="BK229" s="187">
        <f t="shared" si="69"/>
        <v>0</v>
      </c>
      <c r="BL229" s="19" t="s">
        <v>184</v>
      </c>
      <c r="BM229" s="186" t="s">
        <v>4726</v>
      </c>
    </row>
    <row r="230" spans="1:65" s="2" customFormat="1" ht="16.5" customHeight="1">
      <c r="A230" s="36"/>
      <c r="B230" s="37"/>
      <c r="C230" s="237" t="s">
        <v>1463</v>
      </c>
      <c r="D230" s="237" t="s">
        <v>757</v>
      </c>
      <c r="E230" s="238" t="s">
        <v>4727</v>
      </c>
      <c r="F230" s="239" t="s">
        <v>4728</v>
      </c>
      <c r="G230" s="240" t="s">
        <v>272</v>
      </c>
      <c r="H230" s="241">
        <v>3</v>
      </c>
      <c r="I230" s="242"/>
      <c r="J230" s="243">
        <f t="shared" si="60"/>
        <v>0</v>
      </c>
      <c r="K230" s="239" t="s">
        <v>19</v>
      </c>
      <c r="L230" s="244"/>
      <c r="M230" s="245" t="s">
        <v>19</v>
      </c>
      <c r="N230" s="246" t="s">
        <v>47</v>
      </c>
      <c r="O230" s="66"/>
      <c r="P230" s="184">
        <f t="shared" si="61"/>
        <v>0</v>
      </c>
      <c r="Q230" s="184">
        <v>1.6</v>
      </c>
      <c r="R230" s="184">
        <f t="shared" si="62"/>
        <v>4.8000000000000007</v>
      </c>
      <c r="S230" s="184">
        <v>0</v>
      </c>
      <c r="T230" s="185">
        <f t="shared" si="63"/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86" t="s">
        <v>252</v>
      </c>
      <c r="AT230" s="186" t="s">
        <v>757</v>
      </c>
      <c r="AU230" s="186" t="s">
        <v>84</v>
      </c>
      <c r="AY230" s="19" t="s">
        <v>177</v>
      </c>
      <c r="BE230" s="187">
        <f t="shared" si="64"/>
        <v>0</v>
      </c>
      <c r="BF230" s="187">
        <f t="shared" si="65"/>
        <v>0</v>
      </c>
      <c r="BG230" s="187">
        <f t="shared" si="66"/>
        <v>0</v>
      </c>
      <c r="BH230" s="187">
        <f t="shared" si="67"/>
        <v>0</v>
      </c>
      <c r="BI230" s="187">
        <f t="shared" si="68"/>
        <v>0</v>
      </c>
      <c r="BJ230" s="19" t="s">
        <v>84</v>
      </c>
      <c r="BK230" s="187">
        <f t="shared" si="69"/>
        <v>0</v>
      </c>
      <c r="BL230" s="19" t="s">
        <v>184</v>
      </c>
      <c r="BM230" s="186" t="s">
        <v>4729</v>
      </c>
    </row>
    <row r="231" spans="1:65" s="2" customFormat="1" ht="16.5" customHeight="1">
      <c r="A231" s="36"/>
      <c r="B231" s="37"/>
      <c r="C231" s="175" t="s">
        <v>1470</v>
      </c>
      <c r="D231" s="175" t="s">
        <v>179</v>
      </c>
      <c r="E231" s="176" t="s">
        <v>4730</v>
      </c>
      <c r="F231" s="177" t="s">
        <v>4731</v>
      </c>
      <c r="G231" s="178" t="s">
        <v>272</v>
      </c>
      <c r="H231" s="179">
        <v>18</v>
      </c>
      <c r="I231" s="180"/>
      <c r="J231" s="181">
        <f t="shared" si="60"/>
        <v>0</v>
      </c>
      <c r="K231" s="177" t="s">
        <v>19</v>
      </c>
      <c r="L231" s="41"/>
      <c r="M231" s="182" t="s">
        <v>19</v>
      </c>
      <c r="N231" s="183" t="s">
        <v>47</v>
      </c>
      <c r="O231" s="66"/>
      <c r="P231" s="184">
        <f t="shared" si="61"/>
        <v>0</v>
      </c>
      <c r="Q231" s="184">
        <v>0</v>
      </c>
      <c r="R231" s="184">
        <f t="shared" si="62"/>
        <v>0</v>
      </c>
      <c r="S231" s="184">
        <v>0</v>
      </c>
      <c r="T231" s="185">
        <f t="shared" si="63"/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186" t="s">
        <v>184</v>
      </c>
      <c r="AT231" s="186" t="s">
        <v>179</v>
      </c>
      <c r="AU231" s="186" t="s">
        <v>84</v>
      </c>
      <c r="AY231" s="19" t="s">
        <v>177</v>
      </c>
      <c r="BE231" s="187">
        <f t="shared" si="64"/>
        <v>0</v>
      </c>
      <c r="BF231" s="187">
        <f t="shared" si="65"/>
        <v>0</v>
      </c>
      <c r="BG231" s="187">
        <f t="shared" si="66"/>
        <v>0</v>
      </c>
      <c r="BH231" s="187">
        <f t="shared" si="67"/>
        <v>0</v>
      </c>
      <c r="BI231" s="187">
        <f t="shared" si="68"/>
        <v>0</v>
      </c>
      <c r="BJ231" s="19" t="s">
        <v>84</v>
      </c>
      <c r="BK231" s="187">
        <f t="shared" si="69"/>
        <v>0</v>
      </c>
      <c r="BL231" s="19" t="s">
        <v>184</v>
      </c>
      <c r="BM231" s="186" t="s">
        <v>4732</v>
      </c>
    </row>
    <row r="232" spans="1:65" s="2" customFormat="1" ht="16.5" customHeight="1">
      <c r="A232" s="36"/>
      <c r="B232" s="37"/>
      <c r="C232" s="237" t="s">
        <v>1475</v>
      </c>
      <c r="D232" s="237" t="s">
        <v>757</v>
      </c>
      <c r="E232" s="238" t="s">
        <v>4733</v>
      </c>
      <c r="F232" s="239" t="s">
        <v>4734</v>
      </c>
      <c r="G232" s="240" t="s">
        <v>272</v>
      </c>
      <c r="H232" s="241">
        <v>6</v>
      </c>
      <c r="I232" s="242"/>
      <c r="J232" s="243">
        <f t="shared" si="60"/>
        <v>0</v>
      </c>
      <c r="K232" s="239" t="s">
        <v>19</v>
      </c>
      <c r="L232" s="244"/>
      <c r="M232" s="245" t="s">
        <v>19</v>
      </c>
      <c r="N232" s="246" t="s">
        <v>47</v>
      </c>
      <c r="O232" s="66"/>
      <c r="P232" s="184">
        <f t="shared" si="61"/>
        <v>0</v>
      </c>
      <c r="Q232" s="184">
        <v>0</v>
      </c>
      <c r="R232" s="184">
        <f t="shared" si="62"/>
        <v>0</v>
      </c>
      <c r="S232" s="184">
        <v>0</v>
      </c>
      <c r="T232" s="185">
        <f t="shared" si="63"/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86" t="s">
        <v>252</v>
      </c>
      <c r="AT232" s="186" t="s">
        <v>757</v>
      </c>
      <c r="AU232" s="186" t="s">
        <v>84</v>
      </c>
      <c r="AY232" s="19" t="s">
        <v>177</v>
      </c>
      <c r="BE232" s="187">
        <f t="shared" si="64"/>
        <v>0</v>
      </c>
      <c r="BF232" s="187">
        <f t="shared" si="65"/>
        <v>0</v>
      </c>
      <c r="BG232" s="187">
        <f t="shared" si="66"/>
        <v>0</v>
      </c>
      <c r="BH232" s="187">
        <f t="shared" si="67"/>
        <v>0</v>
      </c>
      <c r="BI232" s="187">
        <f t="shared" si="68"/>
        <v>0</v>
      </c>
      <c r="BJ232" s="19" t="s">
        <v>84</v>
      </c>
      <c r="BK232" s="187">
        <f t="shared" si="69"/>
        <v>0</v>
      </c>
      <c r="BL232" s="19" t="s">
        <v>184</v>
      </c>
      <c r="BM232" s="186" t="s">
        <v>4735</v>
      </c>
    </row>
    <row r="233" spans="1:65" s="2" customFormat="1" ht="16.5" customHeight="1">
      <c r="A233" s="36"/>
      <c r="B233" s="37"/>
      <c r="C233" s="237" t="s">
        <v>1481</v>
      </c>
      <c r="D233" s="237" t="s">
        <v>757</v>
      </c>
      <c r="E233" s="238" t="s">
        <v>4736</v>
      </c>
      <c r="F233" s="239" t="s">
        <v>4737</v>
      </c>
      <c r="G233" s="240" t="s">
        <v>272</v>
      </c>
      <c r="H233" s="241">
        <v>12</v>
      </c>
      <c r="I233" s="242"/>
      <c r="J233" s="243">
        <f t="shared" si="60"/>
        <v>0</v>
      </c>
      <c r="K233" s="239" t="s">
        <v>19</v>
      </c>
      <c r="L233" s="244"/>
      <c r="M233" s="245" t="s">
        <v>19</v>
      </c>
      <c r="N233" s="246" t="s">
        <v>47</v>
      </c>
      <c r="O233" s="66"/>
      <c r="P233" s="184">
        <f t="shared" si="61"/>
        <v>0</v>
      </c>
      <c r="Q233" s="184">
        <v>0</v>
      </c>
      <c r="R233" s="184">
        <f t="shared" si="62"/>
        <v>0</v>
      </c>
      <c r="S233" s="184">
        <v>0</v>
      </c>
      <c r="T233" s="185">
        <f t="shared" si="63"/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86" t="s">
        <v>252</v>
      </c>
      <c r="AT233" s="186" t="s">
        <v>757</v>
      </c>
      <c r="AU233" s="186" t="s">
        <v>84</v>
      </c>
      <c r="AY233" s="19" t="s">
        <v>177</v>
      </c>
      <c r="BE233" s="187">
        <f t="shared" si="64"/>
        <v>0</v>
      </c>
      <c r="BF233" s="187">
        <f t="shared" si="65"/>
        <v>0</v>
      </c>
      <c r="BG233" s="187">
        <f t="shared" si="66"/>
        <v>0</v>
      </c>
      <c r="BH233" s="187">
        <f t="shared" si="67"/>
        <v>0</v>
      </c>
      <c r="BI233" s="187">
        <f t="shared" si="68"/>
        <v>0</v>
      </c>
      <c r="BJ233" s="19" t="s">
        <v>84</v>
      </c>
      <c r="BK233" s="187">
        <f t="shared" si="69"/>
        <v>0</v>
      </c>
      <c r="BL233" s="19" t="s">
        <v>184</v>
      </c>
      <c r="BM233" s="186" t="s">
        <v>4738</v>
      </c>
    </row>
    <row r="234" spans="1:65" s="2" customFormat="1" ht="16.5" customHeight="1">
      <c r="A234" s="36"/>
      <c r="B234" s="37"/>
      <c r="C234" s="175" t="s">
        <v>1484</v>
      </c>
      <c r="D234" s="175" t="s">
        <v>179</v>
      </c>
      <c r="E234" s="176" t="s">
        <v>4739</v>
      </c>
      <c r="F234" s="177" t="s">
        <v>4740</v>
      </c>
      <c r="G234" s="178" t="s">
        <v>595</v>
      </c>
      <c r="H234" s="179">
        <v>248</v>
      </c>
      <c r="I234" s="180"/>
      <c r="J234" s="181">
        <f t="shared" si="60"/>
        <v>0</v>
      </c>
      <c r="K234" s="177" t="s">
        <v>19</v>
      </c>
      <c r="L234" s="41"/>
      <c r="M234" s="182" t="s">
        <v>19</v>
      </c>
      <c r="N234" s="183" t="s">
        <v>47</v>
      </c>
      <c r="O234" s="66"/>
      <c r="P234" s="184">
        <f t="shared" si="61"/>
        <v>0</v>
      </c>
      <c r="Q234" s="184">
        <v>0</v>
      </c>
      <c r="R234" s="184">
        <f t="shared" si="62"/>
        <v>0</v>
      </c>
      <c r="S234" s="184">
        <v>0</v>
      </c>
      <c r="T234" s="185">
        <f t="shared" si="63"/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86" t="s">
        <v>184</v>
      </c>
      <c r="AT234" s="186" t="s">
        <v>179</v>
      </c>
      <c r="AU234" s="186" t="s">
        <v>84</v>
      </c>
      <c r="AY234" s="19" t="s">
        <v>177</v>
      </c>
      <c r="BE234" s="187">
        <f t="shared" si="64"/>
        <v>0</v>
      </c>
      <c r="BF234" s="187">
        <f t="shared" si="65"/>
        <v>0</v>
      </c>
      <c r="BG234" s="187">
        <f t="shared" si="66"/>
        <v>0</v>
      </c>
      <c r="BH234" s="187">
        <f t="shared" si="67"/>
        <v>0</v>
      </c>
      <c r="BI234" s="187">
        <f t="shared" si="68"/>
        <v>0</v>
      </c>
      <c r="BJ234" s="19" t="s">
        <v>84</v>
      </c>
      <c r="BK234" s="187">
        <f t="shared" si="69"/>
        <v>0</v>
      </c>
      <c r="BL234" s="19" t="s">
        <v>184</v>
      </c>
      <c r="BM234" s="186" t="s">
        <v>4741</v>
      </c>
    </row>
    <row r="235" spans="1:65" s="2" customFormat="1" ht="16.5" customHeight="1">
      <c r="A235" s="36"/>
      <c r="B235" s="37"/>
      <c r="C235" s="175" t="s">
        <v>1489</v>
      </c>
      <c r="D235" s="175" t="s">
        <v>179</v>
      </c>
      <c r="E235" s="176" t="s">
        <v>4742</v>
      </c>
      <c r="F235" s="177" t="s">
        <v>4743</v>
      </c>
      <c r="G235" s="178" t="s">
        <v>595</v>
      </c>
      <c r="H235" s="179">
        <v>22</v>
      </c>
      <c r="I235" s="180"/>
      <c r="J235" s="181">
        <f t="shared" si="60"/>
        <v>0</v>
      </c>
      <c r="K235" s="177" t="s">
        <v>19</v>
      </c>
      <c r="L235" s="41"/>
      <c r="M235" s="182" t="s">
        <v>19</v>
      </c>
      <c r="N235" s="183" t="s">
        <v>47</v>
      </c>
      <c r="O235" s="66"/>
      <c r="P235" s="184">
        <f t="shared" si="61"/>
        <v>0</v>
      </c>
      <c r="Q235" s="184">
        <v>0</v>
      </c>
      <c r="R235" s="184">
        <f t="shared" si="62"/>
        <v>0</v>
      </c>
      <c r="S235" s="184">
        <v>0</v>
      </c>
      <c r="T235" s="185">
        <f t="shared" si="63"/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86" t="s">
        <v>184</v>
      </c>
      <c r="AT235" s="186" t="s">
        <v>179</v>
      </c>
      <c r="AU235" s="186" t="s">
        <v>84</v>
      </c>
      <c r="AY235" s="19" t="s">
        <v>177</v>
      </c>
      <c r="BE235" s="187">
        <f t="shared" si="64"/>
        <v>0</v>
      </c>
      <c r="BF235" s="187">
        <f t="shared" si="65"/>
        <v>0</v>
      </c>
      <c r="BG235" s="187">
        <f t="shared" si="66"/>
        <v>0</v>
      </c>
      <c r="BH235" s="187">
        <f t="shared" si="67"/>
        <v>0</v>
      </c>
      <c r="BI235" s="187">
        <f t="shared" si="68"/>
        <v>0</v>
      </c>
      <c r="BJ235" s="19" t="s">
        <v>84</v>
      </c>
      <c r="BK235" s="187">
        <f t="shared" si="69"/>
        <v>0</v>
      </c>
      <c r="BL235" s="19" t="s">
        <v>184</v>
      </c>
      <c r="BM235" s="186" t="s">
        <v>4744</v>
      </c>
    </row>
    <row r="236" spans="1:65" s="2" customFormat="1" ht="24.2" customHeight="1">
      <c r="A236" s="36"/>
      <c r="B236" s="37"/>
      <c r="C236" s="237" t="s">
        <v>1493</v>
      </c>
      <c r="D236" s="237" t="s">
        <v>757</v>
      </c>
      <c r="E236" s="238" t="s">
        <v>4745</v>
      </c>
      <c r="F236" s="239" t="s">
        <v>4746</v>
      </c>
      <c r="G236" s="240" t="s">
        <v>595</v>
      </c>
      <c r="H236" s="241">
        <v>22</v>
      </c>
      <c r="I236" s="242"/>
      <c r="J236" s="243">
        <f t="shared" si="60"/>
        <v>0</v>
      </c>
      <c r="K236" s="239" t="s">
        <v>19</v>
      </c>
      <c r="L236" s="244"/>
      <c r="M236" s="245" t="s">
        <v>19</v>
      </c>
      <c r="N236" s="246" t="s">
        <v>47</v>
      </c>
      <c r="O236" s="66"/>
      <c r="P236" s="184">
        <f t="shared" si="61"/>
        <v>0</v>
      </c>
      <c r="Q236" s="184">
        <v>0</v>
      </c>
      <c r="R236" s="184">
        <f t="shared" si="62"/>
        <v>0</v>
      </c>
      <c r="S236" s="184">
        <v>0</v>
      </c>
      <c r="T236" s="185">
        <f t="shared" si="63"/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186" t="s">
        <v>252</v>
      </c>
      <c r="AT236" s="186" t="s">
        <v>757</v>
      </c>
      <c r="AU236" s="186" t="s">
        <v>84</v>
      </c>
      <c r="AY236" s="19" t="s">
        <v>177</v>
      </c>
      <c r="BE236" s="187">
        <f t="shared" si="64"/>
        <v>0</v>
      </c>
      <c r="BF236" s="187">
        <f t="shared" si="65"/>
        <v>0</v>
      </c>
      <c r="BG236" s="187">
        <f t="shared" si="66"/>
        <v>0</v>
      </c>
      <c r="BH236" s="187">
        <f t="shared" si="67"/>
        <v>0</v>
      </c>
      <c r="BI236" s="187">
        <f t="shared" si="68"/>
        <v>0</v>
      </c>
      <c r="BJ236" s="19" t="s">
        <v>84</v>
      </c>
      <c r="BK236" s="187">
        <f t="shared" si="69"/>
        <v>0</v>
      </c>
      <c r="BL236" s="19" t="s">
        <v>184</v>
      </c>
      <c r="BM236" s="186" t="s">
        <v>4747</v>
      </c>
    </row>
    <row r="237" spans="1:65" s="2" customFormat="1" ht="16.5" customHeight="1">
      <c r="A237" s="36"/>
      <c r="B237" s="37"/>
      <c r="C237" s="175" t="s">
        <v>4066</v>
      </c>
      <c r="D237" s="175" t="s">
        <v>179</v>
      </c>
      <c r="E237" s="176" t="s">
        <v>4748</v>
      </c>
      <c r="F237" s="177" t="s">
        <v>4749</v>
      </c>
      <c r="G237" s="178" t="s">
        <v>595</v>
      </c>
      <c r="H237" s="179">
        <v>5</v>
      </c>
      <c r="I237" s="180"/>
      <c r="J237" s="181">
        <f t="shared" si="60"/>
        <v>0</v>
      </c>
      <c r="K237" s="177" t="s">
        <v>19</v>
      </c>
      <c r="L237" s="41"/>
      <c r="M237" s="182" t="s">
        <v>19</v>
      </c>
      <c r="N237" s="183" t="s">
        <v>47</v>
      </c>
      <c r="O237" s="66"/>
      <c r="P237" s="184">
        <f t="shared" si="61"/>
        <v>0</v>
      </c>
      <c r="Q237" s="184">
        <v>0</v>
      </c>
      <c r="R237" s="184">
        <f t="shared" si="62"/>
        <v>0</v>
      </c>
      <c r="S237" s="184">
        <v>0</v>
      </c>
      <c r="T237" s="185">
        <f t="shared" si="63"/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86" t="s">
        <v>184</v>
      </c>
      <c r="AT237" s="186" t="s">
        <v>179</v>
      </c>
      <c r="AU237" s="186" t="s">
        <v>84</v>
      </c>
      <c r="AY237" s="19" t="s">
        <v>177</v>
      </c>
      <c r="BE237" s="187">
        <f t="shared" si="64"/>
        <v>0</v>
      </c>
      <c r="BF237" s="187">
        <f t="shared" si="65"/>
        <v>0</v>
      </c>
      <c r="BG237" s="187">
        <f t="shared" si="66"/>
        <v>0</v>
      </c>
      <c r="BH237" s="187">
        <f t="shared" si="67"/>
        <v>0</v>
      </c>
      <c r="BI237" s="187">
        <f t="shared" si="68"/>
        <v>0</v>
      </c>
      <c r="BJ237" s="19" t="s">
        <v>84</v>
      </c>
      <c r="BK237" s="187">
        <f t="shared" si="69"/>
        <v>0</v>
      </c>
      <c r="BL237" s="19" t="s">
        <v>184</v>
      </c>
      <c r="BM237" s="186" t="s">
        <v>4750</v>
      </c>
    </row>
    <row r="238" spans="1:65" s="2" customFormat="1" ht="16.5" customHeight="1">
      <c r="A238" s="36"/>
      <c r="B238" s="37"/>
      <c r="C238" s="237" t="s">
        <v>1506</v>
      </c>
      <c r="D238" s="237" t="s">
        <v>757</v>
      </c>
      <c r="E238" s="238" t="s">
        <v>4751</v>
      </c>
      <c r="F238" s="239" t="s">
        <v>4752</v>
      </c>
      <c r="G238" s="240" t="s">
        <v>595</v>
      </c>
      <c r="H238" s="241">
        <v>4</v>
      </c>
      <c r="I238" s="242"/>
      <c r="J238" s="243">
        <f t="shared" si="60"/>
        <v>0</v>
      </c>
      <c r="K238" s="239" t="s">
        <v>19</v>
      </c>
      <c r="L238" s="244"/>
      <c r="M238" s="245" t="s">
        <v>19</v>
      </c>
      <c r="N238" s="246" t="s">
        <v>47</v>
      </c>
      <c r="O238" s="66"/>
      <c r="P238" s="184">
        <f t="shared" si="61"/>
        <v>0</v>
      </c>
      <c r="Q238" s="184">
        <v>0</v>
      </c>
      <c r="R238" s="184">
        <f t="shared" si="62"/>
        <v>0</v>
      </c>
      <c r="S238" s="184">
        <v>0</v>
      </c>
      <c r="T238" s="185">
        <f t="shared" si="63"/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86" t="s">
        <v>252</v>
      </c>
      <c r="AT238" s="186" t="s">
        <v>757</v>
      </c>
      <c r="AU238" s="186" t="s">
        <v>84</v>
      </c>
      <c r="AY238" s="19" t="s">
        <v>177</v>
      </c>
      <c r="BE238" s="187">
        <f t="shared" si="64"/>
        <v>0</v>
      </c>
      <c r="BF238" s="187">
        <f t="shared" si="65"/>
        <v>0</v>
      </c>
      <c r="BG238" s="187">
        <f t="shared" si="66"/>
        <v>0</v>
      </c>
      <c r="BH238" s="187">
        <f t="shared" si="67"/>
        <v>0</v>
      </c>
      <c r="BI238" s="187">
        <f t="shared" si="68"/>
        <v>0</v>
      </c>
      <c r="BJ238" s="19" t="s">
        <v>84</v>
      </c>
      <c r="BK238" s="187">
        <f t="shared" si="69"/>
        <v>0</v>
      </c>
      <c r="BL238" s="19" t="s">
        <v>184</v>
      </c>
      <c r="BM238" s="186" t="s">
        <v>4753</v>
      </c>
    </row>
    <row r="239" spans="1:65" s="2" customFormat="1" ht="16.5" customHeight="1">
      <c r="A239" s="36"/>
      <c r="B239" s="37"/>
      <c r="C239" s="175" t="s">
        <v>1511</v>
      </c>
      <c r="D239" s="175" t="s">
        <v>179</v>
      </c>
      <c r="E239" s="176" t="s">
        <v>4754</v>
      </c>
      <c r="F239" s="177" t="s">
        <v>4755</v>
      </c>
      <c r="G239" s="178" t="s">
        <v>272</v>
      </c>
      <c r="H239" s="179">
        <v>10</v>
      </c>
      <c r="I239" s="180"/>
      <c r="J239" s="181">
        <f t="shared" ref="J239:J270" si="70">ROUND(I239*H239,2)</f>
        <v>0</v>
      </c>
      <c r="K239" s="177" t="s">
        <v>19</v>
      </c>
      <c r="L239" s="41"/>
      <c r="M239" s="182" t="s">
        <v>19</v>
      </c>
      <c r="N239" s="183" t="s">
        <v>47</v>
      </c>
      <c r="O239" s="66"/>
      <c r="P239" s="184">
        <f t="shared" ref="P239:P270" si="71">O239*H239</f>
        <v>0</v>
      </c>
      <c r="Q239" s="184">
        <v>0</v>
      </c>
      <c r="R239" s="184">
        <f t="shared" ref="R239:R270" si="72">Q239*H239</f>
        <v>0</v>
      </c>
      <c r="S239" s="184">
        <v>0</v>
      </c>
      <c r="T239" s="185">
        <f t="shared" ref="T239:T270" si="73"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86" t="s">
        <v>184</v>
      </c>
      <c r="AT239" s="186" t="s">
        <v>179</v>
      </c>
      <c r="AU239" s="186" t="s">
        <v>84</v>
      </c>
      <c r="AY239" s="19" t="s">
        <v>177</v>
      </c>
      <c r="BE239" s="187">
        <f t="shared" ref="BE239:BE260" si="74">IF(N239="základní",J239,0)</f>
        <v>0</v>
      </c>
      <c r="BF239" s="187">
        <f t="shared" ref="BF239:BF260" si="75">IF(N239="snížená",J239,0)</f>
        <v>0</v>
      </c>
      <c r="BG239" s="187">
        <f t="shared" ref="BG239:BG260" si="76">IF(N239="zákl. přenesená",J239,0)</f>
        <v>0</v>
      </c>
      <c r="BH239" s="187">
        <f t="shared" ref="BH239:BH260" si="77">IF(N239="sníž. přenesená",J239,0)</f>
        <v>0</v>
      </c>
      <c r="BI239" s="187">
        <f t="shared" ref="BI239:BI260" si="78">IF(N239="nulová",J239,0)</f>
        <v>0</v>
      </c>
      <c r="BJ239" s="19" t="s">
        <v>84</v>
      </c>
      <c r="BK239" s="187">
        <f t="shared" ref="BK239:BK260" si="79">ROUND(I239*H239,2)</f>
        <v>0</v>
      </c>
      <c r="BL239" s="19" t="s">
        <v>184</v>
      </c>
      <c r="BM239" s="186" t="s">
        <v>4756</v>
      </c>
    </row>
    <row r="240" spans="1:65" s="2" customFormat="1" ht="16.5" customHeight="1">
      <c r="A240" s="36"/>
      <c r="B240" s="37"/>
      <c r="C240" s="237" t="s">
        <v>1516</v>
      </c>
      <c r="D240" s="237" t="s">
        <v>757</v>
      </c>
      <c r="E240" s="238" t="s">
        <v>4757</v>
      </c>
      <c r="F240" s="239" t="s">
        <v>4758</v>
      </c>
      <c r="G240" s="240" t="s">
        <v>272</v>
      </c>
      <c r="H240" s="241">
        <v>2</v>
      </c>
      <c r="I240" s="242"/>
      <c r="J240" s="243">
        <f t="shared" si="70"/>
        <v>0</v>
      </c>
      <c r="K240" s="239" t="s">
        <v>19</v>
      </c>
      <c r="L240" s="244"/>
      <c r="M240" s="245" t="s">
        <v>19</v>
      </c>
      <c r="N240" s="246" t="s">
        <v>47</v>
      </c>
      <c r="O240" s="66"/>
      <c r="P240" s="184">
        <f t="shared" si="71"/>
        <v>0</v>
      </c>
      <c r="Q240" s="184">
        <v>0</v>
      </c>
      <c r="R240" s="184">
        <f t="shared" si="72"/>
        <v>0</v>
      </c>
      <c r="S240" s="184">
        <v>0</v>
      </c>
      <c r="T240" s="185">
        <f t="shared" si="73"/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86" t="s">
        <v>252</v>
      </c>
      <c r="AT240" s="186" t="s">
        <v>757</v>
      </c>
      <c r="AU240" s="186" t="s">
        <v>84</v>
      </c>
      <c r="AY240" s="19" t="s">
        <v>177</v>
      </c>
      <c r="BE240" s="187">
        <f t="shared" si="74"/>
        <v>0</v>
      </c>
      <c r="BF240" s="187">
        <f t="shared" si="75"/>
        <v>0</v>
      </c>
      <c r="BG240" s="187">
        <f t="shared" si="76"/>
        <v>0</v>
      </c>
      <c r="BH240" s="187">
        <f t="shared" si="77"/>
        <v>0</v>
      </c>
      <c r="BI240" s="187">
        <f t="shared" si="78"/>
        <v>0</v>
      </c>
      <c r="BJ240" s="19" t="s">
        <v>84</v>
      </c>
      <c r="BK240" s="187">
        <f t="shared" si="79"/>
        <v>0</v>
      </c>
      <c r="BL240" s="19" t="s">
        <v>184</v>
      </c>
      <c r="BM240" s="186" t="s">
        <v>4759</v>
      </c>
    </row>
    <row r="241" spans="1:65" s="2" customFormat="1" ht="16.5" customHeight="1">
      <c r="A241" s="36"/>
      <c r="B241" s="37"/>
      <c r="C241" s="237" t="s">
        <v>1521</v>
      </c>
      <c r="D241" s="237" t="s">
        <v>757</v>
      </c>
      <c r="E241" s="238" t="s">
        <v>4760</v>
      </c>
      <c r="F241" s="239" t="s">
        <v>4761</v>
      </c>
      <c r="G241" s="240" t="s">
        <v>272</v>
      </c>
      <c r="H241" s="241">
        <v>3</v>
      </c>
      <c r="I241" s="242"/>
      <c r="J241" s="243">
        <f t="shared" si="70"/>
        <v>0</v>
      </c>
      <c r="K241" s="239" t="s">
        <v>19</v>
      </c>
      <c r="L241" s="244"/>
      <c r="M241" s="245" t="s">
        <v>19</v>
      </c>
      <c r="N241" s="246" t="s">
        <v>47</v>
      </c>
      <c r="O241" s="66"/>
      <c r="P241" s="184">
        <f t="shared" si="71"/>
        <v>0</v>
      </c>
      <c r="Q241" s="184">
        <v>0</v>
      </c>
      <c r="R241" s="184">
        <f t="shared" si="72"/>
        <v>0</v>
      </c>
      <c r="S241" s="184">
        <v>0</v>
      </c>
      <c r="T241" s="185">
        <f t="shared" si="73"/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186" t="s">
        <v>252</v>
      </c>
      <c r="AT241" s="186" t="s">
        <v>757</v>
      </c>
      <c r="AU241" s="186" t="s">
        <v>84</v>
      </c>
      <c r="AY241" s="19" t="s">
        <v>177</v>
      </c>
      <c r="BE241" s="187">
        <f t="shared" si="74"/>
        <v>0</v>
      </c>
      <c r="BF241" s="187">
        <f t="shared" si="75"/>
        <v>0</v>
      </c>
      <c r="BG241" s="187">
        <f t="shared" si="76"/>
        <v>0</v>
      </c>
      <c r="BH241" s="187">
        <f t="shared" si="77"/>
        <v>0</v>
      </c>
      <c r="BI241" s="187">
        <f t="shared" si="78"/>
        <v>0</v>
      </c>
      <c r="BJ241" s="19" t="s">
        <v>84</v>
      </c>
      <c r="BK241" s="187">
        <f t="shared" si="79"/>
        <v>0</v>
      </c>
      <c r="BL241" s="19" t="s">
        <v>184</v>
      </c>
      <c r="BM241" s="186" t="s">
        <v>4762</v>
      </c>
    </row>
    <row r="242" spans="1:65" s="2" customFormat="1" ht="16.5" customHeight="1">
      <c r="A242" s="36"/>
      <c r="B242" s="37"/>
      <c r="C242" s="237" t="s">
        <v>674</v>
      </c>
      <c r="D242" s="237" t="s">
        <v>757</v>
      </c>
      <c r="E242" s="238" t="s">
        <v>4763</v>
      </c>
      <c r="F242" s="239" t="s">
        <v>4764</v>
      </c>
      <c r="G242" s="240" t="s">
        <v>272</v>
      </c>
      <c r="H242" s="241">
        <v>1</v>
      </c>
      <c r="I242" s="242"/>
      <c r="J242" s="243">
        <f t="shared" si="70"/>
        <v>0</v>
      </c>
      <c r="K242" s="239" t="s">
        <v>19</v>
      </c>
      <c r="L242" s="244"/>
      <c r="M242" s="245" t="s">
        <v>19</v>
      </c>
      <c r="N242" s="246" t="s">
        <v>47</v>
      </c>
      <c r="O242" s="66"/>
      <c r="P242" s="184">
        <f t="shared" si="71"/>
        <v>0</v>
      </c>
      <c r="Q242" s="184">
        <v>0</v>
      </c>
      <c r="R242" s="184">
        <f t="shared" si="72"/>
        <v>0</v>
      </c>
      <c r="S242" s="184">
        <v>0</v>
      </c>
      <c r="T242" s="185">
        <f t="shared" si="73"/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86" t="s">
        <v>252</v>
      </c>
      <c r="AT242" s="186" t="s">
        <v>757</v>
      </c>
      <c r="AU242" s="186" t="s">
        <v>84</v>
      </c>
      <c r="AY242" s="19" t="s">
        <v>177</v>
      </c>
      <c r="BE242" s="187">
        <f t="shared" si="74"/>
        <v>0</v>
      </c>
      <c r="BF242" s="187">
        <f t="shared" si="75"/>
        <v>0</v>
      </c>
      <c r="BG242" s="187">
        <f t="shared" si="76"/>
        <v>0</v>
      </c>
      <c r="BH242" s="187">
        <f t="shared" si="77"/>
        <v>0</v>
      </c>
      <c r="BI242" s="187">
        <f t="shared" si="78"/>
        <v>0</v>
      </c>
      <c r="BJ242" s="19" t="s">
        <v>84</v>
      </c>
      <c r="BK242" s="187">
        <f t="shared" si="79"/>
        <v>0</v>
      </c>
      <c r="BL242" s="19" t="s">
        <v>184</v>
      </c>
      <c r="BM242" s="186" t="s">
        <v>4765</v>
      </c>
    </row>
    <row r="243" spans="1:65" s="2" customFormat="1" ht="16.5" customHeight="1">
      <c r="A243" s="36"/>
      <c r="B243" s="37"/>
      <c r="C243" s="237" t="s">
        <v>1531</v>
      </c>
      <c r="D243" s="237" t="s">
        <v>757</v>
      </c>
      <c r="E243" s="238" t="s">
        <v>4766</v>
      </c>
      <c r="F243" s="239" t="s">
        <v>4767</v>
      </c>
      <c r="G243" s="240" t="s">
        <v>272</v>
      </c>
      <c r="H243" s="241">
        <v>1</v>
      </c>
      <c r="I243" s="242"/>
      <c r="J243" s="243">
        <f t="shared" si="70"/>
        <v>0</v>
      </c>
      <c r="K243" s="239" t="s">
        <v>19</v>
      </c>
      <c r="L243" s="244"/>
      <c r="M243" s="245" t="s">
        <v>19</v>
      </c>
      <c r="N243" s="246" t="s">
        <v>47</v>
      </c>
      <c r="O243" s="66"/>
      <c r="P243" s="184">
        <f t="shared" si="71"/>
        <v>0</v>
      </c>
      <c r="Q243" s="184">
        <v>0</v>
      </c>
      <c r="R243" s="184">
        <f t="shared" si="72"/>
        <v>0</v>
      </c>
      <c r="S243" s="184">
        <v>0</v>
      </c>
      <c r="T243" s="185">
        <f t="shared" si="73"/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186" t="s">
        <v>252</v>
      </c>
      <c r="AT243" s="186" t="s">
        <v>757</v>
      </c>
      <c r="AU243" s="186" t="s">
        <v>84</v>
      </c>
      <c r="AY243" s="19" t="s">
        <v>177</v>
      </c>
      <c r="BE243" s="187">
        <f t="shared" si="74"/>
        <v>0</v>
      </c>
      <c r="BF243" s="187">
        <f t="shared" si="75"/>
        <v>0</v>
      </c>
      <c r="BG243" s="187">
        <f t="shared" si="76"/>
        <v>0</v>
      </c>
      <c r="BH243" s="187">
        <f t="shared" si="77"/>
        <v>0</v>
      </c>
      <c r="BI243" s="187">
        <f t="shared" si="78"/>
        <v>0</v>
      </c>
      <c r="BJ243" s="19" t="s">
        <v>84</v>
      </c>
      <c r="BK243" s="187">
        <f t="shared" si="79"/>
        <v>0</v>
      </c>
      <c r="BL243" s="19" t="s">
        <v>184</v>
      </c>
      <c r="BM243" s="186" t="s">
        <v>4768</v>
      </c>
    </row>
    <row r="244" spans="1:65" s="2" customFormat="1" ht="16.5" customHeight="1">
      <c r="A244" s="36"/>
      <c r="B244" s="37"/>
      <c r="C244" s="175" t="s">
        <v>1536</v>
      </c>
      <c r="D244" s="175" t="s">
        <v>179</v>
      </c>
      <c r="E244" s="176" t="s">
        <v>4769</v>
      </c>
      <c r="F244" s="177" t="s">
        <v>4770</v>
      </c>
      <c r="G244" s="178" t="s">
        <v>272</v>
      </c>
      <c r="H244" s="179">
        <v>1</v>
      </c>
      <c r="I244" s="180"/>
      <c r="J244" s="181">
        <f t="shared" si="70"/>
        <v>0</v>
      </c>
      <c r="K244" s="177" t="s">
        <v>19</v>
      </c>
      <c r="L244" s="41"/>
      <c r="M244" s="182" t="s">
        <v>19</v>
      </c>
      <c r="N244" s="183" t="s">
        <v>47</v>
      </c>
      <c r="O244" s="66"/>
      <c r="P244" s="184">
        <f t="shared" si="71"/>
        <v>0</v>
      </c>
      <c r="Q244" s="184">
        <v>0</v>
      </c>
      <c r="R244" s="184">
        <f t="shared" si="72"/>
        <v>0</v>
      </c>
      <c r="S244" s="184">
        <v>0</v>
      </c>
      <c r="T244" s="185">
        <f t="shared" si="73"/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86" t="s">
        <v>184</v>
      </c>
      <c r="AT244" s="186" t="s">
        <v>179</v>
      </c>
      <c r="AU244" s="186" t="s">
        <v>84</v>
      </c>
      <c r="AY244" s="19" t="s">
        <v>177</v>
      </c>
      <c r="BE244" s="187">
        <f t="shared" si="74"/>
        <v>0</v>
      </c>
      <c r="BF244" s="187">
        <f t="shared" si="75"/>
        <v>0</v>
      </c>
      <c r="BG244" s="187">
        <f t="shared" si="76"/>
        <v>0</v>
      </c>
      <c r="BH244" s="187">
        <f t="shared" si="77"/>
        <v>0</v>
      </c>
      <c r="BI244" s="187">
        <f t="shared" si="78"/>
        <v>0</v>
      </c>
      <c r="BJ244" s="19" t="s">
        <v>84</v>
      </c>
      <c r="BK244" s="187">
        <f t="shared" si="79"/>
        <v>0</v>
      </c>
      <c r="BL244" s="19" t="s">
        <v>184</v>
      </c>
      <c r="BM244" s="186" t="s">
        <v>4771</v>
      </c>
    </row>
    <row r="245" spans="1:65" s="2" customFormat="1" ht="16.5" customHeight="1">
      <c r="A245" s="36"/>
      <c r="B245" s="37"/>
      <c r="C245" s="237" t="s">
        <v>1541</v>
      </c>
      <c r="D245" s="237" t="s">
        <v>757</v>
      </c>
      <c r="E245" s="238" t="s">
        <v>4772</v>
      </c>
      <c r="F245" s="239" t="s">
        <v>4773</v>
      </c>
      <c r="G245" s="240" t="s">
        <v>272</v>
      </c>
      <c r="H245" s="241">
        <v>1</v>
      </c>
      <c r="I245" s="242"/>
      <c r="J245" s="243">
        <f t="shared" si="70"/>
        <v>0</v>
      </c>
      <c r="K245" s="239" t="s">
        <v>19</v>
      </c>
      <c r="L245" s="244"/>
      <c r="M245" s="245" t="s">
        <v>19</v>
      </c>
      <c r="N245" s="246" t="s">
        <v>47</v>
      </c>
      <c r="O245" s="66"/>
      <c r="P245" s="184">
        <f t="shared" si="71"/>
        <v>0</v>
      </c>
      <c r="Q245" s="184">
        <v>0</v>
      </c>
      <c r="R245" s="184">
        <f t="shared" si="72"/>
        <v>0</v>
      </c>
      <c r="S245" s="184">
        <v>0</v>
      </c>
      <c r="T245" s="185">
        <f t="shared" si="73"/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186" t="s">
        <v>252</v>
      </c>
      <c r="AT245" s="186" t="s">
        <v>757</v>
      </c>
      <c r="AU245" s="186" t="s">
        <v>84</v>
      </c>
      <c r="AY245" s="19" t="s">
        <v>177</v>
      </c>
      <c r="BE245" s="187">
        <f t="shared" si="74"/>
        <v>0</v>
      </c>
      <c r="BF245" s="187">
        <f t="shared" si="75"/>
        <v>0</v>
      </c>
      <c r="BG245" s="187">
        <f t="shared" si="76"/>
        <v>0</v>
      </c>
      <c r="BH245" s="187">
        <f t="shared" si="77"/>
        <v>0</v>
      </c>
      <c r="BI245" s="187">
        <f t="shared" si="78"/>
        <v>0</v>
      </c>
      <c r="BJ245" s="19" t="s">
        <v>84</v>
      </c>
      <c r="BK245" s="187">
        <f t="shared" si="79"/>
        <v>0</v>
      </c>
      <c r="BL245" s="19" t="s">
        <v>184</v>
      </c>
      <c r="BM245" s="186" t="s">
        <v>4774</v>
      </c>
    </row>
    <row r="246" spans="1:65" s="2" customFormat="1" ht="16.5" customHeight="1">
      <c r="A246" s="36"/>
      <c r="B246" s="37"/>
      <c r="C246" s="175" t="s">
        <v>1548</v>
      </c>
      <c r="D246" s="175" t="s">
        <v>179</v>
      </c>
      <c r="E246" s="176" t="s">
        <v>4775</v>
      </c>
      <c r="F246" s="177" t="s">
        <v>4776</v>
      </c>
      <c r="G246" s="178" t="s">
        <v>272</v>
      </c>
      <c r="H246" s="179">
        <v>1</v>
      </c>
      <c r="I246" s="180"/>
      <c r="J246" s="181">
        <f t="shared" si="70"/>
        <v>0</v>
      </c>
      <c r="K246" s="177" t="s">
        <v>19</v>
      </c>
      <c r="L246" s="41"/>
      <c r="M246" s="182" t="s">
        <v>19</v>
      </c>
      <c r="N246" s="183" t="s">
        <v>47</v>
      </c>
      <c r="O246" s="66"/>
      <c r="P246" s="184">
        <f t="shared" si="71"/>
        <v>0</v>
      </c>
      <c r="Q246" s="184">
        <v>0</v>
      </c>
      <c r="R246" s="184">
        <f t="shared" si="72"/>
        <v>0</v>
      </c>
      <c r="S246" s="184">
        <v>0</v>
      </c>
      <c r="T246" s="185">
        <f t="shared" si="73"/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86" t="s">
        <v>184</v>
      </c>
      <c r="AT246" s="186" t="s">
        <v>179</v>
      </c>
      <c r="AU246" s="186" t="s">
        <v>84</v>
      </c>
      <c r="AY246" s="19" t="s">
        <v>177</v>
      </c>
      <c r="BE246" s="187">
        <f t="shared" si="74"/>
        <v>0</v>
      </c>
      <c r="BF246" s="187">
        <f t="shared" si="75"/>
        <v>0</v>
      </c>
      <c r="BG246" s="187">
        <f t="shared" si="76"/>
        <v>0</v>
      </c>
      <c r="BH246" s="187">
        <f t="shared" si="77"/>
        <v>0</v>
      </c>
      <c r="BI246" s="187">
        <f t="shared" si="78"/>
        <v>0</v>
      </c>
      <c r="BJ246" s="19" t="s">
        <v>84</v>
      </c>
      <c r="BK246" s="187">
        <f t="shared" si="79"/>
        <v>0</v>
      </c>
      <c r="BL246" s="19" t="s">
        <v>184</v>
      </c>
      <c r="BM246" s="186" t="s">
        <v>4777</v>
      </c>
    </row>
    <row r="247" spans="1:65" s="2" customFormat="1" ht="16.5" customHeight="1">
      <c r="A247" s="36"/>
      <c r="B247" s="37"/>
      <c r="C247" s="237" t="s">
        <v>1554</v>
      </c>
      <c r="D247" s="237" t="s">
        <v>757</v>
      </c>
      <c r="E247" s="238" t="s">
        <v>4778</v>
      </c>
      <c r="F247" s="239" t="s">
        <v>4779</v>
      </c>
      <c r="G247" s="240" t="s">
        <v>272</v>
      </c>
      <c r="H247" s="241">
        <v>1</v>
      </c>
      <c r="I247" s="242"/>
      <c r="J247" s="243">
        <f t="shared" si="70"/>
        <v>0</v>
      </c>
      <c r="K247" s="239" t="s">
        <v>19</v>
      </c>
      <c r="L247" s="244"/>
      <c r="M247" s="245" t="s">
        <v>19</v>
      </c>
      <c r="N247" s="246" t="s">
        <v>47</v>
      </c>
      <c r="O247" s="66"/>
      <c r="P247" s="184">
        <f t="shared" si="71"/>
        <v>0</v>
      </c>
      <c r="Q247" s="184">
        <v>0</v>
      </c>
      <c r="R247" s="184">
        <f t="shared" si="72"/>
        <v>0</v>
      </c>
      <c r="S247" s="184">
        <v>0</v>
      </c>
      <c r="T247" s="185">
        <f t="shared" si="73"/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186" t="s">
        <v>252</v>
      </c>
      <c r="AT247" s="186" t="s">
        <v>757</v>
      </c>
      <c r="AU247" s="186" t="s">
        <v>84</v>
      </c>
      <c r="AY247" s="19" t="s">
        <v>177</v>
      </c>
      <c r="BE247" s="187">
        <f t="shared" si="74"/>
        <v>0</v>
      </c>
      <c r="BF247" s="187">
        <f t="shared" si="75"/>
        <v>0</v>
      </c>
      <c r="BG247" s="187">
        <f t="shared" si="76"/>
        <v>0</v>
      </c>
      <c r="BH247" s="187">
        <f t="shared" si="77"/>
        <v>0</v>
      </c>
      <c r="BI247" s="187">
        <f t="shared" si="78"/>
        <v>0</v>
      </c>
      <c r="BJ247" s="19" t="s">
        <v>84</v>
      </c>
      <c r="BK247" s="187">
        <f t="shared" si="79"/>
        <v>0</v>
      </c>
      <c r="BL247" s="19" t="s">
        <v>184</v>
      </c>
      <c r="BM247" s="186" t="s">
        <v>4780</v>
      </c>
    </row>
    <row r="248" spans="1:65" s="2" customFormat="1" ht="16.5" customHeight="1">
      <c r="A248" s="36"/>
      <c r="B248" s="37"/>
      <c r="C248" s="175" t="s">
        <v>1559</v>
      </c>
      <c r="D248" s="175" t="s">
        <v>179</v>
      </c>
      <c r="E248" s="176" t="s">
        <v>4781</v>
      </c>
      <c r="F248" s="177" t="s">
        <v>4782</v>
      </c>
      <c r="G248" s="178" t="s">
        <v>272</v>
      </c>
      <c r="H248" s="179">
        <v>1</v>
      </c>
      <c r="I248" s="180"/>
      <c r="J248" s="181">
        <f t="shared" si="70"/>
        <v>0</v>
      </c>
      <c r="K248" s="177" t="s">
        <v>19</v>
      </c>
      <c r="L248" s="41"/>
      <c r="M248" s="182" t="s">
        <v>19</v>
      </c>
      <c r="N248" s="183" t="s">
        <v>47</v>
      </c>
      <c r="O248" s="66"/>
      <c r="P248" s="184">
        <f t="shared" si="71"/>
        <v>0</v>
      </c>
      <c r="Q248" s="184">
        <v>0</v>
      </c>
      <c r="R248" s="184">
        <f t="shared" si="72"/>
        <v>0</v>
      </c>
      <c r="S248" s="184">
        <v>0</v>
      </c>
      <c r="T248" s="185">
        <f t="shared" si="73"/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86" t="s">
        <v>184</v>
      </c>
      <c r="AT248" s="186" t="s">
        <v>179</v>
      </c>
      <c r="AU248" s="186" t="s">
        <v>84</v>
      </c>
      <c r="AY248" s="19" t="s">
        <v>177</v>
      </c>
      <c r="BE248" s="187">
        <f t="shared" si="74"/>
        <v>0</v>
      </c>
      <c r="BF248" s="187">
        <f t="shared" si="75"/>
        <v>0</v>
      </c>
      <c r="BG248" s="187">
        <f t="shared" si="76"/>
        <v>0</v>
      </c>
      <c r="BH248" s="187">
        <f t="shared" si="77"/>
        <v>0</v>
      </c>
      <c r="BI248" s="187">
        <f t="shared" si="78"/>
        <v>0</v>
      </c>
      <c r="BJ248" s="19" t="s">
        <v>84</v>
      </c>
      <c r="BK248" s="187">
        <f t="shared" si="79"/>
        <v>0</v>
      </c>
      <c r="BL248" s="19" t="s">
        <v>184</v>
      </c>
      <c r="BM248" s="186" t="s">
        <v>4783</v>
      </c>
    </row>
    <row r="249" spans="1:65" s="2" customFormat="1" ht="16.5" customHeight="1">
      <c r="A249" s="36"/>
      <c r="B249" s="37"/>
      <c r="C249" s="237" t="s">
        <v>1572</v>
      </c>
      <c r="D249" s="237" t="s">
        <v>757</v>
      </c>
      <c r="E249" s="238" t="s">
        <v>4784</v>
      </c>
      <c r="F249" s="239" t="s">
        <v>4785</v>
      </c>
      <c r="G249" s="240" t="s">
        <v>272</v>
      </c>
      <c r="H249" s="241">
        <v>1</v>
      </c>
      <c r="I249" s="242"/>
      <c r="J249" s="243">
        <f t="shared" si="70"/>
        <v>0</v>
      </c>
      <c r="K249" s="239" t="s">
        <v>19</v>
      </c>
      <c r="L249" s="244"/>
      <c r="M249" s="245" t="s">
        <v>19</v>
      </c>
      <c r="N249" s="246" t="s">
        <v>47</v>
      </c>
      <c r="O249" s="66"/>
      <c r="P249" s="184">
        <f t="shared" si="71"/>
        <v>0</v>
      </c>
      <c r="Q249" s="184">
        <v>0</v>
      </c>
      <c r="R249" s="184">
        <f t="shared" si="72"/>
        <v>0</v>
      </c>
      <c r="S249" s="184">
        <v>0</v>
      </c>
      <c r="T249" s="185">
        <f t="shared" si="73"/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186" t="s">
        <v>252</v>
      </c>
      <c r="AT249" s="186" t="s">
        <v>757</v>
      </c>
      <c r="AU249" s="186" t="s">
        <v>84</v>
      </c>
      <c r="AY249" s="19" t="s">
        <v>177</v>
      </c>
      <c r="BE249" s="187">
        <f t="shared" si="74"/>
        <v>0</v>
      </c>
      <c r="BF249" s="187">
        <f t="shared" si="75"/>
        <v>0</v>
      </c>
      <c r="BG249" s="187">
        <f t="shared" si="76"/>
        <v>0</v>
      </c>
      <c r="BH249" s="187">
        <f t="shared" si="77"/>
        <v>0</v>
      </c>
      <c r="BI249" s="187">
        <f t="shared" si="78"/>
        <v>0</v>
      </c>
      <c r="BJ249" s="19" t="s">
        <v>84</v>
      </c>
      <c r="BK249" s="187">
        <f t="shared" si="79"/>
        <v>0</v>
      </c>
      <c r="BL249" s="19" t="s">
        <v>184</v>
      </c>
      <c r="BM249" s="186" t="s">
        <v>4786</v>
      </c>
    </row>
    <row r="250" spans="1:65" s="2" customFormat="1" ht="16.5" customHeight="1">
      <c r="A250" s="36"/>
      <c r="B250" s="37"/>
      <c r="C250" s="237" t="s">
        <v>2607</v>
      </c>
      <c r="D250" s="237" t="s">
        <v>757</v>
      </c>
      <c r="E250" s="238" t="s">
        <v>4787</v>
      </c>
      <c r="F250" s="239" t="s">
        <v>4788</v>
      </c>
      <c r="G250" s="240" t="s">
        <v>272</v>
      </c>
      <c r="H250" s="241">
        <v>1</v>
      </c>
      <c r="I250" s="242"/>
      <c r="J250" s="243">
        <f t="shared" si="70"/>
        <v>0</v>
      </c>
      <c r="K250" s="239" t="s">
        <v>19</v>
      </c>
      <c r="L250" s="244"/>
      <c r="M250" s="245" t="s">
        <v>19</v>
      </c>
      <c r="N250" s="246" t="s">
        <v>47</v>
      </c>
      <c r="O250" s="66"/>
      <c r="P250" s="184">
        <f t="shared" si="71"/>
        <v>0</v>
      </c>
      <c r="Q250" s="184">
        <v>0</v>
      </c>
      <c r="R250" s="184">
        <f t="shared" si="72"/>
        <v>0</v>
      </c>
      <c r="S250" s="184">
        <v>0</v>
      </c>
      <c r="T250" s="185">
        <f t="shared" si="73"/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86" t="s">
        <v>252</v>
      </c>
      <c r="AT250" s="186" t="s">
        <v>757</v>
      </c>
      <c r="AU250" s="186" t="s">
        <v>84</v>
      </c>
      <c r="AY250" s="19" t="s">
        <v>177</v>
      </c>
      <c r="BE250" s="187">
        <f t="shared" si="74"/>
        <v>0</v>
      </c>
      <c r="BF250" s="187">
        <f t="shared" si="75"/>
        <v>0</v>
      </c>
      <c r="BG250" s="187">
        <f t="shared" si="76"/>
        <v>0</v>
      </c>
      <c r="BH250" s="187">
        <f t="shared" si="77"/>
        <v>0</v>
      </c>
      <c r="BI250" s="187">
        <f t="shared" si="78"/>
        <v>0</v>
      </c>
      <c r="BJ250" s="19" t="s">
        <v>84</v>
      </c>
      <c r="BK250" s="187">
        <f t="shared" si="79"/>
        <v>0</v>
      </c>
      <c r="BL250" s="19" t="s">
        <v>184</v>
      </c>
      <c r="BM250" s="186" t="s">
        <v>4789</v>
      </c>
    </row>
    <row r="251" spans="1:65" s="2" customFormat="1" ht="16.5" customHeight="1">
      <c r="A251" s="36"/>
      <c r="B251" s="37"/>
      <c r="C251" s="175" t="s">
        <v>2602</v>
      </c>
      <c r="D251" s="175" t="s">
        <v>179</v>
      </c>
      <c r="E251" s="176" t="s">
        <v>4790</v>
      </c>
      <c r="F251" s="177" t="s">
        <v>4791</v>
      </c>
      <c r="G251" s="178" t="s">
        <v>272</v>
      </c>
      <c r="H251" s="179">
        <v>1</v>
      </c>
      <c r="I251" s="180"/>
      <c r="J251" s="181">
        <f t="shared" si="70"/>
        <v>0</v>
      </c>
      <c r="K251" s="177" t="s">
        <v>19</v>
      </c>
      <c r="L251" s="41"/>
      <c r="M251" s="182" t="s">
        <v>19</v>
      </c>
      <c r="N251" s="183" t="s">
        <v>47</v>
      </c>
      <c r="O251" s="66"/>
      <c r="P251" s="184">
        <f t="shared" si="71"/>
        <v>0</v>
      </c>
      <c r="Q251" s="184">
        <v>0.32906000000000002</v>
      </c>
      <c r="R251" s="184">
        <f t="shared" si="72"/>
        <v>0.32906000000000002</v>
      </c>
      <c r="S251" s="184">
        <v>0</v>
      </c>
      <c r="T251" s="185">
        <f t="shared" si="73"/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86" t="s">
        <v>184</v>
      </c>
      <c r="AT251" s="186" t="s">
        <v>179</v>
      </c>
      <c r="AU251" s="186" t="s">
        <v>84</v>
      </c>
      <c r="AY251" s="19" t="s">
        <v>177</v>
      </c>
      <c r="BE251" s="187">
        <f t="shared" si="74"/>
        <v>0</v>
      </c>
      <c r="BF251" s="187">
        <f t="shared" si="75"/>
        <v>0</v>
      </c>
      <c r="BG251" s="187">
        <f t="shared" si="76"/>
        <v>0</v>
      </c>
      <c r="BH251" s="187">
        <f t="shared" si="77"/>
        <v>0</v>
      </c>
      <c r="BI251" s="187">
        <f t="shared" si="78"/>
        <v>0</v>
      </c>
      <c r="BJ251" s="19" t="s">
        <v>84</v>
      </c>
      <c r="BK251" s="187">
        <f t="shared" si="79"/>
        <v>0</v>
      </c>
      <c r="BL251" s="19" t="s">
        <v>184</v>
      </c>
      <c r="BM251" s="186" t="s">
        <v>4792</v>
      </c>
    </row>
    <row r="252" spans="1:65" s="2" customFormat="1" ht="16.5" customHeight="1">
      <c r="A252" s="36"/>
      <c r="B252" s="37"/>
      <c r="C252" s="237" t="s">
        <v>1566</v>
      </c>
      <c r="D252" s="237" t="s">
        <v>757</v>
      </c>
      <c r="E252" s="238" t="s">
        <v>4793</v>
      </c>
      <c r="F252" s="239" t="s">
        <v>4794</v>
      </c>
      <c r="G252" s="240" t="s">
        <v>272</v>
      </c>
      <c r="H252" s="241">
        <v>1</v>
      </c>
      <c r="I252" s="242"/>
      <c r="J252" s="243">
        <f t="shared" si="70"/>
        <v>0</v>
      </c>
      <c r="K252" s="239" t="s">
        <v>19</v>
      </c>
      <c r="L252" s="244"/>
      <c r="M252" s="245" t="s">
        <v>19</v>
      </c>
      <c r="N252" s="246" t="s">
        <v>47</v>
      </c>
      <c r="O252" s="66"/>
      <c r="P252" s="184">
        <f t="shared" si="71"/>
        <v>0</v>
      </c>
      <c r="Q252" s="184">
        <v>0</v>
      </c>
      <c r="R252" s="184">
        <f t="shared" si="72"/>
        <v>0</v>
      </c>
      <c r="S252" s="184">
        <v>0</v>
      </c>
      <c r="T252" s="185">
        <f t="shared" si="73"/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186" t="s">
        <v>252</v>
      </c>
      <c r="AT252" s="186" t="s">
        <v>757</v>
      </c>
      <c r="AU252" s="186" t="s">
        <v>84</v>
      </c>
      <c r="AY252" s="19" t="s">
        <v>177</v>
      </c>
      <c r="BE252" s="187">
        <f t="shared" si="74"/>
        <v>0</v>
      </c>
      <c r="BF252" s="187">
        <f t="shared" si="75"/>
        <v>0</v>
      </c>
      <c r="BG252" s="187">
        <f t="shared" si="76"/>
        <v>0</v>
      </c>
      <c r="BH252" s="187">
        <f t="shared" si="77"/>
        <v>0</v>
      </c>
      <c r="BI252" s="187">
        <f t="shared" si="78"/>
        <v>0</v>
      </c>
      <c r="BJ252" s="19" t="s">
        <v>84</v>
      </c>
      <c r="BK252" s="187">
        <f t="shared" si="79"/>
        <v>0</v>
      </c>
      <c r="BL252" s="19" t="s">
        <v>184</v>
      </c>
      <c r="BM252" s="186" t="s">
        <v>4795</v>
      </c>
    </row>
    <row r="253" spans="1:65" s="2" customFormat="1" ht="16.5" customHeight="1">
      <c r="A253" s="36"/>
      <c r="B253" s="37"/>
      <c r="C253" s="237" t="s">
        <v>2614</v>
      </c>
      <c r="D253" s="237" t="s">
        <v>757</v>
      </c>
      <c r="E253" s="238" t="s">
        <v>4796</v>
      </c>
      <c r="F253" s="239" t="s">
        <v>4797</v>
      </c>
      <c r="G253" s="240" t="s">
        <v>272</v>
      </c>
      <c r="H253" s="241">
        <v>1</v>
      </c>
      <c r="I253" s="242"/>
      <c r="J253" s="243">
        <f t="shared" si="70"/>
        <v>0</v>
      </c>
      <c r="K253" s="239" t="s">
        <v>19</v>
      </c>
      <c r="L253" s="244"/>
      <c r="M253" s="245" t="s">
        <v>19</v>
      </c>
      <c r="N253" s="246" t="s">
        <v>47</v>
      </c>
      <c r="O253" s="66"/>
      <c r="P253" s="184">
        <f t="shared" si="71"/>
        <v>0</v>
      </c>
      <c r="Q253" s="184">
        <v>0</v>
      </c>
      <c r="R253" s="184">
        <f t="shared" si="72"/>
        <v>0</v>
      </c>
      <c r="S253" s="184">
        <v>0</v>
      </c>
      <c r="T253" s="185">
        <f t="shared" si="73"/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86" t="s">
        <v>252</v>
      </c>
      <c r="AT253" s="186" t="s">
        <v>757</v>
      </c>
      <c r="AU253" s="186" t="s">
        <v>84</v>
      </c>
      <c r="AY253" s="19" t="s">
        <v>177</v>
      </c>
      <c r="BE253" s="187">
        <f t="shared" si="74"/>
        <v>0</v>
      </c>
      <c r="BF253" s="187">
        <f t="shared" si="75"/>
        <v>0</v>
      </c>
      <c r="BG253" s="187">
        <f t="shared" si="76"/>
        <v>0</v>
      </c>
      <c r="BH253" s="187">
        <f t="shared" si="77"/>
        <v>0</v>
      </c>
      <c r="BI253" s="187">
        <f t="shared" si="78"/>
        <v>0</v>
      </c>
      <c r="BJ253" s="19" t="s">
        <v>84</v>
      </c>
      <c r="BK253" s="187">
        <f t="shared" si="79"/>
        <v>0</v>
      </c>
      <c r="BL253" s="19" t="s">
        <v>184</v>
      </c>
      <c r="BM253" s="186" t="s">
        <v>4798</v>
      </c>
    </row>
    <row r="254" spans="1:65" s="2" customFormat="1" ht="16.5" customHeight="1">
      <c r="A254" s="36"/>
      <c r="B254" s="37"/>
      <c r="C254" s="175" t="s">
        <v>1577</v>
      </c>
      <c r="D254" s="175" t="s">
        <v>179</v>
      </c>
      <c r="E254" s="176" t="s">
        <v>4799</v>
      </c>
      <c r="F254" s="177" t="s">
        <v>4800</v>
      </c>
      <c r="G254" s="178" t="s">
        <v>272</v>
      </c>
      <c r="H254" s="179">
        <v>1</v>
      </c>
      <c r="I254" s="180"/>
      <c r="J254" s="181">
        <f t="shared" si="70"/>
        <v>0</v>
      </c>
      <c r="K254" s="177" t="s">
        <v>19</v>
      </c>
      <c r="L254" s="41"/>
      <c r="M254" s="182" t="s">
        <v>19</v>
      </c>
      <c r="N254" s="183" t="s">
        <v>47</v>
      </c>
      <c r="O254" s="66"/>
      <c r="P254" s="184">
        <f t="shared" si="71"/>
        <v>0</v>
      </c>
      <c r="Q254" s="184">
        <v>0</v>
      </c>
      <c r="R254" s="184">
        <f t="shared" si="72"/>
        <v>0</v>
      </c>
      <c r="S254" s="184">
        <v>0</v>
      </c>
      <c r="T254" s="185">
        <f t="shared" si="73"/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86" t="s">
        <v>184</v>
      </c>
      <c r="AT254" s="186" t="s">
        <v>179</v>
      </c>
      <c r="AU254" s="186" t="s">
        <v>84</v>
      </c>
      <c r="AY254" s="19" t="s">
        <v>177</v>
      </c>
      <c r="BE254" s="187">
        <f t="shared" si="74"/>
        <v>0</v>
      </c>
      <c r="BF254" s="187">
        <f t="shared" si="75"/>
        <v>0</v>
      </c>
      <c r="BG254" s="187">
        <f t="shared" si="76"/>
        <v>0</v>
      </c>
      <c r="BH254" s="187">
        <f t="shared" si="77"/>
        <v>0</v>
      </c>
      <c r="BI254" s="187">
        <f t="shared" si="78"/>
        <v>0</v>
      </c>
      <c r="BJ254" s="19" t="s">
        <v>84</v>
      </c>
      <c r="BK254" s="187">
        <f t="shared" si="79"/>
        <v>0</v>
      </c>
      <c r="BL254" s="19" t="s">
        <v>184</v>
      </c>
      <c r="BM254" s="186" t="s">
        <v>4801</v>
      </c>
    </row>
    <row r="255" spans="1:65" s="2" customFormat="1" ht="16.5" customHeight="1">
      <c r="A255" s="36"/>
      <c r="B255" s="37"/>
      <c r="C255" s="237" t="s">
        <v>1582</v>
      </c>
      <c r="D255" s="237" t="s">
        <v>757</v>
      </c>
      <c r="E255" s="238" t="s">
        <v>4802</v>
      </c>
      <c r="F255" s="239" t="s">
        <v>4803</v>
      </c>
      <c r="G255" s="240" t="s">
        <v>272</v>
      </c>
      <c r="H255" s="241">
        <v>1</v>
      </c>
      <c r="I255" s="242"/>
      <c r="J255" s="243">
        <f t="shared" si="70"/>
        <v>0</v>
      </c>
      <c r="K255" s="239" t="s">
        <v>19</v>
      </c>
      <c r="L255" s="244"/>
      <c r="M255" s="245" t="s">
        <v>19</v>
      </c>
      <c r="N255" s="246" t="s">
        <v>47</v>
      </c>
      <c r="O255" s="66"/>
      <c r="P255" s="184">
        <f t="shared" si="71"/>
        <v>0</v>
      </c>
      <c r="Q255" s="184">
        <v>0</v>
      </c>
      <c r="R255" s="184">
        <f t="shared" si="72"/>
        <v>0</v>
      </c>
      <c r="S255" s="184">
        <v>0</v>
      </c>
      <c r="T255" s="185">
        <f t="shared" si="73"/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186" t="s">
        <v>252</v>
      </c>
      <c r="AT255" s="186" t="s">
        <v>757</v>
      </c>
      <c r="AU255" s="186" t="s">
        <v>84</v>
      </c>
      <c r="AY255" s="19" t="s">
        <v>177</v>
      </c>
      <c r="BE255" s="187">
        <f t="shared" si="74"/>
        <v>0</v>
      </c>
      <c r="BF255" s="187">
        <f t="shared" si="75"/>
        <v>0</v>
      </c>
      <c r="BG255" s="187">
        <f t="shared" si="76"/>
        <v>0</v>
      </c>
      <c r="BH255" s="187">
        <f t="shared" si="77"/>
        <v>0</v>
      </c>
      <c r="BI255" s="187">
        <f t="shared" si="78"/>
        <v>0</v>
      </c>
      <c r="BJ255" s="19" t="s">
        <v>84</v>
      </c>
      <c r="BK255" s="187">
        <f t="shared" si="79"/>
        <v>0</v>
      </c>
      <c r="BL255" s="19" t="s">
        <v>184</v>
      </c>
      <c r="BM255" s="186" t="s">
        <v>4804</v>
      </c>
    </row>
    <row r="256" spans="1:65" s="2" customFormat="1" ht="16.5" customHeight="1">
      <c r="A256" s="36"/>
      <c r="B256" s="37"/>
      <c r="C256" s="175" t="s">
        <v>1587</v>
      </c>
      <c r="D256" s="175" t="s">
        <v>179</v>
      </c>
      <c r="E256" s="176" t="s">
        <v>4805</v>
      </c>
      <c r="F256" s="177" t="s">
        <v>4806</v>
      </c>
      <c r="G256" s="178" t="s">
        <v>595</v>
      </c>
      <c r="H256" s="179">
        <v>20</v>
      </c>
      <c r="I256" s="180"/>
      <c r="J256" s="181">
        <f t="shared" si="70"/>
        <v>0</v>
      </c>
      <c r="K256" s="177" t="s">
        <v>19</v>
      </c>
      <c r="L256" s="41"/>
      <c r="M256" s="182" t="s">
        <v>19</v>
      </c>
      <c r="N256" s="183" t="s">
        <v>47</v>
      </c>
      <c r="O256" s="66"/>
      <c r="P256" s="184">
        <f t="shared" si="71"/>
        <v>0</v>
      </c>
      <c r="Q256" s="184">
        <v>0</v>
      </c>
      <c r="R256" s="184">
        <f t="shared" si="72"/>
        <v>0</v>
      </c>
      <c r="S256" s="184">
        <v>0</v>
      </c>
      <c r="T256" s="185">
        <f t="shared" si="73"/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86" t="s">
        <v>184</v>
      </c>
      <c r="AT256" s="186" t="s">
        <v>179</v>
      </c>
      <c r="AU256" s="186" t="s">
        <v>84</v>
      </c>
      <c r="AY256" s="19" t="s">
        <v>177</v>
      </c>
      <c r="BE256" s="187">
        <f t="shared" si="74"/>
        <v>0</v>
      </c>
      <c r="BF256" s="187">
        <f t="shared" si="75"/>
        <v>0</v>
      </c>
      <c r="BG256" s="187">
        <f t="shared" si="76"/>
        <v>0</v>
      </c>
      <c r="BH256" s="187">
        <f t="shared" si="77"/>
        <v>0</v>
      </c>
      <c r="BI256" s="187">
        <f t="shared" si="78"/>
        <v>0</v>
      </c>
      <c r="BJ256" s="19" t="s">
        <v>84</v>
      </c>
      <c r="BK256" s="187">
        <f t="shared" si="79"/>
        <v>0</v>
      </c>
      <c r="BL256" s="19" t="s">
        <v>184</v>
      </c>
      <c r="BM256" s="186" t="s">
        <v>4807</v>
      </c>
    </row>
    <row r="257" spans="1:65" s="2" customFormat="1" ht="16.5" customHeight="1">
      <c r="A257" s="36"/>
      <c r="B257" s="37"/>
      <c r="C257" s="175" t="s">
        <v>1594</v>
      </c>
      <c r="D257" s="175" t="s">
        <v>179</v>
      </c>
      <c r="E257" s="176" t="s">
        <v>4808</v>
      </c>
      <c r="F257" s="177" t="s">
        <v>4809</v>
      </c>
      <c r="G257" s="178" t="s">
        <v>595</v>
      </c>
      <c r="H257" s="179">
        <v>8</v>
      </c>
      <c r="I257" s="180"/>
      <c r="J257" s="181">
        <f t="shared" si="70"/>
        <v>0</v>
      </c>
      <c r="K257" s="177" t="s">
        <v>19</v>
      </c>
      <c r="L257" s="41"/>
      <c r="M257" s="182" t="s">
        <v>19</v>
      </c>
      <c r="N257" s="183" t="s">
        <v>47</v>
      </c>
      <c r="O257" s="66"/>
      <c r="P257" s="184">
        <f t="shared" si="71"/>
        <v>0</v>
      </c>
      <c r="Q257" s="184">
        <v>0</v>
      </c>
      <c r="R257" s="184">
        <f t="shared" si="72"/>
        <v>0</v>
      </c>
      <c r="S257" s="184">
        <v>0</v>
      </c>
      <c r="T257" s="185">
        <f t="shared" si="73"/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86" t="s">
        <v>184</v>
      </c>
      <c r="AT257" s="186" t="s">
        <v>179</v>
      </c>
      <c r="AU257" s="186" t="s">
        <v>84</v>
      </c>
      <c r="AY257" s="19" t="s">
        <v>177</v>
      </c>
      <c r="BE257" s="187">
        <f t="shared" si="74"/>
        <v>0</v>
      </c>
      <c r="BF257" s="187">
        <f t="shared" si="75"/>
        <v>0</v>
      </c>
      <c r="BG257" s="187">
        <f t="shared" si="76"/>
        <v>0</v>
      </c>
      <c r="BH257" s="187">
        <f t="shared" si="77"/>
        <v>0</v>
      </c>
      <c r="BI257" s="187">
        <f t="shared" si="78"/>
        <v>0</v>
      </c>
      <c r="BJ257" s="19" t="s">
        <v>84</v>
      </c>
      <c r="BK257" s="187">
        <f t="shared" si="79"/>
        <v>0</v>
      </c>
      <c r="BL257" s="19" t="s">
        <v>184</v>
      </c>
      <c r="BM257" s="186" t="s">
        <v>4810</v>
      </c>
    </row>
    <row r="258" spans="1:65" s="2" customFormat="1" ht="16.5" customHeight="1">
      <c r="A258" s="36"/>
      <c r="B258" s="37"/>
      <c r="C258" s="175" t="s">
        <v>1601</v>
      </c>
      <c r="D258" s="175" t="s">
        <v>179</v>
      </c>
      <c r="E258" s="176" t="s">
        <v>4811</v>
      </c>
      <c r="F258" s="177" t="s">
        <v>4812</v>
      </c>
      <c r="G258" s="178" t="s">
        <v>595</v>
      </c>
      <c r="H258" s="179">
        <v>264</v>
      </c>
      <c r="I258" s="180"/>
      <c r="J258" s="181">
        <f t="shared" si="70"/>
        <v>0</v>
      </c>
      <c r="K258" s="177" t="s">
        <v>19</v>
      </c>
      <c r="L258" s="41"/>
      <c r="M258" s="182" t="s">
        <v>19</v>
      </c>
      <c r="N258" s="183" t="s">
        <v>47</v>
      </c>
      <c r="O258" s="66"/>
      <c r="P258" s="184">
        <f t="shared" si="71"/>
        <v>0</v>
      </c>
      <c r="Q258" s="184">
        <v>0</v>
      </c>
      <c r="R258" s="184">
        <f t="shared" si="72"/>
        <v>0</v>
      </c>
      <c r="S258" s="184">
        <v>0</v>
      </c>
      <c r="T258" s="185">
        <f t="shared" si="73"/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186" t="s">
        <v>184</v>
      </c>
      <c r="AT258" s="186" t="s">
        <v>179</v>
      </c>
      <c r="AU258" s="186" t="s">
        <v>84</v>
      </c>
      <c r="AY258" s="19" t="s">
        <v>177</v>
      </c>
      <c r="BE258" s="187">
        <f t="shared" si="74"/>
        <v>0</v>
      </c>
      <c r="BF258" s="187">
        <f t="shared" si="75"/>
        <v>0</v>
      </c>
      <c r="BG258" s="187">
        <f t="shared" si="76"/>
        <v>0</v>
      </c>
      <c r="BH258" s="187">
        <f t="shared" si="77"/>
        <v>0</v>
      </c>
      <c r="BI258" s="187">
        <f t="shared" si="78"/>
        <v>0</v>
      </c>
      <c r="BJ258" s="19" t="s">
        <v>84</v>
      </c>
      <c r="BK258" s="187">
        <f t="shared" si="79"/>
        <v>0</v>
      </c>
      <c r="BL258" s="19" t="s">
        <v>184</v>
      </c>
      <c r="BM258" s="186" t="s">
        <v>4813</v>
      </c>
    </row>
    <row r="259" spans="1:65" s="2" customFormat="1" ht="16.5" customHeight="1">
      <c r="A259" s="36"/>
      <c r="B259" s="37"/>
      <c r="C259" s="175" t="s">
        <v>1609</v>
      </c>
      <c r="D259" s="175" t="s">
        <v>179</v>
      </c>
      <c r="E259" s="176" t="s">
        <v>4814</v>
      </c>
      <c r="F259" s="177" t="s">
        <v>4815</v>
      </c>
      <c r="G259" s="178" t="s">
        <v>304</v>
      </c>
      <c r="H259" s="179">
        <v>8.3000000000000007</v>
      </c>
      <c r="I259" s="180"/>
      <c r="J259" s="181">
        <f t="shared" si="70"/>
        <v>0</v>
      </c>
      <c r="K259" s="177" t="s">
        <v>19</v>
      </c>
      <c r="L259" s="41"/>
      <c r="M259" s="182" t="s">
        <v>19</v>
      </c>
      <c r="N259" s="183" t="s">
        <v>47</v>
      </c>
      <c r="O259" s="66"/>
      <c r="P259" s="184">
        <f t="shared" si="71"/>
        <v>0</v>
      </c>
      <c r="Q259" s="184">
        <v>0</v>
      </c>
      <c r="R259" s="184">
        <f t="shared" si="72"/>
        <v>0</v>
      </c>
      <c r="S259" s="184">
        <v>0</v>
      </c>
      <c r="T259" s="185">
        <f t="shared" si="73"/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86" t="s">
        <v>184</v>
      </c>
      <c r="AT259" s="186" t="s">
        <v>179</v>
      </c>
      <c r="AU259" s="186" t="s">
        <v>84</v>
      </c>
      <c r="AY259" s="19" t="s">
        <v>177</v>
      </c>
      <c r="BE259" s="187">
        <f t="shared" si="74"/>
        <v>0</v>
      </c>
      <c r="BF259" s="187">
        <f t="shared" si="75"/>
        <v>0</v>
      </c>
      <c r="BG259" s="187">
        <f t="shared" si="76"/>
        <v>0</v>
      </c>
      <c r="BH259" s="187">
        <f t="shared" si="77"/>
        <v>0</v>
      </c>
      <c r="BI259" s="187">
        <f t="shared" si="78"/>
        <v>0</v>
      </c>
      <c r="BJ259" s="19" t="s">
        <v>84</v>
      </c>
      <c r="BK259" s="187">
        <f t="shared" si="79"/>
        <v>0</v>
      </c>
      <c r="BL259" s="19" t="s">
        <v>184</v>
      </c>
      <c r="BM259" s="186" t="s">
        <v>4816</v>
      </c>
    </row>
    <row r="260" spans="1:65" s="2" customFormat="1" ht="24.2" customHeight="1">
      <c r="A260" s="36"/>
      <c r="B260" s="37"/>
      <c r="C260" s="175" t="s">
        <v>1645</v>
      </c>
      <c r="D260" s="175" t="s">
        <v>179</v>
      </c>
      <c r="E260" s="176" t="s">
        <v>4817</v>
      </c>
      <c r="F260" s="177" t="s">
        <v>4818</v>
      </c>
      <c r="G260" s="178" t="s">
        <v>304</v>
      </c>
      <c r="H260" s="179">
        <v>11.08</v>
      </c>
      <c r="I260" s="180"/>
      <c r="J260" s="181">
        <f t="shared" si="70"/>
        <v>0</v>
      </c>
      <c r="K260" s="177" t="s">
        <v>19</v>
      </c>
      <c r="L260" s="41"/>
      <c r="M260" s="182" t="s">
        <v>19</v>
      </c>
      <c r="N260" s="183" t="s">
        <v>47</v>
      </c>
      <c r="O260" s="66"/>
      <c r="P260" s="184">
        <f t="shared" si="71"/>
        <v>0</v>
      </c>
      <c r="Q260" s="184">
        <v>0</v>
      </c>
      <c r="R260" s="184">
        <f t="shared" si="72"/>
        <v>0</v>
      </c>
      <c r="S260" s="184">
        <v>0</v>
      </c>
      <c r="T260" s="185">
        <f t="shared" si="73"/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86" t="s">
        <v>184</v>
      </c>
      <c r="AT260" s="186" t="s">
        <v>179</v>
      </c>
      <c r="AU260" s="186" t="s">
        <v>84</v>
      </c>
      <c r="AY260" s="19" t="s">
        <v>177</v>
      </c>
      <c r="BE260" s="187">
        <f t="shared" si="74"/>
        <v>0</v>
      </c>
      <c r="BF260" s="187">
        <f t="shared" si="75"/>
        <v>0</v>
      </c>
      <c r="BG260" s="187">
        <f t="shared" si="76"/>
        <v>0</v>
      </c>
      <c r="BH260" s="187">
        <f t="shared" si="77"/>
        <v>0</v>
      </c>
      <c r="BI260" s="187">
        <f t="shared" si="78"/>
        <v>0</v>
      </c>
      <c r="BJ260" s="19" t="s">
        <v>84</v>
      </c>
      <c r="BK260" s="187">
        <f t="shared" si="79"/>
        <v>0</v>
      </c>
      <c r="BL260" s="19" t="s">
        <v>184</v>
      </c>
      <c r="BM260" s="186" t="s">
        <v>4819</v>
      </c>
    </row>
    <row r="261" spans="1:65" s="12" customFormat="1" ht="25.9" customHeight="1">
      <c r="B261" s="159"/>
      <c r="C261" s="160"/>
      <c r="D261" s="161" t="s">
        <v>75</v>
      </c>
      <c r="E261" s="162" t="s">
        <v>4820</v>
      </c>
      <c r="F261" s="162" t="s">
        <v>4821</v>
      </c>
      <c r="G261" s="160"/>
      <c r="H261" s="160"/>
      <c r="I261" s="163"/>
      <c r="J261" s="164">
        <f>BK261</f>
        <v>0</v>
      </c>
      <c r="K261" s="160"/>
      <c r="L261" s="165"/>
      <c r="M261" s="166"/>
      <c r="N261" s="167"/>
      <c r="O261" s="167"/>
      <c r="P261" s="168">
        <f>SUM(P262:P297)</f>
        <v>0</v>
      </c>
      <c r="Q261" s="167"/>
      <c r="R261" s="168">
        <f>SUM(R262:R297)</f>
        <v>0</v>
      </c>
      <c r="S261" s="167"/>
      <c r="T261" s="169">
        <f>SUM(T262:T297)</f>
        <v>0</v>
      </c>
      <c r="AR261" s="170" t="s">
        <v>84</v>
      </c>
      <c r="AT261" s="171" t="s">
        <v>75</v>
      </c>
      <c r="AU261" s="171" t="s">
        <v>76</v>
      </c>
      <c r="AY261" s="170" t="s">
        <v>177</v>
      </c>
      <c r="BK261" s="172">
        <f>SUM(BK262:BK297)</f>
        <v>0</v>
      </c>
    </row>
    <row r="262" spans="1:65" s="2" customFormat="1" ht="16.5" customHeight="1">
      <c r="A262" s="36"/>
      <c r="B262" s="37"/>
      <c r="C262" s="175" t="s">
        <v>1657</v>
      </c>
      <c r="D262" s="175" t="s">
        <v>179</v>
      </c>
      <c r="E262" s="176" t="s">
        <v>4822</v>
      </c>
      <c r="F262" s="177" t="s">
        <v>4823</v>
      </c>
      <c r="G262" s="178" t="s">
        <v>595</v>
      </c>
      <c r="H262" s="179">
        <v>50</v>
      </c>
      <c r="I262" s="180"/>
      <c r="J262" s="181">
        <f t="shared" ref="J262:J297" si="80">ROUND(I262*H262,2)</f>
        <v>0</v>
      </c>
      <c r="K262" s="177" t="s">
        <v>19</v>
      </c>
      <c r="L262" s="41"/>
      <c r="M262" s="182" t="s">
        <v>19</v>
      </c>
      <c r="N262" s="183" t="s">
        <v>47</v>
      </c>
      <c r="O262" s="66"/>
      <c r="P262" s="184">
        <f t="shared" ref="P262:P297" si="81">O262*H262</f>
        <v>0</v>
      </c>
      <c r="Q262" s="184">
        <v>0</v>
      </c>
      <c r="R262" s="184">
        <f t="shared" ref="R262:R297" si="82">Q262*H262</f>
        <v>0</v>
      </c>
      <c r="S262" s="184">
        <v>0</v>
      </c>
      <c r="T262" s="185">
        <f t="shared" ref="T262:T297" si="83"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86" t="s">
        <v>184</v>
      </c>
      <c r="AT262" s="186" t="s">
        <v>179</v>
      </c>
      <c r="AU262" s="186" t="s">
        <v>84</v>
      </c>
      <c r="AY262" s="19" t="s">
        <v>177</v>
      </c>
      <c r="BE262" s="187">
        <f t="shared" ref="BE262:BE297" si="84">IF(N262="základní",J262,0)</f>
        <v>0</v>
      </c>
      <c r="BF262" s="187">
        <f t="shared" ref="BF262:BF297" si="85">IF(N262="snížená",J262,0)</f>
        <v>0</v>
      </c>
      <c r="BG262" s="187">
        <f t="shared" ref="BG262:BG297" si="86">IF(N262="zákl. přenesená",J262,0)</f>
        <v>0</v>
      </c>
      <c r="BH262" s="187">
        <f t="shared" ref="BH262:BH297" si="87">IF(N262="sníž. přenesená",J262,0)</f>
        <v>0</v>
      </c>
      <c r="BI262" s="187">
        <f t="shared" ref="BI262:BI297" si="88">IF(N262="nulová",J262,0)</f>
        <v>0</v>
      </c>
      <c r="BJ262" s="19" t="s">
        <v>84</v>
      </c>
      <c r="BK262" s="187">
        <f t="shared" ref="BK262:BK297" si="89">ROUND(I262*H262,2)</f>
        <v>0</v>
      </c>
      <c r="BL262" s="19" t="s">
        <v>184</v>
      </c>
      <c r="BM262" s="186" t="s">
        <v>4824</v>
      </c>
    </row>
    <row r="263" spans="1:65" s="2" customFormat="1" ht="16.5" customHeight="1">
      <c r="A263" s="36"/>
      <c r="B263" s="37"/>
      <c r="C263" s="175" t="s">
        <v>1663</v>
      </c>
      <c r="D263" s="175" t="s">
        <v>179</v>
      </c>
      <c r="E263" s="176" t="s">
        <v>4825</v>
      </c>
      <c r="F263" s="177" t="s">
        <v>4826</v>
      </c>
      <c r="G263" s="178" t="s">
        <v>595</v>
      </c>
      <c r="H263" s="179">
        <v>10</v>
      </c>
      <c r="I263" s="180"/>
      <c r="J263" s="181">
        <f t="shared" si="80"/>
        <v>0</v>
      </c>
      <c r="K263" s="177" t="s">
        <v>19</v>
      </c>
      <c r="L263" s="41"/>
      <c r="M263" s="182" t="s">
        <v>19</v>
      </c>
      <c r="N263" s="183" t="s">
        <v>47</v>
      </c>
      <c r="O263" s="66"/>
      <c r="P263" s="184">
        <f t="shared" si="81"/>
        <v>0</v>
      </c>
      <c r="Q263" s="184">
        <v>0</v>
      </c>
      <c r="R263" s="184">
        <f t="shared" si="82"/>
        <v>0</v>
      </c>
      <c r="S263" s="184">
        <v>0</v>
      </c>
      <c r="T263" s="185">
        <f t="shared" si="83"/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86" t="s">
        <v>184</v>
      </c>
      <c r="AT263" s="186" t="s">
        <v>179</v>
      </c>
      <c r="AU263" s="186" t="s">
        <v>84</v>
      </c>
      <c r="AY263" s="19" t="s">
        <v>177</v>
      </c>
      <c r="BE263" s="187">
        <f t="shared" si="84"/>
        <v>0</v>
      </c>
      <c r="BF263" s="187">
        <f t="shared" si="85"/>
        <v>0</v>
      </c>
      <c r="BG263" s="187">
        <f t="shared" si="86"/>
        <v>0</v>
      </c>
      <c r="BH263" s="187">
        <f t="shared" si="87"/>
        <v>0</v>
      </c>
      <c r="BI263" s="187">
        <f t="shared" si="88"/>
        <v>0</v>
      </c>
      <c r="BJ263" s="19" t="s">
        <v>84</v>
      </c>
      <c r="BK263" s="187">
        <f t="shared" si="89"/>
        <v>0</v>
      </c>
      <c r="BL263" s="19" t="s">
        <v>184</v>
      </c>
      <c r="BM263" s="186" t="s">
        <v>4827</v>
      </c>
    </row>
    <row r="264" spans="1:65" s="2" customFormat="1" ht="16.5" customHeight="1">
      <c r="A264" s="36"/>
      <c r="B264" s="37"/>
      <c r="C264" s="175" t="s">
        <v>1668</v>
      </c>
      <c r="D264" s="175" t="s">
        <v>179</v>
      </c>
      <c r="E264" s="176" t="s">
        <v>4828</v>
      </c>
      <c r="F264" s="177" t="s">
        <v>4829</v>
      </c>
      <c r="G264" s="178" t="s">
        <v>595</v>
      </c>
      <c r="H264" s="179">
        <v>30</v>
      </c>
      <c r="I264" s="180"/>
      <c r="J264" s="181">
        <f t="shared" si="80"/>
        <v>0</v>
      </c>
      <c r="K264" s="177" t="s">
        <v>19</v>
      </c>
      <c r="L264" s="41"/>
      <c r="M264" s="182" t="s">
        <v>19</v>
      </c>
      <c r="N264" s="183" t="s">
        <v>47</v>
      </c>
      <c r="O264" s="66"/>
      <c r="P264" s="184">
        <f t="shared" si="81"/>
        <v>0</v>
      </c>
      <c r="Q264" s="184">
        <v>0</v>
      </c>
      <c r="R264" s="184">
        <f t="shared" si="82"/>
        <v>0</v>
      </c>
      <c r="S264" s="184">
        <v>0</v>
      </c>
      <c r="T264" s="185">
        <f t="shared" si="83"/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86" t="s">
        <v>184</v>
      </c>
      <c r="AT264" s="186" t="s">
        <v>179</v>
      </c>
      <c r="AU264" s="186" t="s">
        <v>84</v>
      </c>
      <c r="AY264" s="19" t="s">
        <v>177</v>
      </c>
      <c r="BE264" s="187">
        <f t="shared" si="84"/>
        <v>0</v>
      </c>
      <c r="BF264" s="187">
        <f t="shared" si="85"/>
        <v>0</v>
      </c>
      <c r="BG264" s="187">
        <f t="shared" si="86"/>
        <v>0</v>
      </c>
      <c r="BH264" s="187">
        <f t="shared" si="87"/>
        <v>0</v>
      </c>
      <c r="BI264" s="187">
        <f t="shared" si="88"/>
        <v>0</v>
      </c>
      <c r="BJ264" s="19" t="s">
        <v>84</v>
      </c>
      <c r="BK264" s="187">
        <f t="shared" si="89"/>
        <v>0</v>
      </c>
      <c r="BL264" s="19" t="s">
        <v>184</v>
      </c>
      <c r="BM264" s="186" t="s">
        <v>4830</v>
      </c>
    </row>
    <row r="265" spans="1:65" s="2" customFormat="1" ht="16.5" customHeight="1">
      <c r="A265" s="36"/>
      <c r="B265" s="37"/>
      <c r="C265" s="175" t="s">
        <v>1676</v>
      </c>
      <c r="D265" s="175" t="s">
        <v>179</v>
      </c>
      <c r="E265" s="176" t="s">
        <v>4831</v>
      </c>
      <c r="F265" s="177" t="s">
        <v>4832</v>
      </c>
      <c r="G265" s="178" t="s">
        <v>595</v>
      </c>
      <c r="H265" s="179">
        <v>45</v>
      </c>
      <c r="I265" s="180"/>
      <c r="J265" s="181">
        <f t="shared" si="80"/>
        <v>0</v>
      </c>
      <c r="K265" s="177" t="s">
        <v>19</v>
      </c>
      <c r="L265" s="41"/>
      <c r="M265" s="182" t="s">
        <v>19</v>
      </c>
      <c r="N265" s="183" t="s">
        <v>47</v>
      </c>
      <c r="O265" s="66"/>
      <c r="P265" s="184">
        <f t="shared" si="81"/>
        <v>0</v>
      </c>
      <c r="Q265" s="184">
        <v>0</v>
      </c>
      <c r="R265" s="184">
        <f t="shared" si="82"/>
        <v>0</v>
      </c>
      <c r="S265" s="184">
        <v>0</v>
      </c>
      <c r="T265" s="185">
        <f t="shared" si="83"/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86" t="s">
        <v>184</v>
      </c>
      <c r="AT265" s="186" t="s">
        <v>179</v>
      </c>
      <c r="AU265" s="186" t="s">
        <v>84</v>
      </c>
      <c r="AY265" s="19" t="s">
        <v>177</v>
      </c>
      <c r="BE265" s="187">
        <f t="shared" si="84"/>
        <v>0</v>
      </c>
      <c r="BF265" s="187">
        <f t="shared" si="85"/>
        <v>0</v>
      </c>
      <c r="BG265" s="187">
        <f t="shared" si="86"/>
        <v>0</v>
      </c>
      <c r="BH265" s="187">
        <f t="shared" si="87"/>
        <v>0</v>
      </c>
      <c r="BI265" s="187">
        <f t="shared" si="88"/>
        <v>0</v>
      </c>
      <c r="BJ265" s="19" t="s">
        <v>84</v>
      </c>
      <c r="BK265" s="187">
        <f t="shared" si="89"/>
        <v>0</v>
      </c>
      <c r="BL265" s="19" t="s">
        <v>184</v>
      </c>
      <c r="BM265" s="186" t="s">
        <v>4833</v>
      </c>
    </row>
    <row r="266" spans="1:65" s="2" customFormat="1" ht="16.5" customHeight="1">
      <c r="A266" s="36"/>
      <c r="B266" s="37"/>
      <c r="C266" s="175" t="s">
        <v>1682</v>
      </c>
      <c r="D266" s="175" t="s">
        <v>179</v>
      </c>
      <c r="E266" s="176" t="s">
        <v>4834</v>
      </c>
      <c r="F266" s="177" t="s">
        <v>4835</v>
      </c>
      <c r="G266" s="178" t="s">
        <v>272</v>
      </c>
      <c r="H266" s="179">
        <v>10</v>
      </c>
      <c r="I266" s="180"/>
      <c r="J266" s="181">
        <f t="shared" si="80"/>
        <v>0</v>
      </c>
      <c r="K266" s="177" t="s">
        <v>19</v>
      </c>
      <c r="L266" s="41"/>
      <c r="M266" s="182" t="s">
        <v>19</v>
      </c>
      <c r="N266" s="183" t="s">
        <v>47</v>
      </c>
      <c r="O266" s="66"/>
      <c r="P266" s="184">
        <f t="shared" si="81"/>
        <v>0</v>
      </c>
      <c r="Q266" s="184">
        <v>0</v>
      </c>
      <c r="R266" s="184">
        <f t="shared" si="82"/>
        <v>0</v>
      </c>
      <c r="S266" s="184">
        <v>0</v>
      </c>
      <c r="T266" s="185">
        <f t="shared" si="83"/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186" t="s">
        <v>184</v>
      </c>
      <c r="AT266" s="186" t="s">
        <v>179</v>
      </c>
      <c r="AU266" s="186" t="s">
        <v>84</v>
      </c>
      <c r="AY266" s="19" t="s">
        <v>177</v>
      </c>
      <c r="BE266" s="187">
        <f t="shared" si="84"/>
        <v>0</v>
      </c>
      <c r="BF266" s="187">
        <f t="shared" si="85"/>
        <v>0</v>
      </c>
      <c r="BG266" s="187">
        <f t="shared" si="86"/>
        <v>0</v>
      </c>
      <c r="BH266" s="187">
        <f t="shared" si="87"/>
        <v>0</v>
      </c>
      <c r="BI266" s="187">
        <f t="shared" si="88"/>
        <v>0</v>
      </c>
      <c r="BJ266" s="19" t="s">
        <v>84</v>
      </c>
      <c r="BK266" s="187">
        <f t="shared" si="89"/>
        <v>0</v>
      </c>
      <c r="BL266" s="19" t="s">
        <v>184</v>
      </c>
      <c r="BM266" s="186" t="s">
        <v>4836</v>
      </c>
    </row>
    <row r="267" spans="1:65" s="2" customFormat="1" ht="16.5" customHeight="1">
      <c r="A267" s="36"/>
      <c r="B267" s="37"/>
      <c r="C267" s="175" t="s">
        <v>1689</v>
      </c>
      <c r="D267" s="175" t="s">
        <v>179</v>
      </c>
      <c r="E267" s="176" t="s">
        <v>4837</v>
      </c>
      <c r="F267" s="177" t="s">
        <v>4838</v>
      </c>
      <c r="G267" s="178" t="s">
        <v>272</v>
      </c>
      <c r="H267" s="179">
        <v>7</v>
      </c>
      <c r="I267" s="180"/>
      <c r="J267" s="181">
        <f t="shared" si="80"/>
        <v>0</v>
      </c>
      <c r="K267" s="177" t="s">
        <v>19</v>
      </c>
      <c r="L267" s="41"/>
      <c r="M267" s="182" t="s">
        <v>19</v>
      </c>
      <c r="N267" s="183" t="s">
        <v>47</v>
      </c>
      <c r="O267" s="66"/>
      <c r="P267" s="184">
        <f t="shared" si="81"/>
        <v>0</v>
      </c>
      <c r="Q267" s="184">
        <v>0</v>
      </c>
      <c r="R267" s="184">
        <f t="shared" si="82"/>
        <v>0</v>
      </c>
      <c r="S267" s="184">
        <v>0</v>
      </c>
      <c r="T267" s="185">
        <f t="shared" si="83"/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86" t="s">
        <v>184</v>
      </c>
      <c r="AT267" s="186" t="s">
        <v>179</v>
      </c>
      <c r="AU267" s="186" t="s">
        <v>84</v>
      </c>
      <c r="AY267" s="19" t="s">
        <v>177</v>
      </c>
      <c r="BE267" s="187">
        <f t="shared" si="84"/>
        <v>0</v>
      </c>
      <c r="BF267" s="187">
        <f t="shared" si="85"/>
        <v>0</v>
      </c>
      <c r="BG267" s="187">
        <f t="shared" si="86"/>
        <v>0</v>
      </c>
      <c r="BH267" s="187">
        <f t="shared" si="87"/>
        <v>0</v>
      </c>
      <c r="BI267" s="187">
        <f t="shared" si="88"/>
        <v>0</v>
      </c>
      <c r="BJ267" s="19" t="s">
        <v>84</v>
      </c>
      <c r="BK267" s="187">
        <f t="shared" si="89"/>
        <v>0</v>
      </c>
      <c r="BL267" s="19" t="s">
        <v>184</v>
      </c>
      <c r="BM267" s="186" t="s">
        <v>4839</v>
      </c>
    </row>
    <row r="268" spans="1:65" s="2" customFormat="1" ht="16.5" customHeight="1">
      <c r="A268" s="36"/>
      <c r="B268" s="37"/>
      <c r="C268" s="175" t="s">
        <v>1712</v>
      </c>
      <c r="D268" s="175" t="s">
        <v>179</v>
      </c>
      <c r="E268" s="176" t="s">
        <v>4840</v>
      </c>
      <c r="F268" s="177" t="s">
        <v>4841</v>
      </c>
      <c r="G268" s="178" t="s">
        <v>595</v>
      </c>
      <c r="H268" s="179">
        <v>91</v>
      </c>
      <c r="I268" s="180"/>
      <c r="J268" s="181">
        <f t="shared" si="80"/>
        <v>0</v>
      </c>
      <c r="K268" s="177" t="s">
        <v>19</v>
      </c>
      <c r="L268" s="41"/>
      <c r="M268" s="182" t="s">
        <v>19</v>
      </c>
      <c r="N268" s="183" t="s">
        <v>47</v>
      </c>
      <c r="O268" s="66"/>
      <c r="P268" s="184">
        <f t="shared" si="81"/>
        <v>0</v>
      </c>
      <c r="Q268" s="184">
        <v>0</v>
      </c>
      <c r="R268" s="184">
        <f t="shared" si="82"/>
        <v>0</v>
      </c>
      <c r="S268" s="184">
        <v>0</v>
      </c>
      <c r="T268" s="185">
        <f t="shared" si="83"/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86" t="s">
        <v>184</v>
      </c>
      <c r="AT268" s="186" t="s">
        <v>179</v>
      </c>
      <c r="AU268" s="186" t="s">
        <v>84</v>
      </c>
      <c r="AY268" s="19" t="s">
        <v>177</v>
      </c>
      <c r="BE268" s="187">
        <f t="shared" si="84"/>
        <v>0</v>
      </c>
      <c r="BF268" s="187">
        <f t="shared" si="85"/>
        <v>0</v>
      </c>
      <c r="BG268" s="187">
        <f t="shared" si="86"/>
        <v>0</v>
      </c>
      <c r="BH268" s="187">
        <f t="shared" si="87"/>
        <v>0</v>
      </c>
      <c r="BI268" s="187">
        <f t="shared" si="88"/>
        <v>0</v>
      </c>
      <c r="BJ268" s="19" t="s">
        <v>84</v>
      </c>
      <c r="BK268" s="187">
        <f t="shared" si="89"/>
        <v>0</v>
      </c>
      <c r="BL268" s="19" t="s">
        <v>184</v>
      </c>
      <c r="BM268" s="186" t="s">
        <v>4842</v>
      </c>
    </row>
    <row r="269" spans="1:65" s="2" customFormat="1" ht="16.5" customHeight="1">
      <c r="A269" s="36"/>
      <c r="B269" s="37"/>
      <c r="C269" s="175" t="s">
        <v>1719</v>
      </c>
      <c r="D269" s="175" t="s">
        <v>179</v>
      </c>
      <c r="E269" s="176" t="s">
        <v>4843</v>
      </c>
      <c r="F269" s="177" t="s">
        <v>4844</v>
      </c>
      <c r="G269" s="178" t="s">
        <v>595</v>
      </c>
      <c r="H269" s="179">
        <v>69</v>
      </c>
      <c r="I269" s="180"/>
      <c r="J269" s="181">
        <f t="shared" si="80"/>
        <v>0</v>
      </c>
      <c r="K269" s="177" t="s">
        <v>19</v>
      </c>
      <c r="L269" s="41"/>
      <c r="M269" s="182" t="s">
        <v>19</v>
      </c>
      <c r="N269" s="183" t="s">
        <v>47</v>
      </c>
      <c r="O269" s="66"/>
      <c r="P269" s="184">
        <f t="shared" si="81"/>
        <v>0</v>
      </c>
      <c r="Q269" s="184">
        <v>0</v>
      </c>
      <c r="R269" s="184">
        <f t="shared" si="82"/>
        <v>0</v>
      </c>
      <c r="S269" s="184">
        <v>0</v>
      </c>
      <c r="T269" s="185">
        <f t="shared" si="83"/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86" t="s">
        <v>184</v>
      </c>
      <c r="AT269" s="186" t="s">
        <v>179</v>
      </c>
      <c r="AU269" s="186" t="s">
        <v>84</v>
      </c>
      <c r="AY269" s="19" t="s">
        <v>177</v>
      </c>
      <c r="BE269" s="187">
        <f t="shared" si="84"/>
        <v>0</v>
      </c>
      <c r="BF269" s="187">
        <f t="shared" si="85"/>
        <v>0</v>
      </c>
      <c r="BG269" s="187">
        <f t="shared" si="86"/>
        <v>0</v>
      </c>
      <c r="BH269" s="187">
        <f t="shared" si="87"/>
        <v>0</v>
      </c>
      <c r="BI269" s="187">
        <f t="shared" si="88"/>
        <v>0</v>
      </c>
      <c r="BJ269" s="19" t="s">
        <v>84</v>
      </c>
      <c r="BK269" s="187">
        <f t="shared" si="89"/>
        <v>0</v>
      </c>
      <c r="BL269" s="19" t="s">
        <v>184</v>
      </c>
      <c r="BM269" s="186" t="s">
        <v>4845</v>
      </c>
    </row>
    <row r="270" spans="1:65" s="2" customFormat="1" ht="16.5" customHeight="1">
      <c r="A270" s="36"/>
      <c r="B270" s="37"/>
      <c r="C270" s="175" t="s">
        <v>1728</v>
      </c>
      <c r="D270" s="175" t="s">
        <v>179</v>
      </c>
      <c r="E270" s="176" t="s">
        <v>4846</v>
      </c>
      <c r="F270" s="177" t="s">
        <v>4847</v>
      </c>
      <c r="G270" s="178" t="s">
        <v>595</v>
      </c>
      <c r="H270" s="179">
        <v>26</v>
      </c>
      <c r="I270" s="180"/>
      <c r="J270" s="181">
        <f t="shared" si="80"/>
        <v>0</v>
      </c>
      <c r="K270" s="177" t="s">
        <v>19</v>
      </c>
      <c r="L270" s="41"/>
      <c r="M270" s="182" t="s">
        <v>19</v>
      </c>
      <c r="N270" s="183" t="s">
        <v>47</v>
      </c>
      <c r="O270" s="66"/>
      <c r="P270" s="184">
        <f t="shared" si="81"/>
        <v>0</v>
      </c>
      <c r="Q270" s="184">
        <v>0</v>
      </c>
      <c r="R270" s="184">
        <f t="shared" si="82"/>
        <v>0</v>
      </c>
      <c r="S270" s="184">
        <v>0</v>
      </c>
      <c r="T270" s="185">
        <f t="shared" si="83"/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86" t="s">
        <v>184</v>
      </c>
      <c r="AT270" s="186" t="s">
        <v>179</v>
      </c>
      <c r="AU270" s="186" t="s">
        <v>84</v>
      </c>
      <c r="AY270" s="19" t="s">
        <v>177</v>
      </c>
      <c r="BE270" s="187">
        <f t="shared" si="84"/>
        <v>0</v>
      </c>
      <c r="BF270" s="187">
        <f t="shared" si="85"/>
        <v>0</v>
      </c>
      <c r="BG270" s="187">
        <f t="shared" si="86"/>
        <v>0</v>
      </c>
      <c r="BH270" s="187">
        <f t="shared" si="87"/>
        <v>0</v>
      </c>
      <c r="BI270" s="187">
        <f t="shared" si="88"/>
        <v>0</v>
      </c>
      <c r="BJ270" s="19" t="s">
        <v>84</v>
      </c>
      <c r="BK270" s="187">
        <f t="shared" si="89"/>
        <v>0</v>
      </c>
      <c r="BL270" s="19" t="s">
        <v>184</v>
      </c>
      <c r="BM270" s="186" t="s">
        <v>4848</v>
      </c>
    </row>
    <row r="271" spans="1:65" s="2" customFormat="1" ht="16.5" customHeight="1">
      <c r="A271" s="36"/>
      <c r="B271" s="37"/>
      <c r="C271" s="175" t="s">
        <v>1740</v>
      </c>
      <c r="D271" s="175" t="s">
        <v>179</v>
      </c>
      <c r="E271" s="176" t="s">
        <v>4849</v>
      </c>
      <c r="F271" s="177" t="s">
        <v>4850</v>
      </c>
      <c r="G271" s="178" t="s">
        <v>595</v>
      </c>
      <c r="H271" s="179">
        <v>4</v>
      </c>
      <c r="I271" s="180"/>
      <c r="J271" s="181">
        <f t="shared" si="80"/>
        <v>0</v>
      </c>
      <c r="K271" s="177" t="s">
        <v>19</v>
      </c>
      <c r="L271" s="41"/>
      <c r="M271" s="182" t="s">
        <v>19</v>
      </c>
      <c r="N271" s="183" t="s">
        <v>47</v>
      </c>
      <c r="O271" s="66"/>
      <c r="P271" s="184">
        <f t="shared" si="81"/>
        <v>0</v>
      </c>
      <c r="Q271" s="184">
        <v>0</v>
      </c>
      <c r="R271" s="184">
        <f t="shared" si="82"/>
        <v>0</v>
      </c>
      <c r="S271" s="184">
        <v>0</v>
      </c>
      <c r="T271" s="185">
        <f t="shared" si="83"/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86" t="s">
        <v>184</v>
      </c>
      <c r="AT271" s="186" t="s">
        <v>179</v>
      </c>
      <c r="AU271" s="186" t="s">
        <v>84</v>
      </c>
      <c r="AY271" s="19" t="s">
        <v>177</v>
      </c>
      <c r="BE271" s="187">
        <f t="shared" si="84"/>
        <v>0</v>
      </c>
      <c r="BF271" s="187">
        <f t="shared" si="85"/>
        <v>0</v>
      </c>
      <c r="BG271" s="187">
        <f t="shared" si="86"/>
        <v>0</v>
      </c>
      <c r="BH271" s="187">
        <f t="shared" si="87"/>
        <v>0</v>
      </c>
      <c r="BI271" s="187">
        <f t="shared" si="88"/>
        <v>0</v>
      </c>
      <c r="BJ271" s="19" t="s">
        <v>84</v>
      </c>
      <c r="BK271" s="187">
        <f t="shared" si="89"/>
        <v>0</v>
      </c>
      <c r="BL271" s="19" t="s">
        <v>184</v>
      </c>
      <c r="BM271" s="186" t="s">
        <v>4851</v>
      </c>
    </row>
    <row r="272" spans="1:65" s="2" customFormat="1" ht="16.5" customHeight="1">
      <c r="A272" s="36"/>
      <c r="B272" s="37"/>
      <c r="C272" s="175" t="s">
        <v>1746</v>
      </c>
      <c r="D272" s="175" t="s">
        <v>179</v>
      </c>
      <c r="E272" s="176" t="s">
        <v>4852</v>
      </c>
      <c r="F272" s="177" t="s">
        <v>4853</v>
      </c>
      <c r="G272" s="178" t="s">
        <v>595</v>
      </c>
      <c r="H272" s="179">
        <v>45</v>
      </c>
      <c r="I272" s="180"/>
      <c r="J272" s="181">
        <f t="shared" si="80"/>
        <v>0</v>
      </c>
      <c r="K272" s="177" t="s">
        <v>19</v>
      </c>
      <c r="L272" s="41"/>
      <c r="M272" s="182" t="s">
        <v>19</v>
      </c>
      <c r="N272" s="183" t="s">
        <v>47</v>
      </c>
      <c r="O272" s="66"/>
      <c r="P272" s="184">
        <f t="shared" si="81"/>
        <v>0</v>
      </c>
      <c r="Q272" s="184">
        <v>0</v>
      </c>
      <c r="R272" s="184">
        <f t="shared" si="82"/>
        <v>0</v>
      </c>
      <c r="S272" s="184">
        <v>0</v>
      </c>
      <c r="T272" s="185">
        <f t="shared" si="83"/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86" t="s">
        <v>184</v>
      </c>
      <c r="AT272" s="186" t="s">
        <v>179</v>
      </c>
      <c r="AU272" s="186" t="s">
        <v>84</v>
      </c>
      <c r="AY272" s="19" t="s">
        <v>177</v>
      </c>
      <c r="BE272" s="187">
        <f t="shared" si="84"/>
        <v>0</v>
      </c>
      <c r="BF272" s="187">
        <f t="shared" si="85"/>
        <v>0</v>
      </c>
      <c r="BG272" s="187">
        <f t="shared" si="86"/>
        <v>0</v>
      </c>
      <c r="BH272" s="187">
        <f t="shared" si="87"/>
        <v>0</v>
      </c>
      <c r="BI272" s="187">
        <f t="shared" si="88"/>
        <v>0</v>
      </c>
      <c r="BJ272" s="19" t="s">
        <v>84</v>
      </c>
      <c r="BK272" s="187">
        <f t="shared" si="89"/>
        <v>0</v>
      </c>
      <c r="BL272" s="19" t="s">
        <v>184</v>
      </c>
      <c r="BM272" s="186" t="s">
        <v>4854</v>
      </c>
    </row>
    <row r="273" spans="1:65" s="2" customFormat="1" ht="16.5" customHeight="1">
      <c r="A273" s="36"/>
      <c r="B273" s="37"/>
      <c r="C273" s="175" t="s">
        <v>1752</v>
      </c>
      <c r="D273" s="175" t="s">
        <v>179</v>
      </c>
      <c r="E273" s="176" t="s">
        <v>4855</v>
      </c>
      <c r="F273" s="177" t="s">
        <v>4856</v>
      </c>
      <c r="G273" s="178" t="s">
        <v>595</v>
      </c>
      <c r="H273" s="179">
        <v>9</v>
      </c>
      <c r="I273" s="180"/>
      <c r="J273" s="181">
        <f t="shared" si="80"/>
        <v>0</v>
      </c>
      <c r="K273" s="177" t="s">
        <v>19</v>
      </c>
      <c r="L273" s="41"/>
      <c r="M273" s="182" t="s">
        <v>19</v>
      </c>
      <c r="N273" s="183" t="s">
        <v>47</v>
      </c>
      <c r="O273" s="66"/>
      <c r="P273" s="184">
        <f t="shared" si="81"/>
        <v>0</v>
      </c>
      <c r="Q273" s="184">
        <v>0</v>
      </c>
      <c r="R273" s="184">
        <f t="shared" si="82"/>
        <v>0</v>
      </c>
      <c r="S273" s="184">
        <v>0</v>
      </c>
      <c r="T273" s="185">
        <f t="shared" si="83"/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86" t="s">
        <v>184</v>
      </c>
      <c r="AT273" s="186" t="s">
        <v>179</v>
      </c>
      <c r="AU273" s="186" t="s">
        <v>84</v>
      </c>
      <c r="AY273" s="19" t="s">
        <v>177</v>
      </c>
      <c r="BE273" s="187">
        <f t="shared" si="84"/>
        <v>0</v>
      </c>
      <c r="BF273" s="187">
        <f t="shared" si="85"/>
        <v>0</v>
      </c>
      <c r="BG273" s="187">
        <f t="shared" si="86"/>
        <v>0</v>
      </c>
      <c r="BH273" s="187">
        <f t="shared" si="87"/>
        <v>0</v>
      </c>
      <c r="BI273" s="187">
        <f t="shared" si="88"/>
        <v>0</v>
      </c>
      <c r="BJ273" s="19" t="s">
        <v>84</v>
      </c>
      <c r="BK273" s="187">
        <f t="shared" si="89"/>
        <v>0</v>
      </c>
      <c r="BL273" s="19" t="s">
        <v>184</v>
      </c>
      <c r="BM273" s="186" t="s">
        <v>4857</v>
      </c>
    </row>
    <row r="274" spans="1:65" s="2" customFormat="1" ht="16.5" customHeight="1">
      <c r="A274" s="36"/>
      <c r="B274" s="37"/>
      <c r="C274" s="175" t="s">
        <v>1757</v>
      </c>
      <c r="D274" s="175" t="s">
        <v>179</v>
      </c>
      <c r="E274" s="176" t="s">
        <v>4858</v>
      </c>
      <c r="F274" s="177" t="s">
        <v>4859</v>
      </c>
      <c r="G274" s="178" t="s">
        <v>595</v>
      </c>
      <c r="H274" s="179">
        <v>44</v>
      </c>
      <c r="I274" s="180"/>
      <c r="J274" s="181">
        <f t="shared" si="80"/>
        <v>0</v>
      </c>
      <c r="K274" s="177" t="s">
        <v>19</v>
      </c>
      <c r="L274" s="41"/>
      <c r="M274" s="182" t="s">
        <v>19</v>
      </c>
      <c r="N274" s="183" t="s">
        <v>47</v>
      </c>
      <c r="O274" s="66"/>
      <c r="P274" s="184">
        <f t="shared" si="81"/>
        <v>0</v>
      </c>
      <c r="Q274" s="184">
        <v>0</v>
      </c>
      <c r="R274" s="184">
        <f t="shared" si="82"/>
        <v>0</v>
      </c>
      <c r="S274" s="184">
        <v>0</v>
      </c>
      <c r="T274" s="185">
        <f t="shared" si="83"/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86" t="s">
        <v>184</v>
      </c>
      <c r="AT274" s="186" t="s">
        <v>179</v>
      </c>
      <c r="AU274" s="186" t="s">
        <v>84</v>
      </c>
      <c r="AY274" s="19" t="s">
        <v>177</v>
      </c>
      <c r="BE274" s="187">
        <f t="shared" si="84"/>
        <v>0</v>
      </c>
      <c r="BF274" s="187">
        <f t="shared" si="85"/>
        <v>0</v>
      </c>
      <c r="BG274" s="187">
        <f t="shared" si="86"/>
        <v>0</v>
      </c>
      <c r="BH274" s="187">
        <f t="shared" si="87"/>
        <v>0</v>
      </c>
      <c r="BI274" s="187">
        <f t="shared" si="88"/>
        <v>0</v>
      </c>
      <c r="BJ274" s="19" t="s">
        <v>84</v>
      </c>
      <c r="BK274" s="187">
        <f t="shared" si="89"/>
        <v>0</v>
      </c>
      <c r="BL274" s="19" t="s">
        <v>184</v>
      </c>
      <c r="BM274" s="186" t="s">
        <v>4860</v>
      </c>
    </row>
    <row r="275" spans="1:65" s="2" customFormat="1" ht="16.5" customHeight="1">
      <c r="A275" s="36"/>
      <c r="B275" s="37"/>
      <c r="C275" s="175" t="s">
        <v>1762</v>
      </c>
      <c r="D275" s="175" t="s">
        <v>179</v>
      </c>
      <c r="E275" s="176" t="s">
        <v>4861</v>
      </c>
      <c r="F275" s="177" t="s">
        <v>4862</v>
      </c>
      <c r="G275" s="178" t="s">
        <v>595</v>
      </c>
      <c r="H275" s="179">
        <v>18</v>
      </c>
      <c r="I275" s="180"/>
      <c r="J275" s="181">
        <f t="shared" si="80"/>
        <v>0</v>
      </c>
      <c r="K275" s="177" t="s">
        <v>19</v>
      </c>
      <c r="L275" s="41"/>
      <c r="M275" s="182" t="s">
        <v>19</v>
      </c>
      <c r="N275" s="183" t="s">
        <v>47</v>
      </c>
      <c r="O275" s="66"/>
      <c r="P275" s="184">
        <f t="shared" si="81"/>
        <v>0</v>
      </c>
      <c r="Q275" s="184">
        <v>0</v>
      </c>
      <c r="R275" s="184">
        <f t="shared" si="82"/>
        <v>0</v>
      </c>
      <c r="S275" s="184">
        <v>0</v>
      </c>
      <c r="T275" s="185">
        <f t="shared" si="83"/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86" t="s">
        <v>184</v>
      </c>
      <c r="AT275" s="186" t="s">
        <v>179</v>
      </c>
      <c r="AU275" s="186" t="s">
        <v>84</v>
      </c>
      <c r="AY275" s="19" t="s">
        <v>177</v>
      </c>
      <c r="BE275" s="187">
        <f t="shared" si="84"/>
        <v>0</v>
      </c>
      <c r="BF275" s="187">
        <f t="shared" si="85"/>
        <v>0</v>
      </c>
      <c r="BG275" s="187">
        <f t="shared" si="86"/>
        <v>0</v>
      </c>
      <c r="BH275" s="187">
        <f t="shared" si="87"/>
        <v>0</v>
      </c>
      <c r="BI275" s="187">
        <f t="shared" si="88"/>
        <v>0</v>
      </c>
      <c r="BJ275" s="19" t="s">
        <v>84</v>
      </c>
      <c r="BK275" s="187">
        <f t="shared" si="89"/>
        <v>0</v>
      </c>
      <c r="BL275" s="19" t="s">
        <v>184</v>
      </c>
      <c r="BM275" s="186" t="s">
        <v>4863</v>
      </c>
    </row>
    <row r="276" spans="1:65" s="2" customFormat="1" ht="16.5" customHeight="1">
      <c r="A276" s="36"/>
      <c r="B276" s="37"/>
      <c r="C276" s="175" t="s">
        <v>1767</v>
      </c>
      <c r="D276" s="175" t="s">
        <v>179</v>
      </c>
      <c r="E276" s="176" t="s">
        <v>4864</v>
      </c>
      <c r="F276" s="177" t="s">
        <v>4865</v>
      </c>
      <c r="G276" s="178" t="s">
        <v>595</v>
      </c>
      <c r="H276" s="179">
        <v>33</v>
      </c>
      <c r="I276" s="180"/>
      <c r="J276" s="181">
        <f t="shared" si="80"/>
        <v>0</v>
      </c>
      <c r="K276" s="177" t="s">
        <v>19</v>
      </c>
      <c r="L276" s="41"/>
      <c r="M276" s="182" t="s">
        <v>19</v>
      </c>
      <c r="N276" s="183" t="s">
        <v>47</v>
      </c>
      <c r="O276" s="66"/>
      <c r="P276" s="184">
        <f t="shared" si="81"/>
        <v>0</v>
      </c>
      <c r="Q276" s="184">
        <v>0</v>
      </c>
      <c r="R276" s="184">
        <f t="shared" si="82"/>
        <v>0</v>
      </c>
      <c r="S276" s="184">
        <v>0</v>
      </c>
      <c r="T276" s="185">
        <f t="shared" si="83"/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186" t="s">
        <v>184</v>
      </c>
      <c r="AT276" s="186" t="s">
        <v>179</v>
      </c>
      <c r="AU276" s="186" t="s">
        <v>84</v>
      </c>
      <c r="AY276" s="19" t="s">
        <v>177</v>
      </c>
      <c r="BE276" s="187">
        <f t="shared" si="84"/>
        <v>0</v>
      </c>
      <c r="BF276" s="187">
        <f t="shared" si="85"/>
        <v>0</v>
      </c>
      <c r="BG276" s="187">
        <f t="shared" si="86"/>
        <v>0</v>
      </c>
      <c r="BH276" s="187">
        <f t="shared" si="87"/>
        <v>0</v>
      </c>
      <c r="BI276" s="187">
        <f t="shared" si="88"/>
        <v>0</v>
      </c>
      <c r="BJ276" s="19" t="s">
        <v>84</v>
      </c>
      <c r="BK276" s="187">
        <f t="shared" si="89"/>
        <v>0</v>
      </c>
      <c r="BL276" s="19" t="s">
        <v>184</v>
      </c>
      <c r="BM276" s="186" t="s">
        <v>4866</v>
      </c>
    </row>
    <row r="277" spans="1:65" s="2" customFormat="1" ht="16.5" customHeight="1">
      <c r="A277" s="36"/>
      <c r="B277" s="37"/>
      <c r="C277" s="175" t="s">
        <v>1773</v>
      </c>
      <c r="D277" s="175" t="s">
        <v>179</v>
      </c>
      <c r="E277" s="176" t="s">
        <v>4867</v>
      </c>
      <c r="F277" s="177" t="s">
        <v>4868</v>
      </c>
      <c r="G277" s="178" t="s">
        <v>595</v>
      </c>
      <c r="H277" s="179">
        <v>18</v>
      </c>
      <c r="I277" s="180"/>
      <c r="J277" s="181">
        <f t="shared" si="80"/>
        <v>0</v>
      </c>
      <c r="K277" s="177" t="s">
        <v>19</v>
      </c>
      <c r="L277" s="41"/>
      <c r="M277" s="182" t="s">
        <v>19</v>
      </c>
      <c r="N277" s="183" t="s">
        <v>47</v>
      </c>
      <c r="O277" s="66"/>
      <c r="P277" s="184">
        <f t="shared" si="81"/>
        <v>0</v>
      </c>
      <c r="Q277" s="184">
        <v>0</v>
      </c>
      <c r="R277" s="184">
        <f t="shared" si="82"/>
        <v>0</v>
      </c>
      <c r="S277" s="184">
        <v>0</v>
      </c>
      <c r="T277" s="185">
        <f t="shared" si="83"/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86" t="s">
        <v>184</v>
      </c>
      <c r="AT277" s="186" t="s">
        <v>179</v>
      </c>
      <c r="AU277" s="186" t="s">
        <v>84</v>
      </c>
      <c r="AY277" s="19" t="s">
        <v>177</v>
      </c>
      <c r="BE277" s="187">
        <f t="shared" si="84"/>
        <v>0</v>
      </c>
      <c r="BF277" s="187">
        <f t="shared" si="85"/>
        <v>0</v>
      </c>
      <c r="BG277" s="187">
        <f t="shared" si="86"/>
        <v>0</v>
      </c>
      <c r="BH277" s="187">
        <f t="shared" si="87"/>
        <v>0</v>
      </c>
      <c r="BI277" s="187">
        <f t="shared" si="88"/>
        <v>0</v>
      </c>
      <c r="BJ277" s="19" t="s">
        <v>84</v>
      </c>
      <c r="BK277" s="187">
        <f t="shared" si="89"/>
        <v>0</v>
      </c>
      <c r="BL277" s="19" t="s">
        <v>184</v>
      </c>
      <c r="BM277" s="186" t="s">
        <v>4869</v>
      </c>
    </row>
    <row r="278" spans="1:65" s="2" customFormat="1" ht="16.5" customHeight="1">
      <c r="A278" s="36"/>
      <c r="B278" s="37"/>
      <c r="C278" s="175" t="s">
        <v>1778</v>
      </c>
      <c r="D278" s="175" t="s">
        <v>179</v>
      </c>
      <c r="E278" s="176" t="s">
        <v>4870</v>
      </c>
      <c r="F278" s="177" t="s">
        <v>4871</v>
      </c>
      <c r="G278" s="178" t="s">
        <v>595</v>
      </c>
      <c r="H278" s="179">
        <v>19</v>
      </c>
      <c r="I278" s="180"/>
      <c r="J278" s="181">
        <f t="shared" si="80"/>
        <v>0</v>
      </c>
      <c r="K278" s="177" t="s">
        <v>19</v>
      </c>
      <c r="L278" s="41"/>
      <c r="M278" s="182" t="s">
        <v>19</v>
      </c>
      <c r="N278" s="183" t="s">
        <v>47</v>
      </c>
      <c r="O278" s="66"/>
      <c r="P278" s="184">
        <f t="shared" si="81"/>
        <v>0</v>
      </c>
      <c r="Q278" s="184">
        <v>0</v>
      </c>
      <c r="R278" s="184">
        <f t="shared" si="82"/>
        <v>0</v>
      </c>
      <c r="S278" s="184">
        <v>0</v>
      </c>
      <c r="T278" s="185">
        <f t="shared" si="83"/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86" t="s">
        <v>184</v>
      </c>
      <c r="AT278" s="186" t="s">
        <v>179</v>
      </c>
      <c r="AU278" s="186" t="s">
        <v>84</v>
      </c>
      <c r="AY278" s="19" t="s">
        <v>177</v>
      </c>
      <c r="BE278" s="187">
        <f t="shared" si="84"/>
        <v>0</v>
      </c>
      <c r="BF278" s="187">
        <f t="shared" si="85"/>
        <v>0</v>
      </c>
      <c r="BG278" s="187">
        <f t="shared" si="86"/>
        <v>0</v>
      </c>
      <c r="BH278" s="187">
        <f t="shared" si="87"/>
        <v>0</v>
      </c>
      <c r="BI278" s="187">
        <f t="shared" si="88"/>
        <v>0</v>
      </c>
      <c r="BJ278" s="19" t="s">
        <v>84</v>
      </c>
      <c r="BK278" s="187">
        <f t="shared" si="89"/>
        <v>0</v>
      </c>
      <c r="BL278" s="19" t="s">
        <v>184</v>
      </c>
      <c r="BM278" s="186" t="s">
        <v>4872</v>
      </c>
    </row>
    <row r="279" spans="1:65" s="2" customFormat="1" ht="16.5" customHeight="1">
      <c r="A279" s="36"/>
      <c r="B279" s="37"/>
      <c r="C279" s="175" t="s">
        <v>1785</v>
      </c>
      <c r="D279" s="175" t="s">
        <v>179</v>
      </c>
      <c r="E279" s="176" t="s">
        <v>4873</v>
      </c>
      <c r="F279" s="177" t="s">
        <v>4874</v>
      </c>
      <c r="G279" s="178" t="s">
        <v>272</v>
      </c>
      <c r="H279" s="179">
        <v>5</v>
      </c>
      <c r="I279" s="180"/>
      <c r="J279" s="181">
        <f t="shared" si="80"/>
        <v>0</v>
      </c>
      <c r="K279" s="177" t="s">
        <v>19</v>
      </c>
      <c r="L279" s="41"/>
      <c r="M279" s="182" t="s">
        <v>19</v>
      </c>
      <c r="N279" s="183" t="s">
        <v>47</v>
      </c>
      <c r="O279" s="66"/>
      <c r="P279" s="184">
        <f t="shared" si="81"/>
        <v>0</v>
      </c>
      <c r="Q279" s="184">
        <v>0</v>
      </c>
      <c r="R279" s="184">
        <f t="shared" si="82"/>
        <v>0</v>
      </c>
      <c r="S279" s="184">
        <v>0</v>
      </c>
      <c r="T279" s="185">
        <f t="shared" si="83"/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86" t="s">
        <v>184</v>
      </c>
      <c r="AT279" s="186" t="s">
        <v>179</v>
      </c>
      <c r="AU279" s="186" t="s">
        <v>84</v>
      </c>
      <c r="AY279" s="19" t="s">
        <v>177</v>
      </c>
      <c r="BE279" s="187">
        <f t="shared" si="84"/>
        <v>0</v>
      </c>
      <c r="BF279" s="187">
        <f t="shared" si="85"/>
        <v>0</v>
      </c>
      <c r="BG279" s="187">
        <f t="shared" si="86"/>
        <v>0</v>
      </c>
      <c r="BH279" s="187">
        <f t="shared" si="87"/>
        <v>0</v>
      </c>
      <c r="BI279" s="187">
        <f t="shared" si="88"/>
        <v>0</v>
      </c>
      <c r="BJ279" s="19" t="s">
        <v>84</v>
      </c>
      <c r="BK279" s="187">
        <f t="shared" si="89"/>
        <v>0</v>
      </c>
      <c r="BL279" s="19" t="s">
        <v>184</v>
      </c>
      <c r="BM279" s="186" t="s">
        <v>4875</v>
      </c>
    </row>
    <row r="280" spans="1:65" s="2" customFormat="1" ht="16.5" customHeight="1">
      <c r="A280" s="36"/>
      <c r="B280" s="37"/>
      <c r="C280" s="175" t="s">
        <v>1790</v>
      </c>
      <c r="D280" s="175" t="s">
        <v>179</v>
      </c>
      <c r="E280" s="176" t="s">
        <v>4876</v>
      </c>
      <c r="F280" s="177" t="s">
        <v>4877</v>
      </c>
      <c r="G280" s="178" t="s">
        <v>272</v>
      </c>
      <c r="H280" s="179">
        <v>5</v>
      </c>
      <c r="I280" s="180"/>
      <c r="J280" s="181">
        <f t="shared" si="80"/>
        <v>0</v>
      </c>
      <c r="K280" s="177" t="s">
        <v>19</v>
      </c>
      <c r="L280" s="41"/>
      <c r="M280" s="182" t="s">
        <v>19</v>
      </c>
      <c r="N280" s="183" t="s">
        <v>47</v>
      </c>
      <c r="O280" s="66"/>
      <c r="P280" s="184">
        <f t="shared" si="81"/>
        <v>0</v>
      </c>
      <c r="Q280" s="184">
        <v>0</v>
      </c>
      <c r="R280" s="184">
        <f t="shared" si="82"/>
        <v>0</v>
      </c>
      <c r="S280" s="184">
        <v>0</v>
      </c>
      <c r="T280" s="185">
        <f t="shared" si="83"/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86" t="s">
        <v>184</v>
      </c>
      <c r="AT280" s="186" t="s">
        <v>179</v>
      </c>
      <c r="AU280" s="186" t="s">
        <v>84</v>
      </c>
      <c r="AY280" s="19" t="s">
        <v>177</v>
      </c>
      <c r="BE280" s="187">
        <f t="shared" si="84"/>
        <v>0</v>
      </c>
      <c r="BF280" s="187">
        <f t="shared" si="85"/>
        <v>0</v>
      </c>
      <c r="BG280" s="187">
        <f t="shared" si="86"/>
        <v>0</v>
      </c>
      <c r="BH280" s="187">
        <f t="shared" si="87"/>
        <v>0</v>
      </c>
      <c r="BI280" s="187">
        <f t="shared" si="88"/>
        <v>0</v>
      </c>
      <c r="BJ280" s="19" t="s">
        <v>84</v>
      </c>
      <c r="BK280" s="187">
        <f t="shared" si="89"/>
        <v>0</v>
      </c>
      <c r="BL280" s="19" t="s">
        <v>184</v>
      </c>
      <c r="BM280" s="186" t="s">
        <v>4878</v>
      </c>
    </row>
    <row r="281" spans="1:65" s="2" customFormat="1" ht="16.5" customHeight="1">
      <c r="A281" s="36"/>
      <c r="B281" s="37"/>
      <c r="C281" s="175" t="s">
        <v>1795</v>
      </c>
      <c r="D281" s="175" t="s">
        <v>179</v>
      </c>
      <c r="E281" s="176" t="s">
        <v>4879</v>
      </c>
      <c r="F281" s="177" t="s">
        <v>4880</v>
      </c>
      <c r="G281" s="178" t="s">
        <v>272</v>
      </c>
      <c r="H281" s="179">
        <v>58</v>
      </c>
      <c r="I281" s="180"/>
      <c r="J281" s="181">
        <f t="shared" si="80"/>
        <v>0</v>
      </c>
      <c r="K281" s="177" t="s">
        <v>19</v>
      </c>
      <c r="L281" s="41"/>
      <c r="M281" s="182" t="s">
        <v>19</v>
      </c>
      <c r="N281" s="183" t="s">
        <v>47</v>
      </c>
      <c r="O281" s="66"/>
      <c r="P281" s="184">
        <f t="shared" si="81"/>
        <v>0</v>
      </c>
      <c r="Q281" s="184">
        <v>0</v>
      </c>
      <c r="R281" s="184">
        <f t="shared" si="82"/>
        <v>0</v>
      </c>
      <c r="S281" s="184">
        <v>0</v>
      </c>
      <c r="T281" s="185">
        <f t="shared" si="83"/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86" t="s">
        <v>184</v>
      </c>
      <c r="AT281" s="186" t="s">
        <v>179</v>
      </c>
      <c r="AU281" s="186" t="s">
        <v>84</v>
      </c>
      <c r="AY281" s="19" t="s">
        <v>177</v>
      </c>
      <c r="BE281" s="187">
        <f t="shared" si="84"/>
        <v>0</v>
      </c>
      <c r="BF281" s="187">
        <f t="shared" si="85"/>
        <v>0</v>
      </c>
      <c r="BG281" s="187">
        <f t="shared" si="86"/>
        <v>0</v>
      </c>
      <c r="BH281" s="187">
        <f t="shared" si="87"/>
        <v>0</v>
      </c>
      <c r="BI281" s="187">
        <f t="shared" si="88"/>
        <v>0</v>
      </c>
      <c r="BJ281" s="19" t="s">
        <v>84</v>
      </c>
      <c r="BK281" s="187">
        <f t="shared" si="89"/>
        <v>0</v>
      </c>
      <c r="BL281" s="19" t="s">
        <v>184</v>
      </c>
      <c r="BM281" s="186" t="s">
        <v>4881</v>
      </c>
    </row>
    <row r="282" spans="1:65" s="2" customFormat="1" ht="16.5" customHeight="1">
      <c r="A282" s="36"/>
      <c r="B282" s="37"/>
      <c r="C282" s="175" t="s">
        <v>1801</v>
      </c>
      <c r="D282" s="175" t="s">
        <v>179</v>
      </c>
      <c r="E282" s="176" t="s">
        <v>4882</v>
      </c>
      <c r="F282" s="177" t="s">
        <v>4883</v>
      </c>
      <c r="G282" s="178" t="s">
        <v>272</v>
      </c>
      <c r="H282" s="179">
        <v>28</v>
      </c>
      <c r="I282" s="180"/>
      <c r="J282" s="181">
        <f t="shared" si="80"/>
        <v>0</v>
      </c>
      <c r="K282" s="177" t="s">
        <v>19</v>
      </c>
      <c r="L282" s="41"/>
      <c r="M282" s="182" t="s">
        <v>19</v>
      </c>
      <c r="N282" s="183" t="s">
        <v>47</v>
      </c>
      <c r="O282" s="66"/>
      <c r="P282" s="184">
        <f t="shared" si="81"/>
        <v>0</v>
      </c>
      <c r="Q282" s="184">
        <v>0</v>
      </c>
      <c r="R282" s="184">
        <f t="shared" si="82"/>
        <v>0</v>
      </c>
      <c r="S282" s="184">
        <v>0</v>
      </c>
      <c r="T282" s="185">
        <f t="shared" si="83"/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86" t="s">
        <v>184</v>
      </c>
      <c r="AT282" s="186" t="s">
        <v>179</v>
      </c>
      <c r="AU282" s="186" t="s">
        <v>84</v>
      </c>
      <c r="AY282" s="19" t="s">
        <v>177</v>
      </c>
      <c r="BE282" s="187">
        <f t="shared" si="84"/>
        <v>0</v>
      </c>
      <c r="BF282" s="187">
        <f t="shared" si="85"/>
        <v>0</v>
      </c>
      <c r="BG282" s="187">
        <f t="shared" si="86"/>
        <v>0</v>
      </c>
      <c r="BH282" s="187">
        <f t="shared" si="87"/>
        <v>0</v>
      </c>
      <c r="BI282" s="187">
        <f t="shared" si="88"/>
        <v>0</v>
      </c>
      <c r="BJ282" s="19" t="s">
        <v>84</v>
      </c>
      <c r="BK282" s="187">
        <f t="shared" si="89"/>
        <v>0</v>
      </c>
      <c r="BL282" s="19" t="s">
        <v>184</v>
      </c>
      <c r="BM282" s="186" t="s">
        <v>4884</v>
      </c>
    </row>
    <row r="283" spans="1:65" s="2" customFormat="1" ht="16.5" customHeight="1">
      <c r="A283" s="36"/>
      <c r="B283" s="37"/>
      <c r="C283" s="175" t="s">
        <v>1803</v>
      </c>
      <c r="D283" s="175" t="s">
        <v>179</v>
      </c>
      <c r="E283" s="176" t="s">
        <v>4885</v>
      </c>
      <c r="F283" s="177" t="s">
        <v>4886</v>
      </c>
      <c r="G283" s="178" t="s">
        <v>272</v>
      </c>
      <c r="H283" s="179">
        <v>17</v>
      </c>
      <c r="I283" s="180"/>
      <c r="J283" s="181">
        <f t="shared" si="80"/>
        <v>0</v>
      </c>
      <c r="K283" s="177" t="s">
        <v>19</v>
      </c>
      <c r="L283" s="41"/>
      <c r="M283" s="182" t="s">
        <v>19</v>
      </c>
      <c r="N283" s="183" t="s">
        <v>47</v>
      </c>
      <c r="O283" s="66"/>
      <c r="P283" s="184">
        <f t="shared" si="81"/>
        <v>0</v>
      </c>
      <c r="Q283" s="184">
        <v>0</v>
      </c>
      <c r="R283" s="184">
        <f t="shared" si="82"/>
        <v>0</v>
      </c>
      <c r="S283" s="184">
        <v>0</v>
      </c>
      <c r="T283" s="185">
        <f t="shared" si="83"/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86" t="s">
        <v>184</v>
      </c>
      <c r="AT283" s="186" t="s">
        <v>179</v>
      </c>
      <c r="AU283" s="186" t="s">
        <v>84</v>
      </c>
      <c r="AY283" s="19" t="s">
        <v>177</v>
      </c>
      <c r="BE283" s="187">
        <f t="shared" si="84"/>
        <v>0</v>
      </c>
      <c r="BF283" s="187">
        <f t="shared" si="85"/>
        <v>0</v>
      </c>
      <c r="BG283" s="187">
        <f t="shared" si="86"/>
        <v>0</v>
      </c>
      <c r="BH283" s="187">
        <f t="shared" si="87"/>
        <v>0</v>
      </c>
      <c r="BI283" s="187">
        <f t="shared" si="88"/>
        <v>0</v>
      </c>
      <c r="BJ283" s="19" t="s">
        <v>84</v>
      </c>
      <c r="BK283" s="187">
        <f t="shared" si="89"/>
        <v>0</v>
      </c>
      <c r="BL283" s="19" t="s">
        <v>184</v>
      </c>
      <c r="BM283" s="186" t="s">
        <v>4887</v>
      </c>
    </row>
    <row r="284" spans="1:65" s="2" customFormat="1" ht="24.2" customHeight="1">
      <c r="A284" s="36"/>
      <c r="B284" s="37"/>
      <c r="C284" s="175" t="s">
        <v>1808</v>
      </c>
      <c r="D284" s="175" t="s">
        <v>179</v>
      </c>
      <c r="E284" s="176" t="s">
        <v>4888</v>
      </c>
      <c r="F284" s="177" t="s">
        <v>4889</v>
      </c>
      <c r="G284" s="178" t="s">
        <v>272</v>
      </c>
      <c r="H284" s="179">
        <v>5</v>
      </c>
      <c r="I284" s="180"/>
      <c r="J284" s="181">
        <f t="shared" si="80"/>
        <v>0</v>
      </c>
      <c r="K284" s="177" t="s">
        <v>19</v>
      </c>
      <c r="L284" s="41"/>
      <c r="M284" s="182" t="s">
        <v>19</v>
      </c>
      <c r="N284" s="183" t="s">
        <v>47</v>
      </c>
      <c r="O284" s="66"/>
      <c r="P284" s="184">
        <f t="shared" si="81"/>
        <v>0</v>
      </c>
      <c r="Q284" s="184">
        <v>0</v>
      </c>
      <c r="R284" s="184">
        <f t="shared" si="82"/>
        <v>0</v>
      </c>
      <c r="S284" s="184">
        <v>0</v>
      </c>
      <c r="T284" s="185">
        <f t="shared" si="83"/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86" t="s">
        <v>184</v>
      </c>
      <c r="AT284" s="186" t="s">
        <v>179</v>
      </c>
      <c r="AU284" s="186" t="s">
        <v>84</v>
      </c>
      <c r="AY284" s="19" t="s">
        <v>177</v>
      </c>
      <c r="BE284" s="187">
        <f t="shared" si="84"/>
        <v>0</v>
      </c>
      <c r="BF284" s="187">
        <f t="shared" si="85"/>
        <v>0</v>
      </c>
      <c r="BG284" s="187">
        <f t="shared" si="86"/>
        <v>0</v>
      </c>
      <c r="BH284" s="187">
        <f t="shared" si="87"/>
        <v>0</v>
      </c>
      <c r="BI284" s="187">
        <f t="shared" si="88"/>
        <v>0</v>
      </c>
      <c r="BJ284" s="19" t="s">
        <v>84</v>
      </c>
      <c r="BK284" s="187">
        <f t="shared" si="89"/>
        <v>0</v>
      </c>
      <c r="BL284" s="19" t="s">
        <v>184</v>
      </c>
      <c r="BM284" s="186" t="s">
        <v>4890</v>
      </c>
    </row>
    <row r="285" spans="1:65" s="2" customFormat="1" ht="16.5" customHeight="1">
      <c r="A285" s="36"/>
      <c r="B285" s="37"/>
      <c r="C285" s="175" t="s">
        <v>1813</v>
      </c>
      <c r="D285" s="175" t="s">
        <v>179</v>
      </c>
      <c r="E285" s="176" t="s">
        <v>4891</v>
      </c>
      <c r="F285" s="177" t="s">
        <v>4892</v>
      </c>
      <c r="G285" s="178" t="s">
        <v>272</v>
      </c>
      <c r="H285" s="179">
        <v>12</v>
      </c>
      <c r="I285" s="180"/>
      <c r="J285" s="181">
        <f t="shared" si="80"/>
        <v>0</v>
      </c>
      <c r="K285" s="177" t="s">
        <v>19</v>
      </c>
      <c r="L285" s="41"/>
      <c r="M285" s="182" t="s">
        <v>19</v>
      </c>
      <c r="N285" s="183" t="s">
        <v>47</v>
      </c>
      <c r="O285" s="66"/>
      <c r="P285" s="184">
        <f t="shared" si="81"/>
        <v>0</v>
      </c>
      <c r="Q285" s="184">
        <v>0</v>
      </c>
      <c r="R285" s="184">
        <f t="shared" si="82"/>
        <v>0</v>
      </c>
      <c r="S285" s="184">
        <v>0</v>
      </c>
      <c r="T285" s="185">
        <f t="shared" si="83"/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186" t="s">
        <v>184</v>
      </c>
      <c r="AT285" s="186" t="s">
        <v>179</v>
      </c>
      <c r="AU285" s="186" t="s">
        <v>84</v>
      </c>
      <c r="AY285" s="19" t="s">
        <v>177</v>
      </c>
      <c r="BE285" s="187">
        <f t="shared" si="84"/>
        <v>0</v>
      </c>
      <c r="BF285" s="187">
        <f t="shared" si="85"/>
        <v>0</v>
      </c>
      <c r="BG285" s="187">
        <f t="shared" si="86"/>
        <v>0</v>
      </c>
      <c r="BH285" s="187">
        <f t="shared" si="87"/>
        <v>0</v>
      </c>
      <c r="BI285" s="187">
        <f t="shared" si="88"/>
        <v>0</v>
      </c>
      <c r="BJ285" s="19" t="s">
        <v>84</v>
      </c>
      <c r="BK285" s="187">
        <f t="shared" si="89"/>
        <v>0</v>
      </c>
      <c r="BL285" s="19" t="s">
        <v>184</v>
      </c>
      <c r="BM285" s="186" t="s">
        <v>4893</v>
      </c>
    </row>
    <row r="286" spans="1:65" s="2" customFormat="1" ht="16.5" customHeight="1">
      <c r="A286" s="36"/>
      <c r="B286" s="37"/>
      <c r="C286" s="175" t="s">
        <v>1831</v>
      </c>
      <c r="D286" s="175" t="s">
        <v>179</v>
      </c>
      <c r="E286" s="176" t="s">
        <v>4894</v>
      </c>
      <c r="F286" s="177" t="s">
        <v>4895</v>
      </c>
      <c r="G286" s="178" t="s">
        <v>272</v>
      </c>
      <c r="H286" s="179">
        <v>54</v>
      </c>
      <c r="I286" s="180"/>
      <c r="J286" s="181">
        <f t="shared" si="80"/>
        <v>0</v>
      </c>
      <c r="K286" s="177" t="s">
        <v>19</v>
      </c>
      <c r="L286" s="41"/>
      <c r="M286" s="182" t="s">
        <v>19</v>
      </c>
      <c r="N286" s="183" t="s">
        <v>47</v>
      </c>
      <c r="O286" s="66"/>
      <c r="P286" s="184">
        <f t="shared" si="81"/>
        <v>0</v>
      </c>
      <c r="Q286" s="184">
        <v>0</v>
      </c>
      <c r="R286" s="184">
        <f t="shared" si="82"/>
        <v>0</v>
      </c>
      <c r="S286" s="184">
        <v>0</v>
      </c>
      <c r="T286" s="185">
        <f t="shared" si="83"/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86" t="s">
        <v>184</v>
      </c>
      <c r="AT286" s="186" t="s">
        <v>179</v>
      </c>
      <c r="AU286" s="186" t="s">
        <v>84</v>
      </c>
      <c r="AY286" s="19" t="s">
        <v>177</v>
      </c>
      <c r="BE286" s="187">
        <f t="shared" si="84"/>
        <v>0</v>
      </c>
      <c r="BF286" s="187">
        <f t="shared" si="85"/>
        <v>0</v>
      </c>
      <c r="BG286" s="187">
        <f t="shared" si="86"/>
        <v>0</v>
      </c>
      <c r="BH286" s="187">
        <f t="shared" si="87"/>
        <v>0</v>
      </c>
      <c r="BI286" s="187">
        <f t="shared" si="88"/>
        <v>0</v>
      </c>
      <c r="BJ286" s="19" t="s">
        <v>84</v>
      </c>
      <c r="BK286" s="187">
        <f t="shared" si="89"/>
        <v>0</v>
      </c>
      <c r="BL286" s="19" t="s">
        <v>184</v>
      </c>
      <c r="BM286" s="186" t="s">
        <v>4896</v>
      </c>
    </row>
    <row r="287" spans="1:65" s="2" customFormat="1" ht="16.5" customHeight="1">
      <c r="A287" s="36"/>
      <c r="B287" s="37"/>
      <c r="C287" s="175" t="s">
        <v>1837</v>
      </c>
      <c r="D287" s="175" t="s">
        <v>179</v>
      </c>
      <c r="E287" s="176" t="s">
        <v>4897</v>
      </c>
      <c r="F287" s="177" t="s">
        <v>4898</v>
      </c>
      <c r="G287" s="178" t="s">
        <v>595</v>
      </c>
      <c r="H287" s="179">
        <v>40</v>
      </c>
      <c r="I287" s="180"/>
      <c r="J287" s="181">
        <f t="shared" si="80"/>
        <v>0</v>
      </c>
      <c r="K287" s="177" t="s">
        <v>19</v>
      </c>
      <c r="L287" s="41"/>
      <c r="M287" s="182" t="s">
        <v>19</v>
      </c>
      <c r="N287" s="183" t="s">
        <v>47</v>
      </c>
      <c r="O287" s="66"/>
      <c r="P287" s="184">
        <f t="shared" si="81"/>
        <v>0</v>
      </c>
      <c r="Q287" s="184">
        <v>0</v>
      </c>
      <c r="R287" s="184">
        <f t="shared" si="82"/>
        <v>0</v>
      </c>
      <c r="S287" s="184">
        <v>0</v>
      </c>
      <c r="T287" s="185">
        <f t="shared" si="83"/>
        <v>0</v>
      </c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R287" s="186" t="s">
        <v>184</v>
      </c>
      <c r="AT287" s="186" t="s">
        <v>179</v>
      </c>
      <c r="AU287" s="186" t="s">
        <v>84</v>
      </c>
      <c r="AY287" s="19" t="s">
        <v>177</v>
      </c>
      <c r="BE287" s="187">
        <f t="shared" si="84"/>
        <v>0</v>
      </c>
      <c r="BF287" s="187">
        <f t="shared" si="85"/>
        <v>0</v>
      </c>
      <c r="BG287" s="187">
        <f t="shared" si="86"/>
        <v>0</v>
      </c>
      <c r="BH287" s="187">
        <f t="shared" si="87"/>
        <v>0</v>
      </c>
      <c r="BI287" s="187">
        <f t="shared" si="88"/>
        <v>0</v>
      </c>
      <c r="BJ287" s="19" t="s">
        <v>84</v>
      </c>
      <c r="BK287" s="187">
        <f t="shared" si="89"/>
        <v>0</v>
      </c>
      <c r="BL287" s="19" t="s">
        <v>184</v>
      </c>
      <c r="BM287" s="186" t="s">
        <v>4899</v>
      </c>
    </row>
    <row r="288" spans="1:65" s="2" customFormat="1" ht="16.5" customHeight="1">
      <c r="A288" s="36"/>
      <c r="B288" s="37"/>
      <c r="C288" s="175" t="s">
        <v>1842</v>
      </c>
      <c r="D288" s="175" t="s">
        <v>179</v>
      </c>
      <c r="E288" s="176" t="s">
        <v>4900</v>
      </c>
      <c r="F288" s="177" t="s">
        <v>4901</v>
      </c>
      <c r="G288" s="178" t="s">
        <v>595</v>
      </c>
      <c r="H288" s="179">
        <v>40</v>
      </c>
      <c r="I288" s="180"/>
      <c r="J288" s="181">
        <f t="shared" si="80"/>
        <v>0</v>
      </c>
      <c r="K288" s="177" t="s">
        <v>19</v>
      </c>
      <c r="L288" s="41"/>
      <c r="M288" s="182" t="s">
        <v>19</v>
      </c>
      <c r="N288" s="183" t="s">
        <v>47</v>
      </c>
      <c r="O288" s="66"/>
      <c r="P288" s="184">
        <f t="shared" si="81"/>
        <v>0</v>
      </c>
      <c r="Q288" s="184">
        <v>0</v>
      </c>
      <c r="R288" s="184">
        <f t="shared" si="82"/>
        <v>0</v>
      </c>
      <c r="S288" s="184">
        <v>0</v>
      </c>
      <c r="T288" s="185">
        <f t="shared" si="83"/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86" t="s">
        <v>184</v>
      </c>
      <c r="AT288" s="186" t="s">
        <v>179</v>
      </c>
      <c r="AU288" s="186" t="s">
        <v>84</v>
      </c>
      <c r="AY288" s="19" t="s">
        <v>177</v>
      </c>
      <c r="BE288" s="187">
        <f t="shared" si="84"/>
        <v>0</v>
      </c>
      <c r="BF288" s="187">
        <f t="shared" si="85"/>
        <v>0</v>
      </c>
      <c r="BG288" s="187">
        <f t="shared" si="86"/>
        <v>0</v>
      </c>
      <c r="BH288" s="187">
        <f t="shared" si="87"/>
        <v>0</v>
      </c>
      <c r="BI288" s="187">
        <f t="shared" si="88"/>
        <v>0</v>
      </c>
      <c r="BJ288" s="19" t="s">
        <v>84</v>
      </c>
      <c r="BK288" s="187">
        <f t="shared" si="89"/>
        <v>0</v>
      </c>
      <c r="BL288" s="19" t="s">
        <v>184</v>
      </c>
      <c r="BM288" s="186" t="s">
        <v>4902</v>
      </c>
    </row>
    <row r="289" spans="1:65" s="2" customFormat="1" ht="16.5" customHeight="1">
      <c r="A289" s="36"/>
      <c r="B289" s="37"/>
      <c r="C289" s="175" t="s">
        <v>1846</v>
      </c>
      <c r="D289" s="175" t="s">
        <v>179</v>
      </c>
      <c r="E289" s="176" t="s">
        <v>4903</v>
      </c>
      <c r="F289" s="177" t="s">
        <v>4904</v>
      </c>
      <c r="G289" s="178" t="s">
        <v>595</v>
      </c>
      <c r="H289" s="179">
        <v>10</v>
      </c>
      <c r="I289" s="180"/>
      <c r="J289" s="181">
        <f t="shared" si="80"/>
        <v>0</v>
      </c>
      <c r="K289" s="177" t="s">
        <v>19</v>
      </c>
      <c r="L289" s="41"/>
      <c r="M289" s="182" t="s">
        <v>19</v>
      </c>
      <c r="N289" s="183" t="s">
        <v>47</v>
      </c>
      <c r="O289" s="66"/>
      <c r="P289" s="184">
        <f t="shared" si="81"/>
        <v>0</v>
      </c>
      <c r="Q289" s="184">
        <v>0</v>
      </c>
      <c r="R289" s="184">
        <f t="shared" si="82"/>
        <v>0</v>
      </c>
      <c r="S289" s="184">
        <v>0</v>
      </c>
      <c r="T289" s="185">
        <f t="shared" si="83"/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186" t="s">
        <v>184</v>
      </c>
      <c r="AT289" s="186" t="s">
        <v>179</v>
      </c>
      <c r="AU289" s="186" t="s">
        <v>84</v>
      </c>
      <c r="AY289" s="19" t="s">
        <v>177</v>
      </c>
      <c r="BE289" s="187">
        <f t="shared" si="84"/>
        <v>0</v>
      </c>
      <c r="BF289" s="187">
        <f t="shared" si="85"/>
        <v>0</v>
      </c>
      <c r="BG289" s="187">
        <f t="shared" si="86"/>
        <v>0</v>
      </c>
      <c r="BH289" s="187">
        <f t="shared" si="87"/>
        <v>0</v>
      </c>
      <c r="BI289" s="187">
        <f t="shared" si="88"/>
        <v>0</v>
      </c>
      <c r="BJ289" s="19" t="s">
        <v>84</v>
      </c>
      <c r="BK289" s="187">
        <f t="shared" si="89"/>
        <v>0</v>
      </c>
      <c r="BL289" s="19" t="s">
        <v>184</v>
      </c>
      <c r="BM289" s="186" t="s">
        <v>4905</v>
      </c>
    </row>
    <row r="290" spans="1:65" s="2" customFormat="1" ht="16.5" customHeight="1">
      <c r="A290" s="36"/>
      <c r="B290" s="37"/>
      <c r="C290" s="175" t="s">
        <v>1852</v>
      </c>
      <c r="D290" s="175" t="s">
        <v>179</v>
      </c>
      <c r="E290" s="176" t="s">
        <v>4906</v>
      </c>
      <c r="F290" s="177" t="s">
        <v>4907</v>
      </c>
      <c r="G290" s="178" t="s">
        <v>595</v>
      </c>
      <c r="H290" s="179">
        <v>16</v>
      </c>
      <c r="I290" s="180"/>
      <c r="J290" s="181">
        <f t="shared" si="80"/>
        <v>0</v>
      </c>
      <c r="K290" s="177" t="s">
        <v>19</v>
      </c>
      <c r="L290" s="41"/>
      <c r="M290" s="182" t="s">
        <v>19</v>
      </c>
      <c r="N290" s="183" t="s">
        <v>47</v>
      </c>
      <c r="O290" s="66"/>
      <c r="P290" s="184">
        <f t="shared" si="81"/>
        <v>0</v>
      </c>
      <c r="Q290" s="184">
        <v>0</v>
      </c>
      <c r="R290" s="184">
        <f t="shared" si="82"/>
        <v>0</v>
      </c>
      <c r="S290" s="184">
        <v>0</v>
      </c>
      <c r="T290" s="185">
        <f t="shared" si="83"/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86" t="s">
        <v>184</v>
      </c>
      <c r="AT290" s="186" t="s">
        <v>179</v>
      </c>
      <c r="AU290" s="186" t="s">
        <v>84</v>
      </c>
      <c r="AY290" s="19" t="s">
        <v>177</v>
      </c>
      <c r="BE290" s="187">
        <f t="shared" si="84"/>
        <v>0</v>
      </c>
      <c r="BF290" s="187">
        <f t="shared" si="85"/>
        <v>0</v>
      </c>
      <c r="BG290" s="187">
        <f t="shared" si="86"/>
        <v>0</v>
      </c>
      <c r="BH290" s="187">
        <f t="shared" si="87"/>
        <v>0</v>
      </c>
      <c r="BI290" s="187">
        <f t="shared" si="88"/>
        <v>0</v>
      </c>
      <c r="BJ290" s="19" t="s">
        <v>84</v>
      </c>
      <c r="BK290" s="187">
        <f t="shared" si="89"/>
        <v>0</v>
      </c>
      <c r="BL290" s="19" t="s">
        <v>184</v>
      </c>
      <c r="BM290" s="186" t="s">
        <v>4908</v>
      </c>
    </row>
    <row r="291" spans="1:65" s="2" customFormat="1" ht="16.5" customHeight="1">
      <c r="A291" s="36"/>
      <c r="B291" s="37"/>
      <c r="C291" s="175" t="s">
        <v>1859</v>
      </c>
      <c r="D291" s="175" t="s">
        <v>179</v>
      </c>
      <c r="E291" s="176" t="s">
        <v>4909</v>
      </c>
      <c r="F291" s="177" t="s">
        <v>4910</v>
      </c>
      <c r="G291" s="178" t="s">
        <v>595</v>
      </c>
      <c r="H291" s="179">
        <v>9</v>
      </c>
      <c r="I291" s="180"/>
      <c r="J291" s="181">
        <f t="shared" si="80"/>
        <v>0</v>
      </c>
      <c r="K291" s="177" t="s">
        <v>19</v>
      </c>
      <c r="L291" s="41"/>
      <c r="M291" s="182" t="s">
        <v>19</v>
      </c>
      <c r="N291" s="183" t="s">
        <v>47</v>
      </c>
      <c r="O291" s="66"/>
      <c r="P291" s="184">
        <f t="shared" si="81"/>
        <v>0</v>
      </c>
      <c r="Q291" s="184">
        <v>0</v>
      </c>
      <c r="R291" s="184">
        <f t="shared" si="82"/>
        <v>0</v>
      </c>
      <c r="S291" s="184">
        <v>0</v>
      </c>
      <c r="T291" s="185">
        <f t="shared" si="83"/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86" t="s">
        <v>184</v>
      </c>
      <c r="AT291" s="186" t="s">
        <v>179</v>
      </c>
      <c r="AU291" s="186" t="s">
        <v>84</v>
      </c>
      <c r="AY291" s="19" t="s">
        <v>177</v>
      </c>
      <c r="BE291" s="187">
        <f t="shared" si="84"/>
        <v>0</v>
      </c>
      <c r="BF291" s="187">
        <f t="shared" si="85"/>
        <v>0</v>
      </c>
      <c r="BG291" s="187">
        <f t="shared" si="86"/>
        <v>0</v>
      </c>
      <c r="BH291" s="187">
        <f t="shared" si="87"/>
        <v>0</v>
      </c>
      <c r="BI291" s="187">
        <f t="shared" si="88"/>
        <v>0</v>
      </c>
      <c r="BJ291" s="19" t="s">
        <v>84</v>
      </c>
      <c r="BK291" s="187">
        <f t="shared" si="89"/>
        <v>0</v>
      </c>
      <c r="BL291" s="19" t="s">
        <v>184</v>
      </c>
      <c r="BM291" s="186" t="s">
        <v>4911</v>
      </c>
    </row>
    <row r="292" spans="1:65" s="2" customFormat="1" ht="16.5" customHeight="1">
      <c r="A292" s="36"/>
      <c r="B292" s="37"/>
      <c r="C292" s="175" t="s">
        <v>1866</v>
      </c>
      <c r="D292" s="175" t="s">
        <v>179</v>
      </c>
      <c r="E292" s="176" t="s">
        <v>4912</v>
      </c>
      <c r="F292" s="177" t="s">
        <v>4913</v>
      </c>
      <c r="G292" s="178" t="s">
        <v>272</v>
      </c>
      <c r="H292" s="179">
        <v>1</v>
      </c>
      <c r="I292" s="180"/>
      <c r="J292" s="181">
        <f t="shared" si="80"/>
        <v>0</v>
      </c>
      <c r="K292" s="177" t="s">
        <v>19</v>
      </c>
      <c r="L292" s="41"/>
      <c r="M292" s="182" t="s">
        <v>19</v>
      </c>
      <c r="N292" s="183" t="s">
        <v>47</v>
      </c>
      <c r="O292" s="66"/>
      <c r="P292" s="184">
        <f t="shared" si="81"/>
        <v>0</v>
      </c>
      <c r="Q292" s="184">
        <v>0</v>
      </c>
      <c r="R292" s="184">
        <f t="shared" si="82"/>
        <v>0</v>
      </c>
      <c r="S292" s="184">
        <v>0</v>
      </c>
      <c r="T292" s="185">
        <f t="shared" si="83"/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86" t="s">
        <v>184</v>
      </c>
      <c r="AT292" s="186" t="s">
        <v>179</v>
      </c>
      <c r="AU292" s="186" t="s">
        <v>84</v>
      </c>
      <c r="AY292" s="19" t="s">
        <v>177</v>
      </c>
      <c r="BE292" s="187">
        <f t="shared" si="84"/>
        <v>0</v>
      </c>
      <c r="BF292" s="187">
        <f t="shared" si="85"/>
        <v>0</v>
      </c>
      <c r="BG292" s="187">
        <f t="shared" si="86"/>
        <v>0</v>
      </c>
      <c r="BH292" s="187">
        <f t="shared" si="87"/>
        <v>0</v>
      </c>
      <c r="BI292" s="187">
        <f t="shared" si="88"/>
        <v>0</v>
      </c>
      <c r="BJ292" s="19" t="s">
        <v>84</v>
      </c>
      <c r="BK292" s="187">
        <f t="shared" si="89"/>
        <v>0</v>
      </c>
      <c r="BL292" s="19" t="s">
        <v>184</v>
      </c>
      <c r="BM292" s="186" t="s">
        <v>4914</v>
      </c>
    </row>
    <row r="293" spans="1:65" s="2" customFormat="1" ht="16.5" customHeight="1">
      <c r="A293" s="36"/>
      <c r="B293" s="37"/>
      <c r="C293" s="175" t="s">
        <v>1871</v>
      </c>
      <c r="D293" s="175" t="s">
        <v>179</v>
      </c>
      <c r="E293" s="176" t="s">
        <v>4915</v>
      </c>
      <c r="F293" s="177" t="s">
        <v>4916</v>
      </c>
      <c r="G293" s="178" t="s">
        <v>272</v>
      </c>
      <c r="H293" s="179">
        <v>1</v>
      </c>
      <c r="I293" s="180"/>
      <c r="J293" s="181">
        <f t="shared" si="80"/>
        <v>0</v>
      </c>
      <c r="K293" s="177" t="s">
        <v>19</v>
      </c>
      <c r="L293" s="41"/>
      <c r="M293" s="182" t="s">
        <v>19</v>
      </c>
      <c r="N293" s="183" t="s">
        <v>47</v>
      </c>
      <c r="O293" s="66"/>
      <c r="P293" s="184">
        <f t="shared" si="81"/>
        <v>0</v>
      </c>
      <c r="Q293" s="184">
        <v>0</v>
      </c>
      <c r="R293" s="184">
        <f t="shared" si="82"/>
        <v>0</v>
      </c>
      <c r="S293" s="184">
        <v>0</v>
      </c>
      <c r="T293" s="185">
        <f t="shared" si="83"/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186" t="s">
        <v>184</v>
      </c>
      <c r="AT293" s="186" t="s">
        <v>179</v>
      </c>
      <c r="AU293" s="186" t="s">
        <v>84</v>
      </c>
      <c r="AY293" s="19" t="s">
        <v>177</v>
      </c>
      <c r="BE293" s="187">
        <f t="shared" si="84"/>
        <v>0</v>
      </c>
      <c r="BF293" s="187">
        <f t="shared" si="85"/>
        <v>0</v>
      </c>
      <c r="BG293" s="187">
        <f t="shared" si="86"/>
        <v>0</v>
      </c>
      <c r="BH293" s="187">
        <f t="shared" si="87"/>
        <v>0</v>
      </c>
      <c r="BI293" s="187">
        <f t="shared" si="88"/>
        <v>0</v>
      </c>
      <c r="BJ293" s="19" t="s">
        <v>84</v>
      </c>
      <c r="BK293" s="187">
        <f t="shared" si="89"/>
        <v>0</v>
      </c>
      <c r="BL293" s="19" t="s">
        <v>184</v>
      </c>
      <c r="BM293" s="186" t="s">
        <v>4917</v>
      </c>
    </row>
    <row r="294" spans="1:65" s="2" customFormat="1" ht="16.5" customHeight="1">
      <c r="A294" s="36"/>
      <c r="B294" s="37"/>
      <c r="C294" s="175" t="s">
        <v>1877</v>
      </c>
      <c r="D294" s="175" t="s">
        <v>179</v>
      </c>
      <c r="E294" s="176" t="s">
        <v>4918</v>
      </c>
      <c r="F294" s="177" t="s">
        <v>4919</v>
      </c>
      <c r="G294" s="178" t="s">
        <v>272</v>
      </c>
      <c r="H294" s="179">
        <v>8</v>
      </c>
      <c r="I294" s="180"/>
      <c r="J294" s="181">
        <f t="shared" si="80"/>
        <v>0</v>
      </c>
      <c r="K294" s="177" t="s">
        <v>19</v>
      </c>
      <c r="L294" s="41"/>
      <c r="M294" s="182" t="s">
        <v>19</v>
      </c>
      <c r="N294" s="183" t="s">
        <v>47</v>
      </c>
      <c r="O294" s="66"/>
      <c r="P294" s="184">
        <f t="shared" si="81"/>
        <v>0</v>
      </c>
      <c r="Q294" s="184">
        <v>0</v>
      </c>
      <c r="R294" s="184">
        <f t="shared" si="82"/>
        <v>0</v>
      </c>
      <c r="S294" s="184">
        <v>0</v>
      </c>
      <c r="T294" s="185">
        <f t="shared" si="83"/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186" t="s">
        <v>184</v>
      </c>
      <c r="AT294" s="186" t="s">
        <v>179</v>
      </c>
      <c r="AU294" s="186" t="s">
        <v>84</v>
      </c>
      <c r="AY294" s="19" t="s">
        <v>177</v>
      </c>
      <c r="BE294" s="187">
        <f t="shared" si="84"/>
        <v>0</v>
      </c>
      <c r="BF294" s="187">
        <f t="shared" si="85"/>
        <v>0</v>
      </c>
      <c r="BG294" s="187">
        <f t="shared" si="86"/>
        <v>0</v>
      </c>
      <c r="BH294" s="187">
        <f t="shared" si="87"/>
        <v>0</v>
      </c>
      <c r="BI294" s="187">
        <f t="shared" si="88"/>
        <v>0</v>
      </c>
      <c r="BJ294" s="19" t="s">
        <v>84</v>
      </c>
      <c r="BK294" s="187">
        <f t="shared" si="89"/>
        <v>0</v>
      </c>
      <c r="BL294" s="19" t="s">
        <v>184</v>
      </c>
      <c r="BM294" s="186" t="s">
        <v>4920</v>
      </c>
    </row>
    <row r="295" spans="1:65" s="2" customFormat="1" ht="16.5" customHeight="1">
      <c r="A295" s="36"/>
      <c r="B295" s="37"/>
      <c r="C295" s="175" t="s">
        <v>1883</v>
      </c>
      <c r="D295" s="175" t="s">
        <v>179</v>
      </c>
      <c r="E295" s="176" t="s">
        <v>4921</v>
      </c>
      <c r="F295" s="177" t="s">
        <v>4922</v>
      </c>
      <c r="G295" s="178" t="s">
        <v>272</v>
      </c>
      <c r="H295" s="179">
        <v>5</v>
      </c>
      <c r="I295" s="180"/>
      <c r="J295" s="181">
        <f t="shared" si="80"/>
        <v>0</v>
      </c>
      <c r="K295" s="177" t="s">
        <v>19</v>
      </c>
      <c r="L295" s="41"/>
      <c r="M295" s="182" t="s">
        <v>19</v>
      </c>
      <c r="N295" s="183" t="s">
        <v>47</v>
      </c>
      <c r="O295" s="66"/>
      <c r="P295" s="184">
        <f t="shared" si="81"/>
        <v>0</v>
      </c>
      <c r="Q295" s="184">
        <v>0</v>
      </c>
      <c r="R295" s="184">
        <f t="shared" si="82"/>
        <v>0</v>
      </c>
      <c r="S295" s="184">
        <v>0</v>
      </c>
      <c r="T295" s="185">
        <f t="shared" si="83"/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86" t="s">
        <v>184</v>
      </c>
      <c r="AT295" s="186" t="s">
        <v>179</v>
      </c>
      <c r="AU295" s="186" t="s">
        <v>84</v>
      </c>
      <c r="AY295" s="19" t="s">
        <v>177</v>
      </c>
      <c r="BE295" s="187">
        <f t="shared" si="84"/>
        <v>0</v>
      </c>
      <c r="BF295" s="187">
        <f t="shared" si="85"/>
        <v>0</v>
      </c>
      <c r="BG295" s="187">
        <f t="shared" si="86"/>
        <v>0</v>
      </c>
      <c r="BH295" s="187">
        <f t="shared" si="87"/>
        <v>0</v>
      </c>
      <c r="BI295" s="187">
        <f t="shared" si="88"/>
        <v>0</v>
      </c>
      <c r="BJ295" s="19" t="s">
        <v>84</v>
      </c>
      <c r="BK295" s="187">
        <f t="shared" si="89"/>
        <v>0</v>
      </c>
      <c r="BL295" s="19" t="s">
        <v>184</v>
      </c>
      <c r="BM295" s="186" t="s">
        <v>4923</v>
      </c>
    </row>
    <row r="296" spans="1:65" s="2" customFormat="1" ht="16.5" customHeight="1">
      <c r="A296" s="36"/>
      <c r="B296" s="37"/>
      <c r="C296" s="175" t="s">
        <v>1888</v>
      </c>
      <c r="D296" s="175" t="s">
        <v>179</v>
      </c>
      <c r="E296" s="176" t="s">
        <v>4924</v>
      </c>
      <c r="F296" s="177" t="s">
        <v>4925</v>
      </c>
      <c r="G296" s="178" t="s">
        <v>595</v>
      </c>
      <c r="H296" s="179">
        <v>186</v>
      </c>
      <c r="I296" s="180"/>
      <c r="J296" s="181">
        <f t="shared" si="80"/>
        <v>0</v>
      </c>
      <c r="K296" s="177" t="s">
        <v>19</v>
      </c>
      <c r="L296" s="41"/>
      <c r="M296" s="182" t="s">
        <v>19</v>
      </c>
      <c r="N296" s="183" t="s">
        <v>47</v>
      </c>
      <c r="O296" s="66"/>
      <c r="P296" s="184">
        <f t="shared" si="81"/>
        <v>0</v>
      </c>
      <c r="Q296" s="184">
        <v>0</v>
      </c>
      <c r="R296" s="184">
        <f t="shared" si="82"/>
        <v>0</v>
      </c>
      <c r="S296" s="184">
        <v>0</v>
      </c>
      <c r="T296" s="185">
        <f t="shared" si="83"/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186" t="s">
        <v>184</v>
      </c>
      <c r="AT296" s="186" t="s">
        <v>179</v>
      </c>
      <c r="AU296" s="186" t="s">
        <v>84</v>
      </c>
      <c r="AY296" s="19" t="s">
        <v>177</v>
      </c>
      <c r="BE296" s="187">
        <f t="shared" si="84"/>
        <v>0</v>
      </c>
      <c r="BF296" s="187">
        <f t="shared" si="85"/>
        <v>0</v>
      </c>
      <c r="BG296" s="187">
        <f t="shared" si="86"/>
        <v>0</v>
      </c>
      <c r="BH296" s="187">
        <f t="shared" si="87"/>
        <v>0</v>
      </c>
      <c r="BI296" s="187">
        <f t="shared" si="88"/>
        <v>0</v>
      </c>
      <c r="BJ296" s="19" t="s">
        <v>84</v>
      </c>
      <c r="BK296" s="187">
        <f t="shared" si="89"/>
        <v>0</v>
      </c>
      <c r="BL296" s="19" t="s">
        <v>184</v>
      </c>
      <c r="BM296" s="186" t="s">
        <v>4926</v>
      </c>
    </row>
    <row r="297" spans="1:65" s="2" customFormat="1" ht="16.5" customHeight="1">
      <c r="A297" s="36"/>
      <c r="B297" s="37"/>
      <c r="C297" s="175" t="s">
        <v>1894</v>
      </c>
      <c r="D297" s="175" t="s">
        <v>179</v>
      </c>
      <c r="E297" s="176" t="s">
        <v>4927</v>
      </c>
      <c r="F297" s="177" t="s">
        <v>4928</v>
      </c>
      <c r="G297" s="178" t="s">
        <v>304</v>
      </c>
      <c r="H297" s="179">
        <v>2.94</v>
      </c>
      <c r="I297" s="180"/>
      <c r="J297" s="181">
        <f t="shared" si="80"/>
        <v>0</v>
      </c>
      <c r="K297" s="177" t="s">
        <v>19</v>
      </c>
      <c r="L297" s="41"/>
      <c r="M297" s="182" t="s">
        <v>19</v>
      </c>
      <c r="N297" s="183" t="s">
        <v>47</v>
      </c>
      <c r="O297" s="66"/>
      <c r="P297" s="184">
        <f t="shared" si="81"/>
        <v>0</v>
      </c>
      <c r="Q297" s="184">
        <v>0</v>
      </c>
      <c r="R297" s="184">
        <f t="shared" si="82"/>
        <v>0</v>
      </c>
      <c r="S297" s="184">
        <v>0</v>
      </c>
      <c r="T297" s="185">
        <f t="shared" si="83"/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86" t="s">
        <v>184</v>
      </c>
      <c r="AT297" s="186" t="s">
        <v>179</v>
      </c>
      <c r="AU297" s="186" t="s">
        <v>84</v>
      </c>
      <c r="AY297" s="19" t="s">
        <v>177</v>
      </c>
      <c r="BE297" s="187">
        <f t="shared" si="84"/>
        <v>0</v>
      </c>
      <c r="BF297" s="187">
        <f t="shared" si="85"/>
        <v>0</v>
      </c>
      <c r="BG297" s="187">
        <f t="shared" si="86"/>
        <v>0</v>
      </c>
      <c r="BH297" s="187">
        <f t="shared" si="87"/>
        <v>0</v>
      </c>
      <c r="BI297" s="187">
        <f t="shared" si="88"/>
        <v>0</v>
      </c>
      <c r="BJ297" s="19" t="s">
        <v>84</v>
      </c>
      <c r="BK297" s="187">
        <f t="shared" si="89"/>
        <v>0</v>
      </c>
      <c r="BL297" s="19" t="s">
        <v>184</v>
      </c>
      <c r="BM297" s="186" t="s">
        <v>4929</v>
      </c>
    </row>
    <row r="298" spans="1:65" s="12" customFormat="1" ht="25.9" customHeight="1">
      <c r="B298" s="159"/>
      <c r="C298" s="160"/>
      <c r="D298" s="161" t="s">
        <v>75</v>
      </c>
      <c r="E298" s="162" t="s">
        <v>4930</v>
      </c>
      <c r="F298" s="162" t="s">
        <v>4931</v>
      </c>
      <c r="G298" s="160"/>
      <c r="H298" s="160"/>
      <c r="I298" s="163"/>
      <c r="J298" s="164">
        <f>BK298</f>
        <v>0</v>
      </c>
      <c r="K298" s="160"/>
      <c r="L298" s="165"/>
      <c r="M298" s="166"/>
      <c r="N298" s="167"/>
      <c r="O298" s="167"/>
      <c r="P298" s="168">
        <f>SUM(P299:P357)</f>
        <v>0</v>
      </c>
      <c r="Q298" s="167"/>
      <c r="R298" s="168">
        <f>SUM(R299:R357)</f>
        <v>0</v>
      </c>
      <c r="S298" s="167"/>
      <c r="T298" s="169">
        <f>SUM(T299:T357)</f>
        <v>0</v>
      </c>
      <c r="AR298" s="170" t="s">
        <v>84</v>
      </c>
      <c r="AT298" s="171" t="s">
        <v>75</v>
      </c>
      <c r="AU298" s="171" t="s">
        <v>76</v>
      </c>
      <c r="AY298" s="170" t="s">
        <v>177</v>
      </c>
      <c r="BK298" s="172">
        <f>SUM(BK299:BK357)</f>
        <v>0</v>
      </c>
    </row>
    <row r="299" spans="1:65" s="2" customFormat="1" ht="16.5" customHeight="1">
      <c r="A299" s="36"/>
      <c r="B299" s="37"/>
      <c r="C299" s="175" t="s">
        <v>1900</v>
      </c>
      <c r="D299" s="175" t="s">
        <v>179</v>
      </c>
      <c r="E299" s="176" t="s">
        <v>4932</v>
      </c>
      <c r="F299" s="177" t="s">
        <v>4933</v>
      </c>
      <c r="G299" s="178" t="s">
        <v>272</v>
      </c>
      <c r="H299" s="179">
        <v>2</v>
      </c>
      <c r="I299" s="180"/>
      <c r="J299" s="181">
        <f t="shared" ref="J299:J330" si="90">ROUND(I299*H299,2)</f>
        <v>0</v>
      </c>
      <c r="K299" s="177" t="s">
        <v>19</v>
      </c>
      <c r="L299" s="41"/>
      <c r="M299" s="182" t="s">
        <v>19</v>
      </c>
      <c r="N299" s="183" t="s">
        <v>47</v>
      </c>
      <c r="O299" s="66"/>
      <c r="P299" s="184">
        <f t="shared" ref="P299:P330" si="91">O299*H299</f>
        <v>0</v>
      </c>
      <c r="Q299" s="184">
        <v>0</v>
      </c>
      <c r="R299" s="184">
        <f t="shared" ref="R299:R330" si="92">Q299*H299</f>
        <v>0</v>
      </c>
      <c r="S299" s="184">
        <v>0</v>
      </c>
      <c r="T299" s="185">
        <f t="shared" ref="T299:T330" si="93"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86" t="s">
        <v>184</v>
      </c>
      <c r="AT299" s="186" t="s">
        <v>179</v>
      </c>
      <c r="AU299" s="186" t="s">
        <v>84</v>
      </c>
      <c r="AY299" s="19" t="s">
        <v>177</v>
      </c>
      <c r="BE299" s="187">
        <f t="shared" ref="BE299:BE330" si="94">IF(N299="základní",J299,0)</f>
        <v>0</v>
      </c>
      <c r="BF299" s="187">
        <f t="shared" ref="BF299:BF330" si="95">IF(N299="snížená",J299,0)</f>
        <v>0</v>
      </c>
      <c r="BG299" s="187">
        <f t="shared" ref="BG299:BG330" si="96">IF(N299="zákl. přenesená",J299,0)</f>
        <v>0</v>
      </c>
      <c r="BH299" s="187">
        <f t="shared" ref="BH299:BH330" si="97">IF(N299="sníž. přenesená",J299,0)</f>
        <v>0</v>
      </c>
      <c r="BI299" s="187">
        <f t="shared" ref="BI299:BI330" si="98">IF(N299="nulová",J299,0)</f>
        <v>0</v>
      </c>
      <c r="BJ299" s="19" t="s">
        <v>84</v>
      </c>
      <c r="BK299" s="187">
        <f t="shared" ref="BK299:BK330" si="99">ROUND(I299*H299,2)</f>
        <v>0</v>
      </c>
      <c r="BL299" s="19" t="s">
        <v>184</v>
      </c>
      <c r="BM299" s="186" t="s">
        <v>4934</v>
      </c>
    </row>
    <row r="300" spans="1:65" s="2" customFormat="1" ht="16.5" customHeight="1">
      <c r="A300" s="36"/>
      <c r="B300" s="37"/>
      <c r="C300" s="175" t="s">
        <v>1906</v>
      </c>
      <c r="D300" s="175" t="s">
        <v>179</v>
      </c>
      <c r="E300" s="176" t="s">
        <v>4935</v>
      </c>
      <c r="F300" s="177" t="s">
        <v>4936</v>
      </c>
      <c r="G300" s="178" t="s">
        <v>595</v>
      </c>
      <c r="H300" s="179">
        <v>100</v>
      </c>
      <c r="I300" s="180"/>
      <c r="J300" s="181">
        <f t="shared" si="90"/>
        <v>0</v>
      </c>
      <c r="K300" s="177" t="s">
        <v>19</v>
      </c>
      <c r="L300" s="41"/>
      <c r="M300" s="182" t="s">
        <v>19</v>
      </c>
      <c r="N300" s="183" t="s">
        <v>47</v>
      </c>
      <c r="O300" s="66"/>
      <c r="P300" s="184">
        <f t="shared" si="91"/>
        <v>0</v>
      </c>
      <c r="Q300" s="184">
        <v>0</v>
      </c>
      <c r="R300" s="184">
        <f t="shared" si="92"/>
        <v>0</v>
      </c>
      <c r="S300" s="184">
        <v>0</v>
      </c>
      <c r="T300" s="185">
        <f t="shared" si="93"/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186" t="s">
        <v>184</v>
      </c>
      <c r="AT300" s="186" t="s">
        <v>179</v>
      </c>
      <c r="AU300" s="186" t="s">
        <v>84</v>
      </c>
      <c r="AY300" s="19" t="s">
        <v>177</v>
      </c>
      <c r="BE300" s="187">
        <f t="shared" si="94"/>
        <v>0</v>
      </c>
      <c r="BF300" s="187">
        <f t="shared" si="95"/>
        <v>0</v>
      </c>
      <c r="BG300" s="187">
        <f t="shared" si="96"/>
        <v>0</v>
      </c>
      <c r="BH300" s="187">
        <f t="shared" si="97"/>
        <v>0</v>
      </c>
      <c r="BI300" s="187">
        <f t="shared" si="98"/>
        <v>0</v>
      </c>
      <c r="BJ300" s="19" t="s">
        <v>84</v>
      </c>
      <c r="BK300" s="187">
        <f t="shared" si="99"/>
        <v>0</v>
      </c>
      <c r="BL300" s="19" t="s">
        <v>184</v>
      </c>
      <c r="BM300" s="186" t="s">
        <v>4937</v>
      </c>
    </row>
    <row r="301" spans="1:65" s="2" customFormat="1" ht="16.5" customHeight="1">
      <c r="A301" s="36"/>
      <c r="B301" s="37"/>
      <c r="C301" s="175" t="s">
        <v>1912</v>
      </c>
      <c r="D301" s="175" t="s">
        <v>179</v>
      </c>
      <c r="E301" s="176" t="s">
        <v>4938</v>
      </c>
      <c r="F301" s="177" t="s">
        <v>4939</v>
      </c>
      <c r="G301" s="178" t="s">
        <v>595</v>
      </c>
      <c r="H301" s="179">
        <v>50</v>
      </c>
      <c r="I301" s="180"/>
      <c r="J301" s="181">
        <f t="shared" si="90"/>
        <v>0</v>
      </c>
      <c r="K301" s="177" t="s">
        <v>19</v>
      </c>
      <c r="L301" s="41"/>
      <c r="M301" s="182" t="s">
        <v>19</v>
      </c>
      <c r="N301" s="183" t="s">
        <v>47</v>
      </c>
      <c r="O301" s="66"/>
      <c r="P301" s="184">
        <f t="shared" si="91"/>
        <v>0</v>
      </c>
      <c r="Q301" s="184">
        <v>0</v>
      </c>
      <c r="R301" s="184">
        <f t="shared" si="92"/>
        <v>0</v>
      </c>
      <c r="S301" s="184">
        <v>0</v>
      </c>
      <c r="T301" s="185">
        <f t="shared" si="93"/>
        <v>0</v>
      </c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R301" s="186" t="s">
        <v>184</v>
      </c>
      <c r="AT301" s="186" t="s">
        <v>179</v>
      </c>
      <c r="AU301" s="186" t="s">
        <v>84</v>
      </c>
      <c r="AY301" s="19" t="s">
        <v>177</v>
      </c>
      <c r="BE301" s="187">
        <f t="shared" si="94"/>
        <v>0</v>
      </c>
      <c r="BF301" s="187">
        <f t="shared" si="95"/>
        <v>0</v>
      </c>
      <c r="BG301" s="187">
        <f t="shared" si="96"/>
        <v>0</v>
      </c>
      <c r="BH301" s="187">
        <f t="shared" si="97"/>
        <v>0</v>
      </c>
      <c r="BI301" s="187">
        <f t="shared" si="98"/>
        <v>0</v>
      </c>
      <c r="BJ301" s="19" t="s">
        <v>84</v>
      </c>
      <c r="BK301" s="187">
        <f t="shared" si="99"/>
        <v>0</v>
      </c>
      <c r="BL301" s="19" t="s">
        <v>184</v>
      </c>
      <c r="BM301" s="186" t="s">
        <v>4940</v>
      </c>
    </row>
    <row r="302" spans="1:65" s="2" customFormat="1" ht="16.5" customHeight="1">
      <c r="A302" s="36"/>
      <c r="B302" s="37"/>
      <c r="C302" s="175" t="s">
        <v>1918</v>
      </c>
      <c r="D302" s="175" t="s">
        <v>179</v>
      </c>
      <c r="E302" s="176" t="s">
        <v>4941</v>
      </c>
      <c r="F302" s="177" t="s">
        <v>4942</v>
      </c>
      <c r="G302" s="178" t="s">
        <v>595</v>
      </c>
      <c r="H302" s="179">
        <v>150</v>
      </c>
      <c r="I302" s="180"/>
      <c r="J302" s="181">
        <f t="shared" si="90"/>
        <v>0</v>
      </c>
      <c r="K302" s="177" t="s">
        <v>19</v>
      </c>
      <c r="L302" s="41"/>
      <c r="M302" s="182" t="s">
        <v>19</v>
      </c>
      <c r="N302" s="183" t="s">
        <v>47</v>
      </c>
      <c r="O302" s="66"/>
      <c r="P302" s="184">
        <f t="shared" si="91"/>
        <v>0</v>
      </c>
      <c r="Q302" s="184">
        <v>0</v>
      </c>
      <c r="R302" s="184">
        <f t="shared" si="92"/>
        <v>0</v>
      </c>
      <c r="S302" s="184">
        <v>0</v>
      </c>
      <c r="T302" s="185">
        <f t="shared" si="93"/>
        <v>0</v>
      </c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R302" s="186" t="s">
        <v>184</v>
      </c>
      <c r="AT302" s="186" t="s">
        <v>179</v>
      </c>
      <c r="AU302" s="186" t="s">
        <v>84</v>
      </c>
      <c r="AY302" s="19" t="s">
        <v>177</v>
      </c>
      <c r="BE302" s="187">
        <f t="shared" si="94"/>
        <v>0</v>
      </c>
      <c r="BF302" s="187">
        <f t="shared" si="95"/>
        <v>0</v>
      </c>
      <c r="BG302" s="187">
        <f t="shared" si="96"/>
        <v>0</v>
      </c>
      <c r="BH302" s="187">
        <f t="shared" si="97"/>
        <v>0</v>
      </c>
      <c r="BI302" s="187">
        <f t="shared" si="98"/>
        <v>0</v>
      </c>
      <c r="BJ302" s="19" t="s">
        <v>84</v>
      </c>
      <c r="BK302" s="187">
        <f t="shared" si="99"/>
        <v>0</v>
      </c>
      <c r="BL302" s="19" t="s">
        <v>184</v>
      </c>
      <c r="BM302" s="186" t="s">
        <v>4943</v>
      </c>
    </row>
    <row r="303" spans="1:65" s="2" customFormat="1" ht="16.5" customHeight="1">
      <c r="A303" s="36"/>
      <c r="B303" s="37"/>
      <c r="C303" s="175" t="s">
        <v>1935</v>
      </c>
      <c r="D303" s="175" t="s">
        <v>179</v>
      </c>
      <c r="E303" s="176" t="s">
        <v>4944</v>
      </c>
      <c r="F303" s="177" t="s">
        <v>4945</v>
      </c>
      <c r="G303" s="178" t="s">
        <v>272</v>
      </c>
      <c r="H303" s="179">
        <v>2</v>
      </c>
      <c r="I303" s="180"/>
      <c r="J303" s="181">
        <f t="shared" si="90"/>
        <v>0</v>
      </c>
      <c r="K303" s="177" t="s">
        <v>19</v>
      </c>
      <c r="L303" s="41"/>
      <c r="M303" s="182" t="s">
        <v>19</v>
      </c>
      <c r="N303" s="183" t="s">
        <v>47</v>
      </c>
      <c r="O303" s="66"/>
      <c r="P303" s="184">
        <f t="shared" si="91"/>
        <v>0</v>
      </c>
      <c r="Q303" s="184">
        <v>0</v>
      </c>
      <c r="R303" s="184">
        <f t="shared" si="92"/>
        <v>0</v>
      </c>
      <c r="S303" s="184">
        <v>0</v>
      </c>
      <c r="T303" s="185">
        <f t="shared" si="93"/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186" t="s">
        <v>184</v>
      </c>
      <c r="AT303" s="186" t="s">
        <v>179</v>
      </c>
      <c r="AU303" s="186" t="s">
        <v>84</v>
      </c>
      <c r="AY303" s="19" t="s">
        <v>177</v>
      </c>
      <c r="BE303" s="187">
        <f t="shared" si="94"/>
        <v>0</v>
      </c>
      <c r="BF303" s="187">
        <f t="shared" si="95"/>
        <v>0</v>
      </c>
      <c r="BG303" s="187">
        <f t="shared" si="96"/>
        <v>0</v>
      </c>
      <c r="BH303" s="187">
        <f t="shared" si="97"/>
        <v>0</v>
      </c>
      <c r="BI303" s="187">
        <f t="shared" si="98"/>
        <v>0</v>
      </c>
      <c r="BJ303" s="19" t="s">
        <v>84</v>
      </c>
      <c r="BK303" s="187">
        <f t="shared" si="99"/>
        <v>0</v>
      </c>
      <c r="BL303" s="19" t="s">
        <v>184</v>
      </c>
      <c r="BM303" s="186" t="s">
        <v>4946</v>
      </c>
    </row>
    <row r="304" spans="1:65" s="2" customFormat="1" ht="16.5" customHeight="1">
      <c r="A304" s="36"/>
      <c r="B304" s="37"/>
      <c r="C304" s="175" t="s">
        <v>1940</v>
      </c>
      <c r="D304" s="175" t="s">
        <v>179</v>
      </c>
      <c r="E304" s="176" t="s">
        <v>4947</v>
      </c>
      <c r="F304" s="177" t="s">
        <v>4948</v>
      </c>
      <c r="G304" s="178" t="s">
        <v>595</v>
      </c>
      <c r="H304" s="179">
        <v>20</v>
      </c>
      <c r="I304" s="180"/>
      <c r="J304" s="181">
        <f t="shared" si="90"/>
        <v>0</v>
      </c>
      <c r="K304" s="177" t="s">
        <v>19</v>
      </c>
      <c r="L304" s="41"/>
      <c r="M304" s="182" t="s">
        <v>19</v>
      </c>
      <c r="N304" s="183" t="s">
        <v>47</v>
      </c>
      <c r="O304" s="66"/>
      <c r="P304" s="184">
        <f t="shared" si="91"/>
        <v>0</v>
      </c>
      <c r="Q304" s="184">
        <v>0</v>
      </c>
      <c r="R304" s="184">
        <f t="shared" si="92"/>
        <v>0</v>
      </c>
      <c r="S304" s="184">
        <v>0</v>
      </c>
      <c r="T304" s="185">
        <f t="shared" si="93"/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86" t="s">
        <v>184</v>
      </c>
      <c r="AT304" s="186" t="s">
        <v>179</v>
      </c>
      <c r="AU304" s="186" t="s">
        <v>84</v>
      </c>
      <c r="AY304" s="19" t="s">
        <v>177</v>
      </c>
      <c r="BE304" s="187">
        <f t="shared" si="94"/>
        <v>0</v>
      </c>
      <c r="BF304" s="187">
        <f t="shared" si="95"/>
        <v>0</v>
      </c>
      <c r="BG304" s="187">
        <f t="shared" si="96"/>
        <v>0</v>
      </c>
      <c r="BH304" s="187">
        <f t="shared" si="97"/>
        <v>0</v>
      </c>
      <c r="BI304" s="187">
        <f t="shared" si="98"/>
        <v>0</v>
      </c>
      <c r="BJ304" s="19" t="s">
        <v>84</v>
      </c>
      <c r="BK304" s="187">
        <f t="shared" si="99"/>
        <v>0</v>
      </c>
      <c r="BL304" s="19" t="s">
        <v>184</v>
      </c>
      <c r="BM304" s="186" t="s">
        <v>4949</v>
      </c>
    </row>
    <row r="305" spans="1:65" s="2" customFormat="1" ht="16.5" customHeight="1">
      <c r="A305" s="36"/>
      <c r="B305" s="37"/>
      <c r="C305" s="175" t="s">
        <v>1946</v>
      </c>
      <c r="D305" s="175" t="s">
        <v>179</v>
      </c>
      <c r="E305" s="176" t="s">
        <v>4950</v>
      </c>
      <c r="F305" s="177" t="s">
        <v>4951</v>
      </c>
      <c r="G305" s="178" t="s">
        <v>595</v>
      </c>
      <c r="H305" s="179">
        <v>24</v>
      </c>
      <c r="I305" s="180"/>
      <c r="J305" s="181">
        <f t="shared" si="90"/>
        <v>0</v>
      </c>
      <c r="K305" s="177" t="s">
        <v>19</v>
      </c>
      <c r="L305" s="41"/>
      <c r="M305" s="182" t="s">
        <v>19</v>
      </c>
      <c r="N305" s="183" t="s">
        <v>47</v>
      </c>
      <c r="O305" s="66"/>
      <c r="P305" s="184">
        <f t="shared" si="91"/>
        <v>0</v>
      </c>
      <c r="Q305" s="184">
        <v>0</v>
      </c>
      <c r="R305" s="184">
        <f t="shared" si="92"/>
        <v>0</v>
      </c>
      <c r="S305" s="184">
        <v>0</v>
      </c>
      <c r="T305" s="185">
        <f t="shared" si="93"/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86" t="s">
        <v>184</v>
      </c>
      <c r="AT305" s="186" t="s">
        <v>179</v>
      </c>
      <c r="AU305" s="186" t="s">
        <v>84</v>
      </c>
      <c r="AY305" s="19" t="s">
        <v>177</v>
      </c>
      <c r="BE305" s="187">
        <f t="shared" si="94"/>
        <v>0</v>
      </c>
      <c r="BF305" s="187">
        <f t="shared" si="95"/>
        <v>0</v>
      </c>
      <c r="BG305" s="187">
        <f t="shared" si="96"/>
        <v>0</v>
      </c>
      <c r="BH305" s="187">
        <f t="shared" si="97"/>
        <v>0</v>
      </c>
      <c r="BI305" s="187">
        <f t="shared" si="98"/>
        <v>0</v>
      </c>
      <c r="BJ305" s="19" t="s">
        <v>84</v>
      </c>
      <c r="BK305" s="187">
        <f t="shared" si="99"/>
        <v>0</v>
      </c>
      <c r="BL305" s="19" t="s">
        <v>184</v>
      </c>
      <c r="BM305" s="186" t="s">
        <v>4952</v>
      </c>
    </row>
    <row r="306" spans="1:65" s="2" customFormat="1" ht="16.5" customHeight="1">
      <c r="A306" s="36"/>
      <c r="B306" s="37"/>
      <c r="C306" s="175" t="s">
        <v>1953</v>
      </c>
      <c r="D306" s="175" t="s">
        <v>179</v>
      </c>
      <c r="E306" s="176" t="s">
        <v>4953</v>
      </c>
      <c r="F306" s="177" t="s">
        <v>4954</v>
      </c>
      <c r="G306" s="178" t="s">
        <v>595</v>
      </c>
      <c r="H306" s="179">
        <v>2</v>
      </c>
      <c r="I306" s="180"/>
      <c r="J306" s="181">
        <f t="shared" si="90"/>
        <v>0</v>
      </c>
      <c r="K306" s="177" t="s">
        <v>19</v>
      </c>
      <c r="L306" s="41"/>
      <c r="M306" s="182" t="s">
        <v>19</v>
      </c>
      <c r="N306" s="183" t="s">
        <v>47</v>
      </c>
      <c r="O306" s="66"/>
      <c r="P306" s="184">
        <f t="shared" si="91"/>
        <v>0</v>
      </c>
      <c r="Q306" s="184">
        <v>0</v>
      </c>
      <c r="R306" s="184">
        <f t="shared" si="92"/>
        <v>0</v>
      </c>
      <c r="S306" s="184">
        <v>0</v>
      </c>
      <c r="T306" s="185">
        <f t="shared" si="93"/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86" t="s">
        <v>184</v>
      </c>
      <c r="AT306" s="186" t="s">
        <v>179</v>
      </c>
      <c r="AU306" s="186" t="s">
        <v>84</v>
      </c>
      <c r="AY306" s="19" t="s">
        <v>177</v>
      </c>
      <c r="BE306" s="187">
        <f t="shared" si="94"/>
        <v>0</v>
      </c>
      <c r="BF306" s="187">
        <f t="shared" si="95"/>
        <v>0</v>
      </c>
      <c r="BG306" s="187">
        <f t="shared" si="96"/>
        <v>0</v>
      </c>
      <c r="BH306" s="187">
        <f t="shared" si="97"/>
        <v>0</v>
      </c>
      <c r="BI306" s="187">
        <f t="shared" si="98"/>
        <v>0</v>
      </c>
      <c r="BJ306" s="19" t="s">
        <v>84</v>
      </c>
      <c r="BK306" s="187">
        <f t="shared" si="99"/>
        <v>0</v>
      </c>
      <c r="BL306" s="19" t="s">
        <v>184</v>
      </c>
      <c r="BM306" s="186" t="s">
        <v>4955</v>
      </c>
    </row>
    <row r="307" spans="1:65" s="2" customFormat="1" ht="24.2" customHeight="1">
      <c r="A307" s="36"/>
      <c r="B307" s="37"/>
      <c r="C307" s="175" t="s">
        <v>1960</v>
      </c>
      <c r="D307" s="175" t="s">
        <v>179</v>
      </c>
      <c r="E307" s="176" t="s">
        <v>4956</v>
      </c>
      <c r="F307" s="177" t="s">
        <v>4957</v>
      </c>
      <c r="G307" s="178" t="s">
        <v>595</v>
      </c>
      <c r="H307" s="179">
        <v>283</v>
      </c>
      <c r="I307" s="180"/>
      <c r="J307" s="181">
        <f t="shared" si="90"/>
        <v>0</v>
      </c>
      <c r="K307" s="177" t="s">
        <v>19</v>
      </c>
      <c r="L307" s="41"/>
      <c r="M307" s="182" t="s">
        <v>19</v>
      </c>
      <c r="N307" s="183" t="s">
        <v>47</v>
      </c>
      <c r="O307" s="66"/>
      <c r="P307" s="184">
        <f t="shared" si="91"/>
        <v>0</v>
      </c>
      <c r="Q307" s="184">
        <v>0</v>
      </c>
      <c r="R307" s="184">
        <f t="shared" si="92"/>
        <v>0</v>
      </c>
      <c r="S307" s="184">
        <v>0</v>
      </c>
      <c r="T307" s="185">
        <f t="shared" si="93"/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186" t="s">
        <v>184</v>
      </c>
      <c r="AT307" s="186" t="s">
        <v>179</v>
      </c>
      <c r="AU307" s="186" t="s">
        <v>84</v>
      </c>
      <c r="AY307" s="19" t="s">
        <v>177</v>
      </c>
      <c r="BE307" s="187">
        <f t="shared" si="94"/>
        <v>0</v>
      </c>
      <c r="BF307" s="187">
        <f t="shared" si="95"/>
        <v>0</v>
      </c>
      <c r="BG307" s="187">
        <f t="shared" si="96"/>
        <v>0</v>
      </c>
      <c r="BH307" s="187">
        <f t="shared" si="97"/>
        <v>0</v>
      </c>
      <c r="BI307" s="187">
        <f t="shared" si="98"/>
        <v>0</v>
      </c>
      <c r="BJ307" s="19" t="s">
        <v>84</v>
      </c>
      <c r="BK307" s="187">
        <f t="shared" si="99"/>
        <v>0</v>
      </c>
      <c r="BL307" s="19" t="s">
        <v>184</v>
      </c>
      <c r="BM307" s="186" t="s">
        <v>4958</v>
      </c>
    </row>
    <row r="308" spans="1:65" s="2" customFormat="1" ht="24.2" customHeight="1">
      <c r="A308" s="36"/>
      <c r="B308" s="37"/>
      <c r="C308" s="175" t="s">
        <v>1966</v>
      </c>
      <c r="D308" s="175" t="s">
        <v>179</v>
      </c>
      <c r="E308" s="176" t="s">
        <v>4959</v>
      </c>
      <c r="F308" s="177" t="s">
        <v>4960</v>
      </c>
      <c r="G308" s="178" t="s">
        <v>595</v>
      </c>
      <c r="H308" s="179">
        <v>100</v>
      </c>
      <c r="I308" s="180"/>
      <c r="J308" s="181">
        <f t="shared" si="90"/>
        <v>0</v>
      </c>
      <c r="K308" s="177" t="s">
        <v>19</v>
      </c>
      <c r="L308" s="41"/>
      <c r="M308" s="182" t="s">
        <v>19</v>
      </c>
      <c r="N308" s="183" t="s">
        <v>47</v>
      </c>
      <c r="O308" s="66"/>
      <c r="P308" s="184">
        <f t="shared" si="91"/>
        <v>0</v>
      </c>
      <c r="Q308" s="184">
        <v>0</v>
      </c>
      <c r="R308" s="184">
        <f t="shared" si="92"/>
        <v>0</v>
      </c>
      <c r="S308" s="184">
        <v>0</v>
      </c>
      <c r="T308" s="185">
        <f t="shared" si="93"/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86" t="s">
        <v>184</v>
      </c>
      <c r="AT308" s="186" t="s">
        <v>179</v>
      </c>
      <c r="AU308" s="186" t="s">
        <v>84</v>
      </c>
      <c r="AY308" s="19" t="s">
        <v>177</v>
      </c>
      <c r="BE308" s="187">
        <f t="shared" si="94"/>
        <v>0</v>
      </c>
      <c r="BF308" s="187">
        <f t="shared" si="95"/>
        <v>0</v>
      </c>
      <c r="BG308" s="187">
        <f t="shared" si="96"/>
        <v>0</v>
      </c>
      <c r="BH308" s="187">
        <f t="shared" si="97"/>
        <v>0</v>
      </c>
      <c r="BI308" s="187">
        <f t="shared" si="98"/>
        <v>0</v>
      </c>
      <c r="BJ308" s="19" t="s">
        <v>84</v>
      </c>
      <c r="BK308" s="187">
        <f t="shared" si="99"/>
        <v>0</v>
      </c>
      <c r="BL308" s="19" t="s">
        <v>184</v>
      </c>
      <c r="BM308" s="186" t="s">
        <v>4961</v>
      </c>
    </row>
    <row r="309" spans="1:65" s="2" customFormat="1" ht="24.2" customHeight="1">
      <c r="A309" s="36"/>
      <c r="B309" s="37"/>
      <c r="C309" s="175" t="s">
        <v>1971</v>
      </c>
      <c r="D309" s="175" t="s">
        <v>179</v>
      </c>
      <c r="E309" s="176" t="s">
        <v>4962</v>
      </c>
      <c r="F309" s="177" t="s">
        <v>4963</v>
      </c>
      <c r="G309" s="178" t="s">
        <v>595</v>
      </c>
      <c r="H309" s="179">
        <v>151</v>
      </c>
      <c r="I309" s="180"/>
      <c r="J309" s="181">
        <f t="shared" si="90"/>
        <v>0</v>
      </c>
      <c r="K309" s="177" t="s">
        <v>19</v>
      </c>
      <c r="L309" s="41"/>
      <c r="M309" s="182" t="s">
        <v>19</v>
      </c>
      <c r="N309" s="183" t="s">
        <v>47</v>
      </c>
      <c r="O309" s="66"/>
      <c r="P309" s="184">
        <f t="shared" si="91"/>
        <v>0</v>
      </c>
      <c r="Q309" s="184">
        <v>0</v>
      </c>
      <c r="R309" s="184">
        <f t="shared" si="92"/>
        <v>0</v>
      </c>
      <c r="S309" s="184">
        <v>0</v>
      </c>
      <c r="T309" s="185">
        <f t="shared" si="93"/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186" t="s">
        <v>184</v>
      </c>
      <c r="AT309" s="186" t="s">
        <v>179</v>
      </c>
      <c r="AU309" s="186" t="s">
        <v>84</v>
      </c>
      <c r="AY309" s="19" t="s">
        <v>177</v>
      </c>
      <c r="BE309" s="187">
        <f t="shared" si="94"/>
        <v>0</v>
      </c>
      <c r="BF309" s="187">
        <f t="shared" si="95"/>
        <v>0</v>
      </c>
      <c r="BG309" s="187">
        <f t="shared" si="96"/>
        <v>0</v>
      </c>
      <c r="BH309" s="187">
        <f t="shared" si="97"/>
        <v>0</v>
      </c>
      <c r="BI309" s="187">
        <f t="shared" si="98"/>
        <v>0</v>
      </c>
      <c r="BJ309" s="19" t="s">
        <v>84</v>
      </c>
      <c r="BK309" s="187">
        <f t="shared" si="99"/>
        <v>0</v>
      </c>
      <c r="BL309" s="19" t="s">
        <v>184</v>
      </c>
      <c r="BM309" s="186" t="s">
        <v>4964</v>
      </c>
    </row>
    <row r="310" spans="1:65" s="2" customFormat="1" ht="24.2" customHeight="1">
      <c r="A310" s="36"/>
      <c r="B310" s="37"/>
      <c r="C310" s="175" t="s">
        <v>1977</v>
      </c>
      <c r="D310" s="175" t="s">
        <v>179</v>
      </c>
      <c r="E310" s="176" t="s">
        <v>4965</v>
      </c>
      <c r="F310" s="177" t="s">
        <v>4966</v>
      </c>
      <c r="G310" s="178" t="s">
        <v>595</v>
      </c>
      <c r="H310" s="179">
        <v>32</v>
      </c>
      <c r="I310" s="180"/>
      <c r="J310" s="181">
        <f t="shared" si="90"/>
        <v>0</v>
      </c>
      <c r="K310" s="177" t="s">
        <v>19</v>
      </c>
      <c r="L310" s="41"/>
      <c r="M310" s="182" t="s">
        <v>19</v>
      </c>
      <c r="N310" s="183" t="s">
        <v>47</v>
      </c>
      <c r="O310" s="66"/>
      <c r="P310" s="184">
        <f t="shared" si="91"/>
        <v>0</v>
      </c>
      <c r="Q310" s="184">
        <v>0</v>
      </c>
      <c r="R310" s="184">
        <f t="shared" si="92"/>
        <v>0</v>
      </c>
      <c r="S310" s="184">
        <v>0</v>
      </c>
      <c r="T310" s="185">
        <f t="shared" si="93"/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86" t="s">
        <v>184</v>
      </c>
      <c r="AT310" s="186" t="s">
        <v>179</v>
      </c>
      <c r="AU310" s="186" t="s">
        <v>84</v>
      </c>
      <c r="AY310" s="19" t="s">
        <v>177</v>
      </c>
      <c r="BE310" s="187">
        <f t="shared" si="94"/>
        <v>0</v>
      </c>
      <c r="BF310" s="187">
        <f t="shared" si="95"/>
        <v>0</v>
      </c>
      <c r="BG310" s="187">
        <f t="shared" si="96"/>
        <v>0</v>
      </c>
      <c r="BH310" s="187">
        <f t="shared" si="97"/>
        <v>0</v>
      </c>
      <c r="BI310" s="187">
        <f t="shared" si="98"/>
        <v>0</v>
      </c>
      <c r="BJ310" s="19" t="s">
        <v>84</v>
      </c>
      <c r="BK310" s="187">
        <f t="shared" si="99"/>
        <v>0</v>
      </c>
      <c r="BL310" s="19" t="s">
        <v>184</v>
      </c>
      <c r="BM310" s="186" t="s">
        <v>4967</v>
      </c>
    </row>
    <row r="311" spans="1:65" s="2" customFormat="1" ht="24.2" customHeight="1">
      <c r="A311" s="36"/>
      <c r="B311" s="37"/>
      <c r="C311" s="175" t="s">
        <v>1983</v>
      </c>
      <c r="D311" s="175" t="s">
        <v>179</v>
      </c>
      <c r="E311" s="176" t="s">
        <v>4968</v>
      </c>
      <c r="F311" s="177" t="s">
        <v>4969</v>
      </c>
      <c r="G311" s="178" t="s">
        <v>595</v>
      </c>
      <c r="H311" s="179">
        <v>11</v>
      </c>
      <c r="I311" s="180"/>
      <c r="J311" s="181">
        <f t="shared" si="90"/>
        <v>0</v>
      </c>
      <c r="K311" s="177" t="s">
        <v>19</v>
      </c>
      <c r="L311" s="41"/>
      <c r="M311" s="182" t="s">
        <v>19</v>
      </c>
      <c r="N311" s="183" t="s">
        <v>47</v>
      </c>
      <c r="O311" s="66"/>
      <c r="P311" s="184">
        <f t="shared" si="91"/>
        <v>0</v>
      </c>
      <c r="Q311" s="184">
        <v>0</v>
      </c>
      <c r="R311" s="184">
        <f t="shared" si="92"/>
        <v>0</v>
      </c>
      <c r="S311" s="184">
        <v>0</v>
      </c>
      <c r="T311" s="185">
        <f t="shared" si="93"/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186" t="s">
        <v>184</v>
      </c>
      <c r="AT311" s="186" t="s">
        <v>179</v>
      </c>
      <c r="AU311" s="186" t="s">
        <v>84</v>
      </c>
      <c r="AY311" s="19" t="s">
        <v>177</v>
      </c>
      <c r="BE311" s="187">
        <f t="shared" si="94"/>
        <v>0</v>
      </c>
      <c r="BF311" s="187">
        <f t="shared" si="95"/>
        <v>0</v>
      </c>
      <c r="BG311" s="187">
        <f t="shared" si="96"/>
        <v>0</v>
      </c>
      <c r="BH311" s="187">
        <f t="shared" si="97"/>
        <v>0</v>
      </c>
      <c r="BI311" s="187">
        <f t="shared" si="98"/>
        <v>0</v>
      </c>
      <c r="BJ311" s="19" t="s">
        <v>84</v>
      </c>
      <c r="BK311" s="187">
        <f t="shared" si="99"/>
        <v>0</v>
      </c>
      <c r="BL311" s="19" t="s">
        <v>184</v>
      </c>
      <c r="BM311" s="186" t="s">
        <v>4970</v>
      </c>
    </row>
    <row r="312" spans="1:65" s="2" customFormat="1" ht="24.2" customHeight="1">
      <c r="A312" s="36"/>
      <c r="B312" s="37"/>
      <c r="C312" s="175" t="s">
        <v>1989</v>
      </c>
      <c r="D312" s="175" t="s">
        <v>179</v>
      </c>
      <c r="E312" s="176" t="s">
        <v>4971</v>
      </c>
      <c r="F312" s="177" t="s">
        <v>4972</v>
      </c>
      <c r="G312" s="178" t="s">
        <v>595</v>
      </c>
      <c r="H312" s="179">
        <v>38</v>
      </c>
      <c r="I312" s="180"/>
      <c r="J312" s="181">
        <f t="shared" si="90"/>
        <v>0</v>
      </c>
      <c r="K312" s="177" t="s">
        <v>19</v>
      </c>
      <c r="L312" s="41"/>
      <c r="M312" s="182" t="s">
        <v>19</v>
      </c>
      <c r="N312" s="183" t="s">
        <v>47</v>
      </c>
      <c r="O312" s="66"/>
      <c r="P312" s="184">
        <f t="shared" si="91"/>
        <v>0</v>
      </c>
      <c r="Q312" s="184">
        <v>0</v>
      </c>
      <c r="R312" s="184">
        <f t="shared" si="92"/>
        <v>0</v>
      </c>
      <c r="S312" s="184">
        <v>0</v>
      </c>
      <c r="T312" s="185">
        <f t="shared" si="93"/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86" t="s">
        <v>184</v>
      </c>
      <c r="AT312" s="186" t="s">
        <v>179</v>
      </c>
      <c r="AU312" s="186" t="s">
        <v>84</v>
      </c>
      <c r="AY312" s="19" t="s">
        <v>177</v>
      </c>
      <c r="BE312" s="187">
        <f t="shared" si="94"/>
        <v>0</v>
      </c>
      <c r="BF312" s="187">
        <f t="shared" si="95"/>
        <v>0</v>
      </c>
      <c r="BG312" s="187">
        <f t="shared" si="96"/>
        <v>0</v>
      </c>
      <c r="BH312" s="187">
        <f t="shared" si="97"/>
        <v>0</v>
      </c>
      <c r="BI312" s="187">
        <f t="shared" si="98"/>
        <v>0</v>
      </c>
      <c r="BJ312" s="19" t="s">
        <v>84</v>
      </c>
      <c r="BK312" s="187">
        <f t="shared" si="99"/>
        <v>0</v>
      </c>
      <c r="BL312" s="19" t="s">
        <v>184</v>
      </c>
      <c r="BM312" s="186" t="s">
        <v>4973</v>
      </c>
    </row>
    <row r="313" spans="1:65" s="2" customFormat="1" ht="16.5" customHeight="1">
      <c r="A313" s="36"/>
      <c r="B313" s="37"/>
      <c r="C313" s="175" t="s">
        <v>1994</v>
      </c>
      <c r="D313" s="175" t="s">
        <v>179</v>
      </c>
      <c r="E313" s="176" t="s">
        <v>4974</v>
      </c>
      <c r="F313" s="177" t="s">
        <v>4975</v>
      </c>
      <c r="G313" s="178" t="s">
        <v>595</v>
      </c>
      <c r="H313" s="179">
        <v>615</v>
      </c>
      <c r="I313" s="180"/>
      <c r="J313" s="181">
        <f t="shared" si="90"/>
        <v>0</v>
      </c>
      <c r="K313" s="177" t="s">
        <v>19</v>
      </c>
      <c r="L313" s="41"/>
      <c r="M313" s="182" t="s">
        <v>19</v>
      </c>
      <c r="N313" s="183" t="s">
        <v>47</v>
      </c>
      <c r="O313" s="66"/>
      <c r="P313" s="184">
        <f t="shared" si="91"/>
        <v>0</v>
      </c>
      <c r="Q313" s="184">
        <v>0</v>
      </c>
      <c r="R313" s="184">
        <f t="shared" si="92"/>
        <v>0</v>
      </c>
      <c r="S313" s="184">
        <v>0</v>
      </c>
      <c r="T313" s="185">
        <f t="shared" si="93"/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186" t="s">
        <v>184</v>
      </c>
      <c r="AT313" s="186" t="s">
        <v>179</v>
      </c>
      <c r="AU313" s="186" t="s">
        <v>84</v>
      </c>
      <c r="AY313" s="19" t="s">
        <v>177</v>
      </c>
      <c r="BE313" s="187">
        <f t="shared" si="94"/>
        <v>0</v>
      </c>
      <c r="BF313" s="187">
        <f t="shared" si="95"/>
        <v>0</v>
      </c>
      <c r="BG313" s="187">
        <f t="shared" si="96"/>
        <v>0</v>
      </c>
      <c r="BH313" s="187">
        <f t="shared" si="97"/>
        <v>0</v>
      </c>
      <c r="BI313" s="187">
        <f t="shared" si="98"/>
        <v>0</v>
      </c>
      <c r="BJ313" s="19" t="s">
        <v>84</v>
      </c>
      <c r="BK313" s="187">
        <f t="shared" si="99"/>
        <v>0</v>
      </c>
      <c r="BL313" s="19" t="s">
        <v>184</v>
      </c>
      <c r="BM313" s="186" t="s">
        <v>4976</v>
      </c>
    </row>
    <row r="314" spans="1:65" s="2" customFormat="1" ht="16.5" customHeight="1">
      <c r="A314" s="36"/>
      <c r="B314" s="37"/>
      <c r="C314" s="237" t="s">
        <v>2001</v>
      </c>
      <c r="D314" s="237" t="s">
        <v>757</v>
      </c>
      <c r="E314" s="238" t="s">
        <v>4977</v>
      </c>
      <c r="F314" s="239" t="s">
        <v>4978</v>
      </c>
      <c r="G314" s="240" t="s">
        <v>595</v>
      </c>
      <c r="H314" s="241">
        <v>144</v>
      </c>
      <c r="I314" s="242"/>
      <c r="J314" s="243">
        <f t="shared" si="90"/>
        <v>0</v>
      </c>
      <c r="K314" s="239" t="s">
        <v>19</v>
      </c>
      <c r="L314" s="244"/>
      <c r="M314" s="245" t="s">
        <v>19</v>
      </c>
      <c r="N314" s="246" t="s">
        <v>47</v>
      </c>
      <c r="O314" s="66"/>
      <c r="P314" s="184">
        <f t="shared" si="91"/>
        <v>0</v>
      </c>
      <c r="Q314" s="184">
        <v>0</v>
      </c>
      <c r="R314" s="184">
        <f t="shared" si="92"/>
        <v>0</v>
      </c>
      <c r="S314" s="184">
        <v>0</v>
      </c>
      <c r="T314" s="185">
        <f t="shared" si="93"/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186" t="s">
        <v>252</v>
      </c>
      <c r="AT314" s="186" t="s">
        <v>757</v>
      </c>
      <c r="AU314" s="186" t="s">
        <v>84</v>
      </c>
      <c r="AY314" s="19" t="s">
        <v>177</v>
      </c>
      <c r="BE314" s="187">
        <f t="shared" si="94"/>
        <v>0</v>
      </c>
      <c r="BF314" s="187">
        <f t="shared" si="95"/>
        <v>0</v>
      </c>
      <c r="BG314" s="187">
        <f t="shared" si="96"/>
        <v>0</v>
      </c>
      <c r="BH314" s="187">
        <f t="shared" si="97"/>
        <v>0</v>
      </c>
      <c r="BI314" s="187">
        <f t="shared" si="98"/>
        <v>0</v>
      </c>
      <c r="BJ314" s="19" t="s">
        <v>84</v>
      </c>
      <c r="BK314" s="187">
        <f t="shared" si="99"/>
        <v>0</v>
      </c>
      <c r="BL314" s="19" t="s">
        <v>184</v>
      </c>
      <c r="BM314" s="186" t="s">
        <v>4979</v>
      </c>
    </row>
    <row r="315" spans="1:65" s="2" customFormat="1" ht="16.5" customHeight="1">
      <c r="A315" s="36"/>
      <c r="B315" s="37"/>
      <c r="C315" s="237" t="s">
        <v>2006</v>
      </c>
      <c r="D315" s="237" t="s">
        <v>757</v>
      </c>
      <c r="E315" s="238" t="s">
        <v>4980</v>
      </c>
      <c r="F315" s="239" t="s">
        <v>4981</v>
      </c>
      <c r="G315" s="240" t="s">
        <v>595</v>
      </c>
      <c r="H315" s="241">
        <v>56</v>
      </c>
      <c r="I315" s="242"/>
      <c r="J315" s="243">
        <f t="shared" si="90"/>
        <v>0</v>
      </c>
      <c r="K315" s="239" t="s">
        <v>19</v>
      </c>
      <c r="L315" s="244"/>
      <c r="M315" s="245" t="s">
        <v>19</v>
      </c>
      <c r="N315" s="246" t="s">
        <v>47</v>
      </c>
      <c r="O315" s="66"/>
      <c r="P315" s="184">
        <f t="shared" si="91"/>
        <v>0</v>
      </c>
      <c r="Q315" s="184">
        <v>0</v>
      </c>
      <c r="R315" s="184">
        <f t="shared" si="92"/>
        <v>0</v>
      </c>
      <c r="S315" s="184">
        <v>0</v>
      </c>
      <c r="T315" s="185">
        <f t="shared" si="93"/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186" t="s">
        <v>252</v>
      </c>
      <c r="AT315" s="186" t="s">
        <v>757</v>
      </c>
      <c r="AU315" s="186" t="s">
        <v>84</v>
      </c>
      <c r="AY315" s="19" t="s">
        <v>177</v>
      </c>
      <c r="BE315" s="187">
        <f t="shared" si="94"/>
        <v>0</v>
      </c>
      <c r="BF315" s="187">
        <f t="shared" si="95"/>
        <v>0</v>
      </c>
      <c r="BG315" s="187">
        <f t="shared" si="96"/>
        <v>0</v>
      </c>
      <c r="BH315" s="187">
        <f t="shared" si="97"/>
        <v>0</v>
      </c>
      <c r="BI315" s="187">
        <f t="shared" si="98"/>
        <v>0</v>
      </c>
      <c r="BJ315" s="19" t="s">
        <v>84</v>
      </c>
      <c r="BK315" s="187">
        <f t="shared" si="99"/>
        <v>0</v>
      </c>
      <c r="BL315" s="19" t="s">
        <v>184</v>
      </c>
      <c r="BM315" s="186" t="s">
        <v>4982</v>
      </c>
    </row>
    <row r="316" spans="1:65" s="2" customFormat="1" ht="16.5" customHeight="1">
      <c r="A316" s="36"/>
      <c r="B316" s="37"/>
      <c r="C316" s="237" t="s">
        <v>2011</v>
      </c>
      <c r="D316" s="237" t="s">
        <v>757</v>
      </c>
      <c r="E316" s="238" t="s">
        <v>4983</v>
      </c>
      <c r="F316" s="239" t="s">
        <v>4984</v>
      </c>
      <c r="G316" s="240" t="s">
        <v>595</v>
      </c>
      <c r="H316" s="241">
        <v>36</v>
      </c>
      <c r="I316" s="242"/>
      <c r="J316" s="243">
        <f t="shared" si="90"/>
        <v>0</v>
      </c>
      <c r="K316" s="239" t="s">
        <v>19</v>
      </c>
      <c r="L316" s="244"/>
      <c r="M316" s="245" t="s">
        <v>19</v>
      </c>
      <c r="N316" s="246" t="s">
        <v>47</v>
      </c>
      <c r="O316" s="66"/>
      <c r="P316" s="184">
        <f t="shared" si="91"/>
        <v>0</v>
      </c>
      <c r="Q316" s="184">
        <v>0</v>
      </c>
      <c r="R316" s="184">
        <f t="shared" si="92"/>
        <v>0</v>
      </c>
      <c r="S316" s="184">
        <v>0</v>
      </c>
      <c r="T316" s="185">
        <f t="shared" si="93"/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86" t="s">
        <v>252</v>
      </c>
      <c r="AT316" s="186" t="s">
        <v>757</v>
      </c>
      <c r="AU316" s="186" t="s">
        <v>84</v>
      </c>
      <c r="AY316" s="19" t="s">
        <v>177</v>
      </c>
      <c r="BE316" s="187">
        <f t="shared" si="94"/>
        <v>0</v>
      </c>
      <c r="BF316" s="187">
        <f t="shared" si="95"/>
        <v>0</v>
      </c>
      <c r="BG316" s="187">
        <f t="shared" si="96"/>
        <v>0</v>
      </c>
      <c r="BH316" s="187">
        <f t="shared" si="97"/>
        <v>0</v>
      </c>
      <c r="BI316" s="187">
        <f t="shared" si="98"/>
        <v>0</v>
      </c>
      <c r="BJ316" s="19" t="s">
        <v>84</v>
      </c>
      <c r="BK316" s="187">
        <f t="shared" si="99"/>
        <v>0</v>
      </c>
      <c r="BL316" s="19" t="s">
        <v>184</v>
      </c>
      <c r="BM316" s="186" t="s">
        <v>4985</v>
      </c>
    </row>
    <row r="317" spans="1:65" s="2" customFormat="1" ht="16.5" customHeight="1">
      <c r="A317" s="36"/>
      <c r="B317" s="37"/>
      <c r="C317" s="237" t="s">
        <v>2018</v>
      </c>
      <c r="D317" s="237" t="s">
        <v>757</v>
      </c>
      <c r="E317" s="238" t="s">
        <v>4986</v>
      </c>
      <c r="F317" s="239" t="s">
        <v>4987</v>
      </c>
      <c r="G317" s="240" t="s">
        <v>595</v>
      </c>
      <c r="H317" s="241">
        <v>41</v>
      </c>
      <c r="I317" s="242"/>
      <c r="J317" s="243">
        <f t="shared" si="90"/>
        <v>0</v>
      </c>
      <c r="K317" s="239" t="s">
        <v>19</v>
      </c>
      <c r="L317" s="244"/>
      <c r="M317" s="245" t="s">
        <v>19</v>
      </c>
      <c r="N317" s="246" t="s">
        <v>47</v>
      </c>
      <c r="O317" s="66"/>
      <c r="P317" s="184">
        <f t="shared" si="91"/>
        <v>0</v>
      </c>
      <c r="Q317" s="184">
        <v>0</v>
      </c>
      <c r="R317" s="184">
        <f t="shared" si="92"/>
        <v>0</v>
      </c>
      <c r="S317" s="184">
        <v>0</v>
      </c>
      <c r="T317" s="185">
        <f t="shared" si="93"/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86" t="s">
        <v>252</v>
      </c>
      <c r="AT317" s="186" t="s">
        <v>757</v>
      </c>
      <c r="AU317" s="186" t="s">
        <v>84</v>
      </c>
      <c r="AY317" s="19" t="s">
        <v>177</v>
      </c>
      <c r="BE317" s="187">
        <f t="shared" si="94"/>
        <v>0</v>
      </c>
      <c r="BF317" s="187">
        <f t="shared" si="95"/>
        <v>0</v>
      </c>
      <c r="BG317" s="187">
        <f t="shared" si="96"/>
        <v>0</v>
      </c>
      <c r="BH317" s="187">
        <f t="shared" si="97"/>
        <v>0</v>
      </c>
      <c r="BI317" s="187">
        <f t="shared" si="98"/>
        <v>0</v>
      </c>
      <c r="BJ317" s="19" t="s">
        <v>84</v>
      </c>
      <c r="BK317" s="187">
        <f t="shared" si="99"/>
        <v>0</v>
      </c>
      <c r="BL317" s="19" t="s">
        <v>184</v>
      </c>
      <c r="BM317" s="186" t="s">
        <v>4988</v>
      </c>
    </row>
    <row r="318" spans="1:65" s="2" customFormat="1" ht="16.5" customHeight="1">
      <c r="A318" s="36"/>
      <c r="B318" s="37"/>
      <c r="C318" s="237" t="s">
        <v>2024</v>
      </c>
      <c r="D318" s="237" t="s">
        <v>757</v>
      </c>
      <c r="E318" s="238" t="s">
        <v>4989</v>
      </c>
      <c r="F318" s="239" t="s">
        <v>4990</v>
      </c>
      <c r="G318" s="240" t="s">
        <v>595</v>
      </c>
      <c r="H318" s="241">
        <v>28</v>
      </c>
      <c r="I318" s="242"/>
      <c r="J318" s="243">
        <f t="shared" si="90"/>
        <v>0</v>
      </c>
      <c r="K318" s="239" t="s">
        <v>19</v>
      </c>
      <c r="L318" s="244"/>
      <c r="M318" s="245" t="s">
        <v>19</v>
      </c>
      <c r="N318" s="246" t="s">
        <v>47</v>
      </c>
      <c r="O318" s="66"/>
      <c r="P318" s="184">
        <f t="shared" si="91"/>
        <v>0</v>
      </c>
      <c r="Q318" s="184">
        <v>0</v>
      </c>
      <c r="R318" s="184">
        <f t="shared" si="92"/>
        <v>0</v>
      </c>
      <c r="S318" s="184">
        <v>0</v>
      </c>
      <c r="T318" s="185">
        <f t="shared" si="93"/>
        <v>0</v>
      </c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R318" s="186" t="s">
        <v>252</v>
      </c>
      <c r="AT318" s="186" t="s">
        <v>757</v>
      </c>
      <c r="AU318" s="186" t="s">
        <v>84</v>
      </c>
      <c r="AY318" s="19" t="s">
        <v>177</v>
      </c>
      <c r="BE318" s="187">
        <f t="shared" si="94"/>
        <v>0</v>
      </c>
      <c r="BF318" s="187">
        <f t="shared" si="95"/>
        <v>0</v>
      </c>
      <c r="BG318" s="187">
        <f t="shared" si="96"/>
        <v>0</v>
      </c>
      <c r="BH318" s="187">
        <f t="shared" si="97"/>
        <v>0</v>
      </c>
      <c r="BI318" s="187">
        <f t="shared" si="98"/>
        <v>0</v>
      </c>
      <c r="BJ318" s="19" t="s">
        <v>84</v>
      </c>
      <c r="BK318" s="187">
        <f t="shared" si="99"/>
        <v>0</v>
      </c>
      <c r="BL318" s="19" t="s">
        <v>184</v>
      </c>
      <c r="BM318" s="186" t="s">
        <v>4991</v>
      </c>
    </row>
    <row r="319" spans="1:65" s="2" customFormat="1" ht="16.5" customHeight="1">
      <c r="A319" s="36"/>
      <c r="B319" s="37"/>
      <c r="C319" s="237" t="s">
        <v>2028</v>
      </c>
      <c r="D319" s="237" t="s">
        <v>757</v>
      </c>
      <c r="E319" s="238" t="s">
        <v>4992</v>
      </c>
      <c r="F319" s="239" t="s">
        <v>4993</v>
      </c>
      <c r="G319" s="240" t="s">
        <v>595</v>
      </c>
      <c r="H319" s="241">
        <v>52</v>
      </c>
      <c r="I319" s="242"/>
      <c r="J319" s="243">
        <f t="shared" si="90"/>
        <v>0</v>
      </c>
      <c r="K319" s="239" t="s">
        <v>19</v>
      </c>
      <c r="L319" s="244"/>
      <c r="M319" s="245" t="s">
        <v>19</v>
      </c>
      <c r="N319" s="246" t="s">
        <v>47</v>
      </c>
      <c r="O319" s="66"/>
      <c r="P319" s="184">
        <f t="shared" si="91"/>
        <v>0</v>
      </c>
      <c r="Q319" s="184">
        <v>0</v>
      </c>
      <c r="R319" s="184">
        <f t="shared" si="92"/>
        <v>0</v>
      </c>
      <c r="S319" s="184">
        <v>0</v>
      </c>
      <c r="T319" s="185">
        <f t="shared" si="93"/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186" t="s">
        <v>252</v>
      </c>
      <c r="AT319" s="186" t="s">
        <v>757</v>
      </c>
      <c r="AU319" s="186" t="s">
        <v>84</v>
      </c>
      <c r="AY319" s="19" t="s">
        <v>177</v>
      </c>
      <c r="BE319" s="187">
        <f t="shared" si="94"/>
        <v>0</v>
      </c>
      <c r="BF319" s="187">
        <f t="shared" si="95"/>
        <v>0</v>
      </c>
      <c r="BG319" s="187">
        <f t="shared" si="96"/>
        <v>0</v>
      </c>
      <c r="BH319" s="187">
        <f t="shared" si="97"/>
        <v>0</v>
      </c>
      <c r="BI319" s="187">
        <f t="shared" si="98"/>
        <v>0</v>
      </c>
      <c r="BJ319" s="19" t="s">
        <v>84</v>
      </c>
      <c r="BK319" s="187">
        <f t="shared" si="99"/>
        <v>0</v>
      </c>
      <c r="BL319" s="19" t="s">
        <v>184</v>
      </c>
      <c r="BM319" s="186" t="s">
        <v>4994</v>
      </c>
    </row>
    <row r="320" spans="1:65" s="2" customFormat="1" ht="16.5" customHeight="1">
      <c r="A320" s="36"/>
      <c r="B320" s="37"/>
      <c r="C320" s="237" t="s">
        <v>2036</v>
      </c>
      <c r="D320" s="237" t="s">
        <v>757</v>
      </c>
      <c r="E320" s="238" t="s">
        <v>4995</v>
      </c>
      <c r="F320" s="239" t="s">
        <v>4996</v>
      </c>
      <c r="G320" s="240" t="s">
        <v>595</v>
      </c>
      <c r="H320" s="241">
        <v>18</v>
      </c>
      <c r="I320" s="242"/>
      <c r="J320" s="243">
        <f t="shared" si="90"/>
        <v>0</v>
      </c>
      <c r="K320" s="239" t="s">
        <v>19</v>
      </c>
      <c r="L320" s="244"/>
      <c r="M320" s="245" t="s">
        <v>19</v>
      </c>
      <c r="N320" s="246" t="s">
        <v>47</v>
      </c>
      <c r="O320" s="66"/>
      <c r="P320" s="184">
        <f t="shared" si="91"/>
        <v>0</v>
      </c>
      <c r="Q320" s="184">
        <v>0</v>
      </c>
      <c r="R320" s="184">
        <f t="shared" si="92"/>
        <v>0</v>
      </c>
      <c r="S320" s="184">
        <v>0</v>
      </c>
      <c r="T320" s="185">
        <f t="shared" si="93"/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86" t="s">
        <v>252</v>
      </c>
      <c r="AT320" s="186" t="s">
        <v>757</v>
      </c>
      <c r="AU320" s="186" t="s">
        <v>84</v>
      </c>
      <c r="AY320" s="19" t="s">
        <v>177</v>
      </c>
      <c r="BE320" s="187">
        <f t="shared" si="94"/>
        <v>0</v>
      </c>
      <c r="BF320" s="187">
        <f t="shared" si="95"/>
        <v>0</v>
      </c>
      <c r="BG320" s="187">
        <f t="shared" si="96"/>
        <v>0</v>
      </c>
      <c r="BH320" s="187">
        <f t="shared" si="97"/>
        <v>0</v>
      </c>
      <c r="BI320" s="187">
        <f t="shared" si="98"/>
        <v>0</v>
      </c>
      <c r="BJ320" s="19" t="s">
        <v>84</v>
      </c>
      <c r="BK320" s="187">
        <f t="shared" si="99"/>
        <v>0</v>
      </c>
      <c r="BL320" s="19" t="s">
        <v>184</v>
      </c>
      <c r="BM320" s="186" t="s">
        <v>4997</v>
      </c>
    </row>
    <row r="321" spans="1:65" s="2" customFormat="1" ht="16.5" customHeight="1">
      <c r="A321" s="36"/>
      <c r="B321" s="37"/>
      <c r="C321" s="237" t="s">
        <v>2040</v>
      </c>
      <c r="D321" s="237" t="s">
        <v>757</v>
      </c>
      <c r="E321" s="238" t="s">
        <v>4998</v>
      </c>
      <c r="F321" s="239" t="s">
        <v>4999</v>
      </c>
      <c r="G321" s="240" t="s">
        <v>595</v>
      </c>
      <c r="H321" s="241">
        <v>7</v>
      </c>
      <c r="I321" s="242"/>
      <c r="J321" s="243">
        <f t="shared" si="90"/>
        <v>0</v>
      </c>
      <c r="K321" s="239" t="s">
        <v>19</v>
      </c>
      <c r="L321" s="244"/>
      <c r="M321" s="245" t="s">
        <v>19</v>
      </c>
      <c r="N321" s="246" t="s">
        <v>47</v>
      </c>
      <c r="O321" s="66"/>
      <c r="P321" s="184">
        <f t="shared" si="91"/>
        <v>0</v>
      </c>
      <c r="Q321" s="184">
        <v>0</v>
      </c>
      <c r="R321" s="184">
        <f t="shared" si="92"/>
        <v>0</v>
      </c>
      <c r="S321" s="184">
        <v>0</v>
      </c>
      <c r="T321" s="185">
        <f t="shared" si="93"/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86" t="s">
        <v>252</v>
      </c>
      <c r="AT321" s="186" t="s">
        <v>757</v>
      </c>
      <c r="AU321" s="186" t="s">
        <v>84</v>
      </c>
      <c r="AY321" s="19" t="s">
        <v>177</v>
      </c>
      <c r="BE321" s="187">
        <f t="shared" si="94"/>
        <v>0</v>
      </c>
      <c r="BF321" s="187">
        <f t="shared" si="95"/>
        <v>0</v>
      </c>
      <c r="BG321" s="187">
        <f t="shared" si="96"/>
        <v>0</v>
      </c>
      <c r="BH321" s="187">
        <f t="shared" si="97"/>
        <v>0</v>
      </c>
      <c r="BI321" s="187">
        <f t="shared" si="98"/>
        <v>0</v>
      </c>
      <c r="BJ321" s="19" t="s">
        <v>84</v>
      </c>
      <c r="BK321" s="187">
        <f t="shared" si="99"/>
        <v>0</v>
      </c>
      <c r="BL321" s="19" t="s">
        <v>184</v>
      </c>
      <c r="BM321" s="186" t="s">
        <v>5000</v>
      </c>
    </row>
    <row r="322" spans="1:65" s="2" customFormat="1" ht="16.5" customHeight="1">
      <c r="A322" s="36"/>
      <c r="B322" s="37"/>
      <c r="C322" s="237" t="s">
        <v>2051</v>
      </c>
      <c r="D322" s="237" t="s">
        <v>757</v>
      </c>
      <c r="E322" s="238" t="s">
        <v>5001</v>
      </c>
      <c r="F322" s="239" t="s">
        <v>5002</v>
      </c>
      <c r="G322" s="240" t="s">
        <v>595</v>
      </c>
      <c r="H322" s="241">
        <v>23</v>
      </c>
      <c r="I322" s="242"/>
      <c r="J322" s="243">
        <f t="shared" si="90"/>
        <v>0</v>
      </c>
      <c r="K322" s="239" t="s">
        <v>19</v>
      </c>
      <c r="L322" s="244"/>
      <c r="M322" s="245" t="s">
        <v>19</v>
      </c>
      <c r="N322" s="246" t="s">
        <v>47</v>
      </c>
      <c r="O322" s="66"/>
      <c r="P322" s="184">
        <f t="shared" si="91"/>
        <v>0</v>
      </c>
      <c r="Q322" s="184">
        <v>0</v>
      </c>
      <c r="R322" s="184">
        <f t="shared" si="92"/>
        <v>0</v>
      </c>
      <c r="S322" s="184">
        <v>0</v>
      </c>
      <c r="T322" s="185">
        <f t="shared" si="93"/>
        <v>0</v>
      </c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R322" s="186" t="s">
        <v>252</v>
      </c>
      <c r="AT322" s="186" t="s">
        <v>757</v>
      </c>
      <c r="AU322" s="186" t="s">
        <v>84</v>
      </c>
      <c r="AY322" s="19" t="s">
        <v>177</v>
      </c>
      <c r="BE322" s="187">
        <f t="shared" si="94"/>
        <v>0</v>
      </c>
      <c r="BF322" s="187">
        <f t="shared" si="95"/>
        <v>0</v>
      </c>
      <c r="BG322" s="187">
        <f t="shared" si="96"/>
        <v>0</v>
      </c>
      <c r="BH322" s="187">
        <f t="shared" si="97"/>
        <v>0</v>
      </c>
      <c r="BI322" s="187">
        <f t="shared" si="98"/>
        <v>0</v>
      </c>
      <c r="BJ322" s="19" t="s">
        <v>84</v>
      </c>
      <c r="BK322" s="187">
        <f t="shared" si="99"/>
        <v>0</v>
      </c>
      <c r="BL322" s="19" t="s">
        <v>184</v>
      </c>
      <c r="BM322" s="186" t="s">
        <v>5003</v>
      </c>
    </row>
    <row r="323" spans="1:65" s="2" customFormat="1" ht="16.5" customHeight="1">
      <c r="A323" s="36"/>
      <c r="B323" s="37"/>
      <c r="C323" s="237" t="s">
        <v>2055</v>
      </c>
      <c r="D323" s="237" t="s">
        <v>757</v>
      </c>
      <c r="E323" s="238" t="s">
        <v>5004</v>
      </c>
      <c r="F323" s="239" t="s">
        <v>5005</v>
      </c>
      <c r="G323" s="240" t="s">
        <v>595</v>
      </c>
      <c r="H323" s="241">
        <v>98</v>
      </c>
      <c r="I323" s="242"/>
      <c r="J323" s="243">
        <f t="shared" si="90"/>
        <v>0</v>
      </c>
      <c r="K323" s="239" t="s">
        <v>19</v>
      </c>
      <c r="L323" s="244"/>
      <c r="M323" s="245" t="s">
        <v>19</v>
      </c>
      <c r="N323" s="246" t="s">
        <v>47</v>
      </c>
      <c r="O323" s="66"/>
      <c r="P323" s="184">
        <f t="shared" si="91"/>
        <v>0</v>
      </c>
      <c r="Q323" s="184">
        <v>0</v>
      </c>
      <c r="R323" s="184">
        <f t="shared" si="92"/>
        <v>0</v>
      </c>
      <c r="S323" s="184">
        <v>0</v>
      </c>
      <c r="T323" s="185">
        <f t="shared" si="93"/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86" t="s">
        <v>252</v>
      </c>
      <c r="AT323" s="186" t="s">
        <v>757</v>
      </c>
      <c r="AU323" s="186" t="s">
        <v>84</v>
      </c>
      <c r="AY323" s="19" t="s">
        <v>177</v>
      </c>
      <c r="BE323" s="187">
        <f t="shared" si="94"/>
        <v>0</v>
      </c>
      <c r="BF323" s="187">
        <f t="shared" si="95"/>
        <v>0</v>
      </c>
      <c r="BG323" s="187">
        <f t="shared" si="96"/>
        <v>0</v>
      </c>
      <c r="BH323" s="187">
        <f t="shared" si="97"/>
        <v>0</v>
      </c>
      <c r="BI323" s="187">
        <f t="shared" si="98"/>
        <v>0</v>
      </c>
      <c r="BJ323" s="19" t="s">
        <v>84</v>
      </c>
      <c r="BK323" s="187">
        <f t="shared" si="99"/>
        <v>0</v>
      </c>
      <c r="BL323" s="19" t="s">
        <v>184</v>
      </c>
      <c r="BM323" s="186" t="s">
        <v>5006</v>
      </c>
    </row>
    <row r="324" spans="1:65" s="2" customFormat="1" ht="16.5" customHeight="1">
      <c r="A324" s="36"/>
      <c r="B324" s="37"/>
      <c r="C324" s="237" t="s">
        <v>2061</v>
      </c>
      <c r="D324" s="237" t="s">
        <v>757</v>
      </c>
      <c r="E324" s="238" t="s">
        <v>5007</v>
      </c>
      <c r="F324" s="239" t="s">
        <v>5008</v>
      </c>
      <c r="G324" s="240" t="s">
        <v>595</v>
      </c>
      <c r="H324" s="241">
        <v>16</v>
      </c>
      <c r="I324" s="242"/>
      <c r="J324" s="243">
        <f t="shared" si="90"/>
        <v>0</v>
      </c>
      <c r="K324" s="239" t="s">
        <v>19</v>
      </c>
      <c r="L324" s="244"/>
      <c r="M324" s="245" t="s">
        <v>19</v>
      </c>
      <c r="N324" s="246" t="s">
        <v>47</v>
      </c>
      <c r="O324" s="66"/>
      <c r="P324" s="184">
        <f t="shared" si="91"/>
        <v>0</v>
      </c>
      <c r="Q324" s="184">
        <v>0</v>
      </c>
      <c r="R324" s="184">
        <f t="shared" si="92"/>
        <v>0</v>
      </c>
      <c r="S324" s="184">
        <v>0</v>
      </c>
      <c r="T324" s="185">
        <f t="shared" si="93"/>
        <v>0</v>
      </c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R324" s="186" t="s">
        <v>252</v>
      </c>
      <c r="AT324" s="186" t="s">
        <v>757</v>
      </c>
      <c r="AU324" s="186" t="s">
        <v>84</v>
      </c>
      <c r="AY324" s="19" t="s">
        <v>177</v>
      </c>
      <c r="BE324" s="187">
        <f t="shared" si="94"/>
        <v>0</v>
      </c>
      <c r="BF324" s="187">
        <f t="shared" si="95"/>
        <v>0</v>
      </c>
      <c r="BG324" s="187">
        <f t="shared" si="96"/>
        <v>0</v>
      </c>
      <c r="BH324" s="187">
        <f t="shared" si="97"/>
        <v>0</v>
      </c>
      <c r="BI324" s="187">
        <f t="shared" si="98"/>
        <v>0</v>
      </c>
      <c r="BJ324" s="19" t="s">
        <v>84</v>
      </c>
      <c r="BK324" s="187">
        <f t="shared" si="99"/>
        <v>0</v>
      </c>
      <c r="BL324" s="19" t="s">
        <v>184</v>
      </c>
      <c r="BM324" s="186" t="s">
        <v>5009</v>
      </c>
    </row>
    <row r="325" spans="1:65" s="2" customFormat="1" ht="16.5" customHeight="1">
      <c r="A325" s="36"/>
      <c r="B325" s="37"/>
      <c r="C325" s="237" t="s">
        <v>2065</v>
      </c>
      <c r="D325" s="237" t="s">
        <v>757</v>
      </c>
      <c r="E325" s="238" t="s">
        <v>5010</v>
      </c>
      <c r="F325" s="239" t="s">
        <v>5011</v>
      </c>
      <c r="G325" s="240" t="s">
        <v>595</v>
      </c>
      <c r="H325" s="241">
        <v>63</v>
      </c>
      <c r="I325" s="242"/>
      <c r="J325" s="243">
        <f t="shared" si="90"/>
        <v>0</v>
      </c>
      <c r="K325" s="239" t="s">
        <v>19</v>
      </c>
      <c r="L325" s="244"/>
      <c r="M325" s="245" t="s">
        <v>19</v>
      </c>
      <c r="N325" s="246" t="s">
        <v>47</v>
      </c>
      <c r="O325" s="66"/>
      <c r="P325" s="184">
        <f t="shared" si="91"/>
        <v>0</v>
      </c>
      <c r="Q325" s="184">
        <v>0</v>
      </c>
      <c r="R325" s="184">
        <f t="shared" si="92"/>
        <v>0</v>
      </c>
      <c r="S325" s="184">
        <v>0</v>
      </c>
      <c r="T325" s="185">
        <f t="shared" si="93"/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86" t="s">
        <v>252</v>
      </c>
      <c r="AT325" s="186" t="s">
        <v>757</v>
      </c>
      <c r="AU325" s="186" t="s">
        <v>84</v>
      </c>
      <c r="AY325" s="19" t="s">
        <v>177</v>
      </c>
      <c r="BE325" s="187">
        <f t="shared" si="94"/>
        <v>0</v>
      </c>
      <c r="BF325" s="187">
        <f t="shared" si="95"/>
        <v>0</v>
      </c>
      <c r="BG325" s="187">
        <f t="shared" si="96"/>
        <v>0</v>
      </c>
      <c r="BH325" s="187">
        <f t="shared" si="97"/>
        <v>0</v>
      </c>
      <c r="BI325" s="187">
        <f t="shared" si="98"/>
        <v>0</v>
      </c>
      <c r="BJ325" s="19" t="s">
        <v>84</v>
      </c>
      <c r="BK325" s="187">
        <f t="shared" si="99"/>
        <v>0</v>
      </c>
      <c r="BL325" s="19" t="s">
        <v>184</v>
      </c>
      <c r="BM325" s="186" t="s">
        <v>5012</v>
      </c>
    </row>
    <row r="326" spans="1:65" s="2" customFormat="1" ht="16.5" customHeight="1">
      <c r="A326" s="36"/>
      <c r="B326" s="37"/>
      <c r="C326" s="237" t="s">
        <v>2071</v>
      </c>
      <c r="D326" s="237" t="s">
        <v>757</v>
      </c>
      <c r="E326" s="238" t="s">
        <v>5013</v>
      </c>
      <c r="F326" s="239" t="s">
        <v>5014</v>
      </c>
      <c r="G326" s="240" t="s">
        <v>595</v>
      </c>
      <c r="H326" s="241">
        <v>14</v>
      </c>
      <c r="I326" s="242"/>
      <c r="J326" s="243">
        <f t="shared" si="90"/>
        <v>0</v>
      </c>
      <c r="K326" s="239" t="s">
        <v>19</v>
      </c>
      <c r="L326" s="244"/>
      <c r="M326" s="245" t="s">
        <v>19</v>
      </c>
      <c r="N326" s="246" t="s">
        <v>47</v>
      </c>
      <c r="O326" s="66"/>
      <c r="P326" s="184">
        <f t="shared" si="91"/>
        <v>0</v>
      </c>
      <c r="Q326" s="184">
        <v>0</v>
      </c>
      <c r="R326" s="184">
        <f t="shared" si="92"/>
        <v>0</v>
      </c>
      <c r="S326" s="184">
        <v>0</v>
      </c>
      <c r="T326" s="185">
        <f t="shared" si="93"/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86" t="s">
        <v>252</v>
      </c>
      <c r="AT326" s="186" t="s">
        <v>757</v>
      </c>
      <c r="AU326" s="186" t="s">
        <v>84</v>
      </c>
      <c r="AY326" s="19" t="s">
        <v>177</v>
      </c>
      <c r="BE326" s="187">
        <f t="shared" si="94"/>
        <v>0</v>
      </c>
      <c r="BF326" s="187">
        <f t="shared" si="95"/>
        <v>0</v>
      </c>
      <c r="BG326" s="187">
        <f t="shared" si="96"/>
        <v>0</v>
      </c>
      <c r="BH326" s="187">
        <f t="shared" si="97"/>
        <v>0</v>
      </c>
      <c r="BI326" s="187">
        <f t="shared" si="98"/>
        <v>0</v>
      </c>
      <c r="BJ326" s="19" t="s">
        <v>84</v>
      </c>
      <c r="BK326" s="187">
        <f t="shared" si="99"/>
        <v>0</v>
      </c>
      <c r="BL326" s="19" t="s">
        <v>184</v>
      </c>
      <c r="BM326" s="186" t="s">
        <v>5015</v>
      </c>
    </row>
    <row r="327" spans="1:65" s="2" customFormat="1" ht="16.5" customHeight="1">
      <c r="A327" s="36"/>
      <c r="B327" s="37"/>
      <c r="C327" s="237" t="s">
        <v>2076</v>
      </c>
      <c r="D327" s="237" t="s">
        <v>757</v>
      </c>
      <c r="E327" s="238" t="s">
        <v>5016</v>
      </c>
      <c r="F327" s="239" t="s">
        <v>5017</v>
      </c>
      <c r="G327" s="240" t="s">
        <v>595</v>
      </c>
      <c r="H327" s="241">
        <v>4</v>
      </c>
      <c r="I327" s="242"/>
      <c r="J327" s="243">
        <f t="shared" si="90"/>
        <v>0</v>
      </c>
      <c r="K327" s="239" t="s">
        <v>19</v>
      </c>
      <c r="L327" s="244"/>
      <c r="M327" s="245" t="s">
        <v>19</v>
      </c>
      <c r="N327" s="246" t="s">
        <v>47</v>
      </c>
      <c r="O327" s="66"/>
      <c r="P327" s="184">
        <f t="shared" si="91"/>
        <v>0</v>
      </c>
      <c r="Q327" s="184">
        <v>0</v>
      </c>
      <c r="R327" s="184">
        <f t="shared" si="92"/>
        <v>0</v>
      </c>
      <c r="S327" s="184">
        <v>0</v>
      </c>
      <c r="T327" s="185">
        <f t="shared" si="93"/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86" t="s">
        <v>252</v>
      </c>
      <c r="AT327" s="186" t="s">
        <v>757</v>
      </c>
      <c r="AU327" s="186" t="s">
        <v>84</v>
      </c>
      <c r="AY327" s="19" t="s">
        <v>177</v>
      </c>
      <c r="BE327" s="187">
        <f t="shared" si="94"/>
        <v>0</v>
      </c>
      <c r="BF327" s="187">
        <f t="shared" si="95"/>
        <v>0</v>
      </c>
      <c r="BG327" s="187">
        <f t="shared" si="96"/>
        <v>0</v>
      </c>
      <c r="BH327" s="187">
        <f t="shared" si="97"/>
        <v>0</v>
      </c>
      <c r="BI327" s="187">
        <f t="shared" si="98"/>
        <v>0</v>
      </c>
      <c r="BJ327" s="19" t="s">
        <v>84</v>
      </c>
      <c r="BK327" s="187">
        <f t="shared" si="99"/>
        <v>0</v>
      </c>
      <c r="BL327" s="19" t="s">
        <v>184</v>
      </c>
      <c r="BM327" s="186" t="s">
        <v>5018</v>
      </c>
    </row>
    <row r="328" spans="1:65" s="2" customFormat="1" ht="16.5" customHeight="1">
      <c r="A328" s="36"/>
      <c r="B328" s="37"/>
      <c r="C328" s="237" t="s">
        <v>2081</v>
      </c>
      <c r="D328" s="237" t="s">
        <v>757</v>
      </c>
      <c r="E328" s="238" t="s">
        <v>5019</v>
      </c>
      <c r="F328" s="239" t="s">
        <v>5020</v>
      </c>
      <c r="G328" s="240" t="s">
        <v>595</v>
      </c>
      <c r="H328" s="241">
        <v>15</v>
      </c>
      <c r="I328" s="242"/>
      <c r="J328" s="243">
        <f t="shared" si="90"/>
        <v>0</v>
      </c>
      <c r="K328" s="239" t="s">
        <v>19</v>
      </c>
      <c r="L328" s="244"/>
      <c r="M328" s="245" t="s">
        <v>19</v>
      </c>
      <c r="N328" s="246" t="s">
        <v>47</v>
      </c>
      <c r="O328" s="66"/>
      <c r="P328" s="184">
        <f t="shared" si="91"/>
        <v>0</v>
      </c>
      <c r="Q328" s="184">
        <v>0</v>
      </c>
      <c r="R328" s="184">
        <f t="shared" si="92"/>
        <v>0</v>
      </c>
      <c r="S328" s="184">
        <v>0</v>
      </c>
      <c r="T328" s="185">
        <f t="shared" si="93"/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86" t="s">
        <v>252</v>
      </c>
      <c r="AT328" s="186" t="s">
        <v>757</v>
      </c>
      <c r="AU328" s="186" t="s">
        <v>84</v>
      </c>
      <c r="AY328" s="19" t="s">
        <v>177</v>
      </c>
      <c r="BE328" s="187">
        <f t="shared" si="94"/>
        <v>0</v>
      </c>
      <c r="BF328" s="187">
        <f t="shared" si="95"/>
        <v>0</v>
      </c>
      <c r="BG328" s="187">
        <f t="shared" si="96"/>
        <v>0</v>
      </c>
      <c r="BH328" s="187">
        <f t="shared" si="97"/>
        <v>0</v>
      </c>
      <c r="BI328" s="187">
        <f t="shared" si="98"/>
        <v>0</v>
      </c>
      <c r="BJ328" s="19" t="s">
        <v>84</v>
      </c>
      <c r="BK328" s="187">
        <f t="shared" si="99"/>
        <v>0</v>
      </c>
      <c r="BL328" s="19" t="s">
        <v>184</v>
      </c>
      <c r="BM328" s="186" t="s">
        <v>5021</v>
      </c>
    </row>
    <row r="329" spans="1:65" s="2" customFormat="1" ht="16.5" customHeight="1">
      <c r="A329" s="36"/>
      <c r="B329" s="37"/>
      <c r="C329" s="175" t="s">
        <v>2088</v>
      </c>
      <c r="D329" s="175" t="s">
        <v>179</v>
      </c>
      <c r="E329" s="176" t="s">
        <v>5022</v>
      </c>
      <c r="F329" s="177" t="s">
        <v>5023</v>
      </c>
      <c r="G329" s="178" t="s">
        <v>272</v>
      </c>
      <c r="H329" s="179">
        <v>103</v>
      </c>
      <c r="I329" s="180"/>
      <c r="J329" s="181">
        <f t="shared" si="90"/>
        <v>0</v>
      </c>
      <c r="K329" s="177" t="s">
        <v>19</v>
      </c>
      <c r="L329" s="41"/>
      <c r="M329" s="182" t="s">
        <v>19</v>
      </c>
      <c r="N329" s="183" t="s">
        <v>47</v>
      </c>
      <c r="O329" s="66"/>
      <c r="P329" s="184">
        <f t="shared" si="91"/>
        <v>0</v>
      </c>
      <c r="Q329" s="184">
        <v>0</v>
      </c>
      <c r="R329" s="184">
        <f t="shared" si="92"/>
        <v>0</v>
      </c>
      <c r="S329" s="184">
        <v>0</v>
      </c>
      <c r="T329" s="185">
        <f t="shared" si="93"/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86" t="s">
        <v>184</v>
      </c>
      <c r="AT329" s="186" t="s">
        <v>179</v>
      </c>
      <c r="AU329" s="186" t="s">
        <v>84</v>
      </c>
      <c r="AY329" s="19" t="s">
        <v>177</v>
      </c>
      <c r="BE329" s="187">
        <f t="shared" si="94"/>
        <v>0</v>
      </c>
      <c r="BF329" s="187">
        <f t="shared" si="95"/>
        <v>0</v>
      </c>
      <c r="BG329" s="187">
        <f t="shared" si="96"/>
        <v>0</v>
      </c>
      <c r="BH329" s="187">
        <f t="shared" si="97"/>
        <v>0</v>
      </c>
      <c r="BI329" s="187">
        <f t="shared" si="98"/>
        <v>0</v>
      </c>
      <c r="BJ329" s="19" t="s">
        <v>84</v>
      </c>
      <c r="BK329" s="187">
        <f t="shared" si="99"/>
        <v>0</v>
      </c>
      <c r="BL329" s="19" t="s">
        <v>184</v>
      </c>
      <c r="BM329" s="186" t="s">
        <v>5024</v>
      </c>
    </row>
    <row r="330" spans="1:65" s="2" customFormat="1" ht="16.5" customHeight="1">
      <c r="A330" s="36"/>
      <c r="B330" s="37"/>
      <c r="C330" s="175" t="s">
        <v>2092</v>
      </c>
      <c r="D330" s="175" t="s">
        <v>179</v>
      </c>
      <c r="E330" s="176" t="s">
        <v>5025</v>
      </c>
      <c r="F330" s="177" t="s">
        <v>5026</v>
      </c>
      <c r="G330" s="178" t="s">
        <v>272</v>
      </c>
      <c r="H330" s="179">
        <v>3</v>
      </c>
      <c r="I330" s="180"/>
      <c r="J330" s="181">
        <f t="shared" si="90"/>
        <v>0</v>
      </c>
      <c r="K330" s="177" t="s">
        <v>19</v>
      </c>
      <c r="L330" s="41"/>
      <c r="M330" s="182" t="s">
        <v>19</v>
      </c>
      <c r="N330" s="183" t="s">
        <v>47</v>
      </c>
      <c r="O330" s="66"/>
      <c r="P330" s="184">
        <f t="shared" si="91"/>
        <v>0</v>
      </c>
      <c r="Q330" s="184">
        <v>0</v>
      </c>
      <c r="R330" s="184">
        <f t="shared" si="92"/>
        <v>0</v>
      </c>
      <c r="S330" s="184">
        <v>0</v>
      </c>
      <c r="T330" s="185">
        <f t="shared" si="93"/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186" t="s">
        <v>184</v>
      </c>
      <c r="AT330" s="186" t="s">
        <v>179</v>
      </c>
      <c r="AU330" s="186" t="s">
        <v>84</v>
      </c>
      <c r="AY330" s="19" t="s">
        <v>177</v>
      </c>
      <c r="BE330" s="187">
        <f t="shared" si="94"/>
        <v>0</v>
      </c>
      <c r="BF330" s="187">
        <f t="shared" si="95"/>
        <v>0</v>
      </c>
      <c r="BG330" s="187">
        <f t="shared" si="96"/>
        <v>0</v>
      </c>
      <c r="BH330" s="187">
        <f t="shared" si="97"/>
        <v>0</v>
      </c>
      <c r="BI330" s="187">
        <f t="shared" si="98"/>
        <v>0</v>
      </c>
      <c r="BJ330" s="19" t="s">
        <v>84</v>
      </c>
      <c r="BK330" s="187">
        <f t="shared" si="99"/>
        <v>0</v>
      </c>
      <c r="BL330" s="19" t="s">
        <v>184</v>
      </c>
      <c r="BM330" s="186" t="s">
        <v>5027</v>
      </c>
    </row>
    <row r="331" spans="1:65" s="2" customFormat="1" ht="16.5" customHeight="1">
      <c r="A331" s="36"/>
      <c r="B331" s="37"/>
      <c r="C331" s="175" t="s">
        <v>2096</v>
      </c>
      <c r="D331" s="175" t="s">
        <v>179</v>
      </c>
      <c r="E331" s="176" t="s">
        <v>5028</v>
      </c>
      <c r="F331" s="177" t="s">
        <v>5029</v>
      </c>
      <c r="G331" s="178" t="s">
        <v>272</v>
      </c>
      <c r="H331" s="179">
        <v>14</v>
      </c>
      <c r="I331" s="180"/>
      <c r="J331" s="181">
        <f t="shared" ref="J331:J362" si="100">ROUND(I331*H331,2)</f>
        <v>0</v>
      </c>
      <c r="K331" s="177" t="s">
        <v>19</v>
      </c>
      <c r="L331" s="41"/>
      <c r="M331" s="182" t="s">
        <v>19</v>
      </c>
      <c r="N331" s="183" t="s">
        <v>47</v>
      </c>
      <c r="O331" s="66"/>
      <c r="P331" s="184">
        <f t="shared" ref="P331:P362" si="101">O331*H331</f>
        <v>0</v>
      </c>
      <c r="Q331" s="184">
        <v>0</v>
      </c>
      <c r="R331" s="184">
        <f t="shared" ref="R331:R362" si="102">Q331*H331</f>
        <v>0</v>
      </c>
      <c r="S331" s="184">
        <v>0</v>
      </c>
      <c r="T331" s="185">
        <f t="shared" ref="T331:T362" si="103">S331*H331</f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86" t="s">
        <v>184</v>
      </c>
      <c r="AT331" s="186" t="s">
        <v>179</v>
      </c>
      <c r="AU331" s="186" t="s">
        <v>84</v>
      </c>
      <c r="AY331" s="19" t="s">
        <v>177</v>
      </c>
      <c r="BE331" s="187">
        <f t="shared" ref="BE331:BE357" si="104">IF(N331="základní",J331,0)</f>
        <v>0</v>
      </c>
      <c r="BF331" s="187">
        <f t="shared" ref="BF331:BF357" si="105">IF(N331="snížená",J331,0)</f>
        <v>0</v>
      </c>
      <c r="BG331" s="187">
        <f t="shared" ref="BG331:BG357" si="106">IF(N331="zákl. přenesená",J331,0)</f>
        <v>0</v>
      </c>
      <c r="BH331" s="187">
        <f t="shared" ref="BH331:BH357" si="107">IF(N331="sníž. přenesená",J331,0)</f>
        <v>0</v>
      </c>
      <c r="BI331" s="187">
        <f t="shared" ref="BI331:BI357" si="108">IF(N331="nulová",J331,0)</f>
        <v>0</v>
      </c>
      <c r="BJ331" s="19" t="s">
        <v>84</v>
      </c>
      <c r="BK331" s="187">
        <f t="shared" ref="BK331:BK357" si="109">ROUND(I331*H331,2)</f>
        <v>0</v>
      </c>
      <c r="BL331" s="19" t="s">
        <v>184</v>
      </c>
      <c r="BM331" s="186" t="s">
        <v>5030</v>
      </c>
    </row>
    <row r="332" spans="1:65" s="2" customFormat="1" ht="16.5" customHeight="1">
      <c r="A332" s="36"/>
      <c r="B332" s="37"/>
      <c r="C332" s="237" t="s">
        <v>2102</v>
      </c>
      <c r="D332" s="237" t="s">
        <v>757</v>
      </c>
      <c r="E332" s="238" t="s">
        <v>5031</v>
      </c>
      <c r="F332" s="239" t="s">
        <v>5032</v>
      </c>
      <c r="G332" s="240" t="s">
        <v>272</v>
      </c>
      <c r="H332" s="241">
        <v>13</v>
      </c>
      <c r="I332" s="242"/>
      <c r="J332" s="243">
        <f t="shared" si="100"/>
        <v>0</v>
      </c>
      <c r="K332" s="239" t="s">
        <v>19</v>
      </c>
      <c r="L332" s="244"/>
      <c r="M332" s="245" t="s">
        <v>19</v>
      </c>
      <c r="N332" s="246" t="s">
        <v>47</v>
      </c>
      <c r="O332" s="66"/>
      <c r="P332" s="184">
        <f t="shared" si="101"/>
        <v>0</v>
      </c>
      <c r="Q332" s="184">
        <v>0</v>
      </c>
      <c r="R332" s="184">
        <f t="shared" si="102"/>
        <v>0</v>
      </c>
      <c r="S332" s="184">
        <v>0</v>
      </c>
      <c r="T332" s="185">
        <f t="shared" si="103"/>
        <v>0</v>
      </c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R332" s="186" t="s">
        <v>252</v>
      </c>
      <c r="AT332" s="186" t="s">
        <v>757</v>
      </c>
      <c r="AU332" s="186" t="s">
        <v>84</v>
      </c>
      <c r="AY332" s="19" t="s">
        <v>177</v>
      </c>
      <c r="BE332" s="187">
        <f t="shared" si="104"/>
        <v>0</v>
      </c>
      <c r="BF332" s="187">
        <f t="shared" si="105"/>
        <v>0</v>
      </c>
      <c r="BG332" s="187">
        <f t="shared" si="106"/>
        <v>0</v>
      </c>
      <c r="BH332" s="187">
        <f t="shared" si="107"/>
        <v>0</v>
      </c>
      <c r="BI332" s="187">
        <f t="shared" si="108"/>
        <v>0</v>
      </c>
      <c r="BJ332" s="19" t="s">
        <v>84</v>
      </c>
      <c r="BK332" s="187">
        <f t="shared" si="109"/>
        <v>0</v>
      </c>
      <c r="BL332" s="19" t="s">
        <v>184</v>
      </c>
      <c r="BM332" s="186" t="s">
        <v>5033</v>
      </c>
    </row>
    <row r="333" spans="1:65" s="2" customFormat="1" ht="16.5" customHeight="1">
      <c r="A333" s="36"/>
      <c r="B333" s="37"/>
      <c r="C333" s="237" t="s">
        <v>2106</v>
      </c>
      <c r="D333" s="237" t="s">
        <v>757</v>
      </c>
      <c r="E333" s="238" t="s">
        <v>5034</v>
      </c>
      <c r="F333" s="239" t="s">
        <v>5035</v>
      </c>
      <c r="G333" s="240" t="s">
        <v>272</v>
      </c>
      <c r="H333" s="241">
        <v>1</v>
      </c>
      <c r="I333" s="242"/>
      <c r="J333" s="243">
        <f t="shared" si="100"/>
        <v>0</v>
      </c>
      <c r="K333" s="239" t="s">
        <v>19</v>
      </c>
      <c r="L333" s="244"/>
      <c r="M333" s="245" t="s">
        <v>19</v>
      </c>
      <c r="N333" s="246" t="s">
        <v>47</v>
      </c>
      <c r="O333" s="66"/>
      <c r="P333" s="184">
        <f t="shared" si="101"/>
        <v>0</v>
      </c>
      <c r="Q333" s="184">
        <v>0</v>
      </c>
      <c r="R333" s="184">
        <f t="shared" si="102"/>
        <v>0</v>
      </c>
      <c r="S333" s="184">
        <v>0</v>
      </c>
      <c r="T333" s="185">
        <f t="shared" si="103"/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86" t="s">
        <v>252</v>
      </c>
      <c r="AT333" s="186" t="s">
        <v>757</v>
      </c>
      <c r="AU333" s="186" t="s">
        <v>84</v>
      </c>
      <c r="AY333" s="19" t="s">
        <v>177</v>
      </c>
      <c r="BE333" s="187">
        <f t="shared" si="104"/>
        <v>0</v>
      </c>
      <c r="BF333" s="187">
        <f t="shared" si="105"/>
        <v>0</v>
      </c>
      <c r="BG333" s="187">
        <f t="shared" si="106"/>
        <v>0</v>
      </c>
      <c r="BH333" s="187">
        <f t="shared" si="107"/>
        <v>0</v>
      </c>
      <c r="BI333" s="187">
        <f t="shared" si="108"/>
        <v>0</v>
      </c>
      <c r="BJ333" s="19" t="s">
        <v>84</v>
      </c>
      <c r="BK333" s="187">
        <f t="shared" si="109"/>
        <v>0</v>
      </c>
      <c r="BL333" s="19" t="s">
        <v>184</v>
      </c>
      <c r="BM333" s="186" t="s">
        <v>5036</v>
      </c>
    </row>
    <row r="334" spans="1:65" s="2" customFormat="1" ht="16.5" customHeight="1">
      <c r="A334" s="36"/>
      <c r="B334" s="37"/>
      <c r="C334" s="175" t="s">
        <v>2111</v>
      </c>
      <c r="D334" s="175" t="s">
        <v>179</v>
      </c>
      <c r="E334" s="176" t="s">
        <v>5037</v>
      </c>
      <c r="F334" s="177" t="s">
        <v>5038</v>
      </c>
      <c r="G334" s="178" t="s">
        <v>272</v>
      </c>
      <c r="H334" s="179">
        <v>1</v>
      </c>
      <c r="I334" s="180"/>
      <c r="J334" s="181">
        <f t="shared" si="100"/>
        <v>0</v>
      </c>
      <c r="K334" s="177" t="s">
        <v>19</v>
      </c>
      <c r="L334" s="41"/>
      <c r="M334" s="182" t="s">
        <v>19</v>
      </c>
      <c r="N334" s="183" t="s">
        <v>47</v>
      </c>
      <c r="O334" s="66"/>
      <c r="P334" s="184">
        <f t="shared" si="101"/>
        <v>0</v>
      </c>
      <c r="Q334" s="184">
        <v>0</v>
      </c>
      <c r="R334" s="184">
        <f t="shared" si="102"/>
        <v>0</v>
      </c>
      <c r="S334" s="184">
        <v>0</v>
      </c>
      <c r="T334" s="185">
        <f t="shared" si="103"/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86" t="s">
        <v>184</v>
      </c>
      <c r="AT334" s="186" t="s">
        <v>179</v>
      </c>
      <c r="AU334" s="186" t="s">
        <v>84</v>
      </c>
      <c r="AY334" s="19" t="s">
        <v>177</v>
      </c>
      <c r="BE334" s="187">
        <f t="shared" si="104"/>
        <v>0</v>
      </c>
      <c r="BF334" s="187">
        <f t="shared" si="105"/>
        <v>0</v>
      </c>
      <c r="BG334" s="187">
        <f t="shared" si="106"/>
        <v>0</v>
      </c>
      <c r="BH334" s="187">
        <f t="shared" si="107"/>
        <v>0</v>
      </c>
      <c r="BI334" s="187">
        <f t="shared" si="108"/>
        <v>0</v>
      </c>
      <c r="BJ334" s="19" t="s">
        <v>84</v>
      </c>
      <c r="BK334" s="187">
        <f t="shared" si="109"/>
        <v>0</v>
      </c>
      <c r="BL334" s="19" t="s">
        <v>184</v>
      </c>
      <c r="BM334" s="186" t="s">
        <v>5039</v>
      </c>
    </row>
    <row r="335" spans="1:65" s="2" customFormat="1" ht="16.5" customHeight="1">
      <c r="A335" s="36"/>
      <c r="B335" s="37"/>
      <c r="C335" s="237" t="s">
        <v>2115</v>
      </c>
      <c r="D335" s="237" t="s">
        <v>757</v>
      </c>
      <c r="E335" s="238" t="s">
        <v>5040</v>
      </c>
      <c r="F335" s="239" t="s">
        <v>5041</v>
      </c>
      <c r="G335" s="240" t="s">
        <v>272</v>
      </c>
      <c r="H335" s="241">
        <v>1</v>
      </c>
      <c r="I335" s="242"/>
      <c r="J335" s="243">
        <f t="shared" si="100"/>
        <v>0</v>
      </c>
      <c r="K335" s="239" t="s">
        <v>19</v>
      </c>
      <c r="L335" s="244"/>
      <c r="M335" s="245" t="s">
        <v>19</v>
      </c>
      <c r="N335" s="246" t="s">
        <v>47</v>
      </c>
      <c r="O335" s="66"/>
      <c r="P335" s="184">
        <f t="shared" si="101"/>
        <v>0</v>
      </c>
      <c r="Q335" s="184">
        <v>0</v>
      </c>
      <c r="R335" s="184">
        <f t="shared" si="102"/>
        <v>0</v>
      </c>
      <c r="S335" s="184">
        <v>0</v>
      </c>
      <c r="T335" s="185">
        <f t="shared" si="103"/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86" t="s">
        <v>252</v>
      </c>
      <c r="AT335" s="186" t="s">
        <v>757</v>
      </c>
      <c r="AU335" s="186" t="s">
        <v>84</v>
      </c>
      <c r="AY335" s="19" t="s">
        <v>177</v>
      </c>
      <c r="BE335" s="187">
        <f t="shared" si="104"/>
        <v>0</v>
      </c>
      <c r="BF335" s="187">
        <f t="shared" si="105"/>
        <v>0</v>
      </c>
      <c r="BG335" s="187">
        <f t="shared" si="106"/>
        <v>0</v>
      </c>
      <c r="BH335" s="187">
        <f t="shared" si="107"/>
        <v>0</v>
      </c>
      <c r="BI335" s="187">
        <f t="shared" si="108"/>
        <v>0</v>
      </c>
      <c r="BJ335" s="19" t="s">
        <v>84</v>
      </c>
      <c r="BK335" s="187">
        <f t="shared" si="109"/>
        <v>0</v>
      </c>
      <c r="BL335" s="19" t="s">
        <v>184</v>
      </c>
      <c r="BM335" s="186" t="s">
        <v>5042</v>
      </c>
    </row>
    <row r="336" spans="1:65" s="2" customFormat="1" ht="16.5" customHeight="1">
      <c r="A336" s="36"/>
      <c r="B336" s="37"/>
      <c r="C336" s="175" t="s">
        <v>2121</v>
      </c>
      <c r="D336" s="175" t="s">
        <v>179</v>
      </c>
      <c r="E336" s="176" t="s">
        <v>5043</v>
      </c>
      <c r="F336" s="177" t="s">
        <v>5044</v>
      </c>
      <c r="G336" s="178" t="s">
        <v>272</v>
      </c>
      <c r="H336" s="179">
        <v>14</v>
      </c>
      <c r="I336" s="180"/>
      <c r="J336" s="181">
        <f t="shared" si="100"/>
        <v>0</v>
      </c>
      <c r="K336" s="177" t="s">
        <v>19</v>
      </c>
      <c r="L336" s="41"/>
      <c r="M336" s="182" t="s">
        <v>19</v>
      </c>
      <c r="N336" s="183" t="s">
        <v>47</v>
      </c>
      <c r="O336" s="66"/>
      <c r="P336" s="184">
        <f t="shared" si="101"/>
        <v>0</v>
      </c>
      <c r="Q336" s="184">
        <v>0</v>
      </c>
      <c r="R336" s="184">
        <f t="shared" si="102"/>
        <v>0</v>
      </c>
      <c r="S336" s="184">
        <v>0</v>
      </c>
      <c r="T336" s="185">
        <f t="shared" si="103"/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186" t="s">
        <v>184</v>
      </c>
      <c r="AT336" s="186" t="s">
        <v>179</v>
      </c>
      <c r="AU336" s="186" t="s">
        <v>84</v>
      </c>
      <c r="AY336" s="19" t="s">
        <v>177</v>
      </c>
      <c r="BE336" s="187">
        <f t="shared" si="104"/>
        <v>0</v>
      </c>
      <c r="BF336" s="187">
        <f t="shared" si="105"/>
        <v>0</v>
      </c>
      <c r="BG336" s="187">
        <f t="shared" si="106"/>
        <v>0</v>
      </c>
      <c r="BH336" s="187">
        <f t="shared" si="107"/>
        <v>0</v>
      </c>
      <c r="BI336" s="187">
        <f t="shared" si="108"/>
        <v>0</v>
      </c>
      <c r="BJ336" s="19" t="s">
        <v>84</v>
      </c>
      <c r="BK336" s="187">
        <f t="shared" si="109"/>
        <v>0</v>
      </c>
      <c r="BL336" s="19" t="s">
        <v>184</v>
      </c>
      <c r="BM336" s="186" t="s">
        <v>5045</v>
      </c>
    </row>
    <row r="337" spans="1:65" s="2" customFormat="1" ht="16.5" customHeight="1">
      <c r="A337" s="36"/>
      <c r="B337" s="37"/>
      <c r="C337" s="237" t="s">
        <v>2123</v>
      </c>
      <c r="D337" s="237" t="s">
        <v>757</v>
      </c>
      <c r="E337" s="238" t="s">
        <v>5046</v>
      </c>
      <c r="F337" s="239" t="s">
        <v>5047</v>
      </c>
      <c r="G337" s="240" t="s">
        <v>272</v>
      </c>
      <c r="H337" s="241">
        <v>9</v>
      </c>
      <c r="I337" s="242"/>
      <c r="J337" s="243">
        <f t="shared" si="100"/>
        <v>0</v>
      </c>
      <c r="K337" s="239" t="s">
        <v>19</v>
      </c>
      <c r="L337" s="244"/>
      <c r="M337" s="245" t="s">
        <v>19</v>
      </c>
      <c r="N337" s="246" t="s">
        <v>47</v>
      </c>
      <c r="O337" s="66"/>
      <c r="P337" s="184">
        <f t="shared" si="101"/>
        <v>0</v>
      </c>
      <c r="Q337" s="184">
        <v>0</v>
      </c>
      <c r="R337" s="184">
        <f t="shared" si="102"/>
        <v>0</v>
      </c>
      <c r="S337" s="184">
        <v>0</v>
      </c>
      <c r="T337" s="185">
        <f t="shared" si="103"/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86" t="s">
        <v>252</v>
      </c>
      <c r="AT337" s="186" t="s">
        <v>757</v>
      </c>
      <c r="AU337" s="186" t="s">
        <v>84</v>
      </c>
      <c r="AY337" s="19" t="s">
        <v>177</v>
      </c>
      <c r="BE337" s="187">
        <f t="shared" si="104"/>
        <v>0</v>
      </c>
      <c r="BF337" s="187">
        <f t="shared" si="105"/>
        <v>0</v>
      </c>
      <c r="BG337" s="187">
        <f t="shared" si="106"/>
        <v>0</v>
      </c>
      <c r="BH337" s="187">
        <f t="shared" si="107"/>
        <v>0</v>
      </c>
      <c r="BI337" s="187">
        <f t="shared" si="108"/>
        <v>0</v>
      </c>
      <c r="BJ337" s="19" t="s">
        <v>84</v>
      </c>
      <c r="BK337" s="187">
        <f t="shared" si="109"/>
        <v>0</v>
      </c>
      <c r="BL337" s="19" t="s">
        <v>184</v>
      </c>
      <c r="BM337" s="186" t="s">
        <v>5048</v>
      </c>
    </row>
    <row r="338" spans="1:65" s="2" customFormat="1" ht="16.5" customHeight="1">
      <c r="A338" s="36"/>
      <c r="B338" s="37"/>
      <c r="C338" s="237" t="s">
        <v>2129</v>
      </c>
      <c r="D338" s="237" t="s">
        <v>757</v>
      </c>
      <c r="E338" s="238" t="s">
        <v>5049</v>
      </c>
      <c r="F338" s="239" t="s">
        <v>5050</v>
      </c>
      <c r="G338" s="240" t="s">
        <v>272</v>
      </c>
      <c r="H338" s="241">
        <v>5</v>
      </c>
      <c r="I338" s="242"/>
      <c r="J338" s="243">
        <f t="shared" si="100"/>
        <v>0</v>
      </c>
      <c r="K338" s="239" t="s">
        <v>19</v>
      </c>
      <c r="L338" s="244"/>
      <c r="M338" s="245" t="s">
        <v>19</v>
      </c>
      <c r="N338" s="246" t="s">
        <v>47</v>
      </c>
      <c r="O338" s="66"/>
      <c r="P338" s="184">
        <f t="shared" si="101"/>
        <v>0</v>
      </c>
      <c r="Q338" s="184">
        <v>0</v>
      </c>
      <c r="R338" s="184">
        <f t="shared" si="102"/>
        <v>0</v>
      </c>
      <c r="S338" s="184">
        <v>0</v>
      </c>
      <c r="T338" s="185">
        <f t="shared" si="103"/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86" t="s">
        <v>252</v>
      </c>
      <c r="AT338" s="186" t="s">
        <v>757</v>
      </c>
      <c r="AU338" s="186" t="s">
        <v>84</v>
      </c>
      <c r="AY338" s="19" t="s">
        <v>177</v>
      </c>
      <c r="BE338" s="187">
        <f t="shared" si="104"/>
        <v>0</v>
      </c>
      <c r="BF338" s="187">
        <f t="shared" si="105"/>
        <v>0</v>
      </c>
      <c r="BG338" s="187">
        <f t="shared" si="106"/>
        <v>0</v>
      </c>
      <c r="BH338" s="187">
        <f t="shared" si="107"/>
        <v>0</v>
      </c>
      <c r="BI338" s="187">
        <f t="shared" si="108"/>
        <v>0</v>
      </c>
      <c r="BJ338" s="19" t="s">
        <v>84</v>
      </c>
      <c r="BK338" s="187">
        <f t="shared" si="109"/>
        <v>0</v>
      </c>
      <c r="BL338" s="19" t="s">
        <v>184</v>
      </c>
      <c r="BM338" s="186" t="s">
        <v>5051</v>
      </c>
    </row>
    <row r="339" spans="1:65" s="2" customFormat="1" ht="16.5" customHeight="1">
      <c r="A339" s="36"/>
      <c r="B339" s="37"/>
      <c r="C339" s="175" t="s">
        <v>2134</v>
      </c>
      <c r="D339" s="175" t="s">
        <v>179</v>
      </c>
      <c r="E339" s="176" t="s">
        <v>5052</v>
      </c>
      <c r="F339" s="177" t="s">
        <v>5053</v>
      </c>
      <c r="G339" s="178" t="s">
        <v>272</v>
      </c>
      <c r="H339" s="179">
        <v>14</v>
      </c>
      <c r="I339" s="180"/>
      <c r="J339" s="181">
        <f t="shared" si="100"/>
        <v>0</v>
      </c>
      <c r="K339" s="177" t="s">
        <v>19</v>
      </c>
      <c r="L339" s="41"/>
      <c r="M339" s="182" t="s">
        <v>19</v>
      </c>
      <c r="N339" s="183" t="s">
        <v>47</v>
      </c>
      <c r="O339" s="66"/>
      <c r="P339" s="184">
        <f t="shared" si="101"/>
        <v>0</v>
      </c>
      <c r="Q339" s="184">
        <v>0</v>
      </c>
      <c r="R339" s="184">
        <f t="shared" si="102"/>
        <v>0</v>
      </c>
      <c r="S339" s="184">
        <v>0</v>
      </c>
      <c r="T339" s="185">
        <f t="shared" si="103"/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86" t="s">
        <v>184</v>
      </c>
      <c r="AT339" s="186" t="s">
        <v>179</v>
      </c>
      <c r="AU339" s="186" t="s">
        <v>84</v>
      </c>
      <c r="AY339" s="19" t="s">
        <v>177</v>
      </c>
      <c r="BE339" s="187">
        <f t="shared" si="104"/>
        <v>0</v>
      </c>
      <c r="BF339" s="187">
        <f t="shared" si="105"/>
        <v>0</v>
      </c>
      <c r="BG339" s="187">
        <f t="shared" si="106"/>
        <v>0</v>
      </c>
      <c r="BH339" s="187">
        <f t="shared" si="107"/>
        <v>0</v>
      </c>
      <c r="BI339" s="187">
        <f t="shared" si="108"/>
        <v>0</v>
      </c>
      <c r="BJ339" s="19" t="s">
        <v>84</v>
      </c>
      <c r="BK339" s="187">
        <f t="shared" si="109"/>
        <v>0</v>
      </c>
      <c r="BL339" s="19" t="s">
        <v>184</v>
      </c>
      <c r="BM339" s="186" t="s">
        <v>5054</v>
      </c>
    </row>
    <row r="340" spans="1:65" s="2" customFormat="1" ht="16.5" customHeight="1">
      <c r="A340" s="36"/>
      <c r="B340" s="37"/>
      <c r="C340" s="237" t="s">
        <v>2138</v>
      </c>
      <c r="D340" s="237" t="s">
        <v>757</v>
      </c>
      <c r="E340" s="238" t="s">
        <v>5055</v>
      </c>
      <c r="F340" s="239" t="s">
        <v>5056</v>
      </c>
      <c r="G340" s="240" t="s">
        <v>272</v>
      </c>
      <c r="H340" s="241">
        <v>12</v>
      </c>
      <c r="I340" s="242"/>
      <c r="J340" s="243">
        <f t="shared" si="100"/>
        <v>0</v>
      </c>
      <c r="K340" s="239" t="s">
        <v>19</v>
      </c>
      <c r="L340" s="244"/>
      <c r="M340" s="245" t="s">
        <v>19</v>
      </c>
      <c r="N340" s="246" t="s">
        <v>47</v>
      </c>
      <c r="O340" s="66"/>
      <c r="P340" s="184">
        <f t="shared" si="101"/>
        <v>0</v>
      </c>
      <c r="Q340" s="184">
        <v>0</v>
      </c>
      <c r="R340" s="184">
        <f t="shared" si="102"/>
        <v>0</v>
      </c>
      <c r="S340" s="184">
        <v>0</v>
      </c>
      <c r="T340" s="185">
        <f t="shared" si="103"/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186" t="s">
        <v>252</v>
      </c>
      <c r="AT340" s="186" t="s">
        <v>757</v>
      </c>
      <c r="AU340" s="186" t="s">
        <v>84</v>
      </c>
      <c r="AY340" s="19" t="s">
        <v>177</v>
      </c>
      <c r="BE340" s="187">
        <f t="shared" si="104"/>
        <v>0</v>
      </c>
      <c r="BF340" s="187">
        <f t="shared" si="105"/>
        <v>0</v>
      </c>
      <c r="BG340" s="187">
        <f t="shared" si="106"/>
        <v>0</v>
      </c>
      <c r="BH340" s="187">
        <f t="shared" si="107"/>
        <v>0</v>
      </c>
      <c r="BI340" s="187">
        <f t="shared" si="108"/>
        <v>0</v>
      </c>
      <c r="BJ340" s="19" t="s">
        <v>84</v>
      </c>
      <c r="BK340" s="187">
        <f t="shared" si="109"/>
        <v>0</v>
      </c>
      <c r="BL340" s="19" t="s">
        <v>184</v>
      </c>
      <c r="BM340" s="186" t="s">
        <v>5057</v>
      </c>
    </row>
    <row r="341" spans="1:65" s="2" customFormat="1" ht="21.75" customHeight="1">
      <c r="A341" s="36"/>
      <c r="B341" s="37"/>
      <c r="C341" s="237" t="s">
        <v>2140</v>
      </c>
      <c r="D341" s="237" t="s">
        <v>757</v>
      </c>
      <c r="E341" s="238" t="s">
        <v>5058</v>
      </c>
      <c r="F341" s="239" t="s">
        <v>5059</v>
      </c>
      <c r="G341" s="240" t="s">
        <v>272</v>
      </c>
      <c r="H341" s="241">
        <v>2</v>
      </c>
      <c r="I341" s="242"/>
      <c r="J341" s="243">
        <f t="shared" si="100"/>
        <v>0</v>
      </c>
      <c r="K341" s="239" t="s">
        <v>19</v>
      </c>
      <c r="L341" s="244"/>
      <c r="M341" s="245" t="s">
        <v>19</v>
      </c>
      <c r="N341" s="246" t="s">
        <v>47</v>
      </c>
      <c r="O341" s="66"/>
      <c r="P341" s="184">
        <f t="shared" si="101"/>
        <v>0</v>
      </c>
      <c r="Q341" s="184">
        <v>0</v>
      </c>
      <c r="R341" s="184">
        <f t="shared" si="102"/>
        <v>0</v>
      </c>
      <c r="S341" s="184">
        <v>0</v>
      </c>
      <c r="T341" s="185">
        <f t="shared" si="103"/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86" t="s">
        <v>252</v>
      </c>
      <c r="AT341" s="186" t="s">
        <v>757</v>
      </c>
      <c r="AU341" s="186" t="s">
        <v>84</v>
      </c>
      <c r="AY341" s="19" t="s">
        <v>177</v>
      </c>
      <c r="BE341" s="187">
        <f t="shared" si="104"/>
        <v>0</v>
      </c>
      <c r="BF341" s="187">
        <f t="shared" si="105"/>
        <v>0</v>
      </c>
      <c r="BG341" s="187">
        <f t="shared" si="106"/>
        <v>0</v>
      </c>
      <c r="BH341" s="187">
        <f t="shared" si="107"/>
        <v>0</v>
      </c>
      <c r="BI341" s="187">
        <f t="shared" si="108"/>
        <v>0</v>
      </c>
      <c r="BJ341" s="19" t="s">
        <v>84</v>
      </c>
      <c r="BK341" s="187">
        <f t="shared" si="109"/>
        <v>0</v>
      </c>
      <c r="BL341" s="19" t="s">
        <v>184</v>
      </c>
      <c r="BM341" s="186" t="s">
        <v>5060</v>
      </c>
    </row>
    <row r="342" spans="1:65" s="2" customFormat="1" ht="16.5" customHeight="1">
      <c r="A342" s="36"/>
      <c r="B342" s="37"/>
      <c r="C342" s="175" t="s">
        <v>2146</v>
      </c>
      <c r="D342" s="175" t="s">
        <v>179</v>
      </c>
      <c r="E342" s="176" t="s">
        <v>5061</v>
      </c>
      <c r="F342" s="177" t="s">
        <v>5062</v>
      </c>
      <c r="G342" s="178" t="s">
        <v>272</v>
      </c>
      <c r="H342" s="179">
        <v>21</v>
      </c>
      <c r="I342" s="180"/>
      <c r="J342" s="181">
        <f t="shared" si="100"/>
        <v>0</v>
      </c>
      <c r="K342" s="177" t="s">
        <v>19</v>
      </c>
      <c r="L342" s="41"/>
      <c r="M342" s="182" t="s">
        <v>19</v>
      </c>
      <c r="N342" s="183" t="s">
        <v>47</v>
      </c>
      <c r="O342" s="66"/>
      <c r="P342" s="184">
        <f t="shared" si="101"/>
        <v>0</v>
      </c>
      <c r="Q342" s="184">
        <v>0</v>
      </c>
      <c r="R342" s="184">
        <f t="shared" si="102"/>
        <v>0</v>
      </c>
      <c r="S342" s="184">
        <v>0</v>
      </c>
      <c r="T342" s="185">
        <f t="shared" si="103"/>
        <v>0</v>
      </c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R342" s="186" t="s">
        <v>184</v>
      </c>
      <c r="AT342" s="186" t="s">
        <v>179</v>
      </c>
      <c r="AU342" s="186" t="s">
        <v>84</v>
      </c>
      <c r="AY342" s="19" t="s">
        <v>177</v>
      </c>
      <c r="BE342" s="187">
        <f t="shared" si="104"/>
        <v>0</v>
      </c>
      <c r="BF342" s="187">
        <f t="shared" si="105"/>
        <v>0</v>
      </c>
      <c r="BG342" s="187">
        <f t="shared" si="106"/>
        <v>0</v>
      </c>
      <c r="BH342" s="187">
        <f t="shared" si="107"/>
        <v>0</v>
      </c>
      <c r="BI342" s="187">
        <f t="shared" si="108"/>
        <v>0</v>
      </c>
      <c r="BJ342" s="19" t="s">
        <v>84</v>
      </c>
      <c r="BK342" s="187">
        <f t="shared" si="109"/>
        <v>0</v>
      </c>
      <c r="BL342" s="19" t="s">
        <v>184</v>
      </c>
      <c r="BM342" s="186" t="s">
        <v>5063</v>
      </c>
    </row>
    <row r="343" spans="1:65" s="2" customFormat="1" ht="16.5" customHeight="1">
      <c r="A343" s="36"/>
      <c r="B343" s="37"/>
      <c r="C343" s="237" t="s">
        <v>2152</v>
      </c>
      <c r="D343" s="237" t="s">
        <v>757</v>
      </c>
      <c r="E343" s="238" t="s">
        <v>5064</v>
      </c>
      <c r="F343" s="239" t="s">
        <v>5065</v>
      </c>
      <c r="G343" s="240" t="s">
        <v>272</v>
      </c>
      <c r="H343" s="241">
        <v>18</v>
      </c>
      <c r="I343" s="242"/>
      <c r="J343" s="243">
        <f t="shared" si="100"/>
        <v>0</v>
      </c>
      <c r="K343" s="239" t="s">
        <v>19</v>
      </c>
      <c r="L343" s="244"/>
      <c r="M343" s="245" t="s">
        <v>19</v>
      </c>
      <c r="N343" s="246" t="s">
        <v>47</v>
      </c>
      <c r="O343" s="66"/>
      <c r="P343" s="184">
        <f t="shared" si="101"/>
        <v>0</v>
      </c>
      <c r="Q343" s="184">
        <v>0</v>
      </c>
      <c r="R343" s="184">
        <f t="shared" si="102"/>
        <v>0</v>
      </c>
      <c r="S343" s="184">
        <v>0</v>
      </c>
      <c r="T343" s="185">
        <f t="shared" si="103"/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186" t="s">
        <v>252</v>
      </c>
      <c r="AT343" s="186" t="s">
        <v>757</v>
      </c>
      <c r="AU343" s="186" t="s">
        <v>84</v>
      </c>
      <c r="AY343" s="19" t="s">
        <v>177</v>
      </c>
      <c r="BE343" s="187">
        <f t="shared" si="104"/>
        <v>0</v>
      </c>
      <c r="BF343" s="187">
        <f t="shared" si="105"/>
        <v>0</v>
      </c>
      <c r="BG343" s="187">
        <f t="shared" si="106"/>
        <v>0</v>
      </c>
      <c r="BH343" s="187">
        <f t="shared" si="107"/>
        <v>0</v>
      </c>
      <c r="BI343" s="187">
        <f t="shared" si="108"/>
        <v>0</v>
      </c>
      <c r="BJ343" s="19" t="s">
        <v>84</v>
      </c>
      <c r="BK343" s="187">
        <f t="shared" si="109"/>
        <v>0</v>
      </c>
      <c r="BL343" s="19" t="s">
        <v>184</v>
      </c>
      <c r="BM343" s="186" t="s">
        <v>5066</v>
      </c>
    </row>
    <row r="344" spans="1:65" s="2" customFormat="1" ht="16.5" customHeight="1">
      <c r="A344" s="36"/>
      <c r="B344" s="37"/>
      <c r="C344" s="237" t="s">
        <v>2156</v>
      </c>
      <c r="D344" s="237" t="s">
        <v>757</v>
      </c>
      <c r="E344" s="238" t="s">
        <v>5067</v>
      </c>
      <c r="F344" s="239" t="s">
        <v>5068</v>
      </c>
      <c r="G344" s="240" t="s">
        <v>272</v>
      </c>
      <c r="H344" s="241">
        <v>1</v>
      </c>
      <c r="I344" s="242"/>
      <c r="J344" s="243">
        <f t="shared" si="100"/>
        <v>0</v>
      </c>
      <c r="K344" s="239" t="s">
        <v>19</v>
      </c>
      <c r="L344" s="244"/>
      <c r="M344" s="245" t="s">
        <v>19</v>
      </c>
      <c r="N344" s="246" t="s">
        <v>47</v>
      </c>
      <c r="O344" s="66"/>
      <c r="P344" s="184">
        <f t="shared" si="101"/>
        <v>0</v>
      </c>
      <c r="Q344" s="184">
        <v>0</v>
      </c>
      <c r="R344" s="184">
        <f t="shared" si="102"/>
        <v>0</v>
      </c>
      <c r="S344" s="184">
        <v>0</v>
      </c>
      <c r="T344" s="185">
        <f t="shared" si="103"/>
        <v>0</v>
      </c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R344" s="186" t="s">
        <v>252</v>
      </c>
      <c r="AT344" s="186" t="s">
        <v>757</v>
      </c>
      <c r="AU344" s="186" t="s">
        <v>84</v>
      </c>
      <c r="AY344" s="19" t="s">
        <v>177</v>
      </c>
      <c r="BE344" s="187">
        <f t="shared" si="104"/>
        <v>0</v>
      </c>
      <c r="BF344" s="187">
        <f t="shared" si="105"/>
        <v>0</v>
      </c>
      <c r="BG344" s="187">
        <f t="shared" si="106"/>
        <v>0</v>
      </c>
      <c r="BH344" s="187">
        <f t="shared" si="107"/>
        <v>0</v>
      </c>
      <c r="BI344" s="187">
        <f t="shared" si="108"/>
        <v>0</v>
      </c>
      <c r="BJ344" s="19" t="s">
        <v>84</v>
      </c>
      <c r="BK344" s="187">
        <f t="shared" si="109"/>
        <v>0</v>
      </c>
      <c r="BL344" s="19" t="s">
        <v>184</v>
      </c>
      <c r="BM344" s="186" t="s">
        <v>5069</v>
      </c>
    </row>
    <row r="345" spans="1:65" s="2" customFormat="1" ht="21.75" customHeight="1">
      <c r="A345" s="36"/>
      <c r="B345" s="37"/>
      <c r="C345" s="237" t="s">
        <v>2158</v>
      </c>
      <c r="D345" s="237" t="s">
        <v>757</v>
      </c>
      <c r="E345" s="238" t="s">
        <v>5070</v>
      </c>
      <c r="F345" s="239" t="s">
        <v>5071</v>
      </c>
      <c r="G345" s="240" t="s">
        <v>272</v>
      </c>
      <c r="H345" s="241">
        <v>2</v>
      </c>
      <c r="I345" s="242"/>
      <c r="J345" s="243">
        <f t="shared" si="100"/>
        <v>0</v>
      </c>
      <c r="K345" s="239" t="s">
        <v>19</v>
      </c>
      <c r="L345" s="244"/>
      <c r="M345" s="245" t="s">
        <v>19</v>
      </c>
      <c r="N345" s="246" t="s">
        <v>47</v>
      </c>
      <c r="O345" s="66"/>
      <c r="P345" s="184">
        <f t="shared" si="101"/>
        <v>0</v>
      </c>
      <c r="Q345" s="184">
        <v>0</v>
      </c>
      <c r="R345" s="184">
        <f t="shared" si="102"/>
        <v>0</v>
      </c>
      <c r="S345" s="184">
        <v>0</v>
      </c>
      <c r="T345" s="185">
        <f t="shared" si="103"/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86" t="s">
        <v>252</v>
      </c>
      <c r="AT345" s="186" t="s">
        <v>757</v>
      </c>
      <c r="AU345" s="186" t="s">
        <v>84</v>
      </c>
      <c r="AY345" s="19" t="s">
        <v>177</v>
      </c>
      <c r="BE345" s="187">
        <f t="shared" si="104"/>
        <v>0</v>
      </c>
      <c r="BF345" s="187">
        <f t="shared" si="105"/>
        <v>0</v>
      </c>
      <c r="BG345" s="187">
        <f t="shared" si="106"/>
        <v>0</v>
      </c>
      <c r="BH345" s="187">
        <f t="shared" si="107"/>
        <v>0</v>
      </c>
      <c r="BI345" s="187">
        <f t="shared" si="108"/>
        <v>0</v>
      </c>
      <c r="BJ345" s="19" t="s">
        <v>84</v>
      </c>
      <c r="BK345" s="187">
        <f t="shared" si="109"/>
        <v>0</v>
      </c>
      <c r="BL345" s="19" t="s">
        <v>184</v>
      </c>
      <c r="BM345" s="186" t="s">
        <v>5072</v>
      </c>
    </row>
    <row r="346" spans="1:65" s="2" customFormat="1" ht="16.5" customHeight="1">
      <c r="A346" s="36"/>
      <c r="B346" s="37"/>
      <c r="C346" s="175" t="s">
        <v>2164</v>
      </c>
      <c r="D346" s="175" t="s">
        <v>179</v>
      </c>
      <c r="E346" s="176" t="s">
        <v>5073</v>
      </c>
      <c r="F346" s="177" t="s">
        <v>5074</v>
      </c>
      <c r="G346" s="178" t="s">
        <v>272</v>
      </c>
      <c r="H346" s="179">
        <v>2</v>
      </c>
      <c r="I346" s="180"/>
      <c r="J346" s="181">
        <f t="shared" si="100"/>
        <v>0</v>
      </c>
      <c r="K346" s="177" t="s">
        <v>19</v>
      </c>
      <c r="L346" s="41"/>
      <c r="M346" s="182" t="s">
        <v>19</v>
      </c>
      <c r="N346" s="183" t="s">
        <v>47</v>
      </c>
      <c r="O346" s="66"/>
      <c r="P346" s="184">
        <f t="shared" si="101"/>
        <v>0</v>
      </c>
      <c r="Q346" s="184">
        <v>0</v>
      </c>
      <c r="R346" s="184">
        <f t="shared" si="102"/>
        <v>0</v>
      </c>
      <c r="S346" s="184">
        <v>0</v>
      </c>
      <c r="T346" s="185">
        <f t="shared" si="103"/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186" t="s">
        <v>184</v>
      </c>
      <c r="AT346" s="186" t="s">
        <v>179</v>
      </c>
      <c r="AU346" s="186" t="s">
        <v>84</v>
      </c>
      <c r="AY346" s="19" t="s">
        <v>177</v>
      </c>
      <c r="BE346" s="187">
        <f t="shared" si="104"/>
        <v>0</v>
      </c>
      <c r="BF346" s="187">
        <f t="shared" si="105"/>
        <v>0</v>
      </c>
      <c r="BG346" s="187">
        <f t="shared" si="106"/>
        <v>0</v>
      </c>
      <c r="BH346" s="187">
        <f t="shared" si="107"/>
        <v>0</v>
      </c>
      <c r="BI346" s="187">
        <f t="shared" si="108"/>
        <v>0</v>
      </c>
      <c r="BJ346" s="19" t="s">
        <v>84</v>
      </c>
      <c r="BK346" s="187">
        <f t="shared" si="109"/>
        <v>0</v>
      </c>
      <c r="BL346" s="19" t="s">
        <v>184</v>
      </c>
      <c r="BM346" s="186" t="s">
        <v>5075</v>
      </c>
    </row>
    <row r="347" spans="1:65" s="2" customFormat="1" ht="16.5" customHeight="1">
      <c r="A347" s="36"/>
      <c r="B347" s="37"/>
      <c r="C347" s="237" t="s">
        <v>2168</v>
      </c>
      <c r="D347" s="237" t="s">
        <v>757</v>
      </c>
      <c r="E347" s="238" t="s">
        <v>5076</v>
      </c>
      <c r="F347" s="239" t="s">
        <v>5077</v>
      </c>
      <c r="G347" s="240" t="s">
        <v>272</v>
      </c>
      <c r="H347" s="241">
        <v>1</v>
      </c>
      <c r="I347" s="242"/>
      <c r="J347" s="243">
        <f t="shared" si="100"/>
        <v>0</v>
      </c>
      <c r="K347" s="239" t="s">
        <v>19</v>
      </c>
      <c r="L347" s="244"/>
      <c r="M347" s="245" t="s">
        <v>19</v>
      </c>
      <c r="N347" s="246" t="s">
        <v>47</v>
      </c>
      <c r="O347" s="66"/>
      <c r="P347" s="184">
        <f t="shared" si="101"/>
        <v>0</v>
      </c>
      <c r="Q347" s="184">
        <v>0</v>
      </c>
      <c r="R347" s="184">
        <f t="shared" si="102"/>
        <v>0</v>
      </c>
      <c r="S347" s="184">
        <v>0</v>
      </c>
      <c r="T347" s="185">
        <f t="shared" si="103"/>
        <v>0</v>
      </c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R347" s="186" t="s">
        <v>252</v>
      </c>
      <c r="AT347" s="186" t="s">
        <v>757</v>
      </c>
      <c r="AU347" s="186" t="s">
        <v>84</v>
      </c>
      <c r="AY347" s="19" t="s">
        <v>177</v>
      </c>
      <c r="BE347" s="187">
        <f t="shared" si="104"/>
        <v>0</v>
      </c>
      <c r="BF347" s="187">
        <f t="shared" si="105"/>
        <v>0</v>
      </c>
      <c r="BG347" s="187">
        <f t="shared" si="106"/>
        <v>0</v>
      </c>
      <c r="BH347" s="187">
        <f t="shared" si="107"/>
        <v>0</v>
      </c>
      <c r="BI347" s="187">
        <f t="shared" si="108"/>
        <v>0</v>
      </c>
      <c r="BJ347" s="19" t="s">
        <v>84</v>
      </c>
      <c r="BK347" s="187">
        <f t="shared" si="109"/>
        <v>0</v>
      </c>
      <c r="BL347" s="19" t="s">
        <v>184</v>
      </c>
      <c r="BM347" s="186" t="s">
        <v>5078</v>
      </c>
    </row>
    <row r="348" spans="1:65" s="2" customFormat="1" ht="16.5" customHeight="1">
      <c r="A348" s="36"/>
      <c r="B348" s="37"/>
      <c r="C348" s="237" t="s">
        <v>2174</v>
      </c>
      <c r="D348" s="237" t="s">
        <v>757</v>
      </c>
      <c r="E348" s="238" t="s">
        <v>5079</v>
      </c>
      <c r="F348" s="239" t="s">
        <v>5080</v>
      </c>
      <c r="G348" s="240" t="s">
        <v>272</v>
      </c>
      <c r="H348" s="241">
        <v>1</v>
      </c>
      <c r="I348" s="242"/>
      <c r="J348" s="243">
        <f t="shared" si="100"/>
        <v>0</v>
      </c>
      <c r="K348" s="239" t="s">
        <v>19</v>
      </c>
      <c r="L348" s="244"/>
      <c r="M348" s="245" t="s">
        <v>19</v>
      </c>
      <c r="N348" s="246" t="s">
        <v>47</v>
      </c>
      <c r="O348" s="66"/>
      <c r="P348" s="184">
        <f t="shared" si="101"/>
        <v>0</v>
      </c>
      <c r="Q348" s="184">
        <v>0</v>
      </c>
      <c r="R348" s="184">
        <f t="shared" si="102"/>
        <v>0</v>
      </c>
      <c r="S348" s="184">
        <v>0</v>
      </c>
      <c r="T348" s="185">
        <f t="shared" si="103"/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86" t="s">
        <v>252</v>
      </c>
      <c r="AT348" s="186" t="s">
        <v>757</v>
      </c>
      <c r="AU348" s="186" t="s">
        <v>84</v>
      </c>
      <c r="AY348" s="19" t="s">
        <v>177</v>
      </c>
      <c r="BE348" s="187">
        <f t="shared" si="104"/>
        <v>0</v>
      </c>
      <c r="BF348" s="187">
        <f t="shared" si="105"/>
        <v>0</v>
      </c>
      <c r="BG348" s="187">
        <f t="shared" si="106"/>
        <v>0</v>
      </c>
      <c r="BH348" s="187">
        <f t="shared" si="107"/>
        <v>0</v>
      </c>
      <c r="BI348" s="187">
        <f t="shared" si="108"/>
        <v>0</v>
      </c>
      <c r="BJ348" s="19" t="s">
        <v>84</v>
      </c>
      <c r="BK348" s="187">
        <f t="shared" si="109"/>
        <v>0</v>
      </c>
      <c r="BL348" s="19" t="s">
        <v>184</v>
      </c>
      <c r="BM348" s="186" t="s">
        <v>5081</v>
      </c>
    </row>
    <row r="349" spans="1:65" s="2" customFormat="1" ht="16.5" customHeight="1">
      <c r="A349" s="36"/>
      <c r="B349" s="37"/>
      <c r="C349" s="175" t="s">
        <v>2178</v>
      </c>
      <c r="D349" s="175" t="s">
        <v>179</v>
      </c>
      <c r="E349" s="176" t="s">
        <v>5082</v>
      </c>
      <c r="F349" s="177" t="s">
        <v>5083</v>
      </c>
      <c r="G349" s="178" t="s">
        <v>272</v>
      </c>
      <c r="H349" s="179">
        <v>9</v>
      </c>
      <c r="I349" s="180"/>
      <c r="J349" s="181">
        <f t="shared" si="100"/>
        <v>0</v>
      </c>
      <c r="K349" s="177" t="s">
        <v>19</v>
      </c>
      <c r="L349" s="41"/>
      <c r="M349" s="182" t="s">
        <v>19</v>
      </c>
      <c r="N349" s="183" t="s">
        <v>47</v>
      </c>
      <c r="O349" s="66"/>
      <c r="P349" s="184">
        <f t="shared" si="101"/>
        <v>0</v>
      </c>
      <c r="Q349" s="184">
        <v>0</v>
      </c>
      <c r="R349" s="184">
        <f t="shared" si="102"/>
        <v>0</v>
      </c>
      <c r="S349" s="184">
        <v>0</v>
      </c>
      <c r="T349" s="185">
        <f t="shared" si="103"/>
        <v>0</v>
      </c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R349" s="186" t="s">
        <v>184</v>
      </c>
      <c r="AT349" s="186" t="s">
        <v>179</v>
      </c>
      <c r="AU349" s="186" t="s">
        <v>84</v>
      </c>
      <c r="AY349" s="19" t="s">
        <v>177</v>
      </c>
      <c r="BE349" s="187">
        <f t="shared" si="104"/>
        <v>0</v>
      </c>
      <c r="BF349" s="187">
        <f t="shared" si="105"/>
        <v>0</v>
      </c>
      <c r="BG349" s="187">
        <f t="shared" si="106"/>
        <v>0</v>
      </c>
      <c r="BH349" s="187">
        <f t="shared" si="107"/>
        <v>0</v>
      </c>
      <c r="BI349" s="187">
        <f t="shared" si="108"/>
        <v>0</v>
      </c>
      <c r="BJ349" s="19" t="s">
        <v>84</v>
      </c>
      <c r="BK349" s="187">
        <f t="shared" si="109"/>
        <v>0</v>
      </c>
      <c r="BL349" s="19" t="s">
        <v>184</v>
      </c>
      <c r="BM349" s="186" t="s">
        <v>5084</v>
      </c>
    </row>
    <row r="350" spans="1:65" s="2" customFormat="1" ht="16.5" customHeight="1">
      <c r="A350" s="36"/>
      <c r="B350" s="37"/>
      <c r="C350" s="237" t="s">
        <v>2186</v>
      </c>
      <c r="D350" s="237" t="s">
        <v>757</v>
      </c>
      <c r="E350" s="238" t="s">
        <v>5085</v>
      </c>
      <c r="F350" s="239" t="s">
        <v>5086</v>
      </c>
      <c r="G350" s="240" t="s">
        <v>272</v>
      </c>
      <c r="H350" s="241">
        <v>7</v>
      </c>
      <c r="I350" s="242"/>
      <c r="J350" s="243">
        <f t="shared" si="100"/>
        <v>0</v>
      </c>
      <c r="K350" s="239" t="s">
        <v>19</v>
      </c>
      <c r="L350" s="244"/>
      <c r="M350" s="245" t="s">
        <v>19</v>
      </c>
      <c r="N350" s="246" t="s">
        <v>47</v>
      </c>
      <c r="O350" s="66"/>
      <c r="P350" s="184">
        <f t="shared" si="101"/>
        <v>0</v>
      </c>
      <c r="Q350" s="184">
        <v>0</v>
      </c>
      <c r="R350" s="184">
        <f t="shared" si="102"/>
        <v>0</v>
      </c>
      <c r="S350" s="184">
        <v>0</v>
      </c>
      <c r="T350" s="185">
        <f t="shared" si="103"/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186" t="s">
        <v>252</v>
      </c>
      <c r="AT350" s="186" t="s">
        <v>757</v>
      </c>
      <c r="AU350" s="186" t="s">
        <v>84</v>
      </c>
      <c r="AY350" s="19" t="s">
        <v>177</v>
      </c>
      <c r="BE350" s="187">
        <f t="shared" si="104"/>
        <v>0</v>
      </c>
      <c r="BF350" s="187">
        <f t="shared" si="105"/>
        <v>0</v>
      </c>
      <c r="BG350" s="187">
        <f t="shared" si="106"/>
        <v>0</v>
      </c>
      <c r="BH350" s="187">
        <f t="shared" si="107"/>
        <v>0</v>
      </c>
      <c r="BI350" s="187">
        <f t="shared" si="108"/>
        <v>0</v>
      </c>
      <c r="BJ350" s="19" t="s">
        <v>84</v>
      </c>
      <c r="BK350" s="187">
        <f t="shared" si="109"/>
        <v>0</v>
      </c>
      <c r="BL350" s="19" t="s">
        <v>184</v>
      </c>
      <c r="BM350" s="186" t="s">
        <v>5087</v>
      </c>
    </row>
    <row r="351" spans="1:65" s="2" customFormat="1" ht="16.5" customHeight="1">
      <c r="A351" s="36"/>
      <c r="B351" s="37"/>
      <c r="C351" s="237" t="s">
        <v>2190</v>
      </c>
      <c r="D351" s="237" t="s">
        <v>757</v>
      </c>
      <c r="E351" s="238" t="s">
        <v>5088</v>
      </c>
      <c r="F351" s="239" t="s">
        <v>5089</v>
      </c>
      <c r="G351" s="240" t="s">
        <v>272</v>
      </c>
      <c r="H351" s="241">
        <v>1</v>
      </c>
      <c r="I351" s="242"/>
      <c r="J351" s="243">
        <f t="shared" si="100"/>
        <v>0</v>
      </c>
      <c r="K351" s="239" t="s">
        <v>19</v>
      </c>
      <c r="L351" s="244"/>
      <c r="M351" s="245" t="s">
        <v>19</v>
      </c>
      <c r="N351" s="246" t="s">
        <v>47</v>
      </c>
      <c r="O351" s="66"/>
      <c r="P351" s="184">
        <f t="shared" si="101"/>
        <v>0</v>
      </c>
      <c r="Q351" s="184">
        <v>0</v>
      </c>
      <c r="R351" s="184">
        <f t="shared" si="102"/>
        <v>0</v>
      </c>
      <c r="S351" s="184">
        <v>0</v>
      </c>
      <c r="T351" s="185">
        <f t="shared" si="103"/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86" t="s">
        <v>252</v>
      </c>
      <c r="AT351" s="186" t="s">
        <v>757</v>
      </c>
      <c r="AU351" s="186" t="s">
        <v>84</v>
      </c>
      <c r="AY351" s="19" t="s">
        <v>177</v>
      </c>
      <c r="BE351" s="187">
        <f t="shared" si="104"/>
        <v>0</v>
      </c>
      <c r="BF351" s="187">
        <f t="shared" si="105"/>
        <v>0</v>
      </c>
      <c r="BG351" s="187">
        <f t="shared" si="106"/>
        <v>0</v>
      </c>
      <c r="BH351" s="187">
        <f t="shared" si="107"/>
        <v>0</v>
      </c>
      <c r="BI351" s="187">
        <f t="shared" si="108"/>
        <v>0</v>
      </c>
      <c r="BJ351" s="19" t="s">
        <v>84</v>
      </c>
      <c r="BK351" s="187">
        <f t="shared" si="109"/>
        <v>0</v>
      </c>
      <c r="BL351" s="19" t="s">
        <v>184</v>
      </c>
      <c r="BM351" s="186" t="s">
        <v>5090</v>
      </c>
    </row>
    <row r="352" spans="1:65" s="2" customFormat="1" ht="16.5" customHeight="1">
      <c r="A352" s="36"/>
      <c r="B352" s="37"/>
      <c r="C352" s="237" t="s">
        <v>2201</v>
      </c>
      <c r="D352" s="237" t="s">
        <v>757</v>
      </c>
      <c r="E352" s="238" t="s">
        <v>5091</v>
      </c>
      <c r="F352" s="239" t="s">
        <v>5092</v>
      </c>
      <c r="G352" s="240" t="s">
        <v>272</v>
      </c>
      <c r="H352" s="241">
        <v>1</v>
      </c>
      <c r="I352" s="242"/>
      <c r="J352" s="243">
        <f t="shared" si="100"/>
        <v>0</v>
      </c>
      <c r="K352" s="239" t="s">
        <v>19</v>
      </c>
      <c r="L352" s="244"/>
      <c r="M352" s="245" t="s">
        <v>19</v>
      </c>
      <c r="N352" s="246" t="s">
        <v>47</v>
      </c>
      <c r="O352" s="66"/>
      <c r="P352" s="184">
        <f t="shared" si="101"/>
        <v>0</v>
      </c>
      <c r="Q352" s="184">
        <v>0</v>
      </c>
      <c r="R352" s="184">
        <f t="shared" si="102"/>
        <v>0</v>
      </c>
      <c r="S352" s="184">
        <v>0</v>
      </c>
      <c r="T352" s="185">
        <f t="shared" si="103"/>
        <v>0</v>
      </c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R352" s="186" t="s">
        <v>252</v>
      </c>
      <c r="AT352" s="186" t="s">
        <v>757</v>
      </c>
      <c r="AU352" s="186" t="s">
        <v>84</v>
      </c>
      <c r="AY352" s="19" t="s">
        <v>177</v>
      </c>
      <c r="BE352" s="187">
        <f t="shared" si="104"/>
        <v>0</v>
      </c>
      <c r="BF352" s="187">
        <f t="shared" si="105"/>
        <v>0</v>
      </c>
      <c r="BG352" s="187">
        <f t="shared" si="106"/>
        <v>0</v>
      </c>
      <c r="BH352" s="187">
        <f t="shared" si="107"/>
        <v>0</v>
      </c>
      <c r="BI352" s="187">
        <f t="shared" si="108"/>
        <v>0</v>
      </c>
      <c r="BJ352" s="19" t="s">
        <v>84</v>
      </c>
      <c r="BK352" s="187">
        <f t="shared" si="109"/>
        <v>0</v>
      </c>
      <c r="BL352" s="19" t="s">
        <v>184</v>
      </c>
      <c r="BM352" s="186" t="s">
        <v>5093</v>
      </c>
    </row>
    <row r="353" spans="1:65" s="2" customFormat="1" ht="16.5" customHeight="1">
      <c r="A353" s="36"/>
      <c r="B353" s="37"/>
      <c r="C353" s="175" t="s">
        <v>2205</v>
      </c>
      <c r="D353" s="175" t="s">
        <v>179</v>
      </c>
      <c r="E353" s="176" t="s">
        <v>5094</v>
      </c>
      <c r="F353" s="177" t="s">
        <v>5095</v>
      </c>
      <c r="G353" s="178" t="s">
        <v>272</v>
      </c>
      <c r="H353" s="179">
        <v>2</v>
      </c>
      <c r="I353" s="180"/>
      <c r="J353" s="181">
        <f t="shared" si="100"/>
        <v>0</v>
      </c>
      <c r="K353" s="177" t="s">
        <v>19</v>
      </c>
      <c r="L353" s="41"/>
      <c r="M353" s="182" t="s">
        <v>19</v>
      </c>
      <c r="N353" s="183" t="s">
        <v>47</v>
      </c>
      <c r="O353" s="66"/>
      <c r="P353" s="184">
        <f t="shared" si="101"/>
        <v>0</v>
      </c>
      <c r="Q353" s="184">
        <v>0</v>
      </c>
      <c r="R353" s="184">
        <f t="shared" si="102"/>
        <v>0</v>
      </c>
      <c r="S353" s="184">
        <v>0</v>
      </c>
      <c r="T353" s="185">
        <f t="shared" si="103"/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86" t="s">
        <v>184</v>
      </c>
      <c r="AT353" s="186" t="s">
        <v>179</v>
      </c>
      <c r="AU353" s="186" t="s">
        <v>84</v>
      </c>
      <c r="AY353" s="19" t="s">
        <v>177</v>
      </c>
      <c r="BE353" s="187">
        <f t="shared" si="104"/>
        <v>0</v>
      </c>
      <c r="BF353" s="187">
        <f t="shared" si="105"/>
        <v>0</v>
      </c>
      <c r="BG353" s="187">
        <f t="shared" si="106"/>
        <v>0</v>
      </c>
      <c r="BH353" s="187">
        <f t="shared" si="107"/>
        <v>0</v>
      </c>
      <c r="BI353" s="187">
        <f t="shared" si="108"/>
        <v>0</v>
      </c>
      <c r="BJ353" s="19" t="s">
        <v>84</v>
      </c>
      <c r="BK353" s="187">
        <f t="shared" si="109"/>
        <v>0</v>
      </c>
      <c r="BL353" s="19" t="s">
        <v>184</v>
      </c>
      <c r="BM353" s="186" t="s">
        <v>5096</v>
      </c>
    </row>
    <row r="354" spans="1:65" s="2" customFormat="1" ht="16.5" customHeight="1">
      <c r="A354" s="36"/>
      <c r="B354" s="37"/>
      <c r="C354" s="175" t="s">
        <v>2209</v>
      </c>
      <c r="D354" s="175" t="s">
        <v>179</v>
      </c>
      <c r="E354" s="176" t="s">
        <v>5097</v>
      </c>
      <c r="F354" s="177" t="s">
        <v>5098</v>
      </c>
      <c r="G354" s="178" t="s">
        <v>272</v>
      </c>
      <c r="H354" s="179">
        <v>1</v>
      </c>
      <c r="I354" s="180"/>
      <c r="J354" s="181">
        <f t="shared" si="100"/>
        <v>0</v>
      </c>
      <c r="K354" s="177" t="s">
        <v>19</v>
      </c>
      <c r="L354" s="41"/>
      <c r="M354" s="182" t="s">
        <v>19</v>
      </c>
      <c r="N354" s="183" t="s">
        <v>47</v>
      </c>
      <c r="O354" s="66"/>
      <c r="P354" s="184">
        <f t="shared" si="101"/>
        <v>0</v>
      </c>
      <c r="Q354" s="184">
        <v>0</v>
      </c>
      <c r="R354" s="184">
        <f t="shared" si="102"/>
        <v>0</v>
      </c>
      <c r="S354" s="184">
        <v>0</v>
      </c>
      <c r="T354" s="185">
        <f t="shared" si="103"/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186" t="s">
        <v>184</v>
      </c>
      <c r="AT354" s="186" t="s">
        <v>179</v>
      </c>
      <c r="AU354" s="186" t="s">
        <v>84</v>
      </c>
      <c r="AY354" s="19" t="s">
        <v>177</v>
      </c>
      <c r="BE354" s="187">
        <f t="shared" si="104"/>
        <v>0</v>
      </c>
      <c r="BF354" s="187">
        <f t="shared" si="105"/>
        <v>0</v>
      </c>
      <c r="BG354" s="187">
        <f t="shared" si="106"/>
        <v>0</v>
      </c>
      <c r="BH354" s="187">
        <f t="shared" si="107"/>
        <v>0</v>
      </c>
      <c r="BI354" s="187">
        <f t="shared" si="108"/>
        <v>0</v>
      </c>
      <c r="BJ354" s="19" t="s">
        <v>84</v>
      </c>
      <c r="BK354" s="187">
        <f t="shared" si="109"/>
        <v>0</v>
      </c>
      <c r="BL354" s="19" t="s">
        <v>184</v>
      </c>
      <c r="BM354" s="186" t="s">
        <v>5099</v>
      </c>
    </row>
    <row r="355" spans="1:65" s="2" customFormat="1" ht="16.5" customHeight="1">
      <c r="A355" s="36"/>
      <c r="B355" s="37"/>
      <c r="C355" s="175" t="s">
        <v>2214</v>
      </c>
      <c r="D355" s="175" t="s">
        <v>179</v>
      </c>
      <c r="E355" s="176" t="s">
        <v>5100</v>
      </c>
      <c r="F355" s="177" t="s">
        <v>5101</v>
      </c>
      <c r="G355" s="178" t="s">
        <v>595</v>
      </c>
      <c r="H355" s="179">
        <v>615</v>
      </c>
      <c r="I355" s="180"/>
      <c r="J355" s="181">
        <f t="shared" si="100"/>
        <v>0</v>
      </c>
      <c r="K355" s="177" t="s">
        <v>19</v>
      </c>
      <c r="L355" s="41"/>
      <c r="M355" s="182" t="s">
        <v>19</v>
      </c>
      <c r="N355" s="183" t="s">
        <v>47</v>
      </c>
      <c r="O355" s="66"/>
      <c r="P355" s="184">
        <f t="shared" si="101"/>
        <v>0</v>
      </c>
      <c r="Q355" s="184">
        <v>0</v>
      </c>
      <c r="R355" s="184">
        <f t="shared" si="102"/>
        <v>0</v>
      </c>
      <c r="S355" s="184">
        <v>0</v>
      </c>
      <c r="T355" s="185">
        <f t="shared" si="103"/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186" t="s">
        <v>184</v>
      </c>
      <c r="AT355" s="186" t="s">
        <v>179</v>
      </c>
      <c r="AU355" s="186" t="s">
        <v>84</v>
      </c>
      <c r="AY355" s="19" t="s">
        <v>177</v>
      </c>
      <c r="BE355" s="187">
        <f t="shared" si="104"/>
        <v>0</v>
      </c>
      <c r="BF355" s="187">
        <f t="shared" si="105"/>
        <v>0</v>
      </c>
      <c r="BG355" s="187">
        <f t="shared" si="106"/>
        <v>0</v>
      </c>
      <c r="BH355" s="187">
        <f t="shared" si="107"/>
        <v>0</v>
      </c>
      <c r="BI355" s="187">
        <f t="shared" si="108"/>
        <v>0</v>
      </c>
      <c r="BJ355" s="19" t="s">
        <v>84</v>
      </c>
      <c r="BK355" s="187">
        <f t="shared" si="109"/>
        <v>0</v>
      </c>
      <c r="BL355" s="19" t="s">
        <v>184</v>
      </c>
      <c r="BM355" s="186" t="s">
        <v>5102</v>
      </c>
    </row>
    <row r="356" spans="1:65" s="2" customFormat="1" ht="16.5" customHeight="1">
      <c r="A356" s="36"/>
      <c r="B356" s="37"/>
      <c r="C356" s="175" t="s">
        <v>2218</v>
      </c>
      <c r="D356" s="175" t="s">
        <v>179</v>
      </c>
      <c r="E356" s="176" t="s">
        <v>4808</v>
      </c>
      <c r="F356" s="177" t="s">
        <v>4809</v>
      </c>
      <c r="G356" s="178" t="s">
        <v>595</v>
      </c>
      <c r="H356" s="179">
        <v>615</v>
      </c>
      <c r="I356" s="180"/>
      <c r="J356" s="181">
        <f t="shared" si="100"/>
        <v>0</v>
      </c>
      <c r="K356" s="177" t="s">
        <v>19</v>
      </c>
      <c r="L356" s="41"/>
      <c r="M356" s="182" t="s">
        <v>19</v>
      </c>
      <c r="N356" s="183" t="s">
        <v>47</v>
      </c>
      <c r="O356" s="66"/>
      <c r="P356" s="184">
        <f t="shared" si="101"/>
        <v>0</v>
      </c>
      <c r="Q356" s="184">
        <v>0</v>
      </c>
      <c r="R356" s="184">
        <f t="shared" si="102"/>
        <v>0</v>
      </c>
      <c r="S356" s="184">
        <v>0</v>
      </c>
      <c r="T356" s="185">
        <f t="shared" si="103"/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186" t="s">
        <v>184</v>
      </c>
      <c r="AT356" s="186" t="s">
        <v>179</v>
      </c>
      <c r="AU356" s="186" t="s">
        <v>84</v>
      </c>
      <c r="AY356" s="19" t="s">
        <v>177</v>
      </c>
      <c r="BE356" s="187">
        <f t="shared" si="104"/>
        <v>0</v>
      </c>
      <c r="BF356" s="187">
        <f t="shared" si="105"/>
        <v>0</v>
      </c>
      <c r="BG356" s="187">
        <f t="shared" si="106"/>
        <v>0</v>
      </c>
      <c r="BH356" s="187">
        <f t="shared" si="107"/>
        <v>0</v>
      </c>
      <c r="BI356" s="187">
        <f t="shared" si="108"/>
        <v>0</v>
      </c>
      <c r="BJ356" s="19" t="s">
        <v>84</v>
      </c>
      <c r="BK356" s="187">
        <f t="shared" si="109"/>
        <v>0</v>
      </c>
      <c r="BL356" s="19" t="s">
        <v>184</v>
      </c>
      <c r="BM356" s="186" t="s">
        <v>5103</v>
      </c>
    </row>
    <row r="357" spans="1:65" s="2" customFormat="1" ht="16.5" customHeight="1">
      <c r="A357" s="36"/>
      <c r="B357" s="37"/>
      <c r="C357" s="175" t="s">
        <v>2223</v>
      </c>
      <c r="D357" s="175" t="s">
        <v>179</v>
      </c>
      <c r="E357" s="176" t="s">
        <v>5104</v>
      </c>
      <c r="F357" s="177" t="s">
        <v>5105</v>
      </c>
      <c r="G357" s="178" t="s">
        <v>304</v>
      </c>
      <c r="H357" s="179">
        <v>2.35</v>
      </c>
      <c r="I357" s="180"/>
      <c r="J357" s="181">
        <f t="shared" si="100"/>
        <v>0</v>
      </c>
      <c r="K357" s="177" t="s">
        <v>19</v>
      </c>
      <c r="L357" s="41"/>
      <c r="M357" s="182" t="s">
        <v>19</v>
      </c>
      <c r="N357" s="183" t="s">
        <v>47</v>
      </c>
      <c r="O357" s="66"/>
      <c r="P357" s="184">
        <f t="shared" si="101"/>
        <v>0</v>
      </c>
      <c r="Q357" s="184">
        <v>0</v>
      </c>
      <c r="R357" s="184">
        <f t="shared" si="102"/>
        <v>0</v>
      </c>
      <c r="S357" s="184">
        <v>0</v>
      </c>
      <c r="T357" s="185">
        <f t="shared" si="103"/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186" t="s">
        <v>184</v>
      </c>
      <c r="AT357" s="186" t="s">
        <v>179</v>
      </c>
      <c r="AU357" s="186" t="s">
        <v>84</v>
      </c>
      <c r="AY357" s="19" t="s">
        <v>177</v>
      </c>
      <c r="BE357" s="187">
        <f t="shared" si="104"/>
        <v>0</v>
      </c>
      <c r="BF357" s="187">
        <f t="shared" si="105"/>
        <v>0</v>
      </c>
      <c r="BG357" s="187">
        <f t="shared" si="106"/>
        <v>0</v>
      </c>
      <c r="BH357" s="187">
        <f t="shared" si="107"/>
        <v>0</v>
      </c>
      <c r="BI357" s="187">
        <f t="shared" si="108"/>
        <v>0</v>
      </c>
      <c r="BJ357" s="19" t="s">
        <v>84</v>
      </c>
      <c r="BK357" s="187">
        <f t="shared" si="109"/>
        <v>0</v>
      </c>
      <c r="BL357" s="19" t="s">
        <v>184</v>
      </c>
      <c r="BM357" s="186" t="s">
        <v>5106</v>
      </c>
    </row>
    <row r="358" spans="1:65" s="12" customFormat="1" ht="25.9" customHeight="1">
      <c r="B358" s="159"/>
      <c r="C358" s="160"/>
      <c r="D358" s="161" t="s">
        <v>75</v>
      </c>
      <c r="E358" s="162" t="s">
        <v>5107</v>
      </c>
      <c r="F358" s="162" t="s">
        <v>5108</v>
      </c>
      <c r="G358" s="160"/>
      <c r="H358" s="160"/>
      <c r="I358" s="163"/>
      <c r="J358" s="164">
        <f>BK358</f>
        <v>0</v>
      </c>
      <c r="K358" s="160"/>
      <c r="L358" s="165"/>
      <c r="M358" s="166"/>
      <c r="N358" s="167"/>
      <c r="O358" s="167"/>
      <c r="P358" s="168">
        <f>SUM(P359:P365)</f>
        <v>0</v>
      </c>
      <c r="Q358" s="167"/>
      <c r="R358" s="168">
        <f>SUM(R359:R365)</f>
        <v>0</v>
      </c>
      <c r="S358" s="167"/>
      <c r="T358" s="169">
        <f>SUM(T359:T365)</f>
        <v>0</v>
      </c>
      <c r="AR358" s="170" t="s">
        <v>84</v>
      </c>
      <c r="AT358" s="171" t="s">
        <v>75</v>
      </c>
      <c r="AU358" s="171" t="s">
        <v>76</v>
      </c>
      <c r="AY358" s="170" t="s">
        <v>177</v>
      </c>
      <c r="BK358" s="172">
        <f>SUM(BK359:BK365)</f>
        <v>0</v>
      </c>
    </row>
    <row r="359" spans="1:65" s="2" customFormat="1" ht="16.5" customHeight="1">
      <c r="A359" s="36"/>
      <c r="B359" s="37"/>
      <c r="C359" s="175" t="s">
        <v>2227</v>
      </c>
      <c r="D359" s="175" t="s">
        <v>179</v>
      </c>
      <c r="E359" s="176" t="s">
        <v>5109</v>
      </c>
      <c r="F359" s="177" t="s">
        <v>5110</v>
      </c>
      <c r="G359" s="178" t="s">
        <v>272</v>
      </c>
      <c r="H359" s="179">
        <v>1</v>
      </c>
      <c r="I359" s="180"/>
      <c r="J359" s="181">
        <f t="shared" ref="J359:J365" si="110">ROUND(I359*H359,2)</f>
        <v>0</v>
      </c>
      <c r="K359" s="177" t="s">
        <v>19</v>
      </c>
      <c r="L359" s="41"/>
      <c r="M359" s="182" t="s">
        <v>19</v>
      </c>
      <c r="N359" s="183" t="s">
        <v>47</v>
      </c>
      <c r="O359" s="66"/>
      <c r="P359" s="184">
        <f t="shared" ref="P359:P365" si="111">O359*H359</f>
        <v>0</v>
      </c>
      <c r="Q359" s="184">
        <v>0</v>
      </c>
      <c r="R359" s="184">
        <f t="shared" ref="R359:R365" si="112">Q359*H359</f>
        <v>0</v>
      </c>
      <c r="S359" s="184">
        <v>0</v>
      </c>
      <c r="T359" s="185">
        <f t="shared" ref="T359:T365" si="113">S359*H359</f>
        <v>0</v>
      </c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R359" s="186" t="s">
        <v>184</v>
      </c>
      <c r="AT359" s="186" t="s">
        <v>179</v>
      </c>
      <c r="AU359" s="186" t="s">
        <v>84</v>
      </c>
      <c r="AY359" s="19" t="s">
        <v>177</v>
      </c>
      <c r="BE359" s="187">
        <f t="shared" ref="BE359:BE365" si="114">IF(N359="základní",J359,0)</f>
        <v>0</v>
      </c>
      <c r="BF359" s="187">
        <f t="shared" ref="BF359:BF365" si="115">IF(N359="snížená",J359,0)</f>
        <v>0</v>
      </c>
      <c r="BG359" s="187">
        <f t="shared" ref="BG359:BG365" si="116">IF(N359="zákl. přenesená",J359,0)</f>
        <v>0</v>
      </c>
      <c r="BH359" s="187">
        <f t="shared" ref="BH359:BH365" si="117">IF(N359="sníž. přenesená",J359,0)</f>
        <v>0</v>
      </c>
      <c r="BI359" s="187">
        <f t="shared" ref="BI359:BI365" si="118">IF(N359="nulová",J359,0)</f>
        <v>0</v>
      </c>
      <c r="BJ359" s="19" t="s">
        <v>84</v>
      </c>
      <c r="BK359" s="187">
        <f t="shared" ref="BK359:BK365" si="119">ROUND(I359*H359,2)</f>
        <v>0</v>
      </c>
      <c r="BL359" s="19" t="s">
        <v>184</v>
      </c>
      <c r="BM359" s="186" t="s">
        <v>5111</v>
      </c>
    </row>
    <row r="360" spans="1:65" s="2" customFormat="1" ht="16.5" customHeight="1">
      <c r="A360" s="36"/>
      <c r="B360" s="37"/>
      <c r="C360" s="237" t="s">
        <v>2232</v>
      </c>
      <c r="D360" s="237" t="s">
        <v>757</v>
      </c>
      <c r="E360" s="238" t="s">
        <v>5112</v>
      </c>
      <c r="F360" s="239" t="s">
        <v>5113</v>
      </c>
      <c r="G360" s="240" t="s">
        <v>272</v>
      </c>
      <c r="H360" s="241">
        <v>1</v>
      </c>
      <c r="I360" s="242"/>
      <c r="J360" s="243">
        <f t="shared" si="110"/>
        <v>0</v>
      </c>
      <c r="K360" s="239" t="s">
        <v>19</v>
      </c>
      <c r="L360" s="244"/>
      <c r="M360" s="245" t="s">
        <v>19</v>
      </c>
      <c r="N360" s="246" t="s">
        <v>47</v>
      </c>
      <c r="O360" s="66"/>
      <c r="P360" s="184">
        <f t="shared" si="111"/>
        <v>0</v>
      </c>
      <c r="Q360" s="184">
        <v>0</v>
      </c>
      <c r="R360" s="184">
        <f t="shared" si="112"/>
        <v>0</v>
      </c>
      <c r="S360" s="184">
        <v>0</v>
      </c>
      <c r="T360" s="185">
        <f t="shared" si="113"/>
        <v>0</v>
      </c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R360" s="186" t="s">
        <v>252</v>
      </c>
      <c r="AT360" s="186" t="s">
        <v>757</v>
      </c>
      <c r="AU360" s="186" t="s">
        <v>84</v>
      </c>
      <c r="AY360" s="19" t="s">
        <v>177</v>
      </c>
      <c r="BE360" s="187">
        <f t="shared" si="114"/>
        <v>0</v>
      </c>
      <c r="BF360" s="187">
        <f t="shared" si="115"/>
        <v>0</v>
      </c>
      <c r="BG360" s="187">
        <f t="shared" si="116"/>
        <v>0</v>
      </c>
      <c r="BH360" s="187">
        <f t="shared" si="117"/>
        <v>0</v>
      </c>
      <c r="BI360" s="187">
        <f t="shared" si="118"/>
        <v>0</v>
      </c>
      <c r="BJ360" s="19" t="s">
        <v>84</v>
      </c>
      <c r="BK360" s="187">
        <f t="shared" si="119"/>
        <v>0</v>
      </c>
      <c r="BL360" s="19" t="s">
        <v>184</v>
      </c>
      <c r="BM360" s="186" t="s">
        <v>5114</v>
      </c>
    </row>
    <row r="361" spans="1:65" s="2" customFormat="1" ht="16.5" customHeight="1">
      <c r="A361" s="36"/>
      <c r="B361" s="37"/>
      <c r="C361" s="175" t="s">
        <v>2236</v>
      </c>
      <c r="D361" s="175" t="s">
        <v>179</v>
      </c>
      <c r="E361" s="176" t="s">
        <v>5115</v>
      </c>
      <c r="F361" s="177" t="s">
        <v>5116</v>
      </c>
      <c r="G361" s="178" t="s">
        <v>272</v>
      </c>
      <c r="H361" s="179">
        <v>1</v>
      </c>
      <c r="I361" s="180"/>
      <c r="J361" s="181">
        <f t="shared" si="110"/>
        <v>0</v>
      </c>
      <c r="K361" s="177" t="s">
        <v>19</v>
      </c>
      <c r="L361" s="41"/>
      <c r="M361" s="182" t="s">
        <v>19</v>
      </c>
      <c r="N361" s="183" t="s">
        <v>47</v>
      </c>
      <c r="O361" s="66"/>
      <c r="P361" s="184">
        <f t="shared" si="111"/>
        <v>0</v>
      </c>
      <c r="Q361" s="184">
        <v>0</v>
      </c>
      <c r="R361" s="184">
        <f t="shared" si="112"/>
        <v>0</v>
      </c>
      <c r="S361" s="184">
        <v>0</v>
      </c>
      <c r="T361" s="185">
        <f t="shared" si="113"/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86" t="s">
        <v>184</v>
      </c>
      <c r="AT361" s="186" t="s">
        <v>179</v>
      </c>
      <c r="AU361" s="186" t="s">
        <v>84</v>
      </c>
      <c r="AY361" s="19" t="s">
        <v>177</v>
      </c>
      <c r="BE361" s="187">
        <f t="shared" si="114"/>
        <v>0</v>
      </c>
      <c r="BF361" s="187">
        <f t="shared" si="115"/>
        <v>0</v>
      </c>
      <c r="BG361" s="187">
        <f t="shared" si="116"/>
        <v>0</v>
      </c>
      <c r="BH361" s="187">
        <f t="shared" si="117"/>
        <v>0</v>
      </c>
      <c r="BI361" s="187">
        <f t="shared" si="118"/>
        <v>0</v>
      </c>
      <c r="BJ361" s="19" t="s">
        <v>84</v>
      </c>
      <c r="BK361" s="187">
        <f t="shared" si="119"/>
        <v>0</v>
      </c>
      <c r="BL361" s="19" t="s">
        <v>184</v>
      </c>
      <c r="BM361" s="186" t="s">
        <v>5117</v>
      </c>
    </row>
    <row r="362" spans="1:65" s="2" customFormat="1" ht="16.5" customHeight="1">
      <c r="A362" s="36"/>
      <c r="B362" s="37"/>
      <c r="C362" s="237" t="s">
        <v>2241</v>
      </c>
      <c r="D362" s="237" t="s">
        <v>757</v>
      </c>
      <c r="E362" s="238" t="s">
        <v>5118</v>
      </c>
      <c r="F362" s="239" t="s">
        <v>5119</v>
      </c>
      <c r="G362" s="240" t="s">
        <v>272</v>
      </c>
      <c r="H362" s="241">
        <v>1</v>
      </c>
      <c r="I362" s="242"/>
      <c r="J362" s="243">
        <f t="shared" si="110"/>
        <v>0</v>
      </c>
      <c r="K362" s="239" t="s">
        <v>19</v>
      </c>
      <c r="L362" s="244"/>
      <c r="M362" s="245" t="s">
        <v>19</v>
      </c>
      <c r="N362" s="246" t="s">
        <v>47</v>
      </c>
      <c r="O362" s="66"/>
      <c r="P362" s="184">
        <f t="shared" si="111"/>
        <v>0</v>
      </c>
      <c r="Q362" s="184">
        <v>0</v>
      </c>
      <c r="R362" s="184">
        <f t="shared" si="112"/>
        <v>0</v>
      </c>
      <c r="S362" s="184">
        <v>0</v>
      </c>
      <c r="T362" s="185">
        <f t="shared" si="113"/>
        <v>0</v>
      </c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R362" s="186" t="s">
        <v>252</v>
      </c>
      <c r="AT362" s="186" t="s">
        <v>757</v>
      </c>
      <c r="AU362" s="186" t="s">
        <v>84</v>
      </c>
      <c r="AY362" s="19" t="s">
        <v>177</v>
      </c>
      <c r="BE362" s="187">
        <f t="shared" si="114"/>
        <v>0</v>
      </c>
      <c r="BF362" s="187">
        <f t="shared" si="115"/>
        <v>0</v>
      </c>
      <c r="BG362" s="187">
        <f t="shared" si="116"/>
        <v>0</v>
      </c>
      <c r="BH362" s="187">
        <f t="shared" si="117"/>
        <v>0</v>
      </c>
      <c r="BI362" s="187">
        <f t="shared" si="118"/>
        <v>0</v>
      </c>
      <c r="BJ362" s="19" t="s">
        <v>84</v>
      </c>
      <c r="BK362" s="187">
        <f t="shared" si="119"/>
        <v>0</v>
      </c>
      <c r="BL362" s="19" t="s">
        <v>184</v>
      </c>
      <c r="BM362" s="186" t="s">
        <v>5120</v>
      </c>
    </row>
    <row r="363" spans="1:65" s="2" customFormat="1" ht="49.15" customHeight="1">
      <c r="A363" s="36"/>
      <c r="B363" s="37"/>
      <c r="C363" s="175" t="s">
        <v>2245</v>
      </c>
      <c r="D363" s="175" t="s">
        <v>179</v>
      </c>
      <c r="E363" s="176" t="s">
        <v>5121</v>
      </c>
      <c r="F363" s="177" t="s">
        <v>5122</v>
      </c>
      <c r="G363" s="178" t="s">
        <v>4577</v>
      </c>
      <c r="H363" s="179">
        <v>1</v>
      </c>
      <c r="I363" s="180"/>
      <c r="J363" s="181">
        <f t="shared" si="110"/>
        <v>0</v>
      </c>
      <c r="K363" s="177" t="s">
        <v>19</v>
      </c>
      <c r="L363" s="41"/>
      <c r="M363" s="182" t="s">
        <v>19</v>
      </c>
      <c r="N363" s="183" t="s">
        <v>47</v>
      </c>
      <c r="O363" s="66"/>
      <c r="P363" s="184">
        <f t="shared" si="111"/>
        <v>0</v>
      </c>
      <c r="Q363" s="184">
        <v>0</v>
      </c>
      <c r="R363" s="184">
        <f t="shared" si="112"/>
        <v>0</v>
      </c>
      <c r="S363" s="184">
        <v>0</v>
      </c>
      <c r="T363" s="185">
        <f t="shared" si="113"/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186" t="s">
        <v>184</v>
      </c>
      <c r="AT363" s="186" t="s">
        <v>179</v>
      </c>
      <c r="AU363" s="186" t="s">
        <v>84</v>
      </c>
      <c r="AY363" s="19" t="s">
        <v>177</v>
      </c>
      <c r="BE363" s="187">
        <f t="shared" si="114"/>
        <v>0</v>
      </c>
      <c r="BF363" s="187">
        <f t="shared" si="115"/>
        <v>0</v>
      </c>
      <c r="BG363" s="187">
        <f t="shared" si="116"/>
        <v>0</v>
      </c>
      <c r="BH363" s="187">
        <f t="shared" si="117"/>
        <v>0</v>
      </c>
      <c r="BI363" s="187">
        <f t="shared" si="118"/>
        <v>0</v>
      </c>
      <c r="BJ363" s="19" t="s">
        <v>84</v>
      </c>
      <c r="BK363" s="187">
        <f t="shared" si="119"/>
        <v>0</v>
      </c>
      <c r="BL363" s="19" t="s">
        <v>184</v>
      </c>
      <c r="BM363" s="186" t="s">
        <v>5123</v>
      </c>
    </row>
    <row r="364" spans="1:65" s="2" customFormat="1" ht="24.2" customHeight="1">
      <c r="A364" s="36"/>
      <c r="B364" s="37"/>
      <c r="C364" s="175" t="s">
        <v>2250</v>
      </c>
      <c r="D364" s="175" t="s">
        <v>179</v>
      </c>
      <c r="E364" s="176" t="s">
        <v>5124</v>
      </c>
      <c r="F364" s="177" t="s">
        <v>5125</v>
      </c>
      <c r="G364" s="178" t="s">
        <v>4577</v>
      </c>
      <c r="H364" s="179">
        <v>1</v>
      </c>
      <c r="I364" s="180"/>
      <c r="J364" s="181">
        <f t="shared" si="110"/>
        <v>0</v>
      </c>
      <c r="K364" s="177" t="s">
        <v>19</v>
      </c>
      <c r="L364" s="41"/>
      <c r="M364" s="182" t="s">
        <v>19</v>
      </c>
      <c r="N364" s="183" t="s">
        <v>47</v>
      </c>
      <c r="O364" s="66"/>
      <c r="P364" s="184">
        <f t="shared" si="111"/>
        <v>0</v>
      </c>
      <c r="Q364" s="184">
        <v>0</v>
      </c>
      <c r="R364" s="184">
        <f t="shared" si="112"/>
        <v>0</v>
      </c>
      <c r="S364" s="184">
        <v>0</v>
      </c>
      <c r="T364" s="185">
        <f t="shared" si="113"/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186" t="s">
        <v>184</v>
      </c>
      <c r="AT364" s="186" t="s">
        <v>179</v>
      </c>
      <c r="AU364" s="186" t="s">
        <v>84</v>
      </c>
      <c r="AY364" s="19" t="s">
        <v>177</v>
      </c>
      <c r="BE364" s="187">
        <f t="shared" si="114"/>
        <v>0</v>
      </c>
      <c r="BF364" s="187">
        <f t="shared" si="115"/>
        <v>0</v>
      </c>
      <c r="BG364" s="187">
        <f t="shared" si="116"/>
        <v>0</v>
      </c>
      <c r="BH364" s="187">
        <f t="shared" si="117"/>
        <v>0</v>
      </c>
      <c r="BI364" s="187">
        <f t="shared" si="118"/>
        <v>0</v>
      </c>
      <c r="BJ364" s="19" t="s">
        <v>84</v>
      </c>
      <c r="BK364" s="187">
        <f t="shared" si="119"/>
        <v>0</v>
      </c>
      <c r="BL364" s="19" t="s">
        <v>184</v>
      </c>
      <c r="BM364" s="186" t="s">
        <v>5126</v>
      </c>
    </row>
    <row r="365" spans="1:65" s="2" customFormat="1" ht="16.5" customHeight="1">
      <c r="A365" s="36"/>
      <c r="B365" s="37"/>
      <c r="C365" s="175" t="s">
        <v>2254</v>
      </c>
      <c r="D365" s="175" t="s">
        <v>179</v>
      </c>
      <c r="E365" s="176" t="s">
        <v>5127</v>
      </c>
      <c r="F365" s="177" t="s">
        <v>5128</v>
      </c>
      <c r="G365" s="178" t="s">
        <v>304</v>
      </c>
      <c r="H365" s="179">
        <v>1.4E-2</v>
      </c>
      <c r="I365" s="180"/>
      <c r="J365" s="181">
        <f t="shared" si="110"/>
        <v>0</v>
      </c>
      <c r="K365" s="177" t="s">
        <v>19</v>
      </c>
      <c r="L365" s="41"/>
      <c r="M365" s="182" t="s">
        <v>19</v>
      </c>
      <c r="N365" s="183" t="s">
        <v>47</v>
      </c>
      <c r="O365" s="66"/>
      <c r="P365" s="184">
        <f t="shared" si="111"/>
        <v>0</v>
      </c>
      <c r="Q365" s="184">
        <v>0</v>
      </c>
      <c r="R365" s="184">
        <f t="shared" si="112"/>
        <v>0</v>
      </c>
      <c r="S365" s="184">
        <v>0</v>
      </c>
      <c r="T365" s="185">
        <f t="shared" si="113"/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86" t="s">
        <v>184</v>
      </c>
      <c r="AT365" s="186" t="s">
        <v>179</v>
      </c>
      <c r="AU365" s="186" t="s">
        <v>84</v>
      </c>
      <c r="AY365" s="19" t="s">
        <v>177</v>
      </c>
      <c r="BE365" s="187">
        <f t="shared" si="114"/>
        <v>0</v>
      </c>
      <c r="BF365" s="187">
        <f t="shared" si="115"/>
        <v>0</v>
      </c>
      <c r="BG365" s="187">
        <f t="shared" si="116"/>
        <v>0</v>
      </c>
      <c r="BH365" s="187">
        <f t="shared" si="117"/>
        <v>0</v>
      </c>
      <c r="BI365" s="187">
        <f t="shared" si="118"/>
        <v>0</v>
      </c>
      <c r="BJ365" s="19" t="s">
        <v>84</v>
      </c>
      <c r="BK365" s="187">
        <f t="shared" si="119"/>
        <v>0</v>
      </c>
      <c r="BL365" s="19" t="s">
        <v>184</v>
      </c>
      <c r="BM365" s="186" t="s">
        <v>5129</v>
      </c>
    </row>
    <row r="366" spans="1:65" s="12" customFormat="1" ht="25.9" customHeight="1">
      <c r="B366" s="159"/>
      <c r="C366" s="160"/>
      <c r="D366" s="161" t="s">
        <v>75</v>
      </c>
      <c r="E366" s="162" t="s">
        <v>5130</v>
      </c>
      <c r="F366" s="162" t="s">
        <v>5131</v>
      </c>
      <c r="G366" s="160"/>
      <c r="H366" s="160"/>
      <c r="I366" s="163"/>
      <c r="J366" s="164">
        <f>BK366</f>
        <v>0</v>
      </c>
      <c r="K366" s="160"/>
      <c r="L366" s="165"/>
      <c r="M366" s="166"/>
      <c r="N366" s="167"/>
      <c r="O366" s="167"/>
      <c r="P366" s="168">
        <f>SUM(P367:P418)</f>
        <v>0</v>
      </c>
      <c r="Q366" s="167"/>
      <c r="R366" s="168">
        <f>SUM(R367:R418)</f>
        <v>0</v>
      </c>
      <c r="S366" s="167"/>
      <c r="T366" s="169">
        <f>SUM(T367:T418)</f>
        <v>0</v>
      </c>
      <c r="AR366" s="170" t="s">
        <v>84</v>
      </c>
      <c r="AT366" s="171" t="s">
        <v>75</v>
      </c>
      <c r="AU366" s="171" t="s">
        <v>76</v>
      </c>
      <c r="AY366" s="170" t="s">
        <v>177</v>
      </c>
      <c r="BK366" s="172">
        <f>SUM(BK367:BK418)</f>
        <v>0</v>
      </c>
    </row>
    <row r="367" spans="1:65" s="2" customFormat="1" ht="16.5" customHeight="1">
      <c r="A367" s="36"/>
      <c r="B367" s="37"/>
      <c r="C367" s="175" t="s">
        <v>2260</v>
      </c>
      <c r="D367" s="175" t="s">
        <v>179</v>
      </c>
      <c r="E367" s="176" t="s">
        <v>5132</v>
      </c>
      <c r="F367" s="177" t="s">
        <v>5133</v>
      </c>
      <c r="G367" s="178" t="s">
        <v>272</v>
      </c>
      <c r="H367" s="179">
        <v>23</v>
      </c>
      <c r="I367" s="180"/>
      <c r="J367" s="181">
        <f t="shared" ref="J367:J398" si="120">ROUND(I367*H367,2)</f>
        <v>0</v>
      </c>
      <c r="K367" s="177" t="s">
        <v>19</v>
      </c>
      <c r="L367" s="41"/>
      <c r="M367" s="182" t="s">
        <v>19</v>
      </c>
      <c r="N367" s="183" t="s">
        <v>47</v>
      </c>
      <c r="O367" s="66"/>
      <c r="P367" s="184">
        <f t="shared" ref="P367:P398" si="121">O367*H367</f>
        <v>0</v>
      </c>
      <c r="Q367" s="184">
        <v>0</v>
      </c>
      <c r="R367" s="184">
        <f t="shared" ref="R367:R398" si="122">Q367*H367</f>
        <v>0</v>
      </c>
      <c r="S367" s="184">
        <v>0</v>
      </c>
      <c r="T367" s="185">
        <f t="shared" ref="T367:T398" si="123">S367*H367</f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186" t="s">
        <v>184</v>
      </c>
      <c r="AT367" s="186" t="s">
        <v>179</v>
      </c>
      <c r="AU367" s="186" t="s">
        <v>84</v>
      </c>
      <c r="AY367" s="19" t="s">
        <v>177</v>
      </c>
      <c r="BE367" s="187">
        <f t="shared" ref="BE367:BE398" si="124">IF(N367="základní",J367,0)</f>
        <v>0</v>
      </c>
      <c r="BF367" s="187">
        <f t="shared" ref="BF367:BF398" si="125">IF(N367="snížená",J367,0)</f>
        <v>0</v>
      </c>
      <c r="BG367" s="187">
        <f t="shared" ref="BG367:BG398" si="126">IF(N367="zákl. přenesená",J367,0)</f>
        <v>0</v>
      </c>
      <c r="BH367" s="187">
        <f t="shared" ref="BH367:BH398" si="127">IF(N367="sníž. přenesená",J367,0)</f>
        <v>0</v>
      </c>
      <c r="BI367" s="187">
        <f t="shared" ref="BI367:BI398" si="128">IF(N367="nulová",J367,0)</f>
        <v>0</v>
      </c>
      <c r="BJ367" s="19" t="s">
        <v>84</v>
      </c>
      <c r="BK367" s="187">
        <f t="shared" ref="BK367:BK398" si="129">ROUND(I367*H367,2)</f>
        <v>0</v>
      </c>
      <c r="BL367" s="19" t="s">
        <v>184</v>
      </c>
      <c r="BM367" s="186" t="s">
        <v>5134</v>
      </c>
    </row>
    <row r="368" spans="1:65" s="2" customFormat="1" ht="16.5" customHeight="1">
      <c r="A368" s="36"/>
      <c r="B368" s="37"/>
      <c r="C368" s="175" t="s">
        <v>2265</v>
      </c>
      <c r="D368" s="175" t="s">
        <v>179</v>
      </c>
      <c r="E368" s="176" t="s">
        <v>5135</v>
      </c>
      <c r="F368" s="177" t="s">
        <v>5136</v>
      </c>
      <c r="G368" s="178" t="s">
        <v>272</v>
      </c>
      <c r="H368" s="179">
        <v>15</v>
      </c>
      <c r="I368" s="180"/>
      <c r="J368" s="181">
        <f t="shared" si="120"/>
        <v>0</v>
      </c>
      <c r="K368" s="177" t="s">
        <v>19</v>
      </c>
      <c r="L368" s="41"/>
      <c r="M368" s="182" t="s">
        <v>19</v>
      </c>
      <c r="N368" s="183" t="s">
        <v>47</v>
      </c>
      <c r="O368" s="66"/>
      <c r="P368" s="184">
        <f t="shared" si="121"/>
        <v>0</v>
      </c>
      <c r="Q368" s="184">
        <v>0</v>
      </c>
      <c r="R368" s="184">
        <f t="shared" si="122"/>
        <v>0</v>
      </c>
      <c r="S368" s="184">
        <v>0</v>
      </c>
      <c r="T368" s="185">
        <f t="shared" si="123"/>
        <v>0</v>
      </c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R368" s="186" t="s">
        <v>184</v>
      </c>
      <c r="AT368" s="186" t="s">
        <v>179</v>
      </c>
      <c r="AU368" s="186" t="s">
        <v>84</v>
      </c>
      <c r="AY368" s="19" t="s">
        <v>177</v>
      </c>
      <c r="BE368" s="187">
        <f t="shared" si="124"/>
        <v>0</v>
      </c>
      <c r="BF368" s="187">
        <f t="shared" si="125"/>
        <v>0</v>
      </c>
      <c r="BG368" s="187">
        <f t="shared" si="126"/>
        <v>0</v>
      </c>
      <c r="BH368" s="187">
        <f t="shared" si="127"/>
        <v>0</v>
      </c>
      <c r="BI368" s="187">
        <f t="shared" si="128"/>
        <v>0</v>
      </c>
      <c r="BJ368" s="19" t="s">
        <v>84</v>
      </c>
      <c r="BK368" s="187">
        <f t="shared" si="129"/>
        <v>0</v>
      </c>
      <c r="BL368" s="19" t="s">
        <v>184</v>
      </c>
      <c r="BM368" s="186" t="s">
        <v>5137</v>
      </c>
    </row>
    <row r="369" spans="1:65" s="2" customFormat="1" ht="16.5" customHeight="1">
      <c r="A369" s="36"/>
      <c r="B369" s="37"/>
      <c r="C369" s="175" t="s">
        <v>2269</v>
      </c>
      <c r="D369" s="175" t="s">
        <v>179</v>
      </c>
      <c r="E369" s="176" t="s">
        <v>5138</v>
      </c>
      <c r="F369" s="177" t="s">
        <v>5139</v>
      </c>
      <c r="G369" s="178" t="s">
        <v>272</v>
      </c>
      <c r="H369" s="179">
        <v>7</v>
      </c>
      <c r="I369" s="180"/>
      <c r="J369" s="181">
        <f t="shared" si="120"/>
        <v>0</v>
      </c>
      <c r="K369" s="177" t="s">
        <v>19</v>
      </c>
      <c r="L369" s="41"/>
      <c r="M369" s="182" t="s">
        <v>19</v>
      </c>
      <c r="N369" s="183" t="s">
        <v>47</v>
      </c>
      <c r="O369" s="66"/>
      <c r="P369" s="184">
        <f t="shared" si="121"/>
        <v>0</v>
      </c>
      <c r="Q369" s="184">
        <v>0</v>
      </c>
      <c r="R369" s="184">
        <f t="shared" si="122"/>
        <v>0</v>
      </c>
      <c r="S369" s="184">
        <v>0</v>
      </c>
      <c r="T369" s="185">
        <f t="shared" si="123"/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186" t="s">
        <v>184</v>
      </c>
      <c r="AT369" s="186" t="s">
        <v>179</v>
      </c>
      <c r="AU369" s="186" t="s">
        <v>84</v>
      </c>
      <c r="AY369" s="19" t="s">
        <v>177</v>
      </c>
      <c r="BE369" s="187">
        <f t="shared" si="124"/>
        <v>0</v>
      </c>
      <c r="BF369" s="187">
        <f t="shared" si="125"/>
        <v>0</v>
      </c>
      <c r="BG369" s="187">
        <f t="shared" si="126"/>
        <v>0</v>
      </c>
      <c r="BH369" s="187">
        <f t="shared" si="127"/>
        <v>0</v>
      </c>
      <c r="BI369" s="187">
        <f t="shared" si="128"/>
        <v>0</v>
      </c>
      <c r="BJ369" s="19" t="s">
        <v>84</v>
      </c>
      <c r="BK369" s="187">
        <f t="shared" si="129"/>
        <v>0</v>
      </c>
      <c r="BL369" s="19" t="s">
        <v>184</v>
      </c>
      <c r="BM369" s="186" t="s">
        <v>5140</v>
      </c>
    </row>
    <row r="370" spans="1:65" s="2" customFormat="1" ht="16.5" customHeight="1">
      <c r="A370" s="36"/>
      <c r="B370" s="37"/>
      <c r="C370" s="175" t="s">
        <v>2275</v>
      </c>
      <c r="D370" s="175" t="s">
        <v>179</v>
      </c>
      <c r="E370" s="176" t="s">
        <v>5141</v>
      </c>
      <c r="F370" s="177" t="s">
        <v>5142</v>
      </c>
      <c r="G370" s="178" t="s">
        <v>272</v>
      </c>
      <c r="H370" s="179">
        <v>3</v>
      </c>
      <c r="I370" s="180"/>
      <c r="J370" s="181">
        <f t="shared" si="120"/>
        <v>0</v>
      </c>
      <c r="K370" s="177" t="s">
        <v>19</v>
      </c>
      <c r="L370" s="41"/>
      <c r="M370" s="182" t="s">
        <v>19</v>
      </c>
      <c r="N370" s="183" t="s">
        <v>47</v>
      </c>
      <c r="O370" s="66"/>
      <c r="P370" s="184">
        <f t="shared" si="121"/>
        <v>0</v>
      </c>
      <c r="Q370" s="184">
        <v>0</v>
      </c>
      <c r="R370" s="184">
        <f t="shared" si="122"/>
        <v>0</v>
      </c>
      <c r="S370" s="184">
        <v>0</v>
      </c>
      <c r="T370" s="185">
        <f t="shared" si="123"/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86" t="s">
        <v>184</v>
      </c>
      <c r="AT370" s="186" t="s">
        <v>179</v>
      </c>
      <c r="AU370" s="186" t="s">
        <v>84</v>
      </c>
      <c r="AY370" s="19" t="s">
        <v>177</v>
      </c>
      <c r="BE370" s="187">
        <f t="shared" si="124"/>
        <v>0</v>
      </c>
      <c r="BF370" s="187">
        <f t="shared" si="125"/>
        <v>0</v>
      </c>
      <c r="BG370" s="187">
        <f t="shared" si="126"/>
        <v>0</v>
      </c>
      <c r="BH370" s="187">
        <f t="shared" si="127"/>
        <v>0</v>
      </c>
      <c r="BI370" s="187">
        <f t="shared" si="128"/>
        <v>0</v>
      </c>
      <c r="BJ370" s="19" t="s">
        <v>84</v>
      </c>
      <c r="BK370" s="187">
        <f t="shared" si="129"/>
        <v>0</v>
      </c>
      <c r="BL370" s="19" t="s">
        <v>184</v>
      </c>
      <c r="BM370" s="186" t="s">
        <v>5143</v>
      </c>
    </row>
    <row r="371" spans="1:65" s="2" customFormat="1" ht="16.5" customHeight="1">
      <c r="A371" s="36"/>
      <c r="B371" s="37"/>
      <c r="C371" s="175" t="s">
        <v>2281</v>
      </c>
      <c r="D371" s="175" t="s">
        <v>179</v>
      </c>
      <c r="E371" s="176" t="s">
        <v>5144</v>
      </c>
      <c r="F371" s="177" t="s">
        <v>5145</v>
      </c>
      <c r="G371" s="178" t="s">
        <v>272</v>
      </c>
      <c r="H371" s="179">
        <v>1</v>
      </c>
      <c r="I371" s="180"/>
      <c r="J371" s="181">
        <f t="shared" si="120"/>
        <v>0</v>
      </c>
      <c r="K371" s="177" t="s">
        <v>19</v>
      </c>
      <c r="L371" s="41"/>
      <c r="M371" s="182" t="s">
        <v>19</v>
      </c>
      <c r="N371" s="183" t="s">
        <v>47</v>
      </c>
      <c r="O371" s="66"/>
      <c r="P371" s="184">
        <f t="shared" si="121"/>
        <v>0</v>
      </c>
      <c r="Q371" s="184">
        <v>0</v>
      </c>
      <c r="R371" s="184">
        <f t="shared" si="122"/>
        <v>0</v>
      </c>
      <c r="S371" s="184">
        <v>0</v>
      </c>
      <c r="T371" s="185">
        <f t="shared" si="123"/>
        <v>0</v>
      </c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R371" s="186" t="s">
        <v>184</v>
      </c>
      <c r="AT371" s="186" t="s">
        <v>179</v>
      </c>
      <c r="AU371" s="186" t="s">
        <v>84</v>
      </c>
      <c r="AY371" s="19" t="s">
        <v>177</v>
      </c>
      <c r="BE371" s="187">
        <f t="shared" si="124"/>
        <v>0</v>
      </c>
      <c r="BF371" s="187">
        <f t="shared" si="125"/>
        <v>0</v>
      </c>
      <c r="BG371" s="187">
        <f t="shared" si="126"/>
        <v>0</v>
      </c>
      <c r="BH371" s="187">
        <f t="shared" si="127"/>
        <v>0</v>
      </c>
      <c r="BI371" s="187">
        <f t="shared" si="128"/>
        <v>0</v>
      </c>
      <c r="BJ371" s="19" t="s">
        <v>84</v>
      </c>
      <c r="BK371" s="187">
        <f t="shared" si="129"/>
        <v>0</v>
      </c>
      <c r="BL371" s="19" t="s">
        <v>184</v>
      </c>
      <c r="BM371" s="186" t="s">
        <v>5146</v>
      </c>
    </row>
    <row r="372" spans="1:65" s="2" customFormat="1" ht="16.5" customHeight="1">
      <c r="A372" s="36"/>
      <c r="B372" s="37"/>
      <c r="C372" s="175" t="s">
        <v>2285</v>
      </c>
      <c r="D372" s="175" t="s">
        <v>179</v>
      </c>
      <c r="E372" s="176" t="s">
        <v>5147</v>
      </c>
      <c r="F372" s="177" t="s">
        <v>5148</v>
      </c>
      <c r="G372" s="178" t="s">
        <v>272</v>
      </c>
      <c r="H372" s="179">
        <v>3</v>
      </c>
      <c r="I372" s="180"/>
      <c r="J372" s="181">
        <f t="shared" si="120"/>
        <v>0</v>
      </c>
      <c r="K372" s="177" t="s">
        <v>19</v>
      </c>
      <c r="L372" s="41"/>
      <c r="M372" s="182" t="s">
        <v>19</v>
      </c>
      <c r="N372" s="183" t="s">
        <v>47</v>
      </c>
      <c r="O372" s="66"/>
      <c r="P372" s="184">
        <f t="shared" si="121"/>
        <v>0</v>
      </c>
      <c r="Q372" s="184">
        <v>0</v>
      </c>
      <c r="R372" s="184">
        <f t="shared" si="122"/>
        <v>0</v>
      </c>
      <c r="S372" s="184">
        <v>0</v>
      </c>
      <c r="T372" s="185">
        <f t="shared" si="123"/>
        <v>0</v>
      </c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R372" s="186" t="s">
        <v>184</v>
      </c>
      <c r="AT372" s="186" t="s">
        <v>179</v>
      </c>
      <c r="AU372" s="186" t="s">
        <v>84</v>
      </c>
      <c r="AY372" s="19" t="s">
        <v>177</v>
      </c>
      <c r="BE372" s="187">
        <f t="shared" si="124"/>
        <v>0</v>
      </c>
      <c r="BF372" s="187">
        <f t="shared" si="125"/>
        <v>0</v>
      </c>
      <c r="BG372" s="187">
        <f t="shared" si="126"/>
        <v>0</v>
      </c>
      <c r="BH372" s="187">
        <f t="shared" si="127"/>
        <v>0</v>
      </c>
      <c r="BI372" s="187">
        <f t="shared" si="128"/>
        <v>0</v>
      </c>
      <c r="BJ372" s="19" t="s">
        <v>84</v>
      </c>
      <c r="BK372" s="187">
        <f t="shared" si="129"/>
        <v>0</v>
      </c>
      <c r="BL372" s="19" t="s">
        <v>184</v>
      </c>
      <c r="BM372" s="186" t="s">
        <v>5149</v>
      </c>
    </row>
    <row r="373" spans="1:65" s="2" customFormat="1" ht="16.5" customHeight="1">
      <c r="A373" s="36"/>
      <c r="B373" s="37"/>
      <c r="C373" s="175" t="s">
        <v>2294</v>
      </c>
      <c r="D373" s="175" t="s">
        <v>179</v>
      </c>
      <c r="E373" s="176" t="s">
        <v>5150</v>
      </c>
      <c r="F373" s="177" t="s">
        <v>5151</v>
      </c>
      <c r="G373" s="178" t="s">
        <v>272</v>
      </c>
      <c r="H373" s="179">
        <v>12</v>
      </c>
      <c r="I373" s="180"/>
      <c r="J373" s="181">
        <f t="shared" si="120"/>
        <v>0</v>
      </c>
      <c r="K373" s="177" t="s">
        <v>19</v>
      </c>
      <c r="L373" s="41"/>
      <c r="M373" s="182" t="s">
        <v>19</v>
      </c>
      <c r="N373" s="183" t="s">
        <v>47</v>
      </c>
      <c r="O373" s="66"/>
      <c r="P373" s="184">
        <f t="shared" si="121"/>
        <v>0</v>
      </c>
      <c r="Q373" s="184">
        <v>0</v>
      </c>
      <c r="R373" s="184">
        <f t="shared" si="122"/>
        <v>0</v>
      </c>
      <c r="S373" s="184">
        <v>0</v>
      </c>
      <c r="T373" s="185">
        <f t="shared" si="123"/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86" t="s">
        <v>184</v>
      </c>
      <c r="AT373" s="186" t="s">
        <v>179</v>
      </c>
      <c r="AU373" s="186" t="s">
        <v>84</v>
      </c>
      <c r="AY373" s="19" t="s">
        <v>177</v>
      </c>
      <c r="BE373" s="187">
        <f t="shared" si="124"/>
        <v>0</v>
      </c>
      <c r="BF373" s="187">
        <f t="shared" si="125"/>
        <v>0</v>
      </c>
      <c r="BG373" s="187">
        <f t="shared" si="126"/>
        <v>0</v>
      </c>
      <c r="BH373" s="187">
        <f t="shared" si="127"/>
        <v>0</v>
      </c>
      <c r="BI373" s="187">
        <f t="shared" si="128"/>
        <v>0</v>
      </c>
      <c r="BJ373" s="19" t="s">
        <v>84</v>
      </c>
      <c r="BK373" s="187">
        <f t="shared" si="129"/>
        <v>0</v>
      </c>
      <c r="BL373" s="19" t="s">
        <v>184</v>
      </c>
      <c r="BM373" s="186" t="s">
        <v>5152</v>
      </c>
    </row>
    <row r="374" spans="1:65" s="2" customFormat="1" ht="16.5" customHeight="1">
      <c r="A374" s="36"/>
      <c r="B374" s="37"/>
      <c r="C374" s="175" t="s">
        <v>2300</v>
      </c>
      <c r="D374" s="175" t="s">
        <v>179</v>
      </c>
      <c r="E374" s="176" t="s">
        <v>5153</v>
      </c>
      <c r="F374" s="177" t="s">
        <v>5154</v>
      </c>
      <c r="G374" s="178" t="s">
        <v>272</v>
      </c>
      <c r="H374" s="179">
        <v>12</v>
      </c>
      <c r="I374" s="180"/>
      <c r="J374" s="181">
        <f t="shared" si="120"/>
        <v>0</v>
      </c>
      <c r="K374" s="177" t="s">
        <v>19</v>
      </c>
      <c r="L374" s="41"/>
      <c r="M374" s="182" t="s">
        <v>19</v>
      </c>
      <c r="N374" s="183" t="s">
        <v>47</v>
      </c>
      <c r="O374" s="66"/>
      <c r="P374" s="184">
        <f t="shared" si="121"/>
        <v>0</v>
      </c>
      <c r="Q374" s="184">
        <v>0</v>
      </c>
      <c r="R374" s="184">
        <f t="shared" si="122"/>
        <v>0</v>
      </c>
      <c r="S374" s="184">
        <v>0</v>
      </c>
      <c r="T374" s="185">
        <f t="shared" si="123"/>
        <v>0</v>
      </c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R374" s="186" t="s">
        <v>184</v>
      </c>
      <c r="AT374" s="186" t="s">
        <v>179</v>
      </c>
      <c r="AU374" s="186" t="s">
        <v>84</v>
      </c>
      <c r="AY374" s="19" t="s">
        <v>177</v>
      </c>
      <c r="BE374" s="187">
        <f t="shared" si="124"/>
        <v>0</v>
      </c>
      <c r="BF374" s="187">
        <f t="shared" si="125"/>
        <v>0</v>
      </c>
      <c r="BG374" s="187">
        <f t="shared" si="126"/>
        <v>0</v>
      </c>
      <c r="BH374" s="187">
        <f t="shared" si="127"/>
        <v>0</v>
      </c>
      <c r="BI374" s="187">
        <f t="shared" si="128"/>
        <v>0</v>
      </c>
      <c r="BJ374" s="19" t="s">
        <v>84</v>
      </c>
      <c r="BK374" s="187">
        <f t="shared" si="129"/>
        <v>0</v>
      </c>
      <c r="BL374" s="19" t="s">
        <v>184</v>
      </c>
      <c r="BM374" s="186" t="s">
        <v>5155</v>
      </c>
    </row>
    <row r="375" spans="1:65" s="2" customFormat="1" ht="16.5" customHeight="1">
      <c r="A375" s="36"/>
      <c r="B375" s="37"/>
      <c r="C375" s="175" t="s">
        <v>2302</v>
      </c>
      <c r="D375" s="175" t="s">
        <v>179</v>
      </c>
      <c r="E375" s="176" t="s">
        <v>5156</v>
      </c>
      <c r="F375" s="177" t="s">
        <v>5157</v>
      </c>
      <c r="G375" s="178" t="s">
        <v>272</v>
      </c>
      <c r="H375" s="179">
        <v>12</v>
      </c>
      <c r="I375" s="180"/>
      <c r="J375" s="181">
        <f t="shared" si="120"/>
        <v>0</v>
      </c>
      <c r="K375" s="177" t="s">
        <v>19</v>
      </c>
      <c r="L375" s="41"/>
      <c r="M375" s="182" t="s">
        <v>19</v>
      </c>
      <c r="N375" s="183" t="s">
        <v>47</v>
      </c>
      <c r="O375" s="66"/>
      <c r="P375" s="184">
        <f t="shared" si="121"/>
        <v>0</v>
      </c>
      <c r="Q375" s="184">
        <v>0</v>
      </c>
      <c r="R375" s="184">
        <f t="shared" si="122"/>
        <v>0</v>
      </c>
      <c r="S375" s="184">
        <v>0</v>
      </c>
      <c r="T375" s="185">
        <f t="shared" si="123"/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186" t="s">
        <v>184</v>
      </c>
      <c r="AT375" s="186" t="s">
        <v>179</v>
      </c>
      <c r="AU375" s="186" t="s">
        <v>84</v>
      </c>
      <c r="AY375" s="19" t="s">
        <v>177</v>
      </c>
      <c r="BE375" s="187">
        <f t="shared" si="124"/>
        <v>0</v>
      </c>
      <c r="BF375" s="187">
        <f t="shared" si="125"/>
        <v>0</v>
      </c>
      <c r="BG375" s="187">
        <f t="shared" si="126"/>
        <v>0</v>
      </c>
      <c r="BH375" s="187">
        <f t="shared" si="127"/>
        <v>0</v>
      </c>
      <c r="BI375" s="187">
        <f t="shared" si="128"/>
        <v>0</v>
      </c>
      <c r="BJ375" s="19" t="s">
        <v>84</v>
      </c>
      <c r="BK375" s="187">
        <f t="shared" si="129"/>
        <v>0</v>
      </c>
      <c r="BL375" s="19" t="s">
        <v>184</v>
      </c>
      <c r="BM375" s="186" t="s">
        <v>5158</v>
      </c>
    </row>
    <row r="376" spans="1:65" s="2" customFormat="1" ht="16.5" customHeight="1">
      <c r="A376" s="36"/>
      <c r="B376" s="37"/>
      <c r="C376" s="237" t="s">
        <v>2313</v>
      </c>
      <c r="D376" s="237" t="s">
        <v>757</v>
      </c>
      <c r="E376" s="238" t="s">
        <v>5159</v>
      </c>
      <c r="F376" s="239" t="s">
        <v>5160</v>
      </c>
      <c r="G376" s="240" t="s">
        <v>272</v>
      </c>
      <c r="H376" s="241">
        <v>12</v>
      </c>
      <c r="I376" s="242"/>
      <c r="J376" s="243">
        <f t="shared" si="120"/>
        <v>0</v>
      </c>
      <c r="K376" s="239" t="s">
        <v>19</v>
      </c>
      <c r="L376" s="244"/>
      <c r="M376" s="245" t="s">
        <v>19</v>
      </c>
      <c r="N376" s="246" t="s">
        <v>47</v>
      </c>
      <c r="O376" s="66"/>
      <c r="P376" s="184">
        <f t="shared" si="121"/>
        <v>0</v>
      </c>
      <c r="Q376" s="184">
        <v>0</v>
      </c>
      <c r="R376" s="184">
        <f t="shared" si="122"/>
        <v>0</v>
      </c>
      <c r="S376" s="184">
        <v>0</v>
      </c>
      <c r="T376" s="185">
        <f t="shared" si="123"/>
        <v>0</v>
      </c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R376" s="186" t="s">
        <v>252</v>
      </c>
      <c r="AT376" s="186" t="s">
        <v>757</v>
      </c>
      <c r="AU376" s="186" t="s">
        <v>84</v>
      </c>
      <c r="AY376" s="19" t="s">
        <v>177</v>
      </c>
      <c r="BE376" s="187">
        <f t="shared" si="124"/>
        <v>0</v>
      </c>
      <c r="BF376" s="187">
        <f t="shared" si="125"/>
        <v>0</v>
      </c>
      <c r="BG376" s="187">
        <f t="shared" si="126"/>
        <v>0</v>
      </c>
      <c r="BH376" s="187">
        <f t="shared" si="127"/>
        <v>0</v>
      </c>
      <c r="BI376" s="187">
        <f t="shared" si="128"/>
        <v>0</v>
      </c>
      <c r="BJ376" s="19" t="s">
        <v>84</v>
      </c>
      <c r="BK376" s="187">
        <f t="shared" si="129"/>
        <v>0</v>
      </c>
      <c r="BL376" s="19" t="s">
        <v>184</v>
      </c>
      <c r="BM376" s="186" t="s">
        <v>5161</v>
      </c>
    </row>
    <row r="377" spans="1:65" s="2" customFormat="1" ht="16.5" customHeight="1">
      <c r="A377" s="36"/>
      <c r="B377" s="37"/>
      <c r="C377" s="237" t="s">
        <v>2321</v>
      </c>
      <c r="D377" s="237" t="s">
        <v>757</v>
      </c>
      <c r="E377" s="238" t="s">
        <v>5162</v>
      </c>
      <c r="F377" s="239" t="s">
        <v>5163</v>
      </c>
      <c r="G377" s="240" t="s">
        <v>272</v>
      </c>
      <c r="H377" s="241">
        <v>12</v>
      </c>
      <c r="I377" s="242"/>
      <c r="J377" s="243">
        <f t="shared" si="120"/>
        <v>0</v>
      </c>
      <c r="K377" s="239" t="s">
        <v>19</v>
      </c>
      <c r="L377" s="244"/>
      <c r="M377" s="245" t="s">
        <v>19</v>
      </c>
      <c r="N377" s="246" t="s">
        <v>47</v>
      </c>
      <c r="O377" s="66"/>
      <c r="P377" s="184">
        <f t="shared" si="121"/>
        <v>0</v>
      </c>
      <c r="Q377" s="184">
        <v>0</v>
      </c>
      <c r="R377" s="184">
        <f t="shared" si="122"/>
        <v>0</v>
      </c>
      <c r="S377" s="184">
        <v>0</v>
      </c>
      <c r="T377" s="185">
        <f t="shared" si="123"/>
        <v>0</v>
      </c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R377" s="186" t="s">
        <v>252</v>
      </c>
      <c r="AT377" s="186" t="s">
        <v>757</v>
      </c>
      <c r="AU377" s="186" t="s">
        <v>84</v>
      </c>
      <c r="AY377" s="19" t="s">
        <v>177</v>
      </c>
      <c r="BE377" s="187">
        <f t="shared" si="124"/>
        <v>0</v>
      </c>
      <c r="BF377" s="187">
        <f t="shared" si="125"/>
        <v>0</v>
      </c>
      <c r="BG377" s="187">
        <f t="shared" si="126"/>
        <v>0</v>
      </c>
      <c r="BH377" s="187">
        <f t="shared" si="127"/>
        <v>0</v>
      </c>
      <c r="BI377" s="187">
        <f t="shared" si="128"/>
        <v>0</v>
      </c>
      <c r="BJ377" s="19" t="s">
        <v>84</v>
      </c>
      <c r="BK377" s="187">
        <f t="shared" si="129"/>
        <v>0</v>
      </c>
      <c r="BL377" s="19" t="s">
        <v>184</v>
      </c>
      <c r="BM377" s="186" t="s">
        <v>5164</v>
      </c>
    </row>
    <row r="378" spans="1:65" s="2" customFormat="1" ht="16.5" customHeight="1">
      <c r="A378" s="36"/>
      <c r="B378" s="37"/>
      <c r="C378" s="175" t="s">
        <v>2323</v>
      </c>
      <c r="D378" s="175" t="s">
        <v>179</v>
      </c>
      <c r="E378" s="176" t="s">
        <v>5165</v>
      </c>
      <c r="F378" s="177" t="s">
        <v>5166</v>
      </c>
      <c r="G378" s="178" t="s">
        <v>272</v>
      </c>
      <c r="H378" s="179">
        <v>1</v>
      </c>
      <c r="I378" s="180"/>
      <c r="J378" s="181">
        <f t="shared" si="120"/>
        <v>0</v>
      </c>
      <c r="K378" s="177" t="s">
        <v>19</v>
      </c>
      <c r="L378" s="41"/>
      <c r="M378" s="182" t="s">
        <v>19</v>
      </c>
      <c r="N378" s="183" t="s">
        <v>47</v>
      </c>
      <c r="O378" s="66"/>
      <c r="P378" s="184">
        <f t="shared" si="121"/>
        <v>0</v>
      </c>
      <c r="Q378" s="184">
        <v>0</v>
      </c>
      <c r="R378" s="184">
        <f t="shared" si="122"/>
        <v>0</v>
      </c>
      <c r="S378" s="184">
        <v>0</v>
      </c>
      <c r="T378" s="185">
        <f t="shared" si="123"/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186" t="s">
        <v>184</v>
      </c>
      <c r="AT378" s="186" t="s">
        <v>179</v>
      </c>
      <c r="AU378" s="186" t="s">
        <v>84</v>
      </c>
      <c r="AY378" s="19" t="s">
        <v>177</v>
      </c>
      <c r="BE378" s="187">
        <f t="shared" si="124"/>
        <v>0</v>
      </c>
      <c r="BF378" s="187">
        <f t="shared" si="125"/>
        <v>0</v>
      </c>
      <c r="BG378" s="187">
        <f t="shared" si="126"/>
        <v>0</v>
      </c>
      <c r="BH378" s="187">
        <f t="shared" si="127"/>
        <v>0</v>
      </c>
      <c r="BI378" s="187">
        <f t="shared" si="128"/>
        <v>0</v>
      </c>
      <c r="BJ378" s="19" t="s">
        <v>84</v>
      </c>
      <c r="BK378" s="187">
        <f t="shared" si="129"/>
        <v>0</v>
      </c>
      <c r="BL378" s="19" t="s">
        <v>184</v>
      </c>
      <c r="BM378" s="186" t="s">
        <v>5167</v>
      </c>
    </row>
    <row r="379" spans="1:65" s="2" customFormat="1" ht="16.5" customHeight="1">
      <c r="A379" s="36"/>
      <c r="B379" s="37"/>
      <c r="C379" s="237" t="s">
        <v>2327</v>
      </c>
      <c r="D379" s="237" t="s">
        <v>757</v>
      </c>
      <c r="E379" s="238" t="s">
        <v>5168</v>
      </c>
      <c r="F379" s="239" t="s">
        <v>5169</v>
      </c>
      <c r="G379" s="240" t="s">
        <v>272</v>
      </c>
      <c r="H379" s="241">
        <v>1</v>
      </c>
      <c r="I379" s="242"/>
      <c r="J379" s="243">
        <f t="shared" si="120"/>
        <v>0</v>
      </c>
      <c r="K379" s="239" t="s">
        <v>19</v>
      </c>
      <c r="L379" s="244"/>
      <c r="M379" s="245" t="s">
        <v>19</v>
      </c>
      <c r="N379" s="246" t="s">
        <v>47</v>
      </c>
      <c r="O379" s="66"/>
      <c r="P379" s="184">
        <f t="shared" si="121"/>
        <v>0</v>
      </c>
      <c r="Q379" s="184">
        <v>0</v>
      </c>
      <c r="R379" s="184">
        <f t="shared" si="122"/>
        <v>0</v>
      </c>
      <c r="S379" s="184">
        <v>0</v>
      </c>
      <c r="T379" s="185">
        <f t="shared" si="123"/>
        <v>0</v>
      </c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R379" s="186" t="s">
        <v>252</v>
      </c>
      <c r="AT379" s="186" t="s">
        <v>757</v>
      </c>
      <c r="AU379" s="186" t="s">
        <v>84</v>
      </c>
      <c r="AY379" s="19" t="s">
        <v>177</v>
      </c>
      <c r="BE379" s="187">
        <f t="shared" si="124"/>
        <v>0</v>
      </c>
      <c r="BF379" s="187">
        <f t="shared" si="125"/>
        <v>0</v>
      </c>
      <c r="BG379" s="187">
        <f t="shared" si="126"/>
        <v>0</v>
      </c>
      <c r="BH379" s="187">
        <f t="shared" si="127"/>
        <v>0</v>
      </c>
      <c r="BI379" s="187">
        <f t="shared" si="128"/>
        <v>0</v>
      </c>
      <c r="BJ379" s="19" t="s">
        <v>84</v>
      </c>
      <c r="BK379" s="187">
        <f t="shared" si="129"/>
        <v>0</v>
      </c>
      <c r="BL379" s="19" t="s">
        <v>184</v>
      </c>
      <c r="BM379" s="186" t="s">
        <v>5170</v>
      </c>
    </row>
    <row r="380" spans="1:65" s="2" customFormat="1" ht="16.5" customHeight="1">
      <c r="A380" s="36"/>
      <c r="B380" s="37"/>
      <c r="C380" s="237" t="s">
        <v>2331</v>
      </c>
      <c r="D380" s="237" t="s">
        <v>757</v>
      </c>
      <c r="E380" s="238" t="s">
        <v>5171</v>
      </c>
      <c r="F380" s="239" t="s">
        <v>5172</v>
      </c>
      <c r="G380" s="240" t="s">
        <v>272</v>
      </c>
      <c r="H380" s="241">
        <v>1</v>
      </c>
      <c r="I380" s="242"/>
      <c r="J380" s="243">
        <f t="shared" si="120"/>
        <v>0</v>
      </c>
      <c r="K380" s="239" t="s">
        <v>19</v>
      </c>
      <c r="L380" s="244"/>
      <c r="M380" s="245" t="s">
        <v>19</v>
      </c>
      <c r="N380" s="246" t="s">
        <v>47</v>
      </c>
      <c r="O380" s="66"/>
      <c r="P380" s="184">
        <f t="shared" si="121"/>
        <v>0</v>
      </c>
      <c r="Q380" s="184">
        <v>0</v>
      </c>
      <c r="R380" s="184">
        <f t="shared" si="122"/>
        <v>0</v>
      </c>
      <c r="S380" s="184">
        <v>0</v>
      </c>
      <c r="T380" s="185">
        <f t="shared" si="123"/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186" t="s">
        <v>252</v>
      </c>
      <c r="AT380" s="186" t="s">
        <v>757</v>
      </c>
      <c r="AU380" s="186" t="s">
        <v>84</v>
      </c>
      <c r="AY380" s="19" t="s">
        <v>177</v>
      </c>
      <c r="BE380" s="187">
        <f t="shared" si="124"/>
        <v>0</v>
      </c>
      <c r="BF380" s="187">
        <f t="shared" si="125"/>
        <v>0</v>
      </c>
      <c r="BG380" s="187">
        <f t="shared" si="126"/>
        <v>0</v>
      </c>
      <c r="BH380" s="187">
        <f t="shared" si="127"/>
        <v>0</v>
      </c>
      <c r="BI380" s="187">
        <f t="shared" si="128"/>
        <v>0</v>
      </c>
      <c r="BJ380" s="19" t="s">
        <v>84</v>
      </c>
      <c r="BK380" s="187">
        <f t="shared" si="129"/>
        <v>0</v>
      </c>
      <c r="BL380" s="19" t="s">
        <v>184</v>
      </c>
      <c r="BM380" s="186" t="s">
        <v>5173</v>
      </c>
    </row>
    <row r="381" spans="1:65" s="2" customFormat="1" ht="16.5" customHeight="1">
      <c r="A381" s="36"/>
      <c r="B381" s="37"/>
      <c r="C381" s="175" t="s">
        <v>2335</v>
      </c>
      <c r="D381" s="175" t="s">
        <v>179</v>
      </c>
      <c r="E381" s="176" t="s">
        <v>5174</v>
      </c>
      <c r="F381" s="177" t="s">
        <v>5175</v>
      </c>
      <c r="G381" s="178" t="s">
        <v>272</v>
      </c>
      <c r="H381" s="179">
        <v>1</v>
      </c>
      <c r="I381" s="180"/>
      <c r="J381" s="181">
        <f t="shared" si="120"/>
        <v>0</v>
      </c>
      <c r="K381" s="177" t="s">
        <v>19</v>
      </c>
      <c r="L381" s="41"/>
      <c r="M381" s="182" t="s">
        <v>19</v>
      </c>
      <c r="N381" s="183" t="s">
        <v>47</v>
      </c>
      <c r="O381" s="66"/>
      <c r="P381" s="184">
        <f t="shared" si="121"/>
        <v>0</v>
      </c>
      <c r="Q381" s="184">
        <v>0</v>
      </c>
      <c r="R381" s="184">
        <f t="shared" si="122"/>
        <v>0</v>
      </c>
      <c r="S381" s="184">
        <v>0</v>
      </c>
      <c r="T381" s="185">
        <f t="shared" si="123"/>
        <v>0</v>
      </c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R381" s="186" t="s">
        <v>184</v>
      </c>
      <c r="AT381" s="186" t="s">
        <v>179</v>
      </c>
      <c r="AU381" s="186" t="s">
        <v>84</v>
      </c>
      <c r="AY381" s="19" t="s">
        <v>177</v>
      </c>
      <c r="BE381" s="187">
        <f t="shared" si="124"/>
        <v>0</v>
      </c>
      <c r="BF381" s="187">
        <f t="shared" si="125"/>
        <v>0</v>
      </c>
      <c r="BG381" s="187">
        <f t="shared" si="126"/>
        <v>0</v>
      </c>
      <c r="BH381" s="187">
        <f t="shared" si="127"/>
        <v>0</v>
      </c>
      <c r="BI381" s="187">
        <f t="shared" si="128"/>
        <v>0</v>
      </c>
      <c r="BJ381" s="19" t="s">
        <v>84</v>
      </c>
      <c r="BK381" s="187">
        <f t="shared" si="129"/>
        <v>0</v>
      </c>
      <c r="BL381" s="19" t="s">
        <v>184</v>
      </c>
      <c r="BM381" s="186" t="s">
        <v>5176</v>
      </c>
    </row>
    <row r="382" spans="1:65" s="2" customFormat="1" ht="16.5" customHeight="1">
      <c r="A382" s="36"/>
      <c r="B382" s="37"/>
      <c r="C382" s="175" t="s">
        <v>2339</v>
      </c>
      <c r="D382" s="175" t="s">
        <v>179</v>
      </c>
      <c r="E382" s="176" t="s">
        <v>5177</v>
      </c>
      <c r="F382" s="177" t="s">
        <v>5178</v>
      </c>
      <c r="G382" s="178" t="s">
        <v>272</v>
      </c>
      <c r="H382" s="179">
        <v>7</v>
      </c>
      <c r="I382" s="180"/>
      <c r="J382" s="181">
        <f t="shared" si="120"/>
        <v>0</v>
      </c>
      <c r="K382" s="177" t="s">
        <v>19</v>
      </c>
      <c r="L382" s="41"/>
      <c r="M382" s="182" t="s">
        <v>19</v>
      </c>
      <c r="N382" s="183" t="s">
        <v>47</v>
      </c>
      <c r="O382" s="66"/>
      <c r="P382" s="184">
        <f t="shared" si="121"/>
        <v>0</v>
      </c>
      <c r="Q382" s="184">
        <v>0</v>
      </c>
      <c r="R382" s="184">
        <f t="shared" si="122"/>
        <v>0</v>
      </c>
      <c r="S382" s="184">
        <v>0</v>
      </c>
      <c r="T382" s="185">
        <f t="shared" si="123"/>
        <v>0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186" t="s">
        <v>184</v>
      </c>
      <c r="AT382" s="186" t="s">
        <v>179</v>
      </c>
      <c r="AU382" s="186" t="s">
        <v>84</v>
      </c>
      <c r="AY382" s="19" t="s">
        <v>177</v>
      </c>
      <c r="BE382" s="187">
        <f t="shared" si="124"/>
        <v>0</v>
      </c>
      <c r="BF382" s="187">
        <f t="shared" si="125"/>
        <v>0</v>
      </c>
      <c r="BG382" s="187">
        <f t="shared" si="126"/>
        <v>0</v>
      </c>
      <c r="BH382" s="187">
        <f t="shared" si="127"/>
        <v>0</v>
      </c>
      <c r="BI382" s="187">
        <f t="shared" si="128"/>
        <v>0</v>
      </c>
      <c r="BJ382" s="19" t="s">
        <v>84</v>
      </c>
      <c r="BK382" s="187">
        <f t="shared" si="129"/>
        <v>0</v>
      </c>
      <c r="BL382" s="19" t="s">
        <v>184</v>
      </c>
      <c r="BM382" s="186" t="s">
        <v>5179</v>
      </c>
    </row>
    <row r="383" spans="1:65" s="2" customFormat="1" ht="16.5" customHeight="1">
      <c r="A383" s="36"/>
      <c r="B383" s="37"/>
      <c r="C383" s="175" t="s">
        <v>2343</v>
      </c>
      <c r="D383" s="175" t="s">
        <v>179</v>
      </c>
      <c r="E383" s="176" t="s">
        <v>5180</v>
      </c>
      <c r="F383" s="177" t="s">
        <v>5181</v>
      </c>
      <c r="G383" s="178" t="s">
        <v>272</v>
      </c>
      <c r="H383" s="179">
        <v>2</v>
      </c>
      <c r="I383" s="180"/>
      <c r="J383" s="181">
        <f t="shared" si="120"/>
        <v>0</v>
      </c>
      <c r="K383" s="177" t="s">
        <v>19</v>
      </c>
      <c r="L383" s="41"/>
      <c r="M383" s="182" t="s">
        <v>19</v>
      </c>
      <c r="N383" s="183" t="s">
        <v>47</v>
      </c>
      <c r="O383" s="66"/>
      <c r="P383" s="184">
        <f t="shared" si="121"/>
        <v>0</v>
      </c>
      <c r="Q383" s="184">
        <v>0</v>
      </c>
      <c r="R383" s="184">
        <f t="shared" si="122"/>
        <v>0</v>
      </c>
      <c r="S383" s="184">
        <v>0</v>
      </c>
      <c r="T383" s="185">
        <f t="shared" si="123"/>
        <v>0</v>
      </c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R383" s="186" t="s">
        <v>184</v>
      </c>
      <c r="AT383" s="186" t="s">
        <v>179</v>
      </c>
      <c r="AU383" s="186" t="s">
        <v>84</v>
      </c>
      <c r="AY383" s="19" t="s">
        <v>177</v>
      </c>
      <c r="BE383" s="187">
        <f t="shared" si="124"/>
        <v>0</v>
      </c>
      <c r="BF383" s="187">
        <f t="shared" si="125"/>
        <v>0</v>
      </c>
      <c r="BG383" s="187">
        <f t="shared" si="126"/>
        <v>0</v>
      </c>
      <c r="BH383" s="187">
        <f t="shared" si="127"/>
        <v>0</v>
      </c>
      <c r="BI383" s="187">
        <f t="shared" si="128"/>
        <v>0</v>
      </c>
      <c r="BJ383" s="19" t="s">
        <v>84</v>
      </c>
      <c r="BK383" s="187">
        <f t="shared" si="129"/>
        <v>0</v>
      </c>
      <c r="BL383" s="19" t="s">
        <v>184</v>
      </c>
      <c r="BM383" s="186" t="s">
        <v>5182</v>
      </c>
    </row>
    <row r="384" spans="1:65" s="2" customFormat="1" ht="16.5" customHeight="1">
      <c r="A384" s="36"/>
      <c r="B384" s="37"/>
      <c r="C384" s="175" t="s">
        <v>2350</v>
      </c>
      <c r="D384" s="175" t="s">
        <v>179</v>
      </c>
      <c r="E384" s="176" t="s">
        <v>5183</v>
      </c>
      <c r="F384" s="177" t="s">
        <v>5184</v>
      </c>
      <c r="G384" s="178" t="s">
        <v>272</v>
      </c>
      <c r="H384" s="179">
        <v>37</v>
      </c>
      <c r="I384" s="180"/>
      <c r="J384" s="181">
        <f t="shared" si="120"/>
        <v>0</v>
      </c>
      <c r="K384" s="177" t="s">
        <v>19</v>
      </c>
      <c r="L384" s="41"/>
      <c r="M384" s="182" t="s">
        <v>19</v>
      </c>
      <c r="N384" s="183" t="s">
        <v>47</v>
      </c>
      <c r="O384" s="66"/>
      <c r="P384" s="184">
        <f t="shared" si="121"/>
        <v>0</v>
      </c>
      <c r="Q384" s="184">
        <v>0</v>
      </c>
      <c r="R384" s="184">
        <f t="shared" si="122"/>
        <v>0</v>
      </c>
      <c r="S384" s="184">
        <v>0</v>
      </c>
      <c r="T384" s="185">
        <f t="shared" si="123"/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186" t="s">
        <v>184</v>
      </c>
      <c r="AT384" s="186" t="s">
        <v>179</v>
      </c>
      <c r="AU384" s="186" t="s">
        <v>84</v>
      </c>
      <c r="AY384" s="19" t="s">
        <v>177</v>
      </c>
      <c r="BE384" s="187">
        <f t="shared" si="124"/>
        <v>0</v>
      </c>
      <c r="BF384" s="187">
        <f t="shared" si="125"/>
        <v>0</v>
      </c>
      <c r="BG384" s="187">
        <f t="shared" si="126"/>
        <v>0</v>
      </c>
      <c r="BH384" s="187">
        <f t="shared" si="127"/>
        <v>0</v>
      </c>
      <c r="BI384" s="187">
        <f t="shared" si="128"/>
        <v>0</v>
      </c>
      <c r="BJ384" s="19" t="s">
        <v>84</v>
      </c>
      <c r="BK384" s="187">
        <f t="shared" si="129"/>
        <v>0</v>
      </c>
      <c r="BL384" s="19" t="s">
        <v>184</v>
      </c>
      <c r="BM384" s="186" t="s">
        <v>5185</v>
      </c>
    </row>
    <row r="385" spans="1:65" s="2" customFormat="1" ht="16.5" customHeight="1">
      <c r="A385" s="36"/>
      <c r="B385" s="37"/>
      <c r="C385" s="237" t="s">
        <v>2357</v>
      </c>
      <c r="D385" s="237" t="s">
        <v>757</v>
      </c>
      <c r="E385" s="238" t="s">
        <v>5186</v>
      </c>
      <c r="F385" s="239" t="s">
        <v>5187</v>
      </c>
      <c r="G385" s="240" t="s">
        <v>272</v>
      </c>
      <c r="H385" s="241">
        <v>33</v>
      </c>
      <c r="I385" s="242"/>
      <c r="J385" s="243">
        <f t="shared" si="120"/>
        <v>0</v>
      </c>
      <c r="K385" s="239" t="s">
        <v>19</v>
      </c>
      <c r="L385" s="244"/>
      <c r="M385" s="245" t="s">
        <v>19</v>
      </c>
      <c r="N385" s="246" t="s">
        <v>47</v>
      </c>
      <c r="O385" s="66"/>
      <c r="P385" s="184">
        <f t="shared" si="121"/>
        <v>0</v>
      </c>
      <c r="Q385" s="184">
        <v>0</v>
      </c>
      <c r="R385" s="184">
        <f t="shared" si="122"/>
        <v>0</v>
      </c>
      <c r="S385" s="184">
        <v>0</v>
      </c>
      <c r="T385" s="185">
        <f t="shared" si="123"/>
        <v>0</v>
      </c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R385" s="186" t="s">
        <v>252</v>
      </c>
      <c r="AT385" s="186" t="s">
        <v>757</v>
      </c>
      <c r="AU385" s="186" t="s">
        <v>84</v>
      </c>
      <c r="AY385" s="19" t="s">
        <v>177</v>
      </c>
      <c r="BE385" s="187">
        <f t="shared" si="124"/>
        <v>0</v>
      </c>
      <c r="BF385" s="187">
        <f t="shared" si="125"/>
        <v>0</v>
      </c>
      <c r="BG385" s="187">
        <f t="shared" si="126"/>
        <v>0</v>
      </c>
      <c r="BH385" s="187">
        <f t="shared" si="127"/>
        <v>0</v>
      </c>
      <c r="BI385" s="187">
        <f t="shared" si="128"/>
        <v>0</v>
      </c>
      <c r="BJ385" s="19" t="s">
        <v>84</v>
      </c>
      <c r="BK385" s="187">
        <f t="shared" si="129"/>
        <v>0</v>
      </c>
      <c r="BL385" s="19" t="s">
        <v>184</v>
      </c>
      <c r="BM385" s="186" t="s">
        <v>5188</v>
      </c>
    </row>
    <row r="386" spans="1:65" s="2" customFormat="1" ht="16.5" customHeight="1">
      <c r="A386" s="36"/>
      <c r="B386" s="37"/>
      <c r="C386" s="237" t="s">
        <v>2361</v>
      </c>
      <c r="D386" s="237" t="s">
        <v>757</v>
      </c>
      <c r="E386" s="238" t="s">
        <v>5189</v>
      </c>
      <c r="F386" s="239" t="s">
        <v>5190</v>
      </c>
      <c r="G386" s="240" t="s">
        <v>272</v>
      </c>
      <c r="H386" s="241">
        <v>33</v>
      </c>
      <c r="I386" s="242"/>
      <c r="J386" s="243">
        <f t="shared" si="120"/>
        <v>0</v>
      </c>
      <c r="K386" s="239" t="s">
        <v>19</v>
      </c>
      <c r="L386" s="244"/>
      <c r="M386" s="245" t="s">
        <v>19</v>
      </c>
      <c r="N386" s="246" t="s">
        <v>47</v>
      </c>
      <c r="O386" s="66"/>
      <c r="P386" s="184">
        <f t="shared" si="121"/>
        <v>0</v>
      </c>
      <c r="Q386" s="184">
        <v>0</v>
      </c>
      <c r="R386" s="184">
        <f t="shared" si="122"/>
        <v>0</v>
      </c>
      <c r="S386" s="184">
        <v>0</v>
      </c>
      <c r="T386" s="185">
        <f t="shared" si="123"/>
        <v>0</v>
      </c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R386" s="186" t="s">
        <v>252</v>
      </c>
      <c r="AT386" s="186" t="s">
        <v>757</v>
      </c>
      <c r="AU386" s="186" t="s">
        <v>84</v>
      </c>
      <c r="AY386" s="19" t="s">
        <v>177</v>
      </c>
      <c r="BE386" s="187">
        <f t="shared" si="124"/>
        <v>0</v>
      </c>
      <c r="BF386" s="187">
        <f t="shared" si="125"/>
        <v>0</v>
      </c>
      <c r="BG386" s="187">
        <f t="shared" si="126"/>
        <v>0</v>
      </c>
      <c r="BH386" s="187">
        <f t="shared" si="127"/>
        <v>0</v>
      </c>
      <c r="BI386" s="187">
        <f t="shared" si="128"/>
        <v>0</v>
      </c>
      <c r="BJ386" s="19" t="s">
        <v>84</v>
      </c>
      <c r="BK386" s="187">
        <f t="shared" si="129"/>
        <v>0</v>
      </c>
      <c r="BL386" s="19" t="s">
        <v>184</v>
      </c>
      <c r="BM386" s="186" t="s">
        <v>5191</v>
      </c>
    </row>
    <row r="387" spans="1:65" s="2" customFormat="1" ht="16.5" customHeight="1">
      <c r="A387" s="36"/>
      <c r="B387" s="37"/>
      <c r="C387" s="175" t="s">
        <v>2367</v>
      </c>
      <c r="D387" s="175" t="s">
        <v>179</v>
      </c>
      <c r="E387" s="176" t="s">
        <v>5192</v>
      </c>
      <c r="F387" s="177" t="s">
        <v>5193</v>
      </c>
      <c r="G387" s="178" t="s">
        <v>272</v>
      </c>
      <c r="H387" s="179">
        <v>3</v>
      </c>
      <c r="I387" s="180"/>
      <c r="J387" s="181">
        <f t="shared" si="120"/>
        <v>0</v>
      </c>
      <c r="K387" s="177" t="s">
        <v>19</v>
      </c>
      <c r="L387" s="41"/>
      <c r="M387" s="182" t="s">
        <v>19</v>
      </c>
      <c r="N387" s="183" t="s">
        <v>47</v>
      </c>
      <c r="O387" s="66"/>
      <c r="P387" s="184">
        <f t="shared" si="121"/>
        <v>0</v>
      </c>
      <c r="Q387" s="184">
        <v>0</v>
      </c>
      <c r="R387" s="184">
        <f t="shared" si="122"/>
        <v>0</v>
      </c>
      <c r="S387" s="184">
        <v>0</v>
      </c>
      <c r="T387" s="185">
        <f t="shared" si="123"/>
        <v>0</v>
      </c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R387" s="186" t="s">
        <v>184</v>
      </c>
      <c r="AT387" s="186" t="s">
        <v>179</v>
      </c>
      <c r="AU387" s="186" t="s">
        <v>84</v>
      </c>
      <c r="AY387" s="19" t="s">
        <v>177</v>
      </c>
      <c r="BE387" s="187">
        <f t="shared" si="124"/>
        <v>0</v>
      </c>
      <c r="BF387" s="187">
        <f t="shared" si="125"/>
        <v>0</v>
      </c>
      <c r="BG387" s="187">
        <f t="shared" si="126"/>
        <v>0</v>
      </c>
      <c r="BH387" s="187">
        <f t="shared" si="127"/>
        <v>0</v>
      </c>
      <c r="BI387" s="187">
        <f t="shared" si="128"/>
        <v>0</v>
      </c>
      <c r="BJ387" s="19" t="s">
        <v>84</v>
      </c>
      <c r="BK387" s="187">
        <f t="shared" si="129"/>
        <v>0</v>
      </c>
      <c r="BL387" s="19" t="s">
        <v>184</v>
      </c>
      <c r="BM387" s="186" t="s">
        <v>5194</v>
      </c>
    </row>
    <row r="388" spans="1:65" s="2" customFormat="1" ht="16.5" customHeight="1">
      <c r="A388" s="36"/>
      <c r="B388" s="37"/>
      <c r="C388" s="175" t="s">
        <v>2371</v>
      </c>
      <c r="D388" s="175" t="s">
        <v>179</v>
      </c>
      <c r="E388" s="176" t="s">
        <v>5195</v>
      </c>
      <c r="F388" s="177" t="s">
        <v>5196</v>
      </c>
      <c r="G388" s="178" t="s">
        <v>272</v>
      </c>
      <c r="H388" s="179">
        <v>1</v>
      </c>
      <c r="I388" s="180"/>
      <c r="J388" s="181">
        <f t="shared" si="120"/>
        <v>0</v>
      </c>
      <c r="K388" s="177" t="s">
        <v>19</v>
      </c>
      <c r="L388" s="41"/>
      <c r="M388" s="182" t="s">
        <v>19</v>
      </c>
      <c r="N388" s="183" t="s">
        <v>47</v>
      </c>
      <c r="O388" s="66"/>
      <c r="P388" s="184">
        <f t="shared" si="121"/>
        <v>0</v>
      </c>
      <c r="Q388" s="184">
        <v>0</v>
      </c>
      <c r="R388" s="184">
        <f t="shared" si="122"/>
        <v>0</v>
      </c>
      <c r="S388" s="184">
        <v>0</v>
      </c>
      <c r="T388" s="185">
        <f t="shared" si="123"/>
        <v>0</v>
      </c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R388" s="186" t="s">
        <v>184</v>
      </c>
      <c r="AT388" s="186" t="s">
        <v>179</v>
      </c>
      <c r="AU388" s="186" t="s">
        <v>84</v>
      </c>
      <c r="AY388" s="19" t="s">
        <v>177</v>
      </c>
      <c r="BE388" s="187">
        <f t="shared" si="124"/>
        <v>0</v>
      </c>
      <c r="BF388" s="187">
        <f t="shared" si="125"/>
        <v>0</v>
      </c>
      <c r="BG388" s="187">
        <f t="shared" si="126"/>
        <v>0</v>
      </c>
      <c r="BH388" s="187">
        <f t="shared" si="127"/>
        <v>0</v>
      </c>
      <c r="BI388" s="187">
        <f t="shared" si="128"/>
        <v>0</v>
      </c>
      <c r="BJ388" s="19" t="s">
        <v>84</v>
      </c>
      <c r="BK388" s="187">
        <f t="shared" si="129"/>
        <v>0</v>
      </c>
      <c r="BL388" s="19" t="s">
        <v>184</v>
      </c>
      <c r="BM388" s="186" t="s">
        <v>5197</v>
      </c>
    </row>
    <row r="389" spans="1:65" s="2" customFormat="1" ht="16.5" customHeight="1">
      <c r="A389" s="36"/>
      <c r="B389" s="37"/>
      <c r="C389" s="175" t="s">
        <v>2377</v>
      </c>
      <c r="D389" s="175" t="s">
        <v>179</v>
      </c>
      <c r="E389" s="176" t="s">
        <v>5198</v>
      </c>
      <c r="F389" s="177" t="s">
        <v>5199</v>
      </c>
      <c r="G389" s="178" t="s">
        <v>272</v>
      </c>
      <c r="H389" s="179">
        <v>1</v>
      </c>
      <c r="I389" s="180"/>
      <c r="J389" s="181">
        <f t="shared" si="120"/>
        <v>0</v>
      </c>
      <c r="K389" s="177" t="s">
        <v>19</v>
      </c>
      <c r="L389" s="41"/>
      <c r="M389" s="182" t="s">
        <v>19</v>
      </c>
      <c r="N389" s="183" t="s">
        <v>47</v>
      </c>
      <c r="O389" s="66"/>
      <c r="P389" s="184">
        <f t="shared" si="121"/>
        <v>0</v>
      </c>
      <c r="Q389" s="184">
        <v>0</v>
      </c>
      <c r="R389" s="184">
        <f t="shared" si="122"/>
        <v>0</v>
      </c>
      <c r="S389" s="184">
        <v>0</v>
      </c>
      <c r="T389" s="185">
        <f t="shared" si="123"/>
        <v>0</v>
      </c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R389" s="186" t="s">
        <v>184</v>
      </c>
      <c r="AT389" s="186" t="s">
        <v>179</v>
      </c>
      <c r="AU389" s="186" t="s">
        <v>84</v>
      </c>
      <c r="AY389" s="19" t="s">
        <v>177</v>
      </c>
      <c r="BE389" s="187">
        <f t="shared" si="124"/>
        <v>0</v>
      </c>
      <c r="BF389" s="187">
        <f t="shared" si="125"/>
        <v>0</v>
      </c>
      <c r="BG389" s="187">
        <f t="shared" si="126"/>
        <v>0</v>
      </c>
      <c r="BH389" s="187">
        <f t="shared" si="127"/>
        <v>0</v>
      </c>
      <c r="BI389" s="187">
        <f t="shared" si="128"/>
        <v>0</v>
      </c>
      <c r="BJ389" s="19" t="s">
        <v>84</v>
      </c>
      <c r="BK389" s="187">
        <f t="shared" si="129"/>
        <v>0</v>
      </c>
      <c r="BL389" s="19" t="s">
        <v>184</v>
      </c>
      <c r="BM389" s="186" t="s">
        <v>5200</v>
      </c>
    </row>
    <row r="390" spans="1:65" s="2" customFormat="1" ht="16.5" customHeight="1">
      <c r="A390" s="36"/>
      <c r="B390" s="37"/>
      <c r="C390" s="175" t="s">
        <v>2381</v>
      </c>
      <c r="D390" s="175" t="s">
        <v>179</v>
      </c>
      <c r="E390" s="176" t="s">
        <v>5201</v>
      </c>
      <c r="F390" s="177" t="s">
        <v>5202</v>
      </c>
      <c r="G390" s="178" t="s">
        <v>272</v>
      </c>
      <c r="H390" s="179">
        <v>1</v>
      </c>
      <c r="I390" s="180"/>
      <c r="J390" s="181">
        <f t="shared" si="120"/>
        <v>0</v>
      </c>
      <c r="K390" s="177" t="s">
        <v>19</v>
      </c>
      <c r="L390" s="41"/>
      <c r="M390" s="182" t="s">
        <v>19</v>
      </c>
      <c r="N390" s="183" t="s">
        <v>47</v>
      </c>
      <c r="O390" s="66"/>
      <c r="P390" s="184">
        <f t="shared" si="121"/>
        <v>0</v>
      </c>
      <c r="Q390" s="184">
        <v>0</v>
      </c>
      <c r="R390" s="184">
        <f t="shared" si="122"/>
        <v>0</v>
      </c>
      <c r="S390" s="184">
        <v>0</v>
      </c>
      <c r="T390" s="185">
        <f t="shared" si="123"/>
        <v>0</v>
      </c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R390" s="186" t="s">
        <v>184</v>
      </c>
      <c r="AT390" s="186" t="s">
        <v>179</v>
      </c>
      <c r="AU390" s="186" t="s">
        <v>84</v>
      </c>
      <c r="AY390" s="19" t="s">
        <v>177</v>
      </c>
      <c r="BE390" s="187">
        <f t="shared" si="124"/>
        <v>0</v>
      </c>
      <c r="BF390" s="187">
        <f t="shared" si="125"/>
        <v>0</v>
      </c>
      <c r="BG390" s="187">
        <f t="shared" si="126"/>
        <v>0</v>
      </c>
      <c r="BH390" s="187">
        <f t="shared" si="127"/>
        <v>0</v>
      </c>
      <c r="BI390" s="187">
        <f t="shared" si="128"/>
        <v>0</v>
      </c>
      <c r="BJ390" s="19" t="s">
        <v>84</v>
      </c>
      <c r="BK390" s="187">
        <f t="shared" si="129"/>
        <v>0</v>
      </c>
      <c r="BL390" s="19" t="s">
        <v>184</v>
      </c>
      <c r="BM390" s="186" t="s">
        <v>5203</v>
      </c>
    </row>
    <row r="391" spans="1:65" s="2" customFormat="1" ht="16.5" customHeight="1">
      <c r="A391" s="36"/>
      <c r="B391" s="37"/>
      <c r="C391" s="175" t="s">
        <v>2385</v>
      </c>
      <c r="D391" s="175" t="s">
        <v>179</v>
      </c>
      <c r="E391" s="176" t="s">
        <v>5204</v>
      </c>
      <c r="F391" s="177" t="s">
        <v>5205</v>
      </c>
      <c r="G391" s="178" t="s">
        <v>272</v>
      </c>
      <c r="H391" s="179">
        <v>2</v>
      </c>
      <c r="I391" s="180"/>
      <c r="J391" s="181">
        <f t="shared" si="120"/>
        <v>0</v>
      </c>
      <c r="K391" s="177" t="s">
        <v>19</v>
      </c>
      <c r="L391" s="41"/>
      <c r="M391" s="182" t="s">
        <v>19</v>
      </c>
      <c r="N391" s="183" t="s">
        <v>47</v>
      </c>
      <c r="O391" s="66"/>
      <c r="P391" s="184">
        <f t="shared" si="121"/>
        <v>0</v>
      </c>
      <c r="Q391" s="184">
        <v>0</v>
      </c>
      <c r="R391" s="184">
        <f t="shared" si="122"/>
        <v>0</v>
      </c>
      <c r="S391" s="184">
        <v>0</v>
      </c>
      <c r="T391" s="185">
        <f t="shared" si="123"/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186" t="s">
        <v>184</v>
      </c>
      <c r="AT391" s="186" t="s">
        <v>179</v>
      </c>
      <c r="AU391" s="186" t="s">
        <v>84</v>
      </c>
      <c r="AY391" s="19" t="s">
        <v>177</v>
      </c>
      <c r="BE391" s="187">
        <f t="shared" si="124"/>
        <v>0</v>
      </c>
      <c r="BF391" s="187">
        <f t="shared" si="125"/>
        <v>0</v>
      </c>
      <c r="BG391" s="187">
        <f t="shared" si="126"/>
        <v>0</v>
      </c>
      <c r="BH391" s="187">
        <f t="shared" si="127"/>
        <v>0</v>
      </c>
      <c r="BI391" s="187">
        <f t="shared" si="128"/>
        <v>0</v>
      </c>
      <c r="BJ391" s="19" t="s">
        <v>84</v>
      </c>
      <c r="BK391" s="187">
        <f t="shared" si="129"/>
        <v>0</v>
      </c>
      <c r="BL391" s="19" t="s">
        <v>184</v>
      </c>
      <c r="BM391" s="186" t="s">
        <v>5206</v>
      </c>
    </row>
    <row r="392" spans="1:65" s="2" customFormat="1" ht="16.5" customHeight="1">
      <c r="A392" s="36"/>
      <c r="B392" s="37"/>
      <c r="C392" s="175" t="s">
        <v>2391</v>
      </c>
      <c r="D392" s="175" t="s">
        <v>179</v>
      </c>
      <c r="E392" s="176" t="s">
        <v>5207</v>
      </c>
      <c r="F392" s="177" t="s">
        <v>5208</v>
      </c>
      <c r="G392" s="178" t="s">
        <v>272</v>
      </c>
      <c r="H392" s="179">
        <v>1</v>
      </c>
      <c r="I392" s="180"/>
      <c r="J392" s="181">
        <f t="shared" si="120"/>
        <v>0</v>
      </c>
      <c r="K392" s="177" t="s">
        <v>19</v>
      </c>
      <c r="L392" s="41"/>
      <c r="M392" s="182" t="s">
        <v>19</v>
      </c>
      <c r="N392" s="183" t="s">
        <v>47</v>
      </c>
      <c r="O392" s="66"/>
      <c r="P392" s="184">
        <f t="shared" si="121"/>
        <v>0</v>
      </c>
      <c r="Q392" s="184">
        <v>0</v>
      </c>
      <c r="R392" s="184">
        <f t="shared" si="122"/>
        <v>0</v>
      </c>
      <c r="S392" s="184">
        <v>0</v>
      </c>
      <c r="T392" s="185">
        <f t="shared" si="123"/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186" t="s">
        <v>184</v>
      </c>
      <c r="AT392" s="186" t="s">
        <v>179</v>
      </c>
      <c r="AU392" s="186" t="s">
        <v>84</v>
      </c>
      <c r="AY392" s="19" t="s">
        <v>177</v>
      </c>
      <c r="BE392" s="187">
        <f t="shared" si="124"/>
        <v>0</v>
      </c>
      <c r="BF392" s="187">
        <f t="shared" si="125"/>
        <v>0</v>
      </c>
      <c r="BG392" s="187">
        <f t="shared" si="126"/>
        <v>0</v>
      </c>
      <c r="BH392" s="187">
        <f t="shared" si="127"/>
        <v>0</v>
      </c>
      <c r="BI392" s="187">
        <f t="shared" si="128"/>
        <v>0</v>
      </c>
      <c r="BJ392" s="19" t="s">
        <v>84</v>
      </c>
      <c r="BK392" s="187">
        <f t="shared" si="129"/>
        <v>0</v>
      </c>
      <c r="BL392" s="19" t="s">
        <v>184</v>
      </c>
      <c r="BM392" s="186" t="s">
        <v>5209</v>
      </c>
    </row>
    <row r="393" spans="1:65" s="2" customFormat="1" ht="16.5" customHeight="1">
      <c r="A393" s="36"/>
      <c r="B393" s="37"/>
      <c r="C393" s="175" t="s">
        <v>2395</v>
      </c>
      <c r="D393" s="175" t="s">
        <v>179</v>
      </c>
      <c r="E393" s="176" t="s">
        <v>5210</v>
      </c>
      <c r="F393" s="177" t="s">
        <v>5211</v>
      </c>
      <c r="G393" s="178" t="s">
        <v>272</v>
      </c>
      <c r="H393" s="179">
        <v>5</v>
      </c>
      <c r="I393" s="180"/>
      <c r="J393" s="181">
        <f t="shared" si="120"/>
        <v>0</v>
      </c>
      <c r="K393" s="177" t="s">
        <v>19</v>
      </c>
      <c r="L393" s="41"/>
      <c r="M393" s="182" t="s">
        <v>19</v>
      </c>
      <c r="N393" s="183" t="s">
        <v>47</v>
      </c>
      <c r="O393" s="66"/>
      <c r="P393" s="184">
        <f t="shared" si="121"/>
        <v>0</v>
      </c>
      <c r="Q393" s="184">
        <v>0</v>
      </c>
      <c r="R393" s="184">
        <f t="shared" si="122"/>
        <v>0</v>
      </c>
      <c r="S393" s="184">
        <v>0</v>
      </c>
      <c r="T393" s="185">
        <f t="shared" si="123"/>
        <v>0</v>
      </c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R393" s="186" t="s">
        <v>184</v>
      </c>
      <c r="AT393" s="186" t="s">
        <v>179</v>
      </c>
      <c r="AU393" s="186" t="s">
        <v>84</v>
      </c>
      <c r="AY393" s="19" t="s">
        <v>177</v>
      </c>
      <c r="BE393" s="187">
        <f t="shared" si="124"/>
        <v>0</v>
      </c>
      <c r="BF393" s="187">
        <f t="shared" si="125"/>
        <v>0</v>
      </c>
      <c r="BG393" s="187">
        <f t="shared" si="126"/>
        <v>0</v>
      </c>
      <c r="BH393" s="187">
        <f t="shared" si="127"/>
        <v>0</v>
      </c>
      <c r="BI393" s="187">
        <f t="shared" si="128"/>
        <v>0</v>
      </c>
      <c r="BJ393" s="19" t="s">
        <v>84</v>
      </c>
      <c r="BK393" s="187">
        <f t="shared" si="129"/>
        <v>0</v>
      </c>
      <c r="BL393" s="19" t="s">
        <v>184</v>
      </c>
      <c r="BM393" s="186" t="s">
        <v>5212</v>
      </c>
    </row>
    <row r="394" spans="1:65" s="2" customFormat="1" ht="16.5" customHeight="1">
      <c r="A394" s="36"/>
      <c r="B394" s="37"/>
      <c r="C394" s="237" t="s">
        <v>2401</v>
      </c>
      <c r="D394" s="237" t="s">
        <v>757</v>
      </c>
      <c r="E394" s="238" t="s">
        <v>5213</v>
      </c>
      <c r="F394" s="239" t="s">
        <v>5214</v>
      </c>
      <c r="G394" s="240" t="s">
        <v>272</v>
      </c>
      <c r="H394" s="241">
        <v>5</v>
      </c>
      <c r="I394" s="242"/>
      <c r="J394" s="243">
        <f t="shared" si="120"/>
        <v>0</v>
      </c>
      <c r="K394" s="239" t="s">
        <v>19</v>
      </c>
      <c r="L394" s="244"/>
      <c r="M394" s="245" t="s">
        <v>19</v>
      </c>
      <c r="N394" s="246" t="s">
        <v>47</v>
      </c>
      <c r="O394" s="66"/>
      <c r="P394" s="184">
        <f t="shared" si="121"/>
        <v>0</v>
      </c>
      <c r="Q394" s="184">
        <v>0</v>
      </c>
      <c r="R394" s="184">
        <f t="shared" si="122"/>
        <v>0</v>
      </c>
      <c r="S394" s="184">
        <v>0</v>
      </c>
      <c r="T394" s="185">
        <f t="shared" si="123"/>
        <v>0</v>
      </c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R394" s="186" t="s">
        <v>252</v>
      </c>
      <c r="AT394" s="186" t="s">
        <v>757</v>
      </c>
      <c r="AU394" s="186" t="s">
        <v>84</v>
      </c>
      <c r="AY394" s="19" t="s">
        <v>177</v>
      </c>
      <c r="BE394" s="187">
        <f t="shared" si="124"/>
        <v>0</v>
      </c>
      <c r="BF394" s="187">
        <f t="shared" si="125"/>
        <v>0</v>
      </c>
      <c r="BG394" s="187">
        <f t="shared" si="126"/>
        <v>0</v>
      </c>
      <c r="BH394" s="187">
        <f t="shared" si="127"/>
        <v>0</v>
      </c>
      <c r="BI394" s="187">
        <f t="shared" si="128"/>
        <v>0</v>
      </c>
      <c r="BJ394" s="19" t="s">
        <v>84</v>
      </c>
      <c r="BK394" s="187">
        <f t="shared" si="129"/>
        <v>0</v>
      </c>
      <c r="BL394" s="19" t="s">
        <v>184</v>
      </c>
      <c r="BM394" s="186" t="s">
        <v>5215</v>
      </c>
    </row>
    <row r="395" spans="1:65" s="2" customFormat="1" ht="16.5" customHeight="1">
      <c r="A395" s="36"/>
      <c r="B395" s="37"/>
      <c r="C395" s="175" t="s">
        <v>2406</v>
      </c>
      <c r="D395" s="175" t="s">
        <v>179</v>
      </c>
      <c r="E395" s="176" t="s">
        <v>5216</v>
      </c>
      <c r="F395" s="177" t="s">
        <v>5217</v>
      </c>
      <c r="G395" s="178" t="s">
        <v>272</v>
      </c>
      <c r="H395" s="179">
        <v>1</v>
      </c>
      <c r="I395" s="180"/>
      <c r="J395" s="181">
        <f t="shared" si="120"/>
        <v>0</v>
      </c>
      <c r="K395" s="177" t="s">
        <v>19</v>
      </c>
      <c r="L395" s="41"/>
      <c r="M395" s="182" t="s">
        <v>19</v>
      </c>
      <c r="N395" s="183" t="s">
        <v>47</v>
      </c>
      <c r="O395" s="66"/>
      <c r="P395" s="184">
        <f t="shared" si="121"/>
        <v>0</v>
      </c>
      <c r="Q395" s="184">
        <v>0</v>
      </c>
      <c r="R395" s="184">
        <f t="shared" si="122"/>
        <v>0</v>
      </c>
      <c r="S395" s="184">
        <v>0</v>
      </c>
      <c r="T395" s="185">
        <f t="shared" si="123"/>
        <v>0</v>
      </c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R395" s="186" t="s">
        <v>184</v>
      </c>
      <c r="AT395" s="186" t="s">
        <v>179</v>
      </c>
      <c r="AU395" s="186" t="s">
        <v>84</v>
      </c>
      <c r="AY395" s="19" t="s">
        <v>177</v>
      </c>
      <c r="BE395" s="187">
        <f t="shared" si="124"/>
        <v>0</v>
      </c>
      <c r="BF395" s="187">
        <f t="shared" si="125"/>
        <v>0</v>
      </c>
      <c r="BG395" s="187">
        <f t="shared" si="126"/>
        <v>0</v>
      </c>
      <c r="BH395" s="187">
        <f t="shared" si="127"/>
        <v>0</v>
      </c>
      <c r="BI395" s="187">
        <f t="shared" si="128"/>
        <v>0</v>
      </c>
      <c r="BJ395" s="19" t="s">
        <v>84</v>
      </c>
      <c r="BK395" s="187">
        <f t="shared" si="129"/>
        <v>0</v>
      </c>
      <c r="BL395" s="19" t="s">
        <v>184</v>
      </c>
      <c r="BM395" s="186" t="s">
        <v>5218</v>
      </c>
    </row>
    <row r="396" spans="1:65" s="2" customFormat="1" ht="16.5" customHeight="1">
      <c r="A396" s="36"/>
      <c r="B396" s="37"/>
      <c r="C396" s="175" t="s">
        <v>2411</v>
      </c>
      <c r="D396" s="175" t="s">
        <v>179</v>
      </c>
      <c r="E396" s="176" t="s">
        <v>5219</v>
      </c>
      <c r="F396" s="177" t="s">
        <v>5220</v>
      </c>
      <c r="G396" s="178" t="s">
        <v>272</v>
      </c>
      <c r="H396" s="179">
        <v>4</v>
      </c>
      <c r="I396" s="180"/>
      <c r="J396" s="181">
        <f t="shared" si="120"/>
        <v>0</v>
      </c>
      <c r="K396" s="177" t="s">
        <v>19</v>
      </c>
      <c r="L396" s="41"/>
      <c r="M396" s="182" t="s">
        <v>19</v>
      </c>
      <c r="N396" s="183" t="s">
        <v>47</v>
      </c>
      <c r="O396" s="66"/>
      <c r="P396" s="184">
        <f t="shared" si="121"/>
        <v>0</v>
      </c>
      <c r="Q396" s="184">
        <v>0</v>
      </c>
      <c r="R396" s="184">
        <f t="shared" si="122"/>
        <v>0</v>
      </c>
      <c r="S396" s="184">
        <v>0</v>
      </c>
      <c r="T396" s="185">
        <f t="shared" si="123"/>
        <v>0</v>
      </c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R396" s="186" t="s">
        <v>184</v>
      </c>
      <c r="AT396" s="186" t="s">
        <v>179</v>
      </c>
      <c r="AU396" s="186" t="s">
        <v>84</v>
      </c>
      <c r="AY396" s="19" t="s">
        <v>177</v>
      </c>
      <c r="BE396" s="187">
        <f t="shared" si="124"/>
        <v>0</v>
      </c>
      <c r="BF396" s="187">
        <f t="shared" si="125"/>
        <v>0</v>
      </c>
      <c r="BG396" s="187">
        <f t="shared" si="126"/>
        <v>0</v>
      </c>
      <c r="BH396" s="187">
        <f t="shared" si="127"/>
        <v>0</v>
      </c>
      <c r="BI396" s="187">
        <f t="shared" si="128"/>
        <v>0</v>
      </c>
      <c r="BJ396" s="19" t="s">
        <v>84</v>
      </c>
      <c r="BK396" s="187">
        <f t="shared" si="129"/>
        <v>0</v>
      </c>
      <c r="BL396" s="19" t="s">
        <v>184</v>
      </c>
      <c r="BM396" s="186" t="s">
        <v>5221</v>
      </c>
    </row>
    <row r="397" spans="1:65" s="2" customFormat="1" ht="16.5" customHeight="1">
      <c r="A397" s="36"/>
      <c r="B397" s="37"/>
      <c r="C397" s="237" t="s">
        <v>2418</v>
      </c>
      <c r="D397" s="237" t="s">
        <v>757</v>
      </c>
      <c r="E397" s="238" t="s">
        <v>5222</v>
      </c>
      <c r="F397" s="239" t="s">
        <v>5223</v>
      </c>
      <c r="G397" s="240" t="s">
        <v>272</v>
      </c>
      <c r="H397" s="241">
        <v>1</v>
      </c>
      <c r="I397" s="242"/>
      <c r="J397" s="243">
        <f t="shared" si="120"/>
        <v>0</v>
      </c>
      <c r="K397" s="239" t="s">
        <v>19</v>
      </c>
      <c r="L397" s="244"/>
      <c r="M397" s="245" t="s">
        <v>19</v>
      </c>
      <c r="N397" s="246" t="s">
        <v>47</v>
      </c>
      <c r="O397" s="66"/>
      <c r="P397" s="184">
        <f t="shared" si="121"/>
        <v>0</v>
      </c>
      <c r="Q397" s="184">
        <v>0</v>
      </c>
      <c r="R397" s="184">
        <f t="shared" si="122"/>
        <v>0</v>
      </c>
      <c r="S397" s="184">
        <v>0</v>
      </c>
      <c r="T397" s="185">
        <f t="shared" si="123"/>
        <v>0</v>
      </c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R397" s="186" t="s">
        <v>252</v>
      </c>
      <c r="AT397" s="186" t="s">
        <v>757</v>
      </c>
      <c r="AU397" s="186" t="s">
        <v>84</v>
      </c>
      <c r="AY397" s="19" t="s">
        <v>177</v>
      </c>
      <c r="BE397" s="187">
        <f t="shared" si="124"/>
        <v>0</v>
      </c>
      <c r="BF397" s="187">
        <f t="shared" si="125"/>
        <v>0</v>
      </c>
      <c r="BG397" s="187">
        <f t="shared" si="126"/>
        <v>0</v>
      </c>
      <c r="BH397" s="187">
        <f t="shared" si="127"/>
        <v>0</v>
      </c>
      <c r="BI397" s="187">
        <f t="shared" si="128"/>
        <v>0</v>
      </c>
      <c r="BJ397" s="19" t="s">
        <v>84</v>
      </c>
      <c r="BK397" s="187">
        <f t="shared" si="129"/>
        <v>0</v>
      </c>
      <c r="BL397" s="19" t="s">
        <v>184</v>
      </c>
      <c r="BM397" s="186" t="s">
        <v>5224</v>
      </c>
    </row>
    <row r="398" spans="1:65" s="2" customFormat="1" ht="16.5" customHeight="1">
      <c r="A398" s="36"/>
      <c r="B398" s="37"/>
      <c r="C398" s="175" t="s">
        <v>2422</v>
      </c>
      <c r="D398" s="175" t="s">
        <v>179</v>
      </c>
      <c r="E398" s="176" t="s">
        <v>5225</v>
      </c>
      <c r="F398" s="177" t="s">
        <v>5226</v>
      </c>
      <c r="G398" s="178" t="s">
        <v>272</v>
      </c>
      <c r="H398" s="179">
        <v>3</v>
      </c>
      <c r="I398" s="180"/>
      <c r="J398" s="181">
        <f t="shared" si="120"/>
        <v>0</v>
      </c>
      <c r="K398" s="177" t="s">
        <v>19</v>
      </c>
      <c r="L398" s="41"/>
      <c r="M398" s="182" t="s">
        <v>19</v>
      </c>
      <c r="N398" s="183" t="s">
        <v>47</v>
      </c>
      <c r="O398" s="66"/>
      <c r="P398" s="184">
        <f t="shared" si="121"/>
        <v>0</v>
      </c>
      <c r="Q398" s="184">
        <v>0</v>
      </c>
      <c r="R398" s="184">
        <f t="shared" si="122"/>
        <v>0</v>
      </c>
      <c r="S398" s="184">
        <v>0</v>
      </c>
      <c r="T398" s="185">
        <f t="shared" si="123"/>
        <v>0</v>
      </c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R398" s="186" t="s">
        <v>184</v>
      </c>
      <c r="AT398" s="186" t="s">
        <v>179</v>
      </c>
      <c r="AU398" s="186" t="s">
        <v>84</v>
      </c>
      <c r="AY398" s="19" t="s">
        <v>177</v>
      </c>
      <c r="BE398" s="187">
        <f t="shared" si="124"/>
        <v>0</v>
      </c>
      <c r="BF398" s="187">
        <f t="shared" si="125"/>
        <v>0</v>
      </c>
      <c r="BG398" s="187">
        <f t="shared" si="126"/>
        <v>0</v>
      </c>
      <c r="BH398" s="187">
        <f t="shared" si="127"/>
        <v>0</v>
      </c>
      <c r="BI398" s="187">
        <f t="shared" si="128"/>
        <v>0</v>
      </c>
      <c r="BJ398" s="19" t="s">
        <v>84</v>
      </c>
      <c r="BK398" s="187">
        <f t="shared" si="129"/>
        <v>0</v>
      </c>
      <c r="BL398" s="19" t="s">
        <v>184</v>
      </c>
      <c r="BM398" s="186" t="s">
        <v>5227</v>
      </c>
    </row>
    <row r="399" spans="1:65" s="2" customFormat="1" ht="16.5" customHeight="1">
      <c r="A399" s="36"/>
      <c r="B399" s="37"/>
      <c r="C399" s="175" t="s">
        <v>2426</v>
      </c>
      <c r="D399" s="175" t="s">
        <v>179</v>
      </c>
      <c r="E399" s="176" t="s">
        <v>5228</v>
      </c>
      <c r="F399" s="177" t="s">
        <v>5229</v>
      </c>
      <c r="G399" s="178" t="s">
        <v>272</v>
      </c>
      <c r="H399" s="179">
        <v>1</v>
      </c>
      <c r="I399" s="180"/>
      <c r="J399" s="181">
        <f t="shared" ref="J399:J430" si="130">ROUND(I399*H399,2)</f>
        <v>0</v>
      </c>
      <c r="K399" s="177" t="s">
        <v>19</v>
      </c>
      <c r="L399" s="41"/>
      <c r="M399" s="182" t="s">
        <v>19</v>
      </c>
      <c r="N399" s="183" t="s">
        <v>47</v>
      </c>
      <c r="O399" s="66"/>
      <c r="P399" s="184">
        <f t="shared" ref="P399:P430" si="131">O399*H399</f>
        <v>0</v>
      </c>
      <c r="Q399" s="184">
        <v>0</v>
      </c>
      <c r="R399" s="184">
        <f t="shared" ref="R399:R430" si="132">Q399*H399</f>
        <v>0</v>
      </c>
      <c r="S399" s="184">
        <v>0</v>
      </c>
      <c r="T399" s="185">
        <f t="shared" ref="T399:T430" si="133">S399*H399</f>
        <v>0</v>
      </c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R399" s="186" t="s">
        <v>184</v>
      </c>
      <c r="AT399" s="186" t="s">
        <v>179</v>
      </c>
      <c r="AU399" s="186" t="s">
        <v>84</v>
      </c>
      <c r="AY399" s="19" t="s">
        <v>177</v>
      </c>
      <c r="BE399" s="187">
        <f t="shared" ref="BE399:BE417" si="134">IF(N399="základní",J399,0)</f>
        <v>0</v>
      </c>
      <c r="BF399" s="187">
        <f t="shared" ref="BF399:BF417" si="135">IF(N399="snížená",J399,0)</f>
        <v>0</v>
      </c>
      <c r="BG399" s="187">
        <f t="shared" ref="BG399:BG417" si="136">IF(N399="zákl. přenesená",J399,0)</f>
        <v>0</v>
      </c>
      <c r="BH399" s="187">
        <f t="shared" ref="BH399:BH417" si="137">IF(N399="sníž. přenesená",J399,0)</f>
        <v>0</v>
      </c>
      <c r="BI399" s="187">
        <f t="shared" ref="BI399:BI417" si="138">IF(N399="nulová",J399,0)</f>
        <v>0</v>
      </c>
      <c r="BJ399" s="19" t="s">
        <v>84</v>
      </c>
      <c r="BK399" s="187">
        <f t="shared" ref="BK399:BK417" si="139">ROUND(I399*H399,2)</f>
        <v>0</v>
      </c>
      <c r="BL399" s="19" t="s">
        <v>184</v>
      </c>
      <c r="BM399" s="186" t="s">
        <v>5230</v>
      </c>
    </row>
    <row r="400" spans="1:65" s="2" customFormat="1" ht="16.5" customHeight="1">
      <c r="A400" s="36"/>
      <c r="B400" s="37"/>
      <c r="C400" s="175" t="s">
        <v>2433</v>
      </c>
      <c r="D400" s="175" t="s">
        <v>179</v>
      </c>
      <c r="E400" s="176" t="s">
        <v>5231</v>
      </c>
      <c r="F400" s="177" t="s">
        <v>5232</v>
      </c>
      <c r="G400" s="178" t="s">
        <v>272</v>
      </c>
      <c r="H400" s="179">
        <v>1</v>
      </c>
      <c r="I400" s="180"/>
      <c r="J400" s="181">
        <f t="shared" si="130"/>
        <v>0</v>
      </c>
      <c r="K400" s="177" t="s">
        <v>19</v>
      </c>
      <c r="L400" s="41"/>
      <c r="M400" s="182" t="s">
        <v>19</v>
      </c>
      <c r="N400" s="183" t="s">
        <v>47</v>
      </c>
      <c r="O400" s="66"/>
      <c r="P400" s="184">
        <f t="shared" si="131"/>
        <v>0</v>
      </c>
      <c r="Q400" s="184">
        <v>0</v>
      </c>
      <c r="R400" s="184">
        <f t="shared" si="132"/>
        <v>0</v>
      </c>
      <c r="S400" s="184">
        <v>0</v>
      </c>
      <c r="T400" s="185">
        <f t="shared" si="133"/>
        <v>0</v>
      </c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R400" s="186" t="s">
        <v>184</v>
      </c>
      <c r="AT400" s="186" t="s">
        <v>179</v>
      </c>
      <c r="AU400" s="186" t="s">
        <v>84</v>
      </c>
      <c r="AY400" s="19" t="s">
        <v>177</v>
      </c>
      <c r="BE400" s="187">
        <f t="shared" si="134"/>
        <v>0</v>
      </c>
      <c r="BF400" s="187">
        <f t="shared" si="135"/>
        <v>0</v>
      </c>
      <c r="BG400" s="187">
        <f t="shared" si="136"/>
        <v>0</v>
      </c>
      <c r="BH400" s="187">
        <f t="shared" si="137"/>
        <v>0</v>
      </c>
      <c r="BI400" s="187">
        <f t="shared" si="138"/>
        <v>0</v>
      </c>
      <c r="BJ400" s="19" t="s">
        <v>84</v>
      </c>
      <c r="BK400" s="187">
        <f t="shared" si="139"/>
        <v>0</v>
      </c>
      <c r="BL400" s="19" t="s">
        <v>184</v>
      </c>
      <c r="BM400" s="186" t="s">
        <v>5233</v>
      </c>
    </row>
    <row r="401" spans="1:65" s="2" customFormat="1" ht="16.5" customHeight="1">
      <c r="A401" s="36"/>
      <c r="B401" s="37"/>
      <c r="C401" s="175" t="s">
        <v>2437</v>
      </c>
      <c r="D401" s="175" t="s">
        <v>179</v>
      </c>
      <c r="E401" s="176" t="s">
        <v>5234</v>
      </c>
      <c r="F401" s="177" t="s">
        <v>5235</v>
      </c>
      <c r="G401" s="178" t="s">
        <v>272</v>
      </c>
      <c r="H401" s="179">
        <v>92</v>
      </c>
      <c r="I401" s="180"/>
      <c r="J401" s="181">
        <f t="shared" si="130"/>
        <v>0</v>
      </c>
      <c r="K401" s="177" t="s">
        <v>19</v>
      </c>
      <c r="L401" s="41"/>
      <c r="M401" s="182" t="s">
        <v>19</v>
      </c>
      <c r="N401" s="183" t="s">
        <v>47</v>
      </c>
      <c r="O401" s="66"/>
      <c r="P401" s="184">
        <f t="shared" si="131"/>
        <v>0</v>
      </c>
      <c r="Q401" s="184">
        <v>0</v>
      </c>
      <c r="R401" s="184">
        <f t="shared" si="132"/>
        <v>0</v>
      </c>
      <c r="S401" s="184">
        <v>0</v>
      </c>
      <c r="T401" s="185">
        <f t="shared" si="133"/>
        <v>0</v>
      </c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R401" s="186" t="s">
        <v>184</v>
      </c>
      <c r="AT401" s="186" t="s">
        <v>179</v>
      </c>
      <c r="AU401" s="186" t="s">
        <v>84</v>
      </c>
      <c r="AY401" s="19" t="s">
        <v>177</v>
      </c>
      <c r="BE401" s="187">
        <f t="shared" si="134"/>
        <v>0</v>
      </c>
      <c r="BF401" s="187">
        <f t="shared" si="135"/>
        <v>0</v>
      </c>
      <c r="BG401" s="187">
        <f t="shared" si="136"/>
        <v>0</v>
      </c>
      <c r="BH401" s="187">
        <f t="shared" si="137"/>
        <v>0</v>
      </c>
      <c r="BI401" s="187">
        <f t="shared" si="138"/>
        <v>0</v>
      </c>
      <c r="BJ401" s="19" t="s">
        <v>84</v>
      </c>
      <c r="BK401" s="187">
        <f t="shared" si="139"/>
        <v>0</v>
      </c>
      <c r="BL401" s="19" t="s">
        <v>184</v>
      </c>
      <c r="BM401" s="186" t="s">
        <v>5236</v>
      </c>
    </row>
    <row r="402" spans="1:65" s="2" customFormat="1" ht="16.5" customHeight="1">
      <c r="A402" s="36"/>
      <c r="B402" s="37"/>
      <c r="C402" s="237" t="s">
        <v>2443</v>
      </c>
      <c r="D402" s="237" t="s">
        <v>757</v>
      </c>
      <c r="E402" s="238" t="s">
        <v>5237</v>
      </c>
      <c r="F402" s="239" t="s">
        <v>5238</v>
      </c>
      <c r="G402" s="240" t="s">
        <v>272</v>
      </c>
      <c r="H402" s="241">
        <v>85</v>
      </c>
      <c r="I402" s="242"/>
      <c r="J402" s="243">
        <f t="shared" si="130"/>
        <v>0</v>
      </c>
      <c r="K402" s="239" t="s">
        <v>19</v>
      </c>
      <c r="L402" s="244"/>
      <c r="M402" s="245" t="s">
        <v>19</v>
      </c>
      <c r="N402" s="246" t="s">
        <v>47</v>
      </c>
      <c r="O402" s="66"/>
      <c r="P402" s="184">
        <f t="shared" si="131"/>
        <v>0</v>
      </c>
      <c r="Q402" s="184">
        <v>0</v>
      </c>
      <c r="R402" s="184">
        <f t="shared" si="132"/>
        <v>0</v>
      </c>
      <c r="S402" s="184">
        <v>0</v>
      </c>
      <c r="T402" s="185">
        <f t="shared" si="133"/>
        <v>0</v>
      </c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R402" s="186" t="s">
        <v>252</v>
      </c>
      <c r="AT402" s="186" t="s">
        <v>757</v>
      </c>
      <c r="AU402" s="186" t="s">
        <v>84</v>
      </c>
      <c r="AY402" s="19" t="s">
        <v>177</v>
      </c>
      <c r="BE402" s="187">
        <f t="shared" si="134"/>
        <v>0</v>
      </c>
      <c r="BF402" s="187">
        <f t="shared" si="135"/>
        <v>0</v>
      </c>
      <c r="BG402" s="187">
        <f t="shared" si="136"/>
        <v>0</v>
      </c>
      <c r="BH402" s="187">
        <f t="shared" si="137"/>
        <v>0</v>
      </c>
      <c r="BI402" s="187">
        <f t="shared" si="138"/>
        <v>0</v>
      </c>
      <c r="BJ402" s="19" t="s">
        <v>84</v>
      </c>
      <c r="BK402" s="187">
        <f t="shared" si="139"/>
        <v>0</v>
      </c>
      <c r="BL402" s="19" t="s">
        <v>184</v>
      </c>
      <c r="BM402" s="186" t="s">
        <v>5239</v>
      </c>
    </row>
    <row r="403" spans="1:65" s="2" customFormat="1" ht="16.5" customHeight="1">
      <c r="A403" s="36"/>
      <c r="B403" s="37"/>
      <c r="C403" s="237" t="s">
        <v>2447</v>
      </c>
      <c r="D403" s="237" t="s">
        <v>757</v>
      </c>
      <c r="E403" s="238" t="s">
        <v>5240</v>
      </c>
      <c r="F403" s="239" t="s">
        <v>5241</v>
      </c>
      <c r="G403" s="240" t="s">
        <v>272</v>
      </c>
      <c r="H403" s="241">
        <v>7</v>
      </c>
      <c r="I403" s="242"/>
      <c r="J403" s="243">
        <f t="shared" si="130"/>
        <v>0</v>
      </c>
      <c r="K403" s="239" t="s">
        <v>19</v>
      </c>
      <c r="L403" s="244"/>
      <c r="M403" s="245" t="s">
        <v>19</v>
      </c>
      <c r="N403" s="246" t="s">
        <v>47</v>
      </c>
      <c r="O403" s="66"/>
      <c r="P403" s="184">
        <f t="shared" si="131"/>
        <v>0</v>
      </c>
      <c r="Q403" s="184">
        <v>0</v>
      </c>
      <c r="R403" s="184">
        <f t="shared" si="132"/>
        <v>0</v>
      </c>
      <c r="S403" s="184">
        <v>0</v>
      </c>
      <c r="T403" s="185">
        <f t="shared" si="133"/>
        <v>0</v>
      </c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R403" s="186" t="s">
        <v>252</v>
      </c>
      <c r="AT403" s="186" t="s">
        <v>757</v>
      </c>
      <c r="AU403" s="186" t="s">
        <v>84</v>
      </c>
      <c r="AY403" s="19" t="s">
        <v>177</v>
      </c>
      <c r="BE403" s="187">
        <f t="shared" si="134"/>
        <v>0</v>
      </c>
      <c r="BF403" s="187">
        <f t="shared" si="135"/>
        <v>0</v>
      </c>
      <c r="BG403" s="187">
        <f t="shared" si="136"/>
        <v>0</v>
      </c>
      <c r="BH403" s="187">
        <f t="shared" si="137"/>
        <v>0</v>
      </c>
      <c r="BI403" s="187">
        <f t="shared" si="138"/>
        <v>0</v>
      </c>
      <c r="BJ403" s="19" t="s">
        <v>84</v>
      </c>
      <c r="BK403" s="187">
        <f t="shared" si="139"/>
        <v>0</v>
      </c>
      <c r="BL403" s="19" t="s">
        <v>184</v>
      </c>
      <c r="BM403" s="186" t="s">
        <v>5242</v>
      </c>
    </row>
    <row r="404" spans="1:65" s="2" customFormat="1" ht="16.5" customHeight="1">
      <c r="A404" s="36"/>
      <c r="B404" s="37"/>
      <c r="C404" s="237" t="s">
        <v>2453</v>
      </c>
      <c r="D404" s="237" t="s">
        <v>757</v>
      </c>
      <c r="E404" s="238" t="s">
        <v>5243</v>
      </c>
      <c r="F404" s="239" t="s">
        <v>5244</v>
      </c>
      <c r="G404" s="240" t="s">
        <v>272</v>
      </c>
      <c r="H404" s="241">
        <v>1</v>
      </c>
      <c r="I404" s="242"/>
      <c r="J404" s="243">
        <f t="shared" si="130"/>
        <v>0</v>
      </c>
      <c r="K404" s="239" t="s">
        <v>19</v>
      </c>
      <c r="L404" s="244"/>
      <c r="M404" s="245" t="s">
        <v>19</v>
      </c>
      <c r="N404" s="246" t="s">
        <v>47</v>
      </c>
      <c r="O404" s="66"/>
      <c r="P404" s="184">
        <f t="shared" si="131"/>
        <v>0</v>
      </c>
      <c r="Q404" s="184">
        <v>0</v>
      </c>
      <c r="R404" s="184">
        <f t="shared" si="132"/>
        <v>0</v>
      </c>
      <c r="S404" s="184">
        <v>0</v>
      </c>
      <c r="T404" s="185">
        <f t="shared" si="133"/>
        <v>0</v>
      </c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R404" s="186" t="s">
        <v>252</v>
      </c>
      <c r="AT404" s="186" t="s">
        <v>757</v>
      </c>
      <c r="AU404" s="186" t="s">
        <v>84</v>
      </c>
      <c r="AY404" s="19" t="s">
        <v>177</v>
      </c>
      <c r="BE404" s="187">
        <f t="shared" si="134"/>
        <v>0</v>
      </c>
      <c r="BF404" s="187">
        <f t="shared" si="135"/>
        <v>0</v>
      </c>
      <c r="BG404" s="187">
        <f t="shared" si="136"/>
        <v>0</v>
      </c>
      <c r="BH404" s="187">
        <f t="shared" si="137"/>
        <v>0</v>
      </c>
      <c r="BI404" s="187">
        <f t="shared" si="138"/>
        <v>0</v>
      </c>
      <c r="BJ404" s="19" t="s">
        <v>84</v>
      </c>
      <c r="BK404" s="187">
        <f t="shared" si="139"/>
        <v>0</v>
      </c>
      <c r="BL404" s="19" t="s">
        <v>184</v>
      </c>
      <c r="BM404" s="186" t="s">
        <v>5245</v>
      </c>
    </row>
    <row r="405" spans="1:65" s="2" customFormat="1" ht="16.5" customHeight="1">
      <c r="A405" s="36"/>
      <c r="B405" s="37"/>
      <c r="C405" s="175" t="s">
        <v>2457</v>
      </c>
      <c r="D405" s="175" t="s">
        <v>179</v>
      </c>
      <c r="E405" s="176" t="s">
        <v>5246</v>
      </c>
      <c r="F405" s="177" t="s">
        <v>5247</v>
      </c>
      <c r="G405" s="178" t="s">
        <v>272</v>
      </c>
      <c r="H405" s="179">
        <v>42</v>
      </c>
      <c r="I405" s="180"/>
      <c r="J405" s="181">
        <f t="shared" si="130"/>
        <v>0</v>
      </c>
      <c r="K405" s="177" t="s">
        <v>19</v>
      </c>
      <c r="L405" s="41"/>
      <c r="M405" s="182" t="s">
        <v>19</v>
      </c>
      <c r="N405" s="183" t="s">
        <v>47</v>
      </c>
      <c r="O405" s="66"/>
      <c r="P405" s="184">
        <f t="shared" si="131"/>
        <v>0</v>
      </c>
      <c r="Q405" s="184">
        <v>0</v>
      </c>
      <c r="R405" s="184">
        <f t="shared" si="132"/>
        <v>0</v>
      </c>
      <c r="S405" s="184">
        <v>0</v>
      </c>
      <c r="T405" s="185">
        <f t="shared" si="133"/>
        <v>0</v>
      </c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R405" s="186" t="s">
        <v>184</v>
      </c>
      <c r="AT405" s="186" t="s">
        <v>179</v>
      </c>
      <c r="AU405" s="186" t="s">
        <v>84</v>
      </c>
      <c r="AY405" s="19" t="s">
        <v>177</v>
      </c>
      <c r="BE405" s="187">
        <f t="shared" si="134"/>
        <v>0</v>
      </c>
      <c r="BF405" s="187">
        <f t="shared" si="135"/>
        <v>0</v>
      </c>
      <c r="BG405" s="187">
        <f t="shared" si="136"/>
        <v>0</v>
      </c>
      <c r="BH405" s="187">
        <f t="shared" si="137"/>
        <v>0</v>
      </c>
      <c r="BI405" s="187">
        <f t="shared" si="138"/>
        <v>0</v>
      </c>
      <c r="BJ405" s="19" t="s">
        <v>84</v>
      </c>
      <c r="BK405" s="187">
        <f t="shared" si="139"/>
        <v>0</v>
      </c>
      <c r="BL405" s="19" t="s">
        <v>184</v>
      </c>
      <c r="BM405" s="186" t="s">
        <v>5248</v>
      </c>
    </row>
    <row r="406" spans="1:65" s="2" customFormat="1" ht="16.5" customHeight="1">
      <c r="A406" s="36"/>
      <c r="B406" s="37"/>
      <c r="C406" s="237" t="s">
        <v>2463</v>
      </c>
      <c r="D406" s="237" t="s">
        <v>757</v>
      </c>
      <c r="E406" s="238" t="s">
        <v>5249</v>
      </c>
      <c r="F406" s="239" t="s">
        <v>5250</v>
      </c>
      <c r="G406" s="240" t="s">
        <v>272</v>
      </c>
      <c r="H406" s="241">
        <v>36</v>
      </c>
      <c r="I406" s="242"/>
      <c r="J406" s="243">
        <f t="shared" si="130"/>
        <v>0</v>
      </c>
      <c r="K406" s="239" t="s">
        <v>19</v>
      </c>
      <c r="L406" s="244"/>
      <c r="M406" s="245" t="s">
        <v>19</v>
      </c>
      <c r="N406" s="246" t="s">
        <v>47</v>
      </c>
      <c r="O406" s="66"/>
      <c r="P406" s="184">
        <f t="shared" si="131"/>
        <v>0</v>
      </c>
      <c r="Q406" s="184">
        <v>0</v>
      </c>
      <c r="R406" s="184">
        <f t="shared" si="132"/>
        <v>0</v>
      </c>
      <c r="S406" s="184">
        <v>0</v>
      </c>
      <c r="T406" s="185">
        <f t="shared" si="133"/>
        <v>0</v>
      </c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R406" s="186" t="s">
        <v>252</v>
      </c>
      <c r="AT406" s="186" t="s">
        <v>757</v>
      </c>
      <c r="AU406" s="186" t="s">
        <v>84</v>
      </c>
      <c r="AY406" s="19" t="s">
        <v>177</v>
      </c>
      <c r="BE406" s="187">
        <f t="shared" si="134"/>
        <v>0</v>
      </c>
      <c r="BF406" s="187">
        <f t="shared" si="135"/>
        <v>0</v>
      </c>
      <c r="BG406" s="187">
        <f t="shared" si="136"/>
        <v>0</v>
      </c>
      <c r="BH406" s="187">
        <f t="shared" si="137"/>
        <v>0</v>
      </c>
      <c r="BI406" s="187">
        <f t="shared" si="138"/>
        <v>0</v>
      </c>
      <c r="BJ406" s="19" t="s">
        <v>84</v>
      </c>
      <c r="BK406" s="187">
        <f t="shared" si="139"/>
        <v>0</v>
      </c>
      <c r="BL406" s="19" t="s">
        <v>184</v>
      </c>
      <c r="BM406" s="186" t="s">
        <v>5251</v>
      </c>
    </row>
    <row r="407" spans="1:65" s="2" customFormat="1" ht="16.5" customHeight="1">
      <c r="A407" s="36"/>
      <c r="B407" s="37"/>
      <c r="C407" s="237" t="s">
        <v>2467</v>
      </c>
      <c r="D407" s="237" t="s">
        <v>757</v>
      </c>
      <c r="E407" s="238" t="s">
        <v>5252</v>
      </c>
      <c r="F407" s="239" t="s">
        <v>5253</v>
      </c>
      <c r="G407" s="240" t="s">
        <v>272</v>
      </c>
      <c r="H407" s="241">
        <v>1</v>
      </c>
      <c r="I407" s="242"/>
      <c r="J407" s="243">
        <f t="shared" si="130"/>
        <v>0</v>
      </c>
      <c r="K407" s="239" t="s">
        <v>19</v>
      </c>
      <c r="L407" s="244"/>
      <c r="M407" s="245" t="s">
        <v>19</v>
      </c>
      <c r="N407" s="246" t="s">
        <v>47</v>
      </c>
      <c r="O407" s="66"/>
      <c r="P407" s="184">
        <f t="shared" si="131"/>
        <v>0</v>
      </c>
      <c r="Q407" s="184">
        <v>0</v>
      </c>
      <c r="R407" s="184">
        <f t="shared" si="132"/>
        <v>0</v>
      </c>
      <c r="S407" s="184">
        <v>0</v>
      </c>
      <c r="T407" s="185">
        <f t="shared" si="133"/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186" t="s">
        <v>252</v>
      </c>
      <c r="AT407" s="186" t="s">
        <v>757</v>
      </c>
      <c r="AU407" s="186" t="s">
        <v>84</v>
      </c>
      <c r="AY407" s="19" t="s">
        <v>177</v>
      </c>
      <c r="BE407" s="187">
        <f t="shared" si="134"/>
        <v>0</v>
      </c>
      <c r="BF407" s="187">
        <f t="shared" si="135"/>
        <v>0</v>
      </c>
      <c r="BG407" s="187">
        <f t="shared" si="136"/>
        <v>0</v>
      </c>
      <c r="BH407" s="187">
        <f t="shared" si="137"/>
        <v>0</v>
      </c>
      <c r="BI407" s="187">
        <f t="shared" si="138"/>
        <v>0</v>
      </c>
      <c r="BJ407" s="19" t="s">
        <v>84</v>
      </c>
      <c r="BK407" s="187">
        <f t="shared" si="139"/>
        <v>0</v>
      </c>
      <c r="BL407" s="19" t="s">
        <v>184</v>
      </c>
      <c r="BM407" s="186" t="s">
        <v>5254</v>
      </c>
    </row>
    <row r="408" spans="1:65" s="2" customFormat="1" ht="16.5" customHeight="1">
      <c r="A408" s="36"/>
      <c r="B408" s="37"/>
      <c r="C408" s="237" t="s">
        <v>2472</v>
      </c>
      <c r="D408" s="237" t="s">
        <v>757</v>
      </c>
      <c r="E408" s="238" t="s">
        <v>5255</v>
      </c>
      <c r="F408" s="239" t="s">
        <v>5256</v>
      </c>
      <c r="G408" s="240" t="s">
        <v>272</v>
      </c>
      <c r="H408" s="241">
        <v>5</v>
      </c>
      <c r="I408" s="242"/>
      <c r="J408" s="243">
        <f t="shared" si="130"/>
        <v>0</v>
      </c>
      <c r="K408" s="239" t="s">
        <v>19</v>
      </c>
      <c r="L408" s="244"/>
      <c r="M408" s="245" t="s">
        <v>19</v>
      </c>
      <c r="N408" s="246" t="s">
        <v>47</v>
      </c>
      <c r="O408" s="66"/>
      <c r="P408" s="184">
        <f t="shared" si="131"/>
        <v>0</v>
      </c>
      <c r="Q408" s="184">
        <v>0</v>
      </c>
      <c r="R408" s="184">
        <f t="shared" si="132"/>
        <v>0</v>
      </c>
      <c r="S408" s="184">
        <v>0</v>
      </c>
      <c r="T408" s="185">
        <f t="shared" si="133"/>
        <v>0</v>
      </c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R408" s="186" t="s">
        <v>252</v>
      </c>
      <c r="AT408" s="186" t="s">
        <v>757</v>
      </c>
      <c r="AU408" s="186" t="s">
        <v>84</v>
      </c>
      <c r="AY408" s="19" t="s">
        <v>177</v>
      </c>
      <c r="BE408" s="187">
        <f t="shared" si="134"/>
        <v>0</v>
      </c>
      <c r="BF408" s="187">
        <f t="shared" si="135"/>
        <v>0</v>
      </c>
      <c r="BG408" s="187">
        <f t="shared" si="136"/>
        <v>0</v>
      </c>
      <c r="BH408" s="187">
        <f t="shared" si="137"/>
        <v>0</v>
      </c>
      <c r="BI408" s="187">
        <f t="shared" si="138"/>
        <v>0</v>
      </c>
      <c r="BJ408" s="19" t="s">
        <v>84</v>
      </c>
      <c r="BK408" s="187">
        <f t="shared" si="139"/>
        <v>0</v>
      </c>
      <c r="BL408" s="19" t="s">
        <v>184</v>
      </c>
      <c r="BM408" s="186" t="s">
        <v>5257</v>
      </c>
    </row>
    <row r="409" spans="1:65" s="2" customFormat="1" ht="16.5" customHeight="1">
      <c r="A409" s="36"/>
      <c r="B409" s="37"/>
      <c r="C409" s="175" t="s">
        <v>2477</v>
      </c>
      <c r="D409" s="175" t="s">
        <v>179</v>
      </c>
      <c r="E409" s="176" t="s">
        <v>5258</v>
      </c>
      <c r="F409" s="177" t="s">
        <v>5259</v>
      </c>
      <c r="G409" s="178" t="s">
        <v>272</v>
      </c>
      <c r="H409" s="179">
        <v>3</v>
      </c>
      <c r="I409" s="180"/>
      <c r="J409" s="181">
        <f t="shared" si="130"/>
        <v>0</v>
      </c>
      <c r="K409" s="177" t="s">
        <v>19</v>
      </c>
      <c r="L409" s="41"/>
      <c r="M409" s="182" t="s">
        <v>19</v>
      </c>
      <c r="N409" s="183" t="s">
        <v>47</v>
      </c>
      <c r="O409" s="66"/>
      <c r="P409" s="184">
        <f t="shared" si="131"/>
        <v>0</v>
      </c>
      <c r="Q409" s="184">
        <v>0</v>
      </c>
      <c r="R409" s="184">
        <f t="shared" si="132"/>
        <v>0</v>
      </c>
      <c r="S409" s="184">
        <v>0</v>
      </c>
      <c r="T409" s="185">
        <f t="shared" si="133"/>
        <v>0</v>
      </c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R409" s="186" t="s">
        <v>184</v>
      </c>
      <c r="AT409" s="186" t="s">
        <v>179</v>
      </c>
      <c r="AU409" s="186" t="s">
        <v>84</v>
      </c>
      <c r="AY409" s="19" t="s">
        <v>177</v>
      </c>
      <c r="BE409" s="187">
        <f t="shared" si="134"/>
        <v>0</v>
      </c>
      <c r="BF409" s="187">
        <f t="shared" si="135"/>
        <v>0</v>
      </c>
      <c r="BG409" s="187">
        <f t="shared" si="136"/>
        <v>0</v>
      </c>
      <c r="BH409" s="187">
        <f t="shared" si="137"/>
        <v>0</v>
      </c>
      <c r="BI409" s="187">
        <f t="shared" si="138"/>
        <v>0</v>
      </c>
      <c r="BJ409" s="19" t="s">
        <v>84</v>
      </c>
      <c r="BK409" s="187">
        <f t="shared" si="139"/>
        <v>0</v>
      </c>
      <c r="BL409" s="19" t="s">
        <v>184</v>
      </c>
      <c r="BM409" s="186" t="s">
        <v>5260</v>
      </c>
    </row>
    <row r="410" spans="1:65" s="2" customFormat="1" ht="16.5" customHeight="1">
      <c r="A410" s="36"/>
      <c r="B410" s="37"/>
      <c r="C410" s="237" t="s">
        <v>2483</v>
      </c>
      <c r="D410" s="237" t="s">
        <v>757</v>
      </c>
      <c r="E410" s="238" t="s">
        <v>5261</v>
      </c>
      <c r="F410" s="239" t="s">
        <v>5262</v>
      </c>
      <c r="G410" s="240" t="s">
        <v>272</v>
      </c>
      <c r="H410" s="241">
        <v>3</v>
      </c>
      <c r="I410" s="242"/>
      <c r="J410" s="243">
        <f t="shared" si="130"/>
        <v>0</v>
      </c>
      <c r="K410" s="239" t="s">
        <v>19</v>
      </c>
      <c r="L410" s="244"/>
      <c r="M410" s="245" t="s">
        <v>19</v>
      </c>
      <c r="N410" s="246" t="s">
        <v>47</v>
      </c>
      <c r="O410" s="66"/>
      <c r="P410" s="184">
        <f t="shared" si="131"/>
        <v>0</v>
      </c>
      <c r="Q410" s="184">
        <v>0</v>
      </c>
      <c r="R410" s="184">
        <f t="shared" si="132"/>
        <v>0</v>
      </c>
      <c r="S410" s="184">
        <v>0</v>
      </c>
      <c r="T410" s="185">
        <f t="shared" si="133"/>
        <v>0</v>
      </c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R410" s="186" t="s">
        <v>252</v>
      </c>
      <c r="AT410" s="186" t="s">
        <v>757</v>
      </c>
      <c r="AU410" s="186" t="s">
        <v>84</v>
      </c>
      <c r="AY410" s="19" t="s">
        <v>177</v>
      </c>
      <c r="BE410" s="187">
        <f t="shared" si="134"/>
        <v>0</v>
      </c>
      <c r="BF410" s="187">
        <f t="shared" si="135"/>
        <v>0</v>
      </c>
      <c r="BG410" s="187">
        <f t="shared" si="136"/>
        <v>0</v>
      </c>
      <c r="BH410" s="187">
        <f t="shared" si="137"/>
        <v>0</v>
      </c>
      <c r="BI410" s="187">
        <f t="shared" si="138"/>
        <v>0</v>
      </c>
      <c r="BJ410" s="19" t="s">
        <v>84</v>
      </c>
      <c r="BK410" s="187">
        <f t="shared" si="139"/>
        <v>0</v>
      </c>
      <c r="BL410" s="19" t="s">
        <v>184</v>
      </c>
      <c r="BM410" s="186" t="s">
        <v>5263</v>
      </c>
    </row>
    <row r="411" spans="1:65" s="2" customFormat="1" ht="16.5" customHeight="1">
      <c r="A411" s="36"/>
      <c r="B411" s="37"/>
      <c r="C411" s="175" t="s">
        <v>2487</v>
      </c>
      <c r="D411" s="175" t="s">
        <v>179</v>
      </c>
      <c r="E411" s="176" t="s">
        <v>5264</v>
      </c>
      <c r="F411" s="177" t="s">
        <v>5265</v>
      </c>
      <c r="G411" s="178" t="s">
        <v>272</v>
      </c>
      <c r="H411" s="179">
        <v>12</v>
      </c>
      <c r="I411" s="180"/>
      <c r="J411" s="181">
        <f t="shared" si="130"/>
        <v>0</v>
      </c>
      <c r="K411" s="177" t="s">
        <v>19</v>
      </c>
      <c r="L411" s="41"/>
      <c r="M411" s="182" t="s">
        <v>19</v>
      </c>
      <c r="N411" s="183" t="s">
        <v>47</v>
      </c>
      <c r="O411" s="66"/>
      <c r="P411" s="184">
        <f t="shared" si="131"/>
        <v>0</v>
      </c>
      <c r="Q411" s="184">
        <v>0</v>
      </c>
      <c r="R411" s="184">
        <f t="shared" si="132"/>
        <v>0</v>
      </c>
      <c r="S411" s="184">
        <v>0</v>
      </c>
      <c r="T411" s="185">
        <f t="shared" si="133"/>
        <v>0</v>
      </c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R411" s="186" t="s">
        <v>184</v>
      </c>
      <c r="AT411" s="186" t="s">
        <v>179</v>
      </c>
      <c r="AU411" s="186" t="s">
        <v>84</v>
      </c>
      <c r="AY411" s="19" t="s">
        <v>177</v>
      </c>
      <c r="BE411" s="187">
        <f t="shared" si="134"/>
        <v>0</v>
      </c>
      <c r="BF411" s="187">
        <f t="shared" si="135"/>
        <v>0</v>
      </c>
      <c r="BG411" s="187">
        <f t="shared" si="136"/>
        <v>0</v>
      </c>
      <c r="BH411" s="187">
        <f t="shared" si="137"/>
        <v>0</v>
      </c>
      <c r="BI411" s="187">
        <f t="shared" si="138"/>
        <v>0</v>
      </c>
      <c r="BJ411" s="19" t="s">
        <v>84</v>
      </c>
      <c r="BK411" s="187">
        <f t="shared" si="139"/>
        <v>0</v>
      </c>
      <c r="BL411" s="19" t="s">
        <v>184</v>
      </c>
      <c r="BM411" s="186" t="s">
        <v>5266</v>
      </c>
    </row>
    <row r="412" spans="1:65" s="2" customFormat="1" ht="24.2" customHeight="1">
      <c r="A412" s="36"/>
      <c r="B412" s="37"/>
      <c r="C412" s="237" t="s">
        <v>2489</v>
      </c>
      <c r="D412" s="237" t="s">
        <v>757</v>
      </c>
      <c r="E412" s="238" t="s">
        <v>5267</v>
      </c>
      <c r="F412" s="239" t="s">
        <v>5268</v>
      </c>
      <c r="G412" s="240" t="s">
        <v>272</v>
      </c>
      <c r="H412" s="241">
        <v>12</v>
      </c>
      <c r="I412" s="242"/>
      <c r="J412" s="243">
        <f t="shared" si="130"/>
        <v>0</v>
      </c>
      <c r="K412" s="239" t="s">
        <v>19</v>
      </c>
      <c r="L412" s="244"/>
      <c r="M412" s="245" t="s">
        <v>19</v>
      </c>
      <c r="N412" s="246" t="s">
        <v>47</v>
      </c>
      <c r="O412" s="66"/>
      <c r="P412" s="184">
        <f t="shared" si="131"/>
        <v>0</v>
      </c>
      <c r="Q412" s="184">
        <v>0</v>
      </c>
      <c r="R412" s="184">
        <f t="shared" si="132"/>
        <v>0</v>
      </c>
      <c r="S412" s="184">
        <v>0</v>
      </c>
      <c r="T412" s="185">
        <f t="shared" si="133"/>
        <v>0</v>
      </c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R412" s="186" t="s">
        <v>252</v>
      </c>
      <c r="AT412" s="186" t="s">
        <v>757</v>
      </c>
      <c r="AU412" s="186" t="s">
        <v>84</v>
      </c>
      <c r="AY412" s="19" t="s">
        <v>177</v>
      </c>
      <c r="BE412" s="187">
        <f t="shared" si="134"/>
        <v>0</v>
      </c>
      <c r="BF412" s="187">
        <f t="shared" si="135"/>
        <v>0</v>
      </c>
      <c r="BG412" s="187">
        <f t="shared" si="136"/>
        <v>0</v>
      </c>
      <c r="BH412" s="187">
        <f t="shared" si="137"/>
        <v>0</v>
      </c>
      <c r="BI412" s="187">
        <f t="shared" si="138"/>
        <v>0</v>
      </c>
      <c r="BJ412" s="19" t="s">
        <v>84</v>
      </c>
      <c r="BK412" s="187">
        <f t="shared" si="139"/>
        <v>0</v>
      </c>
      <c r="BL412" s="19" t="s">
        <v>184</v>
      </c>
      <c r="BM412" s="186" t="s">
        <v>5269</v>
      </c>
    </row>
    <row r="413" spans="1:65" s="2" customFormat="1" ht="16.5" customHeight="1">
      <c r="A413" s="36"/>
      <c r="B413" s="37"/>
      <c r="C413" s="237" t="s">
        <v>2496</v>
      </c>
      <c r="D413" s="237" t="s">
        <v>757</v>
      </c>
      <c r="E413" s="238" t="s">
        <v>5270</v>
      </c>
      <c r="F413" s="239" t="s">
        <v>5271</v>
      </c>
      <c r="G413" s="240" t="s">
        <v>272</v>
      </c>
      <c r="H413" s="241">
        <v>12</v>
      </c>
      <c r="I413" s="242"/>
      <c r="J413" s="243">
        <f t="shared" si="130"/>
        <v>0</v>
      </c>
      <c r="K413" s="239" t="s">
        <v>19</v>
      </c>
      <c r="L413" s="244"/>
      <c r="M413" s="245" t="s">
        <v>19</v>
      </c>
      <c r="N413" s="246" t="s">
        <v>47</v>
      </c>
      <c r="O413" s="66"/>
      <c r="P413" s="184">
        <f t="shared" si="131"/>
        <v>0</v>
      </c>
      <c r="Q413" s="184">
        <v>0</v>
      </c>
      <c r="R413" s="184">
        <f t="shared" si="132"/>
        <v>0</v>
      </c>
      <c r="S413" s="184">
        <v>0</v>
      </c>
      <c r="T413" s="185">
        <f t="shared" si="133"/>
        <v>0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R413" s="186" t="s">
        <v>252</v>
      </c>
      <c r="AT413" s="186" t="s">
        <v>757</v>
      </c>
      <c r="AU413" s="186" t="s">
        <v>84</v>
      </c>
      <c r="AY413" s="19" t="s">
        <v>177</v>
      </c>
      <c r="BE413" s="187">
        <f t="shared" si="134"/>
        <v>0</v>
      </c>
      <c r="BF413" s="187">
        <f t="shared" si="135"/>
        <v>0</v>
      </c>
      <c r="BG413" s="187">
        <f t="shared" si="136"/>
        <v>0</v>
      </c>
      <c r="BH413" s="187">
        <f t="shared" si="137"/>
        <v>0</v>
      </c>
      <c r="BI413" s="187">
        <f t="shared" si="138"/>
        <v>0</v>
      </c>
      <c r="BJ413" s="19" t="s">
        <v>84</v>
      </c>
      <c r="BK413" s="187">
        <f t="shared" si="139"/>
        <v>0</v>
      </c>
      <c r="BL413" s="19" t="s">
        <v>184</v>
      </c>
      <c r="BM413" s="186" t="s">
        <v>5272</v>
      </c>
    </row>
    <row r="414" spans="1:65" s="2" customFormat="1" ht="16.5" customHeight="1">
      <c r="A414" s="36"/>
      <c r="B414" s="37"/>
      <c r="C414" s="175" t="s">
        <v>2502</v>
      </c>
      <c r="D414" s="175" t="s">
        <v>179</v>
      </c>
      <c r="E414" s="176" t="s">
        <v>5273</v>
      </c>
      <c r="F414" s="177" t="s">
        <v>5274</v>
      </c>
      <c r="G414" s="178" t="s">
        <v>272</v>
      </c>
      <c r="H414" s="179">
        <v>24</v>
      </c>
      <c r="I414" s="180"/>
      <c r="J414" s="181">
        <f t="shared" si="130"/>
        <v>0</v>
      </c>
      <c r="K414" s="177" t="s">
        <v>19</v>
      </c>
      <c r="L414" s="41"/>
      <c r="M414" s="182" t="s">
        <v>19</v>
      </c>
      <c r="N414" s="183" t="s">
        <v>47</v>
      </c>
      <c r="O414" s="66"/>
      <c r="P414" s="184">
        <f t="shared" si="131"/>
        <v>0</v>
      </c>
      <c r="Q414" s="184">
        <v>0</v>
      </c>
      <c r="R414" s="184">
        <f t="shared" si="132"/>
        <v>0</v>
      </c>
      <c r="S414" s="184">
        <v>0</v>
      </c>
      <c r="T414" s="185">
        <f t="shared" si="133"/>
        <v>0</v>
      </c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R414" s="186" t="s">
        <v>184</v>
      </c>
      <c r="AT414" s="186" t="s">
        <v>179</v>
      </c>
      <c r="AU414" s="186" t="s">
        <v>84</v>
      </c>
      <c r="AY414" s="19" t="s">
        <v>177</v>
      </c>
      <c r="BE414" s="187">
        <f t="shared" si="134"/>
        <v>0</v>
      </c>
      <c r="BF414" s="187">
        <f t="shared" si="135"/>
        <v>0</v>
      </c>
      <c r="BG414" s="187">
        <f t="shared" si="136"/>
        <v>0</v>
      </c>
      <c r="BH414" s="187">
        <f t="shared" si="137"/>
        <v>0</v>
      </c>
      <c r="BI414" s="187">
        <f t="shared" si="138"/>
        <v>0</v>
      </c>
      <c r="BJ414" s="19" t="s">
        <v>84</v>
      </c>
      <c r="BK414" s="187">
        <f t="shared" si="139"/>
        <v>0</v>
      </c>
      <c r="BL414" s="19" t="s">
        <v>184</v>
      </c>
      <c r="BM414" s="186" t="s">
        <v>5275</v>
      </c>
    </row>
    <row r="415" spans="1:65" s="2" customFormat="1" ht="16.5" customHeight="1">
      <c r="A415" s="36"/>
      <c r="B415" s="37"/>
      <c r="C415" s="237" t="s">
        <v>2509</v>
      </c>
      <c r="D415" s="237" t="s">
        <v>757</v>
      </c>
      <c r="E415" s="238" t="s">
        <v>5276</v>
      </c>
      <c r="F415" s="239" t="s">
        <v>5277</v>
      </c>
      <c r="G415" s="240" t="s">
        <v>272</v>
      </c>
      <c r="H415" s="241">
        <v>15</v>
      </c>
      <c r="I415" s="242"/>
      <c r="J415" s="243">
        <f t="shared" si="130"/>
        <v>0</v>
      </c>
      <c r="K415" s="239" t="s">
        <v>19</v>
      </c>
      <c r="L415" s="244"/>
      <c r="M415" s="245" t="s">
        <v>19</v>
      </c>
      <c r="N415" s="246" t="s">
        <v>47</v>
      </c>
      <c r="O415" s="66"/>
      <c r="P415" s="184">
        <f t="shared" si="131"/>
        <v>0</v>
      </c>
      <c r="Q415" s="184">
        <v>0</v>
      </c>
      <c r="R415" s="184">
        <f t="shared" si="132"/>
        <v>0</v>
      </c>
      <c r="S415" s="184">
        <v>0</v>
      </c>
      <c r="T415" s="185">
        <f t="shared" si="133"/>
        <v>0</v>
      </c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R415" s="186" t="s">
        <v>252</v>
      </c>
      <c r="AT415" s="186" t="s">
        <v>757</v>
      </c>
      <c r="AU415" s="186" t="s">
        <v>84</v>
      </c>
      <c r="AY415" s="19" t="s">
        <v>177</v>
      </c>
      <c r="BE415" s="187">
        <f t="shared" si="134"/>
        <v>0</v>
      </c>
      <c r="BF415" s="187">
        <f t="shared" si="135"/>
        <v>0</v>
      </c>
      <c r="BG415" s="187">
        <f t="shared" si="136"/>
        <v>0</v>
      </c>
      <c r="BH415" s="187">
        <f t="shared" si="137"/>
        <v>0</v>
      </c>
      <c r="BI415" s="187">
        <f t="shared" si="138"/>
        <v>0</v>
      </c>
      <c r="BJ415" s="19" t="s">
        <v>84</v>
      </c>
      <c r="BK415" s="187">
        <f t="shared" si="139"/>
        <v>0</v>
      </c>
      <c r="BL415" s="19" t="s">
        <v>184</v>
      </c>
      <c r="BM415" s="186" t="s">
        <v>5278</v>
      </c>
    </row>
    <row r="416" spans="1:65" s="2" customFormat="1" ht="16.5" customHeight="1">
      <c r="A416" s="36"/>
      <c r="B416" s="37"/>
      <c r="C416" s="237" t="s">
        <v>2515</v>
      </c>
      <c r="D416" s="237" t="s">
        <v>757</v>
      </c>
      <c r="E416" s="238" t="s">
        <v>5279</v>
      </c>
      <c r="F416" s="239" t="s">
        <v>5280</v>
      </c>
      <c r="G416" s="240" t="s">
        <v>272</v>
      </c>
      <c r="H416" s="241">
        <v>4</v>
      </c>
      <c r="I416" s="242"/>
      <c r="J416" s="243">
        <f t="shared" si="130"/>
        <v>0</v>
      </c>
      <c r="K416" s="239" t="s">
        <v>19</v>
      </c>
      <c r="L416" s="244"/>
      <c r="M416" s="245" t="s">
        <v>19</v>
      </c>
      <c r="N416" s="246" t="s">
        <v>47</v>
      </c>
      <c r="O416" s="66"/>
      <c r="P416" s="184">
        <f t="shared" si="131"/>
        <v>0</v>
      </c>
      <c r="Q416" s="184">
        <v>0</v>
      </c>
      <c r="R416" s="184">
        <f t="shared" si="132"/>
        <v>0</v>
      </c>
      <c r="S416" s="184">
        <v>0</v>
      </c>
      <c r="T416" s="185">
        <f t="shared" si="133"/>
        <v>0</v>
      </c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R416" s="186" t="s">
        <v>252</v>
      </c>
      <c r="AT416" s="186" t="s">
        <v>757</v>
      </c>
      <c r="AU416" s="186" t="s">
        <v>84</v>
      </c>
      <c r="AY416" s="19" t="s">
        <v>177</v>
      </c>
      <c r="BE416" s="187">
        <f t="shared" si="134"/>
        <v>0</v>
      </c>
      <c r="BF416" s="187">
        <f t="shared" si="135"/>
        <v>0</v>
      </c>
      <c r="BG416" s="187">
        <f t="shared" si="136"/>
        <v>0</v>
      </c>
      <c r="BH416" s="187">
        <f t="shared" si="137"/>
        <v>0</v>
      </c>
      <c r="BI416" s="187">
        <f t="shared" si="138"/>
        <v>0</v>
      </c>
      <c r="BJ416" s="19" t="s">
        <v>84</v>
      </c>
      <c r="BK416" s="187">
        <f t="shared" si="139"/>
        <v>0</v>
      </c>
      <c r="BL416" s="19" t="s">
        <v>184</v>
      </c>
      <c r="BM416" s="186" t="s">
        <v>5281</v>
      </c>
    </row>
    <row r="417" spans="1:65" s="2" customFormat="1" ht="16.5" customHeight="1">
      <c r="A417" s="36"/>
      <c r="B417" s="37"/>
      <c r="C417" s="237" t="s">
        <v>2519</v>
      </c>
      <c r="D417" s="237" t="s">
        <v>757</v>
      </c>
      <c r="E417" s="238" t="s">
        <v>5282</v>
      </c>
      <c r="F417" s="239" t="s">
        <v>5283</v>
      </c>
      <c r="G417" s="240" t="s">
        <v>272</v>
      </c>
      <c r="H417" s="241">
        <v>5</v>
      </c>
      <c r="I417" s="242"/>
      <c r="J417" s="243">
        <f t="shared" si="130"/>
        <v>0</v>
      </c>
      <c r="K417" s="239" t="s">
        <v>19</v>
      </c>
      <c r="L417" s="244"/>
      <c r="M417" s="245" t="s">
        <v>19</v>
      </c>
      <c r="N417" s="246" t="s">
        <v>47</v>
      </c>
      <c r="O417" s="66"/>
      <c r="P417" s="184">
        <f t="shared" si="131"/>
        <v>0</v>
      </c>
      <c r="Q417" s="184">
        <v>0</v>
      </c>
      <c r="R417" s="184">
        <f t="shared" si="132"/>
        <v>0</v>
      </c>
      <c r="S417" s="184">
        <v>0</v>
      </c>
      <c r="T417" s="185">
        <f t="shared" si="133"/>
        <v>0</v>
      </c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R417" s="186" t="s">
        <v>252</v>
      </c>
      <c r="AT417" s="186" t="s">
        <v>757</v>
      </c>
      <c r="AU417" s="186" t="s">
        <v>84</v>
      </c>
      <c r="AY417" s="19" t="s">
        <v>177</v>
      </c>
      <c r="BE417" s="187">
        <f t="shared" si="134"/>
        <v>0</v>
      </c>
      <c r="BF417" s="187">
        <f t="shared" si="135"/>
        <v>0</v>
      </c>
      <c r="BG417" s="187">
        <f t="shared" si="136"/>
        <v>0</v>
      </c>
      <c r="BH417" s="187">
        <f t="shared" si="137"/>
        <v>0</v>
      </c>
      <c r="BI417" s="187">
        <f t="shared" si="138"/>
        <v>0</v>
      </c>
      <c r="BJ417" s="19" t="s">
        <v>84</v>
      </c>
      <c r="BK417" s="187">
        <f t="shared" si="139"/>
        <v>0</v>
      </c>
      <c r="BL417" s="19" t="s">
        <v>184</v>
      </c>
      <c r="BM417" s="186" t="s">
        <v>5284</v>
      </c>
    </row>
    <row r="418" spans="1:65" s="2" customFormat="1" ht="19.5">
      <c r="A418" s="36"/>
      <c r="B418" s="37"/>
      <c r="C418" s="38"/>
      <c r="D418" s="195" t="s">
        <v>4396</v>
      </c>
      <c r="E418" s="38"/>
      <c r="F418" s="260" t="s">
        <v>5285</v>
      </c>
      <c r="G418" s="38"/>
      <c r="H418" s="38"/>
      <c r="I418" s="190"/>
      <c r="J418" s="38"/>
      <c r="K418" s="38"/>
      <c r="L418" s="41"/>
      <c r="M418" s="191"/>
      <c r="N418" s="192"/>
      <c r="O418" s="66"/>
      <c r="P418" s="66"/>
      <c r="Q418" s="66"/>
      <c r="R418" s="66"/>
      <c r="S418" s="66"/>
      <c r="T418" s="67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T418" s="19" t="s">
        <v>4396</v>
      </c>
      <c r="AU418" s="19" t="s">
        <v>84</v>
      </c>
    </row>
    <row r="419" spans="1:65" s="12" customFormat="1" ht="25.9" customHeight="1">
      <c r="B419" s="159"/>
      <c r="C419" s="160"/>
      <c r="D419" s="161" t="s">
        <v>75</v>
      </c>
      <c r="E419" s="162" t="s">
        <v>175</v>
      </c>
      <c r="F419" s="162" t="s">
        <v>176</v>
      </c>
      <c r="G419" s="160"/>
      <c r="H419" s="160"/>
      <c r="I419" s="163"/>
      <c r="J419" s="164">
        <f>BK419</f>
        <v>0</v>
      </c>
      <c r="K419" s="160"/>
      <c r="L419" s="165"/>
      <c r="M419" s="166"/>
      <c r="N419" s="167"/>
      <c r="O419" s="167"/>
      <c r="P419" s="168">
        <f>SUM(P420:P421)</f>
        <v>0</v>
      </c>
      <c r="Q419" s="167"/>
      <c r="R419" s="168">
        <f>SUM(R420:R421)</f>
        <v>0</v>
      </c>
      <c r="S419" s="167"/>
      <c r="T419" s="169">
        <f>SUM(T420:T421)</f>
        <v>0</v>
      </c>
      <c r="AR419" s="170" t="s">
        <v>84</v>
      </c>
      <c r="AT419" s="171" t="s">
        <v>75</v>
      </c>
      <c r="AU419" s="171" t="s">
        <v>76</v>
      </c>
      <c r="AY419" s="170" t="s">
        <v>177</v>
      </c>
      <c r="BK419" s="172">
        <f>SUM(BK420:BK421)</f>
        <v>0</v>
      </c>
    </row>
    <row r="420" spans="1:65" s="12" customFormat="1" ht="22.9" customHeight="1">
      <c r="B420" s="159"/>
      <c r="C420" s="160"/>
      <c r="D420" s="161" t="s">
        <v>75</v>
      </c>
      <c r="E420" s="173" t="s">
        <v>252</v>
      </c>
      <c r="F420" s="173" t="s">
        <v>1139</v>
      </c>
      <c r="G420" s="160"/>
      <c r="H420" s="160"/>
      <c r="I420" s="163"/>
      <c r="J420" s="174">
        <f>BK420</f>
        <v>0</v>
      </c>
      <c r="K420" s="160"/>
      <c r="L420" s="165"/>
      <c r="M420" s="166"/>
      <c r="N420" s="167"/>
      <c r="O420" s="167"/>
      <c r="P420" s="168">
        <v>0</v>
      </c>
      <c r="Q420" s="167"/>
      <c r="R420" s="168">
        <v>0</v>
      </c>
      <c r="S420" s="167"/>
      <c r="T420" s="169">
        <v>0</v>
      </c>
      <c r="AR420" s="170" t="s">
        <v>84</v>
      </c>
      <c r="AT420" s="171" t="s">
        <v>75</v>
      </c>
      <c r="AU420" s="171" t="s">
        <v>84</v>
      </c>
      <c r="AY420" s="170" t="s">
        <v>177</v>
      </c>
      <c r="BK420" s="172">
        <v>0</v>
      </c>
    </row>
    <row r="421" spans="1:65" s="12" customFormat="1" ht="22.9" customHeight="1">
      <c r="B421" s="159"/>
      <c r="C421" s="160"/>
      <c r="D421" s="161" t="s">
        <v>75</v>
      </c>
      <c r="E421" s="173" t="s">
        <v>1254</v>
      </c>
      <c r="F421" s="173" t="s">
        <v>1255</v>
      </c>
      <c r="G421" s="160"/>
      <c r="H421" s="160"/>
      <c r="I421" s="163"/>
      <c r="J421" s="174">
        <f>BK421</f>
        <v>0</v>
      </c>
      <c r="K421" s="160"/>
      <c r="L421" s="165"/>
      <c r="M421" s="166"/>
      <c r="N421" s="167"/>
      <c r="O421" s="167"/>
      <c r="P421" s="168">
        <v>0</v>
      </c>
      <c r="Q421" s="167"/>
      <c r="R421" s="168">
        <v>0</v>
      </c>
      <c r="S421" s="167"/>
      <c r="T421" s="169">
        <v>0</v>
      </c>
      <c r="AR421" s="170" t="s">
        <v>84</v>
      </c>
      <c r="AT421" s="171" t="s">
        <v>75</v>
      </c>
      <c r="AU421" s="171" t="s">
        <v>84</v>
      </c>
      <c r="AY421" s="170" t="s">
        <v>177</v>
      </c>
      <c r="BK421" s="172">
        <v>0</v>
      </c>
    </row>
    <row r="422" spans="1:65" s="12" customFormat="1" ht="25.9" customHeight="1">
      <c r="B422" s="159"/>
      <c r="C422" s="160"/>
      <c r="D422" s="161" t="s">
        <v>75</v>
      </c>
      <c r="E422" s="162" t="s">
        <v>2348</v>
      </c>
      <c r="F422" s="162" t="s">
        <v>2349</v>
      </c>
      <c r="G422" s="160"/>
      <c r="H422" s="160"/>
      <c r="I422" s="163"/>
      <c r="J422" s="164">
        <f>BK422</f>
        <v>0</v>
      </c>
      <c r="K422" s="160"/>
      <c r="L422" s="165"/>
      <c r="M422" s="166"/>
      <c r="N422" s="167"/>
      <c r="O422" s="167"/>
      <c r="P422" s="168">
        <f>SUM(P423:P431)</f>
        <v>0</v>
      </c>
      <c r="Q422" s="167"/>
      <c r="R422" s="168">
        <f>SUM(R423:R431)</f>
        <v>0</v>
      </c>
      <c r="S422" s="167"/>
      <c r="T422" s="169">
        <f>SUM(T423:T431)</f>
        <v>0</v>
      </c>
      <c r="AR422" s="170" t="s">
        <v>86</v>
      </c>
      <c r="AT422" s="171" t="s">
        <v>75</v>
      </c>
      <c r="AU422" s="171" t="s">
        <v>76</v>
      </c>
      <c r="AY422" s="170" t="s">
        <v>177</v>
      </c>
      <c r="BK422" s="172">
        <f>SUM(BK423:BK431)</f>
        <v>0</v>
      </c>
    </row>
    <row r="423" spans="1:65" s="2" customFormat="1" ht="16.5" customHeight="1">
      <c r="A423" s="36"/>
      <c r="B423" s="37"/>
      <c r="C423" s="175" t="s">
        <v>2524</v>
      </c>
      <c r="D423" s="175" t="s">
        <v>179</v>
      </c>
      <c r="E423" s="176" t="s">
        <v>5286</v>
      </c>
      <c r="F423" s="177" t="s">
        <v>5287</v>
      </c>
      <c r="G423" s="178" t="s">
        <v>2583</v>
      </c>
      <c r="H423" s="179">
        <v>270</v>
      </c>
      <c r="I423" s="180"/>
      <c r="J423" s="181">
        <f t="shared" ref="J423:J431" si="140">ROUND(I423*H423,2)</f>
        <v>0</v>
      </c>
      <c r="K423" s="177" t="s">
        <v>19</v>
      </c>
      <c r="L423" s="41"/>
      <c r="M423" s="182" t="s">
        <v>19</v>
      </c>
      <c r="N423" s="183" t="s">
        <v>47</v>
      </c>
      <c r="O423" s="66"/>
      <c r="P423" s="184">
        <f t="shared" ref="P423:P431" si="141">O423*H423</f>
        <v>0</v>
      </c>
      <c r="Q423" s="184">
        <v>0</v>
      </c>
      <c r="R423" s="184">
        <f t="shared" ref="R423:R431" si="142">Q423*H423</f>
        <v>0</v>
      </c>
      <c r="S423" s="184">
        <v>0</v>
      </c>
      <c r="T423" s="185">
        <f t="shared" ref="T423:T431" si="143">S423*H423</f>
        <v>0</v>
      </c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R423" s="186" t="s">
        <v>301</v>
      </c>
      <c r="AT423" s="186" t="s">
        <v>179</v>
      </c>
      <c r="AU423" s="186" t="s">
        <v>84</v>
      </c>
      <c r="AY423" s="19" t="s">
        <v>177</v>
      </c>
      <c r="BE423" s="187">
        <f t="shared" ref="BE423:BE431" si="144">IF(N423="základní",J423,0)</f>
        <v>0</v>
      </c>
      <c r="BF423" s="187">
        <f t="shared" ref="BF423:BF431" si="145">IF(N423="snížená",J423,0)</f>
        <v>0</v>
      </c>
      <c r="BG423" s="187">
        <f t="shared" ref="BG423:BG431" si="146">IF(N423="zákl. přenesená",J423,0)</f>
        <v>0</v>
      </c>
      <c r="BH423" s="187">
        <f t="shared" ref="BH423:BH431" si="147">IF(N423="sníž. přenesená",J423,0)</f>
        <v>0</v>
      </c>
      <c r="BI423" s="187">
        <f t="shared" ref="BI423:BI431" si="148">IF(N423="nulová",J423,0)</f>
        <v>0</v>
      </c>
      <c r="BJ423" s="19" t="s">
        <v>84</v>
      </c>
      <c r="BK423" s="187">
        <f t="shared" ref="BK423:BK431" si="149">ROUND(I423*H423,2)</f>
        <v>0</v>
      </c>
      <c r="BL423" s="19" t="s">
        <v>301</v>
      </c>
      <c r="BM423" s="186" t="s">
        <v>5288</v>
      </c>
    </row>
    <row r="424" spans="1:65" s="2" customFormat="1" ht="16.5" customHeight="1">
      <c r="A424" s="36"/>
      <c r="B424" s="37"/>
      <c r="C424" s="237" t="s">
        <v>2535</v>
      </c>
      <c r="D424" s="237" t="s">
        <v>757</v>
      </c>
      <c r="E424" s="238" t="s">
        <v>5289</v>
      </c>
      <c r="F424" s="239" t="s">
        <v>5290</v>
      </c>
      <c r="G424" s="240" t="s">
        <v>272</v>
      </c>
      <c r="H424" s="241">
        <v>30</v>
      </c>
      <c r="I424" s="242"/>
      <c r="J424" s="243">
        <f t="shared" si="140"/>
        <v>0</v>
      </c>
      <c r="K424" s="239" t="s">
        <v>19</v>
      </c>
      <c r="L424" s="244"/>
      <c r="M424" s="245" t="s">
        <v>19</v>
      </c>
      <c r="N424" s="246" t="s">
        <v>47</v>
      </c>
      <c r="O424" s="66"/>
      <c r="P424" s="184">
        <f t="shared" si="141"/>
        <v>0</v>
      </c>
      <c r="Q424" s="184">
        <v>0</v>
      </c>
      <c r="R424" s="184">
        <f t="shared" si="142"/>
        <v>0</v>
      </c>
      <c r="S424" s="184">
        <v>0</v>
      </c>
      <c r="T424" s="185">
        <f t="shared" si="143"/>
        <v>0</v>
      </c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R424" s="186" t="s">
        <v>592</v>
      </c>
      <c r="AT424" s="186" t="s">
        <v>757</v>
      </c>
      <c r="AU424" s="186" t="s">
        <v>84</v>
      </c>
      <c r="AY424" s="19" t="s">
        <v>177</v>
      </c>
      <c r="BE424" s="187">
        <f t="shared" si="144"/>
        <v>0</v>
      </c>
      <c r="BF424" s="187">
        <f t="shared" si="145"/>
        <v>0</v>
      </c>
      <c r="BG424" s="187">
        <f t="shared" si="146"/>
        <v>0</v>
      </c>
      <c r="BH424" s="187">
        <f t="shared" si="147"/>
        <v>0</v>
      </c>
      <c r="BI424" s="187">
        <f t="shared" si="148"/>
        <v>0</v>
      </c>
      <c r="BJ424" s="19" t="s">
        <v>84</v>
      </c>
      <c r="BK424" s="187">
        <f t="shared" si="149"/>
        <v>0</v>
      </c>
      <c r="BL424" s="19" t="s">
        <v>301</v>
      </c>
      <c r="BM424" s="186" t="s">
        <v>5291</v>
      </c>
    </row>
    <row r="425" spans="1:65" s="2" customFormat="1" ht="16.5" customHeight="1">
      <c r="A425" s="36"/>
      <c r="B425" s="37"/>
      <c r="C425" s="237" t="s">
        <v>2540</v>
      </c>
      <c r="D425" s="237" t="s">
        <v>757</v>
      </c>
      <c r="E425" s="238" t="s">
        <v>5292</v>
      </c>
      <c r="F425" s="239" t="s">
        <v>5293</v>
      </c>
      <c r="G425" s="240" t="s">
        <v>272</v>
      </c>
      <c r="H425" s="241">
        <v>2</v>
      </c>
      <c r="I425" s="242"/>
      <c r="J425" s="243">
        <f t="shared" si="140"/>
        <v>0</v>
      </c>
      <c r="K425" s="239" t="s">
        <v>19</v>
      </c>
      <c r="L425" s="244"/>
      <c r="M425" s="245" t="s">
        <v>19</v>
      </c>
      <c r="N425" s="246" t="s">
        <v>47</v>
      </c>
      <c r="O425" s="66"/>
      <c r="P425" s="184">
        <f t="shared" si="141"/>
        <v>0</v>
      </c>
      <c r="Q425" s="184">
        <v>0</v>
      </c>
      <c r="R425" s="184">
        <f t="shared" si="142"/>
        <v>0</v>
      </c>
      <c r="S425" s="184">
        <v>0</v>
      </c>
      <c r="T425" s="185">
        <f t="shared" si="143"/>
        <v>0</v>
      </c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R425" s="186" t="s">
        <v>592</v>
      </c>
      <c r="AT425" s="186" t="s">
        <v>757</v>
      </c>
      <c r="AU425" s="186" t="s">
        <v>84</v>
      </c>
      <c r="AY425" s="19" t="s">
        <v>177</v>
      </c>
      <c r="BE425" s="187">
        <f t="shared" si="144"/>
        <v>0</v>
      </c>
      <c r="BF425" s="187">
        <f t="shared" si="145"/>
        <v>0</v>
      </c>
      <c r="BG425" s="187">
        <f t="shared" si="146"/>
        <v>0</v>
      </c>
      <c r="BH425" s="187">
        <f t="shared" si="147"/>
        <v>0</v>
      </c>
      <c r="BI425" s="187">
        <f t="shared" si="148"/>
        <v>0</v>
      </c>
      <c r="BJ425" s="19" t="s">
        <v>84</v>
      </c>
      <c r="BK425" s="187">
        <f t="shared" si="149"/>
        <v>0</v>
      </c>
      <c r="BL425" s="19" t="s">
        <v>301</v>
      </c>
      <c r="BM425" s="186" t="s">
        <v>5294</v>
      </c>
    </row>
    <row r="426" spans="1:65" s="2" customFormat="1" ht="16.5" customHeight="1">
      <c r="A426" s="36"/>
      <c r="B426" s="37"/>
      <c r="C426" s="237" t="s">
        <v>2542</v>
      </c>
      <c r="D426" s="237" t="s">
        <v>757</v>
      </c>
      <c r="E426" s="238" t="s">
        <v>5295</v>
      </c>
      <c r="F426" s="239" t="s">
        <v>5296</v>
      </c>
      <c r="G426" s="240" t="s">
        <v>272</v>
      </c>
      <c r="H426" s="241">
        <v>32</v>
      </c>
      <c r="I426" s="242"/>
      <c r="J426" s="243">
        <f t="shared" si="140"/>
        <v>0</v>
      </c>
      <c r="K426" s="239" t="s">
        <v>19</v>
      </c>
      <c r="L426" s="244"/>
      <c r="M426" s="245" t="s">
        <v>19</v>
      </c>
      <c r="N426" s="246" t="s">
        <v>47</v>
      </c>
      <c r="O426" s="66"/>
      <c r="P426" s="184">
        <f t="shared" si="141"/>
        <v>0</v>
      </c>
      <c r="Q426" s="184">
        <v>0</v>
      </c>
      <c r="R426" s="184">
        <f t="shared" si="142"/>
        <v>0</v>
      </c>
      <c r="S426" s="184">
        <v>0</v>
      </c>
      <c r="T426" s="185">
        <f t="shared" si="143"/>
        <v>0</v>
      </c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R426" s="186" t="s">
        <v>592</v>
      </c>
      <c r="AT426" s="186" t="s">
        <v>757</v>
      </c>
      <c r="AU426" s="186" t="s">
        <v>84</v>
      </c>
      <c r="AY426" s="19" t="s">
        <v>177</v>
      </c>
      <c r="BE426" s="187">
        <f t="shared" si="144"/>
        <v>0</v>
      </c>
      <c r="BF426" s="187">
        <f t="shared" si="145"/>
        <v>0</v>
      </c>
      <c r="BG426" s="187">
        <f t="shared" si="146"/>
        <v>0</v>
      </c>
      <c r="BH426" s="187">
        <f t="shared" si="147"/>
        <v>0</v>
      </c>
      <c r="BI426" s="187">
        <f t="shared" si="148"/>
        <v>0</v>
      </c>
      <c r="BJ426" s="19" t="s">
        <v>84</v>
      </c>
      <c r="BK426" s="187">
        <f t="shared" si="149"/>
        <v>0</v>
      </c>
      <c r="BL426" s="19" t="s">
        <v>301</v>
      </c>
      <c r="BM426" s="186" t="s">
        <v>5297</v>
      </c>
    </row>
    <row r="427" spans="1:65" s="2" customFormat="1" ht="16.5" customHeight="1">
      <c r="A427" s="36"/>
      <c r="B427" s="37"/>
      <c r="C427" s="237" t="s">
        <v>2549</v>
      </c>
      <c r="D427" s="237" t="s">
        <v>757</v>
      </c>
      <c r="E427" s="238" t="s">
        <v>5298</v>
      </c>
      <c r="F427" s="239" t="s">
        <v>5299</v>
      </c>
      <c r="G427" s="240" t="s">
        <v>272</v>
      </c>
      <c r="H427" s="241">
        <v>6</v>
      </c>
      <c r="I427" s="242"/>
      <c r="J427" s="243">
        <f t="shared" si="140"/>
        <v>0</v>
      </c>
      <c r="K427" s="239" t="s">
        <v>19</v>
      </c>
      <c r="L427" s="244"/>
      <c r="M427" s="245" t="s">
        <v>19</v>
      </c>
      <c r="N427" s="246" t="s">
        <v>47</v>
      </c>
      <c r="O427" s="66"/>
      <c r="P427" s="184">
        <f t="shared" si="141"/>
        <v>0</v>
      </c>
      <c r="Q427" s="184">
        <v>0</v>
      </c>
      <c r="R427" s="184">
        <f t="shared" si="142"/>
        <v>0</v>
      </c>
      <c r="S427" s="184">
        <v>0</v>
      </c>
      <c r="T427" s="185">
        <f t="shared" si="143"/>
        <v>0</v>
      </c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R427" s="186" t="s">
        <v>592</v>
      </c>
      <c r="AT427" s="186" t="s">
        <v>757</v>
      </c>
      <c r="AU427" s="186" t="s">
        <v>84</v>
      </c>
      <c r="AY427" s="19" t="s">
        <v>177</v>
      </c>
      <c r="BE427" s="187">
        <f t="shared" si="144"/>
        <v>0</v>
      </c>
      <c r="BF427" s="187">
        <f t="shared" si="145"/>
        <v>0</v>
      </c>
      <c r="BG427" s="187">
        <f t="shared" si="146"/>
        <v>0</v>
      </c>
      <c r="BH427" s="187">
        <f t="shared" si="147"/>
        <v>0</v>
      </c>
      <c r="BI427" s="187">
        <f t="shared" si="148"/>
        <v>0</v>
      </c>
      <c r="BJ427" s="19" t="s">
        <v>84</v>
      </c>
      <c r="BK427" s="187">
        <f t="shared" si="149"/>
        <v>0</v>
      </c>
      <c r="BL427" s="19" t="s">
        <v>301</v>
      </c>
      <c r="BM427" s="186" t="s">
        <v>5300</v>
      </c>
    </row>
    <row r="428" spans="1:65" s="2" customFormat="1" ht="16.5" customHeight="1">
      <c r="A428" s="36"/>
      <c r="B428" s="37"/>
      <c r="C428" s="237" t="s">
        <v>2553</v>
      </c>
      <c r="D428" s="237" t="s">
        <v>757</v>
      </c>
      <c r="E428" s="238" t="s">
        <v>5301</v>
      </c>
      <c r="F428" s="239" t="s">
        <v>5302</v>
      </c>
      <c r="G428" s="240" t="s">
        <v>272</v>
      </c>
      <c r="H428" s="241">
        <v>3</v>
      </c>
      <c r="I428" s="242"/>
      <c r="J428" s="243">
        <f t="shared" si="140"/>
        <v>0</v>
      </c>
      <c r="K428" s="239" t="s">
        <v>19</v>
      </c>
      <c r="L428" s="244"/>
      <c r="M428" s="245" t="s">
        <v>19</v>
      </c>
      <c r="N428" s="246" t="s">
        <v>47</v>
      </c>
      <c r="O428" s="66"/>
      <c r="P428" s="184">
        <f t="shared" si="141"/>
        <v>0</v>
      </c>
      <c r="Q428" s="184">
        <v>0</v>
      </c>
      <c r="R428" s="184">
        <f t="shared" si="142"/>
        <v>0</v>
      </c>
      <c r="S428" s="184">
        <v>0</v>
      </c>
      <c r="T428" s="185">
        <f t="shared" si="143"/>
        <v>0</v>
      </c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R428" s="186" t="s">
        <v>592</v>
      </c>
      <c r="AT428" s="186" t="s">
        <v>757</v>
      </c>
      <c r="AU428" s="186" t="s">
        <v>84</v>
      </c>
      <c r="AY428" s="19" t="s">
        <v>177</v>
      </c>
      <c r="BE428" s="187">
        <f t="shared" si="144"/>
        <v>0</v>
      </c>
      <c r="BF428" s="187">
        <f t="shared" si="145"/>
        <v>0</v>
      </c>
      <c r="BG428" s="187">
        <f t="shared" si="146"/>
        <v>0</v>
      </c>
      <c r="BH428" s="187">
        <f t="shared" si="147"/>
        <v>0</v>
      </c>
      <c r="BI428" s="187">
        <f t="shared" si="148"/>
        <v>0</v>
      </c>
      <c r="BJ428" s="19" t="s">
        <v>84</v>
      </c>
      <c r="BK428" s="187">
        <f t="shared" si="149"/>
        <v>0</v>
      </c>
      <c r="BL428" s="19" t="s">
        <v>301</v>
      </c>
      <c r="BM428" s="186" t="s">
        <v>5303</v>
      </c>
    </row>
    <row r="429" spans="1:65" s="2" customFormat="1" ht="16.5" customHeight="1">
      <c r="A429" s="36"/>
      <c r="B429" s="37"/>
      <c r="C429" s="237" t="s">
        <v>2558</v>
      </c>
      <c r="D429" s="237" t="s">
        <v>757</v>
      </c>
      <c r="E429" s="238" t="s">
        <v>5304</v>
      </c>
      <c r="F429" s="239" t="s">
        <v>5305</v>
      </c>
      <c r="G429" s="240" t="s">
        <v>272</v>
      </c>
      <c r="H429" s="241">
        <v>8</v>
      </c>
      <c r="I429" s="242"/>
      <c r="J429" s="243">
        <f t="shared" si="140"/>
        <v>0</v>
      </c>
      <c r="K429" s="239" t="s">
        <v>19</v>
      </c>
      <c r="L429" s="244"/>
      <c r="M429" s="245" t="s">
        <v>19</v>
      </c>
      <c r="N429" s="246" t="s">
        <v>47</v>
      </c>
      <c r="O429" s="66"/>
      <c r="P429" s="184">
        <f t="shared" si="141"/>
        <v>0</v>
      </c>
      <c r="Q429" s="184">
        <v>0</v>
      </c>
      <c r="R429" s="184">
        <f t="shared" si="142"/>
        <v>0</v>
      </c>
      <c r="S429" s="184">
        <v>0</v>
      </c>
      <c r="T429" s="185">
        <f t="shared" si="143"/>
        <v>0</v>
      </c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R429" s="186" t="s">
        <v>592</v>
      </c>
      <c r="AT429" s="186" t="s">
        <v>757</v>
      </c>
      <c r="AU429" s="186" t="s">
        <v>84</v>
      </c>
      <c r="AY429" s="19" t="s">
        <v>177</v>
      </c>
      <c r="BE429" s="187">
        <f t="shared" si="144"/>
        <v>0</v>
      </c>
      <c r="BF429" s="187">
        <f t="shared" si="145"/>
        <v>0</v>
      </c>
      <c r="BG429" s="187">
        <f t="shared" si="146"/>
        <v>0</v>
      </c>
      <c r="BH429" s="187">
        <f t="shared" si="147"/>
        <v>0</v>
      </c>
      <c r="BI429" s="187">
        <f t="shared" si="148"/>
        <v>0</v>
      </c>
      <c r="BJ429" s="19" t="s">
        <v>84</v>
      </c>
      <c r="BK429" s="187">
        <f t="shared" si="149"/>
        <v>0</v>
      </c>
      <c r="BL429" s="19" t="s">
        <v>301</v>
      </c>
      <c r="BM429" s="186" t="s">
        <v>5306</v>
      </c>
    </row>
    <row r="430" spans="1:65" s="2" customFormat="1" ht="16.5" customHeight="1">
      <c r="A430" s="36"/>
      <c r="B430" s="37"/>
      <c r="C430" s="237" t="s">
        <v>2565</v>
      </c>
      <c r="D430" s="237" t="s">
        <v>757</v>
      </c>
      <c r="E430" s="238" t="s">
        <v>5307</v>
      </c>
      <c r="F430" s="239" t="s">
        <v>5308</v>
      </c>
      <c r="G430" s="240" t="s">
        <v>272</v>
      </c>
      <c r="H430" s="241">
        <v>63</v>
      </c>
      <c r="I430" s="242"/>
      <c r="J430" s="243">
        <f t="shared" si="140"/>
        <v>0</v>
      </c>
      <c r="K430" s="239" t="s">
        <v>19</v>
      </c>
      <c r="L430" s="244"/>
      <c r="M430" s="245" t="s">
        <v>19</v>
      </c>
      <c r="N430" s="246" t="s">
        <v>47</v>
      </c>
      <c r="O430" s="66"/>
      <c r="P430" s="184">
        <f t="shared" si="141"/>
        <v>0</v>
      </c>
      <c r="Q430" s="184">
        <v>0</v>
      </c>
      <c r="R430" s="184">
        <f t="shared" si="142"/>
        <v>0</v>
      </c>
      <c r="S430" s="184">
        <v>0</v>
      </c>
      <c r="T430" s="185">
        <f t="shared" si="143"/>
        <v>0</v>
      </c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R430" s="186" t="s">
        <v>592</v>
      </c>
      <c r="AT430" s="186" t="s">
        <v>757</v>
      </c>
      <c r="AU430" s="186" t="s">
        <v>84</v>
      </c>
      <c r="AY430" s="19" t="s">
        <v>177</v>
      </c>
      <c r="BE430" s="187">
        <f t="shared" si="144"/>
        <v>0</v>
      </c>
      <c r="BF430" s="187">
        <f t="shared" si="145"/>
        <v>0</v>
      </c>
      <c r="BG430" s="187">
        <f t="shared" si="146"/>
        <v>0</v>
      </c>
      <c r="BH430" s="187">
        <f t="shared" si="147"/>
        <v>0</v>
      </c>
      <c r="BI430" s="187">
        <f t="shared" si="148"/>
        <v>0</v>
      </c>
      <c r="BJ430" s="19" t="s">
        <v>84</v>
      </c>
      <c r="BK430" s="187">
        <f t="shared" si="149"/>
        <v>0</v>
      </c>
      <c r="BL430" s="19" t="s">
        <v>301</v>
      </c>
      <c r="BM430" s="186" t="s">
        <v>5309</v>
      </c>
    </row>
    <row r="431" spans="1:65" s="2" customFormat="1" ht="16.5" customHeight="1">
      <c r="A431" s="36"/>
      <c r="B431" s="37"/>
      <c r="C431" s="175" t="s">
        <v>2569</v>
      </c>
      <c r="D431" s="175" t="s">
        <v>179</v>
      </c>
      <c r="E431" s="176" t="s">
        <v>5310</v>
      </c>
      <c r="F431" s="177" t="s">
        <v>5311</v>
      </c>
      <c r="G431" s="178" t="s">
        <v>304</v>
      </c>
      <c r="H431" s="179">
        <v>2.1999999999999999E-2</v>
      </c>
      <c r="I431" s="180"/>
      <c r="J431" s="181">
        <f t="shared" si="140"/>
        <v>0</v>
      </c>
      <c r="K431" s="177" t="s">
        <v>19</v>
      </c>
      <c r="L431" s="41"/>
      <c r="M431" s="182" t="s">
        <v>19</v>
      </c>
      <c r="N431" s="183" t="s">
        <v>47</v>
      </c>
      <c r="O431" s="66"/>
      <c r="P431" s="184">
        <f t="shared" si="141"/>
        <v>0</v>
      </c>
      <c r="Q431" s="184">
        <v>0</v>
      </c>
      <c r="R431" s="184">
        <f t="shared" si="142"/>
        <v>0</v>
      </c>
      <c r="S431" s="184">
        <v>0</v>
      </c>
      <c r="T431" s="185">
        <f t="shared" si="143"/>
        <v>0</v>
      </c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R431" s="186" t="s">
        <v>301</v>
      </c>
      <c r="AT431" s="186" t="s">
        <v>179</v>
      </c>
      <c r="AU431" s="186" t="s">
        <v>84</v>
      </c>
      <c r="AY431" s="19" t="s">
        <v>177</v>
      </c>
      <c r="BE431" s="187">
        <f t="shared" si="144"/>
        <v>0</v>
      </c>
      <c r="BF431" s="187">
        <f t="shared" si="145"/>
        <v>0</v>
      </c>
      <c r="BG431" s="187">
        <f t="shared" si="146"/>
        <v>0</v>
      </c>
      <c r="BH431" s="187">
        <f t="shared" si="147"/>
        <v>0</v>
      </c>
      <c r="BI431" s="187">
        <f t="shared" si="148"/>
        <v>0</v>
      </c>
      <c r="BJ431" s="19" t="s">
        <v>84</v>
      </c>
      <c r="BK431" s="187">
        <f t="shared" si="149"/>
        <v>0</v>
      </c>
      <c r="BL431" s="19" t="s">
        <v>301</v>
      </c>
      <c r="BM431" s="186" t="s">
        <v>5312</v>
      </c>
    </row>
    <row r="432" spans="1:65" s="12" customFormat="1" ht="25.9" customHeight="1">
      <c r="B432" s="159"/>
      <c r="C432" s="160"/>
      <c r="D432" s="161" t="s">
        <v>75</v>
      </c>
      <c r="E432" s="162" t="s">
        <v>5313</v>
      </c>
      <c r="F432" s="162" t="s">
        <v>5314</v>
      </c>
      <c r="G432" s="160"/>
      <c r="H432" s="160"/>
      <c r="I432" s="163"/>
      <c r="J432" s="164">
        <f>BK432</f>
        <v>0</v>
      </c>
      <c r="K432" s="160"/>
      <c r="L432" s="165"/>
      <c r="M432" s="166"/>
      <c r="N432" s="167"/>
      <c r="O432" s="167"/>
      <c r="P432" s="168">
        <f>SUM(P433:P435)</f>
        <v>0</v>
      </c>
      <c r="Q432" s="167"/>
      <c r="R432" s="168">
        <f>SUM(R433:R435)</f>
        <v>0</v>
      </c>
      <c r="S432" s="167"/>
      <c r="T432" s="169">
        <f>SUM(T433:T435)</f>
        <v>0</v>
      </c>
      <c r="AR432" s="170" t="s">
        <v>84</v>
      </c>
      <c r="AT432" s="171" t="s">
        <v>75</v>
      </c>
      <c r="AU432" s="171" t="s">
        <v>76</v>
      </c>
      <c r="AY432" s="170" t="s">
        <v>177</v>
      </c>
      <c r="BK432" s="172">
        <f>SUM(BK433:BK435)</f>
        <v>0</v>
      </c>
    </row>
    <row r="433" spans="1:65" s="2" customFormat="1" ht="16.5" customHeight="1">
      <c r="A433" s="36"/>
      <c r="B433" s="37"/>
      <c r="C433" s="175" t="s">
        <v>2574</v>
      </c>
      <c r="D433" s="175" t="s">
        <v>179</v>
      </c>
      <c r="E433" s="176" t="s">
        <v>5315</v>
      </c>
      <c r="F433" s="177" t="s">
        <v>5316</v>
      </c>
      <c r="G433" s="178" t="s">
        <v>272</v>
      </c>
      <c r="H433" s="179">
        <v>2</v>
      </c>
      <c r="I433" s="180"/>
      <c r="J433" s="181">
        <f>ROUND(I433*H433,2)</f>
        <v>0</v>
      </c>
      <c r="K433" s="177" t="s">
        <v>19</v>
      </c>
      <c r="L433" s="41"/>
      <c r="M433" s="182" t="s">
        <v>19</v>
      </c>
      <c r="N433" s="183" t="s">
        <v>47</v>
      </c>
      <c r="O433" s="66"/>
      <c r="P433" s="184">
        <f>O433*H433</f>
        <v>0</v>
      </c>
      <c r="Q433" s="184">
        <v>0</v>
      </c>
      <c r="R433" s="184">
        <f>Q433*H433</f>
        <v>0</v>
      </c>
      <c r="S433" s="184">
        <v>0</v>
      </c>
      <c r="T433" s="185">
        <f>S433*H433</f>
        <v>0</v>
      </c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R433" s="186" t="s">
        <v>184</v>
      </c>
      <c r="AT433" s="186" t="s">
        <v>179</v>
      </c>
      <c r="AU433" s="186" t="s">
        <v>84</v>
      </c>
      <c r="AY433" s="19" t="s">
        <v>177</v>
      </c>
      <c r="BE433" s="187">
        <f>IF(N433="základní",J433,0)</f>
        <v>0</v>
      </c>
      <c r="BF433" s="187">
        <f>IF(N433="snížená",J433,0)</f>
        <v>0</v>
      </c>
      <c r="BG433" s="187">
        <f>IF(N433="zákl. přenesená",J433,0)</f>
        <v>0</v>
      </c>
      <c r="BH433" s="187">
        <f>IF(N433="sníž. přenesená",J433,0)</f>
        <v>0</v>
      </c>
      <c r="BI433" s="187">
        <f>IF(N433="nulová",J433,0)</f>
        <v>0</v>
      </c>
      <c r="BJ433" s="19" t="s">
        <v>84</v>
      </c>
      <c r="BK433" s="187">
        <f>ROUND(I433*H433,2)</f>
        <v>0</v>
      </c>
      <c r="BL433" s="19" t="s">
        <v>184</v>
      </c>
      <c r="BM433" s="186" t="s">
        <v>5317</v>
      </c>
    </row>
    <row r="434" spans="1:65" s="2" customFormat="1" ht="16.5" customHeight="1">
      <c r="A434" s="36"/>
      <c r="B434" s="37"/>
      <c r="C434" s="175" t="s">
        <v>2580</v>
      </c>
      <c r="D434" s="175" t="s">
        <v>179</v>
      </c>
      <c r="E434" s="176" t="s">
        <v>5318</v>
      </c>
      <c r="F434" s="177" t="s">
        <v>5319</v>
      </c>
      <c r="G434" s="178" t="s">
        <v>595</v>
      </c>
      <c r="H434" s="179">
        <v>156</v>
      </c>
      <c r="I434" s="180"/>
      <c r="J434" s="181">
        <f>ROUND(I434*H434,2)</f>
        <v>0</v>
      </c>
      <c r="K434" s="177" t="s">
        <v>19</v>
      </c>
      <c r="L434" s="41"/>
      <c r="M434" s="182" t="s">
        <v>19</v>
      </c>
      <c r="N434" s="183" t="s">
        <v>47</v>
      </c>
      <c r="O434" s="66"/>
      <c r="P434" s="184">
        <f>O434*H434</f>
        <v>0</v>
      </c>
      <c r="Q434" s="184">
        <v>0</v>
      </c>
      <c r="R434" s="184">
        <f>Q434*H434</f>
        <v>0</v>
      </c>
      <c r="S434" s="184">
        <v>0</v>
      </c>
      <c r="T434" s="185">
        <f>S434*H434</f>
        <v>0</v>
      </c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R434" s="186" t="s">
        <v>184</v>
      </c>
      <c r="AT434" s="186" t="s">
        <v>179</v>
      </c>
      <c r="AU434" s="186" t="s">
        <v>84</v>
      </c>
      <c r="AY434" s="19" t="s">
        <v>177</v>
      </c>
      <c r="BE434" s="187">
        <f>IF(N434="základní",J434,0)</f>
        <v>0</v>
      </c>
      <c r="BF434" s="187">
        <f>IF(N434="snížená",J434,0)</f>
        <v>0</v>
      </c>
      <c r="BG434" s="187">
        <f>IF(N434="zákl. přenesená",J434,0)</f>
        <v>0</v>
      </c>
      <c r="BH434" s="187">
        <f>IF(N434="sníž. přenesená",J434,0)</f>
        <v>0</v>
      </c>
      <c r="BI434" s="187">
        <f>IF(N434="nulová",J434,0)</f>
        <v>0</v>
      </c>
      <c r="BJ434" s="19" t="s">
        <v>84</v>
      </c>
      <c r="BK434" s="187">
        <f>ROUND(I434*H434,2)</f>
        <v>0</v>
      </c>
      <c r="BL434" s="19" t="s">
        <v>184</v>
      </c>
      <c r="BM434" s="186" t="s">
        <v>5320</v>
      </c>
    </row>
    <row r="435" spans="1:65" s="2" customFormat="1" ht="37.9" customHeight="1">
      <c r="A435" s="36"/>
      <c r="B435" s="37"/>
      <c r="C435" s="175" t="s">
        <v>2592</v>
      </c>
      <c r="D435" s="175" t="s">
        <v>179</v>
      </c>
      <c r="E435" s="176" t="s">
        <v>5321</v>
      </c>
      <c r="F435" s="177" t="s">
        <v>5322</v>
      </c>
      <c r="G435" s="178" t="s">
        <v>4577</v>
      </c>
      <c r="H435" s="179">
        <v>1</v>
      </c>
      <c r="I435" s="180"/>
      <c r="J435" s="181">
        <f>ROUND(I435*H435,2)</f>
        <v>0</v>
      </c>
      <c r="K435" s="177" t="s">
        <v>19</v>
      </c>
      <c r="L435" s="41"/>
      <c r="M435" s="182" t="s">
        <v>19</v>
      </c>
      <c r="N435" s="183" t="s">
        <v>47</v>
      </c>
      <c r="O435" s="66"/>
      <c r="P435" s="184">
        <f>O435*H435</f>
        <v>0</v>
      </c>
      <c r="Q435" s="184">
        <v>0</v>
      </c>
      <c r="R435" s="184">
        <f>Q435*H435</f>
        <v>0</v>
      </c>
      <c r="S435" s="184">
        <v>0</v>
      </c>
      <c r="T435" s="185">
        <f>S435*H435</f>
        <v>0</v>
      </c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R435" s="186" t="s">
        <v>184</v>
      </c>
      <c r="AT435" s="186" t="s">
        <v>179</v>
      </c>
      <c r="AU435" s="186" t="s">
        <v>84</v>
      </c>
      <c r="AY435" s="19" t="s">
        <v>177</v>
      </c>
      <c r="BE435" s="187">
        <f>IF(N435="základní",J435,0)</f>
        <v>0</v>
      </c>
      <c r="BF435" s="187">
        <f>IF(N435="snížená",J435,0)</f>
        <v>0</v>
      </c>
      <c r="BG435" s="187">
        <f>IF(N435="zákl. přenesená",J435,0)</f>
        <v>0</v>
      </c>
      <c r="BH435" s="187">
        <f>IF(N435="sníž. přenesená",J435,0)</f>
        <v>0</v>
      </c>
      <c r="BI435" s="187">
        <f>IF(N435="nulová",J435,0)</f>
        <v>0</v>
      </c>
      <c r="BJ435" s="19" t="s">
        <v>84</v>
      </c>
      <c r="BK435" s="187">
        <f>ROUND(I435*H435,2)</f>
        <v>0</v>
      </c>
      <c r="BL435" s="19" t="s">
        <v>184</v>
      </c>
      <c r="BM435" s="186" t="s">
        <v>5323</v>
      </c>
    </row>
    <row r="436" spans="1:65" s="12" customFormat="1" ht="25.9" customHeight="1">
      <c r="B436" s="159"/>
      <c r="C436" s="160"/>
      <c r="D436" s="161" t="s">
        <v>75</v>
      </c>
      <c r="E436" s="162" t="s">
        <v>5324</v>
      </c>
      <c r="F436" s="162" t="s">
        <v>5325</v>
      </c>
      <c r="G436" s="160"/>
      <c r="H436" s="160"/>
      <c r="I436" s="163"/>
      <c r="J436" s="164">
        <f>BK436</f>
        <v>0</v>
      </c>
      <c r="K436" s="160"/>
      <c r="L436" s="165"/>
      <c r="M436" s="166"/>
      <c r="N436" s="167"/>
      <c r="O436" s="167"/>
      <c r="P436" s="168">
        <f>P437</f>
        <v>0</v>
      </c>
      <c r="Q436" s="167"/>
      <c r="R436" s="168">
        <f>R437</f>
        <v>0</v>
      </c>
      <c r="S436" s="167"/>
      <c r="T436" s="169">
        <f>T437</f>
        <v>0</v>
      </c>
      <c r="AR436" s="170" t="s">
        <v>84</v>
      </c>
      <c r="AT436" s="171" t="s">
        <v>75</v>
      </c>
      <c r="AU436" s="171" t="s">
        <v>76</v>
      </c>
      <c r="AY436" s="170" t="s">
        <v>177</v>
      </c>
      <c r="BK436" s="172">
        <f>BK437</f>
        <v>0</v>
      </c>
    </row>
    <row r="437" spans="1:65" s="2" customFormat="1" ht="16.5" customHeight="1">
      <c r="A437" s="36"/>
      <c r="B437" s="37"/>
      <c r="C437" s="175" t="s">
        <v>2597</v>
      </c>
      <c r="D437" s="175" t="s">
        <v>179</v>
      </c>
      <c r="E437" s="176" t="s">
        <v>5326</v>
      </c>
      <c r="F437" s="177" t="s">
        <v>5327</v>
      </c>
      <c r="G437" s="178" t="s">
        <v>199</v>
      </c>
      <c r="H437" s="179">
        <v>300</v>
      </c>
      <c r="I437" s="180"/>
      <c r="J437" s="181">
        <f>ROUND(I437*H437,2)</f>
        <v>0</v>
      </c>
      <c r="K437" s="177" t="s">
        <v>19</v>
      </c>
      <c r="L437" s="41"/>
      <c r="M437" s="251" t="s">
        <v>19</v>
      </c>
      <c r="N437" s="252" t="s">
        <v>47</v>
      </c>
      <c r="O437" s="253"/>
      <c r="P437" s="254">
        <f>O437*H437</f>
        <v>0</v>
      </c>
      <c r="Q437" s="254">
        <v>0</v>
      </c>
      <c r="R437" s="254">
        <f>Q437*H437</f>
        <v>0</v>
      </c>
      <c r="S437" s="254">
        <v>0</v>
      </c>
      <c r="T437" s="255">
        <f>S437*H437</f>
        <v>0</v>
      </c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R437" s="186" t="s">
        <v>184</v>
      </c>
      <c r="AT437" s="186" t="s">
        <v>179</v>
      </c>
      <c r="AU437" s="186" t="s">
        <v>84</v>
      </c>
      <c r="AY437" s="19" t="s">
        <v>177</v>
      </c>
      <c r="BE437" s="187">
        <f>IF(N437="základní",J437,0)</f>
        <v>0</v>
      </c>
      <c r="BF437" s="187">
        <f>IF(N437="snížená",J437,0)</f>
        <v>0</v>
      </c>
      <c r="BG437" s="187">
        <f>IF(N437="zákl. přenesená",J437,0)</f>
        <v>0</v>
      </c>
      <c r="BH437" s="187">
        <f>IF(N437="sníž. přenesená",J437,0)</f>
        <v>0</v>
      </c>
      <c r="BI437" s="187">
        <f>IF(N437="nulová",J437,0)</f>
        <v>0</v>
      </c>
      <c r="BJ437" s="19" t="s">
        <v>84</v>
      </c>
      <c r="BK437" s="187">
        <f>ROUND(I437*H437,2)</f>
        <v>0</v>
      </c>
      <c r="BL437" s="19" t="s">
        <v>184</v>
      </c>
      <c r="BM437" s="186" t="s">
        <v>5328</v>
      </c>
    </row>
    <row r="438" spans="1:65" s="2" customFormat="1" ht="6.95" customHeight="1">
      <c r="A438" s="36"/>
      <c r="B438" s="49"/>
      <c r="C438" s="50"/>
      <c r="D438" s="50"/>
      <c r="E438" s="50"/>
      <c r="F438" s="50"/>
      <c r="G438" s="50"/>
      <c r="H438" s="50"/>
      <c r="I438" s="50"/>
      <c r="J438" s="50"/>
      <c r="K438" s="50"/>
      <c r="L438" s="41"/>
      <c r="M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</sheetData>
  <sheetProtection algorithmName="SHA-512" hashValue="42oqKz5pdCxwg0co5Jzw75VnvhkiLBEXAgD4if7DDA5Kkub2sCl/wxKSzcyxyTtNznpzXnCj2V0cKTzXVdvZRg==" saltValue="9WSapTFS+tPehsfGIIGzOLClLCGFJ0VrU45ozQmc0pUTJFXSNH8vHBxIBFWhxFD8efxHuoRSOvXc8ScYjiGU/g==" spinCount="100000" sheet="1" objects="1" scenarios="1" formatColumns="0" formatRows="0" autoFilter="0"/>
  <autoFilter ref="C95:K437" xr:uid="{00000000-0009-0000-0000-000004000000}"/>
  <mergeCells count="9">
    <mergeCell ref="E50:H50"/>
    <mergeCell ref="E86:H86"/>
    <mergeCell ref="E88:H8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0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98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5329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ROUND(J86,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ROUND((SUM(BE86:BE207)),  2)</f>
        <v>0</v>
      </c>
      <c r="G33" s="36"/>
      <c r="H33" s="36"/>
      <c r="I33" s="120">
        <v>0.21</v>
      </c>
      <c r="J33" s="119">
        <f>ROUND(((SUM(BE86:BE207))*I33),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ROUND((SUM(BF86:BF207)),  2)</f>
        <v>0</v>
      </c>
      <c r="G34" s="36"/>
      <c r="H34" s="36"/>
      <c r="I34" s="120">
        <v>0.15</v>
      </c>
      <c r="J34" s="119">
        <f>ROUND(((SUM(BF86:BF207))*I34),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ROUND((SUM(BG86:BG207)),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ROUND((SUM(BH86:BH207)),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ROUND((SUM(BI86:BI207)),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>SO 04 - Přípojka vody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J86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4328</v>
      </c>
      <c r="E60" s="139"/>
      <c r="F60" s="139"/>
      <c r="G60" s="139"/>
      <c r="H60" s="139"/>
      <c r="I60" s="139"/>
      <c r="J60" s="140">
        <f>J87</f>
        <v>0</v>
      </c>
      <c r="K60" s="137"/>
      <c r="L60" s="141"/>
    </row>
    <row r="61" spans="1:47" s="9" customFormat="1" ht="24.95" customHeight="1">
      <c r="B61" s="136"/>
      <c r="C61" s="137"/>
      <c r="D61" s="138" t="s">
        <v>4329</v>
      </c>
      <c r="E61" s="139"/>
      <c r="F61" s="139"/>
      <c r="G61" s="139"/>
      <c r="H61" s="139"/>
      <c r="I61" s="139"/>
      <c r="J61" s="140">
        <f>J94</f>
        <v>0</v>
      </c>
      <c r="K61" s="137"/>
      <c r="L61" s="141"/>
    </row>
    <row r="62" spans="1:47" s="9" customFormat="1" ht="24.95" customHeight="1">
      <c r="B62" s="136"/>
      <c r="C62" s="137"/>
      <c r="D62" s="138" t="s">
        <v>5330</v>
      </c>
      <c r="E62" s="139"/>
      <c r="F62" s="139"/>
      <c r="G62" s="139"/>
      <c r="H62" s="139"/>
      <c r="I62" s="139"/>
      <c r="J62" s="140">
        <f>J110</f>
        <v>0</v>
      </c>
      <c r="K62" s="137"/>
      <c r="L62" s="141"/>
    </row>
    <row r="63" spans="1:47" s="9" customFormat="1" ht="24.95" customHeight="1">
      <c r="B63" s="136"/>
      <c r="C63" s="137"/>
      <c r="D63" s="138" t="s">
        <v>4332</v>
      </c>
      <c r="E63" s="139"/>
      <c r="F63" s="139"/>
      <c r="G63" s="139"/>
      <c r="H63" s="139"/>
      <c r="I63" s="139"/>
      <c r="J63" s="140">
        <f>J124</f>
        <v>0</v>
      </c>
      <c r="K63" s="137"/>
      <c r="L63" s="141"/>
    </row>
    <row r="64" spans="1:47" s="9" customFormat="1" ht="24.95" customHeight="1">
      <c r="B64" s="136"/>
      <c r="C64" s="137"/>
      <c r="D64" s="138" t="s">
        <v>4334</v>
      </c>
      <c r="E64" s="139"/>
      <c r="F64" s="139"/>
      <c r="G64" s="139"/>
      <c r="H64" s="139"/>
      <c r="I64" s="139"/>
      <c r="J64" s="140">
        <f>J137</f>
        <v>0</v>
      </c>
      <c r="K64" s="137"/>
      <c r="L64" s="141"/>
    </row>
    <row r="65" spans="1:31" s="9" customFormat="1" ht="24.95" customHeight="1">
      <c r="B65" s="136"/>
      <c r="C65" s="137"/>
      <c r="D65" s="138" t="s">
        <v>4336</v>
      </c>
      <c r="E65" s="139"/>
      <c r="F65" s="139"/>
      <c r="G65" s="139"/>
      <c r="H65" s="139"/>
      <c r="I65" s="139"/>
      <c r="J65" s="140">
        <f>J196</f>
        <v>0</v>
      </c>
      <c r="K65" s="137"/>
      <c r="L65" s="141"/>
    </row>
    <row r="66" spans="1:31" s="9" customFormat="1" ht="24.95" customHeight="1">
      <c r="B66" s="136"/>
      <c r="C66" s="137"/>
      <c r="D66" s="138" t="s">
        <v>4341</v>
      </c>
      <c r="E66" s="139"/>
      <c r="F66" s="139"/>
      <c r="G66" s="139"/>
      <c r="H66" s="139"/>
      <c r="I66" s="139"/>
      <c r="J66" s="140">
        <f>J206</f>
        <v>0</v>
      </c>
      <c r="K66" s="137"/>
      <c r="L66" s="141"/>
    </row>
    <row r="67" spans="1:31" s="2" customFormat="1" ht="21.75" customHeight="1">
      <c r="A67" s="36"/>
      <c r="B67" s="37"/>
      <c r="C67" s="38"/>
      <c r="D67" s="38"/>
      <c r="E67" s="38"/>
      <c r="F67" s="38"/>
      <c r="G67" s="38"/>
      <c r="H67" s="38"/>
      <c r="I67" s="38"/>
      <c r="J67" s="38"/>
      <c r="K67" s="38"/>
      <c r="L67" s="10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31" s="2" customFormat="1" ht="6.95" customHeight="1">
      <c r="A68" s="36"/>
      <c r="B68" s="49"/>
      <c r="C68" s="50"/>
      <c r="D68" s="50"/>
      <c r="E68" s="50"/>
      <c r="F68" s="50"/>
      <c r="G68" s="50"/>
      <c r="H68" s="50"/>
      <c r="I68" s="50"/>
      <c r="J68" s="50"/>
      <c r="K68" s="50"/>
      <c r="L68" s="10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72" spans="1:31" s="2" customFormat="1" ht="6.95" customHeight="1">
      <c r="A72" s="36"/>
      <c r="B72" s="51"/>
      <c r="C72" s="52"/>
      <c r="D72" s="52"/>
      <c r="E72" s="52"/>
      <c r="F72" s="52"/>
      <c r="G72" s="52"/>
      <c r="H72" s="52"/>
      <c r="I72" s="52"/>
      <c r="J72" s="52"/>
      <c r="K72" s="52"/>
      <c r="L72" s="10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24.95" customHeight="1">
      <c r="A73" s="36"/>
      <c r="B73" s="37"/>
      <c r="C73" s="25" t="s">
        <v>162</v>
      </c>
      <c r="D73" s="38"/>
      <c r="E73" s="38"/>
      <c r="F73" s="38"/>
      <c r="G73" s="38"/>
      <c r="H73" s="38"/>
      <c r="I73" s="38"/>
      <c r="J73" s="38"/>
      <c r="K73" s="38"/>
      <c r="L73" s="10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10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16</v>
      </c>
      <c r="D75" s="38"/>
      <c r="E75" s="38"/>
      <c r="F75" s="38"/>
      <c r="G75" s="38"/>
      <c r="H75" s="38"/>
      <c r="I75" s="38"/>
      <c r="J75" s="38"/>
      <c r="K75" s="38"/>
      <c r="L75" s="10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6.5" customHeight="1">
      <c r="A76" s="36"/>
      <c r="B76" s="37"/>
      <c r="C76" s="38"/>
      <c r="D76" s="38"/>
      <c r="E76" s="392" t="str">
        <f>E7</f>
        <v>Regenerace bývalého areálu kovošrotu v Hamru u litvínova - 1. etapa</v>
      </c>
      <c r="F76" s="393"/>
      <c r="G76" s="393"/>
      <c r="H76" s="393"/>
      <c r="I76" s="38"/>
      <c r="J76" s="38"/>
      <c r="K76" s="38"/>
      <c r="L76" s="10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124</v>
      </c>
      <c r="D77" s="38"/>
      <c r="E77" s="38"/>
      <c r="F77" s="38"/>
      <c r="G77" s="38"/>
      <c r="H77" s="38"/>
      <c r="I77" s="38"/>
      <c r="J77" s="38"/>
      <c r="K77" s="38"/>
      <c r="L77" s="10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349" t="str">
        <f>E9</f>
        <v>SO 04 - Přípojka vody</v>
      </c>
      <c r="F78" s="394"/>
      <c r="G78" s="394"/>
      <c r="H78" s="394"/>
      <c r="I78" s="38"/>
      <c r="J78" s="38"/>
      <c r="K78" s="38"/>
      <c r="L78" s="10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38"/>
      <c r="J79" s="38"/>
      <c r="K79" s="38"/>
      <c r="L79" s="10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F12</f>
        <v>Hamr u Litvínova</v>
      </c>
      <c r="G80" s="38"/>
      <c r="H80" s="38"/>
      <c r="I80" s="31" t="s">
        <v>23</v>
      </c>
      <c r="J80" s="61" t="str">
        <f>IF(J12="","",J12)</f>
        <v>8. 8. 2022</v>
      </c>
      <c r="K80" s="38"/>
      <c r="L80" s="10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38"/>
      <c r="J81" s="38"/>
      <c r="K81" s="38"/>
      <c r="L81" s="10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5.2" customHeight="1">
      <c r="A82" s="36"/>
      <c r="B82" s="37"/>
      <c r="C82" s="31" t="s">
        <v>25</v>
      </c>
      <c r="D82" s="38"/>
      <c r="E82" s="38"/>
      <c r="F82" s="29" t="str">
        <f>E15</f>
        <v>Město Litvínov, náměstí Míru 11, Horní Litvínov</v>
      </c>
      <c r="G82" s="38"/>
      <c r="H82" s="38"/>
      <c r="I82" s="31" t="s">
        <v>31</v>
      </c>
      <c r="J82" s="34" t="str">
        <f>E21</f>
        <v>A2-PORT s.r.o.</v>
      </c>
      <c r="K82" s="38"/>
      <c r="L82" s="10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29</v>
      </c>
      <c r="D83" s="38"/>
      <c r="E83" s="38"/>
      <c r="F83" s="29" t="str">
        <f>IF(E18="","",E18)</f>
        <v>Vyplň údaj</v>
      </c>
      <c r="G83" s="38"/>
      <c r="H83" s="38"/>
      <c r="I83" s="31" t="s">
        <v>36</v>
      </c>
      <c r="J83" s="34" t="str">
        <f>E24</f>
        <v>STAVEBNÍ ROZPOČTY s.r.o.</v>
      </c>
      <c r="K83" s="38"/>
      <c r="L83" s="10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38"/>
      <c r="J84" s="38"/>
      <c r="K84" s="38"/>
      <c r="L84" s="10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48"/>
      <c r="B85" s="149"/>
      <c r="C85" s="150" t="s">
        <v>163</v>
      </c>
      <c r="D85" s="151" t="s">
        <v>61</v>
      </c>
      <c r="E85" s="151" t="s">
        <v>57</v>
      </c>
      <c r="F85" s="151" t="s">
        <v>58</v>
      </c>
      <c r="G85" s="151" t="s">
        <v>164</v>
      </c>
      <c r="H85" s="151" t="s">
        <v>165</v>
      </c>
      <c r="I85" s="151" t="s">
        <v>166</v>
      </c>
      <c r="J85" s="151" t="s">
        <v>128</v>
      </c>
      <c r="K85" s="152" t="s">
        <v>167</v>
      </c>
      <c r="L85" s="153"/>
      <c r="M85" s="70" t="s">
        <v>19</v>
      </c>
      <c r="N85" s="71" t="s">
        <v>46</v>
      </c>
      <c r="O85" s="71" t="s">
        <v>168</v>
      </c>
      <c r="P85" s="71" t="s">
        <v>169</v>
      </c>
      <c r="Q85" s="71" t="s">
        <v>170</v>
      </c>
      <c r="R85" s="71" t="s">
        <v>171</v>
      </c>
      <c r="S85" s="71" t="s">
        <v>172</v>
      </c>
      <c r="T85" s="72" t="s">
        <v>173</v>
      </c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</row>
    <row r="86" spans="1:65" s="2" customFormat="1" ht="22.9" customHeight="1">
      <c r="A86" s="36"/>
      <c r="B86" s="37"/>
      <c r="C86" s="77" t="s">
        <v>174</v>
      </c>
      <c r="D86" s="38"/>
      <c r="E86" s="38"/>
      <c r="F86" s="38"/>
      <c r="G86" s="38"/>
      <c r="H86" s="38"/>
      <c r="I86" s="38"/>
      <c r="J86" s="154">
        <f>BK86</f>
        <v>0</v>
      </c>
      <c r="K86" s="38"/>
      <c r="L86" s="41"/>
      <c r="M86" s="73"/>
      <c r="N86" s="155"/>
      <c r="O86" s="74"/>
      <c r="P86" s="156">
        <f>P87+P94+P110+P124+P137+P196+P206</f>
        <v>0</v>
      </c>
      <c r="Q86" s="74"/>
      <c r="R86" s="156">
        <f>R87+R94+R110+R124+R137+R196+R206</f>
        <v>0.33473000000000003</v>
      </c>
      <c r="S86" s="74"/>
      <c r="T86" s="157">
        <f>T87+T94+T110+T124+T137+T196+T206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75</v>
      </c>
      <c r="AU86" s="19" t="s">
        <v>129</v>
      </c>
      <c r="BK86" s="158">
        <f>BK87+BK94+BK110+BK124+BK137+BK196+BK206</f>
        <v>0</v>
      </c>
    </row>
    <row r="87" spans="1:65" s="12" customFormat="1" ht="25.9" customHeight="1">
      <c r="B87" s="159"/>
      <c r="C87" s="160"/>
      <c r="D87" s="161" t="s">
        <v>75</v>
      </c>
      <c r="E87" s="162" t="s">
        <v>76</v>
      </c>
      <c r="F87" s="162" t="s">
        <v>4342</v>
      </c>
      <c r="G87" s="160"/>
      <c r="H87" s="160"/>
      <c r="I87" s="163"/>
      <c r="J87" s="164">
        <f>BK87</f>
        <v>0</v>
      </c>
      <c r="K87" s="160"/>
      <c r="L87" s="165"/>
      <c r="M87" s="166"/>
      <c r="N87" s="167"/>
      <c r="O87" s="167"/>
      <c r="P87" s="168">
        <f>SUM(P88:P93)</f>
        <v>0</v>
      </c>
      <c r="Q87" s="167"/>
      <c r="R87" s="168">
        <f>SUM(R88:R93)</f>
        <v>0</v>
      </c>
      <c r="S87" s="167"/>
      <c r="T87" s="169">
        <f>SUM(T88:T93)</f>
        <v>0</v>
      </c>
      <c r="AR87" s="170" t="s">
        <v>84</v>
      </c>
      <c r="AT87" s="171" t="s">
        <v>75</v>
      </c>
      <c r="AU87" s="171" t="s">
        <v>76</v>
      </c>
      <c r="AY87" s="170" t="s">
        <v>177</v>
      </c>
      <c r="BK87" s="172">
        <f>SUM(BK88:BK93)</f>
        <v>0</v>
      </c>
    </row>
    <row r="88" spans="1:65" s="2" customFormat="1" ht="16.5" customHeight="1">
      <c r="A88" s="36"/>
      <c r="B88" s="37"/>
      <c r="C88" s="175" t="s">
        <v>84</v>
      </c>
      <c r="D88" s="175" t="s">
        <v>179</v>
      </c>
      <c r="E88" s="176" t="s">
        <v>4343</v>
      </c>
      <c r="F88" s="177" t="s">
        <v>5331</v>
      </c>
      <c r="G88" s="178" t="s">
        <v>4345</v>
      </c>
      <c r="H88" s="179">
        <v>1</v>
      </c>
      <c r="I88" s="180"/>
      <c r="J88" s="181">
        <f t="shared" ref="J88:J93" si="0">ROUND(I88*H88,2)</f>
        <v>0</v>
      </c>
      <c r="K88" s="177" t="s">
        <v>19</v>
      </c>
      <c r="L88" s="41"/>
      <c r="M88" s="182" t="s">
        <v>19</v>
      </c>
      <c r="N88" s="183" t="s">
        <v>47</v>
      </c>
      <c r="O88" s="66"/>
      <c r="P88" s="184">
        <f t="shared" ref="P88:P93" si="1">O88*H88</f>
        <v>0</v>
      </c>
      <c r="Q88" s="184">
        <v>0</v>
      </c>
      <c r="R88" s="184">
        <f t="shared" ref="R88:R93" si="2">Q88*H88</f>
        <v>0</v>
      </c>
      <c r="S88" s="184">
        <v>0</v>
      </c>
      <c r="T88" s="185">
        <f t="shared" ref="T88:T93" si="3"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86" t="s">
        <v>184</v>
      </c>
      <c r="AT88" s="186" t="s">
        <v>179</v>
      </c>
      <c r="AU88" s="186" t="s">
        <v>84</v>
      </c>
      <c r="AY88" s="19" t="s">
        <v>177</v>
      </c>
      <c r="BE88" s="187">
        <f t="shared" ref="BE88:BE93" si="4">IF(N88="základní",J88,0)</f>
        <v>0</v>
      </c>
      <c r="BF88" s="187">
        <f t="shared" ref="BF88:BF93" si="5">IF(N88="snížená",J88,0)</f>
        <v>0</v>
      </c>
      <c r="BG88" s="187">
        <f t="shared" ref="BG88:BG93" si="6">IF(N88="zákl. přenesená",J88,0)</f>
        <v>0</v>
      </c>
      <c r="BH88" s="187">
        <f t="shared" ref="BH88:BH93" si="7">IF(N88="sníž. přenesená",J88,0)</f>
        <v>0</v>
      </c>
      <c r="BI88" s="187">
        <f t="shared" ref="BI88:BI93" si="8">IF(N88="nulová",J88,0)</f>
        <v>0</v>
      </c>
      <c r="BJ88" s="19" t="s">
        <v>84</v>
      </c>
      <c r="BK88" s="187">
        <f t="shared" ref="BK88:BK93" si="9">ROUND(I88*H88,2)</f>
        <v>0</v>
      </c>
      <c r="BL88" s="19" t="s">
        <v>184</v>
      </c>
      <c r="BM88" s="186" t="s">
        <v>5332</v>
      </c>
    </row>
    <row r="89" spans="1:65" s="2" customFormat="1" ht="16.5" customHeight="1">
      <c r="A89" s="36"/>
      <c r="B89" s="37"/>
      <c r="C89" s="175" t="s">
        <v>86</v>
      </c>
      <c r="D89" s="175" t="s">
        <v>179</v>
      </c>
      <c r="E89" s="176" t="s">
        <v>5333</v>
      </c>
      <c r="F89" s="177" t="s">
        <v>5334</v>
      </c>
      <c r="G89" s="178" t="s">
        <v>1992</v>
      </c>
      <c r="H89" s="179">
        <v>1</v>
      </c>
      <c r="I89" s="180"/>
      <c r="J89" s="181">
        <f t="shared" si="0"/>
        <v>0</v>
      </c>
      <c r="K89" s="177" t="s">
        <v>19</v>
      </c>
      <c r="L89" s="41"/>
      <c r="M89" s="182" t="s">
        <v>19</v>
      </c>
      <c r="N89" s="183" t="s">
        <v>47</v>
      </c>
      <c r="O89" s="66"/>
      <c r="P89" s="184">
        <f t="shared" si="1"/>
        <v>0</v>
      </c>
      <c r="Q89" s="184">
        <v>0</v>
      </c>
      <c r="R89" s="184">
        <f t="shared" si="2"/>
        <v>0</v>
      </c>
      <c r="S89" s="184">
        <v>0</v>
      </c>
      <c r="T89" s="185">
        <f t="shared" si="3"/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R89" s="186" t="s">
        <v>184</v>
      </c>
      <c r="AT89" s="186" t="s">
        <v>179</v>
      </c>
      <c r="AU89" s="186" t="s">
        <v>84</v>
      </c>
      <c r="AY89" s="19" t="s">
        <v>177</v>
      </c>
      <c r="BE89" s="187">
        <f t="shared" si="4"/>
        <v>0</v>
      </c>
      <c r="BF89" s="187">
        <f t="shared" si="5"/>
        <v>0</v>
      </c>
      <c r="BG89" s="187">
        <f t="shared" si="6"/>
        <v>0</v>
      </c>
      <c r="BH89" s="187">
        <f t="shared" si="7"/>
        <v>0</v>
      </c>
      <c r="BI89" s="187">
        <f t="shared" si="8"/>
        <v>0</v>
      </c>
      <c r="BJ89" s="19" t="s">
        <v>84</v>
      </c>
      <c r="BK89" s="187">
        <f t="shared" si="9"/>
        <v>0</v>
      </c>
      <c r="BL89" s="19" t="s">
        <v>184</v>
      </c>
      <c r="BM89" s="186" t="s">
        <v>5335</v>
      </c>
    </row>
    <row r="90" spans="1:65" s="2" customFormat="1" ht="16.5" customHeight="1">
      <c r="A90" s="36"/>
      <c r="B90" s="37"/>
      <c r="C90" s="175" t="s">
        <v>196</v>
      </c>
      <c r="D90" s="175" t="s">
        <v>179</v>
      </c>
      <c r="E90" s="176" t="s">
        <v>5336</v>
      </c>
      <c r="F90" s="177" t="s">
        <v>5337</v>
      </c>
      <c r="G90" s="178" t="s">
        <v>1992</v>
      </c>
      <c r="H90" s="179">
        <v>1</v>
      </c>
      <c r="I90" s="180"/>
      <c r="J90" s="181">
        <f t="shared" si="0"/>
        <v>0</v>
      </c>
      <c r="K90" s="177" t="s">
        <v>19</v>
      </c>
      <c r="L90" s="41"/>
      <c r="M90" s="182" t="s">
        <v>19</v>
      </c>
      <c r="N90" s="183" t="s">
        <v>47</v>
      </c>
      <c r="O90" s="66"/>
      <c r="P90" s="184">
        <f t="shared" si="1"/>
        <v>0</v>
      </c>
      <c r="Q90" s="184">
        <v>0</v>
      </c>
      <c r="R90" s="184">
        <f t="shared" si="2"/>
        <v>0</v>
      </c>
      <c r="S90" s="184">
        <v>0</v>
      </c>
      <c r="T90" s="185">
        <f t="shared" si="3"/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86" t="s">
        <v>184</v>
      </c>
      <c r="AT90" s="186" t="s">
        <v>179</v>
      </c>
      <c r="AU90" s="186" t="s">
        <v>84</v>
      </c>
      <c r="AY90" s="19" t="s">
        <v>177</v>
      </c>
      <c r="BE90" s="187">
        <f t="shared" si="4"/>
        <v>0</v>
      </c>
      <c r="BF90" s="187">
        <f t="shared" si="5"/>
        <v>0</v>
      </c>
      <c r="BG90" s="187">
        <f t="shared" si="6"/>
        <v>0</v>
      </c>
      <c r="BH90" s="187">
        <f t="shared" si="7"/>
        <v>0</v>
      </c>
      <c r="BI90" s="187">
        <f t="shared" si="8"/>
        <v>0</v>
      </c>
      <c r="BJ90" s="19" t="s">
        <v>84</v>
      </c>
      <c r="BK90" s="187">
        <f t="shared" si="9"/>
        <v>0</v>
      </c>
      <c r="BL90" s="19" t="s">
        <v>184</v>
      </c>
      <c r="BM90" s="186" t="s">
        <v>5338</v>
      </c>
    </row>
    <row r="91" spans="1:65" s="2" customFormat="1" ht="16.5" customHeight="1">
      <c r="A91" s="36"/>
      <c r="B91" s="37"/>
      <c r="C91" s="175" t="s">
        <v>184</v>
      </c>
      <c r="D91" s="175" t="s">
        <v>179</v>
      </c>
      <c r="E91" s="176" t="s">
        <v>5339</v>
      </c>
      <c r="F91" s="177" t="s">
        <v>5340</v>
      </c>
      <c r="G91" s="178" t="s">
        <v>1992</v>
      </c>
      <c r="H91" s="179">
        <v>1</v>
      </c>
      <c r="I91" s="180"/>
      <c r="J91" s="181">
        <f t="shared" si="0"/>
        <v>0</v>
      </c>
      <c r="K91" s="177" t="s">
        <v>19</v>
      </c>
      <c r="L91" s="41"/>
      <c r="M91" s="182" t="s">
        <v>19</v>
      </c>
      <c r="N91" s="183" t="s">
        <v>47</v>
      </c>
      <c r="O91" s="66"/>
      <c r="P91" s="184">
        <f t="shared" si="1"/>
        <v>0</v>
      </c>
      <c r="Q91" s="184">
        <v>0</v>
      </c>
      <c r="R91" s="184">
        <f t="shared" si="2"/>
        <v>0</v>
      </c>
      <c r="S91" s="184">
        <v>0</v>
      </c>
      <c r="T91" s="185">
        <f t="shared" si="3"/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86" t="s">
        <v>184</v>
      </c>
      <c r="AT91" s="186" t="s">
        <v>179</v>
      </c>
      <c r="AU91" s="186" t="s">
        <v>84</v>
      </c>
      <c r="AY91" s="19" t="s">
        <v>177</v>
      </c>
      <c r="BE91" s="187">
        <f t="shared" si="4"/>
        <v>0</v>
      </c>
      <c r="BF91" s="187">
        <f t="shared" si="5"/>
        <v>0</v>
      </c>
      <c r="BG91" s="187">
        <f t="shared" si="6"/>
        <v>0</v>
      </c>
      <c r="BH91" s="187">
        <f t="shared" si="7"/>
        <v>0</v>
      </c>
      <c r="BI91" s="187">
        <f t="shared" si="8"/>
        <v>0</v>
      </c>
      <c r="BJ91" s="19" t="s">
        <v>84</v>
      </c>
      <c r="BK91" s="187">
        <f t="shared" si="9"/>
        <v>0</v>
      </c>
      <c r="BL91" s="19" t="s">
        <v>184</v>
      </c>
      <c r="BM91" s="186" t="s">
        <v>5341</v>
      </c>
    </row>
    <row r="92" spans="1:65" s="2" customFormat="1" ht="16.5" customHeight="1">
      <c r="A92" s="36"/>
      <c r="B92" s="37"/>
      <c r="C92" s="175" t="s">
        <v>206</v>
      </c>
      <c r="D92" s="175" t="s">
        <v>179</v>
      </c>
      <c r="E92" s="176" t="s">
        <v>4347</v>
      </c>
      <c r="F92" s="177" t="s">
        <v>5342</v>
      </c>
      <c r="G92" s="178" t="s">
        <v>4345</v>
      </c>
      <c r="H92" s="179">
        <v>1</v>
      </c>
      <c r="I92" s="180"/>
      <c r="J92" s="181">
        <f t="shared" si="0"/>
        <v>0</v>
      </c>
      <c r="K92" s="177" t="s">
        <v>19</v>
      </c>
      <c r="L92" s="41"/>
      <c r="M92" s="182" t="s">
        <v>19</v>
      </c>
      <c r="N92" s="183" t="s">
        <v>47</v>
      </c>
      <c r="O92" s="66"/>
      <c r="P92" s="184">
        <f t="shared" si="1"/>
        <v>0</v>
      </c>
      <c r="Q92" s="184">
        <v>0</v>
      </c>
      <c r="R92" s="184">
        <f t="shared" si="2"/>
        <v>0</v>
      </c>
      <c r="S92" s="184">
        <v>0</v>
      </c>
      <c r="T92" s="185">
        <f t="shared" si="3"/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86" t="s">
        <v>184</v>
      </c>
      <c r="AT92" s="186" t="s">
        <v>179</v>
      </c>
      <c r="AU92" s="186" t="s">
        <v>84</v>
      </c>
      <c r="AY92" s="19" t="s">
        <v>177</v>
      </c>
      <c r="BE92" s="187">
        <f t="shared" si="4"/>
        <v>0</v>
      </c>
      <c r="BF92" s="187">
        <f t="shared" si="5"/>
        <v>0</v>
      </c>
      <c r="BG92" s="187">
        <f t="shared" si="6"/>
        <v>0</v>
      </c>
      <c r="BH92" s="187">
        <f t="shared" si="7"/>
        <v>0</v>
      </c>
      <c r="BI92" s="187">
        <f t="shared" si="8"/>
        <v>0</v>
      </c>
      <c r="BJ92" s="19" t="s">
        <v>84</v>
      </c>
      <c r="BK92" s="187">
        <f t="shared" si="9"/>
        <v>0</v>
      </c>
      <c r="BL92" s="19" t="s">
        <v>184</v>
      </c>
      <c r="BM92" s="186" t="s">
        <v>5343</v>
      </c>
    </row>
    <row r="93" spans="1:65" s="2" customFormat="1" ht="16.5" customHeight="1">
      <c r="A93" s="36"/>
      <c r="B93" s="37"/>
      <c r="C93" s="175" t="s">
        <v>216</v>
      </c>
      <c r="D93" s="175" t="s">
        <v>179</v>
      </c>
      <c r="E93" s="176" t="s">
        <v>4350</v>
      </c>
      <c r="F93" s="177" t="s">
        <v>4351</v>
      </c>
      <c r="G93" s="178" t="s">
        <v>1992</v>
      </c>
      <c r="H93" s="179">
        <v>1</v>
      </c>
      <c r="I93" s="180"/>
      <c r="J93" s="181">
        <f t="shared" si="0"/>
        <v>0</v>
      </c>
      <c r="K93" s="177" t="s">
        <v>19</v>
      </c>
      <c r="L93" s="41"/>
      <c r="M93" s="182" t="s">
        <v>19</v>
      </c>
      <c r="N93" s="183" t="s">
        <v>47</v>
      </c>
      <c r="O93" s="66"/>
      <c r="P93" s="184">
        <f t="shared" si="1"/>
        <v>0</v>
      </c>
      <c r="Q93" s="184">
        <v>0</v>
      </c>
      <c r="R93" s="184">
        <f t="shared" si="2"/>
        <v>0</v>
      </c>
      <c r="S93" s="184">
        <v>0</v>
      </c>
      <c r="T93" s="185">
        <f t="shared" si="3"/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86" t="s">
        <v>184</v>
      </c>
      <c r="AT93" s="186" t="s">
        <v>179</v>
      </c>
      <c r="AU93" s="186" t="s">
        <v>84</v>
      </c>
      <c r="AY93" s="19" t="s">
        <v>177</v>
      </c>
      <c r="BE93" s="187">
        <f t="shared" si="4"/>
        <v>0</v>
      </c>
      <c r="BF93" s="187">
        <f t="shared" si="5"/>
        <v>0</v>
      </c>
      <c r="BG93" s="187">
        <f t="shared" si="6"/>
        <v>0</v>
      </c>
      <c r="BH93" s="187">
        <f t="shared" si="7"/>
        <v>0</v>
      </c>
      <c r="BI93" s="187">
        <f t="shared" si="8"/>
        <v>0</v>
      </c>
      <c r="BJ93" s="19" t="s">
        <v>84</v>
      </c>
      <c r="BK93" s="187">
        <f t="shared" si="9"/>
        <v>0</v>
      </c>
      <c r="BL93" s="19" t="s">
        <v>184</v>
      </c>
      <c r="BM93" s="186" t="s">
        <v>5344</v>
      </c>
    </row>
    <row r="94" spans="1:65" s="12" customFormat="1" ht="25.9" customHeight="1">
      <c r="B94" s="159"/>
      <c r="C94" s="160"/>
      <c r="D94" s="161" t="s">
        <v>75</v>
      </c>
      <c r="E94" s="162" t="s">
        <v>4353</v>
      </c>
      <c r="F94" s="162" t="s">
        <v>178</v>
      </c>
      <c r="G94" s="160"/>
      <c r="H94" s="160"/>
      <c r="I94" s="163"/>
      <c r="J94" s="164">
        <f>BK94</f>
        <v>0</v>
      </c>
      <c r="K94" s="160"/>
      <c r="L94" s="165"/>
      <c r="M94" s="166"/>
      <c r="N94" s="167"/>
      <c r="O94" s="167"/>
      <c r="P94" s="168">
        <f>SUM(P95:P109)</f>
        <v>0</v>
      </c>
      <c r="Q94" s="167"/>
      <c r="R94" s="168">
        <f>SUM(R95:R109)</f>
        <v>0</v>
      </c>
      <c r="S94" s="167"/>
      <c r="T94" s="169">
        <f>SUM(T95:T109)</f>
        <v>0</v>
      </c>
      <c r="AR94" s="170" t="s">
        <v>84</v>
      </c>
      <c r="AT94" s="171" t="s">
        <v>75</v>
      </c>
      <c r="AU94" s="171" t="s">
        <v>76</v>
      </c>
      <c r="AY94" s="170" t="s">
        <v>177</v>
      </c>
      <c r="BK94" s="172">
        <f>SUM(BK95:BK109)</f>
        <v>0</v>
      </c>
    </row>
    <row r="95" spans="1:65" s="2" customFormat="1" ht="16.5" customHeight="1">
      <c r="A95" s="36"/>
      <c r="B95" s="37"/>
      <c r="C95" s="175" t="s">
        <v>225</v>
      </c>
      <c r="D95" s="175" t="s">
        <v>179</v>
      </c>
      <c r="E95" s="176" t="s">
        <v>4354</v>
      </c>
      <c r="F95" s="177" t="s">
        <v>4355</v>
      </c>
      <c r="G95" s="178" t="s">
        <v>182</v>
      </c>
      <c r="H95" s="179">
        <v>2</v>
      </c>
      <c r="I95" s="180"/>
      <c r="J95" s="181">
        <f t="shared" ref="J95:J109" si="10">ROUND(I95*H95,2)</f>
        <v>0</v>
      </c>
      <c r="K95" s="177" t="s">
        <v>19</v>
      </c>
      <c r="L95" s="41"/>
      <c r="M95" s="182" t="s">
        <v>19</v>
      </c>
      <c r="N95" s="183" t="s">
        <v>47</v>
      </c>
      <c r="O95" s="66"/>
      <c r="P95" s="184">
        <f t="shared" ref="P95:P109" si="11">O95*H95</f>
        <v>0</v>
      </c>
      <c r="Q95" s="184">
        <v>0</v>
      </c>
      <c r="R95" s="184">
        <f t="shared" ref="R95:R109" si="12">Q95*H95</f>
        <v>0</v>
      </c>
      <c r="S95" s="184">
        <v>0</v>
      </c>
      <c r="T95" s="185">
        <f t="shared" ref="T95:T109" si="13"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86" t="s">
        <v>184</v>
      </c>
      <c r="AT95" s="186" t="s">
        <v>179</v>
      </c>
      <c r="AU95" s="186" t="s">
        <v>84</v>
      </c>
      <c r="AY95" s="19" t="s">
        <v>177</v>
      </c>
      <c r="BE95" s="187">
        <f t="shared" ref="BE95:BE109" si="14">IF(N95="základní",J95,0)</f>
        <v>0</v>
      </c>
      <c r="BF95" s="187">
        <f t="shared" ref="BF95:BF109" si="15">IF(N95="snížená",J95,0)</f>
        <v>0</v>
      </c>
      <c r="BG95" s="187">
        <f t="shared" ref="BG95:BG109" si="16">IF(N95="zákl. přenesená",J95,0)</f>
        <v>0</v>
      </c>
      <c r="BH95" s="187">
        <f t="shared" ref="BH95:BH109" si="17">IF(N95="sníž. přenesená",J95,0)</f>
        <v>0</v>
      </c>
      <c r="BI95" s="187">
        <f t="shared" ref="BI95:BI109" si="18">IF(N95="nulová",J95,0)</f>
        <v>0</v>
      </c>
      <c r="BJ95" s="19" t="s">
        <v>84</v>
      </c>
      <c r="BK95" s="187">
        <f t="shared" ref="BK95:BK109" si="19">ROUND(I95*H95,2)</f>
        <v>0</v>
      </c>
      <c r="BL95" s="19" t="s">
        <v>184</v>
      </c>
      <c r="BM95" s="186" t="s">
        <v>5345</v>
      </c>
    </row>
    <row r="96" spans="1:65" s="2" customFormat="1" ht="24.2" customHeight="1">
      <c r="A96" s="36"/>
      <c r="B96" s="37"/>
      <c r="C96" s="175" t="s">
        <v>252</v>
      </c>
      <c r="D96" s="175" t="s">
        <v>179</v>
      </c>
      <c r="E96" s="176" t="s">
        <v>5346</v>
      </c>
      <c r="F96" s="177" t="s">
        <v>5347</v>
      </c>
      <c r="G96" s="178" t="s">
        <v>182</v>
      </c>
      <c r="H96" s="179">
        <v>267</v>
      </c>
      <c r="I96" s="180"/>
      <c r="J96" s="181">
        <f t="shared" si="10"/>
        <v>0</v>
      </c>
      <c r="K96" s="177" t="s">
        <v>19</v>
      </c>
      <c r="L96" s="41"/>
      <c r="M96" s="182" t="s">
        <v>19</v>
      </c>
      <c r="N96" s="183" t="s">
        <v>47</v>
      </c>
      <c r="O96" s="66"/>
      <c r="P96" s="184">
        <f t="shared" si="11"/>
        <v>0</v>
      </c>
      <c r="Q96" s="184">
        <v>0</v>
      </c>
      <c r="R96" s="184">
        <f t="shared" si="12"/>
        <v>0</v>
      </c>
      <c r="S96" s="184">
        <v>0</v>
      </c>
      <c r="T96" s="185">
        <f t="shared" si="1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86" t="s">
        <v>184</v>
      </c>
      <c r="AT96" s="186" t="s">
        <v>179</v>
      </c>
      <c r="AU96" s="186" t="s">
        <v>84</v>
      </c>
      <c r="AY96" s="19" t="s">
        <v>177</v>
      </c>
      <c r="BE96" s="187">
        <f t="shared" si="14"/>
        <v>0</v>
      </c>
      <c r="BF96" s="187">
        <f t="shared" si="15"/>
        <v>0</v>
      </c>
      <c r="BG96" s="187">
        <f t="shared" si="16"/>
        <v>0</v>
      </c>
      <c r="BH96" s="187">
        <f t="shared" si="17"/>
        <v>0</v>
      </c>
      <c r="BI96" s="187">
        <f t="shared" si="18"/>
        <v>0</v>
      </c>
      <c r="BJ96" s="19" t="s">
        <v>84</v>
      </c>
      <c r="BK96" s="187">
        <f t="shared" si="19"/>
        <v>0</v>
      </c>
      <c r="BL96" s="19" t="s">
        <v>184</v>
      </c>
      <c r="BM96" s="186" t="s">
        <v>5348</v>
      </c>
    </row>
    <row r="97" spans="1:65" s="2" customFormat="1" ht="24.2" customHeight="1">
      <c r="A97" s="36"/>
      <c r="B97" s="37"/>
      <c r="C97" s="175" t="s">
        <v>259</v>
      </c>
      <c r="D97" s="175" t="s">
        <v>179</v>
      </c>
      <c r="E97" s="176" t="s">
        <v>5349</v>
      </c>
      <c r="F97" s="177" t="s">
        <v>5350</v>
      </c>
      <c r="G97" s="178" t="s">
        <v>182</v>
      </c>
      <c r="H97" s="179">
        <v>25</v>
      </c>
      <c r="I97" s="180"/>
      <c r="J97" s="181">
        <f t="shared" si="10"/>
        <v>0</v>
      </c>
      <c r="K97" s="177" t="s">
        <v>19</v>
      </c>
      <c r="L97" s="41"/>
      <c r="M97" s="182" t="s">
        <v>19</v>
      </c>
      <c r="N97" s="183" t="s">
        <v>47</v>
      </c>
      <c r="O97" s="66"/>
      <c r="P97" s="184">
        <f t="shared" si="11"/>
        <v>0</v>
      </c>
      <c r="Q97" s="184">
        <v>0</v>
      </c>
      <c r="R97" s="184">
        <f t="shared" si="12"/>
        <v>0</v>
      </c>
      <c r="S97" s="184">
        <v>0</v>
      </c>
      <c r="T97" s="185">
        <f t="shared" si="1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86" t="s">
        <v>184</v>
      </c>
      <c r="AT97" s="186" t="s">
        <v>179</v>
      </c>
      <c r="AU97" s="186" t="s">
        <v>84</v>
      </c>
      <c r="AY97" s="19" t="s">
        <v>177</v>
      </c>
      <c r="BE97" s="187">
        <f t="shared" si="14"/>
        <v>0</v>
      </c>
      <c r="BF97" s="187">
        <f t="shared" si="15"/>
        <v>0</v>
      </c>
      <c r="BG97" s="187">
        <f t="shared" si="16"/>
        <v>0</v>
      </c>
      <c r="BH97" s="187">
        <f t="shared" si="17"/>
        <v>0</v>
      </c>
      <c r="BI97" s="187">
        <f t="shared" si="18"/>
        <v>0</v>
      </c>
      <c r="BJ97" s="19" t="s">
        <v>84</v>
      </c>
      <c r="BK97" s="187">
        <f t="shared" si="19"/>
        <v>0</v>
      </c>
      <c r="BL97" s="19" t="s">
        <v>184</v>
      </c>
      <c r="BM97" s="186" t="s">
        <v>5351</v>
      </c>
    </row>
    <row r="98" spans="1:65" s="2" customFormat="1" ht="16.5" customHeight="1">
      <c r="A98" s="36"/>
      <c r="B98" s="37"/>
      <c r="C98" s="175" t="s">
        <v>269</v>
      </c>
      <c r="D98" s="175" t="s">
        <v>179</v>
      </c>
      <c r="E98" s="176" t="s">
        <v>4372</v>
      </c>
      <c r="F98" s="177" t="s">
        <v>4373</v>
      </c>
      <c r="G98" s="178" t="s">
        <v>182</v>
      </c>
      <c r="H98" s="179">
        <v>292</v>
      </c>
      <c r="I98" s="180"/>
      <c r="J98" s="181">
        <f t="shared" si="10"/>
        <v>0</v>
      </c>
      <c r="K98" s="177" t="s">
        <v>19</v>
      </c>
      <c r="L98" s="41"/>
      <c r="M98" s="182" t="s">
        <v>19</v>
      </c>
      <c r="N98" s="183" t="s">
        <v>47</v>
      </c>
      <c r="O98" s="66"/>
      <c r="P98" s="184">
        <f t="shared" si="11"/>
        <v>0</v>
      </c>
      <c r="Q98" s="184">
        <v>0</v>
      </c>
      <c r="R98" s="184">
        <f t="shared" si="12"/>
        <v>0</v>
      </c>
      <c r="S98" s="184">
        <v>0</v>
      </c>
      <c r="T98" s="185">
        <f t="shared" si="1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86" t="s">
        <v>184</v>
      </c>
      <c r="AT98" s="186" t="s">
        <v>179</v>
      </c>
      <c r="AU98" s="186" t="s">
        <v>84</v>
      </c>
      <c r="AY98" s="19" t="s">
        <v>177</v>
      </c>
      <c r="BE98" s="187">
        <f t="shared" si="14"/>
        <v>0</v>
      </c>
      <c r="BF98" s="187">
        <f t="shared" si="15"/>
        <v>0</v>
      </c>
      <c r="BG98" s="187">
        <f t="shared" si="16"/>
        <v>0</v>
      </c>
      <c r="BH98" s="187">
        <f t="shared" si="17"/>
        <v>0</v>
      </c>
      <c r="BI98" s="187">
        <f t="shared" si="18"/>
        <v>0</v>
      </c>
      <c r="BJ98" s="19" t="s">
        <v>84</v>
      </c>
      <c r="BK98" s="187">
        <f t="shared" si="19"/>
        <v>0</v>
      </c>
      <c r="BL98" s="19" t="s">
        <v>184</v>
      </c>
      <c r="BM98" s="186" t="s">
        <v>5352</v>
      </c>
    </row>
    <row r="99" spans="1:65" s="2" customFormat="1" ht="16.5" customHeight="1">
      <c r="A99" s="36"/>
      <c r="B99" s="37"/>
      <c r="C99" s="175" t="s">
        <v>275</v>
      </c>
      <c r="D99" s="175" t="s">
        <v>179</v>
      </c>
      <c r="E99" s="176" t="s">
        <v>4375</v>
      </c>
      <c r="F99" s="177" t="s">
        <v>4376</v>
      </c>
      <c r="G99" s="178" t="s">
        <v>182</v>
      </c>
      <c r="H99" s="179">
        <v>267</v>
      </c>
      <c r="I99" s="180"/>
      <c r="J99" s="181">
        <f t="shared" si="10"/>
        <v>0</v>
      </c>
      <c r="K99" s="177" t="s">
        <v>19</v>
      </c>
      <c r="L99" s="41"/>
      <c r="M99" s="182" t="s">
        <v>19</v>
      </c>
      <c r="N99" s="183" t="s">
        <v>47</v>
      </c>
      <c r="O99" s="66"/>
      <c r="P99" s="184">
        <f t="shared" si="11"/>
        <v>0</v>
      </c>
      <c r="Q99" s="184">
        <v>0</v>
      </c>
      <c r="R99" s="184">
        <f t="shared" si="12"/>
        <v>0</v>
      </c>
      <c r="S99" s="184">
        <v>0</v>
      </c>
      <c r="T99" s="185">
        <f t="shared" si="1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86" t="s">
        <v>184</v>
      </c>
      <c r="AT99" s="186" t="s">
        <v>179</v>
      </c>
      <c r="AU99" s="186" t="s">
        <v>84</v>
      </c>
      <c r="AY99" s="19" t="s">
        <v>177</v>
      </c>
      <c r="BE99" s="187">
        <f t="shared" si="14"/>
        <v>0</v>
      </c>
      <c r="BF99" s="187">
        <f t="shared" si="15"/>
        <v>0</v>
      </c>
      <c r="BG99" s="187">
        <f t="shared" si="16"/>
        <v>0</v>
      </c>
      <c r="BH99" s="187">
        <f t="shared" si="17"/>
        <v>0</v>
      </c>
      <c r="BI99" s="187">
        <f t="shared" si="18"/>
        <v>0</v>
      </c>
      <c r="BJ99" s="19" t="s">
        <v>84</v>
      </c>
      <c r="BK99" s="187">
        <f t="shared" si="19"/>
        <v>0</v>
      </c>
      <c r="BL99" s="19" t="s">
        <v>184</v>
      </c>
      <c r="BM99" s="186" t="s">
        <v>5353</v>
      </c>
    </row>
    <row r="100" spans="1:65" s="2" customFormat="1" ht="16.5" customHeight="1">
      <c r="A100" s="36"/>
      <c r="B100" s="37"/>
      <c r="C100" s="175" t="s">
        <v>280</v>
      </c>
      <c r="D100" s="175" t="s">
        <v>179</v>
      </c>
      <c r="E100" s="176" t="s">
        <v>4378</v>
      </c>
      <c r="F100" s="177" t="s">
        <v>4379</v>
      </c>
      <c r="G100" s="178" t="s">
        <v>182</v>
      </c>
      <c r="H100" s="179">
        <v>25</v>
      </c>
      <c r="I100" s="180"/>
      <c r="J100" s="181">
        <f t="shared" si="10"/>
        <v>0</v>
      </c>
      <c r="K100" s="177" t="s">
        <v>19</v>
      </c>
      <c r="L100" s="41"/>
      <c r="M100" s="182" t="s">
        <v>19</v>
      </c>
      <c r="N100" s="183" t="s">
        <v>47</v>
      </c>
      <c r="O100" s="66"/>
      <c r="P100" s="184">
        <f t="shared" si="11"/>
        <v>0</v>
      </c>
      <c r="Q100" s="184">
        <v>0</v>
      </c>
      <c r="R100" s="184">
        <f t="shared" si="12"/>
        <v>0</v>
      </c>
      <c r="S100" s="184">
        <v>0</v>
      </c>
      <c r="T100" s="185">
        <f t="shared" si="1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86" t="s">
        <v>184</v>
      </c>
      <c r="AT100" s="186" t="s">
        <v>179</v>
      </c>
      <c r="AU100" s="186" t="s">
        <v>84</v>
      </c>
      <c r="AY100" s="19" t="s">
        <v>177</v>
      </c>
      <c r="BE100" s="187">
        <f t="shared" si="14"/>
        <v>0</v>
      </c>
      <c r="BF100" s="187">
        <f t="shared" si="15"/>
        <v>0</v>
      </c>
      <c r="BG100" s="187">
        <f t="shared" si="16"/>
        <v>0</v>
      </c>
      <c r="BH100" s="187">
        <f t="shared" si="17"/>
        <v>0</v>
      </c>
      <c r="BI100" s="187">
        <f t="shared" si="18"/>
        <v>0</v>
      </c>
      <c r="BJ100" s="19" t="s">
        <v>84</v>
      </c>
      <c r="BK100" s="187">
        <f t="shared" si="19"/>
        <v>0</v>
      </c>
      <c r="BL100" s="19" t="s">
        <v>184</v>
      </c>
      <c r="BM100" s="186" t="s">
        <v>5354</v>
      </c>
    </row>
    <row r="101" spans="1:65" s="2" customFormat="1" ht="16.5" customHeight="1">
      <c r="A101" s="36"/>
      <c r="B101" s="37"/>
      <c r="C101" s="175" t="s">
        <v>285</v>
      </c>
      <c r="D101" s="175" t="s">
        <v>179</v>
      </c>
      <c r="E101" s="176" t="s">
        <v>4381</v>
      </c>
      <c r="F101" s="177" t="s">
        <v>4382</v>
      </c>
      <c r="G101" s="178" t="s">
        <v>182</v>
      </c>
      <c r="H101" s="179">
        <v>10</v>
      </c>
      <c r="I101" s="180"/>
      <c r="J101" s="181">
        <f t="shared" si="10"/>
        <v>0</v>
      </c>
      <c r="K101" s="177" t="s">
        <v>19</v>
      </c>
      <c r="L101" s="41"/>
      <c r="M101" s="182" t="s">
        <v>19</v>
      </c>
      <c r="N101" s="183" t="s">
        <v>47</v>
      </c>
      <c r="O101" s="66"/>
      <c r="P101" s="184">
        <f t="shared" si="11"/>
        <v>0</v>
      </c>
      <c r="Q101" s="184">
        <v>0</v>
      </c>
      <c r="R101" s="184">
        <f t="shared" si="12"/>
        <v>0</v>
      </c>
      <c r="S101" s="184">
        <v>0</v>
      </c>
      <c r="T101" s="185">
        <f t="shared" si="13"/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186" t="s">
        <v>184</v>
      </c>
      <c r="AT101" s="186" t="s">
        <v>179</v>
      </c>
      <c r="AU101" s="186" t="s">
        <v>84</v>
      </c>
      <c r="AY101" s="19" t="s">
        <v>177</v>
      </c>
      <c r="BE101" s="187">
        <f t="shared" si="14"/>
        <v>0</v>
      </c>
      <c r="BF101" s="187">
        <f t="shared" si="15"/>
        <v>0</v>
      </c>
      <c r="BG101" s="187">
        <f t="shared" si="16"/>
        <v>0</v>
      </c>
      <c r="BH101" s="187">
        <f t="shared" si="17"/>
        <v>0</v>
      </c>
      <c r="BI101" s="187">
        <f t="shared" si="18"/>
        <v>0</v>
      </c>
      <c r="BJ101" s="19" t="s">
        <v>84</v>
      </c>
      <c r="BK101" s="187">
        <f t="shared" si="19"/>
        <v>0</v>
      </c>
      <c r="BL101" s="19" t="s">
        <v>184</v>
      </c>
      <c r="BM101" s="186" t="s">
        <v>5355</v>
      </c>
    </row>
    <row r="102" spans="1:65" s="2" customFormat="1" ht="16.5" customHeight="1">
      <c r="A102" s="36"/>
      <c r="B102" s="37"/>
      <c r="C102" s="175" t="s">
        <v>290</v>
      </c>
      <c r="D102" s="175" t="s">
        <v>179</v>
      </c>
      <c r="E102" s="176" t="s">
        <v>4393</v>
      </c>
      <c r="F102" s="177" t="s">
        <v>5356</v>
      </c>
      <c r="G102" s="178" t="s">
        <v>182</v>
      </c>
      <c r="H102" s="179">
        <v>16.7</v>
      </c>
      <c r="I102" s="180"/>
      <c r="J102" s="181">
        <f t="shared" si="10"/>
        <v>0</v>
      </c>
      <c r="K102" s="177" t="s">
        <v>19</v>
      </c>
      <c r="L102" s="41"/>
      <c r="M102" s="182" t="s">
        <v>19</v>
      </c>
      <c r="N102" s="183" t="s">
        <v>47</v>
      </c>
      <c r="O102" s="66"/>
      <c r="P102" s="184">
        <f t="shared" si="11"/>
        <v>0</v>
      </c>
      <c r="Q102" s="184">
        <v>0</v>
      </c>
      <c r="R102" s="184">
        <f t="shared" si="12"/>
        <v>0</v>
      </c>
      <c r="S102" s="184">
        <v>0</v>
      </c>
      <c r="T102" s="185">
        <f t="shared" si="13"/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86" t="s">
        <v>184</v>
      </c>
      <c r="AT102" s="186" t="s">
        <v>179</v>
      </c>
      <c r="AU102" s="186" t="s">
        <v>84</v>
      </c>
      <c r="AY102" s="19" t="s">
        <v>177</v>
      </c>
      <c r="BE102" s="187">
        <f t="shared" si="14"/>
        <v>0</v>
      </c>
      <c r="BF102" s="187">
        <f t="shared" si="15"/>
        <v>0</v>
      </c>
      <c r="BG102" s="187">
        <f t="shared" si="16"/>
        <v>0</v>
      </c>
      <c r="BH102" s="187">
        <f t="shared" si="17"/>
        <v>0</v>
      </c>
      <c r="BI102" s="187">
        <f t="shared" si="18"/>
        <v>0</v>
      </c>
      <c r="BJ102" s="19" t="s">
        <v>84</v>
      </c>
      <c r="BK102" s="187">
        <f t="shared" si="19"/>
        <v>0</v>
      </c>
      <c r="BL102" s="19" t="s">
        <v>184</v>
      </c>
      <c r="BM102" s="186" t="s">
        <v>5357</v>
      </c>
    </row>
    <row r="103" spans="1:65" s="2" customFormat="1" ht="44.25" customHeight="1">
      <c r="A103" s="36"/>
      <c r="B103" s="37"/>
      <c r="C103" s="175" t="s">
        <v>8</v>
      </c>
      <c r="D103" s="175" t="s">
        <v>179</v>
      </c>
      <c r="E103" s="176" t="s">
        <v>4390</v>
      </c>
      <c r="F103" s="177" t="s">
        <v>5358</v>
      </c>
      <c r="G103" s="178" t="s">
        <v>182</v>
      </c>
      <c r="H103" s="179">
        <v>86</v>
      </c>
      <c r="I103" s="180"/>
      <c r="J103" s="181">
        <f t="shared" si="10"/>
        <v>0</v>
      </c>
      <c r="K103" s="177" t="s">
        <v>19</v>
      </c>
      <c r="L103" s="41"/>
      <c r="M103" s="182" t="s">
        <v>19</v>
      </c>
      <c r="N103" s="183" t="s">
        <v>47</v>
      </c>
      <c r="O103" s="66"/>
      <c r="P103" s="184">
        <f t="shared" si="11"/>
        <v>0</v>
      </c>
      <c r="Q103" s="184">
        <v>0</v>
      </c>
      <c r="R103" s="184">
        <f t="shared" si="12"/>
        <v>0</v>
      </c>
      <c r="S103" s="184">
        <v>0</v>
      </c>
      <c r="T103" s="185">
        <f t="shared" si="13"/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86" t="s">
        <v>184</v>
      </c>
      <c r="AT103" s="186" t="s">
        <v>179</v>
      </c>
      <c r="AU103" s="186" t="s">
        <v>84</v>
      </c>
      <c r="AY103" s="19" t="s">
        <v>177</v>
      </c>
      <c r="BE103" s="187">
        <f t="shared" si="14"/>
        <v>0</v>
      </c>
      <c r="BF103" s="187">
        <f t="shared" si="15"/>
        <v>0</v>
      </c>
      <c r="BG103" s="187">
        <f t="shared" si="16"/>
        <v>0</v>
      </c>
      <c r="BH103" s="187">
        <f t="shared" si="17"/>
        <v>0</v>
      </c>
      <c r="BI103" s="187">
        <f t="shared" si="18"/>
        <v>0</v>
      </c>
      <c r="BJ103" s="19" t="s">
        <v>84</v>
      </c>
      <c r="BK103" s="187">
        <f t="shared" si="19"/>
        <v>0</v>
      </c>
      <c r="BL103" s="19" t="s">
        <v>184</v>
      </c>
      <c r="BM103" s="186" t="s">
        <v>5359</v>
      </c>
    </row>
    <row r="104" spans="1:65" s="2" customFormat="1" ht="16.5" customHeight="1">
      <c r="A104" s="36"/>
      <c r="B104" s="37"/>
      <c r="C104" s="237" t="s">
        <v>301</v>
      </c>
      <c r="D104" s="237" t="s">
        <v>757</v>
      </c>
      <c r="E104" s="238" t="s">
        <v>4398</v>
      </c>
      <c r="F104" s="239" t="s">
        <v>4399</v>
      </c>
      <c r="G104" s="240" t="s">
        <v>304</v>
      </c>
      <c r="H104" s="241">
        <v>153</v>
      </c>
      <c r="I104" s="242"/>
      <c r="J104" s="243">
        <f t="shared" si="10"/>
        <v>0</v>
      </c>
      <c r="K104" s="239" t="s">
        <v>19</v>
      </c>
      <c r="L104" s="244"/>
      <c r="M104" s="245" t="s">
        <v>19</v>
      </c>
      <c r="N104" s="246" t="s">
        <v>47</v>
      </c>
      <c r="O104" s="66"/>
      <c r="P104" s="184">
        <f t="shared" si="11"/>
        <v>0</v>
      </c>
      <c r="Q104" s="184">
        <v>0</v>
      </c>
      <c r="R104" s="184">
        <f t="shared" si="12"/>
        <v>0</v>
      </c>
      <c r="S104" s="184">
        <v>0</v>
      </c>
      <c r="T104" s="185">
        <f t="shared" si="13"/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86" t="s">
        <v>252</v>
      </c>
      <c r="AT104" s="186" t="s">
        <v>757</v>
      </c>
      <c r="AU104" s="186" t="s">
        <v>84</v>
      </c>
      <c r="AY104" s="19" t="s">
        <v>177</v>
      </c>
      <c r="BE104" s="187">
        <f t="shared" si="14"/>
        <v>0</v>
      </c>
      <c r="BF104" s="187">
        <f t="shared" si="15"/>
        <v>0</v>
      </c>
      <c r="BG104" s="187">
        <f t="shared" si="16"/>
        <v>0</v>
      </c>
      <c r="BH104" s="187">
        <f t="shared" si="17"/>
        <v>0</v>
      </c>
      <c r="BI104" s="187">
        <f t="shared" si="18"/>
        <v>0</v>
      </c>
      <c r="BJ104" s="19" t="s">
        <v>84</v>
      </c>
      <c r="BK104" s="187">
        <f t="shared" si="19"/>
        <v>0</v>
      </c>
      <c r="BL104" s="19" t="s">
        <v>184</v>
      </c>
      <c r="BM104" s="186" t="s">
        <v>5360</v>
      </c>
    </row>
    <row r="105" spans="1:65" s="2" customFormat="1" ht="16.5" customHeight="1">
      <c r="A105" s="36"/>
      <c r="B105" s="37"/>
      <c r="C105" s="175" t="s">
        <v>321</v>
      </c>
      <c r="D105" s="175" t="s">
        <v>179</v>
      </c>
      <c r="E105" s="176" t="s">
        <v>4413</v>
      </c>
      <c r="F105" s="177" t="s">
        <v>4414</v>
      </c>
      <c r="G105" s="178" t="s">
        <v>182</v>
      </c>
      <c r="H105" s="179">
        <v>174.2</v>
      </c>
      <c r="I105" s="180"/>
      <c r="J105" s="181">
        <f t="shared" si="10"/>
        <v>0</v>
      </c>
      <c r="K105" s="177" t="s">
        <v>19</v>
      </c>
      <c r="L105" s="41"/>
      <c r="M105" s="182" t="s">
        <v>19</v>
      </c>
      <c r="N105" s="183" t="s">
        <v>47</v>
      </c>
      <c r="O105" s="66"/>
      <c r="P105" s="184">
        <f t="shared" si="11"/>
        <v>0</v>
      </c>
      <c r="Q105" s="184">
        <v>0</v>
      </c>
      <c r="R105" s="184">
        <f t="shared" si="12"/>
        <v>0</v>
      </c>
      <c r="S105" s="184">
        <v>0</v>
      </c>
      <c r="T105" s="185">
        <f t="shared" si="1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86" t="s">
        <v>184</v>
      </c>
      <c r="AT105" s="186" t="s">
        <v>179</v>
      </c>
      <c r="AU105" s="186" t="s">
        <v>84</v>
      </c>
      <c r="AY105" s="19" t="s">
        <v>177</v>
      </c>
      <c r="BE105" s="187">
        <f t="shared" si="14"/>
        <v>0</v>
      </c>
      <c r="BF105" s="187">
        <f t="shared" si="15"/>
        <v>0</v>
      </c>
      <c r="BG105" s="187">
        <f t="shared" si="16"/>
        <v>0</v>
      </c>
      <c r="BH105" s="187">
        <f t="shared" si="17"/>
        <v>0</v>
      </c>
      <c r="BI105" s="187">
        <f t="shared" si="18"/>
        <v>0</v>
      </c>
      <c r="BJ105" s="19" t="s">
        <v>84</v>
      </c>
      <c r="BK105" s="187">
        <f t="shared" si="19"/>
        <v>0</v>
      </c>
      <c r="BL105" s="19" t="s">
        <v>184</v>
      </c>
      <c r="BM105" s="186" t="s">
        <v>5361</v>
      </c>
    </row>
    <row r="106" spans="1:65" s="2" customFormat="1" ht="16.5" customHeight="1">
      <c r="A106" s="36"/>
      <c r="B106" s="37"/>
      <c r="C106" s="175" t="s">
        <v>339</v>
      </c>
      <c r="D106" s="175" t="s">
        <v>179</v>
      </c>
      <c r="E106" s="176" t="s">
        <v>4416</v>
      </c>
      <c r="F106" s="177" t="s">
        <v>4417</v>
      </c>
      <c r="G106" s="178" t="s">
        <v>182</v>
      </c>
      <c r="H106" s="179">
        <v>115</v>
      </c>
      <c r="I106" s="180"/>
      <c r="J106" s="181">
        <f t="shared" si="10"/>
        <v>0</v>
      </c>
      <c r="K106" s="177" t="s">
        <v>19</v>
      </c>
      <c r="L106" s="41"/>
      <c r="M106" s="182" t="s">
        <v>19</v>
      </c>
      <c r="N106" s="183" t="s">
        <v>47</v>
      </c>
      <c r="O106" s="66"/>
      <c r="P106" s="184">
        <f t="shared" si="11"/>
        <v>0</v>
      </c>
      <c r="Q106" s="184">
        <v>0</v>
      </c>
      <c r="R106" s="184">
        <f t="shared" si="12"/>
        <v>0</v>
      </c>
      <c r="S106" s="184">
        <v>0</v>
      </c>
      <c r="T106" s="185">
        <f t="shared" si="1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86" t="s">
        <v>184</v>
      </c>
      <c r="AT106" s="186" t="s">
        <v>179</v>
      </c>
      <c r="AU106" s="186" t="s">
        <v>84</v>
      </c>
      <c r="AY106" s="19" t="s">
        <v>177</v>
      </c>
      <c r="BE106" s="187">
        <f t="shared" si="14"/>
        <v>0</v>
      </c>
      <c r="BF106" s="187">
        <f t="shared" si="15"/>
        <v>0</v>
      </c>
      <c r="BG106" s="187">
        <f t="shared" si="16"/>
        <v>0</v>
      </c>
      <c r="BH106" s="187">
        <f t="shared" si="17"/>
        <v>0</v>
      </c>
      <c r="BI106" s="187">
        <f t="shared" si="18"/>
        <v>0</v>
      </c>
      <c r="BJ106" s="19" t="s">
        <v>84</v>
      </c>
      <c r="BK106" s="187">
        <f t="shared" si="19"/>
        <v>0</v>
      </c>
      <c r="BL106" s="19" t="s">
        <v>184</v>
      </c>
      <c r="BM106" s="186" t="s">
        <v>5362</v>
      </c>
    </row>
    <row r="107" spans="1:65" s="2" customFormat="1" ht="16.5" customHeight="1">
      <c r="A107" s="36"/>
      <c r="B107" s="37"/>
      <c r="C107" s="175" t="s">
        <v>346</v>
      </c>
      <c r="D107" s="175" t="s">
        <v>179</v>
      </c>
      <c r="E107" s="176" t="s">
        <v>4419</v>
      </c>
      <c r="F107" s="177" t="s">
        <v>4420</v>
      </c>
      <c r="G107" s="178" t="s">
        <v>182</v>
      </c>
      <c r="H107" s="179">
        <v>115</v>
      </c>
      <c r="I107" s="180"/>
      <c r="J107" s="181">
        <f t="shared" si="10"/>
        <v>0</v>
      </c>
      <c r="K107" s="177" t="s">
        <v>19</v>
      </c>
      <c r="L107" s="41"/>
      <c r="M107" s="182" t="s">
        <v>19</v>
      </c>
      <c r="N107" s="183" t="s">
        <v>47</v>
      </c>
      <c r="O107" s="66"/>
      <c r="P107" s="184">
        <f t="shared" si="11"/>
        <v>0</v>
      </c>
      <c r="Q107" s="184">
        <v>0</v>
      </c>
      <c r="R107" s="184">
        <f t="shared" si="12"/>
        <v>0</v>
      </c>
      <c r="S107" s="184">
        <v>0</v>
      </c>
      <c r="T107" s="185">
        <f t="shared" si="1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86" t="s">
        <v>184</v>
      </c>
      <c r="AT107" s="186" t="s">
        <v>179</v>
      </c>
      <c r="AU107" s="186" t="s">
        <v>84</v>
      </c>
      <c r="AY107" s="19" t="s">
        <v>177</v>
      </c>
      <c r="BE107" s="187">
        <f t="shared" si="14"/>
        <v>0</v>
      </c>
      <c r="BF107" s="187">
        <f t="shared" si="15"/>
        <v>0</v>
      </c>
      <c r="BG107" s="187">
        <f t="shared" si="16"/>
        <v>0</v>
      </c>
      <c r="BH107" s="187">
        <f t="shared" si="17"/>
        <v>0</v>
      </c>
      <c r="BI107" s="187">
        <f t="shared" si="18"/>
        <v>0</v>
      </c>
      <c r="BJ107" s="19" t="s">
        <v>84</v>
      </c>
      <c r="BK107" s="187">
        <f t="shared" si="19"/>
        <v>0</v>
      </c>
      <c r="BL107" s="19" t="s">
        <v>184</v>
      </c>
      <c r="BM107" s="186" t="s">
        <v>5363</v>
      </c>
    </row>
    <row r="108" spans="1:65" s="2" customFormat="1" ht="16.5" customHeight="1">
      <c r="A108" s="36"/>
      <c r="B108" s="37"/>
      <c r="C108" s="175" t="s">
        <v>368</v>
      </c>
      <c r="D108" s="175" t="s">
        <v>179</v>
      </c>
      <c r="E108" s="176" t="s">
        <v>5364</v>
      </c>
      <c r="F108" s="177" t="s">
        <v>5365</v>
      </c>
      <c r="G108" s="178" t="s">
        <v>182</v>
      </c>
      <c r="H108" s="179">
        <v>805</v>
      </c>
      <c r="I108" s="180"/>
      <c r="J108" s="181">
        <f t="shared" si="10"/>
        <v>0</v>
      </c>
      <c r="K108" s="177" t="s">
        <v>19</v>
      </c>
      <c r="L108" s="41"/>
      <c r="M108" s="182" t="s">
        <v>19</v>
      </c>
      <c r="N108" s="183" t="s">
        <v>47</v>
      </c>
      <c r="O108" s="66"/>
      <c r="P108" s="184">
        <f t="shared" si="11"/>
        <v>0</v>
      </c>
      <c r="Q108" s="184">
        <v>0</v>
      </c>
      <c r="R108" s="184">
        <f t="shared" si="12"/>
        <v>0</v>
      </c>
      <c r="S108" s="184">
        <v>0</v>
      </c>
      <c r="T108" s="185">
        <f t="shared" si="1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86" t="s">
        <v>184</v>
      </c>
      <c r="AT108" s="186" t="s">
        <v>179</v>
      </c>
      <c r="AU108" s="186" t="s">
        <v>84</v>
      </c>
      <c r="AY108" s="19" t="s">
        <v>177</v>
      </c>
      <c r="BE108" s="187">
        <f t="shared" si="14"/>
        <v>0</v>
      </c>
      <c r="BF108" s="187">
        <f t="shared" si="15"/>
        <v>0</v>
      </c>
      <c r="BG108" s="187">
        <f t="shared" si="16"/>
        <v>0</v>
      </c>
      <c r="BH108" s="187">
        <f t="shared" si="17"/>
        <v>0</v>
      </c>
      <c r="BI108" s="187">
        <f t="shared" si="18"/>
        <v>0</v>
      </c>
      <c r="BJ108" s="19" t="s">
        <v>84</v>
      </c>
      <c r="BK108" s="187">
        <f t="shared" si="19"/>
        <v>0</v>
      </c>
      <c r="BL108" s="19" t="s">
        <v>184</v>
      </c>
      <c r="BM108" s="186" t="s">
        <v>5366</v>
      </c>
    </row>
    <row r="109" spans="1:65" s="2" customFormat="1" ht="16.5" customHeight="1">
      <c r="A109" s="36"/>
      <c r="B109" s="37"/>
      <c r="C109" s="175" t="s">
        <v>7</v>
      </c>
      <c r="D109" s="175" t="s">
        <v>179</v>
      </c>
      <c r="E109" s="176" t="s">
        <v>4422</v>
      </c>
      <c r="F109" s="177" t="s">
        <v>4423</v>
      </c>
      <c r="G109" s="178" t="s">
        <v>304</v>
      </c>
      <c r="H109" s="179">
        <v>184</v>
      </c>
      <c r="I109" s="180"/>
      <c r="J109" s="181">
        <f t="shared" si="10"/>
        <v>0</v>
      </c>
      <c r="K109" s="177" t="s">
        <v>19</v>
      </c>
      <c r="L109" s="41"/>
      <c r="M109" s="182" t="s">
        <v>19</v>
      </c>
      <c r="N109" s="183" t="s">
        <v>47</v>
      </c>
      <c r="O109" s="66"/>
      <c r="P109" s="184">
        <f t="shared" si="11"/>
        <v>0</v>
      </c>
      <c r="Q109" s="184">
        <v>0</v>
      </c>
      <c r="R109" s="184">
        <f t="shared" si="12"/>
        <v>0</v>
      </c>
      <c r="S109" s="184">
        <v>0</v>
      </c>
      <c r="T109" s="185">
        <f t="shared" si="1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86" t="s">
        <v>184</v>
      </c>
      <c r="AT109" s="186" t="s">
        <v>179</v>
      </c>
      <c r="AU109" s="186" t="s">
        <v>84</v>
      </c>
      <c r="AY109" s="19" t="s">
        <v>177</v>
      </c>
      <c r="BE109" s="187">
        <f t="shared" si="14"/>
        <v>0</v>
      </c>
      <c r="BF109" s="187">
        <f t="shared" si="15"/>
        <v>0</v>
      </c>
      <c r="BG109" s="187">
        <f t="shared" si="16"/>
        <v>0</v>
      </c>
      <c r="BH109" s="187">
        <f t="shared" si="17"/>
        <v>0</v>
      </c>
      <c r="BI109" s="187">
        <f t="shared" si="18"/>
        <v>0</v>
      </c>
      <c r="BJ109" s="19" t="s">
        <v>84</v>
      </c>
      <c r="BK109" s="187">
        <f t="shared" si="19"/>
        <v>0</v>
      </c>
      <c r="BL109" s="19" t="s">
        <v>184</v>
      </c>
      <c r="BM109" s="186" t="s">
        <v>5367</v>
      </c>
    </row>
    <row r="110" spans="1:65" s="12" customFormat="1" ht="25.9" customHeight="1">
      <c r="B110" s="159"/>
      <c r="C110" s="160"/>
      <c r="D110" s="161" t="s">
        <v>75</v>
      </c>
      <c r="E110" s="162" t="s">
        <v>4425</v>
      </c>
      <c r="F110" s="162" t="s">
        <v>5368</v>
      </c>
      <c r="G110" s="160"/>
      <c r="H110" s="160"/>
      <c r="I110" s="163"/>
      <c r="J110" s="164">
        <f>BK110</f>
        <v>0</v>
      </c>
      <c r="K110" s="160"/>
      <c r="L110" s="165"/>
      <c r="M110" s="166"/>
      <c r="N110" s="167"/>
      <c r="O110" s="167"/>
      <c r="P110" s="168">
        <f>SUM(P111:P123)</f>
        <v>0</v>
      </c>
      <c r="Q110" s="167"/>
      <c r="R110" s="168">
        <f>SUM(R111:R123)</f>
        <v>0</v>
      </c>
      <c r="S110" s="167"/>
      <c r="T110" s="169">
        <f>SUM(T111:T123)</f>
        <v>0</v>
      </c>
      <c r="AR110" s="170" t="s">
        <v>84</v>
      </c>
      <c r="AT110" s="171" t="s">
        <v>75</v>
      </c>
      <c r="AU110" s="171" t="s">
        <v>76</v>
      </c>
      <c r="AY110" s="170" t="s">
        <v>177</v>
      </c>
      <c r="BK110" s="172">
        <f>SUM(BK111:BK123)</f>
        <v>0</v>
      </c>
    </row>
    <row r="111" spans="1:65" s="2" customFormat="1" ht="16.5" customHeight="1">
      <c r="A111" s="36"/>
      <c r="B111" s="37"/>
      <c r="C111" s="175" t="s">
        <v>387</v>
      </c>
      <c r="D111" s="175" t="s">
        <v>179</v>
      </c>
      <c r="E111" s="176" t="s">
        <v>4427</v>
      </c>
      <c r="F111" s="177" t="s">
        <v>4428</v>
      </c>
      <c r="G111" s="178" t="s">
        <v>199</v>
      </c>
      <c r="H111" s="179">
        <v>100.5</v>
      </c>
      <c r="I111" s="180"/>
      <c r="J111" s="181">
        <f t="shared" ref="J111:J123" si="20">ROUND(I111*H111,2)</f>
        <v>0</v>
      </c>
      <c r="K111" s="177" t="s">
        <v>19</v>
      </c>
      <c r="L111" s="41"/>
      <c r="M111" s="182" t="s">
        <v>19</v>
      </c>
      <c r="N111" s="183" t="s">
        <v>47</v>
      </c>
      <c r="O111" s="66"/>
      <c r="P111" s="184">
        <f t="shared" ref="P111:P123" si="21">O111*H111</f>
        <v>0</v>
      </c>
      <c r="Q111" s="184">
        <v>0</v>
      </c>
      <c r="R111" s="184">
        <f t="shared" ref="R111:R123" si="22">Q111*H111</f>
        <v>0</v>
      </c>
      <c r="S111" s="184">
        <v>0</v>
      </c>
      <c r="T111" s="185">
        <f t="shared" ref="T111:T123" si="23"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86" t="s">
        <v>184</v>
      </c>
      <c r="AT111" s="186" t="s">
        <v>179</v>
      </c>
      <c r="AU111" s="186" t="s">
        <v>84</v>
      </c>
      <c r="AY111" s="19" t="s">
        <v>177</v>
      </c>
      <c r="BE111" s="187">
        <f t="shared" ref="BE111:BE123" si="24">IF(N111="základní",J111,0)</f>
        <v>0</v>
      </c>
      <c r="BF111" s="187">
        <f t="shared" ref="BF111:BF123" si="25">IF(N111="snížená",J111,0)</f>
        <v>0</v>
      </c>
      <c r="BG111" s="187">
        <f t="shared" ref="BG111:BG123" si="26">IF(N111="zákl. přenesená",J111,0)</f>
        <v>0</v>
      </c>
      <c r="BH111" s="187">
        <f t="shared" ref="BH111:BH123" si="27">IF(N111="sníž. přenesená",J111,0)</f>
        <v>0</v>
      </c>
      <c r="BI111" s="187">
        <f t="shared" ref="BI111:BI123" si="28">IF(N111="nulová",J111,0)</f>
        <v>0</v>
      </c>
      <c r="BJ111" s="19" t="s">
        <v>84</v>
      </c>
      <c r="BK111" s="187">
        <f t="shared" ref="BK111:BK123" si="29">ROUND(I111*H111,2)</f>
        <v>0</v>
      </c>
      <c r="BL111" s="19" t="s">
        <v>184</v>
      </c>
      <c r="BM111" s="186" t="s">
        <v>5369</v>
      </c>
    </row>
    <row r="112" spans="1:65" s="2" customFormat="1" ht="16.5" customHeight="1">
      <c r="A112" s="36"/>
      <c r="B112" s="37"/>
      <c r="C112" s="175" t="s">
        <v>396</v>
      </c>
      <c r="D112" s="175" t="s">
        <v>179</v>
      </c>
      <c r="E112" s="176" t="s">
        <v>4430</v>
      </c>
      <c r="F112" s="177" t="s">
        <v>4431</v>
      </c>
      <c r="G112" s="178" t="s">
        <v>199</v>
      </c>
      <c r="H112" s="179">
        <v>68</v>
      </c>
      <c r="I112" s="180"/>
      <c r="J112" s="181">
        <f t="shared" si="20"/>
        <v>0</v>
      </c>
      <c r="K112" s="177" t="s">
        <v>19</v>
      </c>
      <c r="L112" s="41"/>
      <c r="M112" s="182" t="s">
        <v>19</v>
      </c>
      <c r="N112" s="183" t="s">
        <v>47</v>
      </c>
      <c r="O112" s="66"/>
      <c r="P112" s="184">
        <f t="shared" si="21"/>
        <v>0</v>
      </c>
      <c r="Q112" s="184">
        <v>0</v>
      </c>
      <c r="R112" s="184">
        <f t="shared" si="22"/>
        <v>0</v>
      </c>
      <c r="S112" s="184">
        <v>0</v>
      </c>
      <c r="T112" s="185">
        <f t="shared" si="2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86" t="s">
        <v>184</v>
      </c>
      <c r="AT112" s="186" t="s">
        <v>179</v>
      </c>
      <c r="AU112" s="186" t="s">
        <v>84</v>
      </c>
      <c r="AY112" s="19" t="s">
        <v>177</v>
      </c>
      <c r="BE112" s="187">
        <f t="shared" si="24"/>
        <v>0</v>
      </c>
      <c r="BF112" s="187">
        <f t="shared" si="25"/>
        <v>0</v>
      </c>
      <c r="BG112" s="187">
        <f t="shared" si="26"/>
        <v>0</v>
      </c>
      <c r="BH112" s="187">
        <f t="shared" si="27"/>
        <v>0</v>
      </c>
      <c r="BI112" s="187">
        <f t="shared" si="28"/>
        <v>0</v>
      </c>
      <c r="BJ112" s="19" t="s">
        <v>84</v>
      </c>
      <c r="BK112" s="187">
        <f t="shared" si="29"/>
        <v>0</v>
      </c>
      <c r="BL112" s="19" t="s">
        <v>184</v>
      </c>
      <c r="BM112" s="186" t="s">
        <v>5370</v>
      </c>
    </row>
    <row r="113" spans="1:65" s="2" customFormat="1" ht="16.5" customHeight="1">
      <c r="A113" s="36"/>
      <c r="B113" s="37"/>
      <c r="C113" s="175" t="s">
        <v>402</v>
      </c>
      <c r="D113" s="175" t="s">
        <v>179</v>
      </c>
      <c r="E113" s="176" t="s">
        <v>4433</v>
      </c>
      <c r="F113" s="177" t="s">
        <v>4434</v>
      </c>
      <c r="G113" s="178" t="s">
        <v>199</v>
      </c>
      <c r="H113" s="179">
        <v>68</v>
      </c>
      <c r="I113" s="180"/>
      <c r="J113" s="181">
        <f t="shared" si="20"/>
        <v>0</v>
      </c>
      <c r="K113" s="177" t="s">
        <v>19</v>
      </c>
      <c r="L113" s="41"/>
      <c r="M113" s="182" t="s">
        <v>19</v>
      </c>
      <c r="N113" s="183" t="s">
        <v>47</v>
      </c>
      <c r="O113" s="66"/>
      <c r="P113" s="184">
        <f t="shared" si="21"/>
        <v>0</v>
      </c>
      <c r="Q113" s="184">
        <v>0</v>
      </c>
      <c r="R113" s="184">
        <f t="shared" si="22"/>
        <v>0</v>
      </c>
      <c r="S113" s="184">
        <v>0</v>
      </c>
      <c r="T113" s="185">
        <f t="shared" si="2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86" t="s">
        <v>184</v>
      </c>
      <c r="AT113" s="186" t="s">
        <v>179</v>
      </c>
      <c r="AU113" s="186" t="s">
        <v>84</v>
      </c>
      <c r="AY113" s="19" t="s">
        <v>177</v>
      </c>
      <c r="BE113" s="187">
        <f t="shared" si="24"/>
        <v>0</v>
      </c>
      <c r="BF113" s="187">
        <f t="shared" si="25"/>
        <v>0</v>
      </c>
      <c r="BG113" s="187">
        <f t="shared" si="26"/>
        <v>0</v>
      </c>
      <c r="BH113" s="187">
        <f t="shared" si="27"/>
        <v>0</v>
      </c>
      <c r="BI113" s="187">
        <f t="shared" si="28"/>
        <v>0</v>
      </c>
      <c r="BJ113" s="19" t="s">
        <v>84</v>
      </c>
      <c r="BK113" s="187">
        <f t="shared" si="29"/>
        <v>0</v>
      </c>
      <c r="BL113" s="19" t="s">
        <v>184</v>
      </c>
      <c r="BM113" s="186" t="s">
        <v>5371</v>
      </c>
    </row>
    <row r="114" spans="1:65" s="2" customFormat="1" ht="16.5" customHeight="1">
      <c r="A114" s="36"/>
      <c r="B114" s="37"/>
      <c r="C114" s="175" t="s">
        <v>511</v>
      </c>
      <c r="D114" s="175" t="s">
        <v>179</v>
      </c>
      <c r="E114" s="176" t="s">
        <v>4436</v>
      </c>
      <c r="F114" s="177" t="s">
        <v>4437</v>
      </c>
      <c r="G114" s="178" t="s">
        <v>199</v>
      </c>
      <c r="H114" s="179">
        <v>100.5</v>
      </c>
      <c r="I114" s="180"/>
      <c r="J114" s="181">
        <f t="shared" si="20"/>
        <v>0</v>
      </c>
      <c r="K114" s="177" t="s">
        <v>19</v>
      </c>
      <c r="L114" s="41"/>
      <c r="M114" s="182" t="s">
        <v>19</v>
      </c>
      <c r="N114" s="183" t="s">
        <v>47</v>
      </c>
      <c r="O114" s="66"/>
      <c r="P114" s="184">
        <f t="shared" si="21"/>
        <v>0</v>
      </c>
      <c r="Q114" s="184">
        <v>0</v>
      </c>
      <c r="R114" s="184">
        <f t="shared" si="22"/>
        <v>0</v>
      </c>
      <c r="S114" s="184">
        <v>0</v>
      </c>
      <c r="T114" s="185">
        <f t="shared" si="23"/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184</v>
      </c>
      <c r="AT114" s="186" t="s">
        <v>179</v>
      </c>
      <c r="AU114" s="186" t="s">
        <v>84</v>
      </c>
      <c r="AY114" s="19" t="s">
        <v>177</v>
      </c>
      <c r="BE114" s="187">
        <f t="shared" si="24"/>
        <v>0</v>
      </c>
      <c r="BF114" s="187">
        <f t="shared" si="25"/>
        <v>0</v>
      </c>
      <c r="BG114" s="187">
        <f t="shared" si="26"/>
        <v>0</v>
      </c>
      <c r="BH114" s="187">
        <f t="shared" si="27"/>
        <v>0</v>
      </c>
      <c r="BI114" s="187">
        <f t="shared" si="28"/>
        <v>0</v>
      </c>
      <c r="BJ114" s="19" t="s">
        <v>84</v>
      </c>
      <c r="BK114" s="187">
        <f t="shared" si="29"/>
        <v>0</v>
      </c>
      <c r="BL114" s="19" t="s">
        <v>184</v>
      </c>
      <c r="BM114" s="186" t="s">
        <v>5372</v>
      </c>
    </row>
    <row r="115" spans="1:65" s="2" customFormat="1" ht="16.5" customHeight="1">
      <c r="A115" s="36"/>
      <c r="B115" s="37"/>
      <c r="C115" s="175" t="s">
        <v>518</v>
      </c>
      <c r="D115" s="175" t="s">
        <v>179</v>
      </c>
      <c r="E115" s="176" t="s">
        <v>4439</v>
      </c>
      <c r="F115" s="177" t="s">
        <v>4440</v>
      </c>
      <c r="G115" s="178" t="s">
        <v>199</v>
      </c>
      <c r="H115" s="179">
        <v>100.5</v>
      </c>
      <c r="I115" s="180"/>
      <c r="J115" s="181">
        <f t="shared" si="20"/>
        <v>0</v>
      </c>
      <c r="K115" s="177" t="s">
        <v>19</v>
      </c>
      <c r="L115" s="41"/>
      <c r="M115" s="182" t="s">
        <v>19</v>
      </c>
      <c r="N115" s="183" t="s">
        <v>47</v>
      </c>
      <c r="O115" s="66"/>
      <c r="P115" s="184">
        <f t="shared" si="21"/>
        <v>0</v>
      </c>
      <c r="Q115" s="184">
        <v>0</v>
      </c>
      <c r="R115" s="184">
        <f t="shared" si="22"/>
        <v>0</v>
      </c>
      <c r="S115" s="184">
        <v>0</v>
      </c>
      <c r="T115" s="185">
        <f t="shared" si="23"/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86" t="s">
        <v>184</v>
      </c>
      <c r="AT115" s="186" t="s">
        <v>179</v>
      </c>
      <c r="AU115" s="186" t="s">
        <v>84</v>
      </c>
      <c r="AY115" s="19" t="s">
        <v>177</v>
      </c>
      <c r="BE115" s="187">
        <f t="shared" si="24"/>
        <v>0</v>
      </c>
      <c r="BF115" s="187">
        <f t="shared" si="25"/>
        <v>0</v>
      </c>
      <c r="BG115" s="187">
        <f t="shared" si="26"/>
        <v>0</v>
      </c>
      <c r="BH115" s="187">
        <f t="shared" si="27"/>
        <v>0</v>
      </c>
      <c r="BI115" s="187">
        <f t="shared" si="28"/>
        <v>0</v>
      </c>
      <c r="BJ115" s="19" t="s">
        <v>84</v>
      </c>
      <c r="BK115" s="187">
        <f t="shared" si="29"/>
        <v>0</v>
      </c>
      <c r="BL115" s="19" t="s">
        <v>184</v>
      </c>
      <c r="BM115" s="186" t="s">
        <v>5373</v>
      </c>
    </row>
    <row r="116" spans="1:65" s="2" customFormat="1" ht="16.5" customHeight="1">
      <c r="A116" s="36"/>
      <c r="B116" s="37"/>
      <c r="C116" s="175" t="s">
        <v>523</v>
      </c>
      <c r="D116" s="175" t="s">
        <v>179</v>
      </c>
      <c r="E116" s="176" t="s">
        <v>4442</v>
      </c>
      <c r="F116" s="177" t="s">
        <v>4443</v>
      </c>
      <c r="G116" s="178" t="s">
        <v>199</v>
      </c>
      <c r="H116" s="179">
        <v>100.5</v>
      </c>
      <c r="I116" s="180"/>
      <c r="J116" s="181">
        <f t="shared" si="20"/>
        <v>0</v>
      </c>
      <c r="K116" s="177" t="s">
        <v>19</v>
      </c>
      <c r="L116" s="41"/>
      <c r="M116" s="182" t="s">
        <v>19</v>
      </c>
      <c r="N116" s="183" t="s">
        <v>47</v>
      </c>
      <c r="O116" s="66"/>
      <c r="P116" s="184">
        <f t="shared" si="21"/>
        <v>0</v>
      </c>
      <c r="Q116" s="184">
        <v>0</v>
      </c>
      <c r="R116" s="184">
        <f t="shared" si="22"/>
        <v>0</v>
      </c>
      <c r="S116" s="184">
        <v>0</v>
      </c>
      <c r="T116" s="185">
        <f t="shared" si="2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86" t="s">
        <v>184</v>
      </c>
      <c r="AT116" s="186" t="s">
        <v>179</v>
      </c>
      <c r="AU116" s="186" t="s">
        <v>84</v>
      </c>
      <c r="AY116" s="19" t="s">
        <v>177</v>
      </c>
      <c r="BE116" s="187">
        <f t="shared" si="24"/>
        <v>0</v>
      </c>
      <c r="BF116" s="187">
        <f t="shared" si="25"/>
        <v>0</v>
      </c>
      <c r="BG116" s="187">
        <f t="shared" si="26"/>
        <v>0</v>
      </c>
      <c r="BH116" s="187">
        <f t="shared" si="27"/>
        <v>0</v>
      </c>
      <c r="BI116" s="187">
        <f t="shared" si="28"/>
        <v>0</v>
      </c>
      <c r="BJ116" s="19" t="s">
        <v>84</v>
      </c>
      <c r="BK116" s="187">
        <f t="shared" si="29"/>
        <v>0</v>
      </c>
      <c r="BL116" s="19" t="s">
        <v>184</v>
      </c>
      <c r="BM116" s="186" t="s">
        <v>5374</v>
      </c>
    </row>
    <row r="117" spans="1:65" s="2" customFormat="1" ht="16.5" customHeight="1">
      <c r="A117" s="36"/>
      <c r="B117" s="37"/>
      <c r="C117" s="175" t="s">
        <v>550</v>
      </c>
      <c r="D117" s="175" t="s">
        <v>179</v>
      </c>
      <c r="E117" s="176" t="s">
        <v>4445</v>
      </c>
      <c r="F117" s="177" t="s">
        <v>4446</v>
      </c>
      <c r="G117" s="178" t="s">
        <v>199</v>
      </c>
      <c r="H117" s="179">
        <v>100.5</v>
      </c>
      <c r="I117" s="180"/>
      <c r="J117" s="181">
        <f t="shared" si="20"/>
        <v>0</v>
      </c>
      <c r="K117" s="177" t="s">
        <v>19</v>
      </c>
      <c r="L117" s="41"/>
      <c r="M117" s="182" t="s">
        <v>19</v>
      </c>
      <c r="N117" s="183" t="s">
        <v>47</v>
      </c>
      <c r="O117" s="66"/>
      <c r="P117" s="184">
        <f t="shared" si="21"/>
        <v>0</v>
      </c>
      <c r="Q117" s="184">
        <v>0</v>
      </c>
      <c r="R117" s="184">
        <f t="shared" si="22"/>
        <v>0</v>
      </c>
      <c r="S117" s="184">
        <v>0</v>
      </c>
      <c r="T117" s="185">
        <f t="shared" si="2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86" t="s">
        <v>184</v>
      </c>
      <c r="AT117" s="186" t="s">
        <v>179</v>
      </c>
      <c r="AU117" s="186" t="s">
        <v>84</v>
      </c>
      <c r="AY117" s="19" t="s">
        <v>177</v>
      </c>
      <c r="BE117" s="187">
        <f t="shared" si="24"/>
        <v>0</v>
      </c>
      <c r="BF117" s="187">
        <f t="shared" si="25"/>
        <v>0</v>
      </c>
      <c r="BG117" s="187">
        <f t="shared" si="26"/>
        <v>0</v>
      </c>
      <c r="BH117" s="187">
        <f t="shared" si="27"/>
        <v>0</v>
      </c>
      <c r="BI117" s="187">
        <f t="shared" si="28"/>
        <v>0</v>
      </c>
      <c r="BJ117" s="19" t="s">
        <v>84</v>
      </c>
      <c r="BK117" s="187">
        <f t="shared" si="29"/>
        <v>0</v>
      </c>
      <c r="BL117" s="19" t="s">
        <v>184</v>
      </c>
      <c r="BM117" s="186" t="s">
        <v>5375</v>
      </c>
    </row>
    <row r="118" spans="1:65" s="2" customFormat="1" ht="16.5" customHeight="1">
      <c r="A118" s="36"/>
      <c r="B118" s="37"/>
      <c r="C118" s="175" t="s">
        <v>557</v>
      </c>
      <c r="D118" s="175" t="s">
        <v>179</v>
      </c>
      <c r="E118" s="176" t="s">
        <v>4448</v>
      </c>
      <c r="F118" s="177" t="s">
        <v>4449</v>
      </c>
      <c r="G118" s="178" t="s">
        <v>595</v>
      </c>
      <c r="H118" s="179">
        <v>2</v>
      </c>
      <c r="I118" s="180"/>
      <c r="J118" s="181">
        <f t="shared" si="20"/>
        <v>0</v>
      </c>
      <c r="K118" s="177" t="s">
        <v>19</v>
      </c>
      <c r="L118" s="41"/>
      <c r="M118" s="182" t="s">
        <v>19</v>
      </c>
      <c r="N118" s="183" t="s">
        <v>47</v>
      </c>
      <c r="O118" s="66"/>
      <c r="P118" s="184">
        <f t="shared" si="21"/>
        <v>0</v>
      </c>
      <c r="Q118" s="184">
        <v>0</v>
      </c>
      <c r="R118" s="184">
        <f t="shared" si="22"/>
        <v>0</v>
      </c>
      <c r="S118" s="184">
        <v>0</v>
      </c>
      <c r="T118" s="185">
        <f t="shared" si="2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86" t="s">
        <v>184</v>
      </c>
      <c r="AT118" s="186" t="s">
        <v>179</v>
      </c>
      <c r="AU118" s="186" t="s">
        <v>84</v>
      </c>
      <c r="AY118" s="19" t="s">
        <v>177</v>
      </c>
      <c r="BE118" s="187">
        <f t="shared" si="24"/>
        <v>0</v>
      </c>
      <c r="BF118" s="187">
        <f t="shared" si="25"/>
        <v>0</v>
      </c>
      <c r="BG118" s="187">
        <f t="shared" si="26"/>
        <v>0</v>
      </c>
      <c r="BH118" s="187">
        <f t="shared" si="27"/>
        <v>0</v>
      </c>
      <c r="BI118" s="187">
        <f t="shared" si="28"/>
        <v>0</v>
      </c>
      <c r="BJ118" s="19" t="s">
        <v>84</v>
      </c>
      <c r="BK118" s="187">
        <f t="shared" si="29"/>
        <v>0</v>
      </c>
      <c r="BL118" s="19" t="s">
        <v>184</v>
      </c>
      <c r="BM118" s="186" t="s">
        <v>5376</v>
      </c>
    </row>
    <row r="119" spans="1:65" s="2" customFormat="1" ht="16.5" customHeight="1">
      <c r="A119" s="36"/>
      <c r="B119" s="37"/>
      <c r="C119" s="175" t="s">
        <v>564</v>
      </c>
      <c r="D119" s="175" t="s">
        <v>179</v>
      </c>
      <c r="E119" s="176" t="s">
        <v>4451</v>
      </c>
      <c r="F119" s="177" t="s">
        <v>4452</v>
      </c>
      <c r="G119" s="178" t="s">
        <v>595</v>
      </c>
      <c r="H119" s="179">
        <v>2</v>
      </c>
      <c r="I119" s="180"/>
      <c r="J119" s="181">
        <f t="shared" si="20"/>
        <v>0</v>
      </c>
      <c r="K119" s="177" t="s">
        <v>19</v>
      </c>
      <c r="L119" s="41"/>
      <c r="M119" s="182" t="s">
        <v>19</v>
      </c>
      <c r="N119" s="183" t="s">
        <v>47</v>
      </c>
      <c r="O119" s="66"/>
      <c r="P119" s="184">
        <f t="shared" si="21"/>
        <v>0</v>
      </c>
      <c r="Q119" s="184">
        <v>0</v>
      </c>
      <c r="R119" s="184">
        <f t="shared" si="22"/>
        <v>0</v>
      </c>
      <c r="S119" s="184">
        <v>0</v>
      </c>
      <c r="T119" s="185">
        <f t="shared" si="2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86" t="s">
        <v>184</v>
      </c>
      <c r="AT119" s="186" t="s">
        <v>179</v>
      </c>
      <c r="AU119" s="186" t="s">
        <v>84</v>
      </c>
      <c r="AY119" s="19" t="s">
        <v>177</v>
      </c>
      <c r="BE119" s="187">
        <f t="shared" si="24"/>
        <v>0</v>
      </c>
      <c r="BF119" s="187">
        <f t="shared" si="25"/>
        <v>0</v>
      </c>
      <c r="BG119" s="187">
        <f t="shared" si="26"/>
        <v>0</v>
      </c>
      <c r="BH119" s="187">
        <f t="shared" si="27"/>
        <v>0</v>
      </c>
      <c r="BI119" s="187">
        <f t="shared" si="28"/>
        <v>0</v>
      </c>
      <c r="BJ119" s="19" t="s">
        <v>84</v>
      </c>
      <c r="BK119" s="187">
        <f t="shared" si="29"/>
        <v>0</v>
      </c>
      <c r="BL119" s="19" t="s">
        <v>184</v>
      </c>
      <c r="BM119" s="186" t="s">
        <v>5377</v>
      </c>
    </row>
    <row r="120" spans="1:65" s="2" customFormat="1" ht="16.5" customHeight="1">
      <c r="A120" s="36"/>
      <c r="B120" s="37"/>
      <c r="C120" s="175" t="s">
        <v>570</v>
      </c>
      <c r="D120" s="175" t="s">
        <v>179</v>
      </c>
      <c r="E120" s="176" t="s">
        <v>4454</v>
      </c>
      <c r="F120" s="177" t="s">
        <v>4455</v>
      </c>
      <c r="G120" s="178" t="s">
        <v>304</v>
      </c>
      <c r="H120" s="179">
        <v>88</v>
      </c>
      <c r="I120" s="180"/>
      <c r="J120" s="181">
        <f t="shared" si="20"/>
        <v>0</v>
      </c>
      <c r="K120" s="177" t="s">
        <v>19</v>
      </c>
      <c r="L120" s="41"/>
      <c r="M120" s="182" t="s">
        <v>19</v>
      </c>
      <c r="N120" s="183" t="s">
        <v>47</v>
      </c>
      <c r="O120" s="66"/>
      <c r="P120" s="184">
        <f t="shared" si="21"/>
        <v>0</v>
      </c>
      <c r="Q120" s="184">
        <v>0</v>
      </c>
      <c r="R120" s="184">
        <f t="shared" si="22"/>
        <v>0</v>
      </c>
      <c r="S120" s="184">
        <v>0</v>
      </c>
      <c r="T120" s="185">
        <f t="shared" si="2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86" t="s">
        <v>184</v>
      </c>
      <c r="AT120" s="186" t="s">
        <v>179</v>
      </c>
      <c r="AU120" s="186" t="s">
        <v>84</v>
      </c>
      <c r="AY120" s="19" t="s">
        <v>177</v>
      </c>
      <c r="BE120" s="187">
        <f t="shared" si="24"/>
        <v>0</v>
      </c>
      <c r="BF120" s="187">
        <f t="shared" si="25"/>
        <v>0</v>
      </c>
      <c r="BG120" s="187">
        <f t="shared" si="26"/>
        <v>0</v>
      </c>
      <c r="BH120" s="187">
        <f t="shared" si="27"/>
        <v>0</v>
      </c>
      <c r="BI120" s="187">
        <f t="shared" si="28"/>
        <v>0</v>
      </c>
      <c r="BJ120" s="19" t="s">
        <v>84</v>
      </c>
      <c r="BK120" s="187">
        <f t="shared" si="29"/>
        <v>0</v>
      </c>
      <c r="BL120" s="19" t="s">
        <v>184</v>
      </c>
      <c r="BM120" s="186" t="s">
        <v>5378</v>
      </c>
    </row>
    <row r="121" spans="1:65" s="2" customFormat="1" ht="16.5" customHeight="1">
      <c r="A121" s="36"/>
      <c r="B121" s="37"/>
      <c r="C121" s="175" t="s">
        <v>592</v>
      </c>
      <c r="D121" s="175" t="s">
        <v>179</v>
      </c>
      <c r="E121" s="176" t="s">
        <v>4457</v>
      </c>
      <c r="F121" s="177" t="s">
        <v>4458</v>
      </c>
      <c r="G121" s="178" t="s">
        <v>304</v>
      </c>
      <c r="H121" s="179">
        <v>22.1</v>
      </c>
      <c r="I121" s="180"/>
      <c r="J121" s="181">
        <f t="shared" si="20"/>
        <v>0</v>
      </c>
      <c r="K121" s="177" t="s">
        <v>19</v>
      </c>
      <c r="L121" s="41"/>
      <c r="M121" s="182" t="s">
        <v>19</v>
      </c>
      <c r="N121" s="183" t="s">
        <v>47</v>
      </c>
      <c r="O121" s="66"/>
      <c r="P121" s="184">
        <f t="shared" si="21"/>
        <v>0</v>
      </c>
      <c r="Q121" s="184">
        <v>0</v>
      </c>
      <c r="R121" s="184">
        <f t="shared" si="22"/>
        <v>0</v>
      </c>
      <c r="S121" s="184">
        <v>0</v>
      </c>
      <c r="T121" s="185">
        <f t="shared" si="2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86" t="s">
        <v>184</v>
      </c>
      <c r="AT121" s="186" t="s">
        <v>179</v>
      </c>
      <c r="AU121" s="186" t="s">
        <v>84</v>
      </c>
      <c r="AY121" s="19" t="s">
        <v>177</v>
      </c>
      <c r="BE121" s="187">
        <f t="shared" si="24"/>
        <v>0</v>
      </c>
      <c r="BF121" s="187">
        <f t="shared" si="25"/>
        <v>0</v>
      </c>
      <c r="BG121" s="187">
        <f t="shared" si="26"/>
        <v>0</v>
      </c>
      <c r="BH121" s="187">
        <f t="shared" si="27"/>
        <v>0</v>
      </c>
      <c r="BI121" s="187">
        <f t="shared" si="28"/>
        <v>0</v>
      </c>
      <c r="BJ121" s="19" t="s">
        <v>84</v>
      </c>
      <c r="BK121" s="187">
        <f t="shared" si="29"/>
        <v>0</v>
      </c>
      <c r="BL121" s="19" t="s">
        <v>184</v>
      </c>
      <c r="BM121" s="186" t="s">
        <v>5379</v>
      </c>
    </row>
    <row r="122" spans="1:65" s="2" customFormat="1" ht="16.5" customHeight="1">
      <c r="A122" s="36"/>
      <c r="B122" s="37"/>
      <c r="C122" s="175" t="s">
        <v>619</v>
      </c>
      <c r="D122" s="175" t="s">
        <v>179</v>
      </c>
      <c r="E122" s="176" t="s">
        <v>4460</v>
      </c>
      <c r="F122" s="177" t="s">
        <v>5380</v>
      </c>
      <c r="G122" s="178" t="s">
        <v>304</v>
      </c>
      <c r="H122" s="179">
        <v>353.6</v>
      </c>
      <c r="I122" s="180"/>
      <c r="J122" s="181">
        <f t="shared" si="20"/>
        <v>0</v>
      </c>
      <c r="K122" s="177" t="s">
        <v>19</v>
      </c>
      <c r="L122" s="41"/>
      <c r="M122" s="182" t="s">
        <v>19</v>
      </c>
      <c r="N122" s="183" t="s">
        <v>47</v>
      </c>
      <c r="O122" s="66"/>
      <c r="P122" s="184">
        <f t="shared" si="21"/>
        <v>0</v>
      </c>
      <c r="Q122" s="184">
        <v>0</v>
      </c>
      <c r="R122" s="184">
        <f t="shared" si="22"/>
        <v>0</v>
      </c>
      <c r="S122" s="184">
        <v>0</v>
      </c>
      <c r="T122" s="185">
        <f t="shared" si="2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86" t="s">
        <v>184</v>
      </c>
      <c r="AT122" s="186" t="s">
        <v>179</v>
      </c>
      <c r="AU122" s="186" t="s">
        <v>84</v>
      </c>
      <c r="AY122" s="19" t="s">
        <v>177</v>
      </c>
      <c r="BE122" s="187">
        <f t="shared" si="24"/>
        <v>0</v>
      </c>
      <c r="BF122" s="187">
        <f t="shared" si="25"/>
        <v>0</v>
      </c>
      <c r="BG122" s="187">
        <f t="shared" si="26"/>
        <v>0</v>
      </c>
      <c r="BH122" s="187">
        <f t="shared" si="27"/>
        <v>0</v>
      </c>
      <c r="BI122" s="187">
        <f t="shared" si="28"/>
        <v>0</v>
      </c>
      <c r="BJ122" s="19" t="s">
        <v>84</v>
      </c>
      <c r="BK122" s="187">
        <f t="shared" si="29"/>
        <v>0</v>
      </c>
      <c r="BL122" s="19" t="s">
        <v>184</v>
      </c>
      <c r="BM122" s="186" t="s">
        <v>5381</v>
      </c>
    </row>
    <row r="123" spans="1:65" s="2" customFormat="1" ht="16.5" customHeight="1">
      <c r="A123" s="36"/>
      <c r="B123" s="37"/>
      <c r="C123" s="175" t="s">
        <v>708</v>
      </c>
      <c r="D123" s="175" t="s">
        <v>179</v>
      </c>
      <c r="E123" s="176" t="s">
        <v>4463</v>
      </c>
      <c r="F123" s="177" t="s">
        <v>4464</v>
      </c>
      <c r="G123" s="178" t="s">
        <v>304</v>
      </c>
      <c r="H123" s="179">
        <v>17.5</v>
      </c>
      <c r="I123" s="180"/>
      <c r="J123" s="181">
        <f t="shared" si="20"/>
        <v>0</v>
      </c>
      <c r="K123" s="177" t="s">
        <v>19</v>
      </c>
      <c r="L123" s="41"/>
      <c r="M123" s="182" t="s">
        <v>19</v>
      </c>
      <c r="N123" s="183" t="s">
        <v>47</v>
      </c>
      <c r="O123" s="66"/>
      <c r="P123" s="184">
        <f t="shared" si="21"/>
        <v>0</v>
      </c>
      <c r="Q123" s="184">
        <v>0</v>
      </c>
      <c r="R123" s="184">
        <f t="shared" si="22"/>
        <v>0</v>
      </c>
      <c r="S123" s="184">
        <v>0</v>
      </c>
      <c r="T123" s="185">
        <f t="shared" si="2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86" t="s">
        <v>184</v>
      </c>
      <c r="AT123" s="186" t="s">
        <v>179</v>
      </c>
      <c r="AU123" s="186" t="s">
        <v>84</v>
      </c>
      <c r="AY123" s="19" t="s">
        <v>177</v>
      </c>
      <c r="BE123" s="187">
        <f t="shared" si="24"/>
        <v>0</v>
      </c>
      <c r="BF123" s="187">
        <f t="shared" si="25"/>
        <v>0</v>
      </c>
      <c r="BG123" s="187">
        <f t="shared" si="26"/>
        <v>0</v>
      </c>
      <c r="BH123" s="187">
        <f t="shared" si="27"/>
        <v>0</v>
      </c>
      <c r="BI123" s="187">
        <f t="shared" si="28"/>
        <v>0</v>
      </c>
      <c r="BJ123" s="19" t="s">
        <v>84</v>
      </c>
      <c r="BK123" s="187">
        <f t="shared" si="29"/>
        <v>0</v>
      </c>
      <c r="BL123" s="19" t="s">
        <v>184</v>
      </c>
      <c r="BM123" s="186" t="s">
        <v>5382</v>
      </c>
    </row>
    <row r="124" spans="1:65" s="12" customFormat="1" ht="25.9" customHeight="1">
      <c r="B124" s="159"/>
      <c r="C124" s="160"/>
      <c r="D124" s="161" t="s">
        <v>75</v>
      </c>
      <c r="E124" s="162" t="s">
        <v>4535</v>
      </c>
      <c r="F124" s="162" t="s">
        <v>4536</v>
      </c>
      <c r="G124" s="160"/>
      <c r="H124" s="160"/>
      <c r="I124" s="163"/>
      <c r="J124" s="164">
        <f>BK124</f>
        <v>0</v>
      </c>
      <c r="K124" s="160"/>
      <c r="L124" s="165"/>
      <c r="M124" s="166"/>
      <c r="N124" s="167"/>
      <c r="O124" s="167"/>
      <c r="P124" s="168">
        <f>SUM(P125:P136)</f>
        <v>0</v>
      </c>
      <c r="Q124" s="167"/>
      <c r="R124" s="168">
        <f>SUM(R125:R136)</f>
        <v>0</v>
      </c>
      <c r="S124" s="167"/>
      <c r="T124" s="169">
        <f>SUM(T125:T136)</f>
        <v>0</v>
      </c>
      <c r="AR124" s="170" t="s">
        <v>84</v>
      </c>
      <c r="AT124" s="171" t="s">
        <v>75</v>
      </c>
      <c r="AU124" s="171" t="s">
        <v>76</v>
      </c>
      <c r="AY124" s="170" t="s">
        <v>177</v>
      </c>
      <c r="BK124" s="172">
        <f>SUM(BK125:BK136)</f>
        <v>0</v>
      </c>
    </row>
    <row r="125" spans="1:65" s="2" customFormat="1" ht="24.2" customHeight="1">
      <c r="A125" s="36"/>
      <c r="B125" s="37"/>
      <c r="C125" s="175" t="s">
        <v>713</v>
      </c>
      <c r="D125" s="175" t="s">
        <v>179</v>
      </c>
      <c r="E125" s="176" t="s">
        <v>4561</v>
      </c>
      <c r="F125" s="177" t="s">
        <v>5383</v>
      </c>
      <c r="G125" s="178" t="s">
        <v>182</v>
      </c>
      <c r="H125" s="179">
        <v>2.71</v>
      </c>
      <c r="I125" s="180"/>
      <c r="J125" s="181">
        <f t="shared" ref="J125:J136" si="30">ROUND(I125*H125,2)</f>
        <v>0</v>
      </c>
      <c r="K125" s="177" t="s">
        <v>19</v>
      </c>
      <c r="L125" s="41"/>
      <c r="M125" s="182" t="s">
        <v>19</v>
      </c>
      <c r="N125" s="183" t="s">
        <v>47</v>
      </c>
      <c r="O125" s="66"/>
      <c r="P125" s="184">
        <f t="shared" ref="P125:P136" si="31">O125*H125</f>
        <v>0</v>
      </c>
      <c r="Q125" s="184">
        <v>0</v>
      </c>
      <c r="R125" s="184">
        <f t="shared" ref="R125:R136" si="32">Q125*H125</f>
        <v>0</v>
      </c>
      <c r="S125" s="184">
        <v>0</v>
      </c>
      <c r="T125" s="185">
        <f t="shared" ref="T125:T136" si="33"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86" t="s">
        <v>184</v>
      </c>
      <c r="AT125" s="186" t="s">
        <v>179</v>
      </c>
      <c r="AU125" s="186" t="s">
        <v>84</v>
      </c>
      <c r="AY125" s="19" t="s">
        <v>177</v>
      </c>
      <c r="BE125" s="187">
        <f t="shared" ref="BE125:BE136" si="34">IF(N125="základní",J125,0)</f>
        <v>0</v>
      </c>
      <c r="BF125" s="187">
        <f t="shared" ref="BF125:BF136" si="35">IF(N125="snížená",J125,0)</f>
        <v>0</v>
      </c>
      <c r="BG125" s="187">
        <f t="shared" ref="BG125:BG136" si="36">IF(N125="zákl. přenesená",J125,0)</f>
        <v>0</v>
      </c>
      <c r="BH125" s="187">
        <f t="shared" ref="BH125:BH136" si="37">IF(N125="sníž. přenesená",J125,0)</f>
        <v>0</v>
      </c>
      <c r="BI125" s="187">
        <f t="shared" ref="BI125:BI136" si="38">IF(N125="nulová",J125,0)</f>
        <v>0</v>
      </c>
      <c r="BJ125" s="19" t="s">
        <v>84</v>
      </c>
      <c r="BK125" s="187">
        <f t="shared" ref="BK125:BK136" si="39">ROUND(I125*H125,2)</f>
        <v>0</v>
      </c>
      <c r="BL125" s="19" t="s">
        <v>184</v>
      </c>
      <c r="BM125" s="186" t="s">
        <v>5384</v>
      </c>
    </row>
    <row r="126" spans="1:65" s="2" customFormat="1" ht="24.2" customHeight="1">
      <c r="A126" s="36"/>
      <c r="B126" s="37"/>
      <c r="C126" s="175" t="s">
        <v>719</v>
      </c>
      <c r="D126" s="175" t="s">
        <v>179</v>
      </c>
      <c r="E126" s="176" t="s">
        <v>4564</v>
      </c>
      <c r="F126" s="177" t="s">
        <v>5385</v>
      </c>
      <c r="G126" s="178" t="s">
        <v>304</v>
      </c>
      <c r="H126" s="179">
        <v>0.156</v>
      </c>
      <c r="I126" s="180"/>
      <c r="J126" s="181">
        <f t="shared" si="30"/>
        <v>0</v>
      </c>
      <c r="K126" s="177" t="s">
        <v>19</v>
      </c>
      <c r="L126" s="41"/>
      <c r="M126" s="182" t="s">
        <v>19</v>
      </c>
      <c r="N126" s="183" t="s">
        <v>47</v>
      </c>
      <c r="O126" s="66"/>
      <c r="P126" s="184">
        <f t="shared" si="31"/>
        <v>0</v>
      </c>
      <c r="Q126" s="184">
        <v>0</v>
      </c>
      <c r="R126" s="184">
        <f t="shared" si="32"/>
        <v>0</v>
      </c>
      <c r="S126" s="184">
        <v>0</v>
      </c>
      <c r="T126" s="185">
        <f t="shared" si="33"/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86" t="s">
        <v>184</v>
      </c>
      <c r="AT126" s="186" t="s">
        <v>179</v>
      </c>
      <c r="AU126" s="186" t="s">
        <v>84</v>
      </c>
      <c r="AY126" s="19" t="s">
        <v>177</v>
      </c>
      <c r="BE126" s="187">
        <f t="shared" si="34"/>
        <v>0</v>
      </c>
      <c r="BF126" s="187">
        <f t="shared" si="35"/>
        <v>0</v>
      </c>
      <c r="BG126" s="187">
        <f t="shared" si="36"/>
        <v>0</v>
      </c>
      <c r="BH126" s="187">
        <f t="shared" si="37"/>
        <v>0</v>
      </c>
      <c r="BI126" s="187">
        <f t="shared" si="38"/>
        <v>0</v>
      </c>
      <c r="BJ126" s="19" t="s">
        <v>84</v>
      </c>
      <c r="BK126" s="187">
        <f t="shared" si="39"/>
        <v>0</v>
      </c>
      <c r="BL126" s="19" t="s">
        <v>184</v>
      </c>
      <c r="BM126" s="186" t="s">
        <v>5386</v>
      </c>
    </row>
    <row r="127" spans="1:65" s="2" customFormat="1" ht="16.5" customHeight="1">
      <c r="A127" s="36"/>
      <c r="B127" s="37"/>
      <c r="C127" s="175" t="s">
        <v>745</v>
      </c>
      <c r="D127" s="175" t="s">
        <v>179</v>
      </c>
      <c r="E127" s="176" t="s">
        <v>5387</v>
      </c>
      <c r="F127" s="177" t="s">
        <v>5388</v>
      </c>
      <c r="G127" s="178" t="s">
        <v>182</v>
      </c>
      <c r="H127" s="179">
        <v>2.94</v>
      </c>
      <c r="I127" s="180"/>
      <c r="J127" s="181">
        <f t="shared" si="30"/>
        <v>0</v>
      </c>
      <c r="K127" s="177" t="s">
        <v>19</v>
      </c>
      <c r="L127" s="41"/>
      <c r="M127" s="182" t="s">
        <v>19</v>
      </c>
      <c r="N127" s="183" t="s">
        <v>47</v>
      </c>
      <c r="O127" s="66"/>
      <c r="P127" s="184">
        <f t="shared" si="31"/>
        <v>0</v>
      </c>
      <c r="Q127" s="184">
        <v>0</v>
      </c>
      <c r="R127" s="184">
        <f t="shared" si="32"/>
        <v>0</v>
      </c>
      <c r="S127" s="184">
        <v>0</v>
      </c>
      <c r="T127" s="185">
        <f t="shared" si="33"/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86" t="s">
        <v>184</v>
      </c>
      <c r="AT127" s="186" t="s">
        <v>179</v>
      </c>
      <c r="AU127" s="186" t="s">
        <v>84</v>
      </c>
      <c r="AY127" s="19" t="s">
        <v>177</v>
      </c>
      <c r="BE127" s="187">
        <f t="shared" si="34"/>
        <v>0</v>
      </c>
      <c r="BF127" s="187">
        <f t="shared" si="35"/>
        <v>0</v>
      </c>
      <c r="BG127" s="187">
        <f t="shared" si="36"/>
        <v>0</v>
      </c>
      <c r="BH127" s="187">
        <f t="shared" si="37"/>
        <v>0</v>
      </c>
      <c r="BI127" s="187">
        <f t="shared" si="38"/>
        <v>0</v>
      </c>
      <c r="BJ127" s="19" t="s">
        <v>84</v>
      </c>
      <c r="BK127" s="187">
        <f t="shared" si="39"/>
        <v>0</v>
      </c>
      <c r="BL127" s="19" t="s">
        <v>184</v>
      </c>
      <c r="BM127" s="186" t="s">
        <v>5389</v>
      </c>
    </row>
    <row r="128" spans="1:65" s="2" customFormat="1" ht="16.5" customHeight="1">
      <c r="A128" s="36"/>
      <c r="B128" s="37"/>
      <c r="C128" s="175" t="s">
        <v>751</v>
      </c>
      <c r="D128" s="175" t="s">
        <v>179</v>
      </c>
      <c r="E128" s="176" t="s">
        <v>5390</v>
      </c>
      <c r="F128" s="177" t="s">
        <v>5391</v>
      </c>
      <c r="G128" s="178" t="s">
        <v>304</v>
      </c>
      <c r="H128" s="179">
        <v>0.18</v>
      </c>
      <c r="I128" s="180"/>
      <c r="J128" s="181">
        <f t="shared" si="30"/>
        <v>0</v>
      </c>
      <c r="K128" s="177" t="s">
        <v>19</v>
      </c>
      <c r="L128" s="41"/>
      <c r="M128" s="182" t="s">
        <v>19</v>
      </c>
      <c r="N128" s="183" t="s">
        <v>47</v>
      </c>
      <c r="O128" s="66"/>
      <c r="P128" s="184">
        <f t="shared" si="31"/>
        <v>0</v>
      </c>
      <c r="Q128" s="184">
        <v>0</v>
      </c>
      <c r="R128" s="184">
        <f t="shared" si="32"/>
        <v>0</v>
      </c>
      <c r="S128" s="184">
        <v>0</v>
      </c>
      <c r="T128" s="185">
        <f t="shared" si="33"/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86" t="s">
        <v>184</v>
      </c>
      <c r="AT128" s="186" t="s">
        <v>179</v>
      </c>
      <c r="AU128" s="186" t="s">
        <v>84</v>
      </c>
      <c r="AY128" s="19" t="s">
        <v>177</v>
      </c>
      <c r="BE128" s="187">
        <f t="shared" si="34"/>
        <v>0</v>
      </c>
      <c r="BF128" s="187">
        <f t="shared" si="35"/>
        <v>0</v>
      </c>
      <c r="BG128" s="187">
        <f t="shared" si="36"/>
        <v>0</v>
      </c>
      <c r="BH128" s="187">
        <f t="shared" si="37"/>
        <v>0</v>
      </c>
      <c r="BI128" s="187">
        <f t="shared" si="38"/>
        <v>0</v>
      </c>
      <c r="BJ128" s="19" t="s">
        <v>84</v>
      </c>
      <c r="BK128" s="187">
        <f t="shared" si="39"/>
        <v>0</v>
      </c>
      <c r="BL128" s="19" t="s">
        <v>184</v>
      </c>
      <c r="BM128" s="186" t="s">
        <v>5392</v>
      </c>
    </row>
    <row r="129" spans="1:65" s="2" customFormat="1" ht="16.5" customHeight="1">
      <c r="A129" s="36"/>
      <c r="B129" s="37"/>
      <c r="C129" s="175" t="s">
        <v>756</v>
      </c>
      <c r="D129" s="175" t="s">
        <v>179</v>
      </c>
      <c r="E129" s="176" t="s">
        <v>5393</v>
      </c>
      <c r="F129" s="177" t="s">
        <v>5394</v>
      </c>
      <c r="G129" s="178" t="s">
        <v>199</v>
      </c>
      <c r="H129" s="179">
        <v>16.5</v>
      </c>
      <c r="I129" s="180"/>
      <c r="J129" s="181">
        <f t="shared" si="30"/>
        <v>0</v>
      </c>
      <c r="K129" s="177" t="s">
        <v>19</v>
      </c>
      <c r="L129" s="41"/>
      <c r="M129" s="182" t="s">
        <v>19</v>
      </c>
      <c r="N129" s="183" t="s">
        <v>47</v>
      </c>
      <c r="O129" s="66"/>
      <c r="P129" s="184">
        <f t="shared" si="31"/>
        <v>0</v>
      </c>
      <c r="Q129" s="184">
        <v>0</v>
      </c>
      <c r="R129" s="184">
        <f t="shared" si="32"/>
        <v>0</v>
      </c>
      <c r="S129" s="184">
        <v>0</v>
      </c>
      <c r="T129" s="185">
        <f t="shared" si="33"/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86" t="s">
        <v>184</v>
      </c>
      <c r="AT129" s="186" t="s">
        <v>179</v>
      </c>
      <c r="AU129" s="186" t="s">
        <v>84</v>
      </c>
      <c r="AY129" s="19" t="s">
        <v>177</v>
      </c>
      <c r="BE129" s="187">
        <f t="shared" si="34"/>
        <v>0</v>
      </c>
      <c r="BF129" s="187">
        <f t="shared" si="35"/>
        <v>0</v>
      </c>
      <c r="BG129" s="187">
        <f t="shared" si="36"/>
        <v>0</v>
      </c>
      <c r="BH129" s="187">
        <f t="shared" si="37"/>
        <v>0</v>
      </c>
      <c r="BI129" s="187">
        <f t="shared" si="38"/>
        <v>0</v>
      </c>
      <c r="BJ129" s="19" t="s">
        <v>84</v>
      </c>
      <c r="BK129" s="187">
        <f t="shared" si="39"/>
        <v>0</v>
      </c>
      <c r="BL129" s="19" t="s">
        <v>184</v>
      </c>
      <c r="BM129" s="186" t="s">
        <v>5395</v>
      </c>
    </row>
    <row r="130" spans="1:65" s="2" customFormat="1" ht="16.5" customHeight="1">
      <c r="A130" s="36"/>
      <c r="B130" s="37"/>
      <c r="C130" s="175" t="s">
        <v>762</v>
      </c>
      <c r="D130" s="175" t="s">
        <v>179</v>
      </c>
      <c r="E130" s="176" t="s">
        <v>5396</v>
      </c>
      <c r="F130" s="177" t="s">
        <v>5397</v>
      </c>
      <c r="G130" s="178" t="s">
        <v>272</v>
      </c>
      <c r="H130" s="179">
        <v>1</v>
      </c>
      <c r="I130" s="180"/>
      <c r="J130" s="181">
        <f t="shared" si="30"/>
        <v>0</v>
      </c>
      <c r="K130" s="177" t="s">
        <v>19</v>
      </c>
      <c r="L130" s="41"/>
      <c r="M130" s="182" t="s">
        <v>19</v>
      </c>
      <c r="N130" s="183" t="s">
        <v>47</v>
      </c>
      <c r="O130" s="66"/>
      <c r="P130" s="184">
        <f t="shared" si="31"/>
        <v>0</v>
      </c>
      <c r="Q130" s="184">
        <v>0</v>
      </c>
      <c r="R130" s="184">
        <f t="shared" si="32"/>
        <v>0</v>
      </c>
      <c r="S130" s="184">
        <v>0</v>
      </c>
      <c r="T130" s="185">
        <f t="shared" si="33"/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86" t="s">
        <v>184</v>
      </c>
      <c r="AT130" s="186" t="s">
        <v>179</v>
      </c>
      <c r="AU130" s="186" t="s">
        <v>84</v>
      </c>
      <c r="AY130" s="19" t="s">
        <v>177</v>
      </c>
      <c r="BE130" s="187">
        <f t="shared" si="34"/>
        <v>0</v>
      </c>
      <c r="BF130" s="187">
        <f t="shared" si="35"/>
        <v>0</v>
      </c>
      <c r="BG130" s="187">
        <f t="shared" si="36"/>
        <v>0</v>
      </c>
      <c r="BH130" s="187">
        <f t="shared" si="37"/>
        <v>0</v>
      </c>
      <c r="BI130" s="187">
        <f t="shared" si="38"/>
        <v>0</v>
      </c>
      <c r="BJ130" s="19" t="s">
        <v>84</v>
      </c>
      <c r="BK130" s="187">
        <f t="shared" si="39"/>
        <v>0</v>
      </c>
      <c r="BL130" s="19" t="s">
        <v>184</v>
      </c>
      <c r="BM130" s="186" t="s">
        <v>5398</v>
      </c>
    </row>
    <row r="131" spans="1:65" s="2" customFormat="1" ht="21.75" customHeight="1">
      <c r="A131" s="36"/>
      <c r="B131" s="37"/>
      <c r="C131" s="237" t="s">
        <v>767</v>
      </c>
      <c r="D131" s="237" t="s">
        <v>757</v>
      </c>
      <c r="E131" s="238" t="s">
        <v>5399</v>
      </c>
      <c r="F131" s="239" t="s">
        <v>5400</v>
      </c>
      <c r="G131" s="240" t="s">
        <v>4577</v>
      </c>
      <c r="H131" s="241">
        <v>1</v>
      </c>
      <c r="I131" s="242"/>
      <c r="J131" s="243">
        <f t="shared" si="30"/>
        <v>0</v>
      </c>
      <c r="K131" s="239" t="s">
        <v>19</v>
      </c>
      <c r="L131" s="244"/>
      <c r="M131" s="245" t="s">
        <v>19</v>
      </c>
      <c r="N131" s="246" t="s">
        <v>47</v>
      </c>
      <c r="O131" s="66"/>
      <c r="P131" s="184">
        <f t="shared" si="31"/>
        <v>0</v>
      </c>
      <c r="Q131" s="184">
        <v>0</v>
      </c>
      <c r="R131" s="184">
        <f t="shared" si="32"/>
        <v>0</v>
      </c>
      <c r="S131" s="184">
        <v>0</v>
      </c>
      <c r="T131" s="185">
        <f t="shared" si="33"/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86" t="s">
        <v>252</v>
      </c>
      <c r="AT131" s="186" t="s">
        <v>757</v>
      </c>
      <c r="AU131" s="186" t="s">
        <v>84</v>
      </c>
      <c r="AY131" s="19" t="s">
        <v>177</v>
      </c>
      <c r="BE131" s="187">
        <f t="shared" si="34"/>
        <v>0</v>
      </c>
      <c r="BF131" s="187">
        <f t="shared" si="35"/>
        <v>0</v>
      </c>
      <c r="BG131" s="187">
        <f t="shared" si="36"/>
        <v>0</v>
      </c>
      <c r="BH131" s="187">
        <f t="shared" si="37"/>
        <v>0</v>
      </c>
      <c r="BI131" s="187">
        <f t="shared" si="38"/>
        <v>0</v>
      </c>
      <c r="BJ131" s="19" t="s">
        <v>84</v>
      </c>
      <c r="BK131" s="187">
        <f t="shared" si="39"/>
        <v>0</v>
      </c>
      <c r="BL131" s="19" t="s">
        <v>184</v>
      </c>
      <c r="BM131" s="186" t="s">
        <v>5401</v>
      </c>
    </row>
    <row r="132" spans="1:65" s="2" customFormat="1" ht="16.5" customHeight="1">
      <c r="A132" s="36"/>
      <c r="B132" s="37"/>
      <c r="C132" s="175" t="s">
        <v>795</v>
      </c>
      <c r="D132" s="175" t="s">
        <v>179</v>
      </c>
      <c r="E132" s="176" t="s">
        <v>5402</v>
      </c>
      <c r="F132" s="177" t="s">
        <v>5403</v>
      </c>
      <c r="G132" s="178" t="s">
        <v>272</v>
      </c>
      <c r="H132" s="179">
        <v>3</v>
      </c>
      <c r="I132" s="180"/>
      <c r="J132" s="181">
        <f t="shared" si="30"/>
        <v>0</v>
      </c>
      <c r="K132" s="177" t="s">
        <v>19</v>
      </c>
      <c r="L132" s="41"/>
      <c r="M132" s="182" t="s">
        <v>19</v>
      </c>
      <c r="N132" s="183" t="s">
        <v>47</v>
      </c>
      <c r="O132" s="66"/>
      <c r="P132" s="184">
        <f t="shared" si="31"/>
        <v>0</v>
      </c>
      <c r="Q132" s="184">
        <v>0</v>
      </c>
      <c r="R132" s="184">
        <f t="shared" si="32"/>
        <v>0</v>
      </c>
      <c r="S132" s="184">
        <v>0</v>
      </c>
      <c r="T132" s="185">
        <f t="shared" si="33"/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86" t="s">
        <v>184</v>
      </c>
      <c r="AT132" s="186" t="s">
        <v>179</v>
      </c>
      <c r="AU132" s="186" t="s">
        <v>84</v>
      </c>
      <c r="AY132" s="19" t="s">
        <v>177</v>
      </c>
      <c r="BE132" s="187">
        <f t="shared" si="34"/>
        <v>0</v>
      </c>
      <c r="BF132" s="187">
        <f t="shared" si="35"/>
        <v>0</v>
      </c>
      <c r="BG132" s="187">
        <f t="shared" si="36"/>
        <v>0</v>
      </c>
      <c r="BH132" s="187">
        <f t="shared" si="37"/>
        <v>0</v>
      </c>
      <c r="BI132" s="187">
        <f t="shared" si="38"/>
        <v>0</v>
      </c>
      <c r="BJ132" s="19" t="s">
        <v>84</v>
      </c>
      <c r="BK132" s="187">
        <f t="shared" si="39"/>
        <v>0</v>
      </c>
      <c r="BL132" s="19" t="s">
        <v>184</v>
      </c>
      <c r="BM132" s="186" t="s">
        <v>5404</v>
      </c>
    </row>
    <row r="133" spans="1:65" s="2" customFormat="1" ht="16.5" customHeight="1">
      <c r="A133" s="36"/>
      <c r="B133" s="37"/>
      <c r="C133" s="175" t="s">
        <v>807</v>
      </c>
      <c r="D133" s="175" t="s">
        <v>179</v>
      </c>
      <c r="E133" s="176" t="s">
        <v>4679</v>
      </c>
      <c r="F133" s="177" t="s">
        <v>4680</v>
      </c>
      <c r="G133" s="178" t="s">
        <v>272</v>
      </c>
      <c r="H133" s="179">
        <v>1</v>
      </c>
      <c r="I133" s="180"/>
      <c r="J133" s="181">
        <f t="shared" si="30"/>
        <v>0</v>
      </c>
      <c r="K133" s="177" t="s">
        <v>19</v>
      </c>
      <c r="L133" s="41"/>
      <c r="M133" s="182" t="s">
        <v>19</v>
      </c>
      <c r="N133" s="183" t="s">
        <v>47</v>
      </c>
      <c r="O133" s="66"/>
      <c r="P133" s="184">
        <f t="shared" si="31"/>
        <v>0</v>
      </c>
      <c r="Q133" s="184">
        <v>0</v>
      </c>
      <c r="R133" s="184">
        <f t="shared" si="32"/>
        <v>0</v>
      </c>
      <c r="S133" s="184">
        <v>0</v>
      </c>
      <c r="T133" s="185">
        <f t="shared" si="3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86" t="s">
        <v>184</v>
      </c>
      <c r="AT133" s="186" t="s">
        <v>179</v>
      </c>
      <c r="AU133" s="186" t="s">
        <v>84</v>
      </c>
      <c r="AY133" s="19" t="s">
        <v>177</v>
      </c>
      <c r="BE133" s="187">
        <f t="shared" si="34"/>
        <v>0</v>
      </c>
      <c r="BF133" s="187">
        <f t="shared" si="35"/>
        <v>0</v>
      </c>
      <c r="BG133" s="187">
        <f t="shared" si="36"/>
        <v>0</v>
      </c>
      <c r="BH133" s="187">
        <f t="shared" si="37"/>
        <v>0</v>
      </c>
      <c r="BI133" s="187">
        <f t="shared" si="38"/>
        <v>0</v>
      </c>
      <c r="BJ133" s="19" t="s">
        <v>84</v>
      </c>
      <c r="BK133" s="187">
        <f t="shared" si="39"/>
        <v>0</v>
      </c>
      <c r="BL133" s="19" t="s">
        <v>184</v>
      </c>
      <c r="BM133" s="186" t="s">
        <v>5405</v>
      </c>
    </row>
    <row r="134" spans="1:65" s="2" customFormat="1" ht="16.5" customHeight="1">
      <c r="A134" s="36"/>
      <c r="B134" s="37"/>
      <c r="C134" s="237" t="s">
        <v>812</v>
      </c>
      <c r="D134" s="237" t="s">
        <v>757</v>
      </c>
      <c r="E134" s="238" t="s">
        <v>5406</v>
      </c>
      <c r="F134" s="239" t="s">
        <v>5407</v>
      </c>
      <c r="G134" s="240" t="s">
        <v>272</v>
      </c>
      <c r="H134" s="241">
        <v>1</v>
      </c>
      <c r="I134" s="242"/>
      <c r="J134" s="243">
        <f t="shared" si="30"/>
        <v>0</v>
      </c>
      <c r="K134" s="239" t="s">
        <v>19</v>
      </c>
      <c r="L134" s="244"/>
      <c r="M134" s="245" t="s">
        <v>19</v>
      </c>
      <c r="N134" s="246" t="s">
        <v>47</v>
      </c>
      <c r="O134" s="66"/>
      <c r="P134" s="184">
        <f t="shared" si="31"/>
        <v>0</v>
      </c>
      <c r="Q134" s="184">
        <v>0</v>
      </c>
      <c r="R134" s="184">
        <f t="shared" si="32"/>
        <v>0</v>
      </c>
      <c r="S134" s="184">
        <v>0</v>
      </c>
      <c r="T134" s="185">
        <f t="shared" si="3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86" t="s">
        <v>252</v>
      </c>
      <c r="AT134" s="186" t="s">
        <v>757</v>
      </c>
      <c r="AU134" s="186" t="s">
        <v>84</v>
      </c>
      <c r="AY134" s="19" t="s">
        <v>177</v>
      </c>
      <c r="BE134" s="187">
        <f t="shared" si="34"/>
        <v>0</v>
      </c>
      <c r="BF134" s="187">
        <f t="shared" si="35"/>
        <v>0</v>
      </c>
      <c r="BG134" s="187">
        <f t="shared" si="36"/>
        <v>0</v>
      </c>
      <c r="BH134" s="187">
        <f t="shared" si="37"/>
        <v>0</v>
      </c>
      <c r="BI134" s="187">
        <f t="shared" si="38"/>
        <v>0</v>
      </c>
      <c r="BJ134" s="19" t="s">
        <v>84</v>
      </c>
      <c r="BK134" s="187">
        <f t="shared" si="39"/>
        <v>0</v>
      </c>
      <c r="BL134" s="19" t="s">
        <v>184</v>
      </c>
      <c r="BM134" s="186" t="s">
        <v>5408</v>
      </c>
    </row>
    <row r="135" spans="1:65" s="2" customFormat="1" ht="16.5" customHeight="1">
      <c r="A135" s="36"/>
      <c r="B135" s="37"/>
      <c r="C135" s="175" t="s">
        <v>816</v>
      </c>
      <c r="D135" s="175" t="s">
        <v>179</v>
      </c>
      <c r="E135" s="176" t="s">
        <v>4584</v>
      </c>
      <c r="F135" s="177" t="s">
        <v>5409</v>
      </c>
      <c r="G135" s="178" t="s">
        <v>182</v>
      </c>
      <c r="H135" s="179">
        <v>0.6</v>
      </c>
      <c r="I135" s="180"/>
      <c r="J135" s="181">
        <f t="shared" si="30"/>
        <v>0</v>
      </c>
      <c r="K135" s="177" t="s">
        <v>19</v>
      </c>
      <c r="L135" s="41"/>
      <c r="M135" s="182" t="s">
        <v>19</v>
      </c>
      <c r="N135" s="183" t="s">
        <v>47</v>
      </c>
      <c r="O135" s="66"/>
      <c r="P135" s="184">
        <f t="shared" si="31"/>
        <v>0</v>
      </c>
      <c r="Q135" s="184">
        <v>0</v>
      </c>
      <c r="R135" s="184">
        <f t="shared" si="32"/>
        <v>0</v>
      </c>
      <c r="S135" s="184">
        <v>0</v>
      </c>
      <c r="T135" s="185">
        <f t="shared" si="3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86" t="s">
        <v>184</v>
      </c>
      <c r="AT135" s="186" t="s">
        <v>179</v>
      </c>
      <c r="AU135" s="186" t="s">
        <v>84</v>
      </c>
      <c r="AY135" s="19" t="s">
        <v>177</v>
      </c>
      <c r="BE135" s="187">
        <f t="shared" si="34"/>
        <v>0</v>
      </c>
      <c r="BF135" s="187">
        <f t="shared" si="35"/>
        <v>0</v>
      </c>
      <c r="BG135" s="187">
        <f t="shared" si="36"/>
        <v>0</v>
      </c>
      <c r="BH135" s="187">
        <f t="shared" si="37"/>
        <v>0</v>
      </c>
      <c r="BI135" s="187">
        <f t="shared" si="38"/>
        <v>0</v>
      </c>
      <c r="BJ135" s="19" t="s">
        <v>84</v>
      </c>
      <c r="BK135" s="187">
        <f t="shared" si="39"/>
        <v>0</v>
      </c>
      <c r="BL135" s="19" t="s">
        <v>184</v>
      </c>
      <c r="BM135" s="186" t="s">
        <v>5410</v>
      </c>
    </row>
    <row r="136" spans="1:65" s="2" customFormat="1" ht="16.5" customHeight="1">
      <c r="A136" s="36"/>
      <c r="B136" s="37"/>
      <c r="C136" s="175" t="s">
        <v>825</v>
      </c>
      <c r="D136" s="175" t="s">
        <v>179</v>
      </c>
      <c r="E136" s="176" t="s">
        <v>4593</v>
      </c>
      <c r="F136" s="177" t="s">
        <v>4594</v>
      </c>
      <c r="G136" s="178" t="s">
        <v>304</v>
      </c>
      <c r="H136" s="179">
        <v>16.7</v>
      </c>
      <c r="I136" s="180"/>
      <c r="J136" s="181">
        <f t="shared" si="30"/>
        <v>0</v>
      </c>
      <c r="K136" s="177" t="s">
        <v>19</v>
      </c>
      <c r="L136" s="41"/>
      <c r="M136" s="182" t="s">
        <v>19</v>
      </c>
      <c r="N136" s="183" t="s">
        <v>47</v>
      </c>
      <c r="O136" s="66"/>
      <c r="P136" s="184">
        <f t="shared" si="31"/>
        <v>0</v>
      </c>
      <c r="Q136" s="184">
        <v>0</v>
      </c>
      <c r="R136" s="184">
        <f t="shared" si="32"/>
        <v>0</v>
      </c>
      <c r="S136" s="184">
        <v>0</v>
      </c>
      <c r="T136" s="185">
        <f t="shared" si="3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86" t="s">
        <v>184</v>
      </c>
      <c r="AT136" s="186" t="s">
        <v>179</v>
      </c>
      <c r="AU136" s="186" t="s">
        <v>84</v>
      </c>
      <c r="AY136" s="19" t="s">
        <v>177</v>
      </c>
      <c r="BE136" s="187">
        <f t="shared" si="34"/>
        <v>0</v>
      </c>
      <c r="BF136" s="187">
        <f t="shared" si="35"/>
        <v>0</v>
      </c>
      <c r="BG136" s="187">
        <f t="shared" si="36"/>
        <v>0</v>
      </c>
      <c r="BH136" s="187">
        <f t="shared" si="37"/>
        <v>0</v>
      </c>
      <c r="BI136" s="187">
        <f t="shared" si="38"/>
        <v>0</v>
      </c>
      <c r="BJ136" s="19" t="s">
        <v>84</v>
      </c>
      <c r="BK136" s="187">
        <f t="shared" si="39"/>
        <v>0</v>
      </c>
      <c r="BL136" s="19" t="s">
        <v>184</v>
      </c>
      <c r="BM136" s="186" t="s">
        <v>5411</v>
      </c>
    </row>
    <row r="137" spans="1:65" s="12" customFormat="1" ht="25.9" customHeight="1">
      <c r="B137" s="159"/>
      <c r="C137" s="160"/>
      <c r="D137" s="161" t="s">
        <v>75</v>
      </c>
      <c r="E137" s="162" t="s">
        <v>4607</v>
      </c>
      <c r="F137" s="162" t="s">
        <v>4608</v>
      </c>
      <c r="G137" s="160"/>
      <c r="H137" s="160"/>
      <c r="I137" s="163"/>
      <c r="J137" s="164">
        <f>BK137</f>
        <v>0</v>
      </c>
      <c r="K137" s="160"/>
      <c r="L137" s="165"/>
      <c r="M137" s="166"/>
      <c r="N137" s="167"/>
      <c r="O137" s="167"/>
      <c r="P137" s="168">
        <f>SUM(P138:P195)</f>
        <v>0</v>
      </c>
      <c r="Q137" s="167"/>
      <c r="R137" s="168">
        <f>SUM(R138:R195)</f>
        <v>0.33473000000000003</v>
      </c>
      <c r="S137" s="167"/>
      <c r="T137" s="169">
        <f>SUM(T138:T195)</f>
        <v>0</v>
      </c>
      <c r="AR137" s="170" t="s">
        <v>84</v>
      </c>
      <c r="AT137" s="171" t="s">
        <v>75</v>
      </c>
      <c r="AU137" s="171" t="s">
        <v>76</v>
      </c>
      <c r="AY137" s="170" t="s">
        <v>177</v>
      </c>
      <c r="BK137" s="172">
        <f>SUM(BK138:BK195)</f>
        <v>0</v>
      </c>
    </row>
    <row r="138" spans="1:65" s="2" customFormat="1" ht="24.2" customHeight="1">
      <c r="A138" s="36"/>
      <c r="B138" s="37"/>
      <c r="C138" s="175" t="s">
        <v>830</v>
      </c>
      <c r="D138" s="175" t="s">
        <v>179</v>
      </c>
      <c r="E138" s="176" t="s">
        <v>4676</v>
      </c>
      <c r="F138" s="177" t="s">
        <v>5412</v>
      </c>
      <c r="G138" s="178" t="s">
        <v>5413</v>
      </c>
      <c r="H138" s="179">
        <v>1</v>
      </c>
      <c r="I138" s="180"/>
      <c r="J138" s="181">
        <f t="shared" ref="J138:J169" si="40">ROUND(I138*H138,2)</f>
        <v>0</v>
      </c>
      <c r="K138" s="177" t="s">
        <v>19</v>
      </c>
      <c r="L138" s="41"/>
      <c r="M138" s="182" t="s">
        <v>19</v>
      </c>
      <c r="N138" s="183" t="s">
        <v>47</v>
      </c>
      <c r="O138" s="66"/>
      <c r="P138" s="184">
        <f t="shared" ref="P138:P169" si="41">O138*H138</f>
        <v>0</v>
      </c>
      <c r="Q138" s="184">
        <v>0</v>
      </c>
      <c r="R138" s="184">
        <f t="shared" ref="R138:R169" si="42">Q138*H138</f>
        <v>0</v>
      </c>
      <c r="S138" s="184">
        <v>0</v>
      </c>
      <c r="T138" s="185">
        <f t="shared" ref="T138:T169" si="43"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86" t="s">
        <v>184</v>
      </c>
      <c r="AT138" s="186" t="s">
        <v>179</v>
      </c>
      <c r="AU138" s="186" t="s">
        <v>84</v>
      </c>
      <c r="AY138" s="19" t="s">
        <v>177</v>
      </c>
      <c r="BE138" s="187">
        <f t="shared" ref="BE138:BE169" si="44">IF(N138="základní",J138,0)</f>
        <v>0</v>
      </c>
      <c r="BF138" s="187">
        <f t="shared" ref="BF138:BF169" si="45">IF(N138="snížená",J138,0)</f>
        <v>0</v>
      </c>
      <c r="BG138" s="187">
        <f t="shared" ref="BG138:BG169" si="46">IF(N138="zákl. přenesená",J138,0)</f>
        <v>0</v>
      </c>
      <c r="BH138" s="187">
        <f t="shared" ref="BH138:BH169" si="47">IF(N138="sníž. přenesená",J138,0)</f>
        <v>0</v>
      </c>
      <c r="BI138" s="187">
        <f t="shared" ref="BI138:BI169" si="48">IF(N138="nulová",J138,0)</f>
        <v>0</v>
      </c>
      <c r="BJ138" s="19" t="s">
        <v>84</v>
      </c>
      <c r="BK138" s="187">
        <f t="shared" ref="BK138:BK169" si="49">ROUND(I138*H138,2)</f>
        <v>0</v>
      </c>
      <c r="BL138" s="19" t="s">
        <v>184</v>
      </c>
      <c r="BM138" s="186" t="s">
        <v>5414</v>
      </c>
    </row>
    <row r="139" spans="1:65" s="2" customFormat="1" ht="16.5" customHeight="1">
      <c r="A139" s="36"/>
      <c r="B139" s="37"/>
      <c r="C139" s="237" t="s">
        <v>836</v>
      </c>
      <c r="D139" s="237" t="s">
        <v>757</v>
      </c>
      <c r="E139" s="238" t="s">
        <v>5415</v>
      </c>
      <c r="F139" s="239" t="s">
        <v>5416</v>
      </c>
      <c r="G139" s="240" t="s">
        <v>272</v>
      </c>
      <c r="H139" s="241">
        <v>1</v>
      </c>
      <c r="I139" s="242"/>
      <c r="J139" s="243">
        <f t="shared" si="40"/>
        <v>0</v>
      </c>
      <c r="K139" s="239" t="s">
        <v>19</v>
      </c>
      <c r="L139" s="244"/>
      <c r="M139" s="245" t="s">
        <v>19</v>
      </c>
      <c r="N139" s="246" t="s">
        <v>47</v>
      </c>
      <c r="O139" s="66"/>
      <c r="P139" s="184">
        <f t="shared" si="41"/>
        <v>0</v>
      </c>
      <c r="Q139" s="184">
        <v>0</v>
      </c>
      <c r="R139" s="184">
        <f t="shared" si="42"/>
        <v>0</v>
      </c>
      <c r="S139" s="184">
        <v>0</v>
      </c>
      <c r="T139" s="185">
        <f t="shared" si="4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86" t="s">
        <v>252</v>
      </c>
      <c r="AT139" s="186" t="s">
        <v>757</v>
      </c>
      <c r="AU139" s="186" t="s">
        <v>84</v>
      </c>
      <c r="AY139" s="19" t="s">
        <v>177</v>
      </c>
      <c r="BE139" s="187">
        <f t="shared" si="44"/>
        <v>0</v>
      </c>
      <c r="BF139" s="187">
        <f t="shared" si="45"/>
        <v>0</v>
      </c>
      <c r="BG139" s="187">
        <f t="shared" si="46"/>
        <v>0</v>
      </c>
      <c r="BH139" s="187">
        <f t="shared" si="47"/>
        <v>0</v>
      </c>
      <c r="BI139" s="187">
        <f t="shared" si="48"/>
        <v>0</v>
      </c>
      <c r="BJ139" s="19" t="s">
        <v>84</v>
      </c>
      <c r="BK139" s="187">
        <f t="shared" si="49"/>
        <v>0</v>
      </c>
      <c r="BL139" s="19" t="s">
        <v>184</v>
      </c>
      <c r="BM139" s="186" t="s">
        <v>5417</v>
      </c>
    </row>
    <row r="140" spans="1:65" s="2" customFormat="1" ht="16.5" customHeight="1">
      <c r="A140" s="36"/>
      <c r="B140" s="37"/>
      <c r="C140" s="237" t="s">
        <v>861</v>
      </c>
      <c r="D140" s="237" t="s">
        <v>757</v>
      </c>
      <c r="E140" s="238" t="s">
        <v>5418</v>
      </c>
      <c r="F140" s="239" t="s">
        <v>5419</v>
      </c>
      <c r="G140" s="240" t="s">
        <v>272</v>
      </c>
      <c r="H140" s="241">
        <v>2</v>
      </c>
      <c r="I140" s="242"/>
      <c r="J140" s="243">
        <f t="shared" si="40"/>
        <v>0</v>
      </c>
      <c r="K140" s="239" t="s">
        <v>19</v>
      </c>
      <c r="L140" s="244"/>
      <c r="M140" s="245" t="s">
        <v>19</v>
      </c>
      <c r="N140" s="246" t="s">
        <v>47</v>
      </c>
      <c r="O140" s="66"/>
      <c r="P140" s="184">
        <f t="shared" si="41"/>
        <v>0</v>
      </c>
      <c r="Q140" s="184">
        <v>0</v>
      </c>
      <c r="R140" s="184">
        <f t="shared" si="42"/>
        <v>0</v>
      </c>
      <c r="S140" s="184">
        <v>0</v>
      </c>
      <c r="T140" s="185">
        <f t="shared" si="4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86" t="s">
        <v>252</v>
      </c>
      <c r="AT140" s="186" t="s">
        <v>757</v>
      </c>
      <c r="AU140" s="186" t="s">
        <v>84</v>
      </c>
      <c r="AY140" s="19" t="s">
        <v>177</v>
      </c>
      <c r="BE140" s="187">
        <f t="shared" si="44"/>
        <v>0</v>
      </c>
      <c r="BF140" s="187">
        <f t="shared" si="45"/>
        <v>0</v>
      </c>
      <c r="BG140" s="187">
        <f t="shared" si="46"/>
        <v>0</v>
      </c>
      <c r="BH140" s="187">
        <f t="shared" si="47"/>
        <v>0</v>
      </c>
      <c r="BI140" s="187">
        <f t="shared" si="48"/>
        <v>0</v>
      </c>
      <c r="BJ140" s="19" t="s">
        <v>84</v>
      </c>
      <c r="BK140" s="187">
        <f t="shared" si="49"/>
        <v>0</v>
      </c>
      <c r="BL140" s="19" t="s">
        <v>184</v>
      </c>
      <c r="BM140" s="186" t="s">
        <v>5420</v>
      </c>
    </row>
    <row r="141" spans="1:65" s="2" customFormat="1" ht="16.5" customHeight="1">
      <c r="A141" s="36"/>
      <c r="B141" s="37"/>
      <c r="C141" s="237" t="s">
        <v>875</v>
      </c>
      <c r="D141" s="237" t="s">
        <v>757</v>
      </c>
      <c r="E141" s="238" t="s">
        <v>5421</v>
      </c>
      <c r="F141" s="239" t="s">
        <v>5422</v>
      </c>
      <c r="G141" s="240" t="s">
        <v>272</v>
      </c>
      <c r="H141" s="241">
        <v>1</v>
      </c>
      <c r="I141" s="242"/>
      <c r="J141" s="243">
        <f t="shared" si="40"/>
        <v>0</v>
      </c>
      <c r="K141" s="239" t="s">
        <v>19</v>
      </c>
      <c r="L141" s="244"/>
      <c r="M141" s="245" t="s">
        <v>19</v>
      </c>
      <c r="N141" s="246" t="s">
        <v>47</v>
      </c>
      <c r="O141" s="66"/>
      <c r="P141" s="184">
        <f t="shared" si="41"/>
        <v>0</v>
      </c>
      <c r="Q141" s="184">
        <v>0</v>
      </c>
      <c r="R141" s="184">
        <f t="shared" si="42"/>
        <v>0</v>
      </c>
      <c r="S141" s="184">
        <v>0</v>
      </c>
      <c r="T141" s="185">
        <f t="shared" si="4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86" t="s">
        <v>252</v>
      </c>
      <c r="AT141" s="186" t="s">
        <v>757</v>
      </c>
      <c r="AU141" s="186" t="s">
        <v>84</v>
      </c>
      <c r="AY141" s="19" t="s">
        <v>177</v>
      </c>
      <c r="BE141" s="187">
        <f t="shared" si="44"/>
        <v>0</v>
      </c>
      <c r="BF141" s="187">
        <f t="shared" si="45"/>
        <v>0</v>
      </c>
      <c r="BG141" s="187">
        <f t="shared" si="46"/>
        <v>0</v>
      </c>
      <c r="BH141" s="187">
        <f t="shared" si="47"/>
        <v>0</v>
      </c>
      <c r="BI141" s="187">
        <f t="shared" si="48"/>
        <v>0</v>
      </c>
      <c r="BJ141" s="19" t="s">
        <v>84</v>
      </c>
      <c r="BK141" s="187">
        <f t="shared" si="49"/>
        <v>0</v>
      </c>
      <c r="BL141" s="19" t="s">
        <v>184</v>
      </c>
      <c r="BM141" s="186" t="s">
        <v>5423</v>
      </c>
    </row>
    <row r="142" spans="1:65" s="2" customFormat="1" ht="16.5" customHeight="1">
      <c r="A142" s="36"/>
      <c r="B142" s="37"/>
      <c r="C142" s="237" t="s">
        <v>896</v>
      </c>
      <c r="D142" s="237" t="s">
        <v>757</v>
      </c>
      <c r="E142" s="238" t="s">
        <v>5424</v>
      </c>
      <c r="F142" s="239" t="s">
        <v>5425</v>
      </c>
      <c r="G142" s="240" t="s">
        <v>272</v>
      </c>
      <c r="H142" s="241">
        <v>1</v>
      </c>
      <c r="I142" s="242"/>
      <c r="J142" s="243">
        <f t="shared" si="40"/>
        <v>0</v>
      </c>
      <c r="K142" s="239" t="s">
        <v>19</v>
      </c>
      <c r="L142" s="244"/>
      <c r="M142" s="245" t="s">
        <v>19</v>
      </c>
      <c r="N142" s="246" t="s">
        <v>47</v>
      </c>
      <c r="O142" s="66"/>
      <c r="P142" s="184">
        <f t="shared" si="41"/>
        <v>0</v>
      </c>
      <c r="Q142" s="184">
        <v>0</v>
      </c>
      <c r="R142" s="184">
        <f t="shared" si="42"/>
        <v>0</v>
      </c>
      <c r="S142" s="184">
        <v>0</v>
      </c>
      <c r="T142" s="185">
        <f t="shared" si="4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86" t="s">
        <v>252</v>
      </c>
      <c r="AT142" s="186" t="s">
        <v>757</v>
      </c>
      <c r="AU142" s="186" t="s">
        <v>84</v>
      </c>
      <c r="AY142" s="19" t="s">
        <v>177</v>
      </c>
      <c r="BE142" s="187">
        <f t="shared" si="44"/>
        <v>0</v>
      </c>
      <c r="BF142" s="187">
        <f t="shared" si="45"/>
        <v>0</v>
      </c>
      <c r="BG142" s="187">
        <f t="shared" si="46"/>
        <v>0</v>
      </c>
      <c r="BH142" s="187">
        <f t="shared" si="47"/>
        <v>0</v>
      </c>
      <c r="BI142" s="187">
        <f t="shared" si="48"/>
        <v>0</v>
      </c>
      <c r="BJ142" s="19" t="s">
        <v>84</v>
      </c>
      <c r="BK142" s="187">
        <f t="shared" si="49"/>
        <v>0</v>
      </c>
      <c r="BL142" s="19" t="s">
        <v>184</v>
      </c>
      <c r="BM142" s="186" t="s">
        <v>5426</v>
      </c>
    </row>
    <row r="143" spans="1:65" s="2" customFormat="1" ht="16.5" customHeight="1">
      <c r="A143" s="36"/>
      <c r="B143" s="37"/>
      <c r="C143" s="237" t="s">
        <v>901</v>
      </c>
      <c r="D143" s="237" t="s">
        <v>757</v>
      </c>
      <c r="E143" s="238" t="s">
        <v>5427</v>
      </c>
      <c r="F143" s="239" t="s">
        <v>5428</v>
      </c>
      <c r="G143" s="240" t="s">
        <v>272</v>
      </c>
      <c r="H143" s="241">
        <v>1</v>
      </c>
      <c r="I143" s="242"/>
      <c r="J143" s="243">
        <f t="shared" si="40"/>
        <v>0</v>
      </c>
      <c r="K143" s="239" t="s">
        <v>19</v>
      </c>
      <c r="L143" s="244"/>
      <c r="M143" s="245" t="s">
        <v>19</v>
      </c>
      <c r="N143" s="246" t="s">
        <v>47</v>
      </c>
      <c r="O143" s="66"/>
      <c r="P143" s="184">
        <f t="shared" si="41"/>
        <v>0</v>
      </c>
      <c r="Q143" s="184">
        <v>0</v>
      </c>
      <c r="R143" s="184">
        <f t="shared" si="42"/>
        <v>0</v>
      </c>
      <c r="S143" s="184">
        <v>0</v>
      </c>
      <c r="T143" s="185">
        <f t="shared" si="4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86" t="s">
        <v>252</v>
      </c>
      <c r="AT143" s="186" t="s">
        <v>757</v>
      </c>
      <c r="AU143" s="186" t="s">
        <v>84</v>
      </c>
      <c r="AY143" s="19" t="s">
        <v>177</v>
      </c>
      <c r="BE143" s="187">
        <f t="shared" si="44"/>
        <v>0</v>
      </c>
      <c r="BF143" s="187">
        <f t="shared" si="45"/>
        <v>0</v>
      </c>
      <c r="BG143" s="187">
        <f t="shared" si="46"/>
        <v>0</v>
      </c>
      <c r="BH143" s="187">
        <f t="shared" si="47"/>
        <v>0</v>
      </c>
      <c r="BI143" s="187">
        <f t="shared" si="48"/>
        <v>0</v>
      </c>
      <c r="BJ143" s="19" t="s">
        <v>84</v>
      </c>
      <c r="BK143" s="187">
        <f t="shared" si="49"/>
        <v>0</v>
      </c>
      <c r="BL143" s="19" t="s">
        <v>184</v>
      </c>
      <c r="BM143" s="186" t="s">
        <v>5429</v>
      </c>
    </row>
    <row r="144" spans="1:65" s="2" customFormat="1" ht="16.5" customHeight="1">
      <c r="A144" s="36"/>
      <c r="B144" s="37"/>
      <c r="C144" s="237" t="s">
        <v>906</v>
      </c>
      <c r="D144" s="237" t="s">
        <v>757</v>
      </c>
      <c r="E144" s="238" t="s">
        <v>5430</v>
      </c>
      <c r="F144" s="239" t="s">
        <v>5431</v>
      </c>
      <c r="G144" s="240" t="s">
        <v>272</v>
      </c>
      <c r="H144" s="241">
        <v>1</v>
      </c>
      <c r="I144" s="242"/>
      <c r="J144" s="243">
        <f t="shared" si="40"/>
        <v>0</v>
      </c>
      <c r="K144" s="239" t="s">
        <v>19</v>
      </c>
      <c r="L144" s="244"/>
      <c r="M144" s="245" t="s">
        <v>19</v>
      </c>
      <c r="N144" s="246" t="s">
        <v>47</v>
      </c>
      <c r="O144" s="66"/>
      <c r="P144" s="184">
        <f t="shared" si="41"/>
        <v>0</v>
      </c>
      <c r="Q144" s="184">
        <v>0</v>
      </c>
      <c r="R144" s="184">
        <f t="shared" si="42"/>
        <v>0</v>
      </c>
      <c r="S144" s="184">
        <v>0</v>
      </c>
      <c r="T144" s="185">
        <f t="shared" si="4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86" t="s">
        <v>252</v>
      </c>
      <c r="AT144" s="186" t="s">
        <v>757</v>
      </c>
      <c r="AU144" s="186" t="s">
        <v>84</v>
      </c>
      <c r="AY144" s="19" t="s">
        <v>177</v>
      </c>
      <c r="BE144" s="187">
        <f t="shared" si="44"/>
        <v>0</v>
      </c>
      <c r="BF144" s="187">
        <f t="shared" si="45"/>
        <v>0</v>
      </c>
      <c r="BG144" s="187">
        <f t="shared" si="46"/>
        <v>0</v>
      </c>
      <c r="BH144" s="187">
        <f t="shared" si="47"/>
        <v>0</v>
      </c>
      <c r="BI144" s="187">
        <f t="shared" si="48"/>
        <v>0</v>
      </c>
      <c r="BJ144" s="19" t="s">
        <v>84</v>
      </c>
      <c r="BK144" s="187">
        <f t="shared" si="49"/>
        <v>0</v>
      </c>
      <c r="BL144" s="19" t="s">
        <v>184</v>
      </c>
      <c r="BM144" s="186" t="s">
        <v>5432</v>
      </c>
    </row>
    <row r="145" spans="1:65" s="2" customFormat="1" ht="16.5" customHeight="1">
      <c r="A145" s="36"/>
      <c r="B145" s="37"/>
      <c r="C145" s="175" t="s">
        <v>911</v>
      </c>
      <c r="D145" s="175" t="s">
        <v>179</v>
      </c>
      <c r="E145" s="176" t="s">
        <v>5433</v>
      </c>
      <c r="F145" s="177" t="s">
        <v>5434</v>
      </c>
      <c r="G145" s="178" t="s">
        <v>595</v>
      </c>
      <c r="H145" s="179">
        <v>10.4</v>
      </c>
      <c r="I145" s="180"/>
      <c r="J145" s="181">
        <f t="shared" si="40"/>
        <v>0</v>
      </c>
      <c r="K145" s="177" t="s">
        <v>19</v>
      </c>
      <c r="L145" s="41"/>
      <c r="M145" s="182" t="s">
        <v>19</v>
      </c>
      <c r="N145" s="183" t="s">
        <v>47</v>
      </c>
      <c r="O145" s="66"/>
      <c r="P145" s="184">
        <f t="shared" si="41"/>
        <v>0</v>
      </c>
      <c r="Q145" s="184">
        <v>0</v>
      </c>
      <c r="R145" s="184">
        <f t="shared" si="42"/>
        <v>0</v>
      </c>
      <c r="S145" s="184">
        <v>0</v>
      </c>
      <c r="T145" s="185">
        <f t="shared" si="4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86" t="s">
        <v>184</v>
      </c>
      <c r="AT145" s="186" t="s">
        <v>179</v>
      </c>
      <c r="AU145" s="186" t="s">
        <v>84</v>
      </c>
      <c r="AY145" s="19" t="s">
        <v>177</v>
      </c>
      <c r="BE145" s="187">
        <f t="shared" si="44"/>
        <v>0</v>
      </c>
      <c r="BF145" s="187">
        <f t="shared" si="45"/>
        <v>0</v>
      </c>
      <c r="BG145" s="187">
        <f t="shared" si="46"/>
        <v>0</v>
      </c>
      <c r="BH145" s="187">
        <f t="shared" si="47"/>
        <v>0</v>
      </c>
      <c r="BI145" s="187">
        <f t="shared" si="48"/>
        <v>0</v>
      </c>
      <c r="BJ145" s="19" t="s">
        <v>84</v>
      </c>
      <c r="BK145" s="187">
        <f t="shared" si="49"/>
        <v>0</v>
      </c>
      <c r="BL145" s="19" t="s">
        <v>184</v>
      </c>
      <c r="BM145" s="186" t="s">
        <v>5435</v>
      </c>
    </row>
    <row r="146" spans="1:65" s="2" customFormat="1" ht="16.5" customHeight="1">
      <c r="A146" s="36"/>
      <c r="B146" s="37"/>
      <c r="C146" s="237" t="s">
        <v>916</v>
      </c>
      <c r="D146" s="237" t="s">
        <v>757</v>
      </c>
      <c r="E146" s="238" t="s">
        <v>5436</v>
      </c>
      <c r="F146" s="239" t="s">
        <v>5437</v>
      </c>
      <c r="G146" s="240" t="s">
        <v>595</v>
      </c>
      <c r="H146" s="241">
        <v>10.4</v>
      </c>
      <c r="I146" s="242"/>
      <c r="J146" s="243">
        <f t="shared" si="40"/>
        <v>0</v>
      </c>
      <c r="K146" s="239" t="s">
        <v>19</v>
      </c>
      <c r="L146" s="244"/>
      <c r="M146" s="245" t="s">
        <v>19</v>
      </c>
      <c r="N146" s="246" t="s">
        <v>47</v>
      </c>
      <c r="O146" s="66"/>
      <c r="P146" s="184">
        <f t="shared" si="41"/>
        <v>0</v>
      </c>
      <c r="Q146" s="184">
        <v>0</v>
      </c>
      <c r="R146" s="184">
        <f t="shared" si="42"/>
        <v>0</v>
      </c>
      <c r="S146" s="184">
        <v>0</v>
      </c>
      <c r="T146" s="185">
        <f t="shared" si="4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86" t="s">
        <v>252</v>
      </c>
      <c r="AT146" s="186" t="s">
        <v>757</v>
      </c>
      <c r="AU146" s="186" t="s">
        <v>84</v>
      </c>
      <c r="AY146" s="19" t="s">
        <v>177</v>
      </c>
      <c r="BE146" s="187">
        <f t="shared" si="44"/>
        <v>0</v>
      </c>
      <c r="BF146" s="187">
        <f t="shared" si="45"/>
        <v>0</v>
      </c>
      <c r="BG146" s="187">
        <f t="shared" si="46"/>
        <v>0</v>
      </c>
      <c r="BH146" s="187">
        <f t="shared" si="47"/>
        <v>0</v>
      </c>
      <c r="BI146" s="187">
        <f t="shared" si="48"/>
        <v>0</v>
      </c>
      <c r="BJ146" s="19" t="s">
        <v>84</v>
      </c>
      <c r="BK146" s="187">
        <f t="shared" si="49"/>
        <v>0</v>
      </c>
      <c r="BL146" s="19" t="s">
        <v>184</v>
      </c>
      <c r="BM146" s="186" t="s">
        <v>5438</v>
      </c>
    </row>
    <row r="147" spans="1:65" s="2" customFormat="1" ht="16.5" customHeight="1">
      <c r="A147" s="36"/>
      <c r="B147" s="37"/>
      <c r="C147" s="175" t="s">
        <v>921</v>
      </c>
      <c r="D147" s="175" t="s">
        <v>179</v>
      </c>
      <c r="E147" s="176" t="s">
        <v>5439</v>
      </c>
      <c r="F147" s="177" t="s">
        <v>5440</v>
      </c>
      <c r="G147" s="178" t="s">
        <v>595</v>
      </c>
      <c r="H147" s="179">
        <v>199</v>
      </c>
      <c r="I147" s="180"/>
      <c r="J147" s="181">
        <f t="shared" si="40"/>
        <v>0</v>
      </c>
      <c r="K147" s="177" t="s">
        <v>19</v>
      </c>
      <c r="L147" s="41"/>
      <c r="M147" s="182" t="s">
        <v>19</v>
      </c>
      <c r="N147" s="183" t="s">
        <v>47</v>
      </c>
      <c r="O147" s="66"/>
      <c r="P147" s="184">
        <f t="shared" si="41"/>
        <v>0</v>
      </c>
      <c r="Q147" s="184">
        <v>0</v>
      </c>
      <c r="R147" s="184">
        <f t="shared" si="42"/>
        <v>0</v>
      </c>
      <c r="S147" s="184">
        <v>0</v>
      </c>
      <c r="T147" s="185">
        <f t="shared" si="4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86" t="s">
        <v>184</v>
      </c>
      <c r="AT147" s="186" t="s">
        <v>179</v>
      </c>
      <c r="AU147" s="186" t="s">
        <v>84</v>
      </c>
      <c r="AY147" s="19" t="s">
        <v>177</v>
      </c>
      <c r="BE147" s="187">
        <f t="shared" si="44"/>
        <v>0</v>
      </c>
      <c r="BF147" s="187">
        <f t="shared" si="45"/>
        <v>0</v>
      </c>
      <c r="BG147" s="187">
        <f t="shared" si="46"/>
        <v>0</v>
      </c>
      <c r="BH147" s="187">
        <f t="shared" si="47"/>
        <v>0</v>
      </c>
      <c r="BI147" s="187">
        <f t="shared" si="48"/>
        <v>0</v>
      </c>
      <c r="BJ147" s="19" t="s">
        <v>84</v>
      </c>
      <c r="BK147" s="187">
        <f t="shared" si="49"/>
        <v>0</v>
      </c>
      <c r="BL147" s="19" t="s">
        <v>184</v>
      </c>
      <c r="BM147" s="186" t="s">
        <v>5441</v>
      </c>
    </row>
    <row r="148" spans="1:65" s="2" customFormat="1" ht="16.5" customHeight="1">
      <c r="A148" s="36"/>
      <c r="B148" s="37"/>
      <c r="C148" s="237" t="s">
        <v>945</v>
      </c>
      <c r="D148" s="237" t="s">
        <v>757</v>
      </c>
      <c r="E148" s="238" t="s">
        <v>5442</v>
      </c>
      <c r="F148" s="239" t="s">
        <v>5443</v>
      </c>
      <c r="G148" s="240" t="s">
        <v>595</v>
      </c>
      <c r="H148" s="241">
        <v>199</v>
      </c>
      <c r="I148" s="242"/>
      <c r="J148" s="243">
        <f t="shared" si="40"/>
        <v>0</v>
      </c>
      <c r="K148" s="239" t="s">
        <v>19</v>
      </c>
      <c r="L148" s="244"/>
      <c r="M148" s="245" t="s">
        <v>19</v>
      </c>
      <c r="N148" s="246" t="s">
        <v>47</v>
      </c>
      <c r="O148" s="66"/>
      <c r="P148" s="184">
        <f t="shared" si="41"/>
        <v>0</v>
      </c>
      <c r="Q148" s="184">
        <v>0</v>
      </c>
      <c r="R148" s="184">
        <f t="shared" si="42"/>
        <v>0</v>
      </c>
      <c r="S148" s="184">
        <v>0</v>
      </c>
      <c r="T148" s="185">
        <f t="shared" si="4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86" t="s">
        <v>252</v>
      </c>
      <c r="AT148" s="186" t="s">
        <v>757</v>
      </c>
      <c r="AU148" s="186" t="s">
        <v>84</v>
      </c>
      <c r="AY148" s="19" t="s">
        <v>177</v>
      </c>
      <c r="BE148" s="187">
        <f t="shared" si="44"/>
        <v>0</v>
      </c>
      <c r="BF148" s="187">
        <f t="shared" si="45"/>
        <v>0</v>
      </c>
      <c r="BG148" s="187">
        <f t="shared" si="46"/>
        <v>0</v>
      </c>
      <c r="BH148" s="187">
        <f t="shared" si="47"/>
        <v>0</v>
      </c>
      <c r="BI148" s="187">
        <f t="shared" si="48"/>
        <v>0</v>
      </c>
      <c r="BJ148" s="19" t="s">
        <v>84</v>
      </c>
      <c r="BK148" s="187">
        <f t="shared" si="49"/>
        <v>0</v>
      </c>
      <c r="BL148" s="19" t="s">
        <v>184</v>
      </c>
      <c r="BM148" s="186" t="s">
        <v>5444</v>
      </c>
    </row>
    <row r="149" spans="1:65" s="2" customFormat="1" ht="16.5" customHeight="1">
      <c r="A149" s="36"/>
      <c r="B149" s="37"/>
      <c r="C149" s="175" t="s">
        <v>979</v>
      </c>
      <c r="D149" s="175" t="s">
        <v>179</v>
      </c>
      <c r="E149" s="176" t="s">
        <v>5445</v>
      </c>
      <c r="F149" s="177" t="s">
        <v>5446</v>
      </c>
      <c r="G149" s="178" t="s">
        <v>272</v>
      </c>
      <c r="H149" s="179">
        <v>10</v>
      </c>
      <c r="I149" s="180"/>
      <c r="J149" s="181">
        <f t="shared" si="40"/>
        <v>0</v>
      </c>
      <c r="K149" s="177" t="s">
        <v>19</v>
      </c>
      <c r="L149" s="41"/>
      <c r="M149" s="182" t="s">
        <v>19</v>
      </c>
      <c r="N149" s="183" t="s">
        <v>47</v>
      </c>
      <c r="O149" s="66"/>
      <c r="P149" s="184">
        <f t="shared" si="41"/>
        <v>0</v>
      </c>
      <c r="Q149" s="184">
        <v>0</v>
      </c>
      <c r="R149" s="184">
        <f t="shared" si="42"/>
        <v>0</v>
      </c>
      <c r="S149" s="184">
        <v>0</v>
      </c>
      <c r="T149" s="185">
        <f t="shared" si="4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86" t="s">
        <v>184</v>
      </c>
      <c r="AT149" s="186" t="s">
        <v>179</v>
      </c>
      <c r="AU149" s="186" t="s">
        <v>84</v>
      </c>
      <c r="AY149" s="19" t="s">
        <v>177</v>
      </c>
      <c r="BE149" s="187">
        <f t="shared" si="44"/>
        <v>0</v>
      </c>
      <c r="BF149" s="187">
        <f t="shared" si="45"/>
        <v>0</v>
      </c>
      <c r="BG149" s="187">
        <f t="shared" si="46"/>
        <v>0</v>
      </c>
      <c r="BH149" s="187">
        <f t="shared" si="47"/>
        <v>0</v>
      </c>
      <c r="BI149" s="187">
        <f t="shared" si="48"/>
        <v>0</v>
      </c>
      <c r="BJ149" s="19" t="s">
        <v>84</v>
      </c>
      <c r="BK149" s="187">
        <f t="shared" si="49"/>
        <v>0</v>
      </c>
      <c r="BL149" s="19" t="s">
        <v>184</v>
      </c>
      <c r="BM149" s="186" t="s">
        <v>5447</v>
      </c>
    </row>
    <row r="150" spans="1:65" s="2" customFormat="1" ht="16.5" customHeight="1">
      <c r="A150" s="36"/>
      <c r="B150" s="37"/>
      <c r="C150" s="175" t="s">
        <v>1382</v>
      </c>
      <c r="D150" s="175" t="s">
        <v>179</v>
      </c>
      <c r="E150" s="176" t="s">
        <v>5448</v>
      </c>
      <c r="F150" s="177" t="s">
        <v>5449</v>
      </c>
      <c r="G150" s="178" t="s">
        <v>272</v>
      </c>
      <c r="H150" s="179">
        <v>2</v>
      </c>
      <c r="I150" s="180"/>
      <c r="J150" s="181">
        <f t="shared" si="40"/>
        <v>0</v>
      </c>
      <c r="K150" s="177" t="s">
        <v>19</v>
      </c>
      <c r="L150" s="41"/>
      <c r="M150" s="182" t="s">
        <v>19</v>
      </c>
      <c r="N150" s="183" t="s">
        <v>47</v>
      </c>
      <c r="O150" s="66"/>
      <c r="P150" s="184">
        <f t="shared" si="41"/>
        <v>0</v>
      </c>
      <c r="Q150" s="184">
        <v>1.6199999999999999E-3</v>
      </c>
      <c r="R150" s="184">
        <f t="shared" si="42"/>
        <v>3.2399999999999998E-3</v>
      </c>
      <c r="S150" s="184">
        <v>0</v>
      </c>
      <c r="T150" s="185">
        <f t="shared" si="4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86" t="s">
        <v>184</v>
      </c>
      <c r="AT150" s="186" t="s">
        <v>179</v>
      </c>
      <c r="AU150" s="186" t="s">
        <v>84</v>
      </c>
      <c r="AY150" s="19" t="s">
        <v>177</v>
      </c>
      <c r="BE150" s="187">
        <f t="shared" si="44"/>
        <v>0</v>
      </c>
      <c r="BF150" s="187">
        <f t="shared" si="45"/>
        <v>0</v>
      </c>
      <c r="BG150" s="187">
        <f t="shared" si="46"/>
        <v>0</v>
      </c>
      <c r="BH150" s="187">
        <f t="shared" si="47"/>
        <v>0</v>
      </c>
      <c r="BI150" s="187">
        <f t="shared" si="48"/>
        <v>0</v>
      </c>
      <c r="BJ150" s="19" t="s">
        <v>84</v>
      </c>
      <c r="BK150" s="187">
        <f t="shared" si="49"/>
        <v>0</v>
      </c>
      <c r="BL150" s="19" t="s">
        <v>184</v>
      </c>
      <c r="BM150" s="186" t="s">
        <v>5450</v>
      </c>
    </row>
    <row r="151" spans="1:65" s="2" customFormat="1" ht="16.5" customHeight="1">
      <c r="A151" s="36"/>
      <c r="B151" s="37"/>
      <c r="C151" s="175" t="s">
        <v>1387</v>
      </c>
      <c r="D151" s="175" t="s">
        <v>179</v>
      </c>
      <c r="E151" s="176" t="s">
        <v>5451</v>
      </c>
      <c r="F151" s="177" t="s">
        <v>5452</v>
      </c>
      <c r="G151" s="178" t="s">
        <v>272</v>
      </c>
      <c r="H151" s="179">
        <v>1</v>
      </c>
      <c r="I151" s="180"/>
      <c r="J151" s="181">
        <f t="shared" si="40"/>
        <v>0</v>
      </c>
      <c r="K151" s="177" t="s">
        <v>19</v>
      </c>
      <c r="L151" s="41"/>
      <c r="M151" s="182" t="s">
        <v>19</v>
      </c>
      <c r="N151" s="183" t="s">
        <v>47</v>
      </c>
      <c r="O151" s="66"/>
      <c r="P151" s="184">
        <f t="shared" si="41"/>
        <v>0</v>
      </c>
      <c r="Q151" s="184">
        <v>1.5900000000000001E-3</v>
      </c>
      <c r="R151" s="184">
        <f t="shared" si="42"/>
        <v>1.5900000000000001E-3</v>
      </c>
      <c r="S151" s="184">
        <v>0</v>
      </c>
      <c r="T151" s="185">
        <f t="shared" si="4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86" t="s">
        <v>184</v>
      </c>
      <c r="AT151" s="186" t="s">
        <v>179</v>
      </c>
      <c r="AU151" s="186" t="s">
        <v>84</v>
      </c>
      <c r="AY151" s="19" t="s">
        <v>177</v>
      </c>
      <c r="BE151" s="187">
        <f t="shared" si="44"/>
        <v>0</v>
      </c>
      <c r="BF151" s="187">
        <f t="shared" si="45"/>
        <v>0</v>
      </c>
      <c r="BG151" s="187">
        <f t="shared" si="46"/>
        <v>0</v>
      </c>
      <c r="BH151" s="187">
        <f t="shared" si="47"/>
        <v>0</v>
      </c>
      <c r="BI151" s="187">
        <f t="shared" si="48"/>
        <v>0</v>
      </c>
      <c r="BJ151" s="19" t="s">
        <v>84</v>
      </c>
      <c r="BK151" s="187">
        <f t="shared" si="49"/>
        <v>0</v>
      </c>
      <c r="BL151" s="19" t="s">
        <v>184</v>
      </c>
      <c r="BM151" s="186" t="s">
        <v>5453</v>
      </c>
    </row>
    <row r="152" spans="1:65" s="2" customFormat="1" ht="16.5" customHeight="1">
      <c r="A152" s="36"/>
      <c r="B152" s="37"/>
      <c r="C152" s="175" t="s">
        <v>1393</v>
      </c>
      <c r="D152" s="175" t="s">
        <v>179</v>
      </c>
      <c r="E152" s="176" t="s">
        <v>5454</v>
      </c>
      <c r="F152" s="177" t="s">
        <v>5455</v>
      </c>
      <c r="G152" s="178" t="s">
        <v>272</v>
      </c>
      <c r="H152" s="179">
        <v>1</v>
      </c>
      <c r="I152" s="180"/>
      <c r="J152" s="181">
        <f t="shared" si="40"/>
        <v>0</v>
      </c>
      <c r="K152" s="177" t="s">
        <v>19</v>
      </c>
      <c r="L152" s="41"/>
      <c r="M152" s="182" t="s">
        <v>19</v>
      </c>
      <c r="N152" s="183" t="s">
        <v>47</v>
      </c>
      <c r="O152" s="66"/>
      <c r="P152" s="184">
        <f t="shared" si="41"/>
        <v>0</v>
      </c>
      <c r="Q152" s="184">
        <v>8.4000000000000003E-4</v>
      </c>
      <c r="R152" s="184">
        <f t="shared" si="42"/>
        <v>8.4000000000000003E-4</v>
      </c>
      <c r="S152" s="184">
        <v>0</v>
      </c>
      <c r="T152" s="185">
        <f t="shared" si="4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86" t="s">
        <v>184</v>
      </c>
      <c r="AT152" s="186" t="s">
        <v>179</v>
      </c>
      <c r="AU152" s="186" t="s">
        <v>84</v>
      </c>
      <c r="AY152" s="19" t="s">
        <v>177</v>
      </c>
      <c r="BE152" s="187">
        <f t="shared" si="44"/>
        <v>0</v>
      </c>
      <c r="BF152" s="187">
        <f t="shared" si="45"/>
        <v>0</v>
      </c>
      <c r="BG152" s="187">
        <f t="shared" si="46"/>
        <v>0</v>
      </c>
      <c r="BH152" s="187">
        <f t="shared" si="47"/>
        <v>0</v>
      </c>
      <c r="BI152" s="187">
        <f t="shared" si="48"/>
        <v>0</v>
      </c>
      <c r="BJ152" s="19" t="s">
        <v>84</v>
      </c>
      <c r="BK152" s="187">
        <f t="shared" si="49"/>
        <v>0</v>
      </c>
      <c r="BL152" s="19" t="s">
        <v>184</v>
      </c>
      <c r="BM152" s="186" t="s">
        <v>5456</v>
      </c>
    </row>
    <row r="153" spans="1:65" s="2" customFormat="1" ht="16.5" customHeight="1">
      <c r="A153" s="36"/>
      <c r="B153" s="37"/>
      <c r="C153" s="237" t="s">
        <v>989</v>
      </c>
      <c r="D153" s="237" t="s">
        <v>757</v>
      </c>
      <c r="E153" s="238" t="s">
        <v>5457</v>
      </c>
      <c r="F153" s="239" t="s">
        <v>5458</v>
      </c>
      <c r="G153" s="240" t="s">
        <v>272</v>
      </c>
      <c r="H153" s="241">
        <v>1</v>
      </c>
      <c r="I153" s="242"/>
      <c r="J153" s="243">
        <f t="shared" si="40"/>
        <v>0</v>
      </c>
      <c r="K153" s="239" t="s">
        <v>19</v>
      </c>
      <c r="L153" s="244"/>
      <c r="M153" s="245" t="s">
        <v>19</v>
      </c>
      <c r="N153" s="246" t="s">
        <v>47</v>
      </c>
      <c r="O153" s="66"/>
      <c r="P153" s="184">
        <f t="shared" si="41"/>
        <v>0</v>
      </c>
      <c r="Q153" s="184">
        <v>0</v>
      </c>
      <c r="R153" s="184">
        <f t="shared" si="42"/>
        <v>0</v>
      </c>
      <c r="S153" s="184">
        <v>0</v>
      </c>
      <c r="T153" s="185">
        <f t="shared" si="43"/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186" t="s">
        <v>252</v>
      </c>
      <c r="AT153" s="186" t="s">
        <v>757</v>
      </c>
      <c r="AU153" s="186" t="s">
        <v>84</v>
      </c>
      <c r="AY153" s="19" t="s">
        <v>177</v>
      </c>
      <c r="BE153" s="187">
        <f t="shared" si="44"/>
        <v>0</v>
      </c>
      <c r="BF153" s="187">
        <f t="shared" si="45"/>
        <v>0</v>
      </c>
      <c r="BG153" s="187">
        <f t="shared" si="46"/>
        <v>0</v>
      </c>
      <c r="BH153" s="187">
        <f t="shared" si="47"/>
        <v>0</v>
      </c>
      <c r="BI153" s="187">
        <f t="shared" si="48"/>
        <v>0</v>
      </c>
      <c r="BJ153" s="19" t="s">
        <v>84</v>
      </c>
      <c r="BK153" s="187">
        <f t="shared" si="49"/>
        <v>0</v>
      </c>
      <c r="BL153" s="19" t="s">
        <v>184</v>
      </c>
      <c r="BM153" s="186" t="s">
        <v>5459</v>
      </c>
    </row>
    <row r="154" spans="1:65" s="2" customFormat="1" ht="16.5" customHeight="1">
      <c r="A154" s="36"/>
      <c r="B154" s="37"/>
      <c r="C154" s="237" t="s">
        <v>998</v>
      </c>
      <c r="D154" s="237" t="s">
        <v>757</v>
      </c>
      <c r="E154" s="238" t="s">
        <v>5460</v>
      </c>
      <c r="F154" s="239" t="s">
        <v>5461</v>
      </c>
      <c r="G154" s="240" t="s">
        <v>272</v>
      </c>
      <c r="H154" s="241">
        <v>1</v>
      </c>
      <c r="I154" s="242"/>
      <c r="J154" s="243">
        <f t="shared" si="40"/>
        <v>0</v>
      </c>
      <c r="K154" s="239" t="s">
        <v>19</v>
      </c>
      <c r="L154" s="244"/>
      <c r="M154" s="245" t="s">
        <v>19</v>
      </c>
      <c r="N154" s="246" t="s">
        <v>47</v>
      </c>
      <c r="O154" s="66"/>
      <c r="P154" s="184">
        <f t="shared" si="41"/>
        <v>0</v>
      </c>
      <c r="Q154" s="184">
        <v>0</v>
      </c>
      <c r="R154" s="184">
        <f t="shared" si="42"/>
        <v>0</v>
      </c>
      <c r="S154" s="184">
        <v>0</v>
      </c>
      <c r="T154" s="185">
        <f t="shared" si="43"/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86" t="s">
        <v>252</v>
      </c>
      <c r="AT154" s="186" t="s">
        <v>757</v>
      </c>
      <c r="AU154" s="186" t="s">
        <v>84</v>
      </c>
      <c r="AY154" s="19" t="s">
        <v>177</v>
      </c>
      <c r="BE154" s="187">
        <f t="shared" si="44"/>
        <v>0</v>
      </c>
      <c r="BF154" s="187">
        <f t="shared" si="45"/>
        <v>0</v>
      </c>
      <c r="BG154" s="187">
        <f t="shared" si="46"/>
        <v>0</v>
      </c>
      <c r="BH154" s="187">
        <f t="shared" si="47"/>
        <v>0</v>
      </c>
      <c r="BI154" s="187">
        <f t="shared" si="48"/>
        <v>0</v>
      </c>
      <c r="BJ154" s="19" t="s">
        <v>84</v>
      </c>
      <c r="BK154" s="187">
        <f t="shared" si="49"/>
        <v>0</v>
      </c>
      <c r="BL154" s="19" t="s">
        <v>184</v>
      </c>
      <c r="BM154" s="186" t="s">
        <v>5462</v>
      </c>
    </row>
    <row r="155" spans="1:65" s="2" customFormat="1" ht="16.5" customHeight="1">
      <c r="A155" s="36"/>
      <c r="B155" s="37"/>
      <c r="C155" s="237" t="s">
        <v>1033</v>
      </c>
      <c r="D155" s="237" t="s">
        <v>757</v>
      </c>
      <c r="E155" s="238" t="s">
        <v>5463</v>
      </c>
      <c r="F155" s="239" t="s">
        <v>5464</v>
      </c>
      <c r="G155" s="240" t="s">
        <v>272</v>
      </c>
      <c r="H155" s="241">
        <v>1</v>
      </c>
      <c r="I155" s="242"/>
      <c r="J155" s="243">
        <f t="shared" si="40"/>
        <v>0</v>
      </c>
      <c r="K155" s="239" t="s">
        <v>19</v>
      </c>
      <c r="L155" s="244"/>
      <c r="M155" s="245" t="s">
        <v>19</v>
      </c>
      <c r="N155" s="246" t="s">
        <v>47</v>
      </c>
      <c r="O155" s="66"/>
      <c r="P155" s="184">
        <f t="shared" si="41"/>
        <v>0</v>
      </c>
      <c r="Q155" s="184">
        <v>0</v>
      </c>
      <c r="R155" s="184">
        <f t="shared" si="42"/>
        <v>0</v>
      </c>
      <c r="S155" s="184">
        <v>0</v>
      </c>
      <c r="T155" s="185">
        <f t="shared" si="4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86" t="s">
        <v>252</v>
      </c>
      <c r="AT155" s="186" t="s">
        <v>757</v>
      </c>
      <c r="AU155" s="186" t="s">
        <v>84</v>
      </c>
      <c r="AY155" s="19" t="s">
        <v>177</v>
      </c>
      <c r="BE155" s="187">
        <f t="shared" si="44"/>
        <v>0</v>
      </c>
      <c r="BF155" s="187">
        <f t="shared" si="45"/>
        <v>0</v>
      </c>
      <c r="BG155" s="187">
        <f t="shared" si="46"/>
        <v>0</v>
      </c>
      <c r="BH155" s="187">
        <f t="shared" si="47"/>
        <v>0</v>
      </c>
      <c r="BI155" s="187">
        <f t="shared" si="48"/>
        <v>0</v>
      </c>
      <c r="BJ155" s="19" t="s">
        <v>84</v>
      </c>
      <c r="BK155" s="187">
        <f t="shared" si="49"/>
        <v>0</v>
      </c>
      <c r="BL155" s="19" t="s">
        <v>184</v>
      </c>
      <c r="BM155" s="186" t="s">
        <v>5465</v>
      </c>
    </row>
    <row r="156" spans="1:65" s="2" customFormat="1" ht="16.5" customHeight="1">
      <c r="A156" s="36"/>
      <c r="B156" s="37"/>
      <c r="C156" s="237" t="s">
        <v>1039</v>
      </c>
      <c r="D156" s="237" t="s">
        <v>757</v>
      </c>
      <c r="E156" s="238" t="s">
        <v>5466</v>
      </c>
      <c r="F156" s="239" t="s">
        <v>5467</v>
      </c>
      <c r="G156" s="240" t="s">
        <v>272</v>
      </c>
      <c r="H156" s="241">
        <v>1</v>
      </c>
      <c r="I156" s="242"/>
      <c r="J156" s="243">
        <f t="shared" si="40"/>
        <v>0</v>
      </c>
      <c r="K156" s="239" t="s">
        <v>19</v>
      </c>
      <c r="L156" s="244"/>
      <c r="M156" s="245" t="s">
        <v>19</v>
      </c>
      <c r="N156" s="246" t="s">
        <v>47</v>
      </c>
      <c r="O156" s="66"/>
      <c r="P156" s="184">
        <f t="shared" si="41"/>
        <v>0</v>
      </c>
      <c r="Q156" s="184">
        <v>0</v>
      </c>
      <c r="R156" s="184">
        <f t="shared" si="42"/>
        <v>0</v>
      </c>
      <c r="S156" s="184">
        <v>0</v>
      </c>
      <c r="T156" s="185">
        <f t="shared" si="4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86" t="s">
        <v>252</v>
      </c>
      <c r="AT156" s="186" t="s">
        <v>757</v>
      </c>
      <c r="AU156" s="186" t="s">
        <v>84</v>
      </c>
      <c r="AY156" s="19" t="s">
        <v>177</v>
      </c>
      <c r="BE156" s="187">
        <f t="shared" si="44"/>
        <v>0</v>
      </c>
      <c r="BF156" s="187">
        <f t="shared" si="45"/>
        <v>0</v>
      </c>
      <c r="BG156" s="187">
        <f t="shared" si="46"/>
        <v>0</v>
      </c>
      <c r="BH156" s="187">
        <f t="shared" si="47"/>
        <v>0</v>
      </c>
      <c r="BI156" s="187">
        <f t="shared" si="48"/>
        <v>0</v>
      </c>
      <c r="BJ156" s="19" t="s">
        <v>84</v>
      </c>
      <c r="BK156" s="187">
        <f t="shared" si="49"/>
        <v>0</v>
      </c>
      <c r="BL156" s="19" t="s">
        <v>184</v>
      </c>
      <c r="BM156" s="186" t="s">
        <v>5468</v>
      </c>
    </row>
    <row r="157" spans="1:65" s="2" customFormat="1" ht="16.5" customHeight="1">
      <c r="A157" s="36"/>
      <c r="B157" s="37"/>
      <c r="C157" s="237" t="s">
        <v>1044</v>
      </c>
      <c r="D157" s="237" t="s">
        <v>757</v>
      </c>
      <c r="E157" s="238" t="s">
        <v>5469</v>
      </c>
      <c r="F157" s="239" t="s">
        <v>5470</v>
      </c>
      <c r="G157" s="240" t="s">
        <v>272</v>
      </c>
      <c r="H157" s="241">
        <v>2</v>
      </c>
      <c r="I157" s="242"/>
      <c r="J157" s="243">
        <f t="shared" si="40"/>
        <v>0</v>
      </c>
      <c r="K157" s="239" t="s">
        <v>19</v>
      </c>
      <c r="L157" s="244"/>
      <c r="M157" s="245" t="s">
        <v>19</v>
      </c>
      <c r="N157" s="246" t="s">
        <v>47</v>
      </c>
      <c r="O157" s="66"/>
      <c r="P157" s="184">
        <f t="shared" si="41"/>
        <v>0</v>
      </c>
      <c r="Q157" s="184">
        <v>0</v>
      </c>
      <c r="R157" s="184">
        <f t="shared" si="42"/>
        <v>0</v>
      </c>
      <c r="S157" s="184">
        <v>0</v>
      </c>
      <c r="T157" s="185">
        <f t="shared" si="4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86" t="s">
        <v>252</v>
      </c>
      <c r="AT157" s="186" t="s">
        <v>757</v>
      </c>
      <c r="AU157" s="186" t="s">
        <v>84</v>
      </c>
      <c r="AY157" s="19" t="s">
        <v>177</v>
      </c>
      <c r="BE157" s="187">
        <f t="shared" si="44"/>
        <v>0</v>
      </c>
      <c r="BF157" s="187">
        <f t="shared" si="45"/>
        <v>0</v>
      </c>
      <c r="BG157" s="187">
        <f t="shared" si="46"/>
        <v>0</v>
      </c>
      <c r="BH157" s="187">
        <f t="shared" si="47"/>
        <v>0</v>
      </c>
      <c r="BI157" s="187">
        <f t="shared" si="48"/>
        <v>0</v>
      </c>
      <c r="BJ157" s="19" t="s">
        <v>84</v>
      </c>
      <c r="BK157" s="187">
        <f t="shared" si="49"/>
        <v>0</v>
      </c>
      <c r="BL157" s="19" t="s">
        <v>184</v>
      </c>
      <c r="BM157" s="186" t="s">
        <v>5471</v>
      </c>
    </row>
    <row r="158" spans="1:65" s="2" customFormat="1" ht="16.5" customHeight="1">
      <c r="A158" s="36"/>
      <c r="B158" s="37"/>
      <c r="C158" s="237" t="s">
        <v>1055</v>
      </c>
      <c r="D158" s="237" t="s">
        <v>757</v>
      </c>
      <c r="E158" s="238" t="s">
        <v>5472</v>
      </c>
      <c r="F158" s="239" t="s">
        <v>5473</v>
      </c>
      <c r="G158" s="240" t="s">
        <v>272</v>
      </c>
      <c r="H158" s="241">
        <v>2</v>
      </c>
      <c r="I158" s="242"/>
      <c r="J158" s="243">
        <f t="shared" si="40"/>
        <v>0</v>
      </c>
      <c r="K158" s="239" t="s">
        <v>19</v>
      </c>
      <c r="L158" s="244"/>
      <c r="M158" s="245" t="s">
        <v>19</v>
      </c>
      <c r="N158" s="246" t="s">
        <v>47</v>
      </c>
      <c r="O158" s="66"/>
      <c r="P158" s="184">
        <f t="shared" si="41"/>
        <v>0</v>
      </c>
      <c r="Q158" s="184">
        <v>0</v>
      </c>
      <c r="R158" s="184">
        <f t="shared" si="42"/>
        <v>0</v>
      </c>
      <c r="S158" s="184">
        <v>0</v>
      </c>
      <c r="T158" s="185">
        <f t="shared" si="43"/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86" t="s">
        <v>252</v>
      </c>
      <c r="AT158" s="186" t="s">
        <v>757</v>
      </c>
      <c r="AU158" s="186" t="s">
        <v>84</v>
      </c>
      <c r="AY158" s="19" t="s">
        <v>177</v>
      </c>
      <c r="BE158" s="187">
        <f t="shared" si="44"/>
        <v>0</v>
      </c>
      <c r="BF158" s="187">
        <f t="shared" si="45"/>
        <v>0</v>
      </c>
      <c r="BG158" s="187">
        <f t="shared" si="46"/>
        <v>0</v>
      </c>
      <c r="BH158" s="187">
        <f t="shared" si="47"/>
        <v>0</v>
      </c>
      <c r="BI158" s="187">
        <f t="shared" si="48"/>
        <v>0</v>
      </c>
      <c r="BJ158" s="19" t="s">
        <v>84</v>
      </c>
      <c r="BK158" s="187">
        <f t="shared" si="49"/>
        <v>0</v>
      </c>
      <c r="BL158" s="19" t="s">
        <v>184</v>
      </c>
      <c r="BM158" s="186" t="s">
        <v>5474</v>
      </c>
    </row>
    <row r="159" spans="1:65" s="2" customFormat="1" ht="16.5" customHeight="1">
      <c r="A159" s="36"/>
      <c r="B159" s="37"/>
      <c r="C159" s="237" t="s">
        <v>1063</v>
      </c>
      <c r="D159" s="237" t="s">
        <v>757</v>
      </c>
      <c r="E159" s="238" t="s">
        <v>5475</v>
      </c>
      <c r="F159" s="239" t="s">
        <v>5476</v>
      </c>
      <c r="G159" s="240" t="s">
        <v>272</v>
      </c>
      <c r="H159" s="241">
        <v>2</v>
      </c>
      <c r="I159" s="242"/>
      <c r="J159" s="243">
        <f t="shared" si="40"/>
        <v>0</v>
      </c>
      <c r="K159" s="239" t="s">
        <v>19</v>
      </c>
      <c r="L159" s="244"/>
      <c r="M159" s="245" t="s">
        <v>19</v>
      </c>
      <c r="N159" s="246" t="s">
        <v>47</v>
      </c>
      <c r="O159" s="66"/>
      <c r="P159" s="184">
        <f t="shared" si="41"/>
        <v>0</v>
      </c>
      <c r="Q159" s="184">
        <v>0</v>
      </c>
      <c r="R159" s="184">
        <f t="shared" si="42"/>
        <v>0</v>
      </c>
      <c r="S159" s="184">
        <v>0</v>
      </c>
      <c r="T159" s="185">
        <f t="shared" si="43"/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86" t="s">
        <v>252</v>
      </c>
      <c r="AT159" s="186" t="s">
        <v>757</v>
      </c>
      <c r="AU159" s="186" t="s">
        <v>84</v>
      </c>
      <c r="AY159" s="19" t="s">
        <v>177</v>
      </c>
      <c r="BE159" s="187">
        <f t="shared" si="44"/>
        <v>0</v>
      </c>
      <c r="BF159" s="187">
        <f t="shared" si="45"/>
        <v>0</v>
      </c>
      <c r="BG159" s="187">
        <f t="shared" si="46"/>
        <v>0</v>
      </c>
      <c r="BH159" s="187">
        <f t="shared" si="47"/>
        <v>0</v>
      </c>
      <c r="BI159" s="187">
        <f t="shared" si="48"/>
        <v>0</v>
      </c>
      <c r="BJ159" s="19" t="s">
        <v>84</v>
      </c>
      <c r="BK159" s="187">
        <f t="shared" si="49"/>
        <v>0</v>
      </c>
      <c r="BL159" s="19" t="s">
        <v>184</v>
      </c>
      <c r="BM159" s="186" t="s">
        <v>5477</v>
      </c>
    </row>
    <row r="160" spans="1:65" s="2" customFormat="1" ht="16.5" customHeight="1">
      <c r="A160" s="36"/>
      <c r="B160" s="37"/>
      <c r="C160" s="237" t="s">
        <v>1068</v>
      </c>
      <c r="D160" s="237" t="s">
        <v>757</v>
      </c>
      <c r="E160" s="238" t="s">
        <v>5478</v>
      </c>
      <c r="F160" s="239" t="s">
        <v>5479</v>
      </c>
      <c r="G160" s="240" t="s">
        <v>272</v>
      </c>
      <c r="H160" s="241">
        <v>2</v>
      </c>
      <c r="I160" s="242"/>
      <c r="J160" s="243">
        <f t="shared" si="40"/>
        <v>0</v>
      </c>
      <c r="K160" s="239" t="s">
        <v>19</v>
      </c>
      <c r="L160" s="244"/>
      <c r="M160" s="245" t="s">
        <v>19</v>
      </c>
      <c r="N160" s="246" t="s">
        <v>47</v>
      </c>
      <c r="O160" s="66"/>
      <c r="P160" s="184">
        <f t="shared" si="41"/>
        <v>0</v>
      </c>
      <c r="Q160" s="184">
        <v>0</v>
      </c>
      <c r="R160" s="184">
        <f t="shared" si="42"/>
        <v>0</v>
      </c>
      <c r="S160" s="184">
        <v>0</v>
      </c>
      <c r="T160" s="185">
        <f t="shared" si="4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86" t="s">
        <v>252</v>
      </c>
      <c r="AT160" s="186" t="s">
        <v>757</v>
      </c>
      <c r="AU160" s="186" t="s">
        <v>84</v>
      </c>
      <c r="AY160" s="19" t="s">
        <v>177</v>
      </c>
      <c r="BE160" s="187">
        <f t="shared" si="44"/>
        <v>0</v>
      </c>
      <c r="BF160" s="187">
        <f t="shared" si="45"/>
        <v>0</v>
      </c>
      <c r="BG160" s="187">
        <f t="shared" si="46"/>
        <v>0</v>
      </c>
      <c r="BH160" s="187">
        <f t="shared" si="47"/>
        <v>0</v>
      </c>
      <c r="BI160" s="187">
        <f t="shared" si="48"/>
        <v>0</v>
      </c>
      <c r="BJ160" s="19" t="s">
        <v>84</v>
      </c>
      <c r="BK160" s="187">
        <f t="shared" si="49"/>
        <v>0</v>
      </c>
      <c r="BL160" s="19" t="s">
        <v>184</v>
      </c>
      <c r="BM160" s="186" t="s">
        <v>5480</v>
      </c>
    </row>
    <row r="161" spans="1:65" s="2" customFormat="1" ht="16.5" customHeight="1">
      <c r="A161" s="36"/>
      <c r="B161" s="37"/>
      <c r="C161" s="237" t="s">
        <v>1073</v>
      </c>
      <c r="D161" s="237" t="s">
        <v>757</v>
      </c>
      <c r="E161" s="238" t="s">
        <v>5481</v>
      </c>
      <c r="F161" s="239" t="s">
        <v>5482</v>
      </c>
      <c r="G161" s="240" t="s">
        <v>272</v>
      </c>
      <c r="H161" s="241">
        <v>1</v>
      </c>
      <c r="I161" s="242"/>
      <c r="J161" s="243">
        <f t="shared" si="40"/>
        <v>0</v>
      </c>
      <c r="K161" s="239" t="s">
        <v>19</v>
      </c>
      <c r="L161" s="244"/>
      <c r="M161" s="245" t="s">
        <v>19</v>
      </c>
      <c r="N161" s="246" t="s">
        <v>47</v>
      </c>
      <c r="O161" s="66"/>
      <c r="P161" s="184">
        <f t="shared" si="41"/>
        <v>0</v>
      </c>
      <c r="Q161" s="184">
        <v>0</v>
      </c>
      <c r="R161" s="184">
        <f t="shared" si="42"/>
        <v>0</v>
      </c>
      <c r="S161" s="184">
        <v>0</v>
      </c>
      <c r="T161" s="185">
        <f t="shared" si="4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86" t="s">
        <v>252</v>
      </c>
      <c r="AT161" s="186" t="s">
        <v>757</v>
      </c>
      <c r="AU161" s="186" t="s">
        <v>84</v>
      </c>
      <c r="AY161" s="19" t="s">
        <v>177</v>
      </c>
      <c r="BE161" s="187">
        <f t="shared" si="44"/>
        <v>0</v>
      </c>
      <c r="BF161" s="187">
        <f t="shared" si="45"/>
        <v>0</v>
      </c>
      <c r="BG161" s="187">
        <f t="shared" si="46"/>
        <v>0</v>
      </c>
      <c r="BH161" s="187">
        <f t="shared" si="47"/>
        <v>0</v>
      </c>
      <c r="BI161" s="187">
        <f t="shared" si="48"/>
        <v>0</v>
      </c>
      <c r="BJ161" s="19" t="s">
        <v>84</v>
      </c>
      <c r="BK161" s="187">
        <f t="shared" si="49"/>
        <v>0</v>
      </c>
      <c r="BL161" s="19" t="s">
        <v>184</v>
      </c>
      <c r="BM161" s="186" t="s">
        <v>5483</v>
      </c>
    </row>
    <row r="162" spans="1:65" s="2" customFormat="1" ht="16.5" customHeight="1">
      <c r="A162" s="36"/>
      <c r="B162" s="37"/>
      <c r="C162" s="237" t="s">
        <v>1085</v>
      </c>
      <c r="D162" s="237" t="s">
        <v>757</v>
      </c>
      <c r="E162" s="238" t="s">
        <v>5484</v>
      </c>
      <c r="F162" s="239" t="s">
        <v>5485</v>
      </c>
      <c r="G162" s="240" t="s">
        <v>272</v>
      </c>
      <c r="H162" s="241">
        <v>1</v>
      </c>
      <c r="I162" s="242"/>
      <c r="J162" s="243">
        <f t="shared" si="40"/>
        <v>0</v>
      </c>
      <c r="K162" s="239" t="s">
        <v>19</v>
      </c>
      <c r="L162" s="244"/>
      <c r="M162" s="245" t="s">
        <v>19</v>
      </c>
      <c r="N162" s="246" t="s">
        <v>47</v>
      </c>
      <c r="O162" s="66"/>
      <c r="P162" s="184">
        <f t="shared" si="41"/>
        <v>0</v>
      </c>
      <c r="Q162" s="184">
        <v>0</v>
      </c>
      <c r="R162" s="184">
        <f t="shared" si="42"/>
        <v>0</v>
      </c>
      <c r="S162" s="184">
        <v>0</v>
      </c>
      <c r="T162" s="185">
        <f t="shared" si="4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86" t="s">
        <v>252</v>
      </c>
      <c r="AT162" s="186" t="s">
        <v>757</v>
      </c>
      <c r="AU162" s="186" t="s">
        <v>84</v>
      </c>
      <c r="AY162" s="19" t="s">
        <v>177</v>
      </c>
      <c r="BE162" s="187">
        <f t="shared" si="44"/>
        <v>0</v>
      </c>
      <c r="BF162" s="187">
        <f t="shared" si="45"/>
        <v>0</v>
      </c>
      <c r="BG162" s="187">
        <f t="shared" si="46"/>
        <v>0</v>
      </c>
      <c r="BH162" s="187">
        <f t="shared" si="47"/>
        <v>0</v>
      </c>
      <c r="BI162" s="187">
        <f t="shared" si="48"/>
        <v>0</v>
      </c>
      <c r="BJ162" s="19" t="s">
        <v>84</v>
      </c>
      <c r="BK162" s="187">
        <f t="shared" si="49"/>
        <v>0</v>
      </c>
      <c r="BL162" s="19" t="s">
        <v>184</v>
      </c>
      <c r="BM162" s="186" t="s">
        <v>5486</v>
      </c>
    </row>
    <row r="163" spans="1:65" s="2" customFormat="1" ht="16.5" customHeight="1">
      <c r="A163" s="36"/>
      <c r="B163" s="37"/>
      <c r="C163" s="237" t="s">
        <v>1089</v>
      </c>
      <c r="D163" s="237" t="s">
        <v>757</v>
      </c>
      <c r="E163" s="238" t="s">
        <v>5487</v>
      </c>
      <c r="F163" s="239" t="s">
        <v>5488</v>
      </c>
      <c r="G163" s="240" t="s">
        <v>272</v>
      </c>
      <c r="H163" s="241">
        <v>1</v>
      </c>
      <c r="I163" s="242"/>
      <c r="J163" s="243">
        <f t="shared" si="40"/>
        <v>0</v>
      </c>
      <c r="K163" s="239" t="s">
        <v>19</v>
      </c>
      <c r="L163" s="244"/>
      <c r="M163" s="245" t="s">
        <v>19</v>
      </c>
      <c r="N163" s="246" t="s">
        <v>47</v>
      </c>
      <c r="O163" s="66"/>
      <c r="P163" s="184">
        <f t="shared" si="41"/>
        <v>0</v>
      </c>
      <c r="Q163" s="184">
        <v>0</v>
      </c>
      <c r="R163" s="184">
        <f t="shared" si="42"/>
        <v>0</v>
      </c>
      <c r="S163" s="184">
        <v>0</v>
      </c>
      <c r="T163" s="185">
        <f t="shared" si="43"/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86" t="s">
        <v>252</v>
      </c>
      <c r="AT163" s="186" t="s">
        <v>757</v>
      </c>
      <c r="AU163" s="186" t="s">
        <v>84</v>
      </c>
      <c r="AY163" s="19" t="s">
        <v>177</v>
      </c>
      <c r="BE163" s="187">
        <f t="shared" si="44"/>
        <v>0</v>
      </c>
      <c r="BF163" s="187">
        <f t="shared" si="45"/>
        <v>0</v>
      </c>
      <c r="BG163" s="187">
        <f t="shared" si="46"/>
        <v>0</v>
      </c>
      <c r="BH163" s="187">
        <f t="shared" si="47"/>
        <v>0</v>
      </c>
      <c r="BI163" s="187">
        <f t="shared" si="48"/>
        <v>0</v>
      </c>
      <c r="BJ163" s="19" t="s">
        <v>84</v>
      </c>
      <c r="BK163" s="187">
        <f t="shared" si="49"/>
        <v>0</v>
      </c>
      <c r="BL163" s="19" t="s">
        <v>184</v>
      </c>
      <c r="BM163" s="186" t="s">
        <v>5489</v>
      </c>
    </row>
    <row r="164" spans="1:65" s="2" customFormat="1" ht="16.5" customHeight="1">
      <c r="A164" s="36"/>
      <c r="B164" s="37"/>
      <c r="C164" s="237" t="s">
        <v>1093</v>
      </c>
      <c r="D164" s="237" t="s">
        <v>757</v>
      </c>
      <c r="E164" s="238" t="s">
        <v>5490</v>
      </c>
      <c r="F164" s="239" t="s">
        <v>5491</v>
      </c>
      <c r="G164" s="240" t="s">
        <v>5492</v>
      </c>
      <c r="H164" s="241">
        <v>1</v>
      </c>
      <c r="I164" s="242"/>
      <c r="J164" s="243">
        <f t="shared" si="40"/>
        <v>0</v>
      </c>
      <c r="K164" s="239" t="s">
        <v>19</v>
      </c>
      <c r="L164" s="244"/>
      <c r="M164" s="245" t="s">
        <v>19</v>
      </c>
      <c r="N164" s="246" t="s">
        <v>47</v>
      </c>
      <c r="O164" s="66"/>
      <c r="P164" s="184">
        <f t="shared" si="41"/>
        <v>0</v>
      </c>
      <c r="Q164" s="184">
        <v>0</v>
      </c>
      <c r="R164" s="184">
        <f t="shared" si="42"/>
        <v>0</v>
      </c>
      <c r="S164" s="184">
        <v>0</v>
      </c>
      <c r="T164" s="185">
        <f t="shared" si="43"/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86" t="s">
        <v>252</v>
      </c>
      <c r="AT164" s="186" t="s">
        <v>757</v>
      </c>
      <c r="AU164" s="186" t="s">
        <v>84</v>
      </c>
      <c r="AY164" s="19" t="s">
        <v>177</v>
      </c>
      <c r="BE164" s="187">
        <f t="shared" si="44"/>
        <v>0</v>
      </c>
      <c r="BF164" s="187">
        <f t="shared" si="45"/>
        <v>0</v>
      </c>
      <c r="BG164" s="187">
        <f t="shared" si="46"/>
        <v>0</v>
      </c>
      <c r="BH164" s="187">
        <f t="shared" si="47"/>
        <v>0</v>
      </c>
      <c r="BI164" s="187">
        <f t="shared" si="48"/>
        <v>0</v>
      </c>
      <c r="BJ164" s="19" t="s">
        <v>84</v>
      </c>
      <c r="BK164" s="187">
        <f t="shared" si="49"/>
        <v>0</v>
      </c>
      <c r="BL164" s="19" t="s">
        <v>184</v>
      </c>
      <c r="BM164" s="186" t="s">
        <v>5493</v>
      </c>
    </row>
    <row r="165" spans="1:65" s="2" customFormat="1" ht="16.5" customHeight="1">
      <c r="A165" s="36"/>
      <c r="B165" s="37"/>
      <c r="C165" s="237" t="s">
        <v>1097</v>
      </c>
      <c r="D165" s="237" t="s">
        <v>757</v>
      </c>
      <c r="E165" s="238" t="s">
        <v>5494</v>
      </c>
      <c r="F165" s="239" t="s">
        <v>5495</v>
      </c>
      <c r="G165" s="240" t="s">
        <v>272</v>
      </c>
      <c r="H165" s="241">
        <v>1</v>
      </c>
      <c r="I165" s="242"/>
      <c r="J165" s="243">
        <f t="shared" si="40"/>
        <v>0</v>
      </c>
      <c r="K165" s="239" t="s">
        <v>19</v>
      </c>
      <c r="L165" s="244"/>
      <c r="M165" s="245" t="s">
        <v>19</v>
      </c>
      <c r="N165" s="246" t="s">
        <v>47</v>
      </c>
      <c r="O165" s="66"/>
      <c r="P165" s="184">
        <f t="shared" si="41"/>
        <v>0</v>
      </c>
      <c r="Q165" s="184">
        <v>0</v>
      </c>
      <c r="R165" s="184">
        <f t="shared" si="42"/>
        <v>0</v>
      </c>
      <c r="S165" s="184">
        <v>0</v>
      </c>
      <c r="T165" s="185">
        <f t="shared" si="43"/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86" t="s">
        <v>252</v>
      </c>
      <c r="AT165" s="186" t="s">
        <v>757</v>
      </c>
      <c r="AU165" s="186" t="s">
        <v>84</v>
      </c>
      <c r="AY165" s="19" t="s">
        <v>177</v>
      </c>
      <c r="BE165" s="187">
        <f t="shared" si="44"/>
        <v>0</v>
      </c>
      <c r="BF165" s="187">
        <f t="shared" si="45"/>
        <v>0</v>
      </c>
      <c r="BG165" s="187">
        <f t="shared" si="46"/>
        <v>0</v>
      </c>
      <c r="BH165" s="187">
        <f t="shared" si="47"/>
        <v>0</v>
      </c>
      <c r="BI165" s="187">
        <f t="shared" si="48"/>
        <v>0</v>
      </c>
      <c r="BJ165" s="19" t="s">
        <v>84</v>
      </c>
      <c r="BK165" s="187">
        <f t="shared" si="49"/>
        <v>0</v>
      </c>
      <c r="BL165" s="19" t="s">
        <v>184</v>
      </c>
      <c r="BM165" s="186" t="s">
        <v>5496</v>
      </c>
    </row>
    <row r="166" spans="1:65" s="2" customFormat="1" ht="16.5" customHeight="1">
      <c r="A166" s="36"/>
      <c r="B166" s="37"/>
      <c r="C166" s="237" t="s">
        <v>1101</v>
      </c>
      <c r="D166" s="237" t="s">
        <v>757</v>
      </c>
      <c r="E166" s="238" t="s">
        <v>5497</v>
      </c>
      <c r="F166" s="239" t="s">
        <v>5498</v>
      </c>
      <c r="G166" s="240" t="s">
        <v>272</v>
      </c>
      <c r="H166" s="241">
        <v>14</v>
      </c>
      <c r="I166" s="242"/>
      <c r="J166" s="243">
        <f t="shared" si="40"/>
        <v>0</v>
      </c>
      <c r="K166" s="239" t="s">
        <v>19</v>
      </c>
      <c r="L166" s="244"/>
      <c r="M166" s="245" t="s">
        <v>19</v>
      </c>
      <c r="N166" s="246" t="s">
        <v>47</v>
      </c>
      <c r="O166" s="66"/>
      <c r="P166" s="184">
        <f t="shared" si="41"/>
        <v>0</v>
      </c>
      <c r="Q166" s="184">
        <v>0</v>
      </c>
      <c r="R166" s="184">
        <f t="shared" si="42"/>
        <v>0</v>
      </c>
      <c r="S166" s="184">
        <v>0</v>
      </c>
      <c r="T166" s="185">
        <f t="shared" si="43"/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186" t="s">
        <v>252</v>
      </c>
      <c r="AT166" s="186" t="s">
        <v>757</v>
      </c>
      <c r="AU166" s="186" t="s">
        <v>84</v>
      </c>
      <c r="AY166" s="19" t="s">
        <v>177</v>
      </c>
      <c r="BE166" s="187">
        <f t="shared" si="44"/>
        <v>0</v>
      </c>
      <c r="BF166" s="187">
        <f t="shared" si="45"/>
        <v>0</v>
      </c>
      <c r="BG166" s="187">
        <f t="shared" si="46"/>
        <v>0</v>
      </c>
      <c r="BH166" s="187">
        <f t="shared" si="47"/>
        <v>0</v>
      </c>
      <c r="BI166" s="187">
        <f t="shared" si="48"/>
        <v>0</v>
      </c>
      <c r="BJ166" s="19" t="s">
        <v>84</v>
      </c>
      <c r="BK166" s="187">
        <f t="shared" si="49"/>
        <v>0</v>
      </c>
      <c r="BL166" s="19" t="s">
        <v>184</v>
      </c>
      <c r="BM166" s="186" t="s">
        <v>5499</v>
      </c>
    </row>
    <row r="167" spans="1:65" s="2" customFormat="1" ht="16.5" customHeight="1">
      <c r="A167" s="36"/>
      <c r="B167" s="37"/>
      <c r="C167" s="237" t="s">
        <v>1105</v>
      </c>
      <c r="D167" s="237" t="s">
        <v>757</v>
      </c>
      <c r="E167" s="238" t="s">
        <v>5500</v>
      </c>
      <c r="F167" s="239" t="s">
        <v>5501</v>
      </c>
      <c r="G167" s="240" t="s">
        <v>272</v>
      </c>
      <c r="H167" s="241">
        <v>6</v>
      </c>
      <c r="I167" s="242"/>
      <c r="J167" s="243">
        <f t="shared" si="40"/>
        <v>0</v>
      </c>
      <c r="K167" s="239" t="s">
        <v>19</v>
      </c>
      <c r="L167" s="244"/>
      <c r="M167" s="245" t="s">
        <v>19</v>
      </c>
      <c r="N167" s="246" t="s">
        <v>47</v>
      </c>
      <c r="O167" s="66"/>
      <c r="P167" s="184">
        <f t="shared" si="41"/>
        <v>0</v>
      </c>
      <c r="Q167" s="184">
        <v>0</v>
      </c>
      <c r="R167" s="184">
        <f t="shared" si="42"/>
        <v>0</v>
      </c>
      <c r="S167" s="184">
        <v>0</v>
      </c>
      <c r="T167" s="185">
        <f t="shared" si="43"/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86" t="s">
        <v>252</v>
      </c>
      <c r="AT167" s="186" t="s">
        <v>757</v>
      </c>
      <c r="AU167" s="186" t="s">
        <v>84</v>
      </c>
      <c r="AY167" s="19" t="s">
        <v>177</v>
      </c>
      <c r="BE167" s="187">
        <f t="shared" si="44"/>
        <v>0</v>
      </c>
      <c r="BF167" s="187">
        <f t="shared" si="45"/>
        <v>0</v>
      </c>
      <c r="BG167" s="187">
        <f t="shared" si="46"/>
        <v>0</v>
      </c>
      <c r="BH167" s="187">
        <f t="shared" si="47"/>
        <v>0</v>
      </c>
      <c r="BI167" s="187">
        <f t="shared" si="48"/>
        <v>0</v>
      </c>
      <c r="BJ167" s="19" t="s">
        <v>84</v>
      </c>
      <c r="BK167" s="187">
        <f t="shared" si="49"/>
        <v>0</v>
      </c>
      <c r="BL167" s="19" t="s">
        <v>184</v>
      </c>
      <c r="BM167" s="186" t="s">
        <v>5502</v>
      </c>
    </row>
    <row r="168" spans="1:65" s="2" customFormat="1" ht="16.5" customHeight="1">
      <c r="A168" s="36"/>
      <c r="B168" s="37"/>
      <c r="C168" s="237" t="s">
        <v>1109</v>
      </c>
      <c r="D168" s="237" t="s">
        <v>757</v>
      </c>
      <c r="E168" s="238" t="s">
        <v>5503</v>
      </c>
      <c r="F168" s="239" t="s">
        <v>5504</v>
      </c>
      <c r="G168" s="240" t="s">
        <v>272</v>
      </c>
      <c r="H168" s="241">
        <v>132</v>
      </c>
      <c r="I168" s="242"/>
      <c r="J168" s="243">
        <f t="shared" si="40"/>
        <v>0</v>
      </c>
      <c r="K168" s="239" t="s">
        <v>19</v>
      </c>
      <c r="L168" s="244"/>
      <c r="M168" s="245" t="s">
        <v>19</v>
      </c>
      <c r="N168" s="246" t="s">
        <v>47</v>
      </c>
      <c r="O168" s="66"/>
      <c r="P168" s="184">
        <f t="shared" si="41"/>
        <v>0</v>
      </c>
      <c r="Q168" s="184">
        <v>0</v>
      </c>
      <c r="R168" s="184">
        <f t="shared" si="42"/>
        <v>0</v>
      </c>
      <c r="S168" s="184">
        <v>0</v>
      </c>
      <c r="T168" s="185">
        <f t="shared" si="4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86" t="s">
        <v>252</v>
      </c>
      <c r="AT168" s="186" t="s">
        <v>757</v>
      </c>
      <c r="AU168" s="186" t="s">
        <v>84</v>
      </c>
      <c r="AY168" s="19" t="s">
        <v>177</v>
      </c>
      <c r="BE168" s="187">
        <f t="shared" si="44"/>
        <v>0</v>
      </c>
      <c r="BF168" s="187">
        <f t="shared" si="45"/>
        <v>0</v>
      </c>
      <c r="BG168" s="187">
        <f t="shared" si="46"/>
        <v>0</v>
      </c>
      <c r="BH168" s="187">
        <f t="shared" si="47"/>
        <v>0</v>
      </c>
      <c r="BI168" s="187">
        <f t="shared" si="48"/>
        <v>0</v>
      </c>
      <c r="BJ168" s="19" t="s">
        <v>84</v>
      </c>
      <c r="BK168" s="187">
        <f t="shared" si="49"/>
        <v>0</v>
      </c>
      <c r="BL168" s="19" t="s">
        <v>184</v>
      </c>
      <c r="BM168" s="186" t="s">
        <v>5505</v>
      </c>
    </row>
    <row r="169" spans="1:65" s="2" customFormat="1" ht="16.5" customHeight="1">
      <c r="A169" s="36"/>
      <c r="B169" s="37"/>
      <c r="C169" s="237" t="s">
        <v>1115</v>
      </c>
      <c r="D169" s="237" t="s">
        <v>757</v>
      </c>
      <c r="E169" s="238" t="s">
        <v>5506</v>
      </c>
      <c r="F169" s="239" t="s">
        <v>5507</v>
      </c>
      <c r="G169" s="240" t="s">
        <v>272</v>
      </c>
      <c r="H169" s="241">
        <v>132</v>
      </c>
      <c r="I169" s="242"/>
      <c r="J169" s="243">
        <f t="shared" si="40"/>
        <v>0</v>
      </c>
      <c r="K169" s="239" t="s">
        <v>19</v>
      </c>
      <c r="L169" s="244"/>
      <c r="M169" s="245" t="s">
        <v>19</v>
      </c>
      <c r="N169" s="246" t="s">
        <v>47</v>
      </c>
      <c r="O169" s="66"/>
      <c r="P169" s="184">
        <f t="shared" si="41"/>
        <v>0</v>
      </c>
      <c r="Q169" s="184">
        <v>0</v>
      </c>
      <c r="R169" s="184">
        <f t="shared" si="42"/>
        <v>0</v>
      </c>
      <c r="S169" s="184">
        <v>0</v>
      </c>
      <c r="T169" s="185">
        <f t="shared" si="4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86" t="s">
        <v>252</v>
      </c>
      <c r="AT169" s="186" t="s">
        <v>757</v>
      </c>
      <c r="AU169" s="186" t="s">
        <v>84</v>
      </c>
      <c r="AY169" s="19" t="s">
        <v>177</v>
      </c>
      <c r="BE169" s="187">
        <f t="shared" si="44"/>
        <v>0</v>
      </c>
      <c r="BF169" s="187">
        <f t="shared" si="45"/>
        <v>0</v>
      </c>
      <c r="BG169" s="187">
        <f t="shared" si="46"/>
        <v>0</v>
      </c>
      <c r="BH169" s="187">
        <f t="shared" si="47"/>
        <v>0</v>
      </c>
      <c r="BI169" s="187">
        <f t="shared" si="48"/>
        <v>0</v>
      </c>
      <c r="BJ169" s="19" t="s">
        <v>84</v>
      </c>
      <c r="BK169" s="187">
        <f t="shared" si="49"/>
        <v>0</v>
      </c>
      <c r="BL169" s="19" t="s">
        <v>184</v>
      </c>
      <c r="BM169" s="186" t="s">
        <v>5508</v>
      </c>
    </row>
    <row r="170" spans="1:65" s="2" customFormat="1" ht="16.5" customHeight="1">
      <c r="A170" s="36"/>
      <c r="B170" s="37"/>
      <c r="C170" s="175" t="s">
        <v>1119</v>
      </c>
      <c r="D170" s="175" t="s">
        <v>179</v>
      </c>
      <c r="E170" s="176" t="s">
        <v>5509</v>
      </c>
      <c r="F170" s="177" t="s">
        <v>5510</v>
      </c>
      <c r="G170" s="178" t="s">
        <v>272</v>
      </c>
      <c r="H170" s="179">
        <v>1</v>
      </c>
      <c r="I170" s="180"/>
      <c r="J170" s="181">
        <f t="shared" ref="J170:J201" si="50">ROUND(I170*H170,2)</f>
        <v>0</v>
      </c>
      <c r="K170" s="177" t="s">
        <v>19</v>
      </c>
      <c r="L170" s="41"/>
      <c r="M170" s="182" t="s">
        <v>19</v>
      </c>
      <c r="N170" s="183" t="s">
        <v>47</v>
      </c>
      <c r="O170" s="66"/>
      <c r="P170" s="184">
        <f t="shared" ref="P170:P201" si="51">O170*H170</f>
        <v>0</v>
      </c>
      <c r="Q170" s="184">
        <v>0</v>
      </c>
      <c r="R170" s="184">
        <f t="shared" ref="R170:R201" si="52">Q170*H170</f>
        <v>0</v>
      </c>
      <c r="S170" s="184">
        <v>0</v>
      </c>
      <c r="T170" s="185">
        <f t="shared" ref="T170:T201" si="53"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86" t="s">
        <v>184</v>
      </c>
      <c r="AT170" s="186" t="s">
        <v>179</v>
      </c>
      <c r="AU170" s="186" t="s">
        <v>84</v>
      </c>
      <c r="AY170" s="19" t="s">
        <v>177</v>
      </c>
      <c r="BE170" s="187">
        <f t="shared" ref="BE170:BE195" si="54">IF(N170="základní",J170,0)</f>
        <v>0</v>
      </c>
      <c r="BF170" s="187">
        <f t="shared" ref="BF170:BF195" si="55">IF(N170="snížená",J170,0)</f>
        <v>0</v>
      </c>
      <c r="BG170" s="187">
        <f t="shared" ref="BG170:BG195" si="56">IF(N170="zákl. přenesená",J170,0)</f>
        <v>0</v>
      </c>
      <c r="BH170" s="187">
        <f t="shared" ref="BH170:BH195" si="57">IF(N170="sníž. přenesená",J170,0)</f>
        <v>0</v>
      </c>
      <c r="BI170" s="187">
        <f t="shared" ref="BI170:BI195" si="58">IF(N170="nulová",J170,0)</f>
        <v>0</v>
      </c>
      <c r="BJ170" s="19" t="s">
        <v>84</v>
      </c>
      <c r="BK170" s="187">
        <f t="shared" ref="BK170:BK195" si="59">ROUND(I170*H170,2)</f>
        <v>0</v>
      </c>
      <c r="BL170" s="19" t="s">
        <v>184</v>
      </c>
      <c r="BM170" s="186" t="s">
        <v>5511</v>
      </c>
    </row>
    <row r="171" spans="1:65" s="2" customFormat="1" ht="16.5" customHeight="1">
      <c r="A171" s="36"/>
      <c r="B171" s="37"/>
      <c r="C171" s="237" t="s">
        <v>1127</v>
      </c>
      <c r="D171" s="237" t="s">
        <v>757</v>
      </c>
      <c r="E171" s="238" t="s">
        <v>5512</v>
      </c>
      <c r="F171" s="239" t="s">
        <v>5513</v>
      </c>
      <c r="G171" s="240" t="s">
        <v>272</v>
      </c>
      <c r="H171" s="241">
        <v>1</v>
      </c>
      <c r="I171" s="242"/>
      <c r="J171" s="243">
        <f t="shared" si="50"/>
        <v>0</v>
      </c>
      <c r="K171" s="239" t="s">
        <v>19</v>
      </c>
      <c r="L171" s="244"/>
      <c r="M171" s="245" t="s">
        <v>19</v>
      </c>
      <c r="N171" s="246" t="s">
        <v>47</v>
      </c>
      <c r="O171" s="66"/>
      <c r="P171" s="184">
        <f t="shared" si="51"/>
        <v>0</v>
      </c>
      <c r="Q171" s="184">
        <v>0</v>
      </c>
      <c r="R171" s="184">
        <f t="shared" si="52"/>
        <v>0</v>
      </c>
      <c r="S171" s="184">
        <v>0</v>
      </c>
      <c r="T171" s="185">
        <f t="shared" si="5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86" t="s">
        <v>252</v>
      </c>
      <c r="AT171" s="186" t="s">
        <v>757</v>
      </c>
      <c r="AU171" s="186" t="s">
        <v>84</v>
      </c>
      <c r="AY171" s="19" t="s">
        <v>177</v>
      </c>
      <c r="BE171" s="187">
        <f t="shared" si="54"/>
        <v>0</v>
      </c>
      <c r="BF171" s="187">
        <f t="shared" si="55"/>
        <v>0</v>
      </c>
      <c r="BG171" s="187">
        <f t="shared" si="56"/>
        <v>0</v>
      </c>
      <c r="BH171" s="187">
        <f t="shared" si="57"/>
        <v>0</v>
      </c>
      <c r="BI171" s="187">
        <f t="shared" si="58"/>
        <v>0</v>
      </c>
      <c r="BJ171" s="19" t="s">
        <v>84</v>
      </c>
      <c r="BK171" s="187">
        <f t="shared" si="59"/>
        <v>0</v>
      </c>
      <c r="BL171" s="19" t="s">
        <v>184</v>
      </c>
      <c r="BM171" s="186" t="s">
        <v>5514</v>
      </c>
    </row>
    <row r="172" spans="1:65" s="2" customFormat="1" ht="16.5" customHeight="1">
      <c r="A172" s="36"/>
      <c r="B172" s="37"/>
      <c r="C172" s="175" t="s">
        <v>1131</v>
      </c>
      <c r="D172" s="175" t="s">
        <v>179</v>
      </c>
      <c r="E172" s="176" t="s">
        <v>5515</v>
      </c>
      <c r="F172" s="177" t="s">
        <v>5516</v>
      </c>
      <c r="G172" s="178" t="s">
        <v>272</v>
      </c>
      <c r="H172" s="179">
        <v>1</v>
      </c>
      <c r="I172" s="180"/>
      <c r="J172" s="181">
        <f t="shared" si="50"/>
        <v>0</v>
      </c>
      <c r="K172" s="177" t="s">
        <v>19</v>
      </c>
      <c r="L172" s="41"/>
      <c r="M172" s="182" t="s">
        <v>19</v>
      </c>
      <c r="N172" s="183" t="s">
        <v>47</v>
      </c>
      <c r="O172" s="66"/>
      <c r="P172" s="184">
        <f t="shared" si="51"/>
        <v>0</v>
      </c>
      <c r="Q172" s="184">
        <v>0</v>
      </c>
      <c r="R172" s="184">
        <f t="shared" si="52"/>
        <v>0</v>
      </c>
      <c r="S172" s="184">
        <v>0</v>
      </c>
      <c r="T172" s="185">
        <f t="shared" si="5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86" t="s">
        <v>184</v>
      </c>
      <c r="AT172" s="186" t="s">
        <v>179</v>
      </c>
      <c r="AU172" s="186" t="s">
        <v>84</v>
      </c>
      <c r="AY172" s="19" t="s">
        <v>177</v>
      </c>
      <c r="BE172" s="187">
        <f t="shared" si="54"/>
        <v>0</v>
      </c>
      <c r="BF172" s="187">
        <f t="shared" si="55"/>
        <v>0</v>
      </c>
      <c r="BG172" s="187">
        <f t="shared" si="56"/>
        <v>0</v>
      </c>
      <c r="BH172" s="187">
        <f t="shared" si="57"/>
        <v>0</v>
      </c>
      <c r="BI172" s="187">
        <f t="shared" si="58"/>
        <v>0</v>
      </c>
      <c r="BJ172" s="19" t="s">
        <v>84</v>
      </c>
      <c r="BK172" s="187">
        <f t="shared" si="59"/>
        <v>0</v>
      </c>
      <c r="BL172" s="19" t="s">
        <v>184</v>
      </c>
      <c r="BM172" s="186" t="s">
        <v>5517</v>
      </c>
    </row>
    <row r="173" spans="1:65" s="2" customFormat="1" ht="16.5" customHeight="1">
      <c r="A173" s="36"/>
      <c r="B173" s="37"/>
      <c r="C173" s="237" t="s">
        <v>1135</v>
      </c>
      <c r="D173" s="237" t="s">
        <v>757</v>
      </c>
      <c r="E173" s="238" t="s">
        <v>5518</v>
      </c>
      <c r="F173" s="239" t="s">
        <v>5519</v>
      </c>
      <c r="G173" s="240" t="s">
        <v>272</v>
      </c>
      <c r="H173" s="241">
        <v>1</v>
      </c>
      <c r="I173" s="242"/>
      <c r="J173" s="243">
        <f t="shared" si="50"/>
        <v>0</v>
      </c>
      <c r="K173" s="239" t="s">
        <v>19</v>
      </c>
      <c r="L173" s="244"/>
      <c r="M173" s="245" t="s">
        <v>19</v>
      </c>
      <c r="N173" s="246" t="s">
        <v>47</v>
      </c>
      <c r="O173" s="66"/>
      <c r="P173" s="184">
        <f t="shared" si="51"/>
        <v>0</v>
      </c>
      <c r="Q173" s="184">
        <v>0</v>
      </c>
      <c r="R173" s="184">
        <f t="shared" si="52"/>
        <v>0</v>
      </c>
      <c r="S173" s="184">
        <v>0</v>
      </c>
      <c r="T173" s="185">
        <f t="shared" si="5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86" t="s">
        <v>252</v>
      </c>
      <c r="AT173" s="186" t="s">
        <v>757</v>
      </c>
      <c r="AU173" s="186" t="s">
        <v>84</v>
      </c>
      <c r="AY173" s="19" t="s">
        <v>177</v>
      </c>
      <c r="BE173" s="187">
        <f t="shared" si="54"/>
        <v>0</v>
      </c>
      <c r="BF173" s="187">
        <f t="shared" si="55"/>
        <v>0</v>
      </c>
      <c r="BG173" s="187">
        <f t="shared" si="56"/>
        <v>0</v>
      </c>
      <c r="BH173" s="187">
        <f t="shared" si="57"/>
        <v>0</v>
      </c>
      <c r="BI173" s="187">
        <f t="shared" si="58"/>
        <v>0</v>
      </c>
      <c r="BJ173" s="19" t="s">
        <v>84</v>
      </c>
      <c r="BK173" s="187">
        <f t="shared" si="59"/>
        <v>0</v>
      </c>
      <c r="BL173" s="19" t="s">
        <v>184</v>
      </c>
      <c r="BM173" s="186" t="s">
        <v>5520</v>
      </c>
    </row>
    <row r="174" spans="1:65" s="2" customFormat="1" ht="16.5" customHeight="1">
      <c r="A174" s="36"/>
      <c r="B174" s="37"/>
      <c r="C174" s="175" t="s">
        <v>1140</v>
      </c>
      <c r="D174" s="175" t="s">
        <v>179</v>
      </c>
      <c r="E174" s="176" t="s">
        <v>4799</v>
      </c>
      <c r="F174" s="177" t="s">
        <v>4800</v>
      </c>
      <c r="G174" s="178" t="s">
        <v>272</v>
      </c>
      <c r="H174" s="179">
        <v>1</v>
      </c>
      <c r="I174" s="180"/>
      <c r="J174" s="181">
        <f t="shared" si="50"/>
        <v>0</v>
      </c>
      <c r="K174" s="177" t="s">
        <v>19</v>
      </c>
      <c r="L174" s="41"/>
      <c r="M174" s="182" t="s">
        <v>19</v>
      </c>
      <c r="N174" s="183" t="s">
        <v>47</v>
      </c>
      <c r="O174" s="66"/>
      <c r="P174" s="184">
        <f t="shared" si="51"/>
        <v>0</v>
      </c>
      <c r="Q174" s="184">
        <v>0</v>
      </c>
      <c r="R174" s="184">
        <f t="shared" si="52"/>
        <v>0</v>
      </c>
      <c r="S174" s="184">
        <v>0</v>
      </c>
      <c r="T174" s="185">
        <f t="shared" si="5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86" t="s">
        <v>184</v>
      </c>
      <c r="AT174" s="186" t="s">
        <v>179</v>
      </c>
      <c r="AU174" s="186" t="s">
        <v>84</v>
      </c>
      <c r="AY174" s="19" t="s">
        <v>177</v>
      </c>
      <c r="BE174" s="187">
        <f t="shared" si="54"/>
        <v>0</v>
      </c>
      <c r="BF174" s="187">
        <f t="shared" si="55"/>
        <v>0</v>
      </c>
      <c r="BG174" s="187">
        <f t="shared" si="56"/>
        <v>0</v>
      </c>
      <c r="BH174" s="187">
        <f t="shared" si="57"/>
        <v>0</v>
      </c>
      <c r="BI174" s="187">
        <f t="shared" si="58"/>
        <v>0</v>
      </c>
      <c r="BJ174" s="19" t="s">
        <v>84</v>
      </c>
      <c r="BK174" s="187">
        <f t="shared" si="59"/>
        <v>0</v>
      </c>
      <c r="BL174" s="19" t="s">
        <v>184</v>
      </c>
      <c r="BM174" s="186" t="s">
        <v>5521</v>
      </c>
    </row>
    <row r="175" spans="1:65" s="2" customFormat="1" ht="16.5" customHeight="1">
      <c r="A175" s="36"/>
      <c r="B175" s="37"/>
      <c r="C175" s="237" t="s">
        <v>1146</v>
      </c>
      <c r="D175" s="237" t="s">
        <v>757</v>
      </c>
      <c r="E175" s="238" t="s">
        <v>4802</v>
      </c>
      <c r="F175" s="239" t="s">
        <v>5522</v>
      </c>
      <c r="G175" s="240" t="s">
        <v>272</v>
      </c>
      <c r="H175" s="241">
        <v>1</v>
      </c>
      <c r="I175" s="242"/>
      <c r="J175" s="243">
        <f t="shared" si="50"/>
        <v>0</v>
      </c>
      <c r="K175" s="239" t="s">
        <v>19</v>
      </c>
      <c r="L175" s="244"/>
      <c r="M175" s="245" t="s">
        <v>19</v>
      </c>
      <c r="N175" s="246" t="s">
        <v>47</v>
      </c>
      <c r="O175" s="66"/>
      <c r="P175" s="184">
        <f t="shared" si="51"/>
        <v>0</v>
      </c>
      <c r="Q175" s="184">
        <v>0</v>
      </c>
      <c r="R175" s="184">
        <f t="shared" si="52"/>
        <v>0</v>
      </c>
      <c r="S175" s="184">
        <v>0</v>
      </c>
      <c r="T175" s="185">
        <f t="shared" si="5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86" t="s">
        <v>252</v>
      </c>
      <c r="AT175" s="186" t="s">
        <v>757</v>
      </c>
      <c r="AU175" s="186" t="s">
        <v>84</v>
      </c>
      <c r="AY175" s="19" t="s">
        <v>177</v>
      </c>
      <c r="BE175" s="187">
        <f t="shared" si="54"/>
        <v>0</v>
      </c>
      <c r="BF175" s="187">
        <f t="shared" si="55"/>
        <v>0</v>
      </c>
      <c r="BG175" s="187">
        <f t="shared" si="56"/>
        <v>0</v>
      </c>
      <c r="BH175" s="187">
        <f t="shared" si="57"/>
        <v>0</v>
      </c>
      <c r="BI175" s="187">
        <f t="shared" si="58"/>
        <v>0</v>
      </c>
      <c r="BJ175" s="19" t="s">
        <v>84</v>
      </c>
      <c r="BK175" s="187">
        <f t="shared" si="59"/>
        <v>0</v>
      </c>
      <c r="BL175" s="19" t="s">
        <v>184</v>
      </c>
      <c r="BM175" s="186" t="s">
        <v>5523</v>
      </c>
    </row>
    <row r="176" spans="1:65" s="2" customFormat="1" ht="16.5" customHeight="1">
      <c r="A176" s="36"/>
      <c r="B176" s="37"/>
      <c r="C176" s="175" t="s">
        <v>1151</v>
      </c>
      <c r="D176" s="175" t="s">
        <v>179</v>
      </c>
      <c r="E176" s="176" t="s">
        <v>4781</v>
      </c>
      <c r="F176" s="177" t="s">
        <v>4782</v>
      </c>
      <c r="G176" s="178" t="s">
        <v>272</v>
      </c>
      <c r="H176" s="179">
        <v>1</v>
      </c>
      <c r="I176" s="180"/>
      <c r="J176" s="181">
        <f t="shared" si="50"/>
        <v>0</v>
      </c>
      <c r="K176" s="177" t="s">
        <v>19</v>
      </c>
      <c r="L176" s="41"/>
      <c r="M176" s="182" t="s">
        <v>19</v>
      </c>
      <c r="N176" s="183" t="s">
        <v>47</v>
      </c>
      <c r="O176" s="66"/>
      <c r="P176" s="184">
        <f t="shared" si="51"/>
        <v>0</v>
      </c>
      <c r="Q176" s="184">
        <v>0</v>
      </c>
      <c r="R176" s="184">
        <f t="shared" si="52"/>
        <v>0</v>
      </c>
      <c r="S176" s="184">
        <v>0</v>
      </c>
      <c r="T176" s="185">
        <f t="shared" si="5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86" t="s">
        <v>184</v>
      </c>
      <c r="AT176" s="186" t="s">
        <v>179</v>
      </c>
      <c r="AU176" s="186" t="s">
        <v>84</v>
      </c>
      <c r="AY176" s="19" t="s">
        <v>177</v>
      </c>
      <c r="BE176" s="187">
        <f t="shared" si="54"/>
        <v>0</v>
      </c>
      <c r="BF176" s="187">
        <f t="shared" si="55"/>
        <v>0</v>
      </c>
      <c r="BG176" s="187">
        <f t="shared" si="56"/>
        <v>0</v>
      </c>
      <c r="BH176" s="187">
        <f t="shared" si="57"/>
        <v>0</v>
      </c>
      <c r="BI176" s="187">
        <f t="shared" si="58"/>
        <v>0</v>
      </c>
      <c r="BJ176" s="19" t="s">
        <v>84</v>
      </c>
      <c r="BK176" s="187">
        <f t="shared" si="59"/>
        <v>0</v>
      </c>
      <c r="BL176" s="19" t="s">
        <v>184</v>
      </c>
      <c r="BM176" s="186" t="s">
        <v>5524</v>
      </c>
    </row>
    <row r="177" spans="1:65" s="2" customFormat="1" ht="16.5" customHeight="1">
      <c r="A177" s="36"/>
      <c r="B177" s="37"/>
      <c r="C177" s="237" t="s">
        <v>1164</v>
      </c>
      <c r="D177" s="237" t="s">
        <v>757</v>
      </c>
      <c r="E177" s="238" t="s">
        <v>4793</v>
      </c>
      <c r="F177" s="239" t="s">
        <v>4785</v>
      </c>
      <c r="G177" s="240" t="s">
        <v>272</v>
      </c>
      <c r="H177" s="241">
        <v>1</v>
      </c>
      <c r="I177" s="242"/>
      <c r="J177" s="243">
        <f t="shared" si="50"/>
        <v>0</v>
      </c>
      <c r="K177" s="239" t="s">
        <v>19</v>
      </c>
      <c r="L177" s="244"/>
      <c r="M177" s="245" t="s">
        <v>19</v>
      </c>
      <c r="N177" s="246" t="s">
        <v>47</v>
      </c>
      <c r="O177" s="66"/>
      <c r="P177" s="184">
        <f t="shared" si="51"/>
        <v>0</v>
      </c>
      <c r="Q177" s="184">
        <v>0</v>
      </c>
      <c r="R177" s="184">
        <f t="shared" si="52"/>
        <v>0</v>
      </c>
      <c r="S177" s="184">
        <v>0</v>
      </c>
      <c r="T177" s="185">
        <f t="shared" si="5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86" t="s">
        <v>252</v>
      </c>
      <c r="AT177" s="186" t="s">
        <v>757</v>
      </c>
      <c r="AU177" s="186" t="s">
        <v>84</v>
      </c>
      <c r="AY177" s="19" t="s">
        <v>177</v>
      </c>
      <c r="BE177" s="187">
        <f t="shared" si="54"/>
        <v>0</v>
      </c>
      <c r="BF177" s="187">
        <f t="shared" si="55"/>
        <v>0</v>
      </c>
      <c r="BG177" s="187">
        <f t="shared" si="56"/>
        <v>0</v>
      </c>
      <c r="BH177" s="187">
        <f t="shared" si="57"/>
        <v>0</v>
      </c>
      <c r="BI177" s="187">
        <f t="shared" si="58"/>
        <v>0</v>
      </c>
      <c r="BJ177" s="19" t="s">
        <v>84</v>
      </c>
      <c r="BK177" s="187">
        <f t="shared" si="59"/>
        <v>0</v>
      </c>
      <c r="BL177" s="19" t="s">
        <v>184</v>
      </c>
      <c r="BM177" s="186" t="s">
        <v>5525</v>
      </c>
    </row>
    <row r="178" spans="1:65" s="2" customFormat="1" ht="16.5" customHeight="1">
      <c r="A178" s="36"/>
      <c r="B178" s="37"/>
      <c r="C178" s="175" t="s">
        <v>1376</v>
      </c>
      <c r="D178" s="175" t="s">
        <v>179</v>
      </c>
      <c r="E178" s="176" t="s">
        <v>4790</v>
      </c>
      <c r="F178" s="177" t="s">
        <v>4791</v>
      </c>
      <c r="G178" s="178" t="s">
        <v>272</v>
      </c>
      <c r="H178" s="179">
        <v>1</v>
      </c>
      <c r="I178" s="180"/>
      <c r="J178" s="181">
        <f t="shared" si="50"/>
        <v>0</v>
      </c>
      <c r="K178" s="177" t="s">
        <v>19</v>
      </c>
      <c r="L178" s="41"/>
      <c r="M178" s="182" t="s">
        <v>19</v>
      </c>
      <c r="N178" s="183" t="s">
        <v>47</v>
      </c>
      <c r="O178" s="66"/>
      <c r="P178" s="184">
        <f t="shared" si="51"/>
        <v>0</v>
      </c>
      <c r="Q178" s="184">
        <v>0.32906000000000002</v>
      </c>
      <c r="R178" s="184">
        <f t="shared" si="52"/>
        <v>0.32906000000000002</v>
      </c>
      <c r="S178" s="184">
        <v>0</v>
      </c>
      <c r="T178" s="185">
        <f t="shared" si="5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86" t="s">
        <v>184</v>
      </c>
      <c r="AT178" s="186" t="s">
        <v>179</v>
      </c>
      <c r="AU178" s="186" t="s">
        <v>84</v>
      </c>
      <c r="AY178" s="19" t="s">
        <v>177</v>
      </c>
      <c r="BE178" s="187">
        <f t="shared" si="54"/>
        <v>0</v>
      </c>
      <c r="BF178" s="187">
        <f t="shared" si="55"/>
        <v>0</v>
      </c>
      <c r="BG178" s="187">
        <f t="shared" si="56"/>
        <v>0</v>
      </c>
      <c r="BH178" s="187">
        <f t="shared" si="57"/>
        <v>0</v>
      </c>
      <c r="BI178" s="187">
        <f t="shared" si="58"/>
        <v>0</v>
      </c>
      <c r="BJ178" s="19" t="s">
        <v>84</v>
      </c>
      <c r="BK178" s="187">
        <f t="shared" si="59"/>
        <v>0</v>
      </c>
      <c r="BL178" s="19" t="s">
        <v>184</v>
      </c>
      <c r="BM178" s="186" t="s">
        <v>5526</v>
      </c>
    </row>
    <row r="179" spans="1:65" s="2" customFormat="1" ht="16.5" customHeight="1">
      <c r="A179" s="36"/>
      <c r="B179" s="37"/>
      <c r="C179" s="237" t="s">
        <v>1170</v>
      </c>
      <c r="D179" s="237" t="s">
        <v>757</v>
      </c>
      <c r="E179" s="238" t="s">
        <v>4784</v>
      </c>
      <c r="F179" s="239" t="s">
        <v>4794</v>
      </c>
      <c r="G179" s="240" t="s">
        <v>272</v>
      </c>
      <c r="H179" s="241">
        <v>1</v>
      </c>
      <c r="I179" s="242"/>
      <c r="J179" s="243">
        <f t="shared" si="50"/>
        <v>0</v>
      </c>
      <c r="K179" s="239" t="s">
        <v>19</v>
      </c>
      <c r="L179" s="244"/>
      <c r="M179" s="245" t="s">
        <v>19</v>
      </c>
      <c r="N179" s="246" t="s">
        <v>47</v>
      </c>
      <c r="O179" s="66"/>
      <c r="P179" s="184">
        <f t="shared" si="51"/>
        <v>0</v>
      </c>
      <c r="Q179" s="184">
        <v>0</v>
      </c>
      <c r="R179" s="184">
        <f t="shared" si="52"/>
        <v>0</v>
      </c>
      <c r="S179" s="184">
        <v>0</v>
      </c>
      <c r="T179" s="185">
        <f t="shared" si="5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86" t="s">
        <v>252</v>
      </c>
      <c r="AT179" s="186" t="s">
        <v>757</v>
      </c>
      <c r="AU179" s="186" t="s">
        <v>84</v>
      </c>
      <c r="AY179" s="19" t="s">
        <v>177</v>
      </c>
      <c r="BE179" s="187">
        <f t="shared" si="54"/>
        <v>0</v>
      </c>
      <c r="BF179" s="187">
        <f t="shared" si="55"/>
        <v>0</v>
      </c>
      <c r="BG179" s="187">
        <f t="shared" si="56"/>
        <v>0</v>
      </c>
      <c r="BH179" s="187">
        <f t="shared" si="57"/>
        <v>0</v>
      </c>
      <c r="BI179" s="187">
        <f t="shared" si="58"/>
        <v>0</v>
      </c>
      <c r="BJ179" s="19" t="s">
        <v>84</v>
      </c>
      <c r="BK179" s="187">
        <f t="shared" si="59"/>
        <v>0</v>
      </c>
      <c r="BL179" s="19" t="s">
        <v>184</v>
      </c>
      <c r="BM179" s="186" t="s">
        <v>5527</v>
      </c>
    </row>
    <row r="180" spans="1:65" s="2" customFormat="1" ht="16.5" customHeight="1">
      <c r="A180" s="36"/>
      <c r="B180" s="37"/>
      <c r="C180" s="237" t="s">
        <v>1175</v>
      </c>
      <c r="D180" s="237" t="s">
        <v>757</v>
      </c>
      <c r="E180" s="238" t="s">
        <v>4787</v>
      </c>
      <c r="F180" s="239" t="s">
        <v>4788</v>
      </c>
      <c r="G180" s="240" t="s">
        <v>272</v>
      </c>
      <c r="H180" s="241">
        <v>1</v>
      </c>
      <c r="I180" s="242"/>
      <c r="J180" s="243">
        <f t="shared" si="50"/>
        <v>0</v>
      </c>
      <c r="K180" s="239" t="s">
        <v>19</v>
      </c>
      <c r="L180" s="244"/>
      <c r="M180" s="245" t="s">
        <v>19</v>
      </c>
      <c r="N180" s="246" t="s">
        <v>47</v>
      </c>
      <c r="O180" s="66"/>
      <c r="P180" s="184">
        <f t="shared" si="51"/>
        <v>0</v>
      </c>
      <c r="Q180" s="184">
        <v>0</v>
      </c>
      <c r="R180" s="184">
        <f t="shared" si="52"/>
        <v>0</v>
      </c>
      <c r="S180" s="184">
        <v>0</v>
      </c>
      <c r="T180" s="185">
        <f t="shared" si="5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86" t="s">
        <v>252</v>
      </c>
      <c r="AT180" s="186" t="s">
        <v>757</v>
      </c>
      <c r="AU180" s="186" t="s">
        <v>84</v>
      </c>
      <c r="AY180" s="19" t="s">
        <v>177</v>
      </c>
      <c r="BE180" s="187">
        <f t="shared" si="54"/>
        <v>0</v>
      </c>
      <c r="BF180" s="187">
        <f t="shared" si="55"/>
        <v>0</v>
      </c>
      <c r="BG180" s="187">
        <f t="shared" si="56"/>
        <v>0</v>
      </c>
      <c r="BH180" s="187">
        <f t="shared" si="57"/>
        <v>0</v>
      </c>
      <c r="BI180" s="187">
        <f t="shared" si="58"/>
        <v>0</v>
      </c>
      <c r="BJ180" s="19" t="s">
        <v>84</v>
      </c>
      <c r="BK180" s="187">
        <f t="shared" si="59"/>
        <v>0</v>
      </c>
      <c r="BL180" s="19" t="s">
        <v>184</v>
      </c>
      <c r="BM180" s="186" t="s">
        <v>5528</v>
      </c>
    </row>
    <row r="181" spans="1:65" s="2" customFormat="1" ht="16.5" customHeight="1">
      <c r="A181" s="36"/>
      <c r="B181" s="37"/>
      <c r="C181" s="237" t="s">
        <v>1180</v>
      </c>
      <c r="D181" s="237" t="s">
        <v>757</v>
      </c>
      <c r="E181" s="238" t="s">
        <v>4796</v>
      </c>
      <c r="F181" s="239" t="s">
        <v>4797</v>
      </c>
      <c r="G181" s="240" t="s">
        <v>272</v>
      </c>
      <c r="H181" s="241">
        <v>1</v>
      </c>
      <c r="I181" s="242"/>
      <c r="J181" s="243">
        <f t="shared" si="50"/>
        <v>0</v>
      </c>
      <c r="K181" s="239" t="s">
        <v>19</v>
      </c>
      <c r="L181" s="244"/>
      <c r="M181" s="245" t="s">
        <v>19</v>
      </c>
      <c r="N181" s="246" t="s">
        <v>47</v>
      </c>
      <c r="O181" s="66"/>
      <c r="P181" s="184">
        <f t="shared" si="51"/>
        <v>0</v>
      </c>
      <c r="Q181" s="184">
        <v>0</v>
      </c>
      <c r="R181" s="184">
        <f t="shared" si="52"/>
        <v>0</v>
      </c>
      <c r="S181" s="184">
        <v>0</v>
      </c>
      <c r="T181" s="185">
        <f t="shared" si="5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86" t="s">
        <v>252</v>
      </c>
      <c r="AT181" s="186" t="s">
        <v>757</v>
      </c>
      <c r="AU181" s="186" t="s">
        <v>84</v>
      </c>
      <c r="AY181" s="19" t="s">
        <v>177</v>
      </c>
      <c r="BE181" s="187">
        <f t="shared" si="54"/>
        <v>0</v>
      </c>
      <c r="BF181" s="187">
        <f t="shared" si="55"/>
        <v>0</v>
      </c>
      <c r="BG181" s="187">
        <f t="shared" si="56"/>
        <v>0</v>
      </c>
      <c r="BH181" s="187">
        <f t="shared" si="57"/>
        <v>0</v>
      </c>
      <c r="BI181" s="187">
        <f t="shared" si="58"/>
        <v>0</v>
      </c>
      <c r="BJ181" s="19" t="s">
        <v>84</v>
      </c>
      <c r="BK181" s="187">
        <f t="shared" si="59"/>
        <v>0</v>
      </c>
      <c r="BL181" s="19" t="s">
        <v>184</v>
      </c>
      <c r="BM181" s="186" t="s">
        <v>5529</v>
      </c>
    </row>
    <row r="182" spans="1:65" s="2" customFormat="1" ht="16.5" customHeight="1">
      <c r="A182" s="36"/>
      <c r="B182" s="37"/>
      <c r="C182" s="175" t="s">
        <v>1185</v>
      </c>
      <c r="D182" s="175" t="s">
        <v>179</v>
      </c>
      <c r="E182" s="176" t="s">
        <v>4769</v>
      </c>
      <c r="F182" s="177" t="s">
        <v>4770</v>
      </c>
      <c r="G182" s="178" t="s">
        <v>272</v>
      </c>
      <c r="H182" s="179">
        <v>1</v>
      </c>
      <c r="I182" s="180"/>
      <c r="J182" s="181">
        <f t="shared" si="50"/>
        <v>0</v>
      </c>
      <c r="K182" s="177" t="s">
        <v>19</v>
      </c>
      <c r="L182" s="41"/>
      <c r="M182" s="182" t="s">
        <v>19</v>
      </c>
      <c r="N182" s="183" t="s">
        <v>47</v>
      </c>
      <c r="O182" s="66"/>
      <c r="P182" s="184">
        <f t="shared" si="51"/>
        <v>0</v>
      </c>
      <c r="Q182" s="184">
        <v>0</v>
      </c>
      <c r="R182" s="184">
        <f t="shared" si="52"/>
        <v>0</v>
      </c>
      <c r="S182" s="184">
        <v>0</v>
      </c>
      <c r="T182" s="185">
        <f t="shared" si="5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86" t="s">
        <v>184</v>
      </c>
      <c r="AT182" s="186" t="s">
        <v>179</v>
      </c>
      <c r="AU182" s="186" t="s">
        <v>84</v>
      </c>
      <c r="AY182" s="19" t="s">
        <v>177</v>
      </c>
      <c r="BE182" s="187">
        <f t="shared" si="54"/>
        <v>0</v>
      </c>
      <c r="BF182" s="187">
        <f t="shared" si="55"/>
        <v>0</v>
      </c>
      <c r="BG182" s="187">
        <f t="shared" si="56"/>
        <v>0</v>
      </c>
      <c r="BH182" s="187">
        <f t="shared" si="57"/>
        <v>0</v>
      </c>
      <c r="BI182" s="187">
        <f t="shared" si="58"/>
        <v>0</v>
      </c>
      <c r="BJ182" s="19" t="s">
        <v>84</v>
      </c>
      <c r="BK182" s="187">
        <f t="shared" si="59"/>
        <v>0</v>
      </c>
      <c r="BL182" s="19" t="s">
        <v>184</v>
      </c>
      <c r="BM182" s="186" t="s">
        <v>5530</v>
      </c>
    </row>
    <row r="183" spans="1:65" s="2" customFormat="1" ht="16.5" customHeight="1">
      <c r="A183" s="36"/>
      <c r="B183" s="37"/>
      <c r="C183" s="237" t="s">
        <v>1190</v>
      </c>
      <c r="D183" s="237" t="s">
        <v>757</v>
      </c>
      <c r="E183" s="238" t="s">
        <v>4772</v>
      </c>
      <c r="F183" s="239" t="s">
        <v>5531</v>
      </c>
      <c r="G183" s="240" t="s">
        <v>272</v>
      </c>
      <c r="H183" s="241">
        <v>1</v>
      </c>
      <c r="I183" s="242"/>
      <c r="J183" s="243">
        <f t="shared" si="50"/>
        <v>0</v>
      </c>
      <c r="K183" s="239" t="s">
        <v>19</v>
      </c>
      <c r="L183" s="244"/>
      <c r="M183" s="245" t="s">
        <v>19</v>
      </c>
      <c r="N183" s="246" t="s">
        <v>47</v>
      </c>
      <c r="O183" s="66"/>
      <c r="P183" s="184">
        <f t="shared" si="51"/>
        <v>0</v>
      </c>
      <c r="Q183" s="184">
        <v>0</v>
      </c>
      <c r="R183" s="184">
        <f t="shared" si="52"/>
        <v>0</v>
      </c>
      <c r="S183" s="184">
        <v>0</v>
      </c>
      <c r="T183" s="185">
        <f t="shared" si="5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86" t="s">
        <v>252</v>
      </c>
      <c r="AT183" s="186" t="s">
        <v>757</v>
      </c>
      <c r="AU183" s="186" t="s">
        <v>84</v>
      </c>
      <c r="AY183" s="19" t="s">
        <v>177</v>
      </c>
      <c r="BE183" s="187">
        <f t="shared" si="54"/>
        <v>0</v>
      </c>
      <c r="BF183" s="187">
        <f t="shared" si="55"/>
        <v>0</v>
      </c>
      <c r="BG183" s="187">
        <f t="shared" si="56"/>
        <v>0</v>
      </c>
      <c r="BH183" s="187">
        <f t="shared" si="57"/>
        <v>0</v>
      </c>
      <c r="BI183" s="187">
        <f t="shared" si="58"/>
        <v>0</v>
      </c>
      <c r="BJ183" s="19" t="s">
        <v>84</v>
      </c>
      <c r="BK183" s="187">
        <f t="shared" si="59"/>
        <v>0</v>
      </c>
      <c r="BL183" s="19" t="s">
        <v>184</v>
      </c>
      <c r="BM183" s="186" t="s">
        <v>5532</v>
      </c>
    </row>
    <row r="184" spans="1:65" s="2" customFormat="1" ht="16.5" customHeight="1">
      <c r="A184" s="36"/>
      <c r="B184" s="37"/>
      <c r="C184" s="175" t="s">
        <v>1197</v>
      </c>
      <c r="D184" s="175" t="s">
        <v>179</v>
      </c>
      <c r="E184" s="176" t="s">
        <v>5533</v>
      </c>
      <c r="F184" s="177" t="s">
        <v>5534</v>
      </c>
      <c r="G184" s="178" t="s">
        <v>272</v>
      </c>
      <c r="H184" s="179">
        <v>21</v>
      </c>
      <c r="I184" s="180"/>
      <c r="J184" s="181">
        <f t="shared" si="50"/>
        <v>0</v>
      </c>
      <c r="K184" s="177" t="s">
        <v>19</v>
      </c>
      <c r="L184" s="41"/>
      <c r="M184" s="182" t="s">
        <v>19</v>
      </c>
      <c r="N184" s="183" t="s">
        <v>47</v>
      </c>
      <c r="O184" s="66"/>
      <c r="P184" s="184">
        <f t="shared" si="51"/>
        <v>0</v>
      </c>
      <c r="Q184" s="184">
        <v>0</v>
      </c>
      <c r="R184" s="184">
        <f t="shared" si="52"/>
        <v>0</v>
      </c>
      <c r="S184" s="184">
        <v>0</v>
      </c>
      <c r="T184" s="185">
        <f t="shared" si="5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86" t="s">
        <v>184</v>
      </c>
      <c r="AT184" s="186" t="s">
        <v>179</v>
      </c>
      <c r="AU184" s="186" t="s">
        <v>84</v>
      </c>
      <c r="AY184" s="19" t="s">
        <v>177</v>
      </c>
      <c r="BE184" s="187">
        <f t="shared" si="54"/>
        <v>0</v>
      </c>
      <c r="BF184" s="187">
        <f t="shared" si="55"/>
        <v>0</v>
      </c>
      <c r="BG184" s="187">
        <f t="shared" si="56"/>
        <v>0</v>
      </c>
      <c r="BH184" s="187">
        <f t="shared" si="57"/>
        <v>0</v>
      </c>
      <c r="BI184" s="187">
        <f t="shared" si="58"/>
        <v>0</v>
      </c>
      <c r="BJ184" s="19" t="s">
        <v>84</v>
      </c>
      <c r="BK184" s="187">
        <f t="shared" si="59"/>
        <v>0</v>
      </c>
      <c r="BL184" s="19" t="s">
        <v>184</v>
      </c>
      <c r="BM184" s="186" t="s">
        <v>5535</v>
      </c>
    </row>
    <row r="185" spans="1:65" s="2" customFormat="1" ht="16.5" customHeight="1">
      <c r="A185" s="36"/>
      <c r="B185" s="37"/>
      <c r="C185" s="237" t="s">
        <v>1202</v>
      </c>
      <c r="D185" s="237" t="s">
        <v>757</v>
      </c>
      <c r="E185" s="238" t="s">
        <v>4757</v>
      </c>
      <c r="F185" s="239" t="s">
        <v>5536</v>
      </c>
      <c r="G185" s="240" t="s">
        <v>272</v>
      </c>
      <c r="H185" s="241">
        <v>4</v>
      </c>
      <c r="I185" s="242"/>
      <c r="J185" s="243">
        <f t="shared" si="50"/>
        <v>0</v>
      </c>
      <c r="K185" s="239" t="s">
        <v>19</v>
      </c>
      <c r="L185" s="244"/>
      <c r="M185" s="245" t="s">
        <v>19</v>
      </c>
      <c r="N185" s="246" t="s">
        <v>47</v>
      </c>
      <c r="O185" s="66"/>
      <c r="P185" s="184">
        <f t="shared" si="51"/>
        <v>0</v>
      </c>
      <c r="Q185" s="184">
        <v>0</v>
      </c>
      <c r="R185" s="184">
        <f t="shared" si="52"/>
        <v>0</v>
      </c>
      <c r="S185" s="184">
        <v>0</v>
      </c>
      <c r="T185" s="185">
        <f t="shared" si="5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86" t="s">
        <v>252</v>
      </c>
      <c r="AT185" s="186" t="s">
        <v>757</v>
      </c>
      <c r="AU185" s="186" t="s">
        <v>84</v>
      </c>
      <c r="AY185" s="19" t="s">
        <v>177</v>
      </c>
      <c r="BE185" s="187">
        <f t="shared" si="54"/>
        <v>0</v>
      </c>
      <c r="BF185" s="187">
        <f t="shared" si="55"/>
        <v>0</v>
      </c>
      <c r="BG185" s="187">
        <f t="shared" si="56"/>
        <v>0</v>
      </c>
      <c r="BH185" s="187">
        <f t="shared" si="57"/>
        <v>0</v>
      </c>
      <c r="BI185" s="187">
        <f t="shared" si="58"/>
        <v>0</v>
      </c>
      <c r="BJ185" s="19" t="s">
        <v>84</v>
      </c>
      <c r="BK185" s="187">
        <f t="shared" si="59"/>
        <v>0</v>
      </c>
      <c r="BL185" s="19" t="s">
        <v>184</v>
      </c>
      <c r="BM185" s="186" t="s">
        <v>5537</v>
      </c>
    </row>
    <row r="186" spans="1:65" s="2" customFormat="1" ht="16.5" customHeight="1">
      <c r="A186" s="36"/>
      <c r="B186" s="37"/>
      <c r="C186" s="237" t="s">
        <v>1206</v>
      </c>
      <c r="D186" s="237" t="s">
        <v>757</v>
      </c>
      <c r="E186" s="238" t="s">
        <v>4760</v>
      </c>
      <c r="F186" s="239" t="s">
        <v>5538</v>
      </c>
      <c r="G186" s="240" t="s">
        <v>272</v>
      </c>
      <c r="H186" s="241">
        <v>1</v>
      </c>
      <c r="I186" s="242"/>
      <c r="J186" s="243">
        <f t="shared" si="50"/>
        <v>0</v>
      </c>
      <c r="K186" s="239" t="s">
        <v>19</v>
      </c>
      <c r="L186" s="244"/>
      <c r="M186" s="245" t="s">
        <v>19</v>
      </c>
      <c r="N186" s="246" t="s">
        <v>47</v>
      </c>
      <c r="O186" s="66"/>
      <c r="P186" s="184">
        <f t="shared" si="51"/>
        <v>0</v>
      </c>
      <c r="Q186" s="184">
        <v>0</v>
      </c>
      <c r="R186" s="184">
        <f t="shared" si="52"/>
        <v>0</v>
      </c>
      <c r="S186" s="184">
        <v>0</v>
      </c>
      <c r="T186" s="185">
        <f t="shared" si="5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86" t="s">
        <v>252</v>
      </c>
      <c r="AT186" s="186" t="s">
        <v>757</v>
      </c>
      <c r="AU186" s="186" t="s">
        <v>84</v>
      </c>
      <c r="AY186" s="19" t="s">
        <v>177</v>
      </c>
      <c r="BE186" s="187">
        <f t="shared" si="54"/>
        <v>0</v>
      </c>
      <c r="BF186" s="187">
        <f t="shared" si="55"/>
        <v>0</v>
      </c>
      <c r="BG186" s="187">
        <f t="shared" si="56"/>
        <v>0</v>
      </c>
      <c r="BH186" s="187">
        <f t="shared" si="57"/>
        <v>0</v>
      </c>
      <c r="BI186" s="187">
        <f t="shared" si="58"/>
        <v>0</v>
      </c>
      <c r="BJ186" s="19" t="s">
        <v>84</v>
      </c>
      <c r="BK186" s="187">
        <f t="shared" si="59"/>
        <v>0</v>
      </c>
      <c r="BL186" s="19" t="s">
        <v>184</v>
      </c>
      <c r="BM186" s="186" t="s">
        <v>5539</v>
      </c>
    </row>
    <row r="187" spans="1:65" s="2" customFormat="1" ht="16.5" customHeight="1">
      <c r="A187" s="36"/>
      <c r="B187" s="37"/>
      <c r="C187" s="237" t="s">
        <v>1211</v>
      </c>
      <c r="D187" s="237" t="s">
        <v>757</v>
      </c>
      <c r="E187" s="238" t="s">
        <v>4763</v>
      </c>
      <c r="F187" s="239" t="s">
        <v>5540</v>
      </c>
      <c r="G187" s="240" t="s">
        <v>272</v>
      </c>
      <c r="H187" s="241">
        <v>1</v>
      </c>
      <c r="I187" s="242"/>
      <c r="J187" s="243">
        <f t="shared" si="50"/>
        <v>0</v>
      </c>
      <c r="K187" s="239" t="s">
        <v>19</v>
      </c>
      <c r="L187" s="244"/>
      <c r="M187" s="245" t="s">
        <v>19</v>
      </c>
      <c r="N187" s="246" t="s">
        <v>47</v>
      </c>
      <c r="O187" s="66"/>
      <c r="P187" s="184">
        <f t="shared" si="51"/>
        <v>0</v>
      </c>
      <c r="Q187" s="184">
        <v>0</v>
      </c>
      <c r="R187" s="184">
        <f t="shared" si="52"/>
        <v>0</v>
      </c>
      <c r="S187" s="184">
        <v>0</v>
      </c>
      <c r="T187" s="185">
        <f t="shared" si="53"/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186" t="s">
        <v>252</v>
      </c>
      <c r="AT187" s="186" t="s">
        <v>757</v>
      </c>
      <c r="AU187" s="186" t="s">
        <v>84</v>
      </c>
      <c r="AY187" s="19" t="s">
        <v>177</v>
      </c>
      <c r="BE187" s="187">
        <f t="shared" si="54"/>
        <v>0</v>
      </c>
      <c r="BF187" s="187">
        <f t="shared" si="55"/>
        <v>0</v>
      </c>
      <c r="BG187" s="187">
        <f t="shared" si="56"/>
        <v>0</v>
      </c>
      <c r="BH187" s="187">
        <f t="shared" si="57"/>
        <v>0</v>
      </c>
      <c r="BI187" s="187">
        <f t="shared" si="58"/>
        <v>0</v>
      </c>
      <c r="BJ187" s="19" t="s">
        <v>84</v>
      </c>
      <c r="BK187" s="187">
        <f t="shared" si="59"/>
        <v>0</v>
      </c>
      <c r="BL187" s="19" t="s">
        <v>184</v>
      </c>
      <c r="BM187" s="186" t="s">
        <v>5541</v>
      </c>
    </row>
    <row r="188" spans="1:65" s="2" customFormat="1" ht="16.5" customHeight="1">
      <c r="A188" s="36"/>
      <c r="B188" s="37"/>
      <c r="C188" s="237" t="s">
        <v>1218</v>
      </c>
      <c r="D188" s="237" t="s">
        <v>757</v>
      </c>
      <c r="E188" s="238" t="s">
        <v>4766</v>
      </c>
      <c r="F188" s="239" t="s">
        <v>5542</v>
      </c>
      <c r="G188" s="240" t="s">
        <v>272</v>
      </c>
      <c r="H188" s="241">
        <v>3</v>
      </c>
      <c r="I188" s="242"/>
      <c r="J188" s="243">
        <f t="shared" si="50"/>
        <v>0</v>
      </c>
      <c r="K188" s="239" t="s">
        <v>19</v>
      </c>
      <c r="L188" s="244"/>
      <c r="M188" s="245" t="s">
        <v>19</v>
      </c>
      <c r="N188" s="246" t="s">
        <v>47</v>
      </c>
      <c r="O188" s="66"/>
      <c r="P188" s="184">
        <f t="shared" si="51"/>
        <v>0</v>
      </c>
      <c r="Q188" s="184">
        <v>0</v>
      </c>
      <c r="R188" s="184">
        <f t="shared" si="52"/>
        <v>0</v>
      </c>
      <c r="S188" s="184">
        <v>0</v>
      </c>
      <c r="T188" s="185">
        <f t="shared" si="53"/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86" t="s">
        <v>252</v>
      </c>
      <c r="AT188" s="186" t="s">
        <v>757</v>
      </c>
      <c r="AU188" s="186" t="s">
        <v>84</v>
      </c>
      <c r="AY188" s="19" t="s">
        <v>177</v>
      </c>
      <c r="BE188" s="187">
        <f t="shared" si="54"/>
        <v>0</v>
      </c>
      <c r="BF188" s="187">
        <f t="shared" si="55"/>
        <v>0</v>
      </c>
      <c r="BG188" s="187">
        <f t="shared" si="56"/>
        <v>0</v>
      </c>
      <c r="BH188" s="187">
        <f t="shared" si="57"/>
        <v>0</v>
      </c>
      <c r="BI188" s="187">
        <f t="shared" si="58"/>
        <v>0</v>
      </c>
      <c r="BJ188" s="19" t="s">
        <v>84</v>
      </c>
      <c r="BK188" s="187">
        <f t="shared" si="59"/>
        <v>0</v>
      </c>
      <c r="BL188" s="19" t="s">
        <v>184</v>
      </c>
      <c r="BM188" s="186" t="s">
        <v>5543</v>
      </c>
    </row>
    <row r="189" spans="1:65" s="2" customFormat="1" ht="16.5" customHeight="1">
      <c r="A189" s="36"/>
      <c r="B189" s="37"/>
      <c r="C189" s="237" t="s">
        <v>1225</v>
      </c>
      <c r="D189" s="237" t="s">
        <v>757</v>
      </c>
      <c r="E189" s="238" t="s">
        <v>5544</v>
      </c>
      <c r="F189" s="239" t="s">
        <v>5545</v>
      </c>
      <c r="G189" s="240" t="s">
        <v>272</v>
      </c>
      <c r="H189" s="241">
        <v>2</v>
      </c>
      <c r="I189" s="242"/>
      <c r="J189" s="243">
        <f t="shared" si="50"/>
        <v>0</v>
      </c>
      <c r="K189" s="239" t="s">
        <v>19</v>
      </c>
      <c r="L189" s="244"/>
      <c r="M189" s="245" t="s">
        <v>19</v>
      </c>
      <c r="N189" s="246" t="s">
        <v>47</v>
      </c>
      <c r="O189" s="66"/>
      <c r="P189" s="184">
        <f t="shared" si="51"/>
        <v>0</v>
      </c>
      <c r="Q189" s="184">
        <v>0</v>
      </c>
      <c r="R189" s="184">
        <f t="shared" si="52"/>
        <v>0</v>
      </c>
      <c r="S189" s="184">
        <v>0</v>
      </c>
      <c r="T189" s="185">
        <f t="shared" si="53"/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86" t="s">
        <v>252</v>
      </c>
      <c r="AT189" s="186" t="s">
        <v>757</v>
      </c>
      <c r="AU189" s="186" t="s">
        <v>84</v>
      </c>
      <c r="AY189" s="19" t="s">
        <v>177</v>
      </c>
      <c r="BE189" s="187">
        <f t="shared" si="54"/>
        <v>0</v>
      </c>
      <c r="BF189" s="187">
        <f t="shared" si="55"/>
        <v>0</v>
      </c>
      <c r="BG189" s="187">
        <f t="shared" si="56"/>
        <v>0</v>
      </c>
      <c r="BH189" s="187">
        <f t="shared" si="57"/>
        <v>0</v>
      </c>
      <c r="BI189" s="187">
        <f t="shared" si="58"/>
        <v>0</v>
      </c>
      <c r="BJ189" s="19" t="s">
        <v>84</v>
      </c>
      <c r="BK189" s="187">
        <f t="shared" si="59"/>
        <v>0</v>
      </c>
      <c r="BL189" s="19" t="s">
        <v>184</v>
      </c>
      <c r="BM189" s="186" t="s">
        <v>5546</v>
      </c>
    </row>
    <row r="190" spans="1:65" s="2" customFormat="1" ht="16.5" customHeight="1">
      <c r="A190" s="36"/>
      <c r="B190" s="37"/>
      <c r="C190" s="237" t="s">
        <v>1232</v>
      </c>
      <c r="D190" s="237" t="s">
        <v>757</v>
      </c>
      <c r="E190" s="238" t="s">
        <v>5547</v>
      </c>
      <c r="F190" s="239" t="s">
        <v>5548</v>
      </c>
      <c r="G190" s="240" t="s">
        <v>272</v>
      </c>
      <c r="H190" s="241">
        <v>1</v>
      </c>
      <c r="I190" s="242"/>
      <c r="J190" s="243">
        <f t="shared" si="50"/>
        <v>0</v>
      </c>
      <c r="K190" s="239" t="s">
        <v>19</v>
      </c>
      <c r="L190" s="244"/>
      <c r="M190" s="245" t="s">
        <v>19</v>
      </c>
      <c r="N190" s="246" t="s">
        <v>47</v>
      </c>
      <c r="O190" s="66"/>
      <c r="P190" s="184">
        <f t="shared" si="51"/>
        <v>0</v>
      </c>
      <c r="Q190" s="184">
        <v>0</v>
      </c>
      <c r="R190" s="184">
        <f t="shared" si="52"/>
        <v>0</v>
      </c>
      <c r="S190" s="184">
        <v>0</v>
      </c>
      <c r="T190" s="185">
        <f t="shared" si="53"/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86" t="s">
        <v>252</v>
      </c>
      <c r="AT190" s="186" t="s">
        <v>757</v>
      </c>
      <c r="AU190" s="186" t="s">
        <v>84</v>
      </c>
      <c r="AY190" s="19" t="s">
        <v>177</v>
      </c>
      <c r="BE190" s="187">
        <f t="shared" si="54"/>
        <v>0</v>
      </c>
      <c r="BF190" s="187">
        <f t="shared" si="55"/>
        <v>0</v>
      </c>
      <c r="BG190" s="187">
        <f t="shared" si="56"/>
        <v>0</v>
      </c>
      <c r="BH190" s="187">
        <f t="shared" si="57"/>
        <v>0</v>
      </c>
      <c r="BI190" s="187">
        <f t="shared" si="58"/>
        <v>0</v>
      </c>
      <c r="BJ190" s="19" t="s">
        <v>84</v>
      </c>
      <c r="BK190" s="187">
        <f t="shared" si="59"/>
        <v>0</v>
      </c>
      <c r="BL190" s="19" t="s">
        <v>184</v>
      </c>
      <c r="BM190" s="186" t="s">
        <v>5549</v>
      </c>
    </row>
    <row r="191" spans="1:65" s="2" customFormat="1" ht="16.5" customHeight="1">
      <c r="A191" s="36"/>
      <c r="B191" s="37"/>
      <c r="C191" s="175" t="s">
        <v>1237</v>
      </c>
      <c r="D191" s="175" t="s">
        <v>179</v>
      </c>
      <c r="E191" s="176" t="s">
        <v>4805</v>
      </c>
      <c r="F191" s="177" t="s">
        <v>4806</v>
      </c>
      <c r="G191" s="178" t="s">
        <v>595</v>
      </c>
      <c r="H191" s="179">
        <v>210</v>
      </c>
      <c r="I191" s="180"/>
      <c r="J191" s="181">
        <f t="shared" si="50"/>
        <v>0</v>
      </c>
      <c r="K191" s="177" t="s">
        <v>19</v>
      </c>
      <c r="L191" s="41"/>
      <c r="M191" s="182" t="s">
        <v>19</v>
      </c>
      <c r="N191" s="183" t="s">
        <v>47</v>
      </c>
      <c r="O191" s="66"/>
      <c r="P191" s="184">
        <f t="shared" si="51"/>
        <v>0</v>
      </c>
      <c r="Q191" s="184">
        <v>0</v>
      </c>
      <c r="R191" s="184">
        <f t="shared" si="52"/>
        <v>0</v>
      </c>
      <c r="S191" s="184">
        <v>0</v>
      </c>
      <c r="T191" s="185">
        <f t="shared" si="53"/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86" t="s">
        <v>184</v>
      </c>
      <c r="AT191" s="186" t="s">
        <v>179</v>
      </c>
      <c r="AU191" s="186" t="s">
        <v>84</v>
      </c>
      <c r="AY191" s="19" t="s">
        <v>177</v>
      </c>
      <c r="BE191" s="187">
        <f t="shared" si="54"/>
        <v>0</v>
      </c>
      <c r="BF191" s="187">
        <f t="shared" si="55"/>
        <v>0</v>
      </c>
      <c r="BG191" s="187">
        <f t="shared" si="56"/>
        <v>0</v>
      </c>
      <c r="BH191" s="187">
        <f t="shared" si="57"/>
        <v>0</v>
      </c>
      <c r="BI191" s="187">
        <f t="shared" si="58"/>
        <v>0</v>
      </c>
      <c r="BJ191" s="19" t="s">
        <v>84</v>
      </c>
      <c r="BK191" s="187">
        <f t="shared" si="59"/>
        <v>0</v>
      </c>
      <c r="BL191" s="19" t="s">
        <v>184</v>
      </c>
      <c r="BM191" s="186" t="s">
        <v>5550</v>
      </c>
    </row>
    <row r="192" spans="1:65" s="2" customFormat="1" ht="16.5" customHeight="1">
      <c r="A192" s="36"/>
      <c r="B192" s="37"/>
      <c r="C192" s="175" t="s">
        <v>1242</v>
      </c>
      <c r="D192" s="175" t="s">
        <v>179</v>
      </c>
      <c r="E192" s="176" t="s">
        <v>4808</v>
      </c>
      <c r="F192" s="177" t="s">
        <v>4809</v>
      </c>
      <c r="G192" s="178" t="s">
        <v>595</v>
      </c>
      <c r="H192" s="179">
        <v>210</v>
      </c>
      <c r="I192" s="180"/>
      <c r="J192" s="181">
        <f t="shared" si="50"/>
        <v>0</v>
      </c>
      <c r="K192" s="177" t="s">
        <v>19</v>
      </c>
      <c r="L192" s="41"/>
      <c r="M192" s="182" t="s">
        <v>19</v>
      </c>
      <c r="N192" s="183" t="s">
        <v>47</v>
      </c>
      <c r="O192" s="66"/>
      <c r="P192" s="184">
        <f t="shared" si="51"/>
        <v>0</v>
      </c>
      <c r="Q192" s="184">
        <v>0</v>
      </c>
      <c r="R192" s="184">
        <f t="shared" si="52"/>
        <v>0</v>
      </c>
      <c r="S192" s="184">
        <v>0</v>
      </c>
      <c r="T192" s="185">
        <f t="shared" si="53"/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86" t="s">
        <v>184</v>
      </c>
      <c r="AT192" s="186" t="s">
        <v>179</v>
      </c>
      <c r="AU192" s="186" t="s">
        <v>84</v>
      </c>
      <c r="AY192" s="19" t="s">
        <v>177</v>
      </c>
      <c r="BE192" s="187">
        <f t="shared" si="54"/>
        <v>0</v>
      </c>
      <c r="BF192" s="187">
        <f t="shared" si="55"/>
        <v>0</v>
      </c>
      <c r="BG192" s="187">
        <f t="shared" si="56"/>
        <v>0</v>
      </c>
      <c r="BH192" s="187">
        <f t="shared" si="57"/>
        <v>0</v>
      </c>
      <c r="BI192" s="187">
        <f t="shared" si="58"/>
        <v>0</v>
      </c>
      <c r="BJ192" s="19" t="s">
        <v>84</v>
      </c>
      <c r="BK192" s="187">
        <f t="shared" si="59"/>
        <v>0</v>
      </c>
      <c r="BL192" s="19" t="s">
        <v>184</v>
      </c>
      <c r="BM192" s="186" t="s">
        <v>5551</v>
      </c>
    </row>
    <row r="193" spans="1:65" s="2" customFormat="1" ht="16.5" customHeight="1">
      <c r="A193" s="36"/>
      <c r="B193" s="37"/>
      <c r="C193" s="175" t="s">
        <v>1249</v>
      </c>
      <c r="D193" s="175" t="s">
        <v>179</v>
      </c>
      <c r="E193" s="176" t="s">
        <v>4811</v>
      </c>
      <c r="F193" s="177" t="s">
        <v>5552</v>
      </c>
      <c r="G193" s="178" t="s">
        <v>595</v>
      </c>
      <c r="H193" s="179">
        <v>210</v>
      </c>
      <c r="I193" s="180"/>
      <c r="J193" s="181">
        <f t="shared" si="50"/>
        <v>0</v>
      </c>
      <c r="K193" s="177" t="s">
        <v>19</v>
      </c>
      <c r="L193" s="41"/>
      <c r="M193" s="182" t="s">
        <v>19</v>
      </c>
      <c r="N193" s="183" t="s">
        <v>47</v>
      </c>
      <c r="O193" s="66"/>
      <c r="P193" s="184">
        <f t="shared" si="51"/>
        <v>0</v>
      </c>
      <c r="Q193" s="184">
        <v>0</v>
      </c>
      <c r="R193" s="184">
        <f t="shared" si="52"/>
        <v>0</v>
      </c>
      <c r="S193" s="184">
        <v>0</v>
      </c>
      <c r="T193" s="185">
        <f t="shared" si="5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86" t="s">
        <v>184</v>
      </c>
      <c r="AT193" s="186" t="s">
        <v>179</v>
      </c>
      <c r="AU193" s="186" t="s">
        <v>84</v>
      </c>
      <c r="AY193" s="19" t="s">
        <v>177</v>
      </c>
      <c r="BE193" s="187">
        <f t="shared" si="54"/>
        <v>0</v>
      </c>
      <c r="BF193" s="187">
        <f t="shared" si="55"/>
        <v>0</v>
      </c>
      <c r="BG193" s="187">
        <f t="shared" si="56"/>
        <v>0</v>
      </c>
      <c r="BH193" s="187">
        <f t="shared" si="57"/>
        <v>0</v>
      </c>
      <c r="BI193" s="187">
        <f t="shared" si="58"/>
        <v>0</v>
      </c>
      <c r="BJ193" s="19" t="s">
        <v>84</v>
      </c>
      <c r="BK193" s="187">
        <f t="shared" si="59"/>
        <v>0</v>
      </c>
      <c r="BL193" s="19" t="s">
        <v>184</v>
      </c>
      <c r="BM193" s="186" t="s">
        <v>5553</v>
      </c>
    </row>
    <row r="194" spans="1:65" s="2" customFormat="1" ht="16.5" customHeight="1">
      <c r="A194" s="36"/>
      <c r="B194" s="37"/>
      <c r="C194" s="175" t="s">
        <v>1256</v>
      </c>
      <c r="D194" s="175" t="s">
        <v>179</v>
      </c>
      <c r="E194" s="176" t="s">
        <v>5554</v>
      </c>
      <c r="F194" s="177" t="s">
        <v>5555</v>
      </c>
      <c r="G194" s="178" t="s">
        <v>595</v>
      </c>
      <c r="H194" s="179">
        <v>200</v>
      </c>
      <c r="I194" s="180"/>
      <c r="J194" s="181">
        <f t="shared" si="50"/>
        <v>0</v>
      </c>
      <c r="K194" s="177" t="s">
        <v>19</v>
      </c>
      <c r="L194" s="41"/>
      <c r="M194" s="182" t="s">
        <v>19</v>
      </c>
      <c r="N194" s="183" t="s">
        <v>47</v>
      </c>
      <c r="O194" s="66"/>
      <c r="P194" s="184">
        <f t="shared" si="51"/>
        <v>0</v>
      </c>
      <c r="Q194" s="184">
        <v>0</v>
      </c>
      <c r="R194" s="184">
        <f t="shared" si="52"/>
        <v>0</v>
      </c>
      <c r="S194" s="184">
        <v>0</v>
      </c>
      <c r="T194" s="185">
        <f t="shared" si="5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86" t="s">
        <v>184</v>
      </c>
      <c r="AT194" s="186" t="s">
        <v>179</v>
      </c>
      <c r="AU194" s="186" t="s">
        <v>84</v>
      </c>
      <c r="AY194" s="19" t="s">
        <v>177</v>
      </c>
      <c r="BE194" s="187">
        <f t="shared" si="54"/>
        <v>0</v>
      </c>
      <c r="BF194" s="187">
        <f t="shared" si="55"/>
        <v>0</v>
      </c>
      <c r="BG194" s="187">
        <f t="shared" si="56"/>
        <v>0</v>
      </c>
      <c r="BH194" s="187">
        <f t="shared" si="57"/>
        <v>0</v>
      </c>
      <c r="BI194" s="187">
        <f t="shared" si="58"/>
        <v>0</v>
      </c>
      <c r="BJ194" s="19" t="s">
        <v>84</v>
      </c>
      <c r="BK194" s="187">
        <f t="shared" si="59"/>
        <v>0</v>
      </c>
      <c r="BL194" s="19" t="s">
        <v>184</v>
      </c>
      <c r="BM194" s="186" t="s">
        <v>5556</v>
      </c>
    </row>
    <row r="195" spans="1:65" s="2" customFormat="1" ht="16.5" customHeight="1">
      <c r="A195" s="36"/>
      <c r="B195" s="37"/>
      <c r="C195" s="175" t="s">
        <v>1265</v>
      </c>
      <c r="D195" s="175" t="s">
        <v>179</v>
      </c>
      <c r="E195" s="176" t="s">
        <v>4814</v>
      </c>
      <c r="F195" s="177" t="s">
        <v>5557</v>
      </c>
      <c r="G195" s="178" t="s">
        <v>304</v>
      </c>
      <c r="H195" s="179">
        <v>1.3</v>
      </c>
      <c r="I195" s="180"/>
      <c r="J195" s="181">
        <f t="shared" si="50"/>
        <v>0</v>
      </c>
      <c r="K195" s="177" t="s">
        <v>19</v>
      </c>
      <c r="L195" s="41"/>
      <c r="M195" s="182" t="s">
        <v>19</v>
      </c>
      <c r="N195" s="183" t="s">
        <v>47</v>
      </c>
      <c r="O195" s="66"/>
      <c r="P195" s="184">
        <f t="shared" si="51"/>
        <v>0</v>
      </c>
      <c r="Q195" s="184">
        <v>0</v>
      </c>
      <c r="R195" s="184">
        <f t="shared" si="52"/>
        <v>0</v>
      </c>
      <c r="S195" s="184">
        <v>0</v>
      </c>
      <c r="T195" s="185">
        <f t="shared" si="5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86" t="s">
        <v>184</v>
      </c>
      <c r="AT195" s="186" t="s">
        <v>179</v>
      </c>
      <c r="AU195" s="186" t="s">
        <v>84</v>
      </c>
      <c r="AY195" s="19" t="s">
        <v>177</v>
      </c>
      <c r="BE195" s="187">
        <f t="shared" si="54"/>
        <v>0</v>
      </c>
      <c r="BF195" s="187">
        <f t="shared" si="55"/>
        <v>0</v>
      </c>
      <c r="BG195" s="187">
        <f t="shared" si="56"/>
        <v>0</v>
      </c>
      <c r="BH195" s="187">
        <f t="shared" si="57"/>
        <v>0</v>
      </c>
      <c r="BI195" s="187">
        <f t="shared" si="58"/>
        <v>0</v>
      </c>
      <c r="BJ195" s="19" t="s">
        <v>84</v>
      </c>
      <c r="BK195" s="187">
        <f t="shared" si="59"/>
        <v>0</v>
      </c>
      <c r="BL195" s="19" t="s">
        <v>184</v>
      </c>
      <c r="BM195" s="186" t="s">
        <v>5558</v>
      </c>
    </row>
    <row r="196" spans="1:65" s="12" customFormat="1" ht="25.9" customHeight="1">
      <c r="B196" s="159"/>
      <c r="C196" s="160"/>
      <c r="D196" s="161" t="s">
        <v>75</v>
      </c>
      <c r="E196" s="162" t="s">
        <v>4930</v>
      </c>
      <c r="F196" s="162" t="s">
        <v>4931</v>
      </c>
      <c r="G196" s="160"/>
      <c r="H196" s="160"/>
      <c r="I196" s="163"/>
      <c r="J196" s="164">
        <f>BK196</f>
        <v>0</v>
      </c>
      <c r="K196" s="160"/>
      <c r="L196" s="165"/>
      <c r="M196" s="166"/>
      <c r="N196" s="167"/>
      <c r="O196" s="167"/>
      <c r="P196" s="168">
        <f>SUM(P197:P205)</f>
        <v>0</v>
      </c>
      <c r="Q196" s="167"/>
      <c r="R196" s="168">
        <f>SUM(R197:R205)</f>
        <v>0</v>
      </c>
      <c r="S196" s="167"/>
      <c r="T196" s="169">
        <f>SUM(T197:T205)</f>
        <v>0</v>
      </c>
      <c r="AR196" s="170" t="s">
        <v>84</v>
      </c>
      <c r="AT196" s="171" t="s">
        <v>75</v>
      </c>
      <c r="AU196" s="171" t="s">
        <v>76</v>
      </c>
      <c r="AY196" s="170" t="s">
        <v>177</v>
      </c>
      <c r="BK196" s="172">
        <f>SUM(BK197:BK205)</f>
        <v>0</v>
      </c>
    </row>
    <row r="197" spans="1:65" s="2" customFormat="1" ht="16.5" customHeight="1">
      <c r="A197" s="36"/>
      <c r="B197" s="37"/>
      <c r="C197" s="175" t="s">
        <v>1271</v>
      </c>
      <c r="D197" s="175" t="s">
        <v>179</v>
      </c>
      <c r="E197" s="176" t="s">
        <v>4953</v>
      </c>
      <c r="F197" s="177" t="s">
        <v>4954</v>
      </c>
      <c r="G197" s="178" t="s">
        <v>595</v>
      </c>
      <c r="H197" s="179">
        <v>0.5</v>
      </c>
      <c r="I197" s="180"/>
      <c r="J197" s="181">
        <f t="shared" ref="J197:J205" si="60">ROUND(I197*H197,2)</f>
        <v>0</v>
      </c>
      <c r="K197" s="177" t="s">
        <v>19</v>
      </c>
      <c r="L197" s="41"/>
      <c r="M197" s="182" t="s">
        <v>19</v>
      </c>
      <c r="N197" s="183" t="s">
        <v>47</v>
      </c>
      <c r="O197" s="66"/>
      <c r="P197" s="184">
        <f t="shared" ref="P197:P205" si="61">O197*H197</f>
        <v>0</v>
      </c>
      <c r="Q197" s="184">
        <v>0</v>
      </c>
      <c r="R197" s="184">
        <f t="shared" ref="R197:R205" si="62">Q197*H197</f>
        <v>0</v>
      </c>
      <c r="S197" s="184">
        <v>0</v>
      </c>
      <c r="T197" s="185">
        <f t="shared" ref="T197:T205" si="63"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86" t="s">
        <v>301</v>
      </c>
      <c r="AT197" s="186" t="s">
        <v>179</v>
      </c>
      <c r="AU197" s="186" t="s">
        <v>84</v>
      </c>
      <c r="AY197" s="19" t="s">
        <v>177</v>
      </c>
      <c r="BE197" s="187">
        <f t="shared" ref="BE197:BE205" si="64">IF(N197="základní",J197,0)</f>
        <v>0</v>
      </c>
      <c r="BF197" s="187">
        <f t="shared" ref="BF197:BF205" si="65">IF(N197="snížená",J197,0)</f>
        <v>0</v>
      </c>
      <c r="BG197" s="187">
        <f t="shared" ref="BG197:BG205" si="66">IF(N197="zákl. přenesená",J197,0)</f>
        <v>0</v>
      </c>
      <c r="BH197" s="187">
        <f t="shared" ref="BH197:BH205" si="67">IF(N197="sníž. přenesená",J197,0)</f>
        <v>0</v>
      </c>
      <c r="BI197" s="187">
        <f t="shared" ref="BI197:BI205" si="68">IF(N197="nulová",J197,0)</f>
        <v>0</v>
      </c>
      <c r="BJ197" s="19" t="s">
        <v>84</v>
      </c>
      <c r="BK197" s="187">
        <f t="shared" ref="BK197:BK205" si="69">ROUND(I197*H197,2)</f>
        <v>0</v>
      </c>
      <c r="BL197" s="19" t="s">
        <v>301</v>
      </c>
      <c r="BM197" s="186" t="s">
        <v>5559</v>
      </c>
    </row>
    <row r="198" spans="1:65" s="2" customFormat="1" ht="16.5" customHeight="1">
      <c r="A198" s="36"/>
      <c r="B198" s="37"/>
      <c r="C198" s="175" t="s">
        <v>1276</v>
      </c>
      <c r="D198" s="175" t="s">
        <v>179</v>
      </c>
      <c r="E198" s="176" t="s">
        <v>5037</v>
      </c>
      <c r="F198" s="177" t="s">
        <v>5038</v>
      </c>
      <c r="G198" s="178" t="s">
        <v>272</v>
      </c>
      <c r="H198" s="179">
        <v>1</v>
      </c>
      <c r="I198" s="180"/>
      <c r="J198" s="181">
        <f t="shared" si="60"/>
        <v>0</v>
      </c>
      <c r="K198" s="177" t="s">
        <v>19</v>
      </c>
      <c r="L198" s="41"/>
      <c r="M198" s="182" t="s">
        <v>19</v>
      </c>
      <c r="N198" s="183" t="s">
        <v>47</v>
      </c>
      <c r="O198" s="66"/>
      <c r="P198" s="184">
        <f t="shared" si="61"/>
        <v>0</v>
      </c>
      <c r="Q198" s="184">
        <v>0</v>
      </c>
      <c r="R198" s="184">
        <f t="shared" si="62"/>
        <v>0</v>
      </c>
      <c r="S198" s="184">
        <v>0</v>
      </c>
      <c r="T198" s="185">
        <f t="shared" si="63"/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86" t="s">
        <v>301</v>
      </c>
      <c r="AT198" s="186" t="s">
        <v>179</v>
      </c>
      <c r="AU198" s="186" t="s">
        <v>84</v>
      </c>
      <c r="AY198" s="19" t="s">
        <v>177</v>
      </c>
      <c r="BE198" s="187">
        <f t="shared" si="64"/>
        <v>0</v>
      </c>
      <c r="BF198" s="187">
        <f t="shared" si="65"/>
        <v>0</v>
      </c>
      <c r="BG198" s="187">
        <f t="shared" si="66"/>
        <v>0</v>
      </c>
      <c r="BH198" s="187">
        <f t="shared" si="67"/>
        <v>0</v>
      </c>
      <c r="BI198" s="187">
        <f t="shared" si="68"/>
        <v>0</v>
      </c>
      <c r="BJ198" s="19" t="s">
        <v>84</v>
      </c>
      <c r="BK198" s="187">
        <f t="shared" si="69"/>
        <v>0</v>
      </c>
      <c r="BL198" s="19" t="s">
        <v>301</v>
      </c>
      <c r="BM198" s="186" t="s">
        <v>5560</v>
      </c>
    </row>
    <row r="199" spans="1:65" s="2" customFormat="1" ht="16.5" customHeight="1">
      <c r="A199" s="36"/>
      <c r="B199" s="37"/>
      <c r="C199" s="237" t="s">
        <v>1284</v>
      </c>
      <c r="D199" s="237" t="s">
        <v>757</v>
      </c>
      <c r="E199" s="238" t="s">
        <v>5040</v>
      </c>
      <c r="F199" s="239" t="s">
        <v>5561</v>
      </c>
      <c r="G199" s="240" t="s">
        <v>272</v>
      </c>
      <c r="H199" s="241">
        <v>1</v>
      </c>
      <c r="I199" s="242"/>
      <c r="J199" s="243">
        <f t="shared" si="60"/>
        <v>0</v>
      </c>
      <c r="K199" s="239" t="s">
        <v>19</v>
      </c>
      <c r="L199" s="244"/>
      <c r="M199" s="245" t="s">
        <v>19</v>
      </c>
      <c r="N199" s="246" t="s">
        <v>47</v>
      </c>
      <c r="O199" s="66"/>
      <c r="P199" s="184">
        <f t="shared" si="61"/>
        <v>0</v>
      </c>
      <c r="Q199" s="184">
        <v>0</v>
      </c>
      <c r="R199" s="184">
        <f t="shared" si="62"/>
        <v>0</v>
      </c>
      <c r="S199" s="184">
        <v>0</v>
      </c>
      <c r="T199" s="185">
        <f t="shared" si="63"/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86" t="s">
        <v>592</v>
      </c>
      <c r="AT199" s="186" t="s">
        <v>757</v>
      </c>
      <c r="AU199" s="186" t="s">
        <v>84</v>
      </c>
      <c r="AY199" s="19" t="s">
        <v>177</v>
      </c>
      <c r="BE199" s="187">
        <f t="shared" si="64"/>
        <v>0</v>
      </c>
      <c r="BF199" s="187">
        <f t="shared" si="65"/>
        <v>0</v>
      </c>
      <c r="BG199" s="187">
        <f t="shared" si="66"/>
        <v>0</v>
      </c>
      <c r="BH199" s="187">
        <f t="shared" si="67"/>
        <v>0</v>
      </c>
      <c r="BI199" s="187">
        <f t="shared" si="68"/>
        <v>0</v>
      </c>
      <c r="BJ199" s="19" t="s">
        <v>84</v>
      </c>
      <c r="BK199" s="187">
        <f t="shared" si="69"/>
        <v>0</v>
      </c>
      <c r="BL199" s="19" t="s">
        <v>301</v>
      </c>
      <c r="BM199" s="186" t="s">
        <v>5562</v>
      </c>
    </row>
    <row r="200" spans="1:65" s="2" customFormat="1" ht="16.5" customHeight="1">
      <c r="A200" s="36"/>
      <c r="B200" s="37"/>
      <c r="C200" s="175" t="s">
        <v>1290</v>
      </c>
      <c r="D200" s="175" t="s">
        <v>179</v>
      </c>
      <c r="E200" s="176" t="s">
        <v>5061</v>
      </c>
      <c r="F200" s="177" t="s">
        <v>5062</v>
      </c>
      <c r="G200" s="178" t="s">
        <v>272</v>
      </c>
      <c r="H200" s="179">
        <v>1</v>
      </c>
      <c r="I200" s="180"/>
      <c r="J200" s="181">
        <f t="shared" si="60"/>
        <v>0</v>
      </c>
      <c r="K200" s="177" t="s">
        <v>19</v>
      </c>
      <c r="L200" s="41"/>
      <c r="M200" s="182" t="s">
        <v>19</v>
      </c>
      <c r="N200" s="183" t="s">
        <v>47</v>
      </c>
      <c r="O200" s="66"/>
      <c r="P200" s="184">
        <f t="shared" si="61"/>
        <v>0</v>
      </c>
      <c r="Q200" s="184">
        <v>0</v>
      </c>
      <c r="R200" s="184">
        <f t="shared" si="62"/>
        <v>0</v>
      </c>
      <c r="S200" s="184">
        <v>0</v>
      </c>
      <c r="T200" s="185">
        <f t="shared" si="63"/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86" t="s">
        <v>301</v>
      </c>
      <c r="AT200" s="186" t="s">
        <v>179</v>
      </c>
      <c r="AU200" s="186" t="s">
        <v>84</v>
      </c>
      <c r="AY200" s="19" t="s">
        <v>177</v>
      </c>
      <c r="BE200" s="187">
        <f t="shared" si="64"/>
        <v>0</v>
      </c>
      <c r="BF200" s="187">
        <f t="shared" si="65"/>
        <v>0</v>
      </c>
      <c r="BG200" s="187">
        <f t="shared" si="66"/>
        <v>0</v>
      </c>
      <c r="BH200" s="187">
        <f t="shared" si="67"/>
        <v>0</v>
      </c>
      <c r="BI200" s="187">
        <f t="shared" si="68"/>
        <v>0</v>
      </c>
      <c r="BJ200" s="19" t="s">
        <v>84</v>
      </c>
      <c r="BK200" s="187">
        <f t="shared" si="69"/>
        <v>0</v>
      </c>
      <c r="BL200" s="19" t="s">
        <v>301</v>
      </c>
      <c r="BM200" s="186" t="s">
        <v>5563</v>
      </c>
    </row>
    <row r="201" spans="1:65" s="2" customFormat="1" ht="16.5" customHeight="1">
      <c r="A201" s="36"/>
      <c r="B201" s="37"/>
      <c r="C201" s="237" t="s">
        <v>1296</v>
      </c>
      <c r="D201" s="237" t="s">
        <v>757</v>
      </c>
      <c r="E201" s="238" t="s">
        <v>5064</v>
      </c>
      <c r="F201" s="239" t="s">
        <v>5065</v>
      </c>
      <c r="G201" s="240" t="s">
        <v>272</v>
      </c>
      <c r="H201" s="241">
        <v>1</v>
      </c>
      <c r="I201" s="242"/>
      <c r="J201" s="243">
        <f t="shared" si="60"/>
        <v>0</v>
      </c>
      <c r="K201" s="239" t="s">
        <v>19</v>
      </c>
      <c r="L201" s="244"/>
      <c r="M201" s="245" t="s">
        <v>19</v>
      </c>
      <c r="N201" s="246" t="s">
        <v>47</v>
      </c>
      <c r="O201" s="66"/>
      <c r="P201" s="184">
        <f t="shared" si="61"/>
        <v>0</v>
      </c>
      <c r="Q201" s="184">
        <v>0</v>
      </c>
      <c r="R201" s="184">
        <f t="shared" si="62"/>
        <v>0</v>
      </c>
      <c r="S201" s="184">
        <v>0</v>
      </c>
      <c r="T201" s="185">
        <f t="shared" si="63"/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86" t="s">
        <v>592</v>
      </c>
      <c r="AT201" s="186" t="s">
        <v>757</v>
      </c>
      <c r="AU201" s="186" t="s">
        <v>84</v>
      </c>
      <c r="AY201" s="19" t="s">
        <v>177</v>
      </c>
      <c r="BE201" s="187">
        <f t="shared" si="64"/>
        <v>0</v>
      </c>
      <c r="BF201" s="187">
        <f t="shared" si="65"/>
        <v>0</v>
      </c>
      <c r="BG201" s="187">
        <f t="shared" si="66"/>
        <v>0</v>
      </c>
      <c r="BH201" s="187">
        <f t="shared" si="67"/>
        <v>0</v>
      </c>
      <c r="BI201" s="187">
        <f t="shared" si="68"/>
        <v>0</v>
      </c>
      <c r="BJ201" s="19" t="s">
        <v>84</v>
      </c>
      <c r="BK201" s="187">
        <f t="shared" si="69"/>
        <v>0</v>
      </c>
      <c r="BL201" s="19" t="s">
        <v>301</v>
      </c>
      <c r="BM201" s="186" t="s">
        <v>5564</v>
      </c>
    </row>
    <row r="202" spans="1:65" s="2" customFormat="1" ht="16.5" customHeight="1">
      <c r="A202" s="36"/>
      <c r="B202" s="37"/>
      <c r="C202" s="175" t="s">
        <v>1346</v>
      </c>
      <c r="D202" s="175" t="s">
        <v>179</v>
      </c>
      <c r="E202" s="176" t="s">
        <v>5082</v>
      </c>
      <c r="F202" s="177" t="s">
        <v>5083</v>
      </c>
      <c r="G202" s="178" t="s">
        <v>272</v>
      </c>
      <c r="H202" s="179">
        <v>9</v>
      </c>
      <c r="I202" s="180"/>
      <c r="J202" s="181">
        <f t="shared" si="60"/>
        <v>0</v>
      </c>
      <c r="K202" s="177" t="s">
        <v>19</v>
      </c>
      <c r="L202" s="41"/>
      <c r="M202" s="182" t="s">
        <v>19</v>
      </c>
      <c r="N202" s="183" t="s">
        <v>47</v>
      </c>
      <c r="O202" s="66"/>
      <c r="P202" s="184">
        <f t="shared" si="61"/>
        <v>0</v>
      </c>
      <c r="Q202" s="184">
        <v>0</v>
      </c>
      <c r="R202" s="184">
        <f t="shared" si="62"/>
        <v>0</v>
      </c>
      <c r="S202" s="184">
        <v>0</v>
      </c>
      <c r="T202" s="185">
        <f t="shared" si="63"/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86" t="s">
        <v>301</v>
      </c>
      <c r="AT202" s="186" t="s">
        <v>179</v>
      </c>
      <c r="AU202" s="186" t="s">
        <v>84</v>
      </c>
      <c r="AY202" s="19" t="s">
        <v>177</v>
      </c>
      <c r="BE202" s="187">
        <f t="shared" si="64"/>
        <v>0</v>
      </c>
      <c r="BF202" s="187">
        <f t="shared" si="65"/>
        <v>0</v>
      </c>
      <c r="BG202" s="187">
        <f t="shared" si="66"/>
        <v>0</v>
      </c>
      <c r="BH202" s="187">
        <f t="shared" si="67"/>
        <v>0</v>
      </c>
      <c r="BI202" s="187">
        <f t="shared" si="68"/>
        <v>0</v>
      </c>
      <c r="BJ202" s="19" t="s">
        <v>84</v>
      </c>
      <c r="BK202" s="187">
        <f t="shared" si="69"/>
        <v>0</v>
      </c>
      <c r="BL202" s="19" t="s">
        <v>301</v>
      </c>
      <c r="BM202" s="186" t="s">
        <v>5565</v>
      </c>
    </row>
    <row r="203" spans="1:65" s="2" customFormat="1" ht="16.5" customHeight="1">
      <c r="A203" s="36"/>
      <c r="B203" s="37"/>
      <c r="C203" s="237" t="s">
        <v>1351</v>
      </c>
      <c r="D203" s="237" t="s">
        <v>757</v>
      </c>
      <c r="E203" s="238" t="s">
        <v>5085</v>
      </c>
      <c r="F203" s="239" t="s">
        <v>5566</v>
      </c>
      <c r="G203" s="240" t="s">
        <v>272</v>
      </c>
      <c r="H203" s="241">
        <v>2</v>
      </c>
      <c r="I203" s="242"/>
      <c r="J203" s="243">
        <f t="shared" si="60"/>
        <v>0</v>
      </c>
      <c r="K203" s="239" t="s">
        <v>19</v>
      </c>
      <c r="L203" s="244"/>
      <c r="M203" s="245" t="s">
        <v>19</v>
      </c>
      <c r="N203" s="246" t="s">
        <v>47</v>
      </c>
      <c r="O203" s="66"/>
      <c r="P203" s="184">
        <f t="shared" si="61"/>
        <v>0</v>
      </c>
      <c r="Q203" s="184">
        <v>0</v>
      </c>
      <c r="R203" s="184">
        <f t="shared" si="62"/>
        <v>0</v>
      </c>
      <c r="S203" s="184">
        <v>0</v>
      </c>
      <c r="T203" s="185">
        <f t="shared" si="63"/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86" t="s">
        <v>592</v>
      </c>
      <c r="AT203" s="186" t="s">
        <v>757</v>
      </c>
      <c r="AU203" s="186" t="s">
        <v>84</v>
      </c>
      <c r="AY203" s="19" t="s">
        <v>177</v>
      </c>
      <c r="BE203" s="187">
        <f t="shared" si="64"/>
        <v>0</v>
      </c>
      <c r="BF203" s="187">
        <f t="shared" si="65"/>
        <v>0</v>
      </c>
      <c r="BG203" s="187">
        <f t="shared" si="66"/>
        <v>0</v>
      </c>
      <c r="BH203" s="187">
        <f t="shared" si="67"/>
        <v>0</v>
      </c>
      <c r="BI203" s="187">
        <f t="shared" si="68"/>
        <v>0</v>
      </c>
      <c r="BJ203" s="19" t="s">
        <v>84</v>
      </c>
      <c r="BK203" s="187">
        <f t="shared" si="69"/>
        <v>0</v>
      </c>
      <c r="BL203" s="19" t="s">
        <v>301</v>
      </c>
      <c r="BM203" s="186" t="s">
        <v>5567</v>
      </c>
    </row>
    <row r="204" spans="1:65" s="2" customFormat="1" ht="16.5" customHeight="1">
      <c r="A204" s="36"/>
      <c r="B204" s="37"/>
      <c r="C204" s="175" t="s">
        <v>1356</v>
      </c>
      <c r="D204" s="175" t="s">
        <v>179</v>
      </c>
      <c r="E204" s="176" t="s">
        <v>5568</v>
      </c>
      <c r="F204" s="177" t="s">
        <v>5569</v>
      </c>
      <c r="G204" s="178" t="s">
        <v>272</v>
      </c>
      <c r="H204" s="179">
        <v>1</v>
      </c>
      <c r="I204" s="180"/>
      <c r="J204" s="181">
        <f t="shared" si="60"/>
        <v>0</v>
      </c>
      <c r="K204" s="177" t="s">
        <v>19</v>
      </c>
      <c r="L204" s="41"/>
      <c r="M204" s="182" t="s">
        <v>19</v>
      </c>
      <c r="N204" s="183" t="s">
        <v>47</v>
      </c>
      <c r="O204" s="66"/>
      <c r="P204" s="184">
        <f t="shared" si="61"/>
        <v>0</v>
      </c>
      <c r="Q204" s="184">
        <v>0</v>
      </c>
      <c r="R204" s="184">
        <f t="shared" si="62"/>
        <v>0</v>
      </c>
      <c r="S204" s="184">
        <v>0</v>
      </c>
      <c r="T204" s="185">
        <f t="shared" si="63"/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86" t="s">
        <v>301</v>
      </c>
      <c r="AT204" s="186" t="s">
        <v>179</v>
      </c>
      <c r="AU204" s="186" t="s">
        <v>84</v>
      </c>
      <c r="AY204" s="19" t="s">
        <v>177</v>
      </c>
      <c r="BE204" s="187">
        <f t="shared" si="64"/>
        <v>0</v>
      </c>
      <c r="BF204" s="187">
        <f t="shared" si="65"/>
        <v>0</v>
      </c>
      <c r="BG204" s="187">
        <f t="shared" si="66"/>
        <v>0</v>
      </c>
      <c r="BH204" s="187">
        <f t="shared" si="67"/>
        <v>0</v>
      </c>
      <c r="BI204" s="187">
        <f t="shared" si="68"/>
        <v>0</v>
      </c>
      <c r="BJ204" s="19" t="s">
        <v>84</v>
      </c>
      <c r="BK204" s="187">
        <f t="shared" si="69"/>
        <v>0</v>
      </c>
      <c r="BL204" s="19" t="s">
        <v>301</v>
      </c>
      <c r="BM204" s="186" t="s">
        <v>5570</v>
      </c>
    </row>
    <row r="205" spans="1:65" s="2" customFormat="1" ht="16.5" customHeight="1">
      <c r="A205" s="36"/>
      <c r="B205" s="37"/>
      <c r="C205" s="175" t="s">
        <v>1364</v>
      </c>
      <c r="D205" s="175" t="s">
        <v>179</v>
      </c>
      <c r="E205" s="176" t="s">
        <v>5104</v>
      </c>
      <c r="F205" s="177" t="s">
        <v>5105</v>
      </c>
      <c r="G205" s="178" t="s">
        <v>304</v>
      </c>
      <c r="H205" s="179">
        <v>0.1</v>
      </c>
      <c r="I205" s="180"/>
      <c r="J205" s="181">
        <f t="shared" si="60"/>
        <v>0</v>
      </c>
      <c r="K205" s="177" t="s">
        <v>19</v>
      </c>
      <c r="L205" s="41"/>
      <c r="M205" s="182" t="s">
        <v>19</v>
      </c>
      <c r="N205" s="183" t="s">
        <v>47</v>
      </c>
      <c r="O205" s="66"/>
      <c r="P205" s="184">
        <f t="shared" si="61"/>
        <v>0</v>
      </c>
      <c r="Q205" s="184">
        <v>0</v>
      </c>
      <c r="R205" s="184">
        <f t="shared" si="62"/>
        <v>0</v>
      </c>
      <c r="S205" s="184">
        <v>0</v>
      </c>
      <c r="T205" s="185">
        <f t="shared" si="63"/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86" t="s">
        <v>301</v>
      </c>
      <c r="AT205" s="186" t="s">
        <v>179</v>
      </c>
      <c r="AU205" s="186" t="s">
        <v>84</v>
      </c>
      <c r="AY205" s="19" t="s">
        <v>177</v>
      </c>
      <c r="BE205" s="187">
        <f t="shared" si="64"/>
        <v>0</v>
      </c>
      <c r="BF205" s="187">
        <f t="shared" si="65"/>
        <v>0</v>
      </c>
      <c r="BG205" s="187">
        <f t="shared" si="66"/>
        <v>0</v>
      </c>
      <c r="BH205" s="187">
        <f t="shared" si="67"/>
        <v>0</v>
      </c>
      <c r="BI205" s="187">
        <f t="shared" si="68"/>
        <v>0</v>
      </c>
      <c r="BJ205" s="19" t="s">
        <v>84</v>
      </c>
      <c r="BK205" s="187">
        <f t="shared" si="69"/>
        <v>0</v>
      </c>
      <c r="BL205" s="19" t="s">
        <v>301</v>
      </c>
      <c r="BM205" s="186" t="s">
        <v>5571</v>
      </c>
    </row>
    <row r="206" spans="1:65" s="12" customFormat="1" ht="25.9" customHeight="1">
      <c r="B206" s="159"/>
      <c r="C206" s="160"/>
      <c r="D206" s="161" t="s">
        <v>75</v>
      </c>
      <c r="E206" s="162" t="s">
        <v>5324</v>
      </c>
      <c r="F206" s="162" t="s">
        <v>5325</v>
      </c>
      <c r="G206" s="160"/>
      <c r="H206" s="160"/>
      <c r="I206" s="163"/>
      <c r="J206" s="164">
        <f>BK206</f>
        <v>0</v>
      </c>
      <c r="K206" s="160"/>
      <c r="L206" s="165"/>
      <c r="M206" s="166"/>
      <c r="N206" s="167"/>
      <c r="O206" s="167"/>
      <c r="P206" s="168">
        <f>P207</f>
        <v>0</v>
      </c>
      <c r="Q206" s="167"/>
      <c r="R206" s="168">
        <f>R207</f>
        <v>0</v>
      </c>
      <c r="S206" s="167"/>
      <c r="T206" s="169">
        <f>T207</f>
        <v>0</v>
      </c>
      <c r="AR206" s="170" t="s">
        <v>84</v>
      </c>
      <c r="AT206" s="171" t="s">
        <v>75</v>
      </c>
      <c r="AU206" s="171" t="s">
        <v>76</v>
      </c>
      <c r="AY206" s="170" t="s">
        <v>177</v>
      </c>
      <c r="BK206" s="172">
        <f>BK207</f>
        <v>0</v>
      </c>
    </row>
    <row r="207" spans="1:65" s="2" customFormat="1" ht="16.5" customHeight="1">
      <c r="A207" s="36"/>
      <c r="B207" s="37"/>
      <c r="C207" s="175" t="s">
        <v>1369</v>
      </c>
      <c r="D207" s="175" t="s">
        <v>179</v>
      </c>
      <c r="E207" s="176" t="s">
        <v>5326</v>
      </c>
      <c r="F207" s="177" t="s">
        <v>5327</v>
      </c>
      <c r="G207" s="178" t="s">
        <v>199</v>
      </c>
      <c r="H207" s="179">
        <v>20</v>
      </c>
      <c r="I207" s="180"/>
      <c r="J207" s="181">
        <f>ROUND(I207*H207,2)</f>
        <v>0</v>
      </c>
      <c r="K207" s="177" t="s">
        <v>19</v>
      </c>
      <c r="L207" s="41"/>
      <c r="M207" s="251" t="s">
        <v>19</v>
      </c>
      <c r="N207" s="252" t="s">
        <v>47</v>
      </c>
      <c r="O207" s="253"/>
      <c r="P207" s="254">
        <f>O207*H207</f>
        <v>0</v>
      </c>
      <c r="Q207" s="254">
        <v>0</v>
      </c>
      <c r="R207" s="254">
        <f>Q207*H207</f>
        <v>0</v>
      </c>
      <c r="S207" s="254">
        <v>0</v>
      </c>
      <c r="T207" s="255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86" t="s">
        <v>184</v>
      </c>
      <c r="AT207" s="186" t="s">
        <v>179</v>
      </c>
      <c r="AU207" s="186" t="s">
        <v>84</v>
      </c>
      <c r="AY207" s="19" t="s">
        <v>177</v>
      </c>
      <c r="BE207" s="187">
        <f>IF(N207="základní",J207,0)</f>
        <v>0</v>
      </c>
      <c r="BF207" s="187">
        <f>IF(N207="snížená",J207,0)</f>
        <v>0</v>
      </c>
      <c r="BG207" s="187">
        <f>IF(N207="zákl. přenesená",J207,0)</f>
        <v>0</v>
      </c>
      <c r="BH207" s="187">
        <f>IF(N207="sníž. přenesená",J207,0)</f>
        <v>0</v>
      </c>
      <c r="BI207" s="187">
        <f>IF(N207="nulová",J207,0)</f>
        <v>0</v>
      </c>
      <c r="BJ207" s="19" t="s">
        <v>84</v>
      </c>
      <c r="BK207" s="187">
        <f>ROUND(I207*H207,2)</f>
        <v>0</v>
      </c>
      <c r="BL207" s="19" t="s">
        <v>184</v>
      </c>
      <c r="BM207" s="186" t="s">
        <v>5572</v>
      </c>
    </row>
    <row r="208" spans="1:65" s="2" customFormat="1" ht="6.95" customHeight="1">
      <c r="A208" s="36"/>
      <c r="B208" s="49"/>
      <c r="C208" s="50"/>
      <c r="D208" s="50"/>
      <c r="E208" s="50"/>
      <c r="F208" s="50"/>
      <c r="G208" s="50"/>
      <c r="H208" s="50"/>
      <c r="I208" s="50"/>
      <c r="J208" s="50"/>
      <c r="K208" s="50"/>
      <c r="L208" s="41"/>
      <c r="M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</sheetData>
  <sheetProtection algorithmName="SHA-512" hashValue="gf6K+5V4OeS1GxNbzFnfS7doUgmd0bPkba/44joEsMyYcS4vYMicEn/JkilaNWiQagYs4aPqDv9V1sncSa/8jA==" saltValue="ujNUXHEZF+9puKoV9MTpN11UkUAaJtxE316OZ325MiR4DEpqne+om+403g4D9yc9HcRuxOaHbti1g8rOBUYDmA==" spinCount="100000" sheet="1" objects="1" scenarios="1" formatColumns="0" formatRows="0" autoFilter="0"/>
  <autoFilter ref="C85:K207" xr:uid="{00000000-0009-0000-0000-000005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32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101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5573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ROUND(J95,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ROUND((SUM(BE95:BE327)),  2)</f>
        <v>0</v>
      </c>
      <c r="G33" s="36"/>
      <c r="H33" s="36"/>
      <c r="I33" s="120">
        <v>0.21</v>
      </c>
      <c r="J33" s="119">
        <f>ROUND(((SUM(BE95:BE327))*I33),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ROUND((SUM(BF95:BF327)),  2)</f>
        <v>0</v>
      </c>
      <c r="G34" s="36"/>
      <c r="H34" s="36"/>
      <c r="I34" s="120">
        <v>0.15</v>
      </c>
      <c r="J34" s="119">
        <f>ROUND(((SUM(BF95:BF327))*I34),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ROUND((SUM(BG95:BG327)),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ROUND((SUM(BH95:BH327)),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ROUND((SUM(BI95:BI327)),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>SO 05 - Sklad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J95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130</v>
      </c>
      <c r="E60" s="139"/>
      <c r="F60" s="139"/>
      <c r="G60" s="139"/>
      <c r="H60" s="139"/>
      <c r="I60" s="139"/>
      <c r="J60" s="140">
        <f>J96</f>
        <v>0</v>
      </c>
      <c r="K60" s="137"/>
      <c r="L60" s="141"/>
    </row>
    <row r="61" spans="1:47" s="10" customFormat="1" ht="19.899999999999999" customHeight="1">
      <c r="B61" s="142"/>
      <c r="C61" s="143"/>
      <c r="D61" s="144" t="s">
        <v>131</v>
      </c>
      <c r="E61" s="145"/>
      <c r="F61" s="145"/>
      <c r="G61" s="145"/>
      <c r="H61" s="145"/>
      <c r="I61" s="145"/>
      <c r="J61" s="146">
        <f>J97</f>
        <v>0</v>
      </c>
      <c r="K61" s="143"/>
      <c r="L61" s="147"/>
    </row>
    <row r="62" spans="1:47" s="10" customFormat="1" ht="19.899999999999999" customHeight="1">
      <c r="B62" s="142"/>
      <c r="C62" s="143"/>
      <c r="D62" s="144" t="s">
        <v>132</v>
      </c>
      <c r="E62" s="145"/>
      <c r="F62" s="145"/>
      <c r="G62" s="145"/>
      <c r="H62" s="145"/>
      <c r="I62" s="145"/>
      <c r="J62" s="146">
        <f>J126</f>
        <v>0</v>
      </c>
      <c r="K62" s="143"/>
      <c r="L62" s="147"/>
    </row>
    <row r="63" spans="1:47" s="10" customFormat="1" ht="19.899999999999999" customHeight="1">
      <c r="B63" s="142"/>
      <c r="C63" s="143"/>
      <c r="D63" s="144" t="s">
        <v>133</v>
      </c>
      <c r="E63" s="145"/>
      <c r="F63" s="145"/>
      <c r="G63" s="145"/>
      <c r="H63" s="145"/>
      <c r="I63" s="145"/>
      <c r="J63" s="146">
        <f>J134</f>
        <v>0</v>
      </c>
      <c r="K63" s="143"/>
      <c r="L63" s="147"/>
    </row>
    <row r="64" spans="1:47" s="10" customFormat="1" ht="19.899999999999999" customHeight="1">
      <c r="B64" s="142"/>
      <c r="C64" s="143"/>
      <c r="D64" s="144" t="s">
        <v>135</v>
      </c>
      <c r="E64" s="145"/>
      <c r="F64" s="145"/>
      <c r="G64" s="145"/>
      <c r="H64" s="145"/>
      <c r="I64" s="145"/>
      <c r="J64" s="146">
        <f>J169</f>
        <v>0</v>
      </c>
      <c r="K64" s="143"/>
      <c r="L64" s="147"/>
    </row>
    <row r="65" spans="1:31" s="10" customFormat="1" ht="19.899999999999999" customHeight="1">
      <c r="B65" s="142"/>
      <c r="C65" s="143"/>
      <c r="D65" s="144" t="s">
        <v>137</v>
      </c>
      <c r="E65" s="145"/>
      <c r="F65" s="145"/>
      <c r="G65" s="145"/>
      <c r="H65" s="145"/>
      <c r="I65" s="145"/>
      <c r="J65" s="146">
        <f>J187</f>
        <v>0</v>
      </c>
      <c r="K65" s="143"/>
      <c r="L65" s="147"/>
    </row>
    <row r="66" spans="1:31" s="10" customFormat="1" ht="19.899999999999999" customHeight="1">
      <c r="B66" s="142"/>
      <c r="C66" s="143"/>
      <c r="D66" s="144" t="s">
        <v>3056</v>
      </c>
      <c r="E66" s="145"/>
      <c r="F66" s="145"/>
      <c r="G66" s="145"/>
      <c r="H66" s="145"/>
      <c r="I66" s="145"/>
      <c r="J66" s="146">
        <f>J245</f>
        <v>0</v>
      </c>
      <c r="K66" s="143"/>
      <c r="L66" s="147"/>
    </row>
    <row r="67" spans="1:31" s="10" customFormat="1" ht="19.899999999999999" customHeight="1">
      <c r="B67" s="142"/>
      <c r="C67" s="143"/>
      <c r="D67" s="144" t="s">
        <v>138</v>
      </c>
      <c r="E67" s="145"/>
      <c r="F67" s="145"/>
      <c r="G67" s="145"/>
      <c r="H67" s="145"/>
      <c r="I67" s="145"/>
      <c r="J67" s="146">
        <f>J258</f>
        <v>0</v>
      </c>
      <c r="K67" s="143"/>
      <c r="L67" s="147"/>
    </row>
    <row r="68" spans="1:31" s="9" customFormat="1" ht="24.95" customHeight="1">
      <c r="B68" s="136"/>
      <c r="C68" s="137"/>
      <c r="D68" s="138" t="s">
        <v>139</v>
      </c>
      <c r="E68" s="139"/>
      <c r="F68" s="139"/>
      <c r="G68" s="139"/>
      <c r="H68" s="139"/>
      <c r="I68" s="139"/>
      <c r="J68" s="140">
        <f>J261</f>
        <v>0</v>
      </c>
      <c r="K68" s="137"/>
      <c r="L68" s="141"/>
    </row>
    <row r="69" spans="1:31" s="10" customFormat="1" ht="19.899999999999999" customHeight="1">
      <c r="B69" s="142"/>
      <c r="C69" s="143"/>
      <c r="D69" s="144" t="s">
        <v>142</v>
      </c>
      <c r="E69" s="145"/>
      <c r="F69" s="145"/>
      <c r="G69" s="145"/>
      <c r="H69" s="145"/>
      <c r="I69" s="145"/>
      <c r="J69" s="146">
        <f>J262</f>
        <v>0</v>
      </c>
      <c r="K69" s="143"/>
      <c r="L69" s="147"/>
    </row>
    <row r="70" spans="1:31" s="10" customFormat="1" ht="19.899999999999999" customHeight="1">
      <c r="B70" s="142"/>
      <c r="C70" s="143"/>
      <c r="D70" s="144" t="s">
        <v>151</v>
      </c>
      <c r="E70" s="145"/>
      <c r="F70" s="145"/>
      <c r="G70" s="145"/>
      <c r="H70" s="145"/>
      <c r="I70" s="145"/>
      <c r="J70" s="146">
        <f>J271</f>
        <v>0</v>
      </c>
      <c r="K70" s="143"/>
      <c r="L70" s="147"/>
    </row>
    <row r="71" spans="1:31" s="10" customFormat="1" ht="19.899999999999999" customHeight="1">
      <c r="B71" s="142"/>
      <c r="C71" s="143"/>
      <c r="D71" s="144" t="s">
        <v>159</v>
      </c>
      <c r="E71" s="145"/>
      <c r="F71" s="145"/>
      <c r="G71" s="145"/>
      <c r="H71" s="145"/>
      <c r="I71" s="145"/>
      <c r="J71" s="146">
        <f>J282</f>
        <v>0</v>
      </c>
      <c r="K71" s="143"/>
      <c r="L71" s="147"/>
    </row>
    <row r="72" spans="1:31" s="9" customFormat="1" ht="24.95" customHeight="1">
      <c r="B72" s="136"/>
      <c r="C72" s="137"/>
      <c r="D72" s="138" t="s">
        <v>160</v>
      </c>
      <c r="E72" s="139"/>
      <c r="F72" s="139"/>
      <c r="G72" s="139"/>
      <c r="H72" s="139"/>
      <c r="I72" s="139"/>
      <c r="J72" s="140">
        <f>J311</f>
        <v>0</v>
      </c>
      <c r="K72" s="137"/>
      <c r="L72" s="141"/>
    </row>
    <row r="73" spans="1:31" s="9" customFormat="1" ht="24.95" customHeight="1">
      <c r="B73" s="136"/>
      <c r="C73" s="137"/>
      <c r="D73" s="138" t="s">
        <v>3057</v>
      </c>
      <c r="E73" s="139"/>
      <c r="F73" s="139"/>
      <c r="G73" s="139"/>
      <c r="H73" s="139"/>
      <c r="I73" s="139"/>
      <c r="J73" s="140">
        <f>J315</f>
        <v>0</v>
      </c>
      <c r="K73" s="137"/>
      <c r="L73" s="141"/>
    </row>
    <row r="74" spans="1:31" s="10" customFormat="1" ht="19.899999999999999" customHeight="1">
      <c r="B74" s="142"/>
      <c r="C74" s="143"/>
      <c r="D74" s="144" t="s">
        <v>5574</v>
      </c>
      <c r="E74" s="145"/>
      <c r="F74" s="145"/>
      <c r="G74" s="145"/>
      <c r="H74" s="145"/>
      <c r="I74" s="145"/>
      <c r="J74" s="146">
        <f>J316</f>
        <v>0</v>
      </c>
      <c r="K74" s="143"/>
      <c r="L74" s="147"/>
    </row>
    <row r="75" spans="1:31" s="10" customFormat="1" ht="19.899999999999999" customHeight="1">
      <c r="B75" s="142"/>
      <c r="C75" s="143"/>
      <c r="D75" s="144" t="s">
        <v>5575</v>
      </c>
      <c r="E75" s="145"/>
      <c r="F75" s="145"/>
      <c r="G75" s="145"/>
      <c r="H75" s="145"/>
      <c r="I75" s="145"/>
      <c r="J75" s="146">
        <f>J325</f>
        <v>0</v>
      </c>
      <c r="K75" s="143"/>
      <c r="L75" s="147"/>
    </row>
    <row r="76" spans="1:31" s="2" customFormat="1" ht="21.75" customHeight="1">
      <c r="A76" s="36"/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10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6.95" customHeight="1">
      <c r="A77" s="36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10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81" spans="1:63" s="2" customFormat="1" ht="6.95" customHeight="1">
      <c r="A81" s="36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10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24.95" customHeight="1">
      <c r="A82" s="36"/>
      <c r="B82" s="37"/>
      <c r="C82" s="25" t="s">
        <v>162</v>
      </c>
      <c r="D82" s="38"/>
      <c r="E82" s="38"/>
      <c r="F82" s="38"/>
      <c r="G82" s="38"/>
      <c r="H82" s="38"/>
      <c r="I82" s="38"/>
      <c r="J82" s="38"/>
      <c r="K82" s="38"/>
      <c r="L82" s="10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38"/>
      <c r="J83" s="38"/>
      <c r="K83" s="38"/>
      <c r="L83" s="10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2" customFormat="1" ht="12" customHeight="1">
      <c r="A84" s="36"/>
      <c r="B84" s="37"/>
      <c r="C84" s="31" t="s">
        <v>16</v>
      </c>
      <c r="D84" s="38"/>
      <c r="E84" s="38"/>
      <c r="F84" s="38"/>
      <c r="G84" s="38"/>
      <c r="H84" s="38"/>
      <c r="I84" s="38"/>
      <c r="J84" s="38"/>
      <c r="K84" s="38"/>
      <c r="L84" s="10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3" s="2" customFormat="1" ht="16.5" customHeight="1">
      <c r="A85" s="36"/>
      <c r="B85" s="37"/>
      <c r="C85" s="38"/>
      <c r="D85" s="38"/>
      <c r="E85" s="392" t="str">
        <f>E7</f>
        <v>Regenerace bývalého areálu kovošrotu v Hamru u litvínova - 1. etapa</v>
      </c>
      <c r="F85" s="393"/>
      <c r="G85" s="393"/>
      <c r="H85" s="393"/>
      <c r="I85" s="38"/>
      <c r="J85" s="38"/>
      <c r="K85" s="38"/>
      <c r="L85" s="10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124</v>
      </c>
      <c r="D86" s="38"/>
      <c r="E86" s="38"/>
      <c r="F86" s="38"/>
      <c r="G86" s="38"/>
      <c r="H86" s="38"/>
      <c r="I86" s="38"/>
      <c r="J86" s="38"/>
      <c r="K86" s="38"/>
      <c r="L86" s="10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49" t="str">
        <f>E9</f>
        <v>SO 05 - Sklad</v>
      </c>
      <c r="F87" s="394"/>
      <c r="G87" s="394"/>
      <c r="H87" s="394"/>
      <c r="I87" s="38"/>
      <c r="J87" s="38"/>
      <c r="K87" s="38"/>
      <c r="L87" s="10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38"/>
      <c r="J88" s="38"/>
      <c r="K88" s="38"/>
      <c r="L88" s="10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F12</f>
        <v>Hamr u Litvínova</v>
      </c>
      <c r="G89" s="38"/>
      <c r="H89" s="38"/>
      <c r="I89" s="31" t="s">
        <v>23</v>
      </c>
      <c r="J89" s="61" t="str">
        <f>IF(J12="","",J12)</f>
        <v>8. 8. 2022</v>
      </c>
      <c r="K89" s="38"/>
      <c r="L89" s="10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38"/>
      <c r="J90" s="38"/>
      <c r="K90" s="38"/>
      <c r="L90" s="10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15.2" customHeight="1">
      <c r="A91" s="36"/>
      <c r="B91" s="37"/>
      <c r="C91" s="31" t="s">
        <v>25</v>
      </c>
      <c r="D91" s="38"/>
      <c r="E91" s="38"/>
      <c r="F91" s="29" t="str">
        <f>E15</f>
        <v>Město Litvínov, náměstí Míru 11, Horní Litvínov</v>
      </c>
      <c r="G91" s="38"/>
      <c r="H91" s="38"/>
      <c r="I91" s="31" t="s">
        <v>31</v>
      </c>
      <c r="J91" s="34" t="str">
        <f>E21</f>
        <v>A2-PORT s.r.o.</v>
      </c>
      <c r="K91" s="38"/>
      <c r="L91" s="10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29</v>
      </c>
      <c r="D92" s="38"/>
      <c r="E92" s="38"/>
      <c r="F92" s="29" t="str">
        <f>IF(E18="","",E18)</f>
        <v>Vyplň údaj</v>
      </c>
      <c r="G92" s="38"/>
      <c r="H92" s="38"/>
      <c r="I92" s="31" t="s">
        <v>36</v>
      </c>
      <c r="J92" s="34" t="str">
        <f>E24</f>
        <v>STAVEBNÍ ROZPOČTY s.r.o.</v>
      </c>
      <c r="K92" s="38"/>
      <c r="L92" s="10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38"/>
      <c r="J93" s="38"/>
      <c r="K93" s="38"/>
      <c r="L93" s="10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48"/>
      <c r="B94" s="149"/>
      <c r="C94" s="150" t="s">
        <v>163</v>
      </c>
      <c r="D94" s="151" t="s">
        <v>61</v>
      </c>
      <c r="E94" s="151" t="s">
        <v>57</v>
      </c>
      <c r="F94" s="151" t="s">
        <v>58</v>
      </c>
      <c r="G94" s="151" t="s">
        <v>164</v>
      </c>
      <c r="H94" s="151" t="s">
        <v>165</v>
      </c>
      <c r="I94" s="151" t="s">
        <v>166</v>
      </c>
      <c r="J94" s="151" t="s">
        <v>128</v>
      </c>
      <c r="K94" s="152" t="s">
        <v>167</v>
      </c>
      <c r="L94" s="153"/>
      <c r="M94" s="70" t="s">
        <v>19</v>
      </c>
      <c r="N94" s="71" t="s">
        <v>46</v>
      </c>
      <c r="O94" s="71" t="s">
        <v>168</v>
      </c>
      <c r="P94" s="71" t="s">
        <v>169</v>
      </c>
      <c r="Q94" s="71" t="s">
        <v>170</v>
      </c>
      <c r="R94" s="71" t="s">
        <v>171</v>
      </c>
      <c r="S94" s="71" t="s">
        <v>172</v>
      </c>
      <c r="T94" s="72" t="s">
        <v>173</v>
      </c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</row>
    <row r="95" spans="1:63" s="2" customFormat="1" ht="22.9" customHeight="1">
      <c r="A95" s="36"/>
      <c r="B95" s="37"/>
      <c r="C95" s="77" t="s">
        <v>174</v>
      </c>
      <c r="D95" s="38"/>
      <c r="E95" s="38"/>
      <c r="F95" s="38"/>
      <c r="G95" s="38"/>
      <c r="H95" s="38"/>
      <c r="I95" s="38"/>
      <c r="J95" s="154">
        <f>BK95</f>
        <v>0</v>
      </c>
      <c r="K95" s="38"/>
      <c r="L95" s="41"/>
      <c r="M95" s="73"/>
      <c r="N95" s="155"/>
      <c r="O95" s="74"/>
      <c r="P95" s="156">
        <f>P96+P261+P311+P315</f>
        <v>0</v>
      </c>
      <c r="Q95" s="74"/>
      <c r="R95" s="156">
        <f>R96+R261+R311+R315</f>
        <v>8.3602091400000003</v>
      </c>
      <c r="S95" s="74"/>
      <c r="T95" s="157">
        <f>T96+T261+T311+T315</f>
        <v>31.431544000000002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75</v>
      </c>
      <c r="AU95" s="19" t="s">
        <v>129</v>
      </c>
      <c r="BK95" s="158">
        <f>BK96+BK261+BK311+BK315</f>
        <v>0</v>
      </c>
    </row>
    <row r="96" spans="1:63" s="12" customFormat="1" ht="25.9" customHeight="1">
      <c r="B96" s="159"/>
      <c r="C96" s="160"/>
      <c r="D96" s="161" t="s">
        <v>75</v>
      </c>
      <c r="E96" s="162" t="s">
        <v>175</v>
      </c>
      <c r="F96" s="162" t="s">
        <v>176</v>
      </c>
      <c r="G96" s="160"/>
      <c r="H96" s="160"/>
      <c r="I96" s="163"/>
      <c r="J96" s="164">
        <f>BK96</f>
        <v>0</v>
      </c>
      <c r="K96" s="160"/>
      <c r="L96" s="165"/>
      <c r="M96" s="166"/>
      <c r="N96" s="167"/>
      <c r="O96" s="167"/>
      <c r="P96" s="168">
        <f>P97+P126+P134+P169+P187+P245+P258</f>
        <v>0</v>
      </c>
      <c r="Q96" s="167"/>
      <c r="R96" s="168">
        <f>R97+R126+R134+R169+R187+R245+R258</f>
        <v>7.3974885399999994</v>
      </c>
      <c r="S96" s="167"/>
      <c r="T96" s="169">
        <f>T97+T126+T134+T169+T187+T245+T258</f>
        <v>31.256044000000003</v>
      </c>
      <c r="AR96" s="170" t="s">
        <v>84</v>
      </c>
      <c r="AT96" s="171" t="s">
        <v>75</v>
      </c>
      <c r="AU96" s="171" t="s">
        <v>76</v>
      </c>
      <c r="AY96" s="170" t="s">
        <v>177</v>
      </c>
      <c r="BK96" s="172">
        <f>BK97+BK126+BK134+BK169+BK187+BK245+BK258</f>
        <v>0</v>
      </c>
    </row>
    <row r="97" spans="1:65" s="12" customFormat="1" ht="22.9" customHeight="1">
      <c r="B97" s="159"/>
      <c r="C97" s="160"/>
      <c r="D97" s="161" t="s">
        <v>75</v>
      </c>
      <c r="E97" s="173" t="s">
        <v>84</v>
      </c>
      <c r="F97" s="173" t="s">
        <v>178</v>
      </c>
      <c r="G97" s="160"/>
      <c r="H97" s="160"/>
      <c r="I97" s="163"/>
      <c r="J97" s="174">
        <f>BK97</f>
        <v>0</v>
      </c>
      <c r="K97" s="160"/>
      <c r="L97" s="165"/>
      <c r="M97" s="166"/>
      <c r="N97" s="167"/>
      <c r="O97" s="167"/>
      <c r="P97" s="168">
        <f>SUM(P98:P125)</f>
        <v>0</v>
      </c>
      <c r="Q97" s="167"/>
      <c r="R97" s="168">
        <f>SUM(R98:R125)</f>
        <v>0</v>
      </c>
      <c r="S97" s="167"/>
      <c r="T97" s="169">
        <f>SUM(T98:T125)</f>
        <v>0</v>
      </c>
      <c r="AR97" s="170" t="s">
        <v>84</v>
      </c>
      <c r="AT97" s="171" t="s">
        <v>75</v>
      </c>
      <c r="AU97" s="171" t="s">
        <v>84</v>
      </c>
      <c r="AY97" s="170" t="s">
        <v>177</v>
      </c>
      <c r="BK97" s="172">
        <f>SUM(BK98:BK125)</f>
        <v>0</v>
      </c>
    </row>
    <row r="98" spans="1:65" s="2" customFormat="1" ht="16.5" customHeight="1">
      <c r="A98" s="36"/>
      <c r="B98" s="37"/>
      <c r="C98" s="175" t="s">
        <v>84</v>
      </c>
      <c r="D98" s="175" t="s">
        <v>179</v>
      </c>
      <c r="E98" s="176" t="s">
        <v>5576</v>
      </c>
      <c r="F98" s="177" t="s">
        <v>5577</v>
      </c>
      <c r="G98" s="178" t="s">
        <v>182</v>
      </c>
      <c r="H98" s="179">
        <v>4.2249999999999996</v>
      </c>
      <c r="I98" s="180"/>
      <c r="J98" s="181">
        <f>ROUND(I98*H98,2)</f>
        <v>0</v>
      </c>
      <c r="K98" s="177" t="s">
        <v>183</v>
      </c>
      <c r="L98" s="41"/>
      <c r="M98" s="182" t="s">
        <v>19</v>
      </c>
      <c r="N98" s="183" t="s">
        <v>47</v>
      </c>
      <c r="O98" s="66"/>
      <c r="P98" s="184">
        <f>O98*H98</f>
        <v>0</v>
      </c>
      <c r="Q98" s="184">
        <v>0</v>
      </c>
      <c r="R98" s="184">
        <f>Q98*H98</f>
        <v>0</v>
      </c>
      <c r="S98" s="184">
        <v>0</v>
      </c>
      <c r="T98" s="185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86" t="s">
        <v>184</v>
      </c>
      <c r="AT98" s="186" t="s">
        <v>179</v>
      </c>
      <c r="AU98" s="186" t="s">
        <v>86</v>
      </c>
      <c r="AY98" s="19" t="s">
        <v>177</v>
      </c>
      <c r="BE98" s="187">
        <f>IF(N98="základní",J98,0)</f>
        <v>0</v>
      </c>
      <c r="BF98" s="187">
        <f>IF(N98="snížená",J98,0)</f>
        <v>0</v>
      </c>
      <c r="BG98" s="187">
        <f>IF(N98="zákl. přenesená",J98,0)</f>
        <v>0</v>
      </c>
      <c r="BH98" s="187">
        <f>IF(N98="sníž. přenesená",J98,0)</f>
        <v>0</v>
      </c>
      <c r="BI98" s="187">
        <f>IF(N98="nulová",J98,0)</f>
        <v>0</v>
      </c>
      <c r="BJ98" s="19" t="s">
        <v>84</v>
      </c>
      <c r="BK98" s="187">
        <f>ROUND(I98*H98,2)</f>
        <v>0</v>
      </c>
      <c r="BL98" s="19" t="s">
        <v>184</v>
      </c>
      <c r="BM98" s="186" t="s">
        <v>5578</v>
      </c>
    </row>
    <row r="99" spans="1:65" s="2" customFormat="1" ht="11.25">
      <c r="A99" s="36"/>
      <c r="B99" s="37"/>
      <c r="C99" s="38"/>
      <c r="D99" s="188" t="s">
        <v>186</v>
      </c>
      <c r="E99" s="38"/>
      <c r="F99" s="189" t="s">
        <v>5579</v>
      </c>
      <c r="G99" s="38"/>
      <c r="H99" s="38"/>
      <c r="I99" s="190"/>
      <c r="J99" s="38"/>
      <c r="K99" s="38"/>
      <c r="L99" s="41"/>
      <c r="M99" s="191"/>
      <c r="N99" s="192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186</v>
      </c>
      <c r="AU99" s="19" t="s">
        <v>86</v>
      </c>
    </row>
    <row r="100" spans="1:65" s="13" customFormat="1" ht="11.25">
      <c r="B100" s="193"/>
      <c r="C100" s="194"/>
      <c r="D100" s="195" t="s">
        <v>188</v>
      </c>
      <c r="E100" s="196" t="s">
        <v>19</v>
      </c>
      <c r="F100" s="197" t="s">
        <v>5580</v>
      </c>
      <c r="G100" s="194"/>
      <c r="H100" s="198">
        <v>1.716</v>
      </c>
      <c r="I100" s="199"/>
      <c r="J100" s="194"/>
      <c r="K100" s="194"/>
      <c r="L100" s="200"/>
      <c r="M100" s="201"/>
      <c r="N100" s="202"/>
      <c r="O100" s="202"/>
      <c r="P100" s="202"/>
      <c r="Q100" s="202"/>
      <c r="R100" s="202"/>
      <c r="S100" s="202"/>
      <c r="T100" s="203"/>
      <c r="AT100" s="204" t="s">
        <v>188</v>
      </c>
      <c r="AU100" s="204" t="s">
        <v>86</v>
      </c>
      <c r="AV100" s="13" t="s">
        <v>86</v>
      </c>
      <c r="AW100" s="13" t="s">
        <v>35</v>
      </c>
      <c r="AX100" s="13" t="s">
        <v>76</v>
      </c>
      <c r="AY100" s="204" t="s">
        <v>177</v>
      </c>
    </row>
    <row r="101" spans="1:65" s="13" customFormat="1" ht="11.25">
      <c r="B101" s="193"/>
      <c r="C101" s="194"/>
      <c r="D101" s="195" t="s">
        <v>188</v>
      </c>
      <c r="E101" s="196" t="s">
        <v>19</v>
      </c>
      <c r="F101" s="197" t="s">
        <v>5581</v>
      </c>
      <c r="G101" s="194"/>
      <c r="H101" s="198">
        <v>0.79300000000000004</v>
      </c>
      <c r="I101" s="199"/>
      <c r="J101" s="194"/>
      <c r="K101" s="194"/>
      <c r="L101" s="200"/>
      <c r="M101" s="201"/>
      <c r="N101" s="202"/>
      <c r="O101" s="202"/>
      <c r="P101" s="202"/>
      <c r="Q101" s="202"/>
      <c r="R101" s="202"/>
      <c r="S101" s="202"/>
      <c r="T101" s="203"/>
      <c r="AT101" s="204" t="s">
        <v>188</v>
      </c>
      <c r="AU101" s="204" t="s">
        <v>86</v>
      </c>
      <c r="AV101" s="13" t="s">
        <v>86</v>
      </c>
      <c r="AW101" s="13" t="s">
        <v>35</v>
      </c>
      <c r="AX101" s="13" t="s">
        <v>76</v>
      </c>
      <c r="AY101" s="204" t="s">
        <v>177</v>
      </c>
    </row>
    <row r="102" spans="1:65" s="13" customFormat="1" ht="11.25">
      <c r="B102" s="193"/>
      <c r="C102" s="194"/>
      <c r="D102" s="195" t="s">
        <v>188</v>
      </c>
      <c r="E102" s="196" t="s">
        <v>19</v>
      </c>
      <c r="F102" s="197" t="s">
        <v>5580</v>
      </c>
      <c r="G102" s="194"/>
      <c r="H102" s="198">
        <v>1.716</v>
      </c>
      <c r="I102" s="199"/>
      <c r="J102" s="194"/>
      <c r="K102" s="194"/>
      <c r="L102" s="200"/>
      <c r="M102" s="201"/>
      <c r="N102" s="202"/>
      <c r="O102" s="202"/>
      <c r="P102" s="202"/>
      <c r="Q102" s="202"/>
      <c r="R102" s="202"/>
      <c r="S102" s="202"/>
      <c r="T102" s="203"/>
      <c r="AT102" s="204" t="s">
        <v>188</v>
      </c>
      <c r="AU102" s="204" t="s">
        <v>86</v>
      </c>
      <c r="AV102" s="13" t="s">
        <v>86</v>
      </c>
      <c r="AW102" s="13" t="s">
        <v>35</v>
      </c>
      <c r="AX102" s="13" t="s">
        <v>76</v>
      </c>
      <c r="AY102" s="204" t="s">
        <v>177</v>
      </c>
    </row>
    <row r="103" spans="1:65" s="14" customFormat="1" ht="11.25">
      <c r="B103" s="205"/>
      <c r="C103" s="206"/>
      <c r="D103" s="195" t="s">
        <v>188</v>
      </c>
      <c r="E103" s="207" t="s">
        <v>19</v>
      </c>
      <c r="F103" s="208" t="s">
        <v>190</v>
      </c>
      <c r="G103" s="206"/>
      <c r="H103" s="209">
        <v>4.2249999999999996</v>
      </c>
      <c r="I103" s="210"/>
      <c r="J103" s="206"/>
      <c r="K103" s="206"/>
      <c r="L103" s="211"/>
      <c r="M103" s="212"/>
      <c r="N103" s="213"/>
      <c r="O103" s="213"/>
      <c r="P103" s="213"/>
      <c r="Q103" s="213"/>
      <c r="R103" s="213"/>
      <c r="S103" s="213"/>
      <c r="T103" s="214"/>
      <c r="AT103" s="215" t="s">
        <v>188</v>
      </c>
      <c r="AU103" s="215" t="s">
        <v>86</v>
      </c>
      <c r="AV103" s="14" t="s">
        <v>184</v>
      </c>
      <c r="AW103" s="14" t="s">
        <v>35</v>
      </c>
      <c r="AX103" s="14" t="s">
        <v>84</v>
      </c>
      <c r="AY103" s="215" t="s">
        <v>177</v>
      </c>
    </row>
    <row r="104" spans="1:65" s="2" customFormat="1" ht="33" customHeight="1">
      <c r="A104" s="36"/>
      <c r="B104" s="37"/>
      <c r="C104" s="175" t="s">
        <v>86</v>
      </c>
      <c r="D104" s="175" t="s">
        <v>179</v>
      </c>
      <c r="E104" s="176" t="s">
        <v>5582</v>
      </c>
      <c r="F104" s="177" t="s">
        <v>5583</v>
      </c>
      <c r="G104" s="178" t="s">
        <v>182</v>
      </c>
      <c r="H104" s="179">
        <v>4.2249999999999996</v>
      </c>
      <c r="I104" s="180"/>
      <c r="J104" s="181">
        <f>ROUND(I104*H104,2)</f>
        <v>0</v>
      </c>
      <c r="K104" s="177" t="s">
        <v>183</v>
      </c>
      <c r="L104" s="41"/>
      <c r="M104" s="182" t="s">
        <v>19</v>
      </c>
      <c r="N104" s="183" t="s">
        <v>47</v>
      </c>
      <c r="O104" s="66"/>
      <c r="P104" s="184">
        <f>O104*H104</f>
        <v>0</v>
      </c>
      <c r="Q104" s="184">
        <v>0</v>
      </c>
      <c r="R104" s="184">
        <f>Q104*H104</f>
        <v>0</v>
      </c>
      <c r="S104" s="184">
        <v>0</v>
      </c>
      <c r="T104" s="185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86" t="s">
        <v>184</v>
      </c>
      <c r="AT104" s="186" t="s">
        <v>179</v>
      </c>
      <c r="AU104" s="186" t="s">
        <v>86</v>
      </c>
      <c r="AY104" s="19" t="s">
        <v>177</v>
      </c>
      <c r="BE104" s="187">
        <f>IF(N104="základní",J104,0)</f>
        <v>0</v>
      </c>
      <c r="BF104" s="187">
        <f>IF(N104="snížená",J104,0)</f>
        <v>0</v>
      </c>
      <c r="BG104" s="187">
        <f>IF(N104="zákl. přenesená",J104,0)</f>
        <v>0</v>
      </c>
      <c r="BH104" s="187">
        <f>IF(N104="sníž. přenesená",J104,0)</f>
        <v>0</v>
      </c>
      <c r="BI104" s="187">
        <f>IF(N104="nulová",J104,0)</f>
        <v>0</v>
      </c>
      <c r="BJ104" s="19" t="s">
        <v>84</v>
      </c>
      <c r="BK104" s="187">
        <f>ROUND(I104*H104,2)</f>
        <v>0</v>
      </c>
      <c r="BL104" s="19" t="s">
        <v>184</v>
      </c>
      <c r="BM104" s="186" t="s">
        <v>5584</v>
      </c>
    </row>
    <row r="105" spans="1:65" s="2" customFormat="1" ht="11.25">
      <c r="A105" s="36"/>
      <c r="B105" s="37"/>
      <c r="C105" s="38"/>
      <c r="D105" s="188" t="s">
        <v>186</v>
      </c>
      <c r="E105" s="38"/>
      <c r="F105" s="189" t="s">
        <v>5585</v>
      </c>
      <c r="G105" s="38"/>
      <c r="H105" s="38"/>
      <c r="I105" s="190"/>
      <c r="J105" s="38"/>
      <c r="K105" s="38"/>
      <c r="L105" s="41"/>
      <c r="M105" s="191"/>
      <c r="N105" s="192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186</v>
      </c>
      <c r="AU105" s="19" t="s">
        <v>86</v>
      </c>
    </row>
    <row r="106" spans="1:65" s="13" customFormat="1" ht="11.25">
      <c r="B106" s="193"/>
      <c r="C106" s="194"/>
      <c r="D106" s="195" t="s">
        <v>188</v>
      </c>
      <c r="E106" s="196" t="s">
        <v>19</v>
      </c>
      <c r="F106" s="197" t="s">
        <v>5580</v>
      </c>
      <c r="G106" s="194"/>
      <c r="H106" s="198">
        <v>1.716</v>
      </c>
      <c r="I106" s="199"/>
      <c r="J106" s="194"/>
      <c r="K106" s="194"/>
      <c r="L106" s="200"/>
      <c r="M106" s="201"/>
      <c r="N106" s="202"/>
      <c r="O106" s="202"/>
      <c r="P106" s="202"/>
      <c r="Q106" s="202"/>
      <c r="R106" s="202"/>
      <c r="S106" s="202"/>
      <c r="T106" s="203"/>
      <c r="AT106" s="204" t="s">
        <v>188</v>
      </c>
      <c r="AU106" s="204" t="s">
        <v>86</v>
      </c>
      <c r="AV106" s="13" t="s">
        <v>86</v>
      </c>
      <c r="AW106" s="13" t="s">
        <v>35</v>
      </c>
      <c r="AX106" s="13" t="s">
        <v>76</v>
      </c>
      <c r="AY106" s="204" t="s">
        <v>177</v>
      </c>
    </row>
    <row r="107" spans="1:65" s="13" customFormat="1" ht="11.25">
      <c r="B107" s="193"/>
      <c r="C107" s="194"/>
      <c r="D107" s="195" t="s">
        <v>188</v>
      </c>
      <c r="E107" s="196" t="s">
        <v>19</v>
      </c>
      <c r="F107" s="197" t="s">
        <v>5581</v>
      </c>
      <c r="G107" s="194"/>
      <c r="H107" s="198">
        <v>0.79300000000000004</v>
      </c>
      <c r="I107" s="199"/>
      <c r="J107" s="194"/>
      <c r="K107" s="194"/>
      <c r="L107" s="200"/>
      <c r="M107" s="201"/>
      <c r="N107" s="202"/>
      <c r="O107" s="202"/>
      <c r="P107" s="202"/>
      <c r="Q107" s="202"/>
      <c r="R107" s="202"/>
      <c r="S107" s="202"/>
      <c r="T107" s="203"/>
      <c r="AT107" s="204" t="s">
        <v>188</v>
      </c>
      <c r="AU107" s="204" t="s">
        <v>86</v>
      </c>
      <c r="AV107" s="13" t="s">
        <v>86</v>
      </c>
      <c r="AW107" s="13" t="s">
        <v>35</v>
      </c>
      <c r="AX107" s="13" t="s">
        <v>76</v>
      </c>
      <c r="AY107" s="204" t="s">
        <v>177</v>
      </c>
    </row>
    <row r="108" spans="1:65" s="13" customFormat="1" ht="11.25">
      <c r="B108" s="193"/>
      <c r="C108" s="194"/>
      <c r="D108" s="195" t="s">
        <v>188</v>
      </c>
      <c r="E108" s="196" t="s">
        <v>19</v>
      </c>
      <c r="F108" s="197" t="s">
        <v>5580</v>
      </c>
      <c r="G108" s="194"/>
      <c r="H108" s="198">
        <v>1.716</v>
      </c>
      <c r="I108" s="199"/>
      <c r="J108" s="194"/>
      <c r="K108" s="194"/>
      <c r="L108" s="200"/>
      <c r="M108" s="201"/>
      <c r="N108" s="202"/>
      <c r="O108" s="202"/>
      <c r="P108" s="202"/>
      <c r="Q108" s="202"/>
      <c r="R108" s="202"/>
      <c r="S108" s="202"/>
      <c r="T108" s="203"/>
      <c r="AT108" s="204" t="s">
        <v>188</v>
      </c>
      <c r="AU108" s="204" t="s">
        <v>86</v>
      </c>
      <c r="AV108" s="13" t="s">
        <v>86</v>
      </c>
      <c r="AW108" s="13" t="s">
        <v>35</v>
      </c>
      <c r="AX108" s="13" t="s">
        <v>76</v>
      </c>
      <c r="AY108" s="204" t="s">
        <v>177</v>
      </c>
    </row>
    <row r="109" spans="1:65" s="14" customFormat="1" ht="11.25">
      <c r="B109" s="205"/>
      <c r="C109" s="206"/>
      <c r="D109" s="195" t="s">
        <v>188</v>
      </c>
      <c r="E109" s="207" t="s">
        <v>19</v>
      </c>
      <c r="F109" s="208" t="s">
        <v>190</v>
      </c>
      <c r="G109" s="206"/>
      <c r="H109" s="209">
        <v>4.2249999999999996</v>
      </c>
      <c r="I109" s="210"/>
      <c r="J109" s="206"/>
      <c r="K109" s="206"/>
      <c r="L109" s="211"/>
      <c r="M109" s="212"/>
      <c r="N109" s="213"/>
      <c r="O109" s="213"/>
      <c r="P109" s="213"/>
      <c r="Q109" s="213"/>
      <c r="R109" s="213"/>
      <c r="S109" s="213"/>
      <c r="T109" s="214"/>
      <c r="AT109" s="215" t="s">
        <v>188</v>
      </c>
      <c r="AU109" s="215" t="s">
        <v>86</v>
      </c>
      <c r="AV109" s="14" t="s">
        <v>184</v>
      </c>
      <c r="AW109" s="14" t="s">
        <v>35</v>
      </c>
      <c r="AX109" s="14" t="s">
        <v>84</v>
      </c>
      <c r="AY109" s="215" t="s">
        <v>177</v>
      </c>
    </row>
    <row r="110" spans="1:65" s="2" customFormat="1" ht="33" customHeight="1">
      <c r="A110" s="36"/>
      <c r="B110" s="37"/>
      <c r="C110" s="175" t="s">
        <v>196</v>
      </c>
      <c r="D110" s="175" t="s">
        <v>179</v>
      </c>
      <c r="E110" s="176" t="s">
        <v>5586</v>
      </c>
      <c r="F110" s="177" t="s">
        <v>5587</v>
      </c>
      <c r="G110" s="178" t="s">
        <v>182</v>
      </c>
      <c r="H110" s="179">
        <v>4.2249999999999996</v>
      </c>
      <c r="I110" s="180"/>
      <c r="J110" s="181">
        <f>ROUND(I110*H110,2)</f>
        <v>0</v>
      </c>
      <c r="K110" s="177" t="s">
        <v>183</v>
      </c>
      <c r="L110" s="41"/>
      <c r="M110" s="182" t="s">
        <v>19</v>
      </c>
      <c r="N110" s="183" t="s">
        <v>47</v>
      </c>
      <c r="O110" s="66"/>
      <c r="P110" s="184">
        <f>O110*H110</f>
        <v>0</v>
      </c>
      <c r="Q110" s="184">
        <v>0</v>
      </c>
      <c r="R110" s="184">
        <f>Q110*H110</f>
        <v>0</v>
      </c>
      <c r="S110" s="184">
        <v>0</v>
      </c>
      <c r="T110" s="185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86" t="s">
        <v>184</v>
      </c>
      <c r="AT110" s="186" t="s">
        <v>179</v>
      </c>
      <c r="AU110" s="186" t="s">
        <v>86</v>
      </c>
      <c r="AY110" s="19" t="s">
        <v>177</v>
      </c>
      <c r="BE110" s="187">
        <f>IF(N110="základní",J110,0)</f>
        <v>0</v>
      </c>
      <c r="BF110" s="187">
        <f>IF(N110="snížená",J110,0)</f>
        <v>0</v>
      </c>
      <c r="BG110" s="187">
        <f>IF(N110="zákl. přenesená",J110,0)</f>
        <v>0</v>
      </c>
      <c r="BH110" s="187">
        <f>IF(N110="sníž. přenesená",J110,0)</f>
        <v>0</v>
      </c>
      <c r="BI110" s="187">
        <f>IF(N110="nulová",J110,0)</f>
        <v>0</v>
      </c>
      <c r="BJ110" s="19" t="s">
        <v>84</v>
      </c>
      <c r="BK110" s="187">
        <f>ROUND(I110*H110,2)</f>
        <v>0</v>
      </c>
      <c r="BL110" s="19" t="s">
        <v>184</v>
      </c>
      <c r="BM110" s="186" t="s">
        <v>5588</v>
      </c>
    </row>
    <row r="111" spans="1:65" s="2" customFormat="1" ht="11.25">
      <c r="A111" s="36"/>
      <c r="B111" s="37"/>
      <c r="C111" s="38"/>
      <c r="D111" s="188" t="s">
        <v>186</v>
      </c>
      <c r="E111" s="38"/>
      <c r="F111" s="189" t="s">
        <v>5589</v>
      </c>
      <c r="G111" s="38"/>
      <c r="H111" s="38"/>
      <c r="I111" s="190"/>
      <c r="J111" s="38"/>
      <c r="K111" s="38"/>
      <c r="L111" s="41"/>
      <c r="M111" s="191"/>
      <c r="N111" s="192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186</v>
      </c>
      <c r="AU111" s="19" t="s">
        <v>86</v>
      </c>
    </row>
    <row r="112" spans="1:65" s="2" customFormat="1" ht="37.9" customHeight="1">
      <c r="A112" s="36"/>
      <c r="B112" s="37"/>
      <c r="C112" s="175" t="s">
        <v>184</v>
      </c>
      <c r="D112" s="175" t="s">
        <v>179</v>
      </c>
      <c r="E112" s="176" t="s">
        <v>5590</v>
      </c>
      <c r="F112" s="177" t="s">
        <v>5591</v>
      </c>
      <c r="G112" s="178" t="s">
        <v>182</v>
      </c>
      <c r="H112" s="179">
        <v>4.2249999999999996</v>
      </c>
      <c r="I112" s="180"/>
      <c r="J112" s="181">
        <f>ROUND(I112*H112,2)</f>
        <v>0</v>
      </c>
      <c r="K112" s="177" t="s">
        <v>183</v>
      </c>
      <c r="L112" s="41"/>
      <c r="M112" s="182" t="s">
        <v>19</v>
      </c>
      <c r="N112" s="183" t="s">
        <v>47</v>
      </c>
      <c r="O112" s="66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86" t="s">
        <v>184</v>
      </c>
      <c r="AT112" s="186" t="s">
        <v>179</v>
      </c>
      <c r="AU112" s="186" t="s">
        <v>86</v>
      </c>
      <c r="AY112" s="19" t="s">
        <v>177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19" t="s">
        <v>84</v>
      </c>
      <c r="BK112" s="187">
        <f>ROUND(I112*H112,2)</f>
        <v>0</v>
      </c>
      <c r="BL112" s="19" t="s">
        <v>184</v>
      </c>
      <c r="BM112" s="186" t="s">
        <v>5592</v>
      </c>
    </row>
    <row r="113" spans="1:65" s="2" customFormat="1" ht="11.25">
      <c r="A113" s="36"/>
      <c r="B113" s="37"/>
      <c r="C113" s="38"/>
      <c r="D113" s="188" t="s">
        <v>186</v>
      </c>
      <c r="E113" s="38"/>
      <c r="F113" s="189" t="s">
        <v>5593</v>
      </c>
      <c r="G113" s="38"/>
      <c r="H113" s="38"/>
      <c r="I113" s="190"/>
      <c r="J113" s="38"/>
      <c r="K113" s="38"/>
      <c r="L113" s="41"/>
      <c r="M113" s="191"/>
      <c r="N113" s="192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186</v>
      </c>
      <c r="AU113" s="19" t="s">
        <v>86</v>
      </c>
    </row>
    <row r="114" spans="1:65" s="2" customFormat="1" ht="37.9" customHeight="1">
      <c r="A114" s="36"/>
      <c r="B114" s="37"/>
      <c r="C114" s="175" t="s">
        <v>206</v>
      </c>
      <c r="D114" s="175" t="s">
        <v>179</v>
      </c>
      <c r="E114" s="176" t="s">
        <v>5594</v>
      </c>
      <c r="F114" s="177" t="s">
        <v>5595</v>
      </c>
      <c r="G114" s="178" t="s">
        <v>182</v>
      </c>
      <c r="H114" s="179">
        <v>21.125</v>
      </c>
      <c r="I114" s="180"/>
      <c r="J114" s="181">
        <f>ROUND(I114*H114,2)</f>
        <v>0</v>
      </c>
      <c r="K114" s="177" t="s">
        <v>183</v>
      </c>
      <c r="L114" s="41"/>
      <c r="M114" s="182" t="s">
        <v>19</v>
      </c>
      <c r="N114" s="183" t="s">
        <v>47</v>
      </c>
      <c r="O114" s="66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184</v>
      </c>
      <c r="AT114" s="186" t="s">
        <v>179</v>
      </c>
      <c r="AU114" s="186" t="s">
        <v>86</v>
      </c>
      <c r="AY114" s="19" t="s">
        <v>177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19" t="s">
        <v>84</v>
      </c>
      <c r="BK114" s="187">
        <f>ROUND(I114*H114,2)</f>
        <v>0</v>
      </c>
      <c r="BL114" s="19" t="s">
        <v>184</v>
      </c>
      <c r="BM114" s="186" t="s">
        <v>5596</v>
      </c>
    </row>
    <row r="115" spans="1:65" s="2" customFormat="1" ht="11.25">
      <c r="A115" s="36"/>
      <c r="B115" s="37"/>
      <c r="C115" s="38"/>
      <c r="D115" s="188" t="s">
        <v>186</v>
      </c>
      <c r="E115" s="38"/>
      <c r="F115" s="189" t="s">
        <v>5597</v>
      </c>
      <c r="G115" s="38"/>
      <c r="H115" s="38"/>
      <c r="I115" s="190"/>
      <c r="J115" s="38"/>
      <c r="K115" s="38"/>
      <c r="L115" s="41"/>
      <c r="M115" s="191"/>
      <c r="N115" s="192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186</v>
      </c>
      <c r="AU115" s="19" t="s">
        <v>86</v>
      </c>
    </row>
    <row r="116" spans="1:65" s="13" customFormat="1" ht="11.25">
      <c r="B116" s="193"/>
      <c r="C116" s="194"/>
      <c r="D116" s="195" t="s">
        <v>188</v>
      </c>
      <c r="E116" s="196" t="s">
        <v>19</v>
      </c>
      <c r="F116" s="197" t="s">
        <v>5598</v>
      </c>
      <c r="G116" s="194"/>
      <c r="H116" s="198">
        <v>21.125</v>
      </c>
      <c r="I116" s="199"/>
      <c r="J116" s="194"/>
      <c r="K116" s="194"/>
      <c r="L116" s="200"/>
      <c r="M116" s="201"/>
      <c r="N116" s="202"/>
      <c r="O116" s="202"/>
      <c r="P116" s="202"/>
      <c r="Q116" s="202"/>
      <c r="R116" s="202"/>
      <c r="S116" s="202"/>
      <c r="T116" s="203"/>
      <c r="AT116" s="204" t="s">
        <v>188</v>
      </c>
      <c r="AU116" s="204" t="s">
        <v>86</v>
      </c>
      <c r="AV116" s="13" t="s">
        <v>86</v>
      </c>
      <c r="AW116" s="13" t="s">
        <v>35</v>
      </c>
      <c r="AX116" s="13" t="s">
        <v>84</v>
      </c>
      <c r="AY116" s="204" t="s">
        <v>177</v>
      </c>
    </row>
    <row r="117" spans="1:65" s="2" customFormat="1" ht="24.2" customHeight="1">
      <c r="A117" s="36"/>
      <c r="B117" s="37"/>
      <c r="C117" s="175" t="s">
        <v>216</v>
      </c>
      <c r="D117" s="175" t="s">
        <v>179</v>
      </c>
      <c r="E117" s="176" t="s">
        <v>5599</v>
      </c>
      <c r="F117" s="177" t="s">
        <v>5600</v>
      </c>
      <c r="G117" s="178" t="s">
        <v>182</v>
      </c>
      <c r="H117" s="179">
        <v>4.2249999999999996</v>
      </c>
      <c r="I117" s="180"/>
      <c r="J117" s="181">
        <f>ROUND(I117*H117,2)</f>
        <v>0</v>
      </c>
      <c r="K117" s="177" t="s">
        <v>183</v>
      </c>
      <c r="L117" s="41"/>
      <c r="M117" s="182" t="s">
        <v>19</v>
      </c>
      <c r="N117" s="183" t="s">
        <v>47</v>
      </c>
      <c r="O117" s="66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86" t="s">
        <v>184</v>
      </c>
      <c r="AT117" s="186" t="s">
        <v>179</v>
      </c>
      <c r="AU117" s="186" t="s">
        <v>86</v>
      </c>
      <c r="AY117" s="19" t="s">
        <v>177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19" t="s">
        <v>84</v>
      </c>
      <c r="BK117" s="187">
        <f>ROUND(I117*H117,2)</f>
        <v>0</v>
      </c>
      <c r="BL117" s="19" t="s">
        <v>184</v>
      </c>
      <c r="BM117" s="186" t="s">
        <v>5601</v>
      </c>
    </row>
    <row r="118" spans="1:65" s="2" customFormat="1" ht="11.25">
      <c r="A118" s="36"/>
      <c r="B118" s="37"/>
      <c r="C118" s="38"/>
      <c r="D118" s="188" t="s">
        <v>186</v>
      </c>
      <c r="E118" s="38"/>
      <c r="F118" s="189" t="s">
        <v>5602</v>
      </c>
      <c r="G118" s="38"/>
      <c r="H118" s="38"/>
      <c r="I118" s="190"/>
      <c r="J118" s="38"/>
      <c r="K118" s="38"/>
      <c r="L118" s="41"/>
      <c r="M118" s="191"/>
      <c r="N118" s="192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186</v>
      </c>
      <c r="AU118" s="19" t="s">
        <v>86</v>
      </c>
    </row>
    <row r="119" spans="1:65" s="2" customFormat="1" ht="24.2" customHeight="1">
      <c r="A119" s="36"/>
      <c r="B119" s="37"/>
      <c r="C119" s="175" t="s">
        <v>225</v>
      </c>
      <c r="D119" s="175" t="s">
        <v>179</v>
      </c>
      <c r="E119" s="176" t="s">
        <v>5603</v>
      </c>
      <c r="F119" s="177" t="s">
        <v>5604</v>
      </c>
      <c r="G119" s="178" t="s">
        <v>182</v>
      </c>
      <c r="H119" s="179">
        <v>4.2249999999999996</v>
      </c>
      <c r="I119" s="180"/>
      <c r="J119" s="181">
        <f>ROUND(I119*H119,2)</f>
        <v>0</v>
      </c>
      <c r="K119" s="177" t="s">
        <v>183</v>
      </c>
      <c r="L119" s="41"/>
      <c r="M119" s="182" t="s">
        <v>19</v>
      </c>
      <c r="N119" s="183" t="s">
        <v>47</v>
      </c>
      <c r="O119" s="66"/>
      <c r="P119" s="184">
        <f>O119*H119</f>
        <v>0</v>
      </c>
      <c r="Q119" s="184">
        <v>0</v>
      </c>
      <c r="R119" s="184">
        <f>Q119*H119</f>
        <v>0</v>
      </c>
      <c r="S119" s="184">
        <v>0</v>
      </c>
      <c r="T119" s="185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86" t="s">
        <v>184</v>
      </c>
      <c r="AT119" s="186" t="s">
        <v>179</v>
      </c>
      <c r="AU119" s="186" t="s">
        <v>86</v>
      </c>
      <c r="AY119" s="19" t="s">
        <v>177</v>
      </c>
      <c r="BE119" s="187">
        <f>IF(N119="základní",J119,0)</f>
        <v>0</v>
      </c>
      <c r="BF119" s="187">
        <f>IF(N119="snížená",J119,0)</f>
        <v>0</v>
      </c>
      <c r="BG119" s="187">
        <f>IF(N119="zákl. přenesená",J119,0)</f>
        <v>0</v>
      </c>
      <c r="BH119" s="187">
        <f>IF(N119="sníž. přenesená",J119,0)</f>
        <v>0</v>
      </c>
      <c r="BI119" s="187">
        <f>IF(N119="nulová",J119,0)</f>
        <v>0</v>
      </c>
      <c r="BJ119" s="19" t="s">
        <v>84</v>
      </c>
      <c r="BK119" s="187">
        <f>ROUND(I119*H119,2)</f>
        <v>0</v>
      </c>
      <c r="BL119" s="19" t="s">
        <v>184</v>
      </c>
      <c r="BM119" s="186" t="s">
        <v>5605</v>
      </c>
    </row>
    <row r="120" spans="1:65" s="2" customFormat="1" ht="11.25">
      <c r="A120" s="36"/>
      <c r="B120" s="37"/>
      <c r="C120" s="38"/>
      <c r="D120" s="188" t="s">
        <v>186</v>
      </c>
      <c r="E120" s="38"/>
      <c r="F120" s="189" t="s">
        <v>5606</v>
      </c>
      <c r="G120" s="38"/>
      <c r="H120" s="38"/>
      <c r="I120" s="190"/>
      <c r="J120" s="38"/>
      <c r="K120" s="38"/>
      <c r="L120" s="41"/>
      <c r="M120" s="191"/>
      <c r="N120" s="192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186</v>
      </c>
      <c r="AU120" s="19" t="s">
        <v>86</v>
      </c>
    </row>
    <row r="121" spans="1:65" s="2" customFormat="1" ht="24.2" customHeight="1">
      <c r="A121" s="36"/>
      <c r="B121" s="37"/>
      <c r="C121" s="175" t="s">
        <v>252</v>
      </c>
      <c r="D121" s="175" t="s">
        <v>179</v>
      </c>
      <c r="E121" s="176" t="s">
        <v>5607</v>
      </c>
      <c r="F121" s="177" t="s">
        <v>5608</v>
      </c>
      <c r="G121" s="178" t="s">
        <v>304</v>
      </c>
      <c r="H121" s="179">
        <v>8.4499999999999993</v>
      </c>
      <c r="I121" s="180"/>
      <c r="J121" s="181">
        <f>ROUND(I121*H121,2)</f>
        <v>0</v>
      </c>
      <c r="K121" s="177" t="s">
        <v>183</v>
      </c>
      <c r="L121" s="41"/>
      <c r="M121" s="182" t="s">
        <v>19</v>
      </c>
      <c r="N121" s="183" t="s">
        <v>47</v>
      </c>
      <c r="O121" s="66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86" t="s">
        <v>184</v>
      </c>
      <c r="AT121" s="186" t="s">
        <v>179</v>
      </c>
      <c r="AU121" s="186" t="s">
        <v>86</v>
      </c>
      <c r="AY121" s="19" t="s">
        <v>177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19" t="s">
        <v>84</v>
      </c>
      <c r="BK121" s="187">
        <f>ROUND(I121*H121,2)</f>
        <v>0</v>
      </c>
      <c r="BL121" s="19" t="s">
        <v>184</v>
      </c>
      <c r="BM121" s="186" t="s">
        <v>5609</v>
      </c>
    </row>
    <row r="122" spans="1:65" s="2" customFormat="1" ht="11.25">
      <c r="A122" s="36"/>
      <c r="B122" s="37"/>
      <c r="C122" s="38"/>
      <c r="D122" s="188" t="s">
        <v>186</v>
      </c>
      <c r="E122" s="38"/>
      <c r="F122" s="189" t="s">
        <v>5610</v>
      </c>
      <c r="G122" s="38"/>
      <c r="H122" s="38"/>
      <c r="I122" s="190"/>
      <c r="J122" s="38"/>
      <c r="K122" s="38"/>
      <c r="L122" s="41"/>
      <c r="M122" s="191"/>
      <c r="N122" s="192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186</v>
      </c>
      <c r="AU122" s="19" t="s">
        <v>86</v>
      </c>
    </row>
    <row r="123" spans="1:65" s="13" customFormat="1" ht="11.25">
      <c r="B123" s="193"/>
      <c r="C123" s="194"/>
      <c r="D123" s="195" t="s">
        <v>188</v>
      </c>
      <c r="E123" s="196" t="s">
        <v>19</v>
      </c>
      <c r="F123" s="197" t="s">
        <v>5611</v>
      </c>
      <c r="G123" s="194"/>
      <c r="H123" s="198">
        <v>8.4499999999999993</v>
      </c>
      <c r="I123" s="199"/>
      <c r="J123" s="194"/>
      <c r="K123" s="194"/>
      <c r="L123" s="200"/>
      <c r="M123" s="201"/>
      <c r="N123" s="202"/>
      <c r="O123" s="202"/>
      <c r="P123" s="202"/>
      <c r="Q123" s="202"/>
      <c r="R123" s="202"/>
      <c r="S123" s="202"/>
      <c r="T123" s="203"/>
      <c r="AT123" s="204" t="s">
        <v>188</v>
      </c>
      <c r="AU123" s="204" t="s">
        <v>86</v>
      </c>
      <c r="AV123" s="13" t="s">
        <v>86</v>
      </c>
      <c r="AW123" s="13" t="s">
        <v>35</v>
      </c>
      <c r="AX123" s="13" t="s">
        <v>84</v>
      </c>
      <c r="AY123" s="204" t="s">
        <v>177</v>
      </c>
    </row>
    <row r="124" spans="1:65" s="2" customFormat="1" ht="24.2" customHeight="1">
      <c r="A124" s="36"/>
      <c r="B124" s="37"/>
      <c r="C124" s="175" t="s">
        <v>259</v>
      </c>
      <c r="D124" s="175" t="s">
        <v>179</v>
      </c>
      <c r="E124" s="176" t="s">
        <v>5612</v>
      </c>
      <c r="F124" s="177" t="s">
        <v>5613</v>
      </c>
      <c r="G124" s="178" t="s">
        <v>182</v>
      </c>
      <c r="H124" s="179">
        <v>4.2249999999999996</v>
      </c>
      <c r="I124" s="180"/>
      <c r="J124" s="181">
        <f>ROUND(I124*H124,2)</f>
        <v>0</v>
      </c>
      <c r="K124" s="177" t="s">
        <v>183</v>
      </c>
      <c r="L124" s="41"/>
      <c r="M124" s="182" t="s">
        <v>19</v>
      </c>
      <c r="N124" s="183" t="s">
        <v>47</v>
      </c>
      <c r="O124" s="66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86" t="s">
        <v>184</v>
      </c>
      <c r="AT124" s="186" t="s">
        <v>179</v>
      </c>
      <c r="AU124" s="186" t="s">
        <v>86</v>
      </c>
      <c r="AY124" s="19" t="s">
        <v>177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19" t="s">
        <v>84</v>
      </c>
      <c r="BK124" s="187">
        <f>ROUND(I124*H124,2)</f>
        <v>0</v>
      </c>
      <c r="BL124" s="19" t="s">
        <v>184</v>
      </c>
      <c r="BM124" s="186" t="s">
        <v>5614</v>
      </c>
    </row>
    <row r="125" spans="1:65" s="2" customFormat="1" ht="11.25">
      <c r="A125" s="36"/>
      <c r="B125" s="37"/>
      <c r="C125" s="38"/>
      <c r="D125" s="188" t="s">
        <v>186</v>
      </c>
      <c r="E125" s="38"/>
      <c r="F125" s="189" t="s">
        <v>5615</v>
      </c>
      <c r="G125" s="38"/>
      <c r="H125" s="38"/>
      <c r="I125" s="190"/>
      <c r="J125" s="38"/>
      <c r="K125" s="38"/>
      <c r="L125" s="41"/>
      <c r="M125" s="191"/>
      <c r="N125" s="192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186</v>
      </c>
      <c r="AU125" s="19" t="s">
        <v>86</v>
      </c>
    </row>
    <row r="126" spans="1:65" s="12" customFormat="1" ht="22.9" customHeight="1">
      <c r="B126" s="159"/>
      <c r="C126" s="160"/>
      <c r="D126" s="161" t="s">
        <v>75</v>
      </c>
      <c r="E126" s="173" t="s">
        <v>86</v>
      </c>
      <c r="F126" s="173" t="s">
        <v>191</v>
      </c>
      <c r="G126" s="160"/>
      <c r="H126" s="160"/>
      <c r="I126" s="163"/>
      <c r="J126" s="174">
        <f>BK126</f>
        <v>0</v>
      </c>
      <c r="K126" s="160"/>
      <c r="L126" s="165"/>
      <c r="M126" s="166"/>
      <c r="N126" s="167"/>
      <c r="O126" s="167"/>
      <c r="P126" s="168">
        <f>SUM(P127:P133)</f>
        <v>0</v>
      </c>
      <c r="Q126" s="167"/>
      <c r="R126" s="168">
        <f>SUM(R127:R133)</f>
        <v>4.7676464199999993</v>
      </c>
      <c r="S126" s="167"/>
      <c r="T126" s="169">
        <f>SUM(T127:T133)</f>
        <v>0</v>
      </c>
      <c r="AR126" s="170" t="s">
        <v>84</v>
      </c>
      <c r="AT126" s="171" t="s">
        <v>75</v>
      </c>
      <c r="AU126" s="171" t="s">
        <v>84</v>
      </c>
      <c r="AY126" s="170" t="s">
        <v>177</v>
      </c>
      <c r="BK126" s="172">
        <f>SUM(BK127:BK133)</f>
        <v>0</v>
      </c>
    </row>
    <row r="127" spans="1:65" s="2" customFormat="1" ht="16.5" customHeight="1">
      <c r="A127" s="36"/>
      <c r="B127" s="37"/>
      <c r="C127" s="175" t="s">
        <v>269</v>
      </c>
      <c r="D127" s="175" t="s">
        <v>179</v>
      </c>
      <c r="E127" s="176" t="s">
        <v>5616</v>
      </c>
      <c r="F127" s="177" t="s">
        <v>5617</v>
      </c>
      <c r="G127" s="178" t="s">
        <v>182</v>
      </c>
      <c r="H127" s="179">
        <v>2.113</v>
      </c>
      <c r="I127" s="180"/>
      <c r="J127" s="181">
        <f>ROUND(I127*H127,2)</f>
        <v>0</v>
      </c>
      <c r="K127" s="177" t="s">
        <v>183</v>
      </c>
      <c r="L127" s="41"/>
      <c r="M127" s="182" t="s">
        <v>19</v>
      </c>
      <c r="N127" s="183" t="s">
        <v>47</v>
      </c>
      <c r="O127" s="66"/>
      <c r="P127" s="184">
        <f>O127*H127</f>
        <v>0</v>
      </c>
      <c r="Q127" s="184">
        <v>2.2563399999999998</v>
      </c>
      <c r="R127" s="184">
        <f>Q127*H127</f>
        <v>4.7676464199999993</v>
      </c>
      <c r="S127" s="184">
        <v>0</v>
      </c>
      <c r="T127" s="185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86" t="s">
        <v>184</v>
      </c>
      <c r="AT127" s="186" t="s">
        <v>179</v>
      </c>
      <c r="AU127" s="186" t="s">
        <v>86</v>
      </c>
      <c r="AY127" s="19" t="s">
        <v>177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19" t="s">
        <v>84</v>
      </c>
      <c r="BK127" s="187">
        <f>ROUND(I127*H127,2)</f>
        <v>0</v>
      </c>
      <c r="BL127" s="19" t="s">
        <v>184</v>
      </c>
      <c r="BM127" s="186" t="s">
        <v>5618</v>
      </c>
    </row>
    <row r="128" spans="1:65" s="2" customFormat="1" ht="11.25">
      <c r="A128" s="36"/>
      <c r="B128" s="37"/>
      <c r="C128" s="38"/>
      <c r="D128" s="188" t="s">
        <v>186</v>
      </c>
      <c r="E128" s="38"/>
      <c r="F128" s="189" t="s">
        <v>5619</v>
      </c>
      <c r="G128" s="38"/>
      <c r="H128" s="38"/>
      <c r="I128" s="190"/>
      <c r="J128" s="38"/>
      <c r="K128" s="38"/>
      <c r="L128" s="41"/>
      <c r="M128" s="191"/>
      <c r="N128" s="192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186</v>
      </c>
      <c r="AU128" s="19" t="s">
        <v>86</v>
      </c>
    </row>
    <row r="129" spans="1:65" s="15" customFormat="1" ht="11.25">
      <c r="B129" s="216"/>
      <c r="C129" s="217"/>
      <c r="D129" s="195" t="s">
        <v>188</v>
      </c>
      <c r="E129" s="218" t="s">
        <v>19</v>
      </c>
      <c r="F129" s="219" t="s">
        <v>5620</v>
      </c>
      <c r="G129" s="217"/>
      <c r="H129" s="218" t="s">
        <v>19</v>
      </c>
      <c r="I129" s="220"/>
      <c r="J129" s="217"/>
      <c r="K129" s="217"/>
      <c r="L129" s="221"/>
      <c r="M129" s="222"/>
      <c r="N129" s="223"/>
      <c r="O129" s="223"/>
      <c r="P129" s="223"/>
      <c r="Q129" s="223"/>
      <c r="R129" s="223"/>
      <c r="S129" s="223"/>
      <c r="T129" s="224"/>
      <c r="AT129" s="225" t="s">
        <v>188</v>
      </c>
      <c r="AU129" s="225" t="s">
        <v>86</v>
      </c>
      <c r="AV129" s="15" t="s">
        <v>84</v>
      </c>
      <c r="AW129" s="15" t="s">
        <v>35</v>
      </c>
      <c r="AX129" s="15" t="s">
        <v>76</v>
      </c>
      <c r="AY129" s="225" t="s">
        <v>177</v>
      </c>
    </row>
    <row r="130" spans="1:65" s="13" customFormat="1" ht="11.25">
      <c r="B130" s="193"/>
      <c r="C130" s="194"/>
      <c r="D130" s="195" t="s">
        <v>188</v>
      </c>
      <c r="E130" s="196" t="s">
        <v>19</v>
      </c>
      <c r="F130" s="197" t="s">
        <v>5621</v>
      </c>
      <c r="G130" s="194"/>
      <c r="H130" s="198">
        <v>0.85799999999999998</v>
      </c>
      <c r="I130" s="199"/>
      <c r="J130" s="194"/>
      <c r="K130" s="194"/>
      <c r="L130" s="200"/>
      <c r="M130" s="201"/>
      <c r="N130" s="202"/>
      <c r="O130" s="202"/>
      <c r="P130" s="202"/>
      <c r="Q130" s="202"/>
      <c r="R130" s="202"/>
      <c r="S130" s="202"/>
      <c r="T130" s="203"/>
      <c r="AT130" s="204" t="s">
        <v>188</v>
      </c>
      <c r="AU130" s="204" t="s">
        <v>86</v>
      </c>
      <c r="AV130" s="13" t="s">
        <v>86</v>
      </c>
      <c r="AW130" s="13" t="s">
        <v>35</v>
      </c>
      <c r="AX130" s="13" t="s">
        <v>76</v>
      </c>
      <c r="AY130" s="204" t="s">
        <v>177</v>
      </c>
    </row>
    <row r="131" spans="1:65" s="13" customFormat="1" ht="11.25">
      <c r="B131" s="193"/>
      <c r="C131" s="194"/>
      <c r="D131" s="195" t="s">
        <v>188</v>
      </c>
      <c r="E131" s="196" t="s">
        <v>19</v>
      </c>
      <c r="F131" s="197" t="s">
        <v>5622</v>
      </c>
      <c r="G131" s="194"/>
      <c r="H131" s="198">
        <v>0.39700000000000002</v>
      </c>
      <c r="I131" s="199"/>
      <c r="J131" s="194"/>
      <c r="K131" s="194"/>
      <c r="L131" s="200"/>
      <c r="M131" s="201"/>
      <c r="N131" s="202"/>
      <c r="O131" s="202"/>
      <c r="P131" s="202"/>
      <c r="Q131" s="202"/>
      <c r="R131" s="202"/>
      <c r="S131" s="202"/>
      <c r="T131" s="203"/>
      <c r="AT131" s="204" t="s">
        <v>188</v>
      </c>
      <c r="AU131" s="204" t="s">
        <v>86</v>
      </c>
      <c r="AV131" s="13" t="s">
        <v>86</v>
      </c>
      <c r="AW131" s="13" t="s">
        <v>35</v>
      </c>
      <c r="AX131" s="13" t="s">
        <v>76</v>
      </c>
      <c r="AY131" s="204" t="s">
        <v>177</v>
      </c>
    </row>
    <row r="132" spans="1:65" s="13" customFormat="1" ht="11.25">
      <c r="B132" s="193"/>
      <c r="C132" s="194"/>
      <c r="D132" s="195" t="s">
        <v>188</v>
      </c>
      <c r="E132" s="196" t="s">
        <v>19</v>
      </c>
      <c r="F132" s="197" t="s">
        <v>5621</v>
      </c>
      <c r="G132" s="194"/>
      <c r="H132" s="198">
        <v>0.85799999999999998</v>
      </c>
      <c r="I132" s="199"/>
      <c r="J132" s="194"/>
      <c r="K132" s="194"/>
      <c r="L132" s="200"/>
      <c r="M132" s="201"/>
      <c r="N132" s="202"/>
      <c r="O132" s="202"/>
      <c r="P132" s="202"/>
      <c r="Q132" s="202"/>
      <c r="R132" s="202"/>
      <c r="S132" s="202"/>
      <c r="T132" s="203"/>
      <c r="AT132" s="204" t="s">
        <v>188</v>
      </c>
      <c r="AU132" s="204" t="s">
        <v>86</v>
      </c>
      <c r="AV132" s="13" t="s">
        <v>86</v>
      </c>
      <c r="AW132" s="13" t="s">
        <v>35</v>
      </c>
      <c r="AX132" s="13" t="s">
        <v>76</v>
      </c>
      <c r="AY132" s="204" t="s">
        <v>177</v>
      </c>
    </row>
    <row r="133" spans="1:65" s="14" customFormat="1" ht="11.25">
      <c r="B133" s="205"/>
      <c r="C133" s="206"/>
      <c r="D133" s="195" t="s">
        <v>188</v>
      </c>
      <c r="E133" s="207" t="s">
        <v>19</v>
      </c>
      <c r="F133" s="208" t="s">
        <v>190</v>
      </c>
      <c r="G133" s="206"/>
      <c r="H133" s="209">
        <v>2.113</v>
      </c>
      <c r="I133" s="210"/>
      <c r="J133" s="206"/>
      <c r="K133" s="206"/>
      <c r="L133" s="211"/>
      <c r="M133" s="212"/>
      <c r="N133" s="213"/>
      <c r="O133" s="213"/>
      <c r="P133" s="213"/>
      <c r="Q133" s="213"/>
      <c r="R133" s="213"/>
      <c r="S133" s="213"/>
      <c r="T133" s="214"/>
      <c r="AT133" s="215" t="s">
        <v>188</v>
      </c>
      <c r="AU133" s="215" t="s">
        <v>86</v>
      </c>
      <c r="AV133" s="14" t="s">
        <v>184</v>
      </c>
      <c r="AW133" s="14" t="s">
        <v>35</v>
      </c>
      <c r="AX133" s="14" t="s">
        <v>84</v>
      </c>
      <c r="AY133" s="215" t="s">
        <v>177</v>
      </c>
    </row>
    <row r="134" spans="1:65" s="12" customFormat="1" ht="22.9" customHeight="1">
      <c r="B134" s="159"/>
      <c r="C134" s="160"/>
      <c r="D134" s="161" t="s">
        <v>75</v>
      </c>
      <c r="E134" s="173" t="s">
        <v>196</v>
      </c>
      <c r="F134" s="173" t="s">
        <v>215</v>
      </c>
      <c r="G134" s="160"/>
      <c r="H134" s="160"/>
      <c r="I134" s="163"/>
      <c r="J134" s="174">
        <f>BK134</f>
        <v>0</v>
      </c>
      <c r="K134" s="160"/>
      <c r="L134" s="165"/>
      <c r="M134" s="166"/>
      <c r="N134" s="167"/>
      <c r="O134" s="167"/>
      <c r="P134" s="168">
        <f>SUM(P135:P168)</f>
        <v>0</v>
      </c>
      <c r="Q134" s="167"/>
      <c r="R134" s="168">
        <f>SUM(R135:R168)</f>
        <v>1.6565790100000002</v>
      </c>
      <c r="S134" s="167"/>
      <c r="T134" s="169">
        <f>SUM(T135:T168)</f>
        <v>0</v>
      </c>
      <c r="AR134" s="170" t="s">
        <v>84</v>
      </c>
      <c r="AT134" s="171" t="s">
        <v>75</v>
      </c>
      <c r="AU134" s="171" t="s">
        <v>84</v>
      </c>
      <c r="AY134" s="170" t="s">
        <v>177</v>
      </c>
      <c r="BK134" s="172">
        <f>SUM(BK135:BK168)</f>
        <v>0</v>
      </c>
    </row>
    <row r="135" spans="1:65" s="2" customFormat="1" ht="16.5" customHeight="1">
      <c r="A135" s="36"/>
      <c r="B135" s="37"/>
      <c r="C135" s="175" t="s">
        <v>275</v>
      </c>
      <c r="D135" s="175" t="s">
        <v>179</v>
      </c>
      <c r="E135" s="176" t="s">
        <v>5623</v>
      </c>
      <c r="F135" s="177" t="s">
        <v>5624</v>
      </c>
      <c r="G135" s="178" t="s">
        <v>199</v>
      </c>
      <c r="H135" s="179">
        <v>181.8</v>
      </c>
      <c r="I135" s="180"/>
      <c r="J135" s="181">
        <f>ROUND(I135*H135,2)</f>
        <v>0</v>
      </c>
      <c r="K135" s="177" t="s">
        <v>19</v>
      </c>
      <c r="L135" s="41"/>
      <c r="M135" s="182" t="s">
        <v>19</v>
      </c>
      <c r="N135" s="183" t="s">
        <v>47</v>
      </c>
      <c r="O135" s="66"/>
      <c r="P135" s="184">
        <f>O135*H135</f>
        <v>0</v>
      </c>
      <c r="Q135" s="184">
        <v>2.5000000000000001E-3</v>
      </c>
      <c r="R135" s="184">
        <f>Q135*H135</f>
        <v>0.45450000000000002</v>
      </c>
      <c r="S135" s="184">
        <v>0</v>
      </c>
      <c r="T135" s="185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86" t="s">
        <v>184</v>
      </c>
      <c r="AT135" s="186" t="s">
        <v>179</v>
      </c>
      <c r="AU135" s="186" t="s">
        <v>86</v>
      </c>
      <c r="AY135" s="19" t="s">
        <v>177</v>
      </c>
      <c r="BE135" s="187">
        <f>IF(N135="základní",J135,0)</f>
        <v>0</v>
      </c>
      <c r="BF135" s="187">
        <f>IF(N135="snížená",J135,0)</f>
        <v>0</v>
      </c>
      <c r="BG135" s="187">
        <f>IF(N135="zákl. přenesená",J135,0)</f>
        <v>0</v>
      </c>
      <c r="BH135" s="187">
        <f>IF(N135="sníž. přenesená",J135,0)</f>
        <v>0</v>
      </c>
      <c r="BI135" s="187">
        <f>IF(N135="nulová",J135,0)</f>
        <v>0</v>
      </c>
      <c r="BJ135" s="19" t="s">
        <v>84</v>
      </c>
      <c r="BK135" s="187">
        <f>ROUND(I135*H135,2)</f>
        <v>0</v>
      </c>
      <c r="BL135" s="19" t="s">
        <v>184</v>
      </c>
      <c r="BM135" s="186" t="s">
        <v>5625</v>
      </c>
    </row>
    <row r="136" spans="1:65" s="13" customFormat="1" ht="11.25">
      <c r="B136" s="193"/>
      <c r="C136" s="194"/>
      <c r="D136" s="195" t="s">
        <v>188</v>
      </c>
      <c r="E136" s="196" t="s">
        <v>19</v>
      </c>
      <c r="F136" s="197" t="s">
        <v>5626</v>
      </c>
      <c r="G136" s="194"/>
      <c r="H136" s="198">
        <v>78</v>
      </c>
      <c r="I136" s="199"/>
      <c r="J136" s="194"/>
      <c r="K136" s="194"/>
      <c r="L136" s="200"/>
      <c r="M136" s="201"/>
      <c r="N136" s="202"/>
      <c r="O136" s="202"/>
      <c r="P136" s="202"/>
      <c r="Q136" s="202"/>
      <c r="R136" s="202"/>
      <c r="S136" s="202"/>
      <c r="T136" s="203"/>
      <c r="AT136" s="204" t="s">
        <v>188</v>
      </c>
      <c r="AU136" s="204" t="s">
        <v>86</v>
      </c>
      <c r="AV136" s="13" t="s">
        <v>86</v>
      </c>
      <c r="AW136" s="13" t="s">
        <v>35</v>
      </c>
      <c r="AX136" s="13" t="s">
        <v>76</v>
      </c>
      <c r="AY136" s="204" t="s">
        <v>177</v>
      </c>
    </row>
    <row r="137" spans="1:65" s="13" customFormat="1" ht="11.25">
      <c r="B137" s="193"/>
      <c r="C137" s="194"/>
      <c r="D137" s="195" t="s">
        <v>188</v>
      </c>
      <c r="E137" s="196" t="s">
        <v>19</v>
      </c>
      <c r="F137" s="197" t="s">
        <v>5627</v>
      </c>
      <c r="G137" s="194"/>
      <c r="H137" s="198">
        <v>25.8</v>
      </c>
      <c r="I137" s="199"/>
      <c r="J137" s="194"/>
      <c r="K137" s="194"/>
      <c r="L137" s="200"/>
      <c r="M137" s="201"/>
      <c r="N137" s="202"/>
      <c r="O137" s="202"/>
      <c r="P137" s="202"/>
      <c r="Q137" s="202"/>
      <c r="R137" s="202"/>
      <c r="S137" s="202"/>
      <c r="T137" s="203"/>
      <c r="AT137" s="204" t="s">
        <v>188</v>
      </c>
      <c r="AU137" s="204" t="s">
        <v>86</v>
      </c>
      <c r="AV137" s="13" t="s">
        <v>86</v>
      </c>
      <c r="AW137" s="13" t="s">
        <v>35</v>
      </c>
      <c r="AX137" s="13" t="s">
        <v>76</v>
      </c>
      <c r="AY137" s="204" t="s">
        <v>177</v>
      </c>
    </row>
    <row r="138" spans="1:65" s="13" customFormat="1" ht="11.25">
      <c r="B138" s="193"/>
      <c r="C138" s="194"/>
      <c r="D138" s="195" t="s">
        <v>188</v>
      </c>
      <c r="E138" s="196" t="s">
        <v>19</v>
      </c>
      <c r="F138" s="197" t="s">
        <v>5626</v>
      </c>
      <c r="G138" s="194"/>
      <c r="H138" s="198">
        <v>78</v>
      </c>
      <c r="I138" s="199"/>
      <c r="J138" s="194"/>
      <c r="K138" s="194"/>
      <c r="L138" s="200"/>
      <c r="M138" s="201"/>
      <c r="N138" s="202"/>
      <c r="O138" s="202"/>
      <c r="P138" s="202"/>
      <c r="Q138" s="202"/>
      <c r="R138" s="202"/>
      <c r="S138" s="202"/>
      <c r="T138" s="203"/>
      <c r="AT138" s="204" t="s">
        <v>188</v>
      </c>
      <c r="AU138" s="204" t="s">
        <v>86</v>
      </c>
      <c r="AV138" s="13" t="s">
        <v>86</v>
      </c>
      <c r="AW138" s="13" t="s">
        <v>35</v>
      </c>
      <c r="AX138" s="13" t="s">
        <v>76</v>
      </c>
      <c r="AY138" s="204" t="s">
        <v>177</v>
      </c>
    </row>
    <row r="139" spans="1:65" s="14" customFormat="1" ht="11.25">
      <c r="B139" s="205"/>
      <c r="C139" s="206"/>
      <c r="D139" s="195" t="s">
        <v>188</v>
      </c>
      <c r="E139" s="207" t="s">
        <v>19</v>
      </c>
      <c r="F139" s="208" t="s">
        <v>190</v>
      </c>
      <c r="G139" s="206"/>
      <c r="H139" s="209">
        <v>181.8</v>
      </c>
      <c r="I139" s="210"/>
      <c r="J139" s="206"/>
      <c r="K139" s="206"/>
      <c r="L139" s="211"/>
      <c r="M139" s="212"/>
      <c r="N139" s="213"/>
      <c r="O139" s="213"/>
      <c r="P139" s="213"/>
      <c r="Q139" s="213"/>
      <c r="R139" s="213"/>
      <c r="S139" s="213"/>
      <c r="T139" s="214"/>
      <c r="AT139" s="215" t="s">
        <v>188</v>
      </c>
      <c r="AU139" s="215" t="s">
        <v>86</v>
      </c>
      <c r="AV139" s="14" t="s">
        <v>184</v>
      </c>
      <c r="AW139" s="14" t="s">
        <v>35</v>
      </c>
      <c r="AX139" s="14" t="s">
        <v>84</v>
      </c>
      <c r="AY139" s="215" t="s">
        <v>177</v>
      </c>
    </row>
    <row r="140" spans="1:65" s="2" customFormat="1" ht="16.5" customHeight="1">
      <c r="A140" s="36"/>
      <c r="B140" s="37"/>
      <c r="C140" s="175" t="s">
        <v>280</v>
      </c>
      <c r="D140" s="175" t="s">
        <v>179</v>
      </c>
      <c r="E140" s="176" t="s">
        <v>5628</v>
      </c>
      <c r="F140" s="177" t="s">
        <v>5629</v>
      </c>
      <c r="G140" s="178" t="s">
        <v>182</v>
      </c>
      <c r="H140" s="179">
        <v>42.06</v>
      </c>
      <c r="I140" s="180"/>
      <c r="J140" s="181">
        <f>ROUND(I140*H140,2)</f>
        <v>0</v>
      </c>
      <c r="K140" s="177" t="s">
        <v>183</v>
      </c>
      <c r="L140" s="41"/>
      <c r="M140" s="182" t="s">
        <v>19</v>
      </c>
      <c r="N140" s="183" t="s">
        <v>47</v>
      </c>
      <c r="O140" s="66"/>
      <c r="P140" s="184">
        <f>O140*H140</f>
        <v>0</v>
      </c>
      <c r="Q140" s="184">
        <v>0</v>
      </c>
      <c r="R140" s="184">
        <f>Q140*H140</f>
        <v>0</v>
      </c>
      <c r="S140" s="184">
        <v>0</v>
      </c>
      <c r="T140" s="185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86" t="s">
        <v>184</v>
      </c>
      <c r="AT140" s="186" t="s">
        <v>179</v>
      </c>
      <c r="AU140" s="186" t="s">
        <v>86</v>
      </c>
      <c r="AY140" s="19" t="s">
        <v>177</v>
      </c>
      <c r="BE140" s="187">
        <f>IF(N140="základní",J140,0)</f>
        <v>0</v>
      </c>
      <c r="BF140" s="187">
        <f>IF(N140="snížená",J140,0)</f>
        <v>0</v>
      </c>
      <c r="BG140" s="187">
        <f>IF(N140="zákl. přenesená",J140,0)</f>
        <v>0</v>
      </c>
      <c r="BH140" s="187">
        <f>IF(N140="sníž. přenesená",J140,0)</f>
        <v>0</v>
      </c>
      <c r="BI140" s="187">
        <f>IF(N140="nulová",J140,0)</f>
        <v>0</v>
      </c>
      <c r="BJ140" s="19" t="s">
        <v>84</v>
      </c>
      <c r="BK140" s="187">
        <f>ROUND(I140*H140,2)</f>
        <v>0</v>
      </c>
      <c r="BL140" s="19" t="s">
        <v>184</v>
      </c>
      <c r="BM140" s="186" t="s">
        <v>5630</v>
      </c>
    </row>
    <row r="141" spans="1:65" s="2" customFormat="1" ht="11.25">
      <c r="A141" s="36"/>
      <c r="B141" s="37"/>
      <c r="C141" s="38"/>
      <c r="D141" s="188" t="s">
        <v>186</v>
      </c>
      <c r="E141" s="38"/>
      <c r="F141" s="189" t="s">
        <v>5631</v>
      </c>
      <c r="G141" s="38"/>
      <c r="H141" s="38"/>
      <c r="I141" s="190"/>
      <c r="J141" s="38"/>
      <c r="K141" s="38"/>
      <c r="L141" s="41"/>
      <c r="M141" s="191"/>
      <c r="N141" s="192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186</v>
      </c>
      <c r="AU141" s="19" t="s">
        <v>86</v>
      </c>
    </row>
    <row r="142" spans="1:65" s="13" customFormat="1" ht="11.25">
      <c r="B142" s="193"/>
      <c r="C142" s="194"/>
      <c r="D142" s="195" t="s">
        <v>188</v>
      </c>
      <c r="E142" s="196" t="s">
        <v>19</v>
      </c>
      <c r="F142" s="197" t="s">
        <v>5632</v>
      </c>
      <c r="G142" s="194"/>
      <c r="H142" s="198">
        <v>6.63</v>
      </c>
      <c r="I142" s="199"/>
      <c r="J142" s="194"/>
      <c r="K142" s="194"/>
      <c r="L142" s="200"/>
      <c r="M142" s="201"/>
      <c r="N142" s="202"/>
      <c r="O142" s="202"/>
      <c r="P142" s="202"/>
      <c r="Q142" s="202"/>
      <c r="R142" s="202"/>
      <c r="S142" s="202"/>
      <c r="T142" s="203"/>
      <c r="AT142" s="204" t="s">
        <v>188</v>
      </c>
      <c r="AU142" s="204" t="s">
        <v>86</v>
      </c>
      <c r="AV142" s="13" t="s">
        <v>86</v>
      </c>
      <c r="AW142" s="13" t="s">
        <v>35</v>
      </c>
      <c r="AX142" s="13" t="s">
        <v>76</v>
      </c>
      <c r="AY142" s="204" t="s">
        <v>177</v>
      </c>
    </row>
    <row r="143" spans="1:65" s="13" customFormat="1" ht="11.25">
      <c r="B143" s="193"/>
      <c r="C143" s="194"/>
      <c r="D143" s="195" t="s">
        <v>188</v>
      </c>
      <c r="E143" s="196" t="s">
        <v>19</v>
      </c>
      <c r="F143" s="197" t="s">
        <v>5633</v>
      </c>
      <c r="G143" s="194"/>
      <c r="H143" s="198">
        <v>2.9249999999999998</v>
      </c>
      <c r="I143" s="199"/>
      <c r="J143" s="194"/>
      <c r="K143" s="194"/>
      <c r="L143" s="200"/>
      <c r="M143" s="201"/>
      <c r="N143" s="202"/>
      <c r="O143" s="202"/>
      <c r="P143" s="202"/>
      <c r="Q143" s="202"/>
      <c r="R143" s="202"/>
      <c r="S143" s="202"/>
      <c r="T143" s="203"/>
      <c r="AT143" s="204" t="s">
        <v>188</v>
      </c>
      <c r="AU143" s="204" t="s">
        <v>86</v>
      </c>
      <c r="AV143" s="13" t="s">
        <v>86</v>
      </c>
      <c r="AW143" s="13" t="s">
        <v>35</v>
      </c>
      <c r="AX143" s="13" t="s">
        <v>76</v>
      </c>
      <c r="AY143" s="204" t="s">
        <v>177</v>
      </c>
    </row>
    <row r="144" spans="1:65" s="13" customFormat="1" ht="11.25">
      <c r="B144" s="193"/>
      <c r="C144" s="194"/>
      <c r="D144" s="195" t="s">
        <v>188</v>
      </c>
      <c r="E144" s="196" t="s">
        <v>19</v>
      </c>
      <c r="F144" s="197" t="s">
        <v>5632</v>
      </c>
      <c r="G144" s="194"/>
      <c r="H144" s="198">
        <v>6.63</v>
      </c>
      <c r="I144" s="199"/>
      <c r="J144" s="194"/>
      <c r="K144" s="194"/>
      <c r="L144" s="200"/>
      <c r="M144" s="201"/>
      <c r="N144" s="202"/>
      <c r="O144" s="202"/>
      <c r="P144" s="202"/>
      <c r="Q144" s="202"/>
      <c r="R144" s="202"/>
      <c r="S144" s="202"/>
      <c r="T144" s="203"/>
      <c r="AT144" s="204" t="s">
        <v>188</v>
      </c>
      <c r="AU144" s="204" t="s">
        <v>86</v>
      </c>
      <c r="AV144" s="13" t="s">
        <v>86</v>
      </c>
      <c r="AW144" s="13" t="s">
        <v>35</v>
      </c>
      <c r="AX144" s="13" t="s">
        <v>76</v>
      </c>
      <c r="AY144" s="204" t="s">
        <v>177</v>
      </c>
    </row>
    <row r="145" spans="1:65" s="16" customFormat="1" ht="11.25">
      <c r="B145" s="226"/>
      <c r="C145" s="227"/>
      <c r="D145" s="195" t="s">
        <v>188</v>
      </c>
      <c r="E145" s="228" t="s">
        <v>19</v>
      </c>
      <c r="F145" s="229" t="s">
        <v>626</v>
      </c>
      <c r="G145" s="227"/>
      <c r="H145" s="230">
        <v>16.184999999999999</v>
      </c>
      <c r="I145" s="231"/>
      <c r="J145" s="227"/>
      <c r="K145" s="227"/>
      <c r="L145" s="232"/>
      <c r="M145" s="233"/>
      <c r="N145" s="234"/>
      <c r="O145" s="234"/>
      <c r="P145" s="234"/>
      <c r="Q145" s="234"/>
      <c r="R145" s="234"/>
      <c r="S145" s="234"/>
      <c r="T145" s="235"/>
      <c r="AT145" s="236" t="s">
        <v>188</v>
      </c>
      <c r="AU145" s="236" t="s">
        <v>86</v>
      </c>
      <c r="AV145" s="16" t="s">
        <v>196</v>
      </c>
      <c r="AW145" s="16" t="s">
        <v>35</v>
      </c>
      <c r="AX145" s="16" t="s">
        <v>76</v>
      </c>
      <c r="AY145" s="236" t="s">
        <v>177</v>
      </c>
    </row>
    <row r="146" spans="1:65" s="13" customFormat="1" ht="11.25">
      <c r="B146" s="193"/>
      <c r="C146" s="194"/>
      <c r="D146" s="195" t="s">
        <v>188</v>
      </c>
      <c r="E146" s="196" t="s">
        <v>19</v>
      </c>
      <c r="F146" s="197" t="s">
        <v>5634</v>
      </c>
      <c r="G146" s="194"/>
      <c r="H146" s="198">
        <v>9.5250000000000004</v>
      </c>
      <c r="I146" s="199"/>
      <c r="J146" s="194"/>
      <c r="K146" s="194"/>
      <c r="L146" s="200"/>
      <c r="M146" s="201"/>
      <c r="N146" s="202"/>
      <c r="O146" s="202"/>
      <c r="P146" s="202"/>
      <c r="Q146" s="202"/>
      <c r="R146" s="202"/>
      <c r="S146" s="202"/>
      <c r="T146" s="203"/>
      <c r="AT146" s="204" t="s">
        <v>188</v>
      </c>
      <c r="AU146" s="204" t="s">
        <v>86</v>
      </c>
      <c r="AV146" s="13" t="s">
        <v>86</v>
      </c>
      <c r="AW146" s="13" t="s">
        <v>35</v>
      </c>
      <c r="AX146" s="13" t="s">
        <v>76</v>
      </c>
      <c r="AY146" s="204" t="s">
        <v>177</v>
      </c>
    </row>
    <row r="147" spans="1:65" s="13" customFormat="1" ht="11.25">
      <c r="B147" s="193"/>
      <c r="C147" s="194"/>
      <c r="D147" s="195" t="s">
        <v>188</v>
      </c>
      <c r="E147" s="196" t="s">
        <v>19</v>
      </c>
      <c r="F147" s="197" t="s">
        <v>5635</v>
      </c>
      <c r="G147" s="194"/>
      <c r="H147" s="198">
        <v>6.8250000000000002</v>
      </c>
      <c r="I147" s="199"/>
      <c r="J147" s="194"/>
      <c r="K147" s="194"/>
      <c r="L147" s="200"/>
      <c r="M147" s="201"/>
      <c r="N147" s="202"/>
      <c r="O147" s="202"/>
      <c r="P147" s="202"/>
      <c r="Q147" s="202"/>
      <c r="R147" s="202"/>
      <c r="S147" s="202"/>
      <c r="T147" s="203"/>
      <c r="AT147" s="204" t="s">
        <v>188</v>
      </c>
      <c r="AU147" s="204" t="s">
        <v>86</v>
      </c>
      <c r="AV147" s="13" t="s">
        <v>86</v>
      </c>
      <c r="AW147" s="13" t="s">
        <v>35</v>
      </c>
      <c r="AX147" s="13" t="s">
        <v>76</v>
      </c>
      <c r="AY147" s="204" t="s">
        <v>177</v>
      </c>
    </row>
    <row r="148" spans="1:65" s="13" customFormat="1" ht="11.25">
      <c r="B148" s="193"/>
      <c r="C148" s="194"/>
      <c r="D148" s="195" t="s">
        <v>188</v>
      </c>
      <c r="E148" s="196" t="s">
        <v>19</v>
      </c>
      <c r="F148" s="197" t="s">
        <v>5634</v>
      </c>
      <c r="G148" s="194"/>
      <c r="H148" s="198">
        <v>9.5250000000000004</v>
      </c>
      <c r="I148" s="199"/>
      <c r="J148" s="194"/>
      <c r="K148" s="194"/>
      <c r="L148" s="200"/>
      <c r="M148" s="201"/>
      <c r="N148" s="202"/>
      <c r="O148" s="202"/>
      <c r="P148" s="202"/>
      <c r="Q148" s="202"/>
      <c r="R148" s="202"/>
      <c r="S148" s="202"/>
      <c r="T148" s="203"/>
      <c r="AT148" s="204" t="s">
        <v>188</v>
      </c>
      <c r="AU148" s="204" t="s">
        <v>86</v>
      </c>
      <c r="AV148" s="13" t="s">
        <v>86</v>
      </c>
      <c r="AW148" s="13" t="s">
        <v>35</v>
      </c>
      <c r="AX148" s="13" t="s">
        <v>76</v>
      </c>
      <c r="AY148" s="204" t="s">
        <v>177</v>
      </c>
    </row>
    <row r="149" spans="1:65" s="16" customFormat="1" ht="11.25">
      <c r="B149" s="226"/>
      <c r="C149" s="227"/>
      <c r="D149" s="195" t="s">
        <v>188</v>
      </c>
      <c r="E149" s="228" t="s">
        <v>19</v>
      </c>
      <c r="F149" s="229" t="s">
        <v>626</v>
      </c>
      <c r="G149" s="227"/>
      <c r="H149" s="230">
        <v>25.875</v>
      </c>
      <c r="I149" s="231"/>
      <c r="J149" s="227"/>
      <c r="K149" s="227"/>
      <c r="L149" s="232"/>
      <c r="M149" s="233"/>
      <c r="N149" s="234"/>
      <c r="O149" s="234"/>
      <c r="P149" s="234"/>
      <c r="Q149" s="234"/>
      <c r="R149" s="234"/>
      <c r="S149" s="234"/>
      <c r="T149" s="235"/>
      <c r="AT149" s="236" t="s">
        <v>188</v>
      </c>
      <c r="AU149" s="236" t="s">
        <v>86</v>
      </c>
      <c r="AV149" s="16" t="s">
        <v>196</v>
      </c>
      <c r="AW149" s="16" t="s">
        <v>35</v>
      </c>
      <c r="AX149" s="16" t="s">
        <v>76</v>
      </c>
      <c r="AY149" s="236" t="s">
        <v>177</v>
      </c>
    </row>
    <row r="150" spans="1:65" s="14" customFormat="1" ht="11.25">
      <c r="B150" s="205"/>
      <c r="C150" s="206"/>
      <c r="D150" s="195" t="s">
        <v>188</v>
      </c>
      <c r="E150" s="207" t="s">
        <v>19</v>
      </c>
      <c r="F150" s="208" t="s">
        <v>190</v>
      </c>
      <c r="G150" s="206"/>
      <c r="H150" s="209">
        <v>42.06</v>
      </c>
      <c r="I150" s="210"/>
      <c r="J150" s="206"/>
      <c r="K150" s="206"/>
      <c r="L150" s="211"/>
      <c r="M150" s="212"/>
      <c r="N150" s="213"/>
      <c r="O150" s="213"/>
      <c r="P150" s="213"/>
      <c r="Q150" s="213"/>
      <c r="R150" s="213"/>
      <c r="S150" s="213"/>
      <c r="T150" s="214"/>
      <c r="AT150" s="215" t="s">
        <v>188</v>
      </c>
      <c r="AU150" s="215" t="s">
        <v>86</v>
      </c>
      <c r="AV150" s="14" t="s">
        <v>184</v>
      </c>
      <c r="AW150" s="14" t="s">
        <v>35</v>
      </c>
      <c r="AX150" s="14" t="s">
        <v>84</v>
      </c>
      <c r="AY150" s="215" t="s">
        <v>177</v>
      </c>
    </row>
    <row r="151" spans="1:65" s="2" customFormat="1" ht="16.5" customHeight="1">
      <c r="A151" s="36"/>
      <c r="B151" s="37"/>
      <c r="C151" s="175" t="s">
        <v>285</v>
      </c>
      <c r="D151" s="175" t="s">
        <v>179</v>
      </c>
      <c r="E151" s="176" t="s">
        <v>5636</v>
      </c>
      <c r="F151" s="177" t="s">
        <v>5637</v>
      </c>
      <c r="G151" s="178" t="s">
        <v>199</v>
      </c>
      <c r="H151" s="179">
        <v>181.8</v>
      </c>
      <c r="I151" s="180"/>
      <c r="J151" s="181">
        <f>ROUND(I151*H151,2)</f>
        <v>0</v>
      </c>
      <c r="K151" s="177" t="s">
        <v>183</v>
      </c>
      <c r="L151" s="41"/>
      <c r="M151" s="182" t="s">
        <v>19</v>
      </c>
      <c r="N151" s="183" t="s">
        <v>47</v>
      </c>
      <c r="O151" s="66"/>
      <c r="P151" s="184">
        <f>O151*H151</f>
        <v>0</v>
      </c>
      <c r="Q151" s="184">
        <v>2.3700000000000001E-3</v>
      </c>
      <c r="R151" s="184">
        <f>Q151*H151</f>
        <v>0.43086600000000003</v>
      </c>
      <c r="S151" s="184">
        <v>0</v>
      </c>
      <c r="T151" s="185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86" t="s">
        <v>184</v>
      </c>
      <c r="AT151" s="186" t="s">
        <v>179</v>
      </c>
      <c r="AU151" s="186" t="s">
        <v>86</v>
      </c>
      <c r="AY151" s="19" t="s">
        <v>177</v>
      </c>
      <c r="BE151" s="187">
        <f>IF(N151="základní",J151,0)</f>
        <v>0</v>
      </c>
      <c r="BF151" s="187">
        <f>IF(N151="snížená",J151,0)</f>
        <v>0</v>
      </c>
      <c r="BG151" s="187">
        <f>IF(N151="zákl. přenesená",J151,0)</f>
        <v>0</v>
      </c>
      <c r="BH151" s="187">
        <f>IF(N151="sníž. přenesená",J151,0)</f>
        <v>0</v>
      </c>
      <c r="BI151" s="187">
        <f>IF(N151="nulová",J151,0)</f>
        <v>0</v>
      </c>
      <c r="BJ151" s="19" t="s">
        <v>84</v>
      </c>
      <c r="BK151" s="187">
        <f>ROUND(I151*H151,2)</f>
        <v>0</v>
      </c>
      <c r="BL151" s="19" t="s">
        <v>184</v>
      </c>
      <c r="BM151" s="186" t="s">
        <v>5638</v>
      </c>
    </row>
    <row r="152" spans="1:65" s="2" customFormat="1" ht="11.25">
      <c r="A152" s="36"/>
      <c r="B152" s="37"/>
      <c r="C152" s="38"/>
      <c r="D152" s="188" t="s">
        <v>186</v>
      </c>
      <c r="E152" s="38"/>
      <c r="F152" s="189" t="s">
        <v>5639</v>
      </c>
      <c r="G152" s="38"/>
      <c r="H152" s="38"/>
      <c r="I152" s="190"/>
      <c r="J152" s="38"/>
      <c r="K152" s="38"/>
      <c r="L152" s="41"/>
      <c r="M152" s="191"/>
      <c r="N152" s="192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186</v>
      </c>
      <c r="AU152" s="19" t="s">
        <v>86</v>
      </c>
    </row>
    <row r="153" spans="1:65" s="13" customFormat="1" ht="11.25">
      <c r="B153" s="193"/>
      <c r="C153" s="194"/>
      <c r="D153" s="195" t="s">
        <v>188</v>
      </c>
      <c r="E153" s="196" t="s">
        <v>19</v>
      </c>
      <c r="F153" s="197" t="s">
        <v>5626</v>
      </c>
      <c r="G153" s="194"/>
      <c r="H153" s="198">
        <v>78</v>
      </c>
      <c r="I153" s="199"/>
      <c r="J153" s="194"/>
      <c r="K153" s="194"/>
      <c r="L153" s="200"/>
      <c r="M153" s="201"/>
      <c r="N153" s="202"/>
      <c r="O153" s="202"/>
      <c r="P153" s="202"/>
      <c r="Q153" s="202"/>
      <c r="R153" s="202"/>
      <c r="S153" s="202"/>
      <c r="T153" s="203"/>
      <c r="AT153" s="204" t="s">
        <v>188</v>
      </c>
      <c r="AU153" s="204" t="s">
        <v>86</v>
      </c>
      <c r="AV153" s="13" t="s">
        <v>86</v>
      </c>
      <c r="AW153" s="13" t="s">
        <v>35</v>
      </c>
      <c r="AX153" s="13" t="s">
        <v>76</v>
      </c>
      <c r="AY153" s="204" t="s">
        <v>177</v>
      </c>
    </row>
    <row r="154" spans="1:65" s="13" customFormat="1" ht="11.25">
      <c r="B154" s="193"/>
      <c r="C154" s="194"/>
      <c r="D154" s="195" t="s">
        <v>188</v>
      </c>
      <c r="E154" s="196" t="s">
        <v>19</v>
      </c>
      <c r="F154" s="197" t="s">
        <v>5627</v>
      </c>
      <c r="G154" s="194"/>
      <c r="H154" s="198">
        <v>25.8</v>
      </c>
      <c r="I154" s="199"/>
      <c r="J154" s="194"/>
      <c r="K154" s="194"/>
      <c r="L154" s="200"/>
      <c r="M154" s="201"/>
      <c r="N154" s="202"/>
      <c r="O154" s="202"/>
      <c r="P154" s="202"/>
      <c r="Q154" s="202"/>
      <c r="R154" s="202"/>
      <c r="S154" s="202"/>
      <c r="T154" s="203"/>
      <c r="AT154" s="204" t="s">
        <v>188</v>
      </c>
      <c r="AU154" s="204" t="s">
        <v>86</v>
      </c>
      <c r="AV154" s="13" t="s">
        <v>86</v>
      </c>
      <c r="AW154" s="13" t="s">
        <v>35</v>
      </c>
      <c r="AX154" s="13" t="s">
        <v>76</v>
      </c>
      <c r="AY154" s="204" t="s">
        <v>177</v>
      </c>
    </row>
    <row r="155" spans="1:65" s="13" customFormat="1" ht="11.25">
      <c r="B155" s="193"/>
      <c r="C155" s="194"/>
      <c r="D155" s="195" t="s">
        <v>188</v>
      </c>
      <c r="E155" s="196" t="s">
        <v>19</v>
      </c>
      <c r="F155" s="197" t="s">
        <v>5626</v>
      </c>
      <c r="G155" s="194"/>
      <c r="H155" s="198">
        <v>78</v>
      </c>
      <c r="I155" s="199"/>
      <c r="J155" s="194"/>
      <c r="K155" s="194"/>
      <c r="L155" s="200"/>
      <c r="M155" s="201"/>
      <c r="N155" s="202"/>
      <c r="O155" s="202"/>
      <c r="P155" s="202"/>
      <c r="Q155" s="202"/>
      <c r="R155" s="202"/>
      <c r="S155" s="202"/>
      <c r="T155" s="203"/>
      <c r="AT155" s="204" t="s">
        <v>188</v>
      </c>
      <c r="AU155" s="204" t="s">
        <v>86</v>
      </c>
      <c r="AV155" s="13" t="s">
        <v>86</v>
      </c>
      <c r="AW155" s="13" t="s">
        <v>35</v>
      </c>
      <c r="AX155" s="13" t="s">
        <v>76</v>
      </c>
      <c r="AY155" s="204" t="s">
        <v>177</v>
      </c>
    </row>
    <row r="156" spans="1:65" s="14" customFormat="1" ht="11.25">
      <c r="B156" s="205"/>
      <c r="C156" s="206"/>
      <c r="D156" s="195" t="s">
        <v>188</v>
      </c>
      <c r="E156" s="207" t="s">
        <v>19</v>
      </c>
      <c r="F156" s="208" t="s">
        <v>190</v>
      </c>
      <c r="G156" s="206"/>
      <c r="H156" s="209">
        <v>181.8</v>
      </c>
      <c r="I156" s="210"/>
      <c r="J156" s="206"/>
      <c r="K156" s="206"/>
      <c r="L156" s="211"/>
      <c r="M156" s="212"/>
      <c r="N156" s="213"/>
      <c r="O156" s="213"/>
      <c r="P156" s="213"/>
      <c r="Q156" s="213"/>
      <c r="R156" s="213"/>
      <c r="S156" s="213"/>
      <c r="T156" s="214"/>
      <c r="AT156" s="215" t="s">
        <v>188</v>
      </c>
      <c r="AU156" s="215" t="s">
        <v>86</v>
      </c>
      <c r="AV156" s="14" t="s">
        <v>184</v>
      </c>
      <c r="AW156" s="14" t="s">
        <v>35</v>
      </c>
      <c r="AX156" s="14" t="s">
        <v>84</v>
      </c>
      <c r="AY156" s="215" t="s">
        <v>177</v>
      </c>
    </row>
    <row r="157" spans="1:65" s="2" customFormat="1" ht="16.5" customHeight="1">
      <c r="A157" s="36"/>
      <c r="B157" s="37"/>
      <c r="C157" s="175" t="s">
        <v>290</v>
      </c>
      <c r="D157" s="175" t="s">
        <v>179</v>
      </c>
      <c r="E157" s="176" t="s">
        <v>5640</v>
      </c>
      <c r="F157" s="177" t="s">
        <v>5641</v>
      </c>
      <c r="G157" s="178" t="s">
        <v>199</v>
      </c>
      <c r="H157" s="179">
        <v>181.8</v>
      </c>
      <c r="I157" s="180"/>
      <c r="J157" s="181">
        <f>ROUND(I157*H157,2)</f>
        <v>0</v>
      </c>
      <c r="K157" s="177" t="s">
        <v>183</v>
      </c>
      <c r="L157" s="41"/>
      <c r="M157" s="182" t="s">
        <v>19</v>
      </c>
      <c r="N157" s="183" t="s">
        <v>47</v>
      </c>
      <c r="O157" s="66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86" t="s">
        <v>184</v>
      </c>
      <c r="AT157" s="186" t="s">
        <v>179</v>
      </c>
      <c r="AU157" s="186" t="s">
        <v>86</v>
      </c>
      <c r="AY157" s="19" t="s">
        <v>177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19" t="s">
        <v>84</v>
      </c>
      <c r="BK157" s="187">
        <f>ROUND(I157*H157,2)</f>
        <v>0</v>
      </c>
      <c r="BL157" s="19" t="s">
        <v>184</v>
      </c>
      <c r="BM157" s="186" t="s">
        <v>5642</v>
      </c>
    </row>
    <row r="158" spans="1:65" s="2" customFormat="1" ht="11.25">
      <c r="A158" s="36"/>
      <c r="B158" s="37"/>
      <c r="C158" s="38"/>
      <c r="D158" s="188" t="s">
        <v>186</v>
      </c>
      <c r="E158" s="38"/>
      <c r="F158" s="189" t="s">
        <v>5643</v>
      </c>
      <c r="G158" s="38"/>
      <c r="H158" s="38"/>
      <c r="I158" s="190"/>
      <c r="J158" s="38"/>
      <c r="K158" s="38"/>
      <c r="L158" s="41"/>
      <c r="M158" s="191"/>
      <c r="N158" s="192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186</v>
      </c>
      <c r="AU158" s="19" t="s">
        <v>86</v>
      </c>
    </row>
    <row r="159" spans="1:65" s="13" customFormat="1" ht="11.25">
      <c r="B159" s="193"/>
      <c r="C159" s="194"/>
      <c r="D159" s="195" t="s">
        <v>188</v>
      </c>
      <c r="E159" s="196" t="s">
        <v>19</v>
      </c>
      <c r="F159" s="197" t="s">
        <v>5626</v>
      </c>
      <c r="G159" s="194"/>
      <c r="H159" s="198">
        <v>78</v>
      </c>
      <c r="I159" s="199"/>
      <c r="J159" s="194"/>
      <c r="K159" s="194"/>
      <c r="L159" s="200"/>
      <c r="M159" s="201"/>
      <c r="N159" s="202"/>
      <c r="O159" s="202"/>
      <c r="P159" s="202"/>
      <c r="Q159" s="202"/>
      <c r="R159" s="202"/>
      <c r="S159" s="202"/>
      <c r="T159" s="203"/>
      <c r="AT159" s="204" t="s">
        <v>188</v>
      </c>
      <c r="AU159" s="204" t="s">
        <v>86</v>
      </c>
      <c r="AV159" s="13" t="s">
        <v>86</v>
      </c>
      <c r="AW159" s="13" t="s">
        <v>35</v>
      </c>
      <c r="AX159" s="13" t="s">
        <v>76</v>
      </c>
      <c r="AY159" s="204" t="s">
        <v>177</v>
      </c>
    </row>
    <row r="160" spans="1:65" s="13" customFormat="1" ht="11.25">
      <c r="B160" s="193"/>
      <c r="C160" s="194"/>
      <c r="D160" s="195" t="s">
        <v>188</v>
      </c>
      <c r="E160" s="196" t="s">
        <v>19</v>
      </c>
      <c r="F160" s="197" t="s">
        <v>5627</v>
      </c>
      <c r="G160" s="194"/>
      <c r="H160" s="198">
        <v>25.8</v>
      </c>
      <c r="I160" s="199"/>
      <c r="J160" s="194"/>
      <c r="K160" s="194"/>
      <c r="L160" s="200"/>
      <c r="M160" s="201"/>
      <c r="N160" s="202"/>
      <c r="O160" s="202"/>
      <c r="P160" s="202"/>
      <c r="Q160" s="202"/>
      <c r="R160" s="202"/>
      <c r="S160" s="202"/>
      <c r="T160" s="203"/>
      <c r="AT160" s="204" t="s">
        <v>188</v>
      </c>
      <c r="AU160" s="204" t="s">
        <v>86</v>
      </c>
      <c r="AV160" s="13" t="s">
        <v>86</v>
      </c>
      <c r="AW160" s="13" t="s">
        <v>35</v>
      </c>
      <c r="AX160" s="13" t="s">
        <v>76</v>
      </c>
      <c r="AY160" s="204" t="s">
        <v>177</v>
      </c>
    </row>
    <row r="161" spans="1:65" s="13" customFormat="1" ht="11.25">
      <c r="B161" s="193"/>
      <c r="C161" s="194"/>
      <c r="D161" s="195" t="s">
        <v>188</v>
      </c>
      <c r="E161" s="196" t="s">
        <v>19</v>
      </c>
      <c r="F161" s="197" t="s">
        <v>5626</v>
      </c>
      <c r="G161" s="194"/>
      <c r="H161" s="198">
        <v>78</v>
      </c>
      <c r="I161" s="199"/>
      <c r="J161" s="194"/>
      <c r="K161" s="194"/>
      <c r="L161" s="200"/>
      <c r="M161" s="201"/>
      <c r="N161" s="202"/>
      <c r="O161" s="202"/>
      <c r="P161" s="202"/>
      <c r="Q161" s="202"/>
      <c r="R161" s="202"/>
      <c r="S161" s="202"/>
      <c r="T161" s="203"/>
      <c r="AT161" s="204" t="s">
        <v>188</v>
      </c>
      <c r="AU161" s="204" t="s">
        <v>86</v>
      </c>
      <c r="AV161" s="13" t="s">
        <v>86</v>
      </c>
      <c r="AW161" s="13" t="s">
        <v>35</v>
      </c>
      <c r="AX161" s="13" t="s">
        <v>76</v>
      </c>
      <c r="AY161" s="204" t="s">
        <v>177</v>
      </c>
    </row>
    <row r="162" spans="1:65" s="14" customFormat="1" ht="11.25">
      <c r="B162" s="205"/>
      <c r="C162" s="206"/>
      <c r="D162" s="195" t="s">
        <v>188</v>
      </c>
      <c r="E162" s="207" t="s">
        <v>19</v>
      </c>
      <c r="F162" s="208" t="s">
        <v>190</v>
      </c>
      <c r="G162" s="206"/>
      <c r="H162" s="209">
        <v>181.8</v>
      </c>
      <c r="I162" s="210"/>
      <c r="J162" s="206"/>
      <c r="K162" s="206"/>
      <c r="L162" s="211"/>
      <c r="M162" s="212"/>
      <c r="N162" s="213"/>
      <c r="O162" s="213"/>
      <c r="P162" s="213"/>
      <c r="Q162" s="213"/>
      <c r="R162" s="213"/>
      <c r="S162" s="213"/>
      <c r="T162" s="214"/>
      <c r="AT162" s="215" t="s">
        <v>188</v>
      </c>
      <c r="AU162" s="215" t="s">
        <v>86</v>
      </c>
      <c r="AV162" s="14" t="s">
        <v>184</v>
      </c>
      <c r="AW162" s="14" t="s">
        <v>35</v>
      </c>
      <c r="AX162" s="14" t="s">
        <v>84</v>
      </c>
      <c r="AY162" s="215" t="s">
        <v>177</v>
      </c>
    </row>
    <row r="163" spans="1:65" s="2" customFormat="1" ht="16.5" customHeight="1">
      <c r="A163" s="36"/>
      <c r="B163" s="37"/>
      <c r="C163" s="175" t="s">
        <v>8</v>
      </c>
      <c r="D163" s="175" t="s">
        <v>179</v>
      </c>
      <c r="E163" s="176" t="s">
        <v>5644</v>
      </c>
      <c r="F163" s="177" t="s">
        <v>5645</v>
      </c>
      <c r="G163" s="178" t="s">
        <v>304</v>
      </c>
      <c r="H163" s="179">
        <v>0.73899999999999999</v>
      </c>
      <c r="I163" s="180"/>
      <c r="J163" s="181">
        <f>ROUND(I163*H163,2)</f>
        <v>0</v>
      </c>
      <c r="K163" s="177" t="s">
        <v>183</v>
      </c>
      <c r="L163" s="41"/>
      <c r="M163" s="182" t="s">
        <v>19</v>
      </c>
      <c r="N163" s="183" t="s">
        <v>47</v>
      </c>
      <c r="O163" s="66"/>
      <c r="P163" s="184">
        <f>O163*H163</f>
        <v>0</v>
      </c>
      <c r="Q163" s="184">
        <v>1.04359</v>
      </c>
      <c r="R163" s="184">
        <f>Q163*H163</f>
        <v>0.77121300999999998</v>
      </c>
      <c r="S163" s="184">
        <v>0</v>
      </c>
      <c r="T163" s="185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186" t="s">
        <v>184</v>
      </c>
      <c r="AT163" s="186" t="s">
        <v>179</v>
      </c>
      <c r="AU163" s="186" t="s">
        <v>86</v>
      </c>
      <c r="AY163" s="19" t="s">
        <v>177</v>
      </c>
      <c r="BE163" s="187">
        <f>IF(N163="základní",J163,0)</f>
        <v>0</v>
      </c>
      <c r="BF163" s="187">
        <f>IF(N163="snížená",J163,0)</f>
        <v>0</v>
      </c>
      <c r="BG163" s="187">
        <f>IF(N163="zákl. přenesená",J163,0)</f>
        <v>0</v>
      </c>
      <c r="BH163" s="187">
        <f>IF(N163="sníž. přenesená",J163,0)</f>
        <v>0</v>
      </c>
      <c r="BI163" s="187">
        <f>IF(N163="nulová",J163,0)</f>
        <v>0</v>
      </c>
      <c r="BJ163" s="19" t="s">
        <v>84</v>
      </c>
      <c r="BK163" s="187">
        <f>ROUND(I163*H163,2)</f>
        <v>0</v>
      </c>
      <c r="BL163" s="19" t="s">
        <v>184</v>
      </c>
      <c r="BM163" s="186" t="s">
        <v>5646</v>
      </c>
    </row>
    <row r="164" spans="1:65" s="2" customFormat="1" ht="11.25">
      <c r="A164" s="36"/>
      <c r="B164" s="37"/>
      <c r="C164" s="38"/>
      <c r="D164" s="188" t="s">
        <v>186</v>
      </c>
      <c r="E164" s="38"/>
      <c r="F164" s="189" t="s">
        <v>5647</v>
      </c>
      <c r="G164" s="38"/>
      <c r="H164" s="38"/>
      <c r="I164" s="190"/>
      <c r="J164" s="38"/>
      <c r="K164" s="38"/>
      <c r="L164" s="41"/>
      <c r="M164" s="191"/>
      <c r="N164" s="192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186</v>
      </c>
      <c r="AU164" s="19" t="s">
        <v>86</v>
      </c>
    </row>
    <row r="165" spans="1:65" s="13" customFormat="1" ht="11.25">
      <c r="B165" s="193"/>
      <c r="C165" s="194"/>
      <c r="D165" s="195" t="s">
        <v>188</v>
      </c>
      <c r="E165" s="196" t="s">
        <v>19</v>
      </c>
      <c r="F165" s="197" t="s">
        <v>5648</v>
      </c>
      <c r="G165" s="194"/>
      <c r="H165" s="198">
        <v>0.56000000000000005</v>
      </c>
      <c r="I165" s="199"/>
      <c r="J165" s="194"/>
      <c r="K165" s="194"/>
      <c r="L165" s="200"/>
      <c r="M165" s="201"/>
      <c r="N165" s="202"/>
      <c r="O165" s="202"/>
      <c r="P165" s="202"/>
      <c r="Q165" s="202"/>
      <c r="R165" s="202"/>
      <c r="S165" s="202"/>
      <c r="T165" s="203"/>
      <c r="AT165" s="204" t="s">
        <v>188</v>
      </c>
      <c r="AU165" s="204" t="s">
        <v>86</v>
      </c>
      <c r="AV165" s="13" t="s">
        <v>86</v>
      </c>
      <c r="AW165" s="13" t="s">
        <v>35</v>
      </c>
      <c r="AX165" s="13" t="s">
        <v>76</v>
      </c>
      <c r="AY165" s="204" t="s">
        <v>177</v>
      </c>
    </row>
    <row r="166" spans="1:65" s="13" customFormat="1" ht="11.25">
      <c r="B166" s="193"/>
      <c r="C166" s="194"/>
      <c r="D166" s="195" t="s">
        <v>188</v>
      </c>
      <c r="E166" s="196" t="s">
        <v>19</v>
      </c>
      <c r="F166" s="197" t="s">
        <v>5649</v>
      </c>
      <c r="G166" s="194"/>
      <c r="H166" s="198">
        <v>8.3000000000000004E-2</v>
      </c>
      <c r="I166" s="199"/>
      <c r="J166" s="194"/>
      <c r="K166" s="194"/>
      <c r="L166" s="200"/>
      <c r="M166" s="201"/>
      <c r="N166" s="202"/>
      <c r="O166" s="202"/>
      <c r="P166" s="202"/>
      <c r="Q166" s="202"/>
      <c r="R166" s="202"/>
      <c r="S166" s="202"/>
      <c r="T166" s="203"/>
      <c r="AT166" s="204" t="s">
        <v>188</v>
      </c>
      <c r="AU166" s="204" t="s">
        <v>86</v>
      </c>
      <c r="AV166" s="13" t="s">
        <v>86</v>
      </c>
      <c r="AW166" s="13" t="s">
        <v>35</v>
      </c>
      <c r="AX166" s="13" t="s">
        <v>76</v>
      </c>
      <c r="AY166" s="204" t="s">
        <v>177</v>
      </c>
    </row>
    <row r="167" spans="1:65" s="14" customFormat="1" ht="11.25">
      <c r="B167" s="205"/>
      <c r="C167" s="206"/>
      <c r="D167" s="195" t="s">
        <v>188</v>
      </c>
      <c r="E167" s="207" t="s">
        <v>19</v>
      </c>
      <c r="F167" s="208" t="s">
        <v>190</v>
      </c>
      <c r="G167" s="206"/>
      <c r="H167" s="209">
        <v>0.64300000000000002</v>
      </c>
      <c r="I167" s="210"/>
      <c r="J167" s="206"/>
      <c r="K167" s="206"/>
      <c r="L167" s="211"/>
      <c r="M167" s="212"/>
      <c r="N167" s="213"/>
      <c r="O167" s="213"/>
      <c r="P167" s="213"/>
      <c r="Q167" s="213"/>
      <c r="R167" s="213"/>
      <c r="S167" s="213"/>
      <c r="T167" s="214"/>
      <c r="AT167" s="215" t="s">
        <v>188</v>
      </c>
      <c r="AU167" s="215" t="s">
        <v>86</v>
      </c>
      <c r="AV167" s="14" t="s">
        <v>184</v>
      </c>
      <c r="AW167" s="14" t="s">
        <v>35</v>
      </c>
      <c r="AX167" s="14" t="s">
        <v>76</v>
      </c>
      <c r="AY167" s="215" t="s">
        <v>177</v>
      </c>
    </row>
    <row r="168" spans="1:65" s="13" customFormat="1" ht="11.25">
      <c r="B168" s="193"/>
      <c r="C168" s="194"/>
      <c r="D168" s="195" t="s">
        <v>188</v>
      </c>
      <c r="E168" s="196" t="s">
        <v>19</v>
      </c>
      <c r="F168" s="197" t="s">
        <v>5650</v>
      </c>
      <c r="G168" s="194"/>
      <c r="H168" s="198">
        <v>0.73899999999999999</v>
      </c>
      <c r="I168" s="199"/>
      <c r="J168" s="194"/>
      <c r="K168" s="194"/>
      <c r="L168" s="200"/>
      <c r="M168" s="201"/>
      <c r="N168" s="202"/>
      <c r="O168" s="202"/>
      <c r="P168" s="202"/>
      <c r="Q168" s="202"/>
      <c r="R168" s="202"/>
      <c r="S168" s="202"/>
      <c r="T168" s="203"/>
      <c r="AT168" s="204" t="s">
        <v>188</v>
      </c>
      <c r="AU168" s="204" t="s">
        <v>86</v>
      </c>
      <c r="AV168" s="13" t="s">
        <v>86</v>
      </c>
      <c r="AW168" s="13" t="s">
        <v>35</v>
      </c>
      <c r="AX168" s="13" t="s">
        <v>84</v>
      </c>
      <c r="AY168" s="204" t="s">
        <v>177</v>
      </c>
    </row>
    <row r="169" spans="1:65" s="12" customFormat="1" ht="22.9" customHeight="1">
      <c r="B169" s="159"/>
      <c r="C169" s="160"/>
      <c r="D169" s="161" t="s">
        <v>75</v>
      </c>
      <c r="E169" s="173" t="s">
        <v>216</v>
      </c>
      <c r="F169" s="173" t="s">
        <v>401</v>
      </c>
      <c r="G169" s="160"/>
      <c r="H169" s="160"/>
      <c r="I169" s="163"/>
      <c r="J169" s="174">
        <f>BK169</f>
        <v>0</v>
      </c>
      <c r="K169" s="160"/>
      <c r="L169" s="165"/>
      <c r="M169" s="166"/>
      <c r="N169" s="167"/>
      <c r="O169" s="167"/>
      <c r="P169" s="168">
        <f>SUM(P170:P186)</f>
        <v>0</v>
      </c>
      <c r="Q169" s="167"/>
      <c r="R169" s="168">
        <f>SUM(R170:R186)</f>
        <v>0.24720999999999999</v>
      </c>
      <c r="S169" s="167"/>
      <c r="T169" s="169">
        <f>SUM(T170:T186)</f>
        <v>0</v>
      </c>
      <c r="AR169" s="170" t="s">
        <v>84</v>
      </c>
      <c r="AT169" s="171" t="s">
        <v>75</v>
      </c>
      <c r="AU169" s="171" t="s">
        <v>84</v>
      </c>
      <c r="AY169" s="170" t="s">
        <v>177</v>
      </c>
      <c r="BK169" s="172">
        <f>SUM(BK170:BK186)</f>
        <v>0</v>
      </c>
    </row>
    <row r="170" spans="1:65" s="2" customFormat="1" ht="24.2" customHeight="1">
      <c r="A170" s="36"/>
      <c r="B170" s="37"/>
      <c r="C170" s="175" t="s">
        <v>301</v>
      </c>
      <c r="D170" s="175" t="s">
        <v>179</v>
      </c>
      <c r="E170" s="176" t="s">
        <v>5651</v>
      </c>
      <c r="F170" s="177" t="s">
        <v>5652</v>
      </c>
      <c r="G170" s="178" t="s">
        <v>595</v>
      </c>
      <c r="H170" s="179">
        <v>60.5</v>
      </c>
      <c r="I170" s="180"/>
      <c r="J170" s="181">
        <f>ROUND(I170*H170,2)</f>
        <v>0</v>
      </c>
      <c r="K170" s="177" t="s">
        <v>183</v>
      </c>
      <c r="L170" s="41"/>
      <c r="M170" s="182" t="s">
        <v>19</v>
      </c>
      <c r="N170" s="183" t="s">
        <v>47</v>
      </c>
      <c r="O170" s="66"/>
      <c r="P170" s="184">
        <f>O170*H170</f>
        <v>0</v>
      </c>
      <c r="Q170" s="184">
        <v>0</v>
      </c>
      <c r="R170" s="184">
        <f>Q170*H170</f>
        <v>0</v>
      </c>
      <c r="S170" s="184">
        <v>0</v>
      </c>
      <c r="T170" s="185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86" t="s">
        <v>184</v>
      </c>
      <c r="AT170" s="186" t="s">
        <v>179</v>
      </c>
      <c r="AU170" s="186" t="s">
        <v>86</v>
      </c>
      <c r="AY170" s="19" t="s">
        <v>177</v>
      </c>
      <c r="BE170" s="187">
        <f>IF(N170="základní",J170,0)</f>
        <v>0</v>
      </c>
      <c r="BF170" s="187">
        <f>IF(N170="snížená",J170,0)</f>
        <v>0</v>
      </c>
      <c r="BG170" s="187">
        <f>IF(N170="zákl. přenesená",J170,0)</f>
        <v>0</v>
      </c>
      <c r="BH170" s="187">
        <f>IF(N170="sníž. přenesená",J170,0)</f>
        <v>0</v>
      </c>
      <c r="BI170" s="187">
        <f>IF(N170="nulová",J170,0)</f>
        <v>0</v>
      </c>
      <c r="BJ170" s="19" t="s">
        <v>84</v>
      </c>
      <c r="BK170" s="187">
        <f>ROUND(I170*H170,2)</f>
        <v>0</v>
      </c>
      <c r="BL170" s="19" t="s">
        <v>184</v>
      </c>
      <c r="BM170" s="186" t="s">
        <v>5653</v>
      </c>
    </row>
    <row r="171" spans="1:65" s="2" customFormat="1" ht="11.25">
      <c r="A171" s="36"/>
      <c r="B171" s="37"/>
      <c r="C171" s="38"/>
      <c r="D171" s="188" t="s">
        <v>186</v>
      </c>
      <c r="E171" s="38"/>
      <c r="F171" s="189" t="s">
        <v>5654</v>
      </c>
      <c r="G171" s="38"/>
      <c r="H171" s="38"/>
      <c r="I171" s="190"/>
      <c r="J171" s="38"/>
      <c r="K171" s="38"/>
      <c r="L171" s="41"/>
      <c r="M171" s="191"/>
      <c r="N171" s="192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186</v>
      </c>
      <c r="AU171" s="19" t="s">
        <v>86</v>
      </c>
    </row>
    <row r="172" spans="1:65" s="13" customFormat="1" ht="11.25">
      <c r="B172" s="193"/>
      <c r="C172" s="194"/>
      <c r="D172" s="195" t="s">
        <v>188</v>
      </c>
      <c r="E172" s="196" t="s">
        <v>19</v>
      </c>
      <c r="F172" s="197" t="s">
        <v>5655</v>
      </c>
      <c r="G172" s="194"/>
      <c r="H172" s="198">
        <v>60.5</v>
      </c>
      <c r="I172" s="199"/>
      <c r="J172" s="194"/>
      <c r="K172" s="194"/>
      <c r="L172" s="200"/>
      <c r="M172" s="201"/>
      <c r="N172" s="202"/>
      <c r="O172" s="202"/>
      <c r="P172" s="202"/>
      <c r="Q172" s="202"/>
      <c r="R172" s="202"/>
      <c r="S172" s="202"/>
      <c r="T172" s="203"/>
      <c r="AT172" s="204" t="s">
        <v>188</v>
      </c>
      <c r="AU172" s="204" t="s">
        <v>86</v>
      </c>
      <c r="AV172" s="13" t="s">
        <v>86</v>
      </c>
      <c r="AW172" s="13" t="s">
        <v>35</v>
      </c>
      <c r="AX172" s="13" t="s">
        <v>84</v>
      </c>
      <c r="AY172" s="204" t="s">
        <v>177</v>
      </c>
    </row>
    <row r="173" spans="1:65" s="2" customFormat="1" ht="16.5" customHeight="1">
      <c r="A173" s="36"/>
      <c r="B173" s="37"/>
      <c r="C173" s="237" t="s">
        <v>321</v>
      </c>
      <c r="D173" s="237" t="s">
        <v>757</v>
      </c>
      <c r="E173" s="238" t="s">
        <v>5656</v>
      </c>
      <c r="F173" s="239" t="s">
        <v>5657</v>
      </c>
      <c r="G173" s="240" t="s">
        <v>595</v>
      </c>
      <c r="H173" s="241">
        <v>60.5</v>
      </c>
      <c r="I173" s="242"/>
      <c r="J173" s="243">
        <f>ROUND(I173*H173,2)</f>
        <v>0</v>
      </c>
      <c r="K173" s="239" t="s">
        <v>19</v>
      </c>
      <c r="L173" s="244"/>
      <c r="M173" s="245" t="s">
        <v>19</v>
      </c>
      <c r="N173" s="246" t="s">
        <v>47</v>
      </c>
      <c r="O173" s="66"/>
      <c r="P173" s="184">
        <f>O173*H173</f>
        <v>0</v>
      </c>
      <c r="Q173" s="184">
        <v>0</v>
      </c>
      <c r="R173" s="184">
        <f>Q173*H173</f>
        <v>0</v>
      </c>
      <c r="S173" s="184">
        <v>0</v>
      </c>
      <c r="T173" s="185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86" t="s">
        <v>252</v>
      </c>
      <c r="AT173" s="186" t="s">
        <v>757</v>
      </c>
      <c r="AU173" s="186" t="s">
        <v>86</v>
      </c>
      <c r="AY173" s="19" t="s">
        <v>177</v>
      </c>
      <c r="BE173" s="187">
        <f>IF(N173="základní",J173,0)</f>
        <v>0</v>
      </c>
      <c r="BF173" s="187">
        <f>IF(N173="snížená",J173,0)</f>
        <v>0</v>
      </c>
      <c r="BG173" s="187">
        <f>IF(N173="zákl. přenesená",J173,0)</f>
        <v>0</v>
      </c>
      <c r="BH173" s="187">
        <f>IF(N173="sníž. přenesená",J173,0)</f>
        <v>0</v>
      </c>
      <c r="BI173" s="187">
        <f>IF(N173="nulová",J173,0)</f>
        <v>0</v>
      </c>
      <c r="BJ173" s="19" t="s">
        <v>84</v>
      </c>
      <c r="BK173" s="187">
        <f>ROUND(I173*H173,2)</f>
        <v>0</v>
      </c>
      <c r="BL173" s="19" t="s">
        <v>184</v>
      </c>
      <c r="BM173" s="186" t="s">
        <v>5658</v>
      </c>
    </row>
    <row r="174" spans="1:65" s="2" customFormat="1" ht="24.2" customHeight="1">
      <c r="A174" s="36"/>
      <c r="B174" s="37"/>
      <c r="C174" s="175" t="s">
        <v>339</v>
      </c>
      <c r="D174" s="175" t="s">
        <v>179</v>
      </c>
      <c r="E174" s="176" t="s">
        <v>5659</v>
      </c>
      <c r="F174" s="177" t="s">
        <v>5660</v>
      </c>
      <c r="G174" s="178" t="s">
        <v>199</v>
      </c>
      <c r="H174" s="179">
        <v>4.5</v>
      </c>
      <c r="I174" s="180"/>
      <c r="J174" s="181">
        <f>ROUND(I174*H174,2)</f>
        <v>0</v>
      </c>
      <c r="K174" s="177" t="s">
        <v>183</v>
      </c>
      <c r="L174" s="41"/>
      <c r="M174" s="182" t="s">
        <v>19</v>
      </c>
      <c r="N174" s="183" t="s">
        <v>47</v>
      </c>
      <c r="O174" s="66"/>
      <c r="P174" s="184">
        <f>O174*H174</f>
        <v>0</v>
      </c>
      <c r="Q174" s="184">
        <v>0</v>
      </c>
      <c r="R174" s="184">
        <f>Q174*H174</f>
        <v>0</v>
      </c>
      <c r="S174" s="184">
        <v>0</v>
      </c>
      <c r="T174" s="185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86" t="s">
        <v>184</v>
      </c>
      <c r="AT174" s="186" t="s">
        <v>179</v>
      </c>
      <c r="AU174" s="186" t="s">
        <v>86</v>
      </c>
      <c r="AY174" s="19" t="s">
        <v>177</v>
      </c>
      <c r="BE174" s="187">
        <f>IF(N174="základní",J174,0)</f>
        <v>0</v>
      </c>
      <c r="BF174" s="187">
        <f>IF(N174="snížená",J174,0)</f>
        <v>0</v>
      </c>
      <c r="BG174" s="187">
        <f>IF(N174="zákl. přenesená",J174,0)</f>
        <v>0</v>
      </c>
      <c r="BH174" s="187">
        <f>IF(N174="sníž. přenesená",J174,0)</f>
        <v>0</v>
      </c>
      <c r="BI174" s="187">
        <f>IF(N174="nulová",J174,0)</f>
        <v>0</v>
      </c>
      <c r="BJ174" s="19" t="s">
        <v>84</v>
      </c>
      <c r="BK174" s="187">
        <f>ROUND(I174*H174,2)</f>
        <v>0</v>
      </c>
      <c r="BL174" s="19" t="s">
        <v>184</v>
      </c>
      <c r="BM174" s="186" t="s">
        <v>5661</v>
      </c>
    </row>
    <row r="175" spans="1:65" s="2" customFormat="1" ht="11.25">
      <c r="A175" s="36"/>
      <c r="B175" s="37"/>
      <c r="C175" s="38"/>
      <c r="D175" s="188" t="s">
        <v>186</v>
      </c>
      <c r="E175" s="38"/>
      <c r="F175" s="189" t="s">
        <v>5662</v>
      </c>
      <c r="G175" s="38"/>
      <c r="H175" s="38"/>
      <c r="I175" s="190"/>
      <c r="J175" s="38"/>
      <c r="K175" s="38"/>
      <c r="L175" s="41"/>
      <c r="M175" s="191"/>
      <c r="N175" s="192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186</v>
      </c>
      <c r="AU175" s="19" t="s">
        <v>86</v>
      </c>
    </row>
    <row r="176" spans="1:65" s="13" customFormat="1" ht="11.25">
      <c r="B176" s="193"/>
      <c r="C176" s="194"/>
      <c r="D176" s="195" t="s">
        <v>188</v>
      </c>
      <c r="E176" s="196" t="s">
        <v>19</v>
      </c>
      <c r="F176" s="197" t="s">
        <v>5663</v>
      </c>
      <c r="G176" s="194"/>
      <c r="H176" s="198">
        <v>4.5</v>
      </c>
      <c r="I176" s="199"/>
      <c r="J176" s="194"/>
      <c r="K176" s="194"/>
      <c r="L176" s="200"/>
      <c r="M176" s="201"/>
      <c r="N176" s="202"/>
      <c r="O176" s="202"/>
      <c r="P176" s="202"/>
      <c r="Q176" s="202"/>
      <c r="R176" s="202"/>
      <c r="S176" s="202"/>
      <c r="T176" s="203"/>
      <c r="AT176" s="204" t="s">
        <v>188</v>
      </c>
      <c r="AU176" s="204" t="s">
        <v>86</v>
      </c>
      <c r="AV176" s="13" t="s">
        <v>86</v>
      </c>
      <c r="AW176" s="13" t="s">
        <v>35</v>
      </c>
      <c r="AX176" s="13" t="s">
        <v>84</v>
      </c>
      <c r="AY176" s="204" t="s">
        <v>177</v>
      </c>
    </row>
    <row r="177" spans="1:65" s="2" customFormat="1" ht="16.5" customHeight="1">
      <c r="A177" s="36"/>
      <c r="B177" s="37"/>
      <c r="C177" s="237" t="s">
        <v>346</v>
      </c>
      <c r="D177" s="237" t="s">
        <v>757</v>
      </c>
      <c r="E177" s="238" t="s">
        <v>5664</v>
      </c>
      <c r="F177" s="239" t="s">
        <v>5665</v>
      </c>
      <c r="G177" s="240" t="s">
        <v>199</v>
      </c>
      <c r="H177" s="241">
        <v>4.5</v>
      </c>
      <c r="I177" s="242"/>
      <c r="J177" s="243">
        <f>ROUND(I177*H177,2)</f>
        <v>0</v>
      </c>
      <c r="K177" s="239" t="s">
        <v>19</v>
      </c>
      <c r="L177" s="244"/>
      <c r="M177" s="245" t="s">
        <v>19</v>
      </c>
      <c r="N177" s="246" t="s">
        <v>47</v>
      </c>
      <c r="O177" s="66"/>
      <c r="P177" s="184">
        <f>O177*H177</f>
        <v>0</v>
      </c>
      <c r="Q177" s="184">
        <v>1.44E-2</v>
      </c>
      <c r="R177" s="184">
        <f>Q177*H177</f>
        <v>6.4799999999999996E-2</v>
      </c>
      <c r="S177" s="184">
        <v>0</v>
      </c>
      <c r="T177" s="185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86" t="s">
        <v>252</v>
      </c>
      <c r="AT177" s="186" t="s">
        <v>757</v>
      </c>
      <c r="AU177" s="186" t="s">
        <v>86</v>
      </c>
      <c r="AY177" s="19" t="s">
        <v>177</v>
      </c>
      <c r="BE177" s="187">
        <f>IF(N177="základní",J177,0)</f>
        <v>0</v>
      </c>
      <c r="BF177" s="187">
        <f>IF(N177="snížená",J177,0)</f>
        <v>0</v>
      </c>
      <c r="BG177" s="187">
        <f>IF(N177="zákl. přenesená",J177,0)</f>
        <v>0</v>
      </c>
      <c r="BH177" s="187">
        <f>IF(N177="sníž. přenesená",J177,0)</f>
        <v>0</v>
      </c>
      <c r="BI177" s="187">
        <f>IF(N177="nulová",J177,0)</f>
        <v>0</v>
      </c>
      <c r="BJ177" s="19" t="s">
        <v>84</v>
      </c>
      <c r="BK177" s="187">
        <f>ROUND(I177*H177,2)</f>
        <v>0</v>
      </c>
      <c r="BL177" s="19" t="s">
        <v>184</v>
      </c>
      <c r="BM177" s="186" t="s">
        <v>5666</v>
      </c>
    </row>
    <row r="178" spans="1:65" s="2" customFormat="1" ht="24.2" customHeight="1">
      <c r="A178" s="36"/>
      <c r="B178" s="37"/>
      <c r="C178" s="175" t="s">
        <v>368</v>
      </c>
      <c r="D178" s="175" t="s">
        <v>179</v>
      </c>
      <c r="E178" s="176" t="s">
        <v>5667</v>
      </c>
      <c r="F178" s="177" t="s">
        <v>5668</v>
      </c>
      <c r="G178" s="178" t="s">
        <v>199</v>
      </c>
      <c r="H178" s="179">
        <v>12</v>
      </c>
      <c r="I178" s="180"/>
      <c r="J178" s="181">
        <f>ROUND(I178*H178,2)</f>
        <v>0</v>
      </c>
      <c r="K178" s="177" t="s">
        <v>183</v>
      </c>
      <c r="L178" s="41"/>
      <c r="M178" s="182" t="s">
        <v>19</v>
      </c>
      <c r="N178" s="183" t="s">
        <v>47</v>
      </c>
      <c r="O178" s="66"/>
      <c r="P178" s="184">
        <f>O178*H178</f>
        <v>0</v>
      </c>
      <c r="Q178" s="184">
        <v>0</v>
      </c>
      <c r="R178" s="184">
        <f>Q178*H178</f>
        <v>0</v>
      </c>
      <c r="S178" s="184">
        <v>0</v>
      </c>
      <c r="T178" s="185">
        <f>S178*H178</f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86" t="s">
        <v>184</v>
      </c>
      <c r="AT178" s="186" t="s">
        <v>179</v>
      </c>
      <c r="AU178" s="186" t="s">
        <v>86</v>
      </c>
      <c r="AY178" s="19" t="s">
        <v>177</v>
      </c>
      <c r="BE178" s="187">
        <f>IF(N178="základní",J178,0)</f>
        <v>0</v>
      </c>
      <c r="BF178" s="187">
        <f>IF(N178="snížená",J178,0)</f>
        <v>0</v>
      </c>
      <c r="BG178" s="187">
        <f>IF(N178="zákl. přenesená",J178,0)</f>
        <v>0</v>
      </c>
      <c r="BH178" s="187">
        <f>IF(N178="sníž. přenesená",J178,0)</f>
        <v>0</v>
      </c>
      <c r="BI178" s="187">
        <f>IF(N178="nulová",J178,0)</f>
        <v>0</v>
      </c>
      <c r="BJ178" s="19" t="s">
        <v>84</v>
      </c>
      <c r="BK178" s="187">
        <f>ROUND(I178*H178,2)</f>
        <v>0</v>
      </c>
      <c r="BL178" s="19" t="s">
        <v>184</v>
      </c>
      <c r="BM178" s="186" t="s">
        <v>5669</v>
      </c>
    </row>
    <row r="179" spans="1:65" s="2" customFormat="1" ht="11.25">
      <c r="A179" s="36"/>
      <c r="B179" s="37"/>
      <c r="C179" s="38"/>
      <c r="D179" s="188" t="s">
        <v>186</v>
      </c>
      <c r="E179" s="38"/>
      <c r="F179" s="189" t="s">
        <v>5670</v>
      </c>
      <c r="G179" s="38"/>
      <c r="H179" s="38"/>
      <c r="I179" s="190"/>
      <c r="J179" s="38"/>
      <c r="K179" s="38"/>
      <c r="L179" s="41"/>
      <c r="M179" s="191"/>
      <c r="N179" s="192"/>
      <c r="O179" s="66"/>
      <c r="P179" s="66"/>
      <c r="Q179" s="66"/>
      <c r="R179" s="66"/>
      <c r="S179" s="66"/>
      <c r="T179" s="67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T179" s="19" t="s">
        <v>186</v>
      </c>
      <c r="AU179" s="19" t="s">
        <v>86</v>
      </c>
    </row>
    <row r="180" spans="1:65" s="13" customFormat="1" ht="11.25">
      <c r="B180" s="193"/>
      <c r="C180" s="194"/>
      <c r="D180" s="195" t="s">
        <v>188</v>
      </c>
      <c r="E180" s="196" t="s">
        <v>19</v>
      </c>
      <c r="F180" s="197" t="s">
        <v>5671</v>
      </c>
      <c r="G180" s="194"/>
      <c r="H180" s="198">
        <v>12</v>
      </c>
      <c r="I180" s="199"/>
      <c r="J180" s="194"/>
      <c r="K180" s="194"/>
      <c r="L180" s="200"/>
      <c r="M180" s="201"/>
      <c r="N180" s="202"/>
      <c r="O180" s="202"/>
      <c r="P180" s="202"/>
      <c r="Q180" s="202"/>
      <c r="R180" s="202"/>
      <c r="S180" s="202"/>
      <c r="T180" s="203"/>
      <c r="AT180" s="204" t="s">
        <v>188</v>
      </c>
      <c r="AU180" s="204" t="s">
        <v>86</v>
      </c>
      <c r="AV180" s="13" t="s">
        <v>86</v>
      </c>
      <c r="AW180" s="13" t="s">
        <v>35</v>
      </c>
      <c r="AX180" s="13" t="s">
        <v>84</v>
      </c>
      <c r="AY180" s="204" t="s">
        <v>177</v>
      </c>
    </row>
    <row r="181" spans="1:65" s="2" customFormat="1" ht="16.5" customHeight="1">
      <c r="A181" s="36"/>
      <c r="B181" s="37"/>
      <c r="C181" s="237" t="s">
        <v>7</v>
      </c>
      <c r="D181" s="237" t="s">
        <v>757</v>
      </c>
      <c r="E181" s="238" t="s">
        <v>5664</v>
      </c>
      <c r="F181" s="239" t="s">
        <v>5665</v>
      </c>
      <c r="G181" s="240" t="s">
        <v>199</v>
      </c>
      <c r="H181" s="241">
        <v>12</v>
      </c>
      <c r="I181" s="242"/>
      <c r="J181" s="243">
        <f>ROUND(I181*H181,2)</f>
        <v>0</v>
      </c>
      <c r="K181" s="239" t="s">
        <v>19</v>
      </c>
      <c r="L181" s="244"/>
      <c r="M181" s="245" t="s">
        <v>19</v>
      </c>
      <c r="N181" s="246" t="s">
        <v>47</v>
      </c>
      <c r="O181" s="66"/>
      <c r="P181" s="184">
        <f>O181*H181</f>
        <v>0</v>
      </c>
      <c r="Q181" s="184">
        <v>1.44E-2</v>
      </c>
      <c r="R181" s="184">
        <f>Q181*H181</f>
        <v>0.17280000000000001</v>
      </c>
      <c r="S181" s="184">
        <v>0</v>
      </c>
      <c r="T181" s="185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86" t="s">
        <v>252</v>
      </c>
      <c r="AT181" s="186" t="s">
        <v>757</v>
      </c>
      <c r="AU181" s="186" t="s">
        <v>86</v>
      </c>
      <c r="AY181" s="19" t="s">
        <v>177</v>
      </c>
      <c r="BE181" s="187">
        <f>IF(N181="základní",J181,0)</f>
        <v>0</v>
      </c>
      <c r="BF181" s="187">
        <f>IF(N181="snížená",J181,0)</f>
        <v>0</v>
      </c>
      <c r="BG181" s="187">
        <f>IF(N181="zákl. přenesená",J181,0)</f>
        <v>0</v>
      </c>
      <c r="BH181" s="187">
        <f>IF(N181="sníž. přenesená",J181,0)</f>
        <v>0</v>
      </c>
      <c r="BI181" s="187">
        <f>IF(N181="nulová",J181,0)</f>
        <v>0</v>
      </c>
      <c r="BJ181" s="19" t="s">
        <v>84</v>
      </c>
      <c r="BK181" s="187">
        <f>ROUND(I181*H181,2)</f>
        <v>0</v>
      </c>
      <c r="BL181" s="19" t="s">
        <v>184</v>
      </c>
      <c r="BM181" s="186" t="s">
        <v>5672</v>
      </c>
    </row>
    <row r="182" spans="1:65" s="2" customFormat="1" ht="16.5" customHeight="1">
      <c r="A182" s="36"/>
      <c r="B182" s="37"/>
      <c r="C182" s="237" t="s">
        <v>387</v>
      </c>
      <c r="D182" s="237" t="s">
        <v>757</v>
      </c>
      <c r="E182" s="238" t="s">
        <v>5673</v>
      </c>
      <c r="F182" s="239" t="s">
        <v>5674</v>
      </c>
      <c r="G182" s="240" t="s">
        <v>595</v>
      </c>
      <c r="H182" s="241">
        <v>31</v>
      </c>
      <c r="I182" s="242"/>
      <c r="J182" s="243">
        <f>ROUND(I182*H182,2)</f>
        <v>0</v>
      </c>
      <c r="K182" s="239" t="s">
        <v>183</v>
      </c>
      <c r="L182" s="244"/>
      <c r="M182" s="245" t="s">
        <v>19</v>
      </c>
      <c r="N182" s="246" t="s">
        <v>47</v>
      </c>
      <c r="O182" s="66"/>
      <c r="P182" s="184">
        <f>O182*H182</f>
        <v>0</v>
      </c>
      <c r="Q182" s="184">
        <v>1E-4</v>
      </c>
      <c r="R182" s="184">
        <f>Q182*H182</f>
        <v>3.1000000000000003E-3</v>
      </c>
      <c r="S182" s="184">
        <v>0</v>
      </c>
      <c r="T182" s="185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86" t="s">
        <v>252</v>
      </c>
      <c r="AT182" s="186" t="s">
        <v>757</v>
      </c>
      <c r="AU182" s="186" t="s">
        <v>86</v>
      </c>
      <c r="AY182" s="19" t="s">
        <v>177</v>
      </c>
      <c r="BE182" s="187">
        <f>IF(N182="základní",J182,0)</f>
        <v>0</v>
      </c>
      <c r="BF182" s="187">
        <f>IF(N182="snížená",J182,0)</f>
        <v>0</v>
      </c>
      <c r="BG182" s="187">
        <f>IF(N182="zákl. přenesená",J182,0)</f>
        <v>0</v>
      </c>
      <c r="BH182" s="187">
        <f>IF(N182="sníž. přenesená",J182,0)</f>
        <v>0</v>
      </c>
      <c r="BI182" s="187">
        <f>IF(N182="nulová",J182,0)</f>
        <v>0</v>
      </c>
      <c r="BJ182" s="19" t="s">
        <v>84</v>
      </c>
      <c r="BK182" s="187">
        <f>ROUND(I182*H182,2)</f>
        <v>0</v>
      </c>
      <c r="BL182" s="19" t="s">
        <v>184</v>
      </c>
      <c r="BM182" s="186" t="s">
        <v>5675</v>
      </c>
    </row>
    <row r="183" spans="1:65" s="13" customFormat="1" ht="11.25">
      <c r="B183" s="193"/>
      <c r="C183" s="194"/>
      <c r="D183" s="195" t="s">
        <v>188</v>
      </c>
      <c r="E183" s="196" t="s">
        <v>19</v>
      </c>
      <c r="F183" s="197" t="s">
        <v>5676</v>
      </c>
      <c r="G183" s="194"/>
      <c r="H183" s="198">
        <v>9</v>
      </c>
      <c r="I183" s="199"/>
      <c r="J183" s="194"/>
      <c r="K183" s="194"/>
      <c r="L183" s="200"/>
      <c r="M183" s="201"/>
      <c r="N183" s="202"/>
      <c r="O183" s="202"/>
      <c r="P183" s="202"/>
      <c r="Q183" s="202"/>
      <c r="R183" s="202"/>
      <c r="S183" s="202"/>
      <c r="T183" s="203"/>
      <c r="AT183" s="204" t="s">
        <v>188</v>
      </c>
      <c r="AU183" s="204" t="s">
        <v>86</v>
      </c>
      <c r="AV183" s="13" t="s">
        <v>86</v>
      </c>
      <c r="AW183" s="13" t="s">
        <v>35</v>
      </c>
      <c r="AX183" s="13" t="s">
        <v>76</v>
      </c>
      <c r="AY183" s="204" t="s">
        <v>177</v>
      </c>
    </row>
    <row r="184" spans="1:65" s="13" customFormat="1" ht="11.25">
      <c r="B184" s="193"/>
      <c r="C184" s="194"/>
      <c r="D184" s="195" t="s">
        <v>188</v>
      </c>
      <c r="E184" s="196" t="s">
        <v>19</v>
      </c>
      <c r="F184" s="197" t="s">
        <v>5677</v>
      </c>
      <c r="G184" s="194"/>
      <c r="H184" s="198">
        <v>22</v>
      </c>
      <c r="I184" s="199"/>
      <c r="J184" s="194"/>
      <c r="K184" s="194"/>
      <c r="L184" s="200"/>
      <c r="M184" s="201"/>
      <c r="N184" s="202"/>
      <c r="O184" s="202"/>
      <c r="P184" s="202"/>
      <c r="Q184" s="202"/>
      <c r="R184" s="202"/>
      <c r="S184" s="202"/>
      <c r="T184" s="203"/>
      <c r="AT184" s="204" t="s">
        <v>188</v>
      </c>
      <c r="AU184" s="204" t="s">
        <v>86</v>
      </c>
      <c r="AV184" s="13" t="s">
        <v>86</v>
      </c>
      <c r="AW184" s="13" t="s">
        <v>35</v>
      </c>
      <c r="AX184" s="13" t="s">
        <v>76</v>
      </c>
      <c r="AY184" s="204" t="s">
        <v>177</v>
      </c>
    </row>
    <row r="185" spans="1:65" s="14" customFormat="1" ht="11.25">
      <c r="B185" s="205"/>
      <c r="C185" s="206"/>
      <c r="D185" s="195" t="s">
        <v>188</v>
      </c>
      <c r="E185" s="207" t="s">
        <v>19</v>
      </c>
      <c r="F185" s="208" t="s">
        <v>190</v>
      </c>
      <c r="G185" s="206"/>
      <c r="H185" s="209">
        <v>31</v>
      </c>
      <c r="I185" s="210"/>
      <c r="J185" s="206"/>
      <c r="K185" s="206"/>
      <c r="L185" s="211"/>
      <c r="M185" s="212"/>
      <c r="N185" s="213"/>
      <c r="O185" s="213"/>
      <c r="P185" s="213"/>
      <c r="Q185" s="213"/>
      <c r="R185" s="213"/>
      <c r="S185" s="213"/>
      <c r="T185" s="214"/>
      <c r="AT185" s="215" t="s">
        <v>188</v>
      </c>
      <c r="AU185" s="215" t="s">
        <v>86</v>
      </c>
      <c r="AV185" s="14" t="s">
        <v>184</v>
      </c>
      <c r="AW185" s="14" t="s">
        <v>35</v>
      </c>
      <c r="AX185" s="14" t="s">
        <v>84</v>
      </c>
      <c r="AY185" s="215" t="s">
        <v>177</v>
      </c>
    </row>
    <row r="186" spans="1:65" s="2" customFormat="1" ht="16.5" customHeight="1">
      <c r="A186" s="36"/>
      <c r="B186" s="37"/>
      <c r="C186" s="237" t="s">
        <v>396</v>
      </c>
      <c r="D186" s="237" t="s">
        <v>757</v>
      </c>
      <c r="E186" s="238" t="s">
        <v>5678</v>
      </c>
      <c r="F186" s="239" t="s">
        <v>5679</v>
      </c>
      <c r="G186" s="240" t="s">
        <v>595</v>
      </c>
      <c r="H186" s="241">
        <v>31</v>
      </c>
      <c r="I186" s="242"/>
      <c r="J186" s="243">
        <f>ROUND(I186*H186,2)</f>
        <v>0</v>
      </c>
      <c r="K186" s="239" t="s">
        <v>183</v>
      </c>
      <c r="L186" s="244"/>
      <c r="M186" s="245" t="s">
        <v>19</v>
      </c>
      <c r="N186" s="246" t="s">
        <v>47</v>
      </c>
      <c r="O186" s="66"/>
      <c r="P186" s="184">
        <f>O186*H186</f>
        <v>0</v>
      </c>
      <c r="Q186" s="184">
        <v>2.1000000000000001E-4</v>
      </c>
      <c r="R186" s="184">
        <f>Q186*H186</f>
        <v>6.5100000000000002E-3</v>
      </c>
      <c r="S186" s="184">
        <v>0</v>
      </c>
      <c r="T186" s="185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86" t="s">
        <v>252</v>
      </c>
      <c r="AT186" s="186" t="s">
        <v>757</v>
      </c>
      <c r="AU186" s="186" t="s">
        <v>86</v>
      </c>
      <c r="AY186" s="19" t="s">
        <v>177</v>
      </c>
      <c r="BE186" s="187">
        <f>IF(N186="základní",J186,0)</f>
        <v>0</v>
      </c>
      <c r="BF186" s="187">
        <f>IF(N186="snížená",J186,0)</f>
        <v>0</v>
      </c>
      <c r="BG186" s="187">
        <f>IF(N186="zákl. přenesená",J186,0)</f>
        <v>0</v>
      </c>
      <c r="BH186" s="187">
        <f>IF(N186="sníž. přenesená",J186,0)</f>
        <v>0</v>
      </c>
      <c r="BI186" s="187">
        <f>IF(N186="nulová",J186,0)</f>
        <v>0</v>
      </c>
      <c r="BJ186" s="19" t="s">
        <v>84</v>
      </c>
      <c r="BK186" s="187">
        <f>ROUND(I186*H186,2)</f>
        <v>0</v>
      </c>
      <c r="BL186" s="19" t="s">
        <v>184</v>
      </c>
      <c r="BM186" s="186" t="s">
        <v>5680</v>
      </c>
    </row>
    <row r="187" spans="1:65" s="12" customFormat="1" ht="22.9" customHeight="1">
      <c r="B187" s="159"/>
      <c r="C187" s="160"/>
      <c r="D187" s="161" t="s">
        <v>75</v>
      </c>
      <c r="E187" s="173" t="s">
        <v>259</v>
      </c>
      <c r="F187" s="173" t="s">
        <v>1150</v>
      </c>
      <c r="G187" s="160"/>
      <c r="H187" s="160"/>
      <c r="I187" s="163"/>
      <c r="J187" s="174">
        <f>BK187</f>
        <v>0</v>
      </c>
      <c r="K187" s="160"/>
      <c r="L187" s="165"/>
      <c r="M187" s="166"/>
      <c r="N187" s="167"/>
      <c r="O187" s="167"/>
      <c r="P187" s="168">
        <f>SUM(P188:P244)</f>
        <v>0</v>
      </c>
      <c r="Q187" s="167"/>
      <c r="R187" s="168">
        <f>SUM(R188:R244)</f>
        <v>0.72605310999999995</v>
      </c>
      <c r="S187" s="167"/>
      <c r="T187" s="169">
        <f>SUM(T188:T244)</f>
        <v>31.256044000000003</v>
      </c>
      <c r="AR187" s="170" t="s">
        <v>84</v>
      </c>
      <c r="AT187" s="171" t="s">
        <v>75</v>
      </c>
      <c r="AU187" s="171" t="s">
        <v>84</v>
      </c>
      <c r="AY187" s="170" t="s">
        <v>177</v>
      </c>
      <c r="BK187" s="172">
        <f>SUM(BK188:BK244)</f>
        <v>0</v>
      </c>
    </row>
    <row r="188" spans="1:65" s="2" customFormat="1" ht="24.2" customHeight="1">
      <c r="A188" s="36"/>
      <c r="B188" s="37"/>
      <c r="C188" s="175" t="s">
        <v>402</v>
      </c>
      <c r="D188" s="175" t="s">
        <v>179</v>
      </c>
      <c r="E188" s="176" t="s">
        <v>5681</v>
      </c>
      <c r="F188" s="177" t="s">
        <v>5682</v>
      </c>
      <c r="G188" s="178" t="s">
        <v>272</v>
      </c>
      <c r="H188" s="179">
        <v>2</v>
      </c>
      <c r="I188" s="180"/>
      <c r="J188" s="181">
        <f>ROUND(I188*H188,2)</f>
        <v>0</v>
      </c>
      <c r="K188" s="177" t="s">
        <v>183</v>
      </c>
      <c r="L188" s="41"/>
      <c r="M188" s="182" t="s">
        <v>19</v>
      </c>
      <c r="N188" s="183" t="s">
        <v>47</v>
      </c>
      <c r="O188" s="66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86" t="s">
        <v>184</v>
      </c>
      <c r="AT188" s="186" t="s">
        <v>179</v>
      </c>
      <c r="AU188" s="186" t="s">
        <v>86</v>
      </c>
      <c r="AY188" s="19" t="s">
        <v>177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19" t="s">
        <v>84</v>
      </c>
      <c r="BK188" s="187">
        <f>ROUND(I188*H188,2)</f>
        <v>0</v>
      </c>
      <c r="BL188" s="19" t="s">
        <v>184</v>
      </c>
      <c r="BM188" s="186" t="s">
        <v>5683</v>
      </c>
    </row>
    <row r="189" spans="1:65" s="2" customFormat="1" ht="11.25">
      <c r="A189" s="36"/>
      <c r="B189" s="37"/>
      <c r="C189" s="38"/>
      <c r="D189" s="188" t="s">
        <v>186</v>
      </c>
      <c r="E189" s="38"/>
      <c r="F189" s="189" t="s">
        <v>5684</v>
      </c>
      <c r="G189" s="38"/>
      <c r="H189" s="38"/>
      <c r="I189" s="190"/>
      <c r="J189" s="38"/>
      <c r="K189" s="38"/>
      <c r="L189" s="41"/>
      <c r="M189" s="191"/>
      <c r="N189" s="192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186</v>
      </c>
      <c r="AU189" s="19" t="s">
        <v>86</v>
      </c>
    </row>
    <row r="190" spans="1:65" s="2" customFormat="1" ht="24.2" customHeight="1">
      <c r="A190" s="36"/>
      <c r="B190" s="37"/>
      <c r="C190" s="175" t="s">
        <v>511</v>
      </c>
      <c r="D190" s="175" t="s">
        <v>179</v>
      </c>
      <c r="E190" s="176" t="s">
        <v>5685</v>
      </c>
      <c r="F190" s="177" t="s">
        <v>5686</v>
      </c>
      <c r="G190" s="178" t="s">
        <v>272</v>
      </c>
      <c r="H190" s="179">
        <v>40</v>
      </c>
      <c r="I190" s="180"/>
      <c r="J190" s="181">
        <f>ROUND(I190*H190,2)</f>
        <v>0</v>
      </c>
      <c r="K190" s="177" t="s">
        <v>183</v>
      </c>
      <c r="L190" s="41"/>
      <c r="M190" s="182" t="s">
        <v>19</v>
      </c>
      <c r="N190" s="183" t="s">
        <v>47</v>
      </c>
      <c r="O190" s="66"/>
      <c r="P190" s="184">
        <f>O190*H190</f>
        <v>0</v>
      </c>
      <c r="Q190" s="184">
        <v>0</v>
      </c>
      <c r="R190" s="184">
        <f>Q190*H190</f>
        <v>0</v>
      </c>
      <c r="S190" s="184">
        <v>0</v>
      </c>
      <c r="T190" s="185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186" t="s">
        <v>184</v>
      </c>
      <c r="AT190" s="186" t="s">
        <v>179</v>
      </c>
      <c r="AU190" s="186" t="s">
        <v>86</v>
      </c>
      <c r="AY190" s="19" t="s">
        <v>177</v>
      </c>
      <c r="BE190" s="187">
        <f>IF(N190="základní",J190,0)</f>
        <v>0</v>
      </c>
      <c r="BF190" s="187">
        <f>IF(N190="snížená",J190,0)</f>
        <v>0</v>
      </c>
      <c r="BG190" s="187">
        <f>IF(N190="zákl. přenesená",J190,0)</f>
        <v>0</v>
      </c>
      <c r="BH190" s="187">
        <f>IF(N190="sníž. přenesená",J190,0)</f>
        <v>0</v>
      </c>
      <c r="BI190" s="187">
        <f>IF(N190="nulová",J190,0)</f>
        <v>0</v>
      </c>
      <c r="BJ190" s="19" t="s">
        <v>84</v>
      </c>
      <c r="BK190" s="187">
        <f>ROUND(I190*H190,2)</f>
        <v>0</v>
      </c>
      <c r="BL190" s="19" t="s">
        <v>184</v>
      </c>
      <c r="BM190" s="186" t="s">
        <v>5687</v>
      </c>
    </row>
    <row r="191" spans="1:65" s="2" customFormat="1" ht="11.25">
      <c r="A191" s="36"/>
      <c r="B191" s="37"/>
      <c r="C191" s="38"/>
      <c r="D191" s="188" t="s">
        <v>186</v>
      </c>
      <c r="E191" s="38"/>
      <c r="F191" s="189" t="s">
        <v>5688</v>
      </c>
      <c r="G191" s="38"/>
      <c r="H191" s="38"/>
      <c r="I191" s="190"/>
      <c r="J191" s="38"/>
      <c r="K191" s="38"/>
      <c r="L191" s="41"/>
      <c r="M191" s="191"/>
      <c r="N191" s="192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186</v>
      </c>
      <c r="AU191" s="19" t="s">
        <v>86</v>
      </c>
    </row>
    <row r="192" spans="1:65" s="2" customFormat="1" ht="24.2" customHeight="1">
      <c r="A192" s="36"/>
      <c r="B192" s="37"/>
      <c r="C192" s="175" t="s">
        <v>518</v>
      </c>
      <c r="D192" s="175" t="s">
        <v>179</v>
      </c>
      <c r="E192" s="176" t="s">
        <v>5689</v>
      </c>
      <c r="F192" s="177" t="s">
        <v>5690</v>
      </c>
      <c r="G192" s="178" t="s">
        <v>272</v>
      </c>
      <c r="H192" s="179">
        <v>2</v>
      </c>
      <c r="I192" s="180"/>
      <c r="J192" s="181">
        <f>ROUND(I192*H192,2)</f>
        <v>0</v>
      </c>
      <c r="K192" s="177" t="s">
        <v>183</v>
      </c>
      <c r="L192" s="41"/>
      <c r="M192" s="182" t="s">
        <v>19</v>
      </c>
      <c r="N192" s="183" t="s">
        <v>47</v>
      </c>
      <c r="O192" s="66"/>
      <c r="P192" s="184">
        <f>O192*H192</f>
        <v>0</v>
      </c>
      <c r="Q192" s="184">
        <v>0</v>
      </c>
      <c r="R192" s="184">
        <f>Q192*H192</f>
        <v>0</v>
      </c>
      <c r="S192" s="184">
        <v>0</v>
      </c>
      <c r="T192" s="185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86" t="s">
        <v>184</v>
      </c>
      <c r="AT192" s="186" t="s">
        <v>179</v>
      </c>
      <c r="AU192" s="186" t="s">
        <v>86</v>
      </c>
      <c r="AY192" s="19" t="s">
        <v>177</v>
      </c>
      <c r="BE192" s="187">
        <f>IF(N192="základní",J192,0)</f>
        <v>0</v>
      </c>
      <c r="BF192" s="187">
        <f>IF(N192="snížená",J192,0)</f>
        <v>0</v>
      </c>
      <c r="BG192" s="187">
        <f>IF(N192="zákl. přenesená",J192,0)</f>
        <v>0</v>
      </c>
      <c r="BH192" s="187">
        <f>IF(N192="sníž. přenesená",J192,0)</f>
        <v>0</v>
      </c>
      <c r="BI192" s="187">
        <f>IF(N192="nulová",J192,0)</f>
        <v>0</v>
      </c>
      <c r="BJ192" s="19" t="s">
        <v>84</v>
      </c>
      <c r="BK192" s="187">
        <f>ROUND(I192*H192,2)</f>
        <v>0</v>
      </c>
      <c r="BL192" s="19" t="s">
        <v>184</v>
      </c>
      <c r="BM192" s="186" t="s">
        <v>5691</v>
      </c>
    </row>
    <row r="193" spans="1:65" s="2" customFormat="1" ht="11.25">
      <c r="A193" s="36"/>
      <c r="B193" s="37"/>
      <c r="C193" s="38"/>
      <c r="D193" s="188" t="s">
        <v>186</v>
      </c>
      <c r="E193" s="38"/>
      <c r="F193" s="189" t="s">
        <v>5692</v>
      </c>
      <c r="G193" s="38"/>
      <c r="H193" s="38"/>
      <c r="I193" s="190"/>
      <c r="J193" s="38"/>
      <c r="K193" s="38"/>
      <c r="L193" s="41"/>
      <c r="M193" s="191"/>
      <c r="N193" s="192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186</v>
      </c>
      <c r="AU193" s="19" t="s">
        <v>86</v>
      </c>
    </row>
    <row r="194" spans="1:65" s="2" customFormat="1" ht="16.5" customHeight="1">
      <c r="A194" s="36"/>
      <c r="B194" s="37"/>
      <c r="C194" s="175" t="s">
        <v>523</v>
      </c>
      <c r="D194" s="175" t="s">
        <v>179</v>
      </c>
      <c r="E194" s="176" t="s">
        <v>1198</v>
      </c>
      <c r="F194" s="177" t="s">
        <v>1199</v>
      </c>
      <c r="G194" s="178" t="s">
        <v>272</v>
      </c>
      <c r="H194" s="179">
        <v>4</v>
      </c>
      <c r="I194" s="180"/>
      <c r="J194" s="181">
        <f>ROUND(I194*H194,2)</f>
        <v>0</v>
      </c>
      <c r="K194" s="177" t="s">
        <v>183</v>
      </c>
      <c r="L194" s="41"/>
      <c r="M194" s="182" t="s">
        <v>19</v>
      </c>
      <c r="N194" s="183" t="s">
        <v>47</v>
      </c>
      <c r="O194" s="66"/>
      <c r="P194" s="184">
        <f>O194*H194</f>
        <v>0</v>
      </c>
      <c r="Q194" s="184">
        <v>1.8000000000000001E-4</v>
      </c>
      <c r="R194" s="184">
        <f>Q194*H194</f>
        <v>7.2000000000000005E-4</v>
      </c>
      <c r="S194" s="184">
        <v>0</v>
      </c>
      <c r="T194" s="185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86" t="s">
        <v>184</v>
      </c>
      <c r="AT194" s="186" t="s">
        <v>179</v>
      </c>
      <c r="AU194" s="186" t="s">
        <v>86</v>
      </c>
      <c r="AY194" s="19" t="s">
        <v>177</v>
      </c>
      <c r="BE194" s="187">
        <f>IF(N194="základní",J194,0)</f>
        <v>0</v>
      </c>
      <c r="BF194" s="187">
        <f>IF(N194="snížená",J194,0)</f>
        <v>0</v>
      </c>
      <c r="BG194" s="187">
        <f>IF(N194="zákl. přenesená",J194,0)</f>
        <v>0</v>
      </c>
      <c r="BH194" s="187">
        <f>IF(N194="sníž. přenesená",J194,0)</f>
        <v>0</v>
      </c>
      <c r="BI194" s="187">
        <f>IF(N194="nulová",J194,0)</f>
        <v>0</v>
      </c>
      <c r="BJ194" s="19" t="s">
        <v>84</v>
      </c>
      <c r="BK194" s="187">
        <f>ROUND(I194*H194,2)</f>
        <v>0</v>
      </c>
      <c r="BL194" s="19" t="s">
        <v>184</v>
      </c>
      <c r="BM194" s="186" t="s">
        <v>5693</v>
      </c>
    </row>
    <row r="195" spans="1:65" s="2" customFormat="1" ht="11.25">
      <c r="A195" s="36"/>
      <c r="B195" s="37"/>
      <c r="C195" s="38"/>
      <c r="D195" s="188" t="s">
        <v>186</v>
      </c>
      <c r="E195" s="38"/>
      <c r="F195" s="189" t="s">
        <v>1201</v>
      </c>
      <c r="G195" s="38"/>
      <c r="H195" s="38"/>
      <c r="I195" s="190"/>
      <c r="J195" s="38"/>
      <c r="K195" s="38"/>
      <c r="L195" s="41"/>
      <c r="M195" s="191"/>
      <c r="N195" s="192"/>
      <c r="O195" s="66"/>
      <c r="P195" s="66"/>
      <c r="Q195" s="66"/>
      <c r="R195" s="66"/>
      <c r="S195" s="66"/>
      <c r="T195" s="67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T195" s="19" t="s">
        <v>186</v>
      </c>
      <c r="AU195" s="19" t="s">
        <v>86</v>
      </c>
    </row>
    <row r="196" spans="1:65" s="13" customFormat="1" ht="11.25">
      <c r="B196" s="193"/>
      <c r="C196" s="194"/>
      <c r="D196" s="195" t="s">
        <v>188</v>
      </c>
      <c r="E196" s="196" t="s">
        <v>19</v>
      </c>
      <c r="F196" s="197" t="s">
        <v>5694</v>
      </c>
      <c r="G196" s="194"/>
      <c r="H196" s="198">
        <v>4</v>
      </c>
      <c r="I196" s="199"/>
      <c r="J196" s="194"/>
      <c r="K196" s="194"/>
      <c r="L196" s="200"/>
      <c r="M196" s="201"/>
      <c r="N196" s="202"/>
      <c r="O196" s="202"/>
      <c r="P196" s="202"/>
      <c r="Q196" s="202"/>
      <c r="R196" s="202"/>
      <c r="S196" s="202"/>
      <c r="T196" s="203"/>
      <c r="AT196" s="204" t="s">
        <v>188</v>
      </c>
      <c r="AU196" s="204" t="s">
        <v>86</v>
      </c>
      <c r="AV196" s="13" t="s">
        <v>86</v>
      </c>
      <c r="AW196" s="13" t="s">
        <v>35</v>
      </c>
      <c r="AX196" s="13" t="s">
        <v>84</v>
      </c>
      <c r="AY196" s="204" t="s">
        <v>177</v>
      </c>
    </row>
    <row r="197" spans="1:65" s="2" customFormat="1" ht="16.5" customHeight="1">
      <c r="A197" s="36"/>
      <c r="B197" s="37"/>
      <c r="C197" s="237" t="s">
        <v>550</v>
      </c>
      <c r="D197" s="237" t="s">
        <v>757</v>
      </c>
      <c r="E197" s="238" t="s">
        <v>1203</v>
      </c>
      <c r="F197" s="239" t="s">
        <v>1204</v>
      </c>
      <c r="G197" s="240" t="s">
        <v>272</v>
      </c>
      <c r="H197" s="241">
        <v>4</v>
      </c>
      <c r="I197" s="242"/>
      <c r="J197" s="243">
        <f>ROUND(I197*H197,2)</f>
        <v>0</v>
      </c>
      <c r="K197" s="239" t="s">
        <v>183</v>
      </c>
      <c r="L197" s="244"/>
      <c r="M197" s="245" t="s">
        <v>19</v>
      </c>
      <c r="N197" s="246" t="s">
        <v>47</v>
      </c>
      <c r="O197" s="66"/>
      <c r="P197" s="184">
        <f>O197*H197</f>
        <v>0</v>
      </c>
      <c r="Q197" s="184">
        <v>1.2E-2</v>
      </c>
      <c r="R197" s="184">
        <f>Q197*H197</f>
        <v>4.8000000000000001E-2</v>
      </c>
      <c r="S197" s="184">
        <v>0</v>
      </c>
      <c r="T197" s="185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86" t="s">
        <v>252</v>
      </c>
      <c r="AT197" s="186" t="s">
        <v>757</v>
      </c>
      <c r="AU197" s="186" t="s">
        <v>86</v>
      </c>
      <c r="AY197" s="19" t="s">
        <v>177</v>
      </c>
      <c r="BE197" s="187">
        <f>IF(N197="základní",J197,0)</f>
        <v>0</v>
      </c>
      <c r="BF197" s="187">
        <f>IF(N197="snížená",J197,0)</f>
        <v>0</v>
      </c>
      <c r="BG197" s="187">
        <f>IF(N197="zákl. přenesená",J197,0)</f>
        <v>0</v>
      </c>
      <c r="BH197" s="187">
        <f>IF(N197="sníž. přenesená",J197,0)</f>
        <v>0</v>
      </c>
      <c r="BI197" s="187">
        <f>IF(N197="nulová",J197,0)</f>
        <v>0</v>
      </c>
      <c r="BJ197" s="19" t="s">
        <v>84</v>
      </c>
      <c r="BK197" s="187">
        <f>ROUND(I197*H197,2)</f>
        <v>0</v>
      </c>
      <c r="BL197" s="19" t="s">
        <v>184</v>
      </c>
      <c r="BM197" s="186" t="s">
        <v>5695</v>
      </c>
    </row>
    <row r="198" spans="1:65" s="2" customFormat="1" ht="21.75" customHeight="1">
      <c r="A198" s="36"/>
      <c r="B198" s="37"/>
      <c r="C198" s="175" t="s">
        <v>557</v>
      </c>
      <c r="D198" s="175" t="s">
        <v>179</v>
      </c>
      <c r="E198" s="176" t="s">
        <v>5696</v>
      </c>
      <c r="F198" s="177" t="s">
        <v>5697</v>
      </c>
      <c r="G198" s="178" t="s">
        <v>304</v>
      </c>
      <c r="H198" s="179">
        <v>0.193</v>
      </c>
      <c r="I198" s="180"/>
      <c r="J198" s="181">
        <f>ROUND(I198*H198,2)</f>
        <v>0</v>
      </c>
      <c r="K198" s="177" t="s">
        <v>183</v>
      </c>
      <c r="L198" s="41"/>
      <c r="M198" s="182" t="s">
        <v>19</v>
      </c>
      <c r="N198" s="183" t="s">
        <v>47</v>
      </c>
      <c r="O198" s="66"/>
      <c r="P198" s="184">
        <f>O198*H198</f>
        <v>0</v>
      </c>
      <c r="Q198" s="184">
        <v>0</v>
      </c>
      <c r="R198" s="184">
        <f>Q198*H198</f>
        <v>0</v>
      </c>
      <c r="S198" s="184">
        <v>0</v>
      </c>
      <c r="T198" s="185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86" t="s">
        <v>184</v>
      </c>
      <c r="AT198" s="186" t="s">
        <v>179</v>
      </c>
      <c r="AU198" s="186" t="s">
        <v>86</v>
      </c>
      <c r="AY198" s="19" t="s">
        <v>177</v>
      </c>
      <c r="BE198" s="187">
        <f>IF(N198="základní",J198,0)</f>
        <v>0</v>
      </c>
      <c r="BF198" s="187">
        <f>IF(N198="snížená",J198,0)</f>
        <v>0</v>
      </c>
      <c r="BG198" s="187">
        <f>IF(N198="zákl. přenesená",J198,0)</f>
        <v>0</v>
      </c>
      <c r="BH198" s="187">
        <f>IF(N198="sníž. přenesená",J198,0)</f>
        <v>0</v>
      </c>
      <c r="BI198" s="187">
        <f>IF(N198="nulová",J198,0)</f>
        <v>0</v>
      </c>
      <c r="BJ198" s="19" t="s">
        <v>84</v>
      </c>
      <c r="BK198" s="187">
        <f>ROUND(I198*H198,2)</f>
        <v>0</v>
      </c>
      <c r="BL198" s="19" t="s">
        <v>184</v>
      </c>
      <c r="BM198" s="186" t="s">
        <v>5698</v>
      </c>
    </row>
    <row r="199" spans="1:65" s="2" customFormat="1" ht="11.25">
      <c r="A199" s="36"/>
      <c r="B199" s="37"/>
      <c r="C199" s="38"/>
      <c r="D199" s="188" t="s">
        <v>186</v>
      </c>
      <c r="E199" s="38"/>
      <c r="F199" s="189" t="s">
        <v>5699</v>
      </c>
      <c r="G199" s="38"/>
      <c r="H199" s="38"/>
      <c r="I199" s="190"/>
      <c r="J199" s="38"/>
      <c r="K199" s="38"/>
      <c r="L199" s="41"/>
      <c r="M199" s="191"/>
      <c r="N199" s="192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186</v>
      </c>
      <c r="AU199" s="19" t="s">
        <v>86</v>
      </c>
    </row>
    <row r="200" spans="1:65" s="15" customFormat="1" ht="11.25">
      <c r="B200" s="216"/>
      <c r="C200" s="217"/>
      <c r="D200" s="195" t="s">
        <v>188</v>
      </c>
      <c r="E200" s="218" t="s">
        <v>19</v>
      </c>
      <c r="F200" s="219" t="s">
        <v>5700</v>
      </c>
      <c r="G200" s="217"/>
      <c r="H200" s="218" t="s">
        <v>19</v>
      </c>
      <c r="I200" s="220"/>
      <c r="J200" s="217"/>
      <c r="K200" s="217"/>
      <c r="L200" s="221"/>
      <c r="M200" s="222"/>
      <c r="N200" s="223"/>
      <c r="O200" s="223"/>
      <c r="P200" s="223"/>
      <c r="Q200" s="223"/>
      <c r="R200" s="223"/>
      <c r="S200" s="223"/>
      <c r="T200" s="224"/>
      <c r="AT200" s="225" t="s">
        <v>188</v>
      </c>
      <c r="AU200" s="225" t="s">
        <v>86</v>
      </c>
      <c r="AV200" s="15" t="s">
        <v>84</v>
      </c>
      <c r="AW200" s="15" t="s">
        <v>35</v>
      </c>
      <c r="AX200" s="15" t="s">
        <v>76</v>
      </c>
      <c r="AY200" s="225" t="s">
        <v>177</v>
      </c>
    </row>
    <row r="201" spans="1:65" s="13" customFormat="1" ht="11.25">
      <c r="B201" s="193"/>
      <c r="C201" s="194"/>
      <c r="D201" s="195" t="s">
        <v>188</v>
      </c>
      <c r="E201" s="196" t="s">
        <v>19</v>
      </c>
      <c r="F201" s="197" t="s">
        <v>5701</v>
      </c>
      <c r="G201" s="194"/>
      <c r="H201" s="198">
        <v>0.193</v>
      </c>
      <c r="I201" s="199"/>
      <c r="J201" s="194"/>
      <c r="K201" s="194"/>
      <c r="L201" s="200"/>
      <c r="M201" s="201"/>
      <c r="N201" s="202"/>
      <c r="O201" s="202"/>
      <c r="P201" s="202"/>
      <c r="Q201" s="202"/>
      <c r="R201" s="202"/>
      <c r="S201" s="202"/>
      <c r="T201" s="203"/>
      <c r="AT201" s="204" t="s">
        <v>188</v>
      </c>
      <c r="AU201" s="204" t="s">
        <v>86</v>
      </c>
      <c r="AV201" s="13" t="s">
        <v>86</v>
      </c>
      <c r="AW201" s="13" t="s">
        <v>35</v>
      </c>
      <c r="AX201" s="13" t="s">
        <v>84</v>
      </c>
      <c r="AY201" s="204" t="s">
        <v>177</v>
      </c>
    </row>
    <row r="202" spans="1:65" s="2" customFormat="1" ht="16.5" customHeight="1">
      <c r="A202" s="36"/>
      <c r="B202" s="37"/>
      <c r="C202" s="237" t="s">
        <v>564</v>
      </c>
      <c r="D202" s="237" t="s">
        <v>757</v>
      </c>
      <c r="E202" s="238" t="s">
        <v>5702</v>
      </c>
      <c r="F202" s="239" t="s">
        <v>5703</v>
      </c>
      <c r="G202" s="240" t="s">
        <v>304</v>
      </c>
      <c r="H202" s="241">
        <v>0.23300000000000001</v>
      </c>
      <c r="I202" s="242"/>
      <c r="J202" s="243">
        <f>ROUND(I202*H202,2)</f>
        <v>0</v>
      </c>
      <c r="K202" s="239" t="s">
        <v>19</v>
      </c>
      <c r="L202" s="244"/>
      <c r="M202" s="245" t="s">
        <v>19</v>
      </c>
      <c r="N202" s="246" t="s">
        <v>47</v>
      </c>
      <c r="O202" s="66"/>
      <c r="P202" s="184">
        <f>O202*H202</f>
        <v>0</v>
      </c>
      <c r="Q202" s="184">
        <v>1</v>
      </c>
      <c r="R202" s="184">
        <f>Q202*H202</f>
        <v>0.23300000000000001</v>
      </c>
      <c r="S202" s="184">
        <v>0</v>
      </c>
      <c r="T202" s="185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86" t="s">
        <v>252</v>
      </c>
      <c r="AT202" s="186" t="s">
        <v>757</v>
      </c>
      <c r="AU202" s="186" t="s">
        <v>86</v>
      </c>
      <c r="AY202" s="19" t="s">
        <v>177</v>
      </c>
      <c r="BE202" s="187">
        <f>IF(N202="základní",J202,0)</f>
        <v>0</v>
      </c>
      <c r="BF202" s="187">
        <f>IF(N202="snížená",J202,0)</f>
        <v>0</v>
      </c>
      <c r="BG202" s="187">
        <f>IF(N202="zákl. přenesená",J202,0)</f>
        <v>0</v>
      </c>
      <c r="BH202" s="187">
        <f>IF(N202="sníž. přenesená",J202,0)</f>
        <v>0</v>
      </c>
      <c r="BI202" s="187">
        <f>IF(N202="nulová",J202,0)</f>
        <v>0</v>
      </c>
      <c r="BJ202" s="19" t="s">
        <v>84</v>
      </c>
      <c r="BK202" s="187">
        <f>ROUND(I202*H202,2)</f>
        <v>0</v>
      </c>
      <c r="BL202" s="19" t="s">
        <v>184</v>
      </c>
      <c r="BM202" s="186" t="s">
        <v>5704</v>
      </c>
    </row>
    <row r="203" spans="1:65" s="13" customFormat="1" ht="11.25">
      <c r="B203" s="193"/>
      <c r="C203" s="194"/>
      <c r="D203" s="195" t="s">
        <v>188</v>
      </c>
      <c r="E203" s="196" t="s">
        <v>19</v>
      </c>
      <c r="F203" s="197" t="s">
        <v>5705</v>
      </c>
      <c r="G203" s="194"/>
      <c r="H203" s="198">
        <v>0.21199999999999999</v>
      </c>
      <c r="I203" s="199"/>
      <c r="J203" s="194"/>
      <c r="K203" s="194"/>
      <c r="L203" s="200"/>
      <c r="M203" s="201"/>
      <c r="N203" s="202"/>
      <c r="O203" s="202"/>
      <c r="P203" s="202"/>
      <c r="Q203" s="202"/>
      <c r="R203" s="202"/>
      <c r="S203" s="202"/>
      <c r="T203" s="203"/>
      <c r="AT203" s="204" t="s">
        <v>188</v>
      </c>
      <c r="AU203" s="204" t="s">
        <v>86</v>
      </c>
      <c r="AV203" s="13" t="s">
        <v>86</v>
      </c>
      <c r="AW203" s="13" t="s">
        <v>35</v>
      </c>
      <c r="AX203" s="13" t="s">
        <v>76</v>
      </c>
      <c r="AY203" s="204" t="s">
        <v>177</v>
      </c>
    </row>
    <row r="204" spans="1:65" s="13" customFormat="1" ht="11.25">
      <c r="B204" s="193"/>
      <c r="C204" s="194"/>
      <c r="D204" s="195" t="s">
        <v>188</v>
      </c>
      <c r="E204" s="196" t="s">
        <v>19</v>
      </c>
      <c r="F204" s="197" t="s">
        <v>5706</v>
      </c>
      <c r="G204" s="194"/>
      <c r="H204" s="198">
        <v>0.23300000000000001</v>
      </c>
      <c r="I204" s="199"/>
      <c r="J204" s="194"/>
      <c r="K204" s="194"/>
      <c r="L204" s="200"/>
      <c r="M204" s="201"/>
      <c r="N204" s="202"/>
      <c r="O204" s="202"/>
      <c r="P204" s="202"/>
      <c r="Q204" s="202"/>
      <c r="R204" s="202"/>
      <c r="S204" s="202"/>
      <c r="T204" s="203"/>
      <c r="AT204" s="204" t="s">
        <v>188</v>
      </c>
      <c r="AU204" s="204" t="s">
        <v>86</v>
      </c>
      <c r="AV204" s="13" t="s">
        <v>86</v>
      </c>
      <c r="AW204" s="13" t="s">
        <v>35</v>
      </c>
      <c r="AX204" s="13" t="s">
        <v>84</v>
      </c>
      <c r="AY204" s="204" t="s">
        <v>177</v>
      </c>
    </row>
    <row r="205" spans="1:65" s="2" customFormat="1" ht="16.5" customHeight="1">
      <c r="A205" s="36"/>
      <c r="B205" s="37"/>
      <c r="C205" s="175" t="s">
        <v>570</v>
      </c>
      <c r="D205" s="175" t="s">
        <v>179</v>
      </c>
      <c r="E205" s="176" t="s">
        <v>5707</v>
      </c>
      <c r="F205" s="177" t="s">
        <v>5708</v>
      </c>
      <c r="G205" s="178" t="s">
        <v>182</v>
      </c>
      <c r="H205" s="179">
        <v>0.16400000000000001</v>
      </c>
      <c r="I205" s="180"/>
      <c r="J205" s="181">
        <f>ROUND(I205*H205,2)</f>
        <v>0</v>
      </c>
      <c r="K205" s="177" t="s">
        <v>183</v>
      </c>
      <c r="L205" s="41"/>
      <c r="M205" s="182" t="s">
        <v>19</v>
      </c>
      <c r="N205" s="183" t="s">
        <v>47</v>
      </c>
      <c r="O205" s="66"/>
      <c r="P205" s="184">
        <f>O205*H205</f>
        <v>0</v>
      </c>
      <c r="Q205" s="184">
        <v>0</v>
      </c>
      <c r="R205" s="184">
        <f>Q205*H205</f>
        <v>0</v>
      </c>
      <c r="S205" s="184">
        <v>2.2000000000000002</v>
      </c>
      <c r="T205" s="185">
        <f>S205*H205</f>
        <v>0.36080000000000007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86" t="s">
        <v>184</v>
      </c>
      <c r="AT205" s="186" t="s">
        <v>179</v>
      </c>
      <c r="AU205" s="186" t="s">
        <v>86</v>
      </c>
      <c r="AY205" s="19" t="s">
        <v>177</v>
      </c>
      <c r="BE205" s="187">
        <f>IF(N205="základní",J205,0)</f>
        <v>0</v>
      </c>
      <c r="BF205" s="187">
        <f>IF(N205="snížená",J205,0)</f>
        <v>0</v>
      </c>
      <c r="BG205" s="187">
        <f>IF(N205="zákl. přenesená",J205,0)</f>
        <v>0</v>
      </c>
      <c r="BH205" s="187">
        <f>IF(N205="sníž. přenesená",J205,0)</f>
        <v>0</v>
      </c>
      <c r="BI205" s="187">
        <f>IF(N205="nulová",J205,0)</f>
        <v>0</v>
      </c>
      <c r="BJ205" s="19" t="s">
        <v>84</v>
      </c>
      <c r="BK205" s="187">
        <f>ROUND(I205*H205,2)</f>
        <v>0</v>
      </c>
      <c r="BL205" s="19" t="s">
        <v>184</v>
      </c>
      <c r="BM205" s="186" t="s">
        <v>5709</v>
      </c>
    </row>
    <row r="206" spans="1:65" s="2" customFormat="1" ht="11.25">
      <c r="A206" s="36"/>
      <c r="B206" s="37"/>
      <c r="C206" s="38"/>
      <c r="D206" s="188" t="s">
        <v>186</v>
      </c>
      <c r="E206" s="38"/>
      <c r="F206" s="189" t="s">
        <v>5710</v>
      </c>
      <c r="G206" s="38"/>
      <c r="H206" s="38"/>
      <c r="I206" s="190"/>
      <c r="J206" s="38"/>
      <c r="K206" s="38"/>
      <c r="L206" s="41"/>
      <c r="M206" s="191"/>
      <c r="N206" s="192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186</v>
      </c>
      <c r="AU206" s="19" t="s">
        <v>86</v>
      </c>
    </row>
    <row r="207" spans="1:65" s="13" customFormat="1" ht="11.25">
      <c r="B207" s="193"/>
      <c r="C207" s="194"/>
      <c r="D207" s="195" t="s">
        <v>188</v>
      </c>
      <c r="E207" s="196" t="s">
        <v>19</v>
      </c>
      <c r="F207" s="197" t="s">
        <v>5711</v>
      </c>
      <c r="G207" s="194"/>
      <c r="H207" s="198">
        <v>0.16400000000000001</v>
      </c>
      <c r="I207" s="199"/>
      <c r="J207" s="194"/>
      <c r="K207" s="194"/>
      <c r="L207" s="200"/>
      <c r="M207" s="201"/>
      <c r="N207" s="202"/>
      <c r="O207" s="202"/>
      <c r="P207" s="202"/>
      <c r="Q207" s="202"/>
      <c r="R207" s="202"/>
      <c r="S207" s="202"/>
      <c r="T207" s="203"/>
      <c r="AT207" s="204" t="s">
        <v>188</v>
      </c>
      <c r="AU207" s="204" t="s">
        <v>86</v>
      </c>
      <c r="AV207" s="13" t="s">
        <v>86</v>
      </c>
      <c r="AW207" s="13" t="s">
        <v>35</v>
      </c>
      <c r="AX207" s="13" t="s">
        <v>84</v>
      </c>
      <c r="AY207" s="204" t="s">
        <v>177</v>
      </c>
    </row>
    <row r="208" spans="1:65" s="2" customFormat="1" ht="16.5" customHeight="1">
      <c r="A208" s="36"/>
      <c r="B208" s="37"/>
      <c r="C208" s="175" t="s">
        <v>592</v>
      </c>
      <c r="D208" s="175" t="s">
        <v>179</v>
      </c>
      <c r="E208" s="176" t="s">
        <v>3129</v>
      </c>
      <c r="F208" s="177" t="s">
        <v>3130</v>
      </c>
      <c r="G208" s="178" t="s">
        <v>182</v>
      </c>
      <c r="H208" s="179">
        <v>13.507999999999999</v>
      </c>
      <c r="I208" s="180"/>
      <c r="J208" s="181">
        <f>ROUND(I208*H208,2)</f>
        <v>0</v>
      </c>
      <c r="K208" s="177" t="s">
        <v>183</v>
      </c>
      <c r="L208" s="41"/>
      <c r="M208" s="182" t="s">
        <v>19</v>
      </c>
      <c r="N208" s="183" t="s">
        <v>47</v>
      </c>
      <c r="O208" s="66"/>
      <c r="P208" s="184">
        <f>O208*H208</f>
        <v>0</v>
      </c>
      <c r="Q208" s="184">
        <v>0</v>
      </c>
      <c r="R208" s="184">
        <f>Q208*H208</f>
        <v>0</v>
      </c>
      <c r="S208" s="184">
        <v>2.2000000000000002</v>
      </c>
      <c r="T208" s="185">
        <f>S208*H208</f>
        <v>29.717600000000001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86" t="s">
        <v>184</v>
      </c>
      <c r="AT208" s="186" t="s">
        <v>179</v>
      </c>
      <c r="AU208" s="186" t="s">
        <v>86</v>
      </c>
      <c r="AY208" s="19" t="s">
        <v>177</v>
      </c>
      <c r="BE208" s="187">
        <f>IF(N208="základní",J208,0)</f>
        <v>0</v>
      </c>
      <c r="BF208" s="187">
        <f>IF(N208="snížená",J208,0)</f>
        <v>0</v>
      </c>
      <c r="BG208" s="187">
        <f>IF(N208="zákl. přenesená",J208,0)</f>
        <v>0</v>
      </c>
      <c r="BH208" s="187">
        <f>IF(N208="sníž. přenesená",J208,0)</f>
        <v>0</v>
      </c>
      <c r="BI208" s="187">
        <f>IF(N208="nulová",J208,0)</f>
        <v>0</v>
      </c>
      <c r="BJ208" s="19" t="s">
        <v>84</v>
      </c>
      <c r="BK208" s="187">
        <f>ROUND(I208*H208,2)</f>
        <v>0</v>
      </c>
      <c r="BL208" s="19" t="s">
        <v>184</v>
      </c>
      <c r="BM208" s="186" t="s">
        <v>5712</v>
      </c>
    </row>
    <row r="209" spans="1:65" s="2" customFormat="1" ht="11.25">
      <c r="A209" s="36"/>
      <c r="B209" s="37"/>
      <c r="C209" s="38"/>
      <c r="D209" s="188" t="s">
        <v>186</v>
      </c>
      <c r="E209" s="38"/>
      <c r="F209" s="189" t="s">
        <v>3132</v>
      </c>
      <c r="G209" s="38"/>
      <c r="H209" s="38"/>
      <c r="I209" s="190"/>
      <c r="J209" s="38"/>
      <c r="K209" s="38"/>
      <c r="L209" s="41"/>
      <c r="M209" s="191"/>
      <c r="N209" s="192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186</v>
      </c>
      <c r="AU209" s="19" t="s">
        <v>86</v>
      </c>
    </row>
    <row r="210" spans="1:65" s="13" customFormat="1" ht="11.25">
      <c r="B210" s="193"/>
      <c r="C210" s="194"/>
      <c r="D210" s="195" t="s">
        <v>188</v>
      </c>
      <c r="E210" s="196" t="s">
        <v>19</v>
      </c>
      <c r="F210" s="197" t="s">
        <v>5713</v>
      </c>
      <c r="G210" s="194"/>
      <c r="H210" s="198">
        <v>5.61</v>
      </c>
      <c r="I210" s="199"/>
      <c r="J210" s="194"/>
      <c r="K210" s="194"/>
      <c r="L210" s="200"/>
      <c r="M210" s="201"/>
      <c r="N210" s="202"/>
      <c r="O210" s="202"/>
      <c r="P210" s="202"/>
      <c r="Q210" s="202"/>
      <c r="R210" s="202"/>
      <c r="S210" s="202"/>
      <c r="T210" s="203"/>
      <c r="AT210" s="204" t="s">
        <v>188</v>
      </c>
      <c r="AU210" s="204" t="s">
        <v>86</v>
      </c>
      <c r="AV210" s="13" t="s">
        <v>86</v>
      </c>
      <c r="AW210" s="13" t="s">
        <v>35</v>
      </c>
      <c r="AX210" s="13" t="s">
        <v>76</v>
      </c>
      <c r="AY210" s="204" t="s">
        <v>177</v>
      </c>
    </row>
    <row r="211" spans="1:65" s="13" customFormat="1" ht="11.25">
      <c r="B211" s="193"/>
      <c r="C211" s="194"/>
      <c r="D211" s="195" t="s">
        <v>188</v>
      </c>
      <c r="E211" s="196" t="s">
        <v>19</v>
      </c>
      <c r="F211" s="197" t="s">
        <v>5714</v>
      </c>
      <c r="G211" s="194"/>
      <c r="H211" s="198">
        <v>2.2879999999999998</v>
      </c>
      <c r="I211" s="199"/>
      <c r="J211" s="194"/>
      <c r="K211" s="194"/>
      <c r="L211" s="200"/>
      <c r="M211" s="201"/>
      <c r="N211" s="202"/>
      <c r="O211" s="202"/>
      <c r="P211" s="202"/>
      <c r="Q211" s="202"/>
      <c r="R211" s="202"/>
      <c r="S211" s="202"/>
      <c r="T211" s="203"/>
      <c r="AT211" s="204" t="s">
        <v>188</v>
      </c>
      <c r="AU211" s="204" t="s">
        <v>86</v>
      </c>
      <c r="AV211" s="13" t="s">
        <v>86</v>
      </c>
      <c r="AW211" s="13" t="s">
        <v>35</v>
      </c>
      <c r="AX211" s="13" t="s">
        <v>76</v>
      </c>
      <c r="AY211" s="204" t="s">
        <v>177</v>
      </c>
    </row>
    <row r="212" spans="1:65" s="13" customFormat="1" ht="11.25">
      <c r="B212" s="193"/>
      <c r="C212" s="194"/>
      <c r="D212" s="195" t="s">
        <v>188</v>
      </c>
      <c r="E212" s="196" t="s">
        <v>19</v>
      </c>
      <c r="F212" s="197" t="s">
        <v>5713</v>
      </c>
      <c r="G212" s="194"/>
      <c r="H212" s="198">
        <v>5.61</v>
      </c>
      <c r="I212" s="199"/>
      <c r="J212" s="194"/>
      <c r="K212" s="194"/>
      <c r="L212" s="200"/>
      <c r="M212" s="201"/>
      <c r="N212" s="202"/>
      <c r="O212" s="202"/>
      <c r="P212" s="202"/>
      <c r="Q212" s="202"/>
      <c r="R212" s="202"/>
      <c r="S212" s="202"/>
      <c r="T212" s="203"/>
      <c r="AT212" s="204" t="s">
        <v>188</v>
      </c>
      <c r="AU212" s="204" t="s">
        <v>86</v>
      </c>
      <c r="AV212" s="13" t="s">
        <v>86</v>
      </c>
      <c r="AW212" s="13" t="s">
        <v>35</v>
      </c>
      <c r="AX212" s="13" t="s">
        <v>76</v>
      </c>
      <c r="AY212" s="204" t="s">
        <v>177</v>
      </c>
    </row>
    <row r="213" spans="1:65" s="14" customFormat="1" ht="11.25">
      <c r="B213" s="205"/>
      <c r="C213" s="206"/>
      <c r="D213" s="195" t="s">
        <v>188</v>
      </c>
      <c r="E213" s="207" t="s">
        <v>19</v>
      </c>
      <c r="F213" s="208" t="s">
        <v>190</v>
      </c>
      <c r="G213" s="206"/>
      <c r="H213" s="209">
        <v>13.507999999999999</v>
      </c>
      <c r="I213" s="210"/>
      <c r="J213" s="206"/>
      <c r="K213" s="206"/>
      <c r="L213" s="211"/>
      <c r="M213" s="212"/>
      <c r="N213" s="213"/>
      <c r="O213" s="213"/>
      <c r="P213" s="213"/>
      <c r="Q213" s="213"/>
      <c r="R213" s="213"/>
      <c r="S213" s="213"/>
      <c r="T213" s="214"/>
      <c r="AT213" s="215" t="s">
        <v>188</v>
      </c>
      <c r="AU213" s="215" t="s">
        <v>86</v>
      </c>
      <c r="AV213" s="14" t="s">
        <v>184</v>
      </c>
      <c r="AW213" s="14" t="s">
        <v>35</v>
      </c>
      <c r="AX213" s="14" t="s">
        <v>84</v>
      </c>
      <c r="AY213" s="215" t="s">
        <v>177</v>
      </c>
    </row>
    <row r="214" spans="1:65" s="2" customFormat="1" ht="21.75" customHeight="1">
      <c r="A214" s="36"/>
      <c r="B214" s="37"/>
      <c r="C214" s="175" t="s">
        <v>619</v>
      </c>
      <c r="D214" s="175" t="s">
        <v>179</v>
      </c>
      <c r="E214" s="176" t="s">
        <v>5715</v>
      </c>
      <c r="F214" s="177" t="s">
        <v>5716</v>
      </c>
      <c r="G214" s="178" t="s">
        <v>182</v>
      </c>
      <c r="H214" s="179">
        <v>13.507999999999999</v>
      </c>
      <c r="I214" s="180"/>
      <c r="J214" s="181">
        <f>ROUND(I214*H214,2)</f>
        <v>0</v>
      </c>
      <c r="K214" s="177" t="s">
        <v>183</v>
      </c>
      <c r="L214" s="41"/>
      <c r="M214" s="182" t="s">
        <v>19</v>
      </c>
      <c r="N214" s="183" t="s">
        <v>47</v>
      </c>
      <c r="O214" s="66"/>
      <c r="P214" s="184">
        <f>O214*H214</f>
        <v>0</v>
      </c>
      <c r="Q214" s="184">
        <v>0</v>
      </c>
      <c r="R214" s="184">
        <f>Q214*H214</f>
        <v>0</v>
      </c>
      <c r="S214" s="184">
        <v>2.9000000000000001E-2</v>
      </c>
      <c r="T214" s="185">
        <f>S214*H214</f>
        <v>0.39173199999999997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86" t="s">
        <v>184</v>
      </c>
      <c r="AT214" s="186" t="s">
        <v>179</v>
      </c>
      <c r="AU214" s="186" t="s">
        <v>86</v>
      </c>
      <c r="AY214" s="19" t="s">
        <v>177</v>
      </c>
      <c r="BE214" s="187">
        <f>IF(N214="základní",J214,0)</f>
        <v>0</v>
      </c>
      <c r="BF214" s="187">
        <f>IF(N214="snížená",J214,0)</f>
        <v>0</v>
      </c>
      <c r="BG214" s="187">
        <f>IF(N214="zákl. přenesená",J214,0)</f>
        <v>0</v>
      </c>
      <c r="BH214" s="187">
        <f>IF(N214="sníž. přenesená",J214,0)</f>
        <v>0</v>
      </c>
      <c r="BI214" s="187">
        <f>IF(N214="nulová",J214,0)</f>
        <v>0</v>
      </c>
      <c r="BJ214" s="19" t="s">
        <v>84</v>
      </c>
      <c r="BK214" s="187">
        <f>ROUND(I214*H214,2)</f>
        <v>0</v>
      </c>
      <c r="BL214" s="19" t="s">
        <v>184</v>
      </c>
      <c r="BM214" s="186" t="s">
        <v>5717</v>
      </c>
    </row>
    <row r="215" spans="1:65" s="2" customFormat="1" ht="11.25">
      <c r="A215" s="36"/>
      <c r="B215" s="37"/>
      <c r="C215" s="38"/>
      <c r="D215" s="188" t="s">
        <v>186</v>
      </c>
      <c r="E215" s="38"/>
      <c r="F215" s="189" t="s">
        <v>5718</v>
      </c>
      <c r="G215" s="38"/>
      <c r="H215" s="38"/>
      <c r="I215" s="190"/>
      <c r="J215" s="38"/>
      <c r="K215" s="38"/>
      <c r="L215" s="41"/>
      <c r="M215" s="191"/>
      <c r="N215" s="192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186</v>
      </c>
      <c r="AU215" s="19" t="s">
        <v>86</v>
      </c>
    </row>
    <row r="216" spans="1:65" s="2" customFormat="1" ht="16.5" customHeight="1">
      <c r="A216" s="36"/>
      <c r="B216" s="37"/>
      <c r="C216" s="175" t="s">
        <v>708</v>
      </c>
      <c r="D216" s="175" t="s">
        <v>179</v>
      </c>
      <c r="E216" s="176" t="s">
        <v>5719</v>
      </c>
      <c r="F216" s="177" t="s">
        <v>5720</v>
      </c>
      <c r="G216" s="178" t="s">
        <v>304</v>
      </c>
      <c r="H216" s="179">
        <v>9.0999999999999998E-2</v>
      </c>
      <c r="I216" s="180"/>
      <c r="J216" s="181">
        <f>ROUND(I216*H216,2)</f>
        <v>0</v>
      </c>
      <c r="K216" s="177" t="s">
        <v>183</v>
      </c>
      <c r="L216" s="41"/>
      <c r="M216" s="182" t="s">
        <v>19</v>
      </c>
      <c r="N216" s="183" t="s">
        <v>47</v>
      </c>
      <c r="O216" s="66"/>
      <c r="P216" s="184">
        <f>O216*H216</f>
        <v>0</v>
      </c>
      <c r="Q216" s="184">
        <v>0</v>
      </c>
      <c r="R216" s="184">
        <f>Q216*H216</f>
        <v>0</v>
      </c>
      <c r="S216" s="184">
        <v>1</v>
      </c>
      <c r="T216" s="185">
        <f>S216*H216</f>
        <v>9.0999999999999998E-2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86" t="s">
        <v>184</v>
      </c>
      <c r="AT216" s="186" t="s">
        <v>179</v>
      </c>
      <c r="AU216" s="186" t="s">
        <v>86</v>
      </c>
      <c r="AY216" s="19" t="s">
        <v>177</v>
      </c>
      <c r="BE216" s="187">
        <f>IF(N216="základní",J216,0)</f>
        <v>0</v>
      </c>
      <c r="BF216" s="187">
        <f>IF(N216="snížená",J216,0)</f>
        <v>0</v>
      </c>
      <c r="BG216" s="187">
        <f>IF(N216="zákl. přenesená",J216,0)</f>
        <v>0</v>
      </c>
      <c r="BH216" s="187">
        <f>IF(N216="sníž. přenesená",J216,0)</f>
        <v>0</v>
      </c>
      <c r="BI216" s="187">
        <f>IF(N216="nulová",J216,0)</f>
        <v>0</v>
      </c>
      <c r="BJ216" s="19" t="s">
        <v>84</v>
      </c>
      <c r="BK216" s="187">
        <f>ROUND(I216*H216,2)</f>
        <v>0</v>
      </c>
      <c r="BL216" s="19" t="s">
        <v>184</v>
      </c>
      <c r="BM216" s="186" t="s">
        <v>5721</v>
      </c>
    </row>
    <row r="217" spans="1:65" s="2" customFormat="1" ht="11.25">
      <c r="A217" s="36"/>
      <c r="B217" s="37"/>
      <c r="C217" s="38"/>
      <c r="D217" s="188" t="s">
        <v>186</v>
      </c>
      <c r="E217" s="38"/>
      <c r="F217" s="189" t="s">
        <v>5722</v>
      </c>
      <c r="G217" s="38"/>
      <c r="H217" s="38"/>
      <c r="I217" s="190"/>
      <c r="J217" s="38"/>
      <c r="K217" s="38"/>
      <c r="L217" s="41"/>
      <c r="M217" s="191"/>
      <c r="N217" s="192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186</v>
      </c>
      <c r="AU217" s="19" t="s">
        <v>86</v>
      </c>
    </row>
    <row r="218" spans="1:65" s="13" customFormat="1" ht="11.25">
      <c r="B218" s="193"/>
      <c r="C218" s="194"/>
      <c r="D218" s="195" t="s">
        <v>188</v>
      </c>
      <c r="E218" s="196" t="s">
        <v>19</v>
      </c>
      <c r="F218" s="197" t="s">
        <v>5723</v>
      </c>
      <c r="G218" s="194"/>
      <c r="H218" s="198">
        <v>9.0999999999999998E-2</v>
      </c>
      <c r="I218" s="199"/>
      <c r="J218" s="194"/>
      <c r="K218" s="194"/>
      <c r="L218" s="200"/>
      <c r="M218" s="201"/>
      <c r="N218" s="202"/>
      <c r="O218" s="202"/>
      <c r="P218" s="202"/>
      <c r="Q218" s="202"/>
      <c r="R218" s="202"/>
      <c r="S218" s="202"/>
      <c r="T218" s="203"/>
      <c r="AT218" s="204" t="s">
        <v>188</v>
      </c>
      <c r="AU218" s="204" t="s">
        <v>86</v>
      </c>
      <c r="AV218" s="13" t="s">
        <v>86</v>
      </c>
      <c r="AW218" s="13" t="s">
        <v>35</v>
      </c>
      <c r="AX218" s="13" t="s">
        <v>84</v>
      </c>
      <c r="AY218" s="204" t="s">
        <v>177</v>
      </c>
    </row>
    <row r="219" spans="1:65" s="2" customFormat="1" ht="16.5" customHeight="1">
      <c r="A219" s="36"/>
      <c r="B219" s="37"/>
      <c r="C219" s="175" t="s">
        <v>713</v>
      </c>
      <c r="D219" s="175" t="s">
        <v>179</v>
      </c>
      <c r="E219" s="176" t="s">
        <v>5724</v>
      </c>
      <c r="F219" s="177" t="s">
        <v>5725</v>
      </c>
      <c r="G219" s="178" t="s">
        <v>199</v>
      </c>
      <c r="H219" s="179">
        <v>3.7490000000000001</v>
      </c>
      <c r="I219" s="180"/>
      <c r="J219" s="181">
        <f>ROUND(I219*H219,2)</f>
        <v>0</v>
      </c>
      <c r="K219" s="177" t="s">
        <v>183</v>
      </c>
      <c r="L219" s="41"/>
      <c r="M219" s="182" t="s">
        <v>19</v>
      </c>
      <c r="N219" s="183" t="s">
        <v>47</v>
      </c>
      <c r="O219" s="66"/>
      <c r="P219" s="184">
        <f>O219*H219</f>
        <v>0</v>
      </c>
      <c r="Q219" s="184">
        <v>0</v>
      </c>
      <c r="R219" s="184">
        <f>Q219*H219</f>
        <v>0</v>
      </c>
      <c r="S219" s="184">
        <v>8.9999999999999993E-3</v>
      </c>
      <c r="T219" s="185">
        <f>S219*H219</f>
        <v>3.3741E-2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86" t="s">
        <v>184</v>
      </c>
      <c r="AT219" s="186" t="s">
        <v>179</v>
      </c>
      <c r="AU219" s="186" t="s">
        <v>86</v>
      </c>
      <c r="AY219" s="19" t="s">
        <v>177</v>
      </c>
      <c r="BE219" s="187">
        <f>IF(N219="základní",J219,0)</f>
        <v>0</v>
      </c>
      <c r="BF219" s="187">
        <f>IF(N219="snížená",J219,0)</f>
        <v>0</v>
      </c>
      <c r="BG219" s="187">
        <f>IF(N219="zákl. přenesená",J219,0)</f>
        <v>0</v>
      </c>
      <c r="BH219" s="187">
        <f>IF(N219="sníž. přenesená",J219,0)</f>
        <v>0</v>
      </c>
      <c r="BI219" s="187">
        <f>IF(N219="nulová",J219,0)</f>
        <v>0</v>
      </c>
      <c r="BJ219" s="19" t="s">
        <v>84</v>
      </c>
      <c r="BK219" s="187">
        <f>ROUND(I219*H219,2)</f>
        <v>0</v>
      </c>
      <c r="BL219" s="19" t="s">
        <v>184</v>
      </c>
      <c r="BM219" s="186" t="s">
        <v>5726</v>
      </c>
    </row>
    <row r="220" spans="1:65" s="2" customFormat="1" ht="11.25">
      <c r="A220" s="36"/>
      <c r="B220" s="37"/>
      <c r="C220" s="38"/>
      <c r="D220" s="188" t="s">
        <v>186</v>
      </c>
      <c r="E220" s="38"/>
      <c r="F220" s="189" t="s">
        <v>5727</v>
      </c>
      <c r="G220" s="38"/>
      <c r="H220" s="38"/>
      <c r="I220" s="190"/>
      <c r="J220" s="38"/>
      <c r="K220" s="38"/>
      <c r="L220" s="41"/>
      <c r="M220" s="191"/>
      <c r="N220" s="192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186</v>
      </c>
      <c r="AU220" s="19" t="s">
        <v>86</v>
      </c>
    </row>
    <row r="221" spans="1:65" s="13" customFormat="1" ht="11.25">
      <c r="B221" s="193"/>
      <c r="C221" s="194"/>
      <c r="D221" s="195" t="s">
        <v>188</v>
      </c>
      <c r="E221" s="196" t="s">
        <v>19</v>
      </c>
      <c r="F221" s="197" t="s">
        <v>5728</v>
      </c>
      <c r="G221" s="194"/>
      <c r="H221" s="198">
        <v>3.7490000000000001</v>
      </c>
      <c r="I221" s="199"/>
      <c r="J221" s="194"/>
      <c r="K221" s="194"/>
      <c r="L221" s="200"/>
      <c r="M221" s="201"/>
      <c r="N221" s="202"/>
      <c r="O221" s="202"/>
      <c r="P221" s="202"/>
      <c r="Q221" s="202"/>
      <c r="R221" s="202"/>
      <c r="S221" s="202"/>
      <c r="T221" s="203"/>
      <c r="AT221" s="204" t="s">
        <v>188</v>
      </c>
      <c r="AU221" s="204" t="s">
        <v>86</v>
      </c>
      <c r="AV221" s="13" t="s">
        <v>86</v>
      </c>
      <c r="AW221" s="13" t="s">
        <v>35</v>
      </c>
      <c r="AX221" s="13" t="s">
        <v>84</v>
      </c>
      <c r="AY221" s="204" t="s">
        <v>177</v>
      </c>
    </row>
    <row r="222" spans="1:65" s="2" customFormat="1" ht="24.2" customHeight="1">
      <c r="A222" s="36"/>
      <c r="B222" s="37"/>
      <c r="C222" s="175" t="s">
        <v>719</v>
      </c>
      <c r="D222" s="175" t="s">
        <v>179</v>
      </c>
      <c r="E222" s="176" t="s">
        <v>5729</v>
      </c>
      <c r="F222" s="177" t="s">
        <v>5730</v>
      </c>
      <c r="G222" s="178" t="s">
        <v>199</v>
      </c>
      <c r="H222" s="179">
        <v>13.52</v>
      </c>
      <c r="I222" s="180"/>
      <c r="J222" s="181">
        <f>ROUND(I222*H222,2)</f>
        <v>0</v>
      </c>
      <c r="K222" s="177" t="s">
        <v>183</v>
      </c>
      <c r="L222" s="41"/>
      <c r="M222" s="182" t="s">
        <v>19</v>
      </c>
      <c r="N222" s="183" t="s">
        <v>47</v>
      </c>
      <c r="O222" s="66"/>
      <c r="P222" s="184">
        <f>O222*H222</f>
        <v>0</v>
      </c>
      <c r="Q222" s="184">
        <v>0</v>
      </c>
      <c r="R222" s="184">
        <f>Q222*H222</f>
        <v>0</v>
      </c>
      <c r="S222" s="184">
        <v>0.02</v>
      </c>
      <c r="T222" s="185">
        <f>S222*H222</f>
        <v>0.27039999999999997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86" t="s">
        <v>184</v>
      </c>
      <c r="AT222" s="186" t="s">
        <v>179</v>
      </c>
      <c r="AU222" s="186" t="s">
        <v>86</v>
      </c>
      <c r="AY222" s="19" t="s">
        <v>177</v>
      </c>
      <c r="BE222" s="187">
        <f>IF(N222="základní",J222,0)</f>
        <v>0</v>
      </c>
      <c r="BF222" s="187">
        <f>IF(N222="snížená",J222,0)</f>
        <v>0</v>
      </c>
      <c r="BG222" s="187">
        <f>IF(N222="zákl. přenesená",J222,0)</f>
        <v>0</v>
      </c>
      <c r="BH222" s="187">
        <f>IF(N222="sníž. přenesená",J222,0)</f>
        <v>0</v>
      </c>
      <c r="BI222" s="187">
        <f>IF(N222="nulová",J222,0)</f>
        <v>0</v>
      </c>
      <c r="BJ222" s="19" t="s">
        <v>84</v>
      </c>
      <c r="BK222" s="187">
        <f>ROUND(I222*H222,2)</f>
        <v>0</v>
      </c>
      <c r="BL222" s="19" t="s">
        <v>184</v>
      </c>
      <c r="BM222" s="186" t="s">
        <v>5731</v>
      </c>
    </row>
    <row r="223" spans="1:65" s="2" customFormat="1" ht="11.25">
      <c r="A223" s="36"/>
      <c r="B223" s="37"/>
      <c r="C223" s="38"/>
      <c r="D223" s="188" t="s">
        <v>186</v>
      </c>
      <c r="E223" s="38"/>
      <c r="F223" s="189" t="s">
        <v>5732</v>
      </c>
      <c r="G223" s="38"/>
      <c r="H223" s="38"/>
      <c r="I223" s="190"/>
      <c r="J223" s="38"/>
      <c r="K223" s="38"/>
      <c r="L223" s="41"/>
      <c r="M223" s="191"/>
      <c r="N223" s="192"/>
      <c r="O223" s="66"/>
      <c r="P223" s="66"/>
      <c r="Q223" s="66"/>
      <c r="R223" s="66"/>
      <c r="S223" s="66"/>
      <c r="T223" s="67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T223" s="19" t="s">
        <v>186</v>
      </c>
      <c r="AU223" s="19" t="s">
        <v>86</v>
      </c>
    </row>
    <row r="224" spans="1:65" s="13" customFormat="1" ht="11.25">
      <c r="B224" s="193"/>
      <c r="C224" s="194"/>
      <c r="D224" s="195" t="s">
        <v>188</v>
      </c>
      <c r="E224" s="196" t="s">
        <v>19</v>
      </c>
      <c r="F224" s="197" t="s">
        <v>5733</v>
      </c>
      <c r="G224" s="194"/>
      <c r="H224" s="198">
        <v>3.64</v>
      </c>
      <c r="I224" s="199"/>
      <c r="J224" s="194"/>
      <c r="K224" s="194"/>
      <c r="L224" s="200"/>
      <c r="M224" s="201"/>
      <c r="N224" s="202"/>
      <c r="O224" s="202"/>
      <c r="P224" s="202"/>
      <c r="Q224" s="202"/>
      <c r="R224" s="202"/>
      <c r="S224" s="202"/>
      <c r="T224" s="203"/>
      <c r="AT224" s="204" t="s">
        <v>188</v>
      </c>
      <c r="AU224" s="204" t="s">
        <v>86</v>
      </c>
      <c r="AV224" s="13" t="s">
        <v>86</v>
      </c>
      <c r="AW224" s="13" t="s">
        <v>35</v>
      </c>
      <c r="AX224" s="13" t="s">
        <v>76</v>
      </c>
      <c r="AY224" s="204" t="s">
        <v>177</v>
      </c>
    </row>
    <row r="225" spans="1:65" s="13" customFormat="1" ht="11.25">
      <c r="B225" s="193"/>
      <c r="C225" s="194"/>
      <c r="D225" s="195" t="s">
        <v>188</v>
      </c>
      <c r="E225" s="196" t="s">
        <v>19</v>
      </c>
      <c r="F225" s="197" t="s">
        <v>5734</v>
      </c>
      <c r="G225" s="194"/>
      <c r="H225" s="198">
        <v>9.8800000000000008</v>
      </c>
      <c r="I225" s="199"/>
      <c r="J225" s="194"/>
      <c r="K225" s="194"/>
      <c r="L225" s="200"/>
      <c r="M225" s="201"/>
      <c r="N225" s="202"/>
      <c r="O225" s="202"/>
      <c r="P225" s="202"/>
      <c r="Q225" s="202"/>
      <c r="R225" s="202"/>
      <c r="S225" s="202"/>
      <c r="T225" s="203"/>
      <c r="AT225" s="204" t="s">
        <v>188</v>
      </c>
      <c r="AU225" s="204" t="s">
        <v>86</v>
      </c>
      <c r="AV225" s="13" t="s">
        <v>86</v>
      </c>
      <c r="AW225" s="13" t="s">
        <v>35</v>
      </c>
      <c r="AX225" s="13" t="s">
        <v>76</v>
      </c>
      <c r="AY225" s="204" t="s">
        <v>177</v>
      </c>
    </row>
    <row r="226" spans="1:65" s="14" customFormat="1" ht="11.25">
      <c r="B226" s="205"/>
      <c r="C226" s="206"/>
      <c r="D226" s="195" t="s">
        <v>188</v>
      </c>
      <c r="E226" s="207" t="s">
        <v>19</v>
      </c>
      <c r="F226" s="208" t="s">
        <v>190</v>
      </c>
      <c r="G226" s="206"/>
      <c r="H226" s="209">
        <v>13.520000000000001</v>
      </c>
      <c r="I226" s="210"/>
      <c r="J226" s="206"/>
      <c r="K226" s="206"/>
      <c r="L226" s="211"/>
      <c r="M226" s="212"/>
      <c r="N226" s="213"/>
      <c r="O226" s="213"/>
      <c r="P226" s="213"/>
      <c r="Q226" s="213"/>
      <c r="R226" s="213"/>
      <c r="S226" s="213"/>
      <c r="T226" s="214"/>
      <c r="AT226" s="215" t="s">
        <v>188</v>
      </c>
      <c r="AU226" s="215" t="s">
        <v>86</v>
      </c>
      <c r="AV226" s="14" t="s">
        <v>184</v>
      </c>
      <c r="AW226" s="14" t="s">
        <v>35</v>
      </c>
      <c r="AX226" s="14" t="s">
        <v>84</v>
      </c>
      <c r="AY226" s="215" t="s">
        <v>177</v>
      </c>
    </row>
    <row r="227" spans="1:65" s="2" customFormat="1" ht="16.5" customHeight="1">
      <c r="A227" s="36"/>
      <c r="B227" s="37"/>
      <c r="C227" s="175" t="s">
        <v>745</v>
      </c>
      <c r="D227" s="175" t="s">
        <v>179</v>
      </c>
      <c r="E227" s="176" t="s">
        <v>5735</v>
      </c>
      <c r="F227" s="177" t="s">
        <v>5736</v>
      </c>
      <c r="G227" s="178" t="s">
        <v>199</v>
      </c>
      <c r="H227" s="179">
        <v>36.9</v>
      </c>
      <c r="I227" s="180"/>
      <c r="J227" s="181">
        <f>ROUND(I227*H227,2)</f>
        <v>0</v>
      </c>
      <c r="K227" s="177" t="s">
        <v>19</v>
      </c>
      <c r="L227" s="41"/>
      <c r="M227" s="182" t="s">
        <v>19</v>
      </c>
      <c r="N227" s="183" t="s">
        <v>47</v>
      </c>
      <c r="O227" s="66"/>
      <c r="P227" s="184">
        <f>O227*H227</f>
        <v>0</v>
      </c>
      <c r="Q227" s="184">
        <v>1.059E-2</v>
      </c>
      <c r="R227" s="184">
        <f>Q227*H227</f>
        <v>0.39077099999999998</v>
      </c>
      <c r="S227" s="184">
        <v>0</v>
      </c>
      <c r="T227" s="185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86" t="s">
        <v>184</v>
      </c>
      <c r="AT227" s="186" t="s">
        <v>179</v>
      </c>
      <c r="AU227" s="186" t="s">
        <v>86</v>
      </c>
      <c r="AY227" s="19" t="s">
        <v>177</v>
      </c>
      <c r="BE227" s="187">
        <f>IF(N227="základní",J227,0)</f>
        <v>0</v>
      </c>
      <c r="BF227" s="187">
        <f>IF(N227="snížená",J227,0)</f>
        <v>0</v>
      </c>
      <c r="BG227" s="187">
        <f>IF(N227="zákl. přenesená",J227,0)</f>
        <v>0</v>
      </c>
      <c r="BH227" s="187">
        <f>IF(N227="sníž. přenesená",J227,0)</f>
        <v>0</v>
      </c>
      <c r="BI227" s="187">
        <f>IF(N227="nulová",J227,0)</f>
        <v>0</v>
      </c>
      <c r="BJ227" s="19" t="s">
        <v>84</v>
      </c>
      <c r="BK227" s="187">
        <f>ROUND(I227*H227,2)</f>
        <v>0</v>
      </c>
      <c r="BL227" s="19" t="s">
        <v>184</v>
      </c>
      <c r="BM227" s="186" t="s">
        <v>5737</v>
      </c>
    </row>
    <row r="228" spans="1:65" s="13" customFormat="1" ht="11.25">
      <c r="B228" s="193"/>
      <c r="C228" s="194"/>
      <c r="D228" s="195" t="s">
        <v>188</v>
      </c>
      <c r="E228" s="196" t="s">
        <v>19</v>
      </c>
      <c r="F228" s="197" t="s">
        <v>5738</v>
      </c>
      <c r="G228" s="194"/>
      <c r="H228" s="198">
        <v>36.9</v>
      </c>
      <c r="I228" s="199"/>
      <c r="J228" s="194"/>
      <c r="K228" s="194"/>
      <c r="L228" s="200"/>
      <c r="M228" s="201"/>
      <c r="N228" s="202"/>
      <c r="O228" s="202"/>
      <c r="P228" s="202"/>
      <c r="Q228" s="202"/>
      <c r="R228" s="202"/>
      <c r="S228" s="202"/>
      <c r="T228" s="203"/>
      <c r="AT228" s="204" t="s">
        <v>188</v>
      </c>
      <c r="AU228" s="204" t="s">
        <v>86</v>
      </c>
      <c r="AV228" s="13" t="s">
        <v>86</v>
      </c>
      <c r="AW228" s="13" t="s">
        <v>35</v>
      </c>
      <c r="AX228" s="13" t="s">
        <v>84</v>
      </c>
      <c r="AY228" s="204" t="s">
        <v>177</v>
      </c>
    </row>
    <row r="229" spans="1:65" s="2" customFormat="1" ht="21.75" customHeight="1">
      <c r="A229" s="36"/>
      <c r="B229" s="37"/>
      <c r="C229" s="175" t="s">
        <v>751</v>
      </c>
      <c r="D229" s="175" t="s">
        <v>179</v>
      </c>
      <c r="E229" s="176" t="s">
        <v>5739</v>
      </c>
      <c r="F229" s="177" t="s">
        <v>5740</v>
      </c>
      <c r="G229" s="178" t="s">
        <v>199</v>
      </c>
      <c r="H229" s="179">
        <v>36.9</v>
      </c>
      <c r="I229" s="180"/>
      <c r="J229" s="181">
        <f>ROUND(I229*H229,2)</f>
        <v>0</v>
      </c>
      <c r="K229" s="177" t="s">
        <v>183</v>
      </c>
      <c r="L229" s="41"/>
      <c r="M229" s="182" t="s">
        <v>19</v>
      </c>
      <c r="N229" s="183" t="s">
        <v>47</v>
      </c>
      <c r="O229" s="66"/>
      <c r="P229" s="184">
        <f>O229*H229</f>
        <v>0</v>
      </c>
      <c r="Q229" s="184">
        <v>0</v>
      </c>
      <c r="R229" s="184">
        <f>Q229*H229</f>
        <v>0</v>
      </c>
      <c r="S229" s="184">
        <v>1.059E-2</v>
      </c>
      <c r="T229" s="185">
        <f>S229*H229</f>
        <v>0.39077099999999998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86" t="s">
        <v>184</v>
      </c>
      <c r="AT229" s="186" t="s">
        <v>179</v>
      </c>
      <c r="AU229" s="186" t="s">
        <v>86</v>
      </c>
      <c r="AY229" s="19" t="s">
        <v>177</v>
      </c>
      <c r="BE229" s="187">
        <f>IF(N229="základní",J229,0)</f>
        <v>0</v>
      </c>
      <c r="BF229" s="187">
        <f>IF(N229="snížená",J229,0)</f>
        <v>0</v>
      </c>
      <c r="BG229" s="187">
        <f>IF(N229="zákl. přenesená",J229,0)</f>
        <v>0</v>
      </c>
      <c r="BH229" s="187">
        <f>IF(N229="sníž. přenesená",J229,0)</f>
        <v>0</v>
      </c>
      <c r="BI229" s="187">
        <f>IF(N229="nulová",J229,0)</f>
        <v>0</v>
      </c>
      <c r="BJ229" s="19" t="s">
        <v>84</v>
      </c>
      <c r="BK229" s="187">
        <f>ROUND(I229*H229,2)</f>
        <v>0</v>
      </c>
      <c r="BL229" s="19" t="s">
        <v>184</v>
      </c>
      <c r="BM229" s="186" t="s">
        <v>5741</v>
      </c>
    </row>
    <row r="230" spans="1:65" s="2" customFormat="1" ht="11.25">
      <c r="A230" s="36"/>
      <c r="B230" s="37"/>
      <c r="C230" s="38"/>
      <c r="D230" s="188" t="s">
        <v>186</v>
      </c>
      <c r="E230" s="38"/>
      <c r="F230" s="189" t="s">
        <v>5742</v>
      </c>
      <c r="G230" s="38"/>
      <c r="H230" s="38"/>
      <c r="I230" s="190"/>
      <c r="J230" s="38"/>
      <c r="K230" s="38"/>
      <c r="L230" s="41"/>
      <c r="M230" s="191"/>
      <c r="N230" s="192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186</v>
      </c>
      <c r="AU230" s="19" t="s">
        <v>86</v>
      </c>
    </row>
    <row r="231" spans="1:65" s="13" customFormat="1" ht="11.25">
      <c r="B231" s="193"/>
      <c r="C231" s="194"/>
      <c r="D231" s="195" t="s">
        <v>188</v>
      </c>
      <c r="E231" s="196" t="s">
        <v>19</v>
      </c>
      <c r="F231" s="197" t="s">
        <v>5738</v>
      </c>
      <c r="G231" s="194"/>
      <c r="H231" s="198">
        <v>36.9</v>
      </c>
      <c r="I231" s="199"/>
      <c r="J231" s="194"/>
      <c r="K231" s="194"/>
      <c r="L231" s="200"/>
      <c r="M231" s="201"/>
      <c r="N231" s="202"/>
      <c r="O231" s="202"/>
      <c r="P231" s="202"/>
      <c r="Q231" s="202"/>
      <c r="R231" s="202"/>
      <c r="S231" s="202"/>
      <c r="T231" s="203"/>
      <c r="AT231" s="204" t="s">
        <v>188</v>
      </c>
      <c r="AU231" s="204" t="s">
        <v>86</v>
      </c>
      <c r="AV231" s="13" t="s">
        <v>86</v>
      </c>
      <c r="AW231" s="13" t="s">
        <v>35</v>
      </c>
      <c r="AX231" s="13" t="s">
        <v>84</v>
      </c>
      <c r="AY231" s="204" t="s">
        <v>177</v>
      </c>
    </row>
    <row r="232" spans="1:65" s="2" customFormat="1" ht="16.5" customHeight="1">
      <c r="A232" s="36"/>
      <c r="B232" s="37"/>
      <c r="C232" s="175" t="s">
        <v>756</v>
      </c>
      <c r="D232" s="175" t="s">
        <v>179</v>
      </c>
      <c r="E232" s="176" t="s">
        <v>5743</v>
      </c>
      <c r="F232" s="177" t="s">
        <v>5744</v>
      </c>
      <c r="G232" s="178" t="s">
        <v>595</v>
      </c>
      <c r="H232" s="179">
        <v>68.7</v>
      </c>
      <c r="I232" s="180"/>
      <c r="J232" s="181">
        <f>ROUND(I232*H232,2)</f>
        <v>0</v>
      </c>
      <c r="K232" s="177" t="s">
        <v>183</v>
      </c>
      <c r="L232" s="41"/>
      <c r="M232" s="182" t="s">
        <v>19</v>
      </c>
      <c r="N232" s="183" t="s">
        <v>47</v>
      </c>
      <c r="O232" s="66"/>
      <c r="P232" s="184">
        <f>O232*H232</f>
        <v>0</v>
      </c>
      <c r="Q232" s="184">
        <v>1.0000000000000001E-5</v>
      </c>
      <c r="R232" s="184">
        <f>Q232*H232</f>
        <v>6.8700000000000011E-4</v>
      </c>
      <c r="S232" s="184">
        <v>0</v>
      </c>
      <c r="T232" s="185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86" t="s">
        <v>184</v>
      </c>
      <c r="AT232" s="186" t="s">
        <v>179</v>
      </c>
      <c r="AU232" s="186" t="s">
        <v>86</v>
      </c>
      <c r="AY232" s="19" t="s">
        <v>177</v>
      </c>
      <c r="BE232" s="187">
        <f>IF(N232="základní",J232,0)</f>
        <v>0</v>
      </c>
      <c r="BF232" s="187">
        <f>IF(N232="snížená",J232,0)</f>
        <v>0</v>
      </c>
      <c r="BG232" s="187">
        <f>IF(N232="zákl. přenesená",J232,0)</f>
        <v>0</v>
      </c>
      <c r="BH232" s="187">
        <f>IF(N232="sníž. přenesená",J232,0)</f>
        <v>0</v>
      </c>
      <c r="BI232" s="187">
        <f>IF(N232="nulová",J232,0)</f>
        <v>0</v>
      </c>
      <c r="BJ232" s="19" t="s">
        <v>84</v>
      </c>
      <c r="BK232" s="187">
        <f>ROUND(I232*H232,2)</f>
        <v>0</v>
      </c>
      <c r="BL232" s="19" t="s">
        <v>184</v>
      </c>
      <c r="BM232" s="186" t="s">
        <v>5745</v>
      </c>
    </row>
    <row r="233" spans="1:65" s="2" customFormat="1" ht="11.25">
      <c r="A233" s="36"/>
      <c r="B233" s="37"/>
      <c r="C233" s="38"/>
      <c r="D233" s="188" t="s">
        <v>186</v>
      </c>
      <c r="E233" s="38"/>
      <c r="F233" s="189" t="s">
        <v>5746</v>
      </c>
      <c r="G233" s="38"/>
      <c r="H233" s="38"/>
      <c r="I233" s="190"/>
      <c r="J233" s="38"/>
      <c r="K233" s="38"/>
      <c r="L233" s="41"/>
      <c r="M233" s="191"/>
      <c r="N233" s="192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186</v>
      </c>
      <c r="AU233" s="19" t="s">
        <v>86</v>
      </c>
    </row>
    <row r="234" spans="1:65" s="13" customFormat="1" ht="11.25">
      <c r="B234" s="193"/>
      <c r="C234" s="194"/>
      <c r="D234" s="195" t="s">
        <v>188</v>
      </c>
      <c r="E234" s="196" t="s">
        <v>19</v>
      </c>
      <c r="F234" s="197" t="s">
        <v>5747</v>
      </c>
      <c r="G234" s="194"/>
      <c r="H234" s="198">
        <v>68.7</v>
      </c>
      <c r="I234" s="199"/>
      <c r="J234" s="194"/>
      <c r="K234" s="194"/>
      <c r="L234" s="200"/>
      <c r="M234" s="201"/>
      <c r="N234" s="202"/>
      <c r="O234" s="202"/>
      <c r="P234" s="202"/>
      <c r="Q234" s="202"/>
      <c r="R234" s="202"/>
      <c r="S234" s="202"/>
      <c r="T234" s="203"/>
      <c r="AT234" s="204" t="s">
        <v>188</v>
      </c>
      <c r="AU234" s="204" t="s">
        <v>86</v>
      </c>
      <c r="AV234" s="13" t="s">
        <v>86</v>
      </c>
      <c r="AW234" s="13" t="s">
        <v>35</v>
      </c>
      <c r="AX234" s="13" t="s">
        <v>84</v>
      </c>
      <c r="AY234" s="204" t="s">
        <v>177</v>
      </c>
    </row>
    <row r="235" spans="1:65" s="2" customFormat="1" ht="24.2" customHeight="1">
      <c r="A235" s="36"/>
      <c r="B235" s="37"/>
      <c r="C235" s="175" t="s">
        <v>762</v>
      </c>
      <c r="D235" s="175" t="s">
        <v>179</v>
      </c>
      <c r="E235" s="176" t="s">
        <v>5748</v>
      </c>
      <c r="F235" s="177" t="s">
        <v>5749</v>
      </c>
      <c r="G235" s="178" t="s">
        <v>595</v>
      </c>
      <c r="H235" s="179">
        <v>54.167000000000002</v>
      </c>
      <c r="I235" s="180"/>
      <c r="J235" s="181">
        <f>ROUND(I235*H235,2)</f>
        <v>0</v>
      </c>
      <c r="K235" s="177" t="s">
        <v>183</v>
      </c>
      <c r="L235" s="41"/>
      <c r="M235" s="182" t="s">
        <v>19</v>
      </c>
      <c r="N235" s="183" t="s">
        <v>47</v>
      </c>
      <c r="O235" s="66"/>
      <c r="P235" s="184">
        <f>O235*H235</f>
        <v>0</v>
      </c>
      <c r="Q235" s="184">
        <v>3.3E-4</v>
      </c>
      <c r="R235" s="184">
        <f>Q235*H235</f>
        <v>1.787511E-2</v>
      </c>
      <c r="S235" s="184">
        <v>0</v>
      </c>
      <c r="T235" s="185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86" t="s">
        <v>184</v>
      </c>
      <c r="AT235" s="186" t="s">
        <v>179</v>
      </c>
      <c r="AU235" s="186" t="s">
        <v>86</v>
      </c>
      <c r="AY235" s="19" t="s">
        <v>177</v>
      </c>
      <c r="BE235" s="187">
        <f>IF(N235="základní",J235,0)</f>
        <v>0</v>
      </c>
      <c r="BF235" s="187">
        <f>IF(N235="snížená",J235,0)</f>
        <v>0</v>
      </c>
      <c r="BG235" s="187">
        <f>IF(N235="zákl. přenesená",J235,0)</f>
        <v>0</v>
      </c>
      <c r="BH235" s="187">
        <f>IF(N235="sníž. přenesená",J235,0)</f>
        <v>0</v>
      </c>
      <c r="BI235" s="187">
        <f>IF(N235="nulová",J235,0)</f>
        <v>0</v>
      </c>
      <c r="BJ235" s="19" t="s">
        <v>84</v>
      </c>
      <c r="BK235" s="187">
        <f>ROUND(I235*H235,2)</f>
        <v>0</v>
      </c>
      <c r="BL235" s="19" t="s">
        <v>184</v>
      </c>
      <c r="BM235" s="186" t="s">
        <v>5750</v>
      </c>
    </row>
    <row r="236" spans="1:65" s="2" customFormat="1" ht="11.25">
      <c r="A236" s="36"/>
      <c r="B236" s="37"/>
      <c r="C236" s="38"/>
      <c r="D236" s="188" t="s">
        <v>186</v>
      </c>
      <c r="E236" s="38"/>
      <c r="F236" s="189" t="s">
        <v>5751</v>
      </c>
      <c r="G236" s="38"/>
      <c r="H236" s="38"/>
      <c r="I236" s="190"/>
      <c r="J236" s="38"/>
      <c r="K236" s="38"/>
      <c r="L236" s="41"/>
      <c r="M236" s="191"/>
      <c r="N236" s="192"/>
      <c r="O236" s="66"/>
      <c r="P236" s="66"/>
      <c r="Q236" s="66"/>
      <c r="R236" s="66"/>
      <c r="S236" s="66"/>
      <c r="T236" s="67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T236" s="19" t="s">
        <v>186</v>
      </c>
      <c r="AU236" s="19" t="s">
        <v>86</v>
      </c>
    </row>
    <row r="237" spans="1:65" s="13" customFormat="1" ht="11.25">
      <c r="B237" s="193"/>
      <c r="C237" s="194"/>
      <c r="D237" s="195" t="s">
        <v>188</v>
      </c>
      <c r="E237" s="196" t="s">
        <v>19</v>
      </c>
      <c r="F237" s="197" t="s">
        <v>5752</v>
      </c>
      <c r="G237" s="194"/>
      <c r="H237" s="198">
        <v>54.167000000000002</v>
      </c>
      <c r="I237" s="199"/>
      <c r="J237" s="194"/>
      <c r="K237" s="194"/>
      <c r="L237" s="200"/>
      <c r="M237" s="201"/>
      <c r="N237" s="202"/>
      <c r="O237" s="202"/>
      <c r="P237" s="202"/>
      <c r="Q237" s="202"/>
      <c r="R237" s="202"/>
      <c r="S237" s="202"/>
      <c r="T237" s="203"/>
      <c r="AT237" s="204" t="s">
        <v>188</v>
      </c>
      <c r="AU237" s="204" t="s">
        <v>86</v>
      </c>
      <c r="AV237" s="13" t="s">
        <v>86</v>
      </c>
      <c r="AW237" s="13" t="s">
        <v>35</v>
      </c>
      <c r="AX237" s="13" t="s">
        <v>84</v>
      </c>
      <c r="AY237" s="204" t="s">
        <v>177</v>
      </c>
    </row>
    <row r="238" spans="1:65" s="2" customFormat="1" ht="16.5" customHeight="1">
      <c r="A238" s="36"/>
      <c r="B238" s="37"/>
      <c r="C238" s="237" t="s">
        <v>767</v>
      </c>
      <c r="D238" s="237" t="s">
        <v>757</v>
      </c>
      <c r="E238" s="238" t="s">
        <v>5753</v>
      </c>
      <c r="F238" s="239" t="s">
        <v>5754</v>
      </c>
      <c r="G238" s="240" t="s">
        <v>304</v>
      </c>
      <c r="H238" s="241">
        <v>3.5000000000000003E-2</v>
      </c>
      <c r="I238" s="242"/>
      <c r="J238" s="243">
        <f>ROUND(I238*H238,2)</f>
        <v>0</v>
      </c>
      <c r="K238" s="239" t="s">
        <v>183</v>
      </c>
      <c r="L238" s="244"/>
      <c r="M238" s="245" t="s">
        <v>19</v>
      </c>
      <c r="N238" s="246" t="s">
        <v>47</v>
      </c>
      <c r="O238" s="66"/>
      <c r="P238" s="184">
        <f>O238*H238</f>
        <v>0</v>
      </c>
      <c r="Q238" s="184">
        <v>1</v>
      </c>
      <c r="R238" s="184">
        <f>Q238*H238</f>
        <v>3.5000000000000003E-2</v>
      </c>
      <c r="S238" s="184">
        <v>0</v>
      </c>
      <c r="T238" s="185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86" t="s">
        <v>252</v>
      </c>
      <c r="AT238" s="186" t="s">
        <v>757</v>
      </c>
      <c r="AU238" s="186" t="s">
        <v>86</v>
      </c>
      <c r="AY238" s="19" t="s">
        <v>177</v>
      </c>
      <c r="BE238" s="187">
        <f>IF(N238="základní",J238,0)</f>
        <v>0</v>
      </c>
      <c r="BF238" s="187">
        <f>IF(N238="snížená",J238,0)</f>
        <v>0</v>
      </c>
      <c r="BG238" s="187">
        <f>IF(N238="zákl. přenesená",J238,0)</f>
        <v>0</v>
      </c>
      <c r="BH238" s="187">
        <f>IF(N238="sníž. přenesená",J238,0)</f>
        <v>0</v>
      </c>
      <c r="BI238" s="187">
        <f>IF(N238="nulová",J238,0)</f>
        <v>0</v>
      </c>
      <c r="BJ238" s="19" t="s">
        <v>84</v>
      </c>
      <c r="BK238" s="187">
        <f>ROUND(I238*H238,2)</f>
        <v>0</v>
      </c>
      <c r="BL238" s="19" t="s">
        <v>184</v>
      </c>
      <c r="BM238" s="186" t="s">
        <v>5755</v>
      </c>
    </row>
    <row r="239" spans="1:65" s="13" customFormat="1" ht="11.25">
      <c r="B239" s="193"/>
      <c r="C239" s="194"/>
      <c r="D239" s="195" t="s">
        <v>188</v>
      </c>
      <c r="E239" s="196" t="s">
        <v>19</v>
      </c>
      <c r="F239" s="197" t="s">
        <v>5756</v>
      </c>
      <c r="G239" s="194"/>
      <c r="H239" s="198">
        <v>3.5000000000000003E-2</v>
      </c>
      <c r="I239" s="199"/>
      <c r="J239" s="194"/>
      <c r="K239" s="194"/>
      <c r="L239" s="200"/>
      <c r="M239" s="201"/>
      <c r="N239" s="202"/>
      <c r="O239" s="202"/>
      <c r="P239" s="202"/>
      <c r="Q239" s="202"/>
      <c r="R239" s="202"/>
      <c r="S239" s="202"/>
      <c r="T239" s="203"/>
      <c r="AT239" s="204" t="s">
        <v>188</v>
      </c>
      <c r="AU239" s="204" t="s">
        <v>86</v>
      </c>
      <c r="AV239" s="13" t="s">
        <v>86</v>
      </c>
      <c r="AW239" s="13" t="s">
        <v>35</v>
      </c>
      <c r="AX239" s="13" t="s">
        <v>84</v>
      </c>
      <c r="AY239" s="204" t="s">
        <v>177</v>
      </c>
    </row>
    <row r="240" spans="1:65" s="2" customFormat="1" ht="16.5" customHeight="1">
      <c r="A240" s="36"/>
      <c r="B240" s="37"/>
      <c r="C240" s="175" t="s">
        <v>795</v>
      </c>
      <c r="D240" s="175" t="s">
        <v>179</v>
      </c>
      <c r="E240" s="176" t="s">
        <v>5757</v>
      </c>
      <c r="F240" s="177" t="s">
        <v>5758</v>
      </c>
      <c r="G240" s="178" t="s">
        <v>595</v>
      </c>
      <c r="H240" s="179">
        <v>54.167000000000002</v>
      </c>
      <c r="I240" s="180"/>
      <c r="J240" s="181">
        <f>ROUND(I240*H240,2)</f>
        <v>0</v>
      </c>
      <c r="K240" s="177" t="s">
        <v>183</v>
      </c>
      <c r="L240" s="41"/>
      <c r="M240" s="182" t="s">
        <v>19</v>
      </c>
      <c r="N240" s="183" t="s">
        <v>47</v>
      </c>
      <c r="O240" s="66"/>
      <c r="P240" s="184">
        <f>O240*H240</f>
        <v>0</v>
      </c>
      <c r="Q240" s="184">
        <v>0</v>
      </c>
      <c r="R240" s="184">
        <f>Q240*H240</f>
        <v>0</v>
      </c>
      <c r="S240" s="184">
        <v>0</v>
      </c>
      <c r="T240" s="185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86" t="s">
        <v>184</v>
      </c>
      <c r="AT240" s="186" t="s">
        <v>179</v>
      </c>
      <c r="AU240" s="186" t="s">
        <v>86</v>
      </c>
      <c r="AY240" s="19" t="s">
        <v>177</v>
      </c>
      <c r="BE240" s="187">
        <f>IF(N240="základní",J240,0)</f>
        <v>0</v>
      </c>
      <c r="BF240" s="187">
        <f>IF(N240="snížená",J240,0)</f>
        <v>0</v>
      </c>
      <c r="BG240" s="187">
        <f>IF(N240="zákl. přenesená",J240,0)</f>
        <v>0</v>
      </c>
      <c r="BH240" s="187">
        <f>IF(N240="sníž. přenesená",J240,0)</f>
        <v>0</v>
      </c>
      <c r="BI240" s="187">
        <f>IF(N240="nulová",J240,0)</f>
        <v>0</v>
      </c>
      <c r="BJ240" s="19" t="s">
        <v>84</v>
      </c>
      <c r="BK240" s="187">
        <f>ROUND(I240*H240,2)</f>
        <v>0</v>
      </c>
      <c r="BL240" s="19" t="s">
        <v>184</v>
      </c>
      <c r="BM240" s="186" t="s">
        <v>5759</v>
      </c>
    </row>
    <row r="241" spans="1:65" s="2" customFormat="1" ht="11.25">
      <c r="A241" s="36"/>
      <c r="B241" s="37"/>
      <c r="C241" s="38"/>
      <c r="D241" s="188" t="s">
        <v>186</v>
      </c>
      <c r="E241" s="38"/>
      <c r="F241" s="189" t="s">
        <v>5760</v>
      </c>
      <c r="G241" s="38"/>
      <c r="H241" s="38"/>
      <c r="I241" s="190"/>
      <c r="J241" s="38"/>
      <c r="K241" s="38"/>
      <c r="L241" s="41"/>
      <c r="M241" s="191"/>
      <c r="N241" s="192"/>
      <c r="O241" s="66"/>
      <c r="P241" s="66"/>
      <c r="Q241" s="66"/>
      <c r="R241" s="66"/>
      <c r="S241" s="66"/>
      <c r="T241" s="67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T241" s="19" t="s">
        <v>186</v>
      </c>
      <c r="AU241" s="19" t="s">
        <v>86</v>
      </c>
    </row>
    <row r="242" spans="1:65" s="2" customFormat="1" ht="16.5" customHeight="1">
      <c r="A242" s="36"/>
      <c r="B242" s="37"/>
      <c r="C242" s="175" t="s">
        <v>807</v>
      </c>
      <c r="D242" s="175" t="s">
        <v>179</v>
      </c>
      <c r="E242" s="176" t="s">
        <v>5761</v>
      </c>
      <c r="F242" s="177" t="s">
        <v>5762</v>
      </c>
      <c r="G242" s="178" t="s">
        <v>595</v>
      </c>
      <c r="H242" s="179">
        <v>54.167000000000002</v>
      </c>
      <c r="I242" s="180"/>
      <c r="J242" s="181">
        <f>ROUND(I242*H242,2)</f>
        <v>0</v>
      </c>
      <c r="K242" s="177" t="s">
        <v>183</v>
      </c>
      <c r="L242" s="41"/>
      <c r="M242" s="182" t="s">
        <v>19</v>
      </c>
      <c r="N242" s="183" t="s">
        <v>47</v>
      </c>
      <c r="O242" s="66"/>
      <c r="P242" s="184">
        <f>O242*H242</f>
        <v>0</v>
      </c>
      <c r="Q242" s="184">
        <v>0</v>
      </c>
      <c r="R242" s="184">
        <f>Q242*H242</f>
        <v>0</v>
      </c>
      <c r="S242" s="184">
        <v>0</v>
      </c>
      <c r="T242" s="185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86" t="s">
        <v>184</v>
      </c>
      <c r="AT242" s="186" t="s">
        <v>179</v>
      </c>
      <c r="AU242" s="186" t="s">
        <v>86</v>
      </c>
      <c r="AY242" s="19" t="s">
        <v>177</v>
      </c>
      <c r="BE242" s="187">
        <f>IF(N242="základní",J242,0)</f>
        <v>0</v>
      </c>
      <c r="BF242" s="187">
        <f>IF(N242="snížená",J242,0)</f>
        <v>0</v>
      </c>
      <c r="BG242" s="187">
        <f>IF(N242="zákl. přenesená",J242,0)</f>
        <v>0</v>
      </c>
      <c r="BH242" s="187">
        <f>IF(N242="sníž. přenesená",J242,0)</f>
        <v>0</v>
      </c>
      <c r="BI242" s="187">
        <f>IF(N242="nulová",J242,0)</f>
        <v>0</v>
      </c>
      <c r="BJ242" s="19" t="s">
        <v>84</v>
      </c>
      <c r="BK242" s="187">
        <f>ROUND(I242*H242,2)</f>
        <v>0</v>
      </c>
      <c r="BL242" s="19" t="s">
        <v>184</v>
      </c>
      <c r="BM242" s="186" t="s">
        <v>5763</v>
      </c>
    </row>
    <row r="243" spans="1:65" s="2" customFormat="1" ht="11.25">
      <c r="A243" s="36"/>
      <c r="B243" s="37"/>
      <c r="C243" s="38"/>
      <c r="D243" s="188" t="s">
        <v>186</v>
      </c>
      <c r="E243" s="38"/>
      <c r="F243" s="189" t="s">
        <v>5764</v>
      </c>
      <c r="G243" s="38"/>
      <c r="H243" s="38"/>
      <c r="I243" s="190"/>
      <c r="J243" s="38"/>
      <c r="K243" s="38"/>
      <c r="L243" s="41"/>
      <c r="M243" s="191"/>
      <c r="N243" s="192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186</v>
      </c>
      <c r="AU243" s="19" t="s">
        <v>86</v>
      </c>
    </row>
    <row r="244" spans="1:65" s="13" customFormat="1" ht="11.25">
      <c r="B244" s="193"/>
      <c r="C244" s="194"/>
      <c r="D244" s="195" t="s">
        <v>188</v>
      </c>
      <c r="E244" s="196" t="s">
        <v>19</v>
      </c>
      <c r="F244" s="197" t="s">
        <v>5765</v>
      </c>
      <c r="G244" s="194"/>
      <c r="H244" s="198">
        <v>54.167000000000002</v>
      </c>
      <c r="I244" s="199"/>
      <c r="J244" s="194"/>
      <c r="K244" s="194"/>
      <c r="L244" s="200"/>
      <c r="M244" s="201"/>
      <c r="N244" s="202"/>
      <c r="O244" s="202"/>
      <c r="P244" s="202"/>
      <c r="Q244" s="202"/>
      <c r="R244" s="202"/>
      <c r="S244" s="202"/>
      <c r="T244" s="203"/>
      <c r="AT244" s="204" t="s">
        <v>188</v>
      </c>
      <c r="AU244" s="204" t="s">
        <v>86</v>
      </c>
      <c r="AV244" s="13" t="s">
        <v>86</v>
      </c>
      <c r="AW244" s="13" t="s">
        <v>35</v>
      </c>
      <c r="AX244" s="13" t="s">
        <v>84</v>
      </c>
      <c r="AY244" s="204" t="s">
        <v>177</v>
      </c>
    </row>
    <row r="245" spans="1:65" s="12" customFormat="1" ht="22.9" customHeight="1">
      <c r="B245" s="159"/>
      <c r="C245" s="160"/>
      <c r="D245" s="161" t="s">
        <v>75</v>
      </c>
      <c r="E245" s="173" t="s">
        <v>3340</v>
      </c>
      <c r="F245" s="173" t="s">
        <v>3341</v>
      </c>
      <c r="G245" s="160"/>
      <c r="H245" s="160"/>
      <c r="I245" s="163"/>
      <c r="J245" s="174">
        <f>BK245</f>
        <v>0</v>
      </c>
      <c r="K245" s="160"/>
      <c r="L245" s="165"/>
      <c r="M245" s="166"/>
      <c r="N245" s="167"/>
      <c r="O245" s="167"/>
      <c r="P245" s="168">
        <f>SUM(P246:P257)</f>
        <v>0</v>
      </c>
      <c r="Q245" s="167"/>
      <c r="R245" s="168">
        <f>SUM(R246:R257)</f>
        <v>0</v>
      </c>
      <c r="S245" s="167"/>
      <c r="T245" s="169">
        <f>SUM(T246:T257)</f>
        <v>0</v>
      </c>
      <c r="AR245" s="170" t="s">
        <v>84</v>
      </c>
      <c r="AT245" s="171" t="s">
        <v>75</v>
      </c>
      <c r="AU245" s="171" t="s">
        <v>84</v>
      </c>
      <c r="AY245" s="170" t="s">
        <v>177</v>
      </c>
      <c r="BK245" s="172">
        <f>SUM(BK246:BK257)</f>
        <v>0</v>
      </c>
    </row>
    <row r="246" spans="1:65" s="2" customFormat="1" ht="24.2" customHeight="1">
      <c r="A246" s="36"/>
      <c r="B246" s="37"/>
      <c r="C246" s="175" t="s">
        <v>812</v>
      </c>
      <c r="D246" s="175" t="s">
        <v>179</v>
      </c>
      <c r="E246" s="176" t="s">
        <v>5766</v>
      </c>
      <c r="F246" s="177" t="s">
        <v>5767</v>
      </c>
      <c r="G246" s="178" t="s">
        <v>304</v>
      </c>
      <c r="H246" s="179">
        <v>31.431999999999999</v>
      </c>
      <c r="I246" s="180"/>
      <c r="J246" s="181">
        <f>ROUND(I246*H246,2)</f>
        <v>0</v>
      </c>
      <c r="K246" s="177" t="s">
        <v>183</v>
      </c>
      <c r="L246" s="41"/>
      <c r="M246" s="182" t="s">
        <v>19</v>
      </c>
      <c r="N246" s="183" t="s">
        <v>47</v>
      </c>
      <c r="O246" s="66"/>
      <c r="P246" s="184">
        <f>O246*H246</f>
        <v>0</v>
      </c>
      <c r="Q246" s="184">
        <v>0</v>
      </c>
      <c r="R246" s="184">
        <f>Q246*H246</f>
        <v>0</v>
      </c>
      <c r="S246" s="184">
        <v>0</v>
      </c>
      <c r="T246" s="185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86" t="s">
        <v>184</v>
      </c>
      <c r="AT246" s="186" t="s">
        <v>179</v>
      </c>
      <c r="AU246" s="186" t="s">
        <v>86</v>
      </c>
      <c r="AY246" s="19" t="s">
        <v>177</v>
      </c>
      <c r="BE246" s="187">
        <f>IF(N246="základní",J246,0)</f>
        <v>0</v>
      </c>
      <c r="BF246" s="187">
        <f>IF(N246="snížená",J246,0)</f>
        <v>0</v>
      </c>
      <c r="BG246" s="187">
        <f>IF(N246="zákl. přenesená",J246,0)</f>
        <v>0</v>
      </c>
      <c r="BH246" s="187">
        <f>IF(N246="sníž. přenesená",J246,0)</f>
        <v>0</v>
      </c>
      <c r="BI246" s="187">
        <f>IF(N246="nulová",J246,0)</f>
        <v>0</v>
      </c>
      <c r="BJ246" s="19" t="s">
        <v>84</v>
      </c>
      <c r="BK246" s="187">
        <f>ROUND(I246*H246,2)</f>
        <v>0</v>
      </c>
      <c r="BL246" s="19" t="s">
        <v>184</v>
      </c>
      <c r="BM246" s="186" t="s">
        <v>5768</v>
      </c>
    </row>
    <row r="247" spans="1:65" s="2" customFormat="1" ht="11.25">
      <c r="A247" s="36"/>
      <c r="B247" s="37"/>
      <c r="C247" s="38"/>
      <c r="D247" s="188" t="s">
        <v>186</v>
      </c>
      <c r="E247" s="38"/>
      <c r="F247" s="189" t="s">
        <v>5769</v>
      </c>
      <c r="G247" s="38"/>
      <c r="H247" s="38"/>
      <c r="I247" s="190"/>
      <c r="J247" s="38"/>
      <c r="K247" s="38"/>
      <c r="L247" s="41"/>
      <c r="M247" s="191"/>
      <c r="N247" s="192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186</v>
      </c>
      <c r="AU247" s="19" t="s">
        <v>86</v>
      </c>
    </row>
    <row r="248" spans="1:65" s="2" customFormat="1" ht="21.75" customHeight="1">
      <c r="A248" s="36"/>
      <c r="B248" s="37"/>
      <c r="C248" s="175" t="s">
        <v>816</v>
      </c>
      <c r="D248" s="175" t="s">
        <v>179</v>
      </c>
      <c r="E248" s="176" t="s">
        <v>3346</v>
      </c>
      <c r="F248" s="177" t="s">
        <v>3347</v>
      </c>
      <c r="G248" s="178" t="s">
        <v>304</v>
      </c>
      <c r="H248" s="179">
        <v>31.431999999999999</v>
      </c>
      <c r="I248" s="180"/>
      <c r="J248" s="181">
        <f>ROUND(I248*H248,2)</f>
        <v>0</v>
      </c>
      <c r="K248" s="177" t="s">
        <v>183</v>
      </c>
      <c r="L248" s="41"/>
      <c r="M248" s="182" t="s">
        <v>19</v>
      </c>
      <c r="N248" s="183" t="s">
        <v>47</v>
      </c>
      <c r="O248" s="66"/>
      <c r="P248" s="184">
        <f>O248*H248</f>
        <v>0</v>
      </c>
      <c r="Q248" s="184">
        <v>0</v>
      </c>
      <c r="R248" s="184">
        <f>Q248*H248</f>
        <v>0</v>
      </c>
      <c r="S248" s="184">
        <v>0</v>
      </c>
      <c r="T248" s="185">
        <f>S248*H248</f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86" t="s">
        <v>184</v>
      </c>
      <c r="AT248" s="186" t="s">
        <v>179</v>
      </c>
      <c r="AU248" s="186" t="s">
        <v>86</v>
      </c>
      <c r="AY248" s="19" t="s">
        <v>177</v>
      </c>
      <c r="BE248" s="187">
        <f>IF(N248="základní",J248,0)</f>
        <v>0</v>
      </c>
      <c r="BF248" s="187">
        <f>IF(N248="snížená",J248,0)</f>
        <v>0</v>
      </c>
      <c r="BG248" s="187">
        <f>IF(N248="zákl. přenesená",J248,0)</f>
        <v>0</v>
      </c>
      <c r="BH248" s="187">
        <f>IF(N248="sníž. přenesená",J248,0)</f>
        <v>0</v>
      </c>
      <c r="BI248" s="187">
        <f>IF(N248="nulová",J248,0)</f>
        <v>0</v>
      </c>
      <c r="BJ248" s="19" t="s">
        <v>84</v>
      </c>
      <c r="BK248" s="187">
        <f>ROUND(I248*H248,2)</f>
        <v>0</v>
      </c>
      <c r="BL248" s="19" t="s">
        <v>184</v>
      </c>
      <c r="BM248" s="186" t="s">
        <v>5770</v>
      </c>
    </row>
    <row r="249" spans="1:65" s="2" customFormat="1" ht="11.25">
      <c r="A249" s="36"/>
      <c r="B249" s="37"/>
      <c r="C249" s="38"/>
      <c r="D249" s="188" t="s">
        <v>186</v>
      </c>
      <c r="E249" s="38"/>
      <c r="F249" s="189" t="s">
        <v>3349</v>
      </c>
      <c r="G249" s="38"/>
      <c r="H249" s="38"/>
      <c r="I249" s="190"/>
      <c r="J249" s="38"/>
      <c r="K249" s="38"/>
      <c r="L249" s="41"/>
      <c r="M249" s="191"/>
      <c r="N249" s="192"/>
      <c r="O249" s="66"/>
      <c r="P249" s="66"/>
      <c r="Q249" s="66"/>
      <c r="R249" s="66"/>
      <c r="S249" s="66"/>
      <c r="T249" s="67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T249" s="19" t="s">
        <v>186</v>
      </c>
      <c r="AU249" s="19" t="s">
        <v>86</v>
      </c>
    </row>
    <row r="250" spans="1:65" s="2" customFormat="1" ht="24.2" customHeight="1">
      <c r="A250" s="36"/>
      <c r="B250" s="37"/>
      <c r="C250" s="175" t="s">
        <v>825</v>
      </c>
      <c r="D250" s="175" t="s">
        <v>179</v>
      </c>
      <c r="E250" s="176" t="s">
        <v>3350</v>
      </c>
      <c r="F250" s="177" t="s">
        <v>3351</v>
      </c>
      <c r="G250" s="178" t="s">
        <v>304</v>
      </c>
      <c r="H250" s="179">
        <v>440.048</v>
      </c>
      <c r="I250" s="180"/>
      <c r="J250" s="181">
        <f>ROUND(I250*H250,2)</f>
        <v>0</v>
      </c>
      <c r="K250" s="177" t="s">
        <v>183</v>
      </c>
      <c r="L250" s="41"/>
      <c r="M250" s="182" t="s">
        <v>19</v>
      </c>
      <c r="N250" s="183" t="s">
        <v>47</v>
      </c>
      <c r="O250" s="66"/>
      <c r="P250" s="184">
        <f>O250*H250</f>
        <v>0</v>
      </c>
      <c r="Q250" s="184">
        <v>0</v>
      </c>
      <c r="R250" s="184">
        <f>Q250*H250</f>
        <v>0</v>
      </c>
      <c r="S250" s="184">
        <v>0</v>
      </c>
      <c r="T250" s="185">
        <f>S250*H250</f>
        <v>0</v>
      </c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R250" s="186" t="s">
        <v>184</v>
      </c>
      <c r="AT250" s="186" t="s">
        <v>179</v>
      </c>
      <c r="AU250" s="186" t="s">
        <v>86</v>
      </c>
      <c r="AY250" s="19" t="s">
        <v>177</v>
      </c>
      <c r="BE250" s="187">
        <f>IF(N250="základní",J250,0)</f>
        <v>0</v>
      </c>
      <c r="BF250" s="187">
        <f>IF(N250="snížená",J250,0)</f>
        <v>0</v>
      </c>
      <c r="BG250" s="187">
        <f>IF(N250="zákl. přenesená",J250,0)</f>
        <v>0</v>
      </c>
      <c r="BH250" s="187">
        <f>IF(N250="sníž. přenesená",J250,0)</f>
        <v>0</v>
      </c>
      <c r="BI250" s="187">
        <f>IF(N250="nulová",J250,0)</f>
        <v>0</v>
      </c>
      <c r="BJ250" s="19" t="s">
        <v>84</v>
      </c>
      <c r="BK250" s="187">
        <f>ROUND(I250*H250,2)</f>
        <v>0</v>
      </c>
      <c r="BL250" s="19" t="s">
        <v>184</v>
      </c>
      <c r="BM250" s="186" t="s">
        <v>5771</v>
      </c>
    </row>
    <row r="251" spans="1:65" s="2" customFormat="1" ht="11.25">
      <c r="A251" s="36"/>
      <c r="B251" s="37"/>
      <c r="C251" s="38"/>
      <c r="D251" s="188" t="s">
        <v>186</v>
      </c>
      <c r="E251" s="38"/>
      <c r="F251" s="189" t="s">
        <v>3353</v>
      </c>
      <c r="G251" s="38"/>
      <c r="H251" s="38"/>
      <c r="I251" s="190"/>
      <c r="J251" s="38"/>
      <c r="K251" s="38"/>
      <c r="L251" s="41"/>
      <c r="M251" s="191"/>
      <c r="N251" s="192"/>
      <c r="O251" s="66"/>
      <c r="P251" s="66"/>
      <c r="Q251" s="66"/>
      <c r="R251" s="66"/>
      <c r="S251" s="66"/>
      <c r="T251" s="67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T251" s="19" t="s">
        <v>186</v>
      </c>
      <c r="AU251" s="19" t="s">
        <v>86</v>
      </c>
    </row>
    <row r="252" spans="1:65" s="13" customFormat="1" ht="11.25">
      <c r="B252" s="193"/>
      <c r="C252" s="194"/>
      <c r="D252" s="195" t="s">
        <v>188</v>
      </c>
      <c r="E252" s="196" t="s">
        <v>19</v>
      </c>
      <c r="F252" s="197" t="s">
        <v>5772</v>
      </c>
      <c r="G252" s="194"/>
      <c r="H252" s="198">
        <v>440.048</v>
      </c>
      <c r="I252" s="199"/>
      <c r="J252" s="194"/>
      <c r="K252" s="194"/>
      <c r="L252" s="200"/>
      <c r="M252" s="201"/>
      <c r="N252" s="202"/>
      <c r="O252" s="202"/>
      <c r="P252" s="202"/>
      <c r="Q252" s="202"/>
      <c r="R252" s="202"/>
      <c r="S252" s="202"/>
      <c r="T252" s="203"/>
      <c r="AT252" s="204" t="s">
        <v>188</v>
      </c>
      <c r="AU252" s="204" t="s">
        <v>86</v>
      </c>
      <c r="AV252" s="13" t="s">
        <v>86</v>
      </c>
      <c r="AW252" s="13" t="s">
        <v>35</v>
      </c>
      <c r="AX252" s="13" t="s">
        <v>84</v>
      </c>
      <c r="AY252" s="204" t="s">
        <v>177</v>
      </c>
    </row>
    <row r="253" spans="1:65" s="2" customFormat="1" ht="24.2" customHeight="1">
      <c r="A253" s="36"/>
      <c r="B253" s="37"/>
      <c r="C253" s="175" t="s">
        <v>830</v>
      </c>
      <c r="D253" s="175" t="s">
        <v>179</v>
      </c>
      <c r="E253" s="176" t="s">
        <v>5773</v>
      </c>
      <c r="F253" s="177" t="s">
        <v>5774</v>
      </c>
      <c r="G253" s="178" t="s">
        <v>304</v>
      </c>
      <c r="H253" s="179">
        <v>30.109000000000002</v>
      </c>
      <c r="I253" s="180"/>
      <c r="J253" s="181">
        <f>ROUND(I253*H253,2)</f>
        <v>0</v>
      </c>
      <c r="K253" s="177" t="s">
        <v>183</v>
      </c>
      <c r="L253" s="41"/>
      <c r="M253" s="182" t="s">
        <v>19</v>
      </c>
      <c r="N253" s="183" t="s">
        <v>47</v>
      </c>
      <c r="O253" s="66"/>
      <c r="P253" s="184">
        <f>O253*H253</f>
        <v>0</v>
      </c>
      <c r="Q253" s="184">
        <v>0</v>
      </c>
      <c r="R253" s="184">
        <f>Q253*H253</f>
        <v>0</v>
      </c>
      <c r="S253" s="184">
        <v>0</v>
      </c>
      <c r="T253" s="185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86" t="s">
        <v>184</v>
      </c>
      <c r="AT253" s="186" t="s">
        <v>179</v>
      </c>
      <c r="AU253" s="186" t="s">
        <v>86</v>
      </c>
      <c r="AY253" s="19" t="s">
        <v>177</v>
      </c>
      <c r="BE253" s="187">
        <f>IF(N253="základní",J253,0)</f>
        <v>0</v>
      </c>
      <c r="BF253" s="187">
        <f>IF(N253="snížená",J253,0)</f>
        <v>0</v>
      </c>
      <c r="BG253" s="187">
        <f>IF(N253="zákl. přenesená",J253,0)</f>
        <v>0</v>
      </c>
      <c r="BH253" s="187">
        <f>IF(N253="sníž. přenesená",J253,0)</f>
        <v>0</v>
      </c>
      <c r="BI253" s="187">
        <f>IF(N253="nulová",J253,0)</f>
        <v>0</v>
      </c>
      <c r="BJ253" s="19" t="s">
        <v>84</v>
      </c>
      <c r="BK253" s="187">
        <f>ROUND(I253*H253,2)</f>
        <v>0</v>
      </c>
      <c r="BL253" s="19" t="s">
        <v>184</v>
      </c>
      <c r="BM253" s="186" t="s">
        <v>5775</v>
      </c>
    </row>
    <row r="254" spans="1:65" s="2" customFormat="1" ht="11.25">
      <c r="A254" s="36"/>
      <c r="B254" s="37"/>
      <c r="C254" s="38"/>
      <c r="D254" s="188" t="s">
        <v>186</v>
      </c>
      <c r="E254" s="38"/>
      <c r="F254" s="189" t="s">
        <v>5776</v>
      </c>
      <c r="G254" s="38"/>
      <c r="H254" s="38"/>
      <c r="I254" s="190"/>
      <c r="J254" s="38"/>
      <c r="K254" s="38"/>
      <c r="L254" s="41"/>
      <c r="M254" s="191"/>
      <c r="N254" s="192"/>
      <c r="O254" s="66"/>
      <c r="P254" s="66"/>
      <c r="Q254" s="66"/>
      <c r="R254" s="66"/>
      <c r="S254" s="66"/>
      <c r="T254" s="67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T254" s="19" t="s">
        <v>186</v>
      </c>
      <c r="AU254" s="19" t="s">
        <v>86</v>
      </c>
    </row>
    <row r="255" spans="1:65" s="13" customFormat="1" ht="11.25">
      <c r="B255" s="193"/>
      <c r="C255" s="194"/>
      <c r="D255" s="195" t="s">
        <v>188</v>
      </c>
      <c r="E255" s="196" t="s">
        <v>19</v>
      </c>
      <c r="F255" s="197" t="s">
        <v>5777</v>
      </c>
      <c r="G255" s="194"/>
      <c r="H255" s="198">
        <v>30.109000000000002</v>
      </c>
      <c r="I255" s="199"/>
      <c r="J255" s="194"/>
      <c r="K255" s="194"/>
      <c r="L255" s="200"/>
      <c r="M255" s="201"/>
      <c r="N255" s="202"/>
      <c r="O255" s="202"/>
      <c r="P255" s="202"/>
      <c r="Q255" s="202"/>
      <c r="R255" s="202"/>
      <c r="S255" s="202"/>
      <c r="T255" s="203"/>
      <c r="AT255" s="204" t="s">
        <v>188</v>
      </c>
      <c r="AU255" s="204" t="s">
        <v>86</v>
      </c>
      <c r="AV255" s="13" t="s">
        <v>86</v>
      </c>
      <c r="AW255" s="13" t="s">
        <v>35</v>
      </c>
      <c r="AX255" s="13" t="s">
        <v>84</v>
      </c>
      <c r="AY255" s="204" t="s">
        <v>177</v>
      </c>
    </row>
    <row r="256" spans="1:65" s="2" customFormat="1" ht="24.2" customHeight="1">
      <c r="A256" s="36"/>
      <c r="B256" s="37"/>
      <c r="C256" s="175" t="s">
        <v>836</v>
      </c>
      <c r="D256" s="175" t="s">
        <v>179</v>
      </c>
      <c r="E256" s="176" t="s">
        <v>5778</v>
      </c>
      <c r="F256" s="177" t="s">
        <v>5779</v>
      </c>
      <c r="G256" s="178" t="s">
        <v>304</v>
      </c>
      <c r="H256" s="179">
        <v>0.27</v>
      </c>
      <c r="I256" s="180"/>
      <c r="J256" s="181">
        <f>ROUND(I256*H256,2)</f>
        <v>0</v>
      </c>
      <c r="K256" s="177" t="s">
        <v>183</v>
      </c>
      <c r="L256" s="41"/>
      <c r="M256" s="182" t="s">
        <v>19</v>
      </c>
      <c r="N256" s="183" t="s">
        <v>47</v>
      </c>
      <c r="O256" s="66"/>
      <c r="P256" s="184">
        <f>O256*H256</f>
        <v>0</v>
      </c>
      <c r="Q256" s="184">
        <v>0</v>
      </c>
      <c r="R256" s="184">
        <f>Q256*H256</f>
        <v>0</v>
      </c>
      <c r="S256" s="184">
        <v>0</v>
      </c>
      <c r="T256" s="185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186" t="s">
        <v>184</v>
      </c>
      <c r="AT256" s="186" t="s">
        <v>179</v>
      </c>
      <c r="AU256" s="186" t="s">
        <v>86</v>
      </c>
      <c r="AY256" s="19" t="s">
        <v>177</v>
      </c>
      <c r="BE256" s="187">
        <f>IF(N256="základní",J256,0)</f>
        <v>0</v>
      </c>
      <c r="BF256" s="187">
        <f>IF(N256="snížená",J256,0)</f>
        <v>0</v>
      </c>
      <c r="BG256" s="187">
        <f>IF(N256="zákl. přenesená",J256,0)</f>
        <v>0</v>
      </c>
      <c r="BH256" s="187">
        <f>IF(N256="sníž. přenesená",J256,0)</f>
        <v>0</v>
      </c>
      <c r="BI256" s="187">
        <f>IF(N256="nulová",J256,0)</f>
        <v>0</v>
      </c>
      <c r="BJ256" s="19" t="s">
        <v>84</v>
      </c>
      <c r="BK256" s="187">
        <f>ROUND(I256*H256,2)</f>
        <v>0</v>
      </c>
      <c r="BL256" s="19" t="s">
        <v>184</v>
      </c>
      <c r="BM256" s="186" t="s">
        <v>5780</v>
      </c>
    </row>
    <row r="257" spans="1:65" s="2" customFormat="1" ht="11.25">
      <c r="A257" s="36"/>
      <c r="B257" s="37"/>
      <c r="C257" s="38"/>
      <c r="D257" s="188" t="s">
        <v>186</v>
      </c>
      <c r="E257" s="38"/>
      <c r="F257" s="189" t="s">
        <v>5781</v>
      </c>
      <c r="G257" s="38"/>
      <c r="H257" s="38"/>
      <c r="I257" s="190"/>
      <c r="J257" s="38"/>
      <c r="K257" s="38"/>
      <c r="L257" s="41"/>
      <c r="M257" s="191"/>
      <c r="N257" s="192"/>
      <c r="O257" s="66"/>
      <c r="P257" s="66"/>
      <c r="Q257" s="66"/>
      <c r="R257" s="66"/>
      <c r="S257" s="66"/>
      <c r="T257" s="67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T257" s="19" t="s">
        <v>186</v>
      </c>
      <c r="AU257" s="19" t="s">
        <v>86</v>
      </c>
    </row>
    <row r="258" spans="1:65" s="12" customFormat="1" ht="22.9" customHeight="1">
      <c r="B258" s="159"/>
      <c r="C258" s="160"/>
      <c r="D258" s="161" t="s">
        <v>75</v>
      </c>
      <c r="E258" s="173" t="s">
        <v>1254</v>
      </c>
      <c r="F258" s="173" t="s">
        <v>1255</v>
      </c>
      <c r="G258" s="160"/>
      <c r="H258" s="160"/>
      <c r="I258" s="163"/>
      <c r="J258" s="174">
        <f>BK258</f>
        <v>0</v>
      </c>
      <c r="K258" s="160"/>
      <c r="L258" s="165"/>
      <c r="M258" s="166"/>
      <c r="N258" s="167"/>
      <c r="O258" s="167"/>
      <c r="P258" s="168">
        <f>SUM(P259:P260)</f>
        <v>0</v>
      </c>
      <c r="Q258" s="167"/>
      <c r="R258" s="168">
        <f>SUM(R259:R260)</f>
        <v>0</v>
      </c>
      <c r="S258" s="167"/>
      <c r="T258" s="169">
        <f>SUM(T259:T260)</f>
        <v>0</v>
      </c>
      <c r="AR258" s="170" t="s">
        <v>84</v>
      </c>
      <c r="AT258" s="171" t="s">
        <v>75</v>
      </c>
      <c r="AU258" s="171" t="s">
        <v>84</v>
      </c>
      <c r="AY258" s="170" t="s">
        <v>177</v>
      </c>
      <c r="BK258" s="172">
        <f>SUM(BK259:BK260)</f>
        <v>0</v>
      </c>
    </row>
    <row r="259" spans="1:65" s="2" customFormat="1" ht="24.2" customHeight="1">
      <c r="A259" s="36"/>
      <c r="B259" s="37"/>
      <c r="C259" s="175" t="s">
        <v>861</v>
      </c>
      <c r="D259" s="175" t="s">
        <v>179</v>
      </c>
      <c r="E259" s="176" t="s">
        <v>5782</v>
      </c>
      <c r="F259" s="177" t="s">
        <v>5783</v>
      </c>
      <c r="G259" s="178" t="s">
        <v>304</v>
      </c>
      <c r="H259" s="179">
        <v>7.3970000000000002</v>
      </c>
      <c r="I259" s="180"/>
      <c r="J259" s="181">
        <f>ROUND(I259*H259,2)</f>
        <v>0</v>
      </c>
      <c r="K259" s="177" t="s">
        <v>183</v>
      </c>
      <c r="L259" s="41"/>
      <c r="M259" s="182" t="s">
        <v>19</v>
      </c>
      <c r="N259" s="183" t="s">
        <v>47</v>
      </c>
      <c r="O259" s="66"/>
      <c r="P259" s="184">
        <f>O259*H259</f>
        <v>0</v>
      </c>
      <c r="Q259" s="184">
        <v>0</v>
      </c>
      <c r="R259" s="184">
        <f>Q259*H259</f>
        <v>0</v>
      </c>
      <c r="S259" s="184">
        <v>0</v>
      </c>
      <c r="T259" s="185">
        <f>S259*H259</f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86" t="s">
        <v>184</v>
      </c>
      <c r="AT259" s="186" t="s">
        <v>179</v>
      </c>
      <c r="AU259" s="186" t="s">
        <v>86</v>
      </c>
      <c r="AY259" s="19" t="s">
        <v>177</v>
      </c>
      <c r="BE259" s="187">
        <f>IF(N259="základní",J259,0)</f>
        <v>0</v>
      </c>
      <c r="BF259" s="187">
        <f>IF(N259="snížená",J259,0)</f>
        <v>0</v>
      </c>
      <c r="BG259" s="187">
        <f>IF(N259="zákl. přenesená",J259,0)</f>
        <v>0</v>
      </c>
      <c r="BH259" s="187">
        <f>IF(N259="sníž. přenesená",J259,0)</f>
        <v>0</v>
      </c>
      <c r="BI259" s="187">
        <f>IF(N259="nulová",J259,0)</f>
        <v>0</v>
      </c>
      <c r="BJ259" s="19" t="s">
        <v>84</v>
      </c>
      <c r="BK259" s="187">
        <f>ROUND(I259*H259,2)</f>
        <v>0</v>
      </c>
      <c r="BL259" s="19" t="s">
        <v>184</v>
      </c>
      <c r="BM259" s="186" t="s">
        <v>5784</v>
      </c>
    </row>
    <row r="260" spans="1:65" s="2" customFormat="1" ht="11.25">
      <c r="A260" s="36"/>
      <c r="B260" s="37"/>
      <c r="C260" s="38"/>
      <c r="D260" s="188" t="s">
        <v>186</v>
      </c>
      <c r="E260" s="38"/>
      <c r="F260" s="189" t="s">
        <v>5785</v>
      </c>
      <c r="G260" s="38"/>
      <c r="H260" s="38"/>
      <c r="I260" s="190"/>
      <c r="J260" s="38"/>
      <c r="K260" s="38"/>
      <c r="L260" s="41"/>
      <c r="M260" s="191"/>
      <c r="N260" s="192"/>
      <c r="O260" s="66"/>
      <c r="P260" s="66"/>
      <c r="Q260" s="66"/>
      <c r="R260" s="66"/>
      <c r="S260" s="66"/>
      <c r="T260" s="67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T260" s="19" t="s">
        <v>186</v>
      </c>
      <c r="AU260" s="19" t="s">
        <v>86</v>
      </c>
    </row>
    <row r="261" spans="1:65" s="12" customFormat="1" ht="25.9" customHeight="1">
      <c r="B261" s="159"/>
      <c r="C261" s="160"/>
      <c r="D261" s="161" t="s">
        <v>75</v>
      </c>
      <c r="E261" s="162" t="s">
        <v>1261</v>
      </c>
      <c r="F261" s="162" t="s">
        <v>1262</v>
      </c>
      <c r="G261" s="160"/>
      <c r="H261" s="160"/>
      <c r="I261" s="163"/>
      <c r="J261" s="164">
        <f>BK261</f>
        <v>0</v>
      </c>
      <c r="K261" s="160"/>
      <c r="L261" s="165"/>
      <c r="M261" s="166"/>
      <c r="N261" s="167"/>
      <c r="O261" s="167"/>
      <c r="P261" s="168">
        <f>P262+P271+P282</f>
        <v>0</v>
      </c>
      <c r="Q261" s="167"/>
      <c r="R261" s="168">
        <f>R262+R271+R282</f>
        <v>0.96272060000000015</v>
      </c>
      <c r="S261" s="167"/>
      <c r="T261" s="169">
        <f>T262+T271+T282</f>
        <v>0.17549999999999999</v>
      </c>
      <c r="AR261" s="170" t="s">
        <v>86</v>
      </c>
      <c r="AT261" s="171" t="s">
        <v>75</v>
      </c>
      <c r="AU261" s="171" t="s">
        <v>76</v>
      </c>
      <c r="AY261" s="170" t="s">
        <v>177</v>
      </c>
      <c r="BK261" s="172">
        <f>BK262+BK271+BK282</f>
        <v>0</v>
      </c>
    </row>
    <row r="262" spans="1:65" s="12" customFormat="1" ht="22.9" customHeight="1">
      <c r="B262" s="159"/>
      <c r="C262" s="160"/>
      <c r="D262" s="161" t="s">
        <v>75</v>
      </c>
      <c r="E262" s="173" t="s">
        <v>1403</v>
      </c>
      <c r="F262" s="173" t="s">
        <v>1404</v>
      </c>
      <c r="G262" s="160"/>
      <c r="H262" s="160"/>
      <c r="I262" s="163"/>
      <c r="J262" s="174">
        <f>BK262</f>
        <v>0</v>
      </c>
      <c r="K262" s="160"/>
      <c r="L262" s="165"/>
      <c r="M262" s="166"/>
      <c r="N262" s="167"/>
      <c r="O262" s="167"/>
      <c r="P262" s="168">
        <f>SUM(P263:P270)</f>
        <v>0</v>
      </c>
      <c r="Q262" s="167"/>
      <c r="R262" s="168">
        <f>SUM(R263:R270)</f>
        <v>0.10626525000000001</v>
      </c>
      <c r="S262" s="167"/>
      <c r="T262" s="169">
        <f>SUM(T263:T270)</f>
        <v>0</v>
      </c>
      <c r="AR262" s="170" t="s">
        <v>86</v>
      </c>
      <c r="AT262" s="171" t="s">
        <v>75</v>
      </c>
      <c r="AU262" s="171" t="s">
        <v>84</v>
      </c>
      <c r="AY262" s="170" t="s">
        <v>177</v>
      </c>
      <c r="BK262" s="172">
        <f>SUM(BK263:BK270)</f>
        <v>0</v>
      </c>
    </row>
    <row r="263" spans="1:65" s="2" customFormat="1" ht="24.2" customHeight="1">
      <c r="A263" s="36"/>
      <c r="B263" s="37"/>
      <c r="C263" s="175" t="s">
        <v>875</v>
      </c>
      <c r="D263" s="175" t="s">
        <v>179</v>
      </c>
      <c r="E263" s="176" t="s">
        <v>5786</v>
      </c>
      <c r="F263" s="177" t="s">
        <v>5787</v>
      </c>
      <c r="G263" s="178" t="s">
        <v>199</v>
      </c>
      <c r="H263" s="179">
        <v>27.3</v>
      </c>
      <c r="I263" s="180"/>
      <c r="J263" s="181">
        <f>ROUND(I263*H263,2)</f>
        <v>0</v>
      </c>
      <c r="K263" s="177" t="s">
        <v>183</v>
      </c>
      <c r="L263" s="41"/>
      <c r="M263" s="182" t="s">
        <v>19</v>
      </c>
      <c r="N263" s="183" t="s">
        <v>47</v>
      </c>
      <c r="O263" s="66"/>
      <c r="P263" s="184">
        <f>O263*H263</f>
        <v>0</v>
      </c>
      <c r="Q263" s="184">
        <v>3.0000000000000001E-3</v>
      </c>
      <c r="R263" s="184">
        <f>Q263*H263</f>
        <v>8.1900000000000001E-2</v>
      </c>
      <c r="S263" s="184">
        <v>0</v>
      </c>
      <c r="T263" s="185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186" t="s">
        <v>301</v>
      </c>
      <c r="AT263" s="186" t="s">
        <v>179</v>
      </c>
      <c r="AU263" s="186" t="s">
        <v>86</v>
      </c>
      <c r="AY263" s="19" t="s">
        <v>177</v>
      </c>
      <c r="BE263" s="187">
        <f>IF(N263="základní",J263,0)</f>
        <v>0</v>
      </c>
      <c r="BF263" s="187">
        <f>IF(N263="snížená",J263,0)</f>
        <v>0</v>
      </c>
      <c r="BG263" s="187">
        <f>IF(N263="zákl. přenesená",J263,0)</f>
        <v>0</v>
      </c>
      <c r="BH263" s="187">
        <f>IF(N263="sníž. přenesená",J263,0)</f>
        <v>0</v>
      </c>
      <c r="BI263" s="187">
        <f>IF(N263="nulová",J263,0)</f>
        <v>0</v>
      </c>
      <c r="BJ263" s="19" t="s">
        <v>84</v>
      </c>
      <c r="BK263" s="187">
        <f>ROUND(I263*H263,2)</f>
        <v>0</v>
      </c>
      <c r="BL263" s="19" t="s">
        <v>301</v>
      </c>
      <c r="BM263" s="186" t="s">
        <v>5788</v>
      </c>
    </row>
    <row r="264" spans="1:65" s="2" customFormat="1" ht="11.25">
      <c r="A264" s="36"/>
      <c r="B264" s="37"/>
      <c r="C264" s="38"/>
      <c r="D264" s="188" t="s">
        <v>186</v>
      </c>
      <c r="E264" s="38"/>
      <c r="F264" s="189" t="s">
        <v>5789</v>
      </c>
      <c r="G264" s="38"/>
      <c r="H264" s="38"/>
      <c r="I264" s="190"/>
      <c r="J264" s="38"/>
      <c r="K264" s="38"/>
      <c r="L264" s="41"/>
      <c r="M264" s="191"/>
      <c r="N264" s="192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186</v>
      </c>
      <c r="AU264" s="19" t="s">
        <v>86</v>
      </c>
    </row>
    <row r="265" spans="1:65" s="15" customFormat="1" ht="11.25">
      <c r="B265" s="216"/>
      <c r="C265" s="217"/>
      <c r="D265" s="195" t="s">
        <v>188</v>
      </c>
      <c r="E265" s="218" t="s">
        <v>19</v>
      </c>
      <c r="F265" s="219" t="s">
        <v>5790</v>
      </c>
      <c r="G265" s="217"/>
      <c r="H265" s="218" t="s">
        <v>19</v>
      </c>
      <c r="I265" s="220"/>
      <c r="J265" s="217"/>
      <c r="K265" s="217"/>
      <c r="L265" s="221"/>
      <c r="M265" s="222"/>
      <c r="N265" s="223"/>
      <c r="O265" s="223"/>
      <c r="P265" s="223"/>
      <c r="Q265" s="223"/>
      <c r="R265" s="223"/>
      <c r="S265" s="223"/>
      <c r="T265" s="224"/>
      <c r="AT265" s="225" t="s">
        <v>188</v>
      </c>
      <c r="AU265" s="225" t="s">
        <v>86</v>
      </c>
      <c r="AV265" s="15" t="s">
        <v>84</v>
      </c>
      <c r="AW265" s="15" t="s">
        <v>35</v>
      </c>
      <c r="AX265" s="15" t="s">
        <v>76</v>
      </c>
      <c r="AY265" s="225" t="s">
        <v>177</v>
      </c>
    </row>
    <row r="266" spans="1:65" s="13" customFormat="1" ht="11.25">
      <c r="B266" s="193"/>
      <c r="C266" s="194"/>
      <c r="D266" s="195" t="s">
        <v>188</v>
      </c>
      <c r="E266" s="196" t="s">
        <v>19</v>
      </c>
      <c r="F266" s="197" t="s">
        <v>5791</v>
      </c>
      <c r="G266" s="194"/>
      <c r="H266" s="198">
        <v>27.3</v>
      </c>
      <c r="I266" s="199"/>
      <c r="J266" s="194"/>
      <c r="K266" s="194"/>
      <c r="L266" s="200"/>
      <c r="M266" s="201"/>
      <c r="N266" s="202"/>
      <c r="O266" s="202"/>
      <c r="P266" s="202"/>
      <c r="Q266" s="202"/>
      <c r="R266" s="202"/>
      <c r="S266" s="202"/>
      <c r="T266" s="203"/>
      <c r="AT266" s="204" t="s">
        <v>188</v>
      </c>
      <c r="AU266" s="204" t="s">
        <v>86</v>
      </c>
      <c r="AV266" s="13" t="s">
        <v>86</v>
      </c>
      <c r="AW266" s="13" t="s">
        <v>35</v>
      </c>
      <c r="AX266" s="13" t="s">
        <v>84</v>
      </c>
      <c r="AY266" s="204" t="s">
        <v>177</v>
      </c>
    </row>
    <row r="267" spans="1:65" s="2" customFormat="1" ht="16.5" customHeight="1">
      <c r="A267" s="36"/>
      <c r="B267" s="37"/>
      <c r="C267" s="237" t="s">
        <v>896</v>
      </c>
      <c r="D267" s="237" t="s">
        <v>757</v>
      </c>
      <c r="E267" s="238" t="s">
        <v>5792</v>
      </c>
      <c r="F267" s="239" t="s">
        <v>5793</v>
      </c>
      <c r="G267" s="240" t="s">
        <v>199</v>
      </c>
      <c r="H267" s="241">
        <v>28.664999999999999</v>
      </c>
      <c r="I267" s="242"/>
      <c r="J267" s="243">
        <f>ROUND(I267*H267,2)</f>
        <v>0</v>
      </c>
      <c r="K267" s="239" t="s">
        <v>183</v>
      </c>
      <c r="L267" s="244"/>
      <c r="M267" s="245" t="s">
        <v>19</v>
      </c>
      <c r="N267" s="246" t="s">
        <v>47</v>
      </c>
      <c r="O267" s="66"/>
      <c r="P267" s="184">
        <f>O267*H267</f>
        <v>0</v>
      </c>
      <c r="Q267" s="184">
        <v>8.4999999999999995E-4</v>
      </c>
      <c r="R267" s="184">
        <f>Q267*H267</f>
        <v>2.4365249999999998E-2</v>
      </c>
      <c r="S267" s="184">
        <v>0</v>
      </c>
      <c r="T267" s="185">
        <f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86" t="s">
        <v>592</v>
      </c>
      <c r="AT267" s="186" t="s">
        <v>757</v>
      </c>
      <c r="AU267" s="186" t="s">
        <v>86</v>
      </c>
      <c r="AY267" s="19" t="s">
        <v>177</v>
      </c>
      <c r="BE267" s="187">
        <f>IF(N267="základní",J267,0)</f>
        <v>0</v>
      </c>
      <c r="BF267" s="187">
        <f>IF(N267="snížená",J267,0)</f>
        <v>0</v>
      </c>
      <c r="BG267" s="187">
        <f>IF(N267="zákl. přenesená",J267,0)</f>
        <v>0</v>
      </c>
      <c r="BH267" s="187">
        <f>IF(N267="sníž. přenesená",J267,0)</f>
        <v>0</v>
      </c>
      <c r="BI267" s="187">
        <f>IF(N267="nulová",J267,0)</f>
        <v>0</v>
      </c>
      <c r="BJ267" s="19" t="s">
        <v>84</v>
      </c>
      <c r="BK267" s="187">
        <f>ROUND(I267*H267,2)</f>
        <v>0</v>
      </c>
      <c r="BL267" s="19" t="s">
        <v>301</v>
      </c>
      <c r="BM267" s="186" t="s">
        <v>5794</v>
      </c>
    </row>
    <row r="268" spans="1:65" s="13" customFormat="1" ht="11.25">
      <c r="B268" s="193"/>
      <c r="C268" s="194"/>
      <c r="D268" s="195" t="s">
        <v>188</v>
      </c>
      <c r="E268" s="196" t="s">
        <v>19</v>
      </c>
      <c r="F268" s="197" t="s">
        <v>5795</v>
      </c>
      <c r="G268" s="194"/>
      <c r="H268" s="198">
        <v>28.664999999999999</v>
      </c>
      <c r="I268" s="199"/>
      <c r="J268" s="194"/>
      <c r="K268" s="194"/>
      <c r="L268" s="200"/>
      <c r="M268" s="201"/>
      <c r="N268" s="202"/>
      <c r="O268" s="202"/>
      <c r="P268" s="202"/>
      <c r="Q268" s="202"/>
      <c r="R268" s="202"/>
      <c r="S268" s="202"/>
      <c r="T268" s="203"/>
      <c r="AT268" s="204" t="s">
        <v>188</v>
      </c>
      <c r="AU268" s="204" t="s">
        <v>86</v>
      </c>
      <c r="AV268" s="13" t="s">
        <v>86</v>
      </c>
      <c r="AW268" s="13" t="s">
        <v>35</v>
      </c>
      <c r="AX268" s="13" t="s">
        <v>84</v>
      </c>
      <c r="AY268" s="204" t="s">
        <v>177</v>
      </c>
    </row>
    <row r="269" spans="1:65" s="2" customFormat="1" ht="24.2" customHeight="1">
      <c r="A269" s="36"/>
      <c r="B269" s="37"/>
      <c r="C269" s="175" t="s">
        <v>901</v>
      </c>
      <c r="D269" s="175" t="s">
        <v>179</v>
      </c>
      <c r="E269" s="176" t="s">
        <v>5796</v>
      </c>
      <c r="F269" s="177" t="s">
        <v>5797</v>
      </c>
      <c r="G269" s="178" t="s">
        <v>1359</v>
      </c>
      <c r="H269" s="249"/>
      <c r="I269" s="180"/>
      <c r="J269" s="181">
        <f>ROUND(I269*H269,2)</f>
        <v>0</v>
      </c>
      <c r="K269" s="177" t="s">
        <v>183</v>
      </c>
      <c r="L269" s="41"/>
      <c r="M269" s="182" t="s">
        <v>19</v>
      </c>
      <c r="N269" s="183" t="s">
        <v>47</v>
      </c>
      <c r="O269" s="66"/>
      <c r="P269" s="184">
        <f>O269*H269</f>
        <v>0</v>
      </c>
      <c r="Q269" s="184">
        <v>0</v>
      </c>
      <c r="R269" s="184">
        <f>Q269*H269</f>
        <v>0</v>
      </c>
      <c r="S269" s="184">
        <v>0</v>
      </c>
      <c r="T269" s="185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86" t="s">
        <v>301</v>
      </c>
      <c r="AT269" s="186" t="s">
        <v>179</v>
      </c>
      <c r="AU269" s="186" t="s">
        <v>86</v>
      </c>
      <c r="AY269" s="19" t="s">
        <v>177</v>
      </c>
      <c r="BE269" s="187">
        <f>IF(N269="základní",J269,0)</f>
        <v>0</v>
      </c>
      <c r="BF269" s="187">
        <f>IF(N269="snížená",J269,0)</f>
        <v>0</v>
      </c>
      <c r="BG269" s="187">
        <f>IF(N269="zákl. přenesená",J269,0)</f>
        <v>0</v>
      </c>
      <c r="BH269" s="187">
        <f>IF(N269="sníž. přenesená",J269,0)</f>
        <v>0</v>
      </c>
      <c r="BI269" s="187">
        <f>IF(N269="nulová",J269,0)</f>
        <v>0</v>
      </c>
      <c r="BJ269" s="19" t="s">
        <v>84</v>
      </c>
      <c r="BK269" s="187">
        <f>ROUND(I269*H269,2)</f>
        <v>0</v>
      </c>
      <c r="BL269" s="19" t="s">
        <v>301</v>
      </c>
      <c r="BM269" s="186" t="s">
        <v>5798</v>
      </c>
    </row>
    <row r="270" spans="1:65" s="2" customFormat="1" ht="11.25">
      <c r="A270" s="36"/>
      <c r="B270" s="37"/>
      <c r="C270" s="38"/>
      <c r="D270" s="188" t="s">
        <v>186</v>
      </c>
      <c r="E270" s="38"/>
      <c r="F270" s="189" t="s">
        <v>5799</v>
      </c>
      <c r="G270" s="38"/>
      <c r="H270" s="38"/>
      <c r="I270" s="190"/>
      <c r="J270" s="38"/>
      <c r="K270" s="38"/>
      <c r="L270" s="41"/>
      <c r="M270" s="191"/>
      <c r="N270" s="192"/>
      <c r="O270" s="66"/>
      <c r="P270" s="66"/>
      <c r="Q270" s="66"/>
      <c r="R270" s="66"/>
      <c r="S270" s="66"/>
      <c r="T270" s="67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T270" s="19" t="s">
        <v>186</v>
      </c>
      <c r="AU270" s="19" t="s">
        <v>86</v>
      </c>
    </row>
    <row r="271" spans="1:65" s="12" customFormat="1" ht="22.9" customHeight="1">
      <c r="B271" s="159"/>
      <c r="C271" s="160"/>
      <c r="D271" s="161" t="s">
        <v>75</v>
      </c>
      <c r="E271" s="173" t="s">
        <v>2348</v>
      </c>
      <c r="F271" s="173" t="s">
        <v>2349</v>
      </c>
      <c r="G271" s="160"/>
      <c r="H271" s="160"/>
      <c r="I271" s="163"/>
      <c r="J271" s="174">
        <f>BK271</f>
        <v>0</v>
      </c>
      <c r="K271" s="160"/>
      <c r="L271" s="165"/>
      <c r="M271" s="166"/>
      <c r="N271" s="167"/>
      <c r="O271" s="167"/>
      <c r="P271" s="168">
        <f>SUM(P272:P281)</f>
        <v>0</v>
      </c>
      <c r="Q271" s="167"/>
      <c r="R271" s="168">
        <f>SUM(R272:R281)</f>
        <v>0.27335000000000004</v>
      </c>
      <c r="S271" s="167"/>
      <c r="T271" s="169">
        <f>SUM(T272:T281)</f>
        <v>0.17549999999999999</v>
      </c>
      <c r="AR271" s="170" t="s">
        <v>86</v>
      </c>
      <c r="AT271" s="171" t="s">
        <v>75</v>
      </c>
      <c r="AU271" s="171" t="s">
        <v>84</v>
      </c>
      <c r="AY271" s="170" t="s">
        <v>177</v>
      </c>
      <c r="BK271" s="172">
        <f>SUM(BK272:BK281)</f>
        <v>0</v>
      </c>
    </row>
    <row r="272" spans="1:65" s="2" customFormat="1" ht="16.5" customHeight="1">
      <c r="A272" s="36"/>
      <c r="B272" s="37"/>
      <c r="C272" s="175" t="s">
        <v>906</v>
      </c>
      <c r="D272" s="175" t="s">
        <v>179</v>
      </c>
      <c r="E272" s="176" t="s">
        <v>5800</v>
      </c>
      <c r="F272" s="177" t="s">
        <v>5801</v>
      </c>
      <c r="G272" s="178" t="s">
        <v>272</v>
      </c>
      <c r="H272" s="179">
        <v>1</v>
      </c>
      <c r="I272" s="180"/>
      <c r="J272" s="181">
        <f>ROUND(I272*H272,2)</f>
        <v>0</v>
      </c>
      <c r="K272" s="177" t="s">
        <v>183</v>
      </c>
      <c r="L272" s="41"/>
      <c r="M272" s="182" t="s">
        <v>19</v>
      </c>
      <c r="N272" s="183" t="s">
        <v>47</v>
      </c>
      <c r="O272" s="66"/>
      <c r="P272" s="184">
        <f>O272*H272</f>
        <v>0</v>
      </c>
      <c r="Q272" s="184">
        <v>0</v>
      </c>
      <c r="R272" s="184">
        <f>Q272*H272</f>
        <v>0</v>
      </c>
      <c r="S272" s="184">
        <v>0.17549999999999999</v>
      </c>
      <c r="T272" s="185">
        <f>S272*H272</f>
        <v>0.17549999999999999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86" t="s">
        <v>301</v>
      </c>
      <c r="AT272" s="186" t="s">
        <v>179</v>
      </c>
      <c r="AU272" s="186" t="s">
        <v>86</v>
      </c>
      <c r="AY272" s="19" t="s">
        <v>177</v>
      </c>
      <c r="BE272" s="187">
        <f>IF(N272="základní",J272,0)</f>
        <v>0</v>
      </c>
      <c r="BF272" s="187">
        <f>IF(N272="snížená",J272,0)</f>
        <v>0</v>
      </c>
      <c r="BG272" s="187">
        <f>IF(N272="zákl. přenesená",J272,0)</f>
        <v>0</v>
      </c>
      <c r="BH272" s="187">
        <f>IF(N272="sníž. přenesená",J272,0)</f>
        <v>0</v>
      </c>
      <c r="BI272" s="187">
        <f>IF(N272="nulová",J272,0)</f>
        <v>0</v>
      </c>
      <c r="BJ272" s="19" t="s">
        <v>84</v>
      </c>
      <c r="BK272" s="187">
        <f>ROUND(I272*H272,2)</f>
        <v>0</v>
      </c>
      <c r="BL272" s="19" t="s">
        <v>301</v>
      </c>
      <c r="BM272" s="186" t="s">
        <v>5802</v>
      </c>
    </row>
    <row r="273" spans="1:65" s="2" customFormat="1" ht="11.25">
      <c r="A273" s="36"/>
      <c r="B273" s="37"/>
      <c r="C273" s="38"/>
      <c r="D273" s="188" t="s">
        <v>186</v>
      </c>
      <c r="E273" s="38"/>
      <c r="F273" s="189" t="s">
        <v>5803</v>
      </c>
      <c r="G273" s="38"/>
      <c r="H273" s="38"/>
      <c r="I273" s="190"/>
      <c r="J273" s="38"/>
      <c r="K273" s="38"/>
      <c r="L273" s="41"/>
      <c r="M273" s="191"/>
      <c r="N273" s="192"/>
      <c r="O273" s="66"/>
      <c r="P273" s="66"/>
      <c r="Q273" s="66"/>
      <c r="R273" s="66"/>
      <c r="S273" s="66"/>
      <c r="T273" s="67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T273" s="19" t="s">
        <v>186</v>
      </c>
      <c r="AU273" s="19" t="s">
        <v>86</v>
      </c>
    </row>
    <row r="274" spans="1:65" s="13" customFormat="1" ht="11.25">
      <c r="B274" s="193"/>
      <c r="C274" s="194"/>
      <c r="D274" s="195" t="s">
        <v>188</v>
      </c>
      <c r="E274" s="196" t="s">
        <v>19</v>
      </c>
      <c r="F274" s="197" t="s">
        <v>5804</v>
      </c>
      <c r="G274" s="194"/>
      <c r="H274" s="198">
        <v>1</v>
      </c>
      <c r="I274" s="199"/>
      <c r="J274" s="194"/>
      <c r="K274" s="194"/>
      <c r="L274" s="200"/>
      <c r="M274" s="201"/>
      <c r="N274" s="202"/>
      <c r="O274" s="202"/>
      <c r="P274" s="202"/>
      <c r="Q274" s="202"/>
      <c r="R274" s="202"/>
      <c r="S274" s="202"/>
      <c r="T274" s="203"/>
      <c r="AT274" s="204" t="s">
        <v>188</v>
      </c>
      <c r="AU274" s="204" t="s">
        <v>86</v>
      </c>
      <c r="AV274" s="13" t="s">
        <v>86</v>
      </c>
      <c r="AW274" s="13" t="s">
        <v>35</v>
      </c>
      <c r="AX274" s="13" t="s">
        <v>84</v>
      </c>
      <c r="AY274" s="204" t="s">
        <v>177</v>
      </c>
    </row>
    <row r="275" spans="1:65" s="2" customFormat="1" ht="16.5" customHeight="1">
      <c r="A275" s="36"/>
      <c r="B275" s="37"/>
      <c r="C275" s="175" t="s">
        <v>911</v>
      </c>
      <c r="D275" s="175" t="s">
        <v>179</v>
      </c>
      <c r="E275" s="176" t="s">
        <v>5805</v>
      </c>
      <c r="F275" s="177" t="s">
        <v>5806</v>
      </c>
      <c r="G275" s="178" t="s">
        <v>272</v>
      </c>
      <c r="H275" s="179">
        <v>1</v>
      </c>
      <c r="I275" s="180"/>
      <c r="J275" s="181">
        <f>ROUND(I275*H275,2)</f>
        <v>0</v>
      </c>
      <c r="K275" s="177" t="s">
        <v>183</v>
      </c>
      <c r="L275" s="41"/>
      <c r="M275" s="182" t="s">
        <v>19</v>
      </c>
      <c r="N275" s="183" t="s">
        <v>47</v>
      </c>
      <c r="O275" s="66"/>
      <c r="P275" s="184">
        <f>O275*H275</f>
        <v>0</v>
      </c>
      <c r="Q275" s="184">
        <v>8.4999999999999995E-4</v>
      </c>
      <c r="R275" s="184">
        <f>Q275*H275</f>
        <v>8.4999999999999995E-4</v>
      </c>
      <c r="S275" s="184">
        <v>0</v>
      </c>
      <c r="T275" s="185">
        <f>S275*H275</f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86" t="s">
        <v>301</v>
      </c>
      <c r="AT275" s="186" t="s">
        <v>179</v>
      </c>
      <c r="AU275" s="186" t="s">
        <v>86</v>
      </c>
      <c r="AY275" s="19" t="s">
        <v>177</v>
      </c>
      <c r="BE275" s="187">
        <f>IF(N275="základní",J275,0)</f>
        <v>0</v>
      </c>
      <c r="BF275" s="187">
        <f>IF(N275="snížená",J275,0)</f>
        <v>0</v>
      </c>
      <c r="BG275" s="187">
        <f>IF(N275="zákl. přenesená",J275,0)</f>
        <v>0</v>
      </c>
      <c r="BH275" s="187">
        <f>IF(N275="sníž. přenesená",J275,0)</f>
        <v>0</v>
      </c>
      <c r="BI275" s="187">
        <f>IF(N275="nulová",J275,0)</f>
        <v>0</v>
      </c>
      <c r="BJ275" s="19" t="s">
        <v>84</v>
      </c>
      <c r="BK275" s="187">
        <f>ROUND(I275*H275,2)</f>
        <v>0</v>
      </c>
      <c r="BL275" s="19" t="s">
        <v>301</v>
      </c>
      <c r="BM275" s="186" t="s">
        <v>5807</v>
      </c>
    </row>
    <row r="276" spans="1:65" s="2" customFormat="1" ht="11.25">
      <c r="A276" s="36"/>
      <c r="B276" s="37"/>
      <c r="C276" s="38"/>
      <c r="D276" s="188" t="s">
        <v>186</v>
      </c>
      <c r="E276" s="38"/>
      <c r="F276" s="189" t="s">
        <v>5808</v>
      </c>
      <c r="G276" s="38"/>
      <c r="H276" s="38"/>
      <c r="I276" s="190"/>
      <c r="J276" s="38"/>
      <c r="K276" s="38"/>
      <c r="L276" s="41"/>
      <c r="M276" s="191"/>
      <c r="N276" s="192"/>
      <c r="O276" s="66"/>
      <c r="P276" s="66"/>
      <c r="Q276" s="66"/>
      <c r="R276" s="66"/>
      <c r="S276" s="66"/>
      <c r="T276" s="67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T276" s="19" t="s">
        <v>186</v>
      </c>
      <c r="AU276" s="19" t="s">
        <v>86</v>
      </c>
    </row>
    <row r="277" spans="1:65" s="13" customFormat="1" ht="11.25">
      <c r="B277" s="193"/>
      <c r="C277" s="194"/>
      <c r="D277" s="195" t="s">
        <v>188</v>
      </c>
      <c r="E277" s="196" t="s">
        <v>19</v>
      </c>
      <c r="F277" s="197" t="s">
        <v>5809</v>
      </c>
      <c r="G277" s="194"/>
      <c r="H277" s="198">
        <v>1</v>
      </c>
      <c r="I277" s="199"/>
      <c r="J277" s="194"/>
      <c r="K277" s="194"/>
      <c r="L277" s="200"/>
      <c r="M277" s="201"/>
      <c r="N277" s="202"/>
      <c r="O277" s="202"/>
      <c r="P277" s="202"/>
      <c r="Q277" s="202"/>
      <c r="R277" s="202"/>
      <c r="S277" s="202"/>
      <c r="T277" s="203"/>
      <c r="AT277" s="204" t="s">
        <v>188</v>
      </c>
      <c r="AU277" s="204" t="s">
        <v>86</v>
      </c>
      <c r="AV277" s="13" t="s">
        <v>86</v>
      </c>
      <c r="AW277" s="13" t="s">
        <v>35</v>
      </c>
      <c r="AX277" s="13" t="s">
        <v>84</v>
      </c>
      <c r="AY277" s="204" t="s">
        <v>177</v>
      </c>
    </row>
    <row r="278" spans="1:65" s="2" customFormat="1" ht="16.5" customHeight="1">
      <c r="A278" s="36"/>
      <c r="B278" s="37"/>
      <c r="C278" s="237" t="s">
        <v>916</v>
      </c>
      <c r="D278" s="237" t="s">
        <v>757</v>
      </c>
      <c r="E278" s="238" t="s">
        <v>5810</v>
      </c>
      <c r="F278" s="239" t="s">
        <v>5811</v>
      </c>
      <c r="G278" s="240" t="s">
        <v>272</v>
      </c>
      <c r="H278" s="241">
        <v>1</v>
      </c>
      <c r="I278" s="242"/>
      <c r="J278" s="243">
        <f>ROUND(I278*H278,2)</f>
        <v>0</v>
      </c>
      <c r="K278" s="239" t="s">
        <v>19</v>
      </c>
      <c r="L278" s="244"/>
      <c r="M278" s="245" t="s">
        <v>19</v>
      </c>
      <c r="N278" s="246" t="s">
        <v>47</v>
      </c>
      <c r="O278" s="66"/>
      <c r="P278" s="184">
        <f>O278*H278</f>
        <v>0</v>
      </c>
      <c r="Q278" s="184">
        <v>0.27250000000000002</v>
      </c>
      <c r="R278" s="184">
        <f>Q278*H278</f>
        <v>0.27250000000000002</v>
      </c>
      <c r="S278" s="184">
        <v>0</v>
      </c>
      <c r="T278" s="185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86" t="s">
        <v>592</v>
      </c>
      <c r="AT278" s="186" t="s">
        <v>757</v>
      </c>
      <c r="AU278" s="186" t="s">
        <v>86</v>
      </c>
      <c r="AY278" s="19" t="s">
        <v>177</v>
      </c>
      <c r="BE278" s="187">
        <f>IF(N278="základní",J278,0)</f>
        <v>0</v>
      </c>
      <c r="BF278" s="187">
        <f>IF(N278="snížená",J278,0)</f>
        <v>0</v>
      </c>
      <c r="BG278" s="187">
        <f>IF(N278="zákl. přenesená",J278,0)</f>
        <v>0</v>
      </c>
      <c r="BH278" s="187">
        <f>IF(N278="sníž. přenesená",J278,0)</f>
        <v>0</v>
      </c>
      <c r="BI278" s="187">
        <f>IF(N278="nulová",J278,0)</f>
        <v>0</v>
      </c>
      <c r="BJ278" s="19" t="s">
        <v>84</v>
      </c>
      <c r="BK278" s="187">
        <f>ROUND(I278*H278,2)</f>
        <v>0</v>
      </c>
      <c r="BL278" s="19" t="s">
        <v>301</v>
      </c>
      <c r="BM278" s="186" t="s">
        <v>5812</v>
      </c>
    </row>
    <row r="279" spans="1:65" s="13" customFormat="1" ht="11.25">
      <c r="B279" s="193"/>
      <c r="C279" s="194"/>
      <c r="D279" s="195" t="s">
        <v>188</v>
      </c>
      <c r="E279" s="196" t="s">
        <v>19</v>
      </c>
      <c r="F279" s="197" t="s">
        <v>5809</v>
      </c>
      <c r="G279" s="194"/>
      <c r="H279" s="198">
        <v>1</v>
      </c>
      <c r="I279" s="199"/>
      <c r="J279" s="194"/>
      <c r="K279" s="194"/>
      <c r="L279" s="200"/>
      <c r="M279" s="201"/>
      <c r="N279" s="202"/>
      <c r="O279" s="202"/>
      <c r="P279" s="202"/>
      <c r="Q279" s="202"/>
      <c r="R279" s="202"/>
      <c r="S279" s="202"/>
      <c r="T279" s="203"/>
      <c r="AT279" s="204" t="s">
        <v>188</v>
      </c>
      <c r="AU279" s="204" t="s">
        <v>86</v>
      </c>
      <c r="AV279" s="13" t="s">
        <v>86</v>
      </c>
      <c r="AW279" s="13" t="s">
        <v>35</v>
      </c>
      <c r="AX279" s="13" t="s">
        <v>84</v>
      </c>
      <c r="AY279" s="204" t="s">
        <v>177</v>
      </c>
    </row>
    <row r="280" spans="1:65" s="2" customFormat="1" ht="24.2" customHeight="1">
      <c r="A280" s="36"/>
      <c r="B280" s="37"/>
      <c r="C280" s="175" t="s">
        <v>921</v>
      </c>
      <c r="D280" s="175" t="s">
        <v>179</v>
      </c>
      <c r="E280" s="176" t="s">
        <v>5813</v>
      </c>
      <c r="F280" s="177" t="s">
        <v>5814</v>
      </c>
      <c r="G280" s="178" t="s">
        <v>1359</v>
      </c>
      <c r="H280" s="249"/>
      <c r="I280" s="180"/>
      <c r="J280" s="181">
        <f>ROUND(I280*H280,2)</f>
        <v>0</v>
      </c>
      <c r="K280" s="177" t="s">
        <v>183</v>
      </c>
      <c r="L280" s="41"/>
      <c r="M280" s="182" t="s">
        <v>19</v>
      </c>
      <c r="N280" s="183" t="s">
        <v>47</v>
      </c>
      <c r="O280" s="66"/>
      <c r="P280" s="184">
        <f>O280*H280</f>
        <v>0</v>
      </c>
      <c r="Q280" s="184">
        <v>0</v>
      </c>
      <c r="R280" s="184">
        <f>Q280*H280</f>
        <v>0</v>
      </c>
      <c r="S280" s="184">
        <v>0</v>
      </c>
      <c r="T280" s="185">
        <f>S280*H280</f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86" t="s">
        <v>301</v>
      </c>
      <c r="AT280" s="186" t="s">
        <v>179</v>
      </c>
      <c r="AU280" s="186" t="s">
        <v>86</v>
      </c>
      <c r="AY280" s="19" t="s">
        <v>177</v>
      </c>
      <c r="BE280" s="187">
        <f>IF(N280="základní",J280,0)</f>
        <v>0</v>
      </c>
      <c r="BF280" s="187">
        <f>IF(N280="snížená",J280,0)</f>
        <v>0</v>
      </c>
      <c r="BG280" s="187">
        <f>IF(N280="zákl. přenesená",J280,0)</f>
        <v>0</v>
      </c>
      <c r="BH280" s="187">
        <f>IF(N280="sníž. přenesená",J280,0)</f>
        <v>0</v>
      </c>
      <c r="BI280" s="187">
        <f>IF(N280="nulová",J280,0)</f>
        <v>0</v>
      </c>
      <c r="BJ280" s="19" t="s">
        <v>84</v>
      </c>
      <c r="BK280" s="187">
        <f>ROUND(I280*H280,2)</f>
        <v>0</v>
      </c>
      <c r="BL280" s="19" t="s">
        <v>301</v>
      </c>
      <c r="BM280" s="186" t="s">
        <v>5815</v>
      </c>
    </row>
    <row r="281" spans="1:65" s="2" customFormat="1" ht="11.25">
      <c r="A281" s="36"/>
      <c r="B281" s="37"/>
      <c r="C281" s="38"/>
      <c r="D281" s="188" t="s">
        <v>186</v>
      </c>
      <c r="E281" s="38"/>
      <c r="F281" s="189" t="s">
        <v>5816</v>
      </c>
      <c r="G281" s="38"/>
      <c r="H281" s="38"/>
      <c r="I281" s="190"/>
      <c r="J281" s="38"/>
      <c r="K281" s="38"/>
      <c r="L281" s="41"/>
      <c r="M281" s="191"/>
      <c r="N281" s="192"/>
      <c r="O281" s="66"/>
      <c r="P281" s="66"/>
      <c r="Q281" s="66"/>
      <c r="R281" s="66"/>
      <c r="S281" s="66"/>
      <c r="T281" s="67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T281" s="19" t="s">
        <v>186</v>
      </c>
      <c r="AU281" s="19" t="s">
        <v>86</v>
      </c>
    </row>
    <row r="282" spans="1:65" s="12" customFormat="1" ht="22.9" customHeight="1">
      <c r="B282" s="159"/>
      <c r="C282" s="160"/>
      <c r="D282" s="161" t="s">
        <v>75</v>
      </c>
      <c r="E282" s="173" t="s">
        <v>3025</v>
      </c>
      <c r="F282" s="173" t="s">
        <v>3026</v>
      </c>
      <c r="G282" s="160"/>
      <c r="H282" s="160"/>
      <c r="I282" s="163"/>
      <c r="J282" s="174">
        <f>BK282</f>
        <v>0</v>
      </c>
      <c r="K282" s="160"/>
      <c r="L282" s="165"/>
      <c r="M282" s="166"/>
      <c r="N282" s="167"/>
      <c r="O282" s="167"/>
      <c r="P282" s="168">
        <f>SUM(P283:P310)</f>
        <v>0</v>
      </c>
      <c r="Q282" s="167"/>
      <c r="R282" s="168">
        <f>SUM(R283:R310)</f>
        <v>0.58310535000000008</v>
      </c>
      <c r="S282" s="167"/>
      <c r="T282" s="169">
        <f>SUM(T283:T310)</f>
        <v>0</v>
      </c>
      <c r="AR282" s="170" t="s">
        <v>86</v>
      </c>
      <c r="AT282" s="171" t="s">
        <v>75</v>
      </c>
      <c r="AU282" s="171" t="s">
        <v>84</v>
      </c>
      <c r="AY282" s="170" t="s">
        <v>177</v>
      </c>
      <c r="BK282" s="172">
        <f>SUM(BK283:BK310)</f>
        <v>0</v>
      </c>
    </row>
    <row r="283" spans="1:65" s="2" customFormat="1" ht="24.2" customHeight="1">
      <c r="A283" s="36"/>
      <c r="B283" s="37"/>
      <c r="C283" s="175" t="s">
        <v>945</v>
      </c>
      <c r="D283" s="175" t="s">
        <v>179</v>
      </c>
      <c r="E283" s="176" t="s">
        <v>5817</v>
      </c>
      <c r="F283" s="177" t="s">
        <v>5818</v>
      </c>
      <c r="G283" s="178" t="s">
        <v>199</v>
      </c>
      <c r="H283" s="179">
        <v>376.197</v>
      </c>
      <c r="I283" s="180"/>
      <c r="J283" s="181">
        <f>ROUND(I283*H283,2)</f>
        <v>0</v>
      </c>
      <c r="K283" s="177" t="s">
        <v>183</v>
      </c>
      <c r="L283" s="41"/>
      <c r="M283" s="182" t="s">
        <v>19</v>
      </c>
      <c r="N283" s="183" t="s">
        <v>47</v>
      </c>
      <c r="O283" s="66"/>
      <c r="P283" s="184">
        <f>O283*H283</f>
        <v>0</v>
      </c>
      <c r="Q283" s="184">
        <v>0</v>
      </c>
      <c r="R283" s="184">
        <f>Q283*H283</f>
        <v>0</v>
      </c>
      <c r="S283" s="184">
        <v>0</v>
      </c>
      <c r="T283" s="185">
        <f>S283*H283</f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86" t="s">
        <v>301</v>
      </c>
      <c r="AT283" s="186" t="s">
        <v>179</v>
      </c>
      <c r="AU283" s="186" t="s">
        <v>86</v>
      </c>
      <c r="AY283" s="19" t="s">
        <v>177</v>
      </c>
      <c r="BE283" s="187">
        <f>IF(N283="základní",J283,0)</f>
        <v>0</v>
      </c>
      <c r="BF283" s="187">
        <f>IF(N283="snížená",J283,0)</f>
        <v>0</v>
      </c>
      <c r="BG283" s="187">
        <f>IF(N283="zákl. přenesená",J283,0)</f>
        <v>0</v>
      </c>
      <c r="BH283" s="187">
        <f>IF(N283="sníž. přenesená",J283,0)</f>
        <v>0</v>
      </c>
      <c r="BI283" s="187">
        <f>IF(N283="nulová",J283,0)</f>
        <v>0</v>
      </c>
      <c r="BJ283" s="19" t="s">
        <v>84</v>
      </c>
      <c r="BK283" s="187">
        <f>ROUND(I283*H283,2)</f>
        <v>0</v>
      </c>
      <c r="BL283" s="19" t="s">
        <v>301</v>
      </c>
      <c r="BM283" s="186" t="s">
        <v>5819</v>
      </c>
    </row>
    <row r="284" spans="1:65" s="2" customFormat="1" ht="11.25">
      <c r="A284" s="36"/>
      <c r="B284" s="37"/>
      <c r="C284" s="38"/>
      <c r="D284" s="188" t="s">
        <v>186</v>
      </c>
      <c r="E284" s="38"/>
      <c r="F284" s="189" t="s">
        <v>5820</v>
      </c>
      <c r="G284" s="38"/>
      <c r="H284" s="38"/>
      <c r="I284" s="190"/>
      <c r="J284" s="38"/>
      <c r="K284" s="38"/>
      <c r="L284" s="41"/>
      <c r="M284" s="191"/>
      <c r="N284" s="192"/>
      <c r="O284" s="66"/>
      <c r="P284" s="66"/>
      <c r="Q284" s="66"/>
      <c r="R284" s="66"/>
      <c r="S284" s="66"/>
      <c r="T284" s="67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T284" s="19" t="s">
        <v>186</v>
      </c>
      <c r="AU284" s="19" t="s">
        <v>86</v>
      </c>
    </row>
    <row r="285" spans="1:65" s="13" customFormat="1" ht="11.25">
      <c r="B285" s="193"/>
      <c r="C285" s="194"/>
      <c r="D285" s="195" t="s">
        <v>188</v>
      </c>
      <c r="E285" s="196" t="s">
        <v>19</v>
      </c>
      <c r="F285" s="197" t="s">
        <v>5821</v>
      </c>
      <c r="G285" s="194"/>
      <c r="H285" s="198">
        <v>51.578000000000003</v>
      </c>
      <c r="I285" s="199"/>
      <c r="J285" s="194"/>
      <c r="K285" s="194"/>
      <c r="L285" s="200"/>
      <c r="M285" s="201"/>
      <c r="N285" s="202"/>
      <c r="O285" s="202"/>
      <c r="P285" s="202"/>
      <c r="Q285" s="202"/>
      <c r="R285" s="202"/>
      <c r="S285" s="202"/>
      <c r="T285" s="203"/>
      <c r="AT285" s="204" t="s">
        <v>188</v>
      </c>
      <c r="AU285" s="204" t="s">
        <v>86</v>
      </c>
      <c r="AV285" s="13" t="s">
        <v>86</v>
      </c>
      <c r="AW285" s="13" t="s">
        <v>35</v>
      </c>
      <c r="AX285" s="13" t="s">
        <v>76</v>
      </c>
      <c r="AY285" s="204" t="s">
        <v>177</v>
      </c>
    </row>
    <row r="286" spans="1:65" s="13" customFormat="1" ht="11.25">
      <c r="B286" s="193"/>
      <c r="C286" s="194"/>
      <c r="D286" s="195" t="s">
        <v>188</v>
      </c>
      <c r="E286" s="196" t="s">
        <v>19</v>
      </c>
      <c r="F286" s="197" t="s">
        <v>5822</v>
      </c>
      <c r="G286" s="194"/>
      <c r="H286" s="198">
        <v>57.11</v>
      </c>
      <c r="I286" s="199"/>
      <c r="J286" s="194"/>
      <c r="K286" s="194"/>
      <c r="L286" s="200"/>
      <c r="M286" s="201"/>
      <c r="N286" s="202"/>
      <c r="O286" s="202"/>
      <c r="P286" s="202"/>
      <c r="Q286" s="202"/>
      <c r="R286" s="202"/>
      <c r="S286" s="202"/>
      <c r="T286" s="203"/>
      <c r="AT286" s="204" t="s">
        <v>188</v>
      </c>
      <c r="AU286" s="204" t="s">
        <v>86</v>
      </c>
      <c r="AV286" s="13" t="s">
        <v>86</v>
      </c>
      <c r="AW286" s="13" t="s">
        <v>35</v>
      </c>
      <c r="AX286" s="13" t="s">
        <v>76</v>
      </c>
      <c r="AY286" s="204" t="s">
        <v>177</v>
      </c>
    </row>
    <row r="287" spans="1:65" s="13" customFormat="1" ht="11.25">
      <c r="B287" s="193"/>
      <c r="C287" s="194"/>
      <c r="D287" s="195" t="s">
        <v>188</v>
      </c>
      <c r="E287" s="196" t="s">
        <v>19</v>
      </c>
      <c r="F287" s="197" t="s">
        <v>5823</v>
      </c>
      <c r="G287" s="194"/>
      <c r="H287" s="198">
        <v>167.50899999999999</v>
      </c>
      <c r="I287" s="199"/>
      <c r="J287" s="194"/>
      <c r="K287" s="194"/>
      <c r="L287" s="200"/>
      <c r="M287" s="201"/>
      <c r="N287" s="202"/>
      <c r="O287" s="202"/>
      <c r="P287" s="202"/>
      <c r="Q287" s="202"/>
      <c r="R287" s="202"/>
      <c r="S287" s="202"/>
      <c r="T287" s="203"/>
      <c r="AT287" s="204" t="s">
        <v>188</v>
      </c>
      <c r="AU287" s="204" t="s">
        <v>86</v>
      </c>
      <c r="AV287" s="13" t="s">
        <v>86</v>
      </c>
      <c r="AW287" s="13" t="s">
        <v>35</v>
      </c>
      <c r="AX287" s="13" t="s">
        <v>76</v>
      </c>
      <c r="AY287" s="204" t="s">
        <v>177</v>
      </c>
    </row>
    <row r="288" spans="1:65" s="13" customFormat="1" ht="11.25">
      <c r="B288" s="193"/>
      <c r="C288" s="194"/>
      <c r="D288" s="195" t="s">
        <v>188</v>
      </c>
      <c r="E288" s="196" t="s">
        <v>19</v>
      </c>
      <c r="F288" s="197" t="s">
        <v>5824</v>
      </c>
      <c r="G288" s="194"/>
      <c r="H288" s="198">
        <v>100</v>
      </c>
      <c r="I288" s="199"/>
      <c r="J288" s="194"/>
      <c r="K288" s="194"/>
      <c r="L288" s="200"/>
      <c r="M288" s="201"/>
      <c r="N288" s="202"/>
      <c r="O288" s="202"/>
      <c r="P288" s="202"/>
      <c r="Q288" s="202"/>
      <c r="R288" s="202"/>
      <c r="S288" s="202"/>
      <c r="T288" s="203"/>
      <c r="AT288" s="204" t="s">
        <v>188</v>
      </c>
      <c r="AU288" s="204" t="s">
        <v>86</v>
      </c>
      <c r="AV288" s="13" t="s">
        <v>86</v>
      </c>
      <c r="AW288" s="13" t="s">
        <v>35</v>
      </c>
      <c r="AX288" s="13" t="s">
        <v>76</v>
      </c>
      <c r="AY288" s="204" t="s">
        <v>177</v>
      </c>
    </row>
    <row r="289" spans="1:65" s="14" customFormat="1" ht="11.25">
      <c r="B289" s="205"/>
      <c r="C289" s="206"/>
      <c r="D289" s="195" t="s">
        <v>188</v>
      </c>
      <c r="E289" s="207" t="s">
        <v>19</v>
      </c>
      <c r="F289" s="208" t="s">
        <v>190</v>
      </c>
      <c r="G289" s="206"/>
      <c r="H289" s="209">
        <v>376.197</v>
      </c>
      <c r="I289" s="210"/>
      <c r="J289" s="206"/>
      <c r="K289" s="206"/>
      <c r="L289" s="211"/>
      <c r="M289" s="212"/>
      <c r="N289" s="213"/>
      <c r="O289" s="213"/>
      <c r="P289" s="213"/>
      <c r="Q289" s="213"/>
      <c r="R289" s="213"/>
      <c r="S289" s="213"/>
      <c r="T289" s="214"/>
      <c r="AT289" s="215" t="s">
        <v>188</v>
      </c>
      <c r="AU289" s="215" t="s">
        <v>86</v>
      </c>
      <c r="AV289" s="14" t="s">
        <v>184</v>
      </c>
      <c r="AW289" s="14" t="s">
        <v>35</v>
      </c>
      <c r="AX289" s="14" t="s">
        <v>84</v>
      </c>
      <c r="AY289" s="215" t="s">
        <v>177</v>
      </c>
    </row>
    <row r="290" spans="1:65" s="2" customFormat="1" ht="16.5" customHeight="1">
      <c r="A290" s="36"/>
      <c r="B290" s="37"/>
      <c r="C290" s="175" t="s">
        <v>979</v>
      </c>
      <c r="D290" s="175" t="s">
        <v>179</v>
      </c>
      <c r="E290" s="176" t="s">
        <v>5825</v>
      </c>
      <c r="F290" s="177" t="s">
        <v>5826</v>
      </c>
      <c r="G290" s="178" t="s">
        <v>199</v>
      </c>
      <c r="H290" s="179">
        <v>376.197</v>
      </c>
      <c r="I290" s="180"/>
      <c r="J290" s="181">
        <f>ROUND(I290*H290,2)</f>
        <v>0</v>
      </c>
      <c r="K290" s="177" t="s">
        <v>183</v>
      </c>
      <c r="L290" s="41"/>
      <c r="M290" s="182" t="s">
        <v>19</v>
      </c>
      <c r="N290" s="183" t="s">
        <v>47</v>
      </c>
      <c r="O290" s="66"/>
      <c r="P290" s="184">
        <f>O290*H290</f>
        <v>0</v>
      </c>
      <c r="Q290" s="184">
        <v>6.3000000000000003E-4</v>
      </c>
      <c r="R290" s="184">
        <f>Q290*H290</f>
        <v>0.23700411000000002</v>
      </c>
      <c r="S290" s="184">
        <v>0</v>
      </c>
      <c r="T290" s="185">
        <f>S290*H290</f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86" t="s">
        <v>301</v>
      </c>
      <c r="AT290" s="186" t="s">
        <v>179</v>
      </c>
      <c r="AU290" s="186" t="s">
        <v>86</v>
      </c>
      <c r="AY290" s="19" t="s">
        <v>177</v>
      </c>
      <c r="BE290" s="187">
        <f>IF(N290="základní",J290,0)</f>
        <v>0</v>
      </c>
      <c r="BF290" s="187">
        <f>IF(N290="snížená",J290,0)</f>
        <v>0</v>
      </c>
      <c r="BG290" s="187">
        <f>IF(N290="zákl. přenesená",J290,0)</f>
        <v>0</v>
      </c>
      <c r="BH290" s="187">
        <f>IF(N290="sníž. přenesená",J290,0)</f>
        <v>0</v>
      </c>
      <c r="BI290" s="187">
        <f>IF(N290="nulová",J290,0)</f>
        <v>0</v>
      </c>
      <c r="BJ290" s="19" t="s">
        <v>84</v>
      </c>
      <c r="BK290" s="187">
        <f>ROUND(I290*H290,2)</f>
        <v>0</v>
      </c>
      <c r="BL290" s="19" t="s">
        <v>301</v>
      </c>
      <c r="BM290" s="186" t="s">
        <v>5827</v>
      </c>
    </row>
    <row r="291" spans="1:65" s="2" customFormat="1" ht="11.25">
      <c r="A291" s="36"/>
      <c r="B291" s="37"/>
      <c r="C291" s="38"/>
      <c r="D291" s="188" t="s">
        <v>186</v>
      </c>
      <c r="E291" s="38"/>
      <c r="F291" s="189" t="s">
        <v>5828</v>
      </c>
      <c r="G291" s="38"/>
      <c r="H291" s="38"/>
      <c r="I291" s="190"/>
      <c r="J291" s="38"/>
      <c r="K291" s="38"/>
      <c r="L291" s="41"/>
      <c r="M291" s="191"/>
      <c r="N291" s="192"/>
      <c r="O291" s="66"/>
      <c r="P291" s="66"/>
      <c r="Q291" s="66"/>
      <c r="R291" s="66"/>
      <c r="S291" s="66"/>
      <c r="T291" s="67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T291" s="19" t="s">
        <v>186</v>
      </c>
      <c r="AU291" s="19" t="s">
        <v>86</v>
      </c>
    </row>
    <row r="292" spans="1:65" s="13" customFormat="1" ht="11.25">
      <c r="B292" s="193"/>
      <c r="C292" s="194"/>
      <c r="D292" s="195" t="s">
        <v>188</v>
      </c>
      <c r="E292" s="196" t="s">
        <v>19</v>
      </c>
      <c r="F292" s="197" t="s">
        <v>5821</v>
      </c>
      <c r="G292" s="194"/>
      <c r="H292" s="198">
        <v>51.578000000000003</v>
      </c>
      <c r="I292" s="199"/>
      <c r="J292" s="194"/>
      <c r="K292" s="194"/>
      <c r="L292" s="200"/>
      <c r="M292" s="201"/>
      <c r="N292" s="202"/>
      <c r="O292" s="202"/>
      <c r="P292" s="202"/>
      <c r="Q292" s="202"/>
      <c r="R292" s="202"/>
      <c r="S292" s="202"/>
      <c r="T292" s="203"/>
      <c r="AT292" s="204" t="s">
        <v>188</v>
      </c>
      <c r="AU292" s="204" t="s">
        <v>86</v>
      </c>
      <c r="AV292" s="13" t="s">
        <v>86</v>
      </c>
      <c r="AW292" s="13" t="s">
        <v>35</v>
      </c>
      <c r="AX292" s="13" t="s">
        <v>76</v>
      </c>
      <c r="AY292" s="204" t="s">
        <v>177</v>
      </c>
    </row>
    <row r="293" spans="1:65" s="13" customFormat="1" ht="11.25">
      <c r="B293" s="193"/>
      <c r="C293" s="194"/>
      <c r="D293" s="195" t="s">
        <v>188</v>
      </c>
      <c r="E293" s="196" t="s">
        <v>19</v>
      </c>
      <c r="F293" s="197" t="s">
        <v>5822</v>
      </c>
      <c r="G293" s="194"/>
      <c r="H293" s="198">
        <v>57.11</v>
      </c>
      <c r="I293" s="199"/>
      <c r="J293" s="194"/>
      <c r="K293" s="194"/>
      <c r="L293" s="200"/>
      <c r="M293" s="201"/>
      <c r="N293" s="202"/>
      <c r="O293" s="202"/>
      <c r="P293" s="202"/>
      <c r="Q293" s="202"/>
      <c r="R293" s="202"/>
      <c r="S293" s="202"/>
      <c r="T293" s="203"/>
      <c r="AT293" s="204" t="s">
        <v>188</v>
      </c>
      <c r="AU293" s="204" t="s">
        <v>86</v>
      </c>
      <c r="AV293" s="13" t="s">
        <v>86</v>
      </c>
      <c r="AW293" s="13" t="s">
        <v>35</v>
      </c>
      <c r="AX293" s="13" t="s">
        <v>76</v>
      </c>
      <c r="AY293" s="204" t="s">
        <v>177</v>
      </c>
    </row>
    <row r="294" spans="1:65" s="13" customFormat="1" ht="11.25">
      <c r="B294" s="193"/>
      <c r="C294" s="194"/>
      <c r="D294" s="195" t="s">
        <v>188</v>
      </c>
      <c r="E294" s="196" t="s">
        <v>19</v>
      </c>
      <c r="F294" s="197" t="s">
        <v>5823</v>
      </c>
      <c r="G294" s="194"/>
      <c r="H294" s="198">
        <v>167.50899999999999</v>
      </c>
      <c r="I294" s="199"/>
      <c r="J294" s="194"/>
      <c r="K294" s="194"/>
      <c r="L294" s="200"/>
      <c r="M294" s="201"/>
      <c r="N294" s="202"/>
      <c r="O294" s="202"/>
      <c r="P294" s="202"/>
      <c r="Q294" s="202"/>
      <c r="R294" s="202"/>
      <c r="S294" s="202"/>
      <c r="T294" s="203"/>
      <c r="AT294" s="204" t="s">
        <v>188</v>
      </c>
      <c r="AU294" s="204" t="s">
        <v>86</v>
      </c>
      <c r="AV294" s="13" t="s">
        <v>86</v>
      </c>
      <c r="AW294" s="13" t="s">
        <v>35</v>
      </c>
      <c r="AX294" s="13" t="s">
        <v>76</v>
      </c>
      <c r="AY294" s="204" t="s">
        <v>177</v>
      </c>
    </row>
    <row r="295" spans="1:65" s="13" customFormat="1" ht="11.25">
      <c r="B295" s="193"/>
      <c r="C295" s="194"/>
      <c r="D295" s="195" t="s">
        <v>188</v>
      </c>
      <c r="E295" s="196" t="s">
        <v>19</v>
      </c>
      <c r="F295" s="197" t="s">
        <v>5824</v>
      </c>
      <c r="G295" s="194"/>
      <c r="H295" s="198">
        <v>100</v>
      </c>
      <c r="I295" s="199"/>
      <c r="J295" s="194"/>
      <c r="K295" s="194"/>
      <c r="L295" s="200"/>
      <c r="M295" s="201"/>
      <c r="N295" s="202"/>
      <c r="O295" s="202"/>
      <c r="P295" s="202"/>
      <c r="Q295" s="202"/>
      <c r="R295" s="202"/>
      <c r="S295" s="202"/>
      <c r="T295" s="203"/>
      <c r="AT295" s="204" t="s">
        <v>188</v>
      </c>
      <c r="AU295" s="204" t="s">
        <v>86</v>
      </c>
      <c r="AV295" s="13" t="s">
        <v>86</v>
      </c>
      <c r="AW295" s="13" t="s">
        <v>35</v>
      </c>
      <c r="AX295" s="13" t="s">
        <v>76</v>
      </c>
      <c r="AY295" s="204" t="s">
        <v>177</v>
      </c>
    </row>
    <row r="296" spans="1:65" s="14" customFormat="1" ht="11.25">
      <c r="B296" s="205"/>
      <c r="C296" s="206"/>
      <c r="D296" s="195" t="s">
        <v>188</v>
      </c>
      <c r="E296" s="207" t="s">
        <v>19</v>
      </c>
      <c r="F296" s="208" t="s">
        <v>190</v>
      </c>
      <c r="G296" s="206"/>
      <c r="H296" s="209">
        <v>376.197</v>
      </c>
      <c r="I296" s="210"/>
      <c r="J296" s="206"/>
      <c r="K296" s="206"/>
      <c r="L296" s="211"/>
      <c r="M296" s="212"/>
      <c r="N296" s="213"/>
      <c r="O296" s="213"/>
      <c r="P296" s="213"/>
      <c r="Q296" s="213"/>
      <c r="R296" s="213"/>
      <c r="S296" s="213"/>
      <c r="T296" s="214"/>
      <c r="AT296" s="215" t="s">
        <v>188</v>
      </c>
      <c r="AU296" s="215" t="s">
        <v>86</v>
      </c>
      <c r="AV296" s="14" t="s">
        <v>184</v>
      </c>
      <c r="AW296" s="14" t="s">
        <v>35</v>
      </c>
      <c r="AX296" s="14" t="s">
        <v>84</v>
      </c>
      <c r="AY296" s="215" t="s">
        <v>177</v>
      </c>
    </row>
    <row r="297" spans="1:65" s="2" customFormat="1" ht="16.5" customHeight="1">
      <c r="A297" s="36"/>
      <c r="B297" s="37"/>
      <c r="C297" s="175" t="s">
        <v>989</v>
      </c>
      <c r="D297" s="175" t="s">
        <v>179</v>
      </c>
      <c r="E297" s="176" t="s">
        <v>5829</v>
      </c>
      <c r="F297" s="177" t="s">
        <v>5830</v>
      </c>
      <c r="G297" s="178" t="s">
        <v>199</v>
      </c>
      <c r="H297" s="179">
        <v>376.197</v>
      </c>
      <c r="I297" s="180"/>
      <c r="J297" s="181">
        <f>ROUND(I297*H297,2)</f>
        <v>0</v>
      </c>
      <c r="K297" s="177" t="s">
        <v>183</v>
      </c>
      <c r="L297" s="41"/>
      <c r="M297" s="182" t="s">
        <v>19</v>
      </c>
      <c r="N297" s="183" t="s">
        <v>47</v>
      </c>
      <c r="O297" s="66"/>
      <c r="P297" s="184">
        <f>O297*H297</f>
        <v>0</v>
      </c>
      <c r="Q297" s="184">
        <v>4.8999999999999998E-4</v>
      </c>
      <c r="R297" s="184">
        <f>Q297*H297</f>
        <v>0.18433653</v>
      </c>
      <c r="S297" s="184">
        <v>0</v>
      </c>
      <c r="T297" s="185">
        <f>S297*H297</f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86" t="s">
        <v>301</v>
      </c>
      <c r="AT297" s="186" t="s">
        <v>179</v>
      </c>
      <c r="AU297" s="186" t="s">
        <v>86</v>
      </c>
      <c r="AY297" s="19" t="s">
        <v>177</v>
      </c>
      <c r="BE297" s="187">
        <f>IF(N297="základní",J297,0)</f>
        <v>0</v>
      </c>
      <c r="BF297" s="187">
        <f>IF(N297="snížená",J297,0)</f>
        <v>0</v>
      </c>
      <c r="BG297" s="187">
        <f>IF(N297="zákl. přenesená",J297,0)</f>
        <v>0</v>
      </c>
      <c r="BH297" s="187">
        <f>IF(N297="sníž. přenesená",J297,0)</f>
        <v>0</v>
      </c>
      <c r="BI297" s="187">
        <f>IF(N297="nulová",J297,0)</f>
        <v>0</v>
      </c>
      <c r="BJ297" s="19" t="s">
        <v>84</v>
      </c>
      <c r="BK297" s="187">
        <f>ROUND(I297*H297,2)</f>
        <v>0</v>
      </c>
      <c r="BL297" s="19" t="s">
        <v>301</v>
      </c>
      <c r="BM297" s="186" t="s">
        <v>5831</v>
      </c>
    </row>
    <row r="298" spans="1:65" s="2" customFormat="1" ht="11.25">
      <c r="A298" s="36"/>
      <c r="B298" s="37"/>
      <c r="C298" s="38"/>
      <c r="D298" s="188" t="s">
        <v>186</v>
      </c>
      <c r="E298" s="38"/>
      <c r="F298" s="189" t="s">
        <v>5832</v>
      </c>
      <c r="G298" s="38"/>
      <c r="H298" s="38"/>
      <c r="I298" s="190"/>
      <c r="J298" s="38"/>
      <c r="K298" s="38"/>
      <c r="L298" s="41"/>
      <c r="M298" s="191"/>
      <c r="N298" s="192"/>
      <c r="O298" s="66"/>
      <c r="P298" s="66"/>
      <c r="Q298" s="66"/>
      <c r="R298" s="66"/>
      <c r="S298" s="66"/>
      <c r="T298" s="67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T298" s="19" t="s">
        <v>186</v>
      </c>
      <c r="AU298" s="19" t="s">
        <v>86</v>
      </c>
    </row>
    <row r="299" spans="1:65" s="13" customFormat="1" ht="11.25">
      <c r="B299" s="193"/>
      <c r="C299" s="194"/>
      <c r="D299" s="195" t="s">
        <v>188</v>
      </c>
      <c r="E299" s="196" t="s">
        <v>19</v>
      </c>
      <c r="F299" s="197" t="s">
        <v>5821</v>
      </c>
      <c r="G299" s="194"/>
      <c r="H299" s="198">
        <v>51.578000000000003</v>
      </c>
      <c r="I299" s="199"/>
      <c r="J299" s="194"/>
      <c r="K299" s="194"/>
      <c r="L299" s="200"/>
      <c r="M299" s="201"/>
      <c r="N299" s="202"/>
      <c r="O299" s="202"/>
      <c r="P299" s="202"/>
      <c r="Q299" s="202"/>
      <c r="R299" s="202"/>
      <c r="S299" s="202"/>
      <c r="T299" s="203"/>
      <c r="AT299" s="204" t="s">
        <v>188</v>
      </c>
      <c r="AU299" s="204" t="s">
        <v>86</v>
      </c>
      <c r="AV299" s="13" t="s">
        <v>86</v>
      </c>
      <c r="AW299" s="13" t="s">
        <v>35</v>
      </c>
      <c r="AX299" s="13" t="s">
        <v>76</v>
      </c>
      <c r="AY299" s="204" t="s">
        <v>177</v>
      </c>
    </row>
    <row r="300" spans="1:65" s="13" customFormat="1" ht="11.25">
      <c r="B300" s="193"/>
      <c r="C300" s="194"/>
      <c r="D300" s="195" t="s">
        <v>188</v>
      </c>
      <c r="E300" s="196" t="s">
        <v>19</v>
      </c>
      <c r="F300" s="197" t="s">
        <v>5822</v>
      </c>
      <c r="G300" s="194"/>
      <c r="H300" s="198">
        <v>57.11</v>
      </c>
      <c r="I300" s="199"/>
      <c r="J300" s="194"/>
      <c r="K300" s="194"/>
      <c r="L300" s="200"/>
      <c r="M300" s="201"/>
      <c r="N300" s="202"/>
      <c r="O300" s="202"/>
      <c r="P300" s="202"/>
      <c r="Q300" s="202"/>
      <c r="R300" s="202"/>
      <c r="S300" s="202"/>
      <c r="T300" s="203"/>
      <c r="AT300" s="204" t="s">
        <v>188</v>
      </c>
      <c r="AU300" s="204" t="s">
        <v>86</v>
      </c>
      <c r="AV300" s="13" t="s">
        <v>86</v>
      </c>
      <c r="AW300" s="13" t="s">
        <v>35</v>
      </c>
      <c r="AX300" s="13" t="s">
        <v>76</v>
      </c>
      <c r="AY300" s="204" t="s">
        <v>177</v>
      </c>
    </row>
    <row r="301" spans="1:65" s="13" customFormat="1" ht="11.25">
      <c r="B301" s="193"/>
      <c r="C301" s="194"/>
      <c r="D301" s="195" t="s">
        <v>188</v>
      </c>
      <c r="E301" s="196" t="s">
        <v>19</v>
      </c>
      <c r="F301" s="197" t="s">
        <v>5823</v>
      </c>
      <c r="G301" s="194"/>
      <c r="H301" s="198">
        <v>167.50899999999999</v>
      </c>
      <c r="I301" s="199"/>
      <c r="J301" s="194"/>
      <c r="K301" s="194"/>
      <c r="L301" s="200"/>
      <c r="M301" s="201"/>
      <c r="N301" s="202"/>
      <c r="O301" s="202"/>
      <c r="P301" s="202"/>
      <c r="Q301" s="202"/>
      <c r="R301" s="202"/>
      <c r="S301" s="202"/>
      <c r="T301" s="203"/>
      <c r="AT301" s="204" t="s">
        <v>188</v>
      </c>
      <c r="AU301" s="204" t="s">
        <v>86</v>
      </c>
      <c r="AV301" s="13" t="s">
        <v>86</v>
      </c>
      <c r="AW301" s="13" t="s">
        <v>35</v>
      </c>
      <c r="AX301" s="13" t="s">
        <v>76</v>
      </c>
      <c r="AY301" s="204" t="s">
        <v>177</v>
      </c>
    </row>
    <row r="302" spans="1:65" s="13" customFormat="1" ht="11.25">
      <c r="B302" s="193"/>
      <c r="C302" s="194"/>
      <c r="D302" s="195" t="s">
        <v>188</v>
      </c>
      <c r="E302" s="196" t="s">
        <v>19</v>
      </c>
      <c r="F302" s="197" t="s">
        <v>5824</v>
      </c>
      <c r="G302" s="194"/>
      <c r="H302" s="198">
        <v>100</v>
      </c>
      <c r="I302" s="199"/>
      <c r="J302" s="194"/>
      <c r="K302" s="194"/>
      <c r="L302" s="200"/>
      <c r="M302" s="201"/>
      <c r="N302" s="202"/>
      <c r="O302" s="202"/>
      <c r="P302" s="202"/>
      <c r="Q302" s="202"/>
      <c r="R302" s="202"/>
      <c r="S302" s="202"/>
      <c r="T302" s="203"/>
      <c r="AT302" s="204" t="s">
        <v>188</v>
      </c>
      <c r="AU302" s="204" t="s">
        <v>86</v>
      </c>
      <c r="AV302" s="13" t="s">
        <v>86</v>
      </c>
      <c r="AW302" s="13" t="s">
        <v>35</v>
      </c>
      <c r="AX302" s="13" t="s">
        <v>76</v>
      </c>
      <c r="AY302" s="204" t="s">
        <v>177</v>
      </c>
    </row>
    <row r="303" spans="1:65" s="14" customFormat="1" ht="11.25">
      <c r="B303" s="205"/>
      <c r="C303" s="206"/>
      <c r="D303" s="195" t="s">
        <v>188</v>
      </c>
      <c r="E303" s="207" t="s">
        <v>19</v>
      </c>
      <c r="F303" s="208" t="s">
        <v>190</v>
      </c>
      <c r="G303" s="206"/>
      <c r="H303" s="209">
        <v>376.197</v>
      </c>
      <c r="I303" s="210"/>
      <c r="J303" s="206"/>
      <c r="K303" s="206"/>
      <c r="L303" s="211"/>
      <c r="M303" s="212"/>
      <c r="N303" s="213"/>
      <c r="O303" s="213"/>
      <c r="P303" s="213"/>
      <c r="Q303" s="213"/>
      <c r="R303" s="213"/>
      <c r="S303" s="213"/>
      <c r="T303" s="214"/>
      <c r="AT303" s="215" t="s">
        <v>188</v>
      </c>
      <c r="AU303" s="215" t="s">
        <v>86</v>
      </c>
      <c r="AV303" s="14" t="s">
        <v>184</v>
      </c>
      <c r="AW303" s="14" t="s">
        <v>35</v>
      </c>
      <c r="AX303" s="14" t="s">
        <v>84</v>
      </c>
      <c r="AY303" s="215" t="s">
        <v>177</v>
      </c>
    </row>
    <row r="304" spans="1:65" s="2" customFormat="1" ht="16.5" customHeight="1">
      <c r="A304" s="36"/>
      <c r="B304" s="37"/>
      <c r="C304" s="175" t="s">
        <v>998</v>
      </c>
      <c r="D304" s="175" t="s">
        <v>179</v>
      </c>
      <c r="E304" s="176" t="s">
        <v>5833</v>
      </c>
      <c r="F304" s="177" t="s">
        <v>5834</v>
      </c>
      <c r="G304" s="178" t="s">
        <v>199</v>
      </c>
      <c r="H304" s="179">
        <v>376.197</v>
      </c>
      <c r="I304" s="180"/>
      <c r="J304" s="181">
        <f>ROUND(I304*H304,2)</f>
        <v>0</v>
      </c>
      <c r="K304" s="177" t="s">
        <v>183</v>
      </c>
      <c r="L304" s="41"/>
      <c r="M304" s="182" t="s">
        <v>19</v>
      </c>
      <c r="N304" s="183" t="s">
        <v>47</v>
      </c>
      <c r="O304" s="66"/>
      <c r="P304" s="184">
        <f>O304*H304</f>
        <v>0</v>
      </c>
      <c r="Q304" s="184">
        <v>4.2999999999999999E-4</v>
      </c>
      <c r="R304" s="184">
        <f>Q304*H304</f>
        <v>0.16176471000000001</v>
      </c>
      <c r="S304" s="184">
        <v>0</v>
      </c>
      <c r="T304" s="185">
        <f>S304*H304</f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86" t="s">
        <v>301</v>
      </c>
      <c r="AT304" s="186" t="s">
        <v>179</v>
      </c>
      <c r="AU304" s="186" t="s">
        <v>86</v>
      </c>
      <c r="AY304" s="19" t="s">
        <v>177</v>
      </c>
      <c r="BE304" s="187">
        <f>IF(N304="základní",J304,0)</f>
        <v>0</v>
      </c>
      <c r="BF304" s="187">
        <f>IF(N304="snížená",J304,0)</f>
        <v>0</v>
      </c>
      <c r="BG304" s="187">
        <f>IF(N304="zákl. přenesená",J304,0)</f>
        <v>0</v>
      </c>
      <c r="BH304" s="187">
        <f>IF(N304="sníž. přenesená",J304,0)</f>
        <v>0</v>
      </c>
      <c r="BI304" s="187">
        <f>IF(N304="nulová",J304,0)</f>
        <v>0</v>
      </c>
      <c r="BJ304" s="19" t="s">
        <v>84</v>
      </c>
      <c r="BK304" s="187">
        <f>ROUND(I304*H304,2)</f>
        <v>0</v>
      </c>
      <c r="BL304" s="19" t="s">
        <v>301</v>
      </c>
      <c r="BM304" s="186" t="s">
        <v>5835</v>
      </c>
    </row>
    <row r="305" spans="1:65" s="2" customFormat="1" ht="11.25">
      <c r="A305" s="36"/>
      <c r="B305" s="37"/>
      <c r="C305" s="38"/>
      <c r="D305" s="188" t="s">
        <v>186</v>
      </c>
      <c r="E305" s="38"/>
      <c r="F305" s="189" t="s">
        <v>5836</v>
      </c>
      <c r="G305" s="38"/>
      <c r="H305" s="38"/>
      <c r="I305" s="190"/>
      <c r="J305" s="38"/>
      <c r="K305" s="38"/>
      <c r="L305" s="41"/>
      <c r="M305" s="191"/>
      <c r="N305" s="192"/>
      <c r="O305" s="66"/>
      <c r="P305" s="66"/>
      <c r="Q305" s="66"/>
      <c r="R305" s="66"/>
      <c r="S305" s="66"/>
      <c r="T305" s="67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T305" s="19" t="s">
        <v>186</v>
      </c>
      <c r="AU305" s="19" t="s">
        <v>86</v>
      </c>
    </row>
    <row r="306" spans="1:65" s="13" customFormat="1" ht="11.25">
      <c r="B306" s="193"/>
      <c r="C306" s="194"/>
      <c r="D306" s="195" t="s">
        <v>188</v>
      </c>
      <c r="E306" s="196" t="s">
        <v>19</v>
      </c>
      <c r="F306" s="197" t="s">
        <v>5821</v>
      </c>
      <c r="G306" s="194"/>
      <c r="H306" s="198">
        <v>51.578000000000003</v>
      </c>
      <c r="I306" s="199"/>
      <c r="J306" s="194"/>
      <c r="K306" s="194"/>
      <c r="L306" s="200"/>
      <c r="M306" s="201"/>
      <c r="N306" s="202"/>
      <c r="O306" s="202"/>
      <c r="P306" s="202"/>
      <c r="Q306" s="202"/>
      <c r="R306" s="202"/>
      <c r="S306" s="202"/>
      <c r="T306" s="203"/>
      <c r="AT306" s="204" t="s">
        <v>188</v>
      </c>
      <c r="AU306" s="204" t="s">
        <v>86</v>
      </c>
      <c r="AV306" s="13" t="s">
        <v>86</v>
      </c>
      <c r="AW306" s="13" t="s">
        <v>35</v>
      </c>
      <c r="AX306" s="13" t="s">
        <v>76</v>
      </c>
      <c r="AY306" s="204" t="s">
        <v>177</v>
      </c>
    </row>
    <row r="307" spans="1:65" s="13" customFormat="1" ht="11.25">
      <c r="B307" s="193"/>
      <c r="C307" s="194"/>
      <c r="D307" s="195" t="s">
        <v>188</v>
      </c>
      <c r="E307" s="196" t="s">
        <v>19</v>
      </c>
      <c r="F307" s="197" t="s">
        <v>5822</v>
      </c>
      <c r="G307" s="194"/>
      <c r="H307" s="198">
        <v>57.11</v>
      </c>
      <c r="I307" s="199"/>
      <c r="J307" s="194"/>
      <c r="K307" s="194"/>
      <c r="L307" s="200"/>
      <c r="M307" s="201"/>
      <c r="N307" s="202"/>
      <c r="O307" s="202"/>
      <c r="P307" s="202"/>
      <c r="Q307" s="202"/>
      <c r="R307" s="202"/>
      <c r="S307" s="202"/>
      <c r="T307" s="203"/>
      <c r="AT307" s="204" t="s">
        <v>188</v>
      </c>
      <c r="AU307" s="204" t="s">
        <v>86</v>
      </c>
      <c r="AV307" s="13" t="s">
        <v>86</v>
      </c>
      <c r="AW307" s="13" t="s">
        <v>35</v>
      </c>
      <c r="AX307" s="13" t="s">
        <v>76</v>
      </c>
      <c r="AY307" s="204" t="s">
        <v>177</v>
      </c>
    </row>
    <row r="308" spans="1:65" s="13" customFormat="1" ht="11.25">
      <c r="B308" s="193"/>
      <c r="C308" s="194"/>
      <c r="D308" s="195" t="s">
        <v>188</v>
      </c>
      <c r="E308" s="196" t="s">
        <v>19</v>
      </c>
      <c r="F308" s="197" t="s">
        <v>5823</v>
      </c>
      <c r="G308" s="194"/>
      <c r="H308" s="198">
        <v>167.50899999999999</v>
      </c>
      <c r="I308" s="199"/>
      <c r="J308" s="194"/>
      <c r="K308" s="194"/>
      <c r="L308" s="200"/>
      <c r="M308" s="201"/>
      <c r="N308" s="202"/>
      <c r="O308" s="202"/>
      <c r="P308" s="202"/>
      <c r="Q308" s="202"/>
      <c r="R308" s="202"/>
      <c r="S308" s="202"/>
      <c r="T308" s="203"/>
      <c r="AT308" s="204" t="s">
        <v>188</v>
      </c>
      <c r="AU308" s="204" t="s">
        <v>86</v>
      </c>
      <c r="AV308" s="13" t="s">
        <v>86</v>
      </c>
      <c r="AW308" s="13" t="s">
        <v>35</v>
      </c>
      <c r="AX308" s="13" t="s">
        <v>76</v>
      </c>
      <c r="AY308" s="204" t="s">
        <v>177</v>
      </c>
    </row>
    <row r="309" spans="1:65" s="13" customFormat="1" ht="11.25">
      <c r="B309" s="193"/>
      <c r="C309" s="194"/>
      <c r="D309" s="195" t="s">
        <v>188</v>
      </c>
      <c r="E309" s="196" t="s">
        <v>19</v>
      </c>
      <c r="F309" s="197" t="s">
        <v>5824</v>
      </c>
      <c r="G309" s="194"/>
      <c r="H309" s="198">
        <v>100</v>
      </c>
      <c r="I309" s="199"/>
      <c r="J309" s="194"/>
      <c r="K309" s="194"/>
      <c r="L309" s="200"/>
      <c r="M309" s="201"/>
      <c r="N309" s="202"/>
      <c r="O309" s="202"/>
      <c r="P309" s="202"/>
      <c r="Q309" s="202"/>
      <c r="R309" s="202"/>
      <c r="S309" s="202"/>
      <c r="T309" s="203"/>
      <c r="AT309" s="204" t="s">
        <v>188</v>
      </c>
      <c r="AU309" s="204" t="s">
        <v>86</v>
      </c>
      <c r="AV309" s="13" t="s">
        <v>86</v>
      </c>
      <c r="AW309" s="13" t="s">
        <v>35</v>
      </c>
      <c r="AX309" s="13" t="s">
        <v>76</v>
      </c>
      <c r="AY309" s="204" t="s">
        <v>177</v>
      </c>
    </row>
    <row r="310" spans="1:65" s="14" customFormat="1" ht="11.25">
      <c r="B310" s="205"/>
      <c r="C310" s="206"/>
      <c r="D310" s="195" t="s">
        <v>188</v>
      </c>
      <c r="E310" s="207" t="s">
        <v>19</v>
      </c>
      <c r="F310" s="208" t="s">
        <v>190</v>
      </c>
      <c r="G310" s="206"/>
      <c r="H310" s="209">
        <v>376.197</v>
      </c>
      <c r="I310" s="210"/>
      <c r="J310" s="206"/>
      <c r="K310" s="206"/>
      <c r="L310" s="211"/>
      <c r="M310" s="212"/>
      <c r="N310" s="213"/>
      <c r="O310" s="213"/>
      <c r="P310" s="213"/>
      <c r="Q310" s="213"/>
      <c r="R310" s="213"/>
      <c r="S310" s="213"/>
      <c r="T310" s="214"/>
      <c r="AT310" s="215" t="s">
        <v>188</v>
      </c>
      <c r="AU310" s="215" t="s">
        <v>86</v>
      </c>
      <c r="AV310" s="14" t="s">
        <v>184</v>
      </c>
      <c r="AW310" s="14" t="s">
        <v>35</v>
      </c>
      <c r="AX310" s="14" t="s">
        <v>84</v>
      </c>
      <c r="AY310" s="215" t="s">
        <v>177</v>
      </c>
    </row>
    <row r="311" spans="1:65" s="12" customFormat="1" ht="25.9" customHeight="1">
      <c r="B311" s="159"/>
      <c r="C311" s="160"/>
      <c r="D311" s="161" t="s">
        <v>75</v>
      </c>
      <c r="E311" s="162" t="s">
        <v>3035</v>
      </c>
      <c r="F311" s="162" t="s">
        <v>3036</v>
      </c>
      <c r="G311" s="160"/>
      <c r="H311" s="160"/>
      <c r="I311" s="163"/>
      <c r="J311" s="164">
        <f>BK311</f>
        <v>0</v>
      </c>
      <c r="K311" s="160"/>
      <c r="L311" s="165"/>
      <c r="M311" s="166"/>
      <c r="N311" s="167"/>
      <c r="O311" s="167"/>
      <c r="P311" s="168">
        <f>SUM(P312:P314)</f>
        <v>0</v>
      </c>
      <c r="Q311" s="167"/>
      <c r="R311" s="168">
        <f>SUM(R312:R314)</f>
        <v>0</v>
      </c>
      <c r="S311" s="167"/>
      <c r="T311" s="169">
        <f>SUM(T312:T314)</f>
        <v>0</v>
      </c>
      <c r="AR311" s="170" t="s">
        <v>184</v>
      </c>
      <c r="AT311" s="171" t="s">
        <v>75</v>
      </c>
      <c r="AU311" s="171" t="s">
        <v>76</v>
      </c>
      <c r="AY311" s="170" t="s">
        <v>177</v>
      </c>
      <c r="BK311" s="172">
        <f>SUM(BK312:BK314)</f>
        <v>0</v>
      </c>
    </row>
    <row r="312" spans="1:65" s="2" customFormat="1" ht="16.5" customHeight="1">
      <c r="A312" s="36"/>
      <c r="B312" s="37"/>
      <c r="C312" s="175" t="s">
        <v>1033</v>
      </c>
      <c r="D312" s="175" t="s">
        <v>179</v>
      </c>
      <c r="E312" s="176" t="s">
        <v>5837</v>
      </c>
      <c r="F312" s="177" t="s">
        <v>5838</v>
      </c>
      <c r="G312" s="178" t="s">
        <v>3040</v>
      </c>
      <c r="H312" s="179">
        <v>100</v>
      </c>
      <c r="I312" s="180"/>
      <c r="J312" s="181">
        <f>ROUND(I312*H312,2)</f>
        <v>0</v>
      </c>
      <c r="K312" s="177" t="s">
        <v>183</v>
      </c>
      <c r="L312" s="41"/>
      <c r="M312" s="182" t="s">
        <v>19</v>
      </c>
      <c r="N312" s="183" t="s">
        <v>47</v>
      </c>
      <c r="O312" s="66"/>
      <c r="P312" s="184">
        <f>O312*H312</f>
        <v>0</v>
      </c>
      <c r="Q312" s="184">
        <v>0</v>
      </c>
      <c r="R312" s="184">
        <f>Q312*H312</f>
        <v>0</v>
      </c>
      <c r="S312" s="184">
        <v>0</v>
      </c>
      <c r="T312" s="185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86" t="s">
        <v>3041</v>
      </c>
      <c r="AT312" s="186" t="s">
        <v>179</v>
      </c>
      <c r="AU312" s="186" t="s">
        <v>84</v>
      </c>
      <c r="AY312" s="19" t="s">
        <v>177</v>
      </c>
      <c r="BE312" s="187">
        <f>IF(N312="základní",J312,0)</f>
        <v>0</v>
      </c>
      <c r="BF312" s="187">
        <f>IF(N312="snížená",J312,0)</f>
        <v>0</v>
      </c>
      <c r="BG312" s="187">
        <f>IF(N312="zákl. přenesená",J312,0)</f>
        <v>0</v>
      </c>
      <c r="BH312" s="187">
        <f>IF(N312="sníž. přenesená",J312,0)</f>
        <v>0</v>
      </c>
      <c r="BI312" s="187">
        <f>IF(N312="nulová",J312,0)</f>
        <v>0</v>
      </c>
      <c r="BJ312" s="19" t="s">
        <v>84</v>
      </c>
      <c r="BK312" s="187">
        <f>ROUND(I312*H312,2)</f>
        <v>0</v>
      </c>
      <c r="BL312" s="19" t="s">
        <v>3041</v>
      </c>
      <c r="BM312" s="186" t="s">
        <v>5839</v>
      </c>
    </row>
    <row r="313" spans="1:65" s="2" customFormat="1" ht="11.25">
      <c r="A313" s="36"/>
      <c r="B313" s="37"/>
      <c r="C313" s="38"/>
      <c r="D313" s="188" t="s">
        <v>186</v>
      </c>
      <c r="E313" s="38"/>
      <c r="F313" s="189" t="s">
        <v>5840</v>
      </c>
      <c r="G313" s="38"/>
      <c r="H313" s="38"/>
      <c r="I313" s="190"/>
      <c r="J313" s="38"/>
      <c r="K313" s="38"/>
      <c r="L313" s="41"/>
      <c r="M313" s="191"/>
      <c r="N313" s="192"/>
      <c r="O313" s="66"/>
      <c r="P313" s="66"/>
      <c r="Q313" s="66"/>
      <c r="R313" s="66"/>
      <c r="S313" s="66"/>
      <c r="T313" s="67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T313" s="19" t="s">
        <v>186</v>
      </c>
      <c r="AU313" s="19" t="s">
        <v>84</v>
      </c>
    </row>
    <row r="314" spans="1:65" s="13" customFormat="1" ht="11.25">
      <c r="B314" s="193"/>
      <c r="C314" s="194"/>
      <c r="D314" s="195" t="s">
        <v>188</v>
      </c>
      <c r="E314" s="196" t="s">
        <v>19</v>
      </c>
      <c r="F314" s="197" t="s">
        <v>5841</v>
      </c>
      <c r="G314" s="194"/>
      <c r="H314" s="198">
        <v>100</v>
      </c>
      <c r="I314" s="199"/>
      <c r="J314" s="194"/>
      <c r="K314" s="194"/>
      <c r="L314" s="200"/>
      <c r="M314" s="201"/>
      <c r="N314" s="202"/>
      <c r="O314" s="202"/>
      <c r="P314" s="202"/>
      <c r="Q314" s="202"/>
      <c r="R314" s="202"/>
      <c r="S314" s="202"/>
      <c r="T314" s="203"/>
      <c r="AT314" s="204" t="s">
        <v>188</v>
      </c>
      <c r="AU314" s="204" t="s">
        <v>84</v>
      </c>
      <c r="AV314" s="13" t="s">
        <v>86</v>
      </c>
      <c r="AW314" s="13" t="s">
        <v>35</v>
      </c>
      <c r="AX314" s="13" t="s">
        <v>84</v>
      </c>
      <c r="AY314" s="204" t="s">
        <v>177</v>
      </c>
    </row>
    <row r="315" spans="1:65" s="12" customFormat="1" ht="25.9" customHeight="1">
      <c r="B315" s="159"/>
      <c r="C315" s="160"/>
      <c r="D315" s="161" t="s">
        <v>75</v>
      </c>
      <c r="E315" s="162" t="s">
        <v>120</v>
      </c>
      <c r="F315" s="162" t="s">
        <v>121</v>
      </c>
      <c r="G315" s="160"/>
      <c r="H315" s="160"/>
      <c r="I315" s="163"/>
      <c r="J315" s="164">
        <f>BK315</f>
        <v>0</v>
      </c>
      <c r="K315" s="160"/>
      <c r="L315" s="165"/>
      <c r="M315" s="166"/>
      <c r="N315" s="167"/>
      <c r="O315" s="167"/>
      <c r="P315" s="168">
        <f>P316+P325</f>
        <v>0</v>
      </c>
      <c r="Q315" s="167"/>
      <c r="R315" s="168">
        <f>R316+R325</f>
        <v>0</v>
      </c>
      <c r="S315" s="167"/>
      <c r="T315" s="169">
        <f>T316+T325</f>
        <v>0</v>
      </c>
      <c r="AR315" s="170" t="s">
        <v>206</v>
      </c>
      <c r="AT315" s="171" t="s">
        <v>75</v>
      </c>
      <c r="AU315" s="171" t="s">
        <v>76</v>
      </c>
      <c r="AY315" s="170" t="s">
        <v>177</v>
      </c>
      <c r="BK315" s="172">
        <f>BK316+BK325</f>
        <v>0</v>
      </c>
    </row>
    <row r="316" spans="1:65" s="12" customFormat="1" ht="22.9" customHeight="1">
      <c r="B316" s="159"/>
      <c r="C316" s="160"/>
      <c r="D316" s="161" t="s">
        <v>75</v>
      </c>
      <c r="E316" s="173" t="s">
        <v>5842</v>
      </c>
      <c r="F316" s="173" t="s">
        <v>5843</v>
      </c>
      <c r="G316" s="160"/>
      <c r="H316" s="160"/>
      <c r="I316" s="163"/>
      <c r="J316" s="174">
        <f>BK316</f>
        <v>0</v>
      </c>
      <c r="K316" s="160"/>
      <c r="L316" s="165"/>
      <c r="M316" s="166"/>
      <c r="N316" s="167"/>
      <c r="O316" s="167"/>
      <c r="P316" s="168">
        <f>SUM(P317:P324)</f>
        <v>0</v>
      </c>
      <c r="Q316" s="167"/>
      <c r="R316" s="168">
        <f>SUM(R317:R324)</f>
        <v>0</v>
      </c>
      <c r="S316" s="167"/>
      <c r="T316" s="169">
        <f>SUM(T317:T324)</f>
        <v>0</v>
      </c>
      <c r="AR316" s="170" t="s">
        <v>206</v>
      </c>
      <c r="AT316" s="171" t="s">
        <v>75</v>
      </c>
      <c r="AU316" s="171" t="s">
        <v>84</v>
      </c>
      <c r="AY316" s="170" t="s">
        <v>177</v>
      </c>
      <c r="BK316" s="172">
        <f>SUM(BK317:BK324)</f>
        <v>0</v>
      </c>
    </row>
    <row r="317" spans="1:65" s="2" customFormat="1" ht="16.5" customHeight="1">
      <c r="A317" s="36"/>
      <c r="B317" s="37"/>
      <c r="C317" s="175" t="s">
        <v>1039</v>
      </c>
      <c r="D317" s="175" t="s">
        <v>179</v>
      </c>
      <c r="E317" s="176" t="s">
        <v>5844</v>
      </c>
      <c r="F317" s="177" t="s">
        <v>5845</v>
      </c>
      <c r="G317" s="178" t="s">
        <v>5846</v>
      </c>
      <c r="H317" s="179">
        <v>5</v>
      </c>
      <c r="I317" s="180"/>
      <c r="J317" s="181">
        <f>ROUND(I317*H317,2)</f>
        <v>0</v>
      </c>
      <c r="K317" s="177" t="s">
        <v>183</v>
      </c>
      <c r="L317" s="41"/>
      <c r="M317" s="182" t="s">
        <v>19</v>
      </c>
      <c r="N317" s="183" t="s">
        <v>47</v>
      </c>
      <c r="O317" s="66"/>
      <c r="P317" s="184">
        <f>O317*H317</f>
        <v>0</v>
      </c>
      <c r="Q317" s="184">
        <v>0</v>
      </c>
      <c r="R317" s="184">
        <f>Q317*H317</f>
        <v>0</v>
      </c>
      <c r="S317" s="184">
        <v>0</v>
      </c>
      <c r="T317" s="185">
        <f>S317*H317</f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86" t="s">
        <v>3621</v>
      </c>
      <c r="AT317" s="186" t="s">
        <v>179</v>
      </c>
      <c r="AU317" s="186" t="s">
        <v>86</v>
      </c>
      <c r="AY317" s="19" t="s">
        <v>177</v>
      </c>
      <c r="BE317" s="187">
        <f>IF(N317="základní",J317,0)</f>
        <v>0</v>
      </c>
      <c r="BF317" s="187">
        <f>IF(N317="snížená",J317,0)</f>
        <v>0</v>
      </c>
      <c r="BG317" s="187">
        <f>IF(N317="zákl. přenesená",J317,0)</f>
        <v>0</v>
      </c>
      <c r="BH317" s="187">
        <f>IF(N317="sníž. přenesená",J317,0)</f>
        <v>0</v>
      </c>
      <c r="BI317" s="187">
        <f>IF(N317="nulová",J317,0)</f>
        <v>0</v>
      </c>
      <c r="BJ317" s="19" t="s">
        <v>84</v>
      </c>
      <c r="BK317" s="187">
        <f>ROUND(I317*H317,2)</f>
        <v>0</v>
      </c>
      <c r="BL317" s="19" t="s">
        <v>3621</v>
      </c>
      <c r="BM317" s="186" t="s">
        <v>5847</v>
      </c>
    </row>
    <row r="318" spans="1:65" s="2" customFormat="1" ht="11.25">
      <c r="A318" s="36"/>
      <c r="B318" s="37"/>
      <c r="C318" s="38"/>
      <c r="D318" s="188" t="s">
        <v>186</v>
      </c>
      <c r="E318" s="38"/>
      <c r="F318" s="189" t="s">
        <v>5848</v>
      </c>
      <c r="G318" s="38"/>
      <c r="H318" s="38"/>
      <c r="I318" s="190"/>
      <c r="J318" s="38"/>
      <c r="K318" s="38"/>
      <c r="L318" s="41"/>
      <c r="M318" s="191"/>
      <c r="N318" s="192"/>
      <c r="O318" s="66"/>
      <c r="P318" s="66"/>
      <c r="Q318" s="66"/>
      <c r="R318" s="66"/>
      <c r="S318" s="66"/>
      <c r="T318" s="67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T318" s="19" t="s">
        <v>186</v>
      </c>
      <c r="AU318" s="19" t="s">
        <v>86</v>
      </c>
    </row>
    <row r="319" spans="1:65" s="13" customFormat="1" ht="11.25">
      <c r="B319" s="193"/>
      <c r="C319" s="194"/>
      <c r="D319" s="195" t="s">
        <v>188</v>
      </c>
      <c r="E319" s="196" t="s">
        <v>19</v>
      </c>
      <c r="F319" s="197" t="s">
        <v>5849</v>
      </c>
      <c r="G319" s="194"/>
      <c r="H319" s="198">
        <v>5</v>
      </c>
      <c r="I319" s="199"/>
      <c r="J319" s="194"/>
      <c r="K319" s="194"/>
      <c r="L319" s="200"/>
      <c r="M319" s="201"/>
      <c r="N319" s="202"/>
      <c r="O319" s="202"/>
      <c r="P319" s="202"/>
      <c r="Q319" s="202"/>
      <c r="R319" s="202"/>
      <c r="S319" s="202"/>
      <c r="T319" s="203"/>
      <c r="AT319" s="204" t="s">
        <v>188</v>
      </c>
      <c r="AU319" s="204" t="s">
        <v>86</v>
      </c>
      <c r="AV319" s="13" t="s">
        <v>86</v>
      </c>
      <c r="AW319" s="13" t="s">
        <v>35</v>
      </c>
      <c r="AX319" s="13" t="s">
        <v>84</v>
      </c>
      <c r="AY319" s="204" t="s">
        <v>177</v>
      </c>
    </row>
    <row r="320" spans="1:65" s="2" customFormat="1" ht="16.5" customHeight="1">
      <c r="A320" s="36"/>
      <c r="B320" s="37"/>
      <c r="C320" s="175" t="s">
        <v>1044</v>
      </c>
      <c r="D320" s="175" t="s">
        <v>179</v>
      </c>
      <c r="E320" s="176" t="s">
        <v>5850</v>
      </c>
      <c r="F320" s="177" t="s">
        <v>5851</v>
      </c>
      <c r="G320" s="178" t="s">
        <v>1252</v>
      </c>
      <c r="H320" s="179">
        <v>2</v>
      </c>
      <c r="I320" s="180"/>
      <c r="J320" s="181">
        <f>ROUND(I320*H320,2)</f>
        <v>0</v>
      </c>
      <c r="K320" s="177" t="s">
        <v>183</v>
      </c>
      <c r="L320" s="41"/>
      <c r="M320" s="182" t="s">
        <v>19</v>
      </c>
      <c r="N320" s="183" t="s">
        <v>47</v>
      </c>
      <c r="O320" s="66"/>
      <c r="P320" s="184">
        <f>O320*H320</f>
        <v>0</v>
      </c>
      <c r="Q320" s="184">
        <v>0</v>
      </c>
      <c r="R320" s="184">
        <f>Q320*H320</f>
        <v>0</v>
      </c>
      <c r="S320" s="184">
        <v>0</v>
      </c>
      <c r="T320" s="185">
        <f>S320*H320</f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86" t="s">
        <v>3621</v>
      </c>
      <c r="AT320" s="186" t="s">
        <v>179</v>
      </c>
      <c r="AU320" s="186" t="s">
        <v>86</v>
      </c>
      <c r="AY320" s="19" t="s">
        <v>177</v>
      </c>
      <c r="BE320" s="187">
        <f>IF(N320="základní",J320,0)</f>
        <v>0</v>
      </c>
      <c r="BF320" s="187">
        <f>IF(N320="snížená",J320,0)</f>
        <v>0</v>
      </c>
      <c r="BG320" s="187">
        <f>IF(N320="zákl. přenesená",J320,0)</f>
        <v>0</v>
      </c>
      <c r="BH320" s="187">
        <f>IF(N320="sníž. přenesená",J320,0)</f>
        <v>0</v>
      </c>
      <c r="BI320" s="187">
        <f>IF(N320="nulová",J320,0)</f>
        <v>0</v>
      </c>
      <c r="BJ320" s="19" t="s">
        <v>84</v>
      </c>
      <c r="BK320" s="187">
        <f>ROUND(I320*H320,2)</f>
        <v>0</v>
      </c>
      <c r="BL320" s="19" t="s">
        <v>3621</v>
      </c>
      <c r="BM320" s="186" t="s">
        <v>5852</v>
      </c>
    </row>
    <row r="321" spans="1:65" s="2" customFormat="1" ht="11.25">
      <c r="A321" s="36"/>
      <c r="B321" s="37"/>
      <c r="C321" s="38"/>
      <c r="D321" s="188" t="s">
        <v>186</v>
      </c>
      <c r="E321" s="38"/>
      <c r="F321" s="189" t="s">
        <v>5853</v>
      </c>
      <c r="G321" s="38"/>
      <c r="H321" s="38"/>
      <c r="I321" s="190"/>
      <c r="J321" s="38"/>
      <c r="K321" s="38"/>
      <c r="L321" s="41"/>
      <c r="M321" s="191"/>
      <c r="N321" s="192"/>
      <c r="O321" s="66"/>
      <c r="P321" s="66"/>
      <c r="Q321" s="66"/>
      <c r="R321" s="66"/>
      <c r="S321" s="66"/>
      <c r="T321" s="67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T321" s="19" t="s">
        <v>186</v>
      </c>
      <c r="AU321" s="19" t="s">
        <v>86</v>
      </c>
    </row>
    <row r="322" spans="1:65" s="13" customFormat="1" ht="11.25">
      <c r="B322" s="193"/>
      <c r="C322" s="194"/>
      <c r="D322" s="195" t="s">
        <v>188</v>
      </c>
      <c r="E322" s="196" t="s">
        <v>19</v>
      </c>
      <c r="F322" s="197" t="s">
        <v>5854</v>
      </c>
      <c r="G322" s="194"/>
      <c r="H322" s="198">
        <v>1</v>
      </c>
      <c r="I322" s="199"/>
      <c r="J322" s="194"/>
      <c r="K322" s="194"/>
      <c r="L322" s="200"/>
      <c r="M322" s="201"/>
      <c r="N322" s="202"/>
      <c r="O322" s="202"/>
      <c r="P322" s="202"/>
      <c r="Q322" s="202"/>
      <c r="R322" s="202"/>
      <c r="S322" s="202"/>
      <c r="T322" s="203"/>
      <c r="AT322" s="204" t="s">
        <v>188</v>
      </c>
      <c r="AU322" s="204" t="s">
        <v>86</v>
      </c>
      <c r="AV322" s="13" t="s">
        <v>86</v>
      </c>
      <c r="AW322" s="13" t="s">
        <v>35</v>
      </c>
      <c r="AX322" s="13" t="s">
        <v>76</v>
      </c>
      <c r="AY322" s="204" t="s">
        <v>177</v>
      </c>
    </row>
    <row r="323" spans="1:65" s="13" customFormat="1" ht="11.25">
      <c r="B323" s="193"/>
      <c r="C323" s="194"/>
      <c r="D323" s="195" t="s">
        <v>188</v>
      </c>
      <c r="E323" s="196" t="s">
        <v>19</v>
      </c>
      <c r="F323" s="197" t="s">
        <v>5855</v>
      </c>
      <c r="G323" s="194"/>
      <c r="H323" s="198">
        <v>1</v>
      </c>
      <c r="I323" s="199"/>
      <c r="J323" s="194"/>
      <c r="K323" s="194"/>
      <c r="L323" s="200"/>
      <c r="M323" s="201"/>
      <c r="N323" s="202"/>
      <c r="O323" s="202"/>
      <c r="P323" s="202"/>
      <c r="Q323" s="202"/>
      <c r="R323" s="202"/>
      <c r="S323" s="202"/>
      <c r="T323" s="203"/>
      <c r="AT323" s="204" t="s">
        <v>188</v>
      </c>
      <c r="AU323" s="204" t="s">
        <v>86</v>
      </c>
      <c r="AV323" s="13" t="s">
        <v>86</v>
      </c>
      <c r="AW323" s="13" t="s">
        <v>35</v>
      </c>
      <c r="AX323" s="13" t="s">
        <v>76</v>
      </c>
      <c r="AY323" s="204" t="s">
        <v>177</v>
      </c>
    </row>
    <row r="324" spans="1:65" s="14" customFormat="1" ht="11.25">
      <c r="B324" s="205"/>
      <c r="C324" s="206"/>
      <c r="D324" s="195" t="s">
        <v>188</v>
      </c>
      <c r="E324" s="207" t="s">
        <v>19</v>
      </c>
      <c r="F324" s="208" t="s">
        <v>190</v>
      </c>
      <c r="G324" s="206"/>
      <c r="H324" s="209">
        <v>2</v>
      </c>
      <c r="I324" s="210"/>
      <c r="J324" s="206"/>
      <c r="K324" s="206"/>
      <c r="L324" s="211"/>
      <c r="M324" s="212"/>
      <c r="N324" s="213"/>
      <c r="O324" s="213"/>
      <c r="P324" s="213"/>
      <c r="Q324" s="213"/>
      <c r="R324" s="213"/>
      <c r="S324" s="213"/>
      <c r="T324" s="214"/>
      <c r="AT324" s="215" t="s">
        <v>188</v>
      </c>
      <c r="AU324" s="215" t="s">
        <v>86</v>
      </c>
      <c r="AV324" s="14" t="s">
        <v>184</v>
      </c>
      <c r="AW324" s="14" t="s">
        <v>35</v>
      </c>
      <c r="AX324" s="14" t="s">
        <v>84</v>
      </c>
      <c r="AY324" s="215" t="s">
        <v>177</v>
      </c>
    </row>
    <row r="325" spans="1:65" s="12" customFormat="1" ht="22.9" customHeight="1">
      <c r="B325" s="159"/>
      <c r="C325" s="160"/>
      <c r="D325" s="161" t="s">
        <v>75</v>
      </c>
      <c r="E325" s="173" t="s">
        <v>5856</v>
      </c>
      <c r="F325" s="173" t="s">
        <v>5334</v>
      </c>
      <c r="G325" s="160"/>
      <c r="H325" s="160"/>
      <c r="I325" s="163"/>
      <c r="J325" s="174">
        <f>BK325</f>
        <v>0</v>
      </c>
      <c r="K325" s="160"/>
      <c r="L325" s="165"/>
      <c r="M325" s="166"/>
      <c r="N325" s="167"/>
      <c r="O325" s="167"/>
      <c r="P325" s="168">
        <f>SUM(P326:P327)</f>
        <v>0</v>
      </c>
      <c r="Q325" s="167"/>
      <c r="R325" s="168">
        <f>SUM(R326:R327)</f>
        <v>0</v>
      </c>
      <c r="S325" s="167"/>
      <c r="T325" s="169">
        <f>SUM(T326:T327)</f>
        <v>0</v>
      </c>
      <c r="AR325" s="170" t="s">
        <v>206</v>
      </c>
      <c r="AT325" s="171" t="s">
        <v>75</v>
      </c>
      <c r="AU325" s="171" t="s">
        <v>84</v>
      </c>
      <c r="AY325" s="170" t="s">
        <v>177</v>
      </c>
      <c r="BK325" s="172">
        <f>SUM(BK326:BK327)</f>
        <v>0</v>
      </c>
    </row>
    <row r="326" spans="1:65" s="2" customFormat="1" ht="16.5" customHeight="1">
      <c r="A326" s="36"/>
      <c r="B326" s="37"/>
      <c r="C326" s="175" t="s">
        <v>1055</v>
      </c>
      <c r="D326" s="175" t="s">
        <v>179</v>
      </c>
      <c r="E326" s="176" t="s">
        <v>5857</v>
      </c>
      <c r="F326" s="177" t="s">
        <v>5334</v>
      </c>
      <c r="G326" s="178" t="s">
        <v>1992</v>
      </c>
      <c r="H326" s="179">
        <v>1</v>
      </c>
      <c r="I326" s="180"/>
      <c r="J326" s="181">
        <f>ROUND(I326*H326,2)</f>
        <v>0</v>
      </c>
      <c r="K326" s="177" t="s">
        <v>183</v>
      </c>
      <c r="L326" s="41"/>
      <c r="M326" s="182" t="s">
        <v>19</v>
      </c>
      <c r="N326" s="183" t="s">
        <v>47</v>
      </c>
      <c r="O326" s="66"/>
      <c r="P326" s="184">
        <f>O326*H326</f>
        <v>0</v>
      </c>
      <c r="Q326" s="184">
        <v>0</v>
      </c>
      <c r="R326" s="184">
        <f>Q326*H326</f>
        <v>0</v>
      </c>
      <c r="S326" s="184">
        <v>0</v>
      </c>
      <c r="T326" s="185">
        <f>S326*H326</f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86" t="s">
        <v>3621</v>
      </c>
      <c r="AT326" s="186" t="s">
        <v>179</v>
      </c>
      <c r="AU326" s="186" t="s">
        <v>86</v>
      </c>
      <c r="AY326" s="19" t="s">
        <v>177</v>
      </c>
      <c r="BE326" s="187">
        <f>IF(N326="základní",J326,0)</f>
        <v>0</v>
      </c>
      <c r="BF326" s="187">
        <f>IF(N326="snížená",J326,0)</f>
        <v>0</v>
      </c>
      <c r="BG326" s="187">
        <f>IF(N326="zákl. přenesená",J326,0)</f>
        <v>0</v>
      </c>
      <c r="BH326" s="187">
        <f>IF(N326="sníž. přenesená",J326,0)</f>
        <v>0</v>
      </c>
      <c r="BI326" s="187">
        <f>IF(N326="nulová",J326,0)</f>
        <v>0</v>
      </c>
      <c r="BJ326" s="19" t="s">
        <v>84</v>
      </c>
      <c r="BK326" s="187">
        <f>ROUND(I326*H326,2)</f>
        <v>0</v>
      </c>
      <c r="BL326" s="19" t="s">
        <v>3621</v>
      </c>
      <c r="BM326" s="186" t="s">
        <v>5858</v>
      </c>
    </row>
    <row r="327" spans="1:65" s="2" customFormat="1" ht="11.25">
      <c r="A327" s="36"/>
      <c r="B327" s="37"/>
      <c r="C327" s="38"/>
      <c r="D327" s="188" t="s">
        <v>186</v>
      </c>
      <c r="E327" s="38"/>
      <c r="F327" s="189" t="s">
        <v>5859</v>
      </c>
      <c r="G327" s="38"/>
      <c r="H327" s="38"/>
      <c r="I327" s="190"/>
      <c r="J327" s="38"/>
      <c r="K327" s="38"/>
      <c r="L327" s="41"/>
      <c r="M327" s="261"/>
      <c r="N327" s="262"/>
      <c r="O327" s="253"/>
      <c r="P327" s="253"/>
      <c r="Q327" s="253"/>
      <c r="R327" s="253"/>
      <c r="S327" s="253"/>
      <c r="T327" s="263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T327" s="19" t="s">
        <v>186</v>
      </c>
      <c r="AU327" s="19" t="s">
        <v>86</v>
      </c>
    </row>
    <row r="328" spans="1:65" s="2" customFormat="1" ht="6.95" customHeight="1">
      <c r="A328" s="36"/>
      <c r="B328" s="49"/>
      <c r="C328" s="50"/>
      <c r="D328" s="50"/>
      <c r="E328" s="50"/>
      <c r="F328" s="50"/>
      <c r="G328" s="50"/>
      <c r="H328" s="50"/>
      <c r="I328" s="50"/>
      <c r="J328" s="50"/>
      <c r="K328" s="50"/>
      <c r="L328" s="41"/>
      <c r="M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</sheetData>
  <sheetProtection algorithmName="SHA-512" hashValue="FSVr8KvG8TeHaZ6/7UOBhTXX3n2+JODaGp8zf4wtLzBmqsbBfUiFe9ffBaFzWQhycNryJbBrV/5o1s4VgGphEg==" saltValue="uAQmijmQdzJg6/X2BphctnTlZ2wIdYU6axeF+jd0aRa7E+eRX6ieUv2keoxTkEGywvWo9il4aQhqzvCMwel64w==" spinCount="100000" sheet="1" objects="1" scenarios="1" formatColumns="0" formatRows="0" autoFilter="0"/>
  <autoFilter ref="C94:K327" xr:uid="{00000000-0009-0000-0000-000006000000}"/>
  <mergeCells count="9">
    <mergeCell ref="E50:H50"/>
    <mergeCell ref="E85:H85"/>
    <mergeCell ref="E87:H87"/>
    <mergeCell ref="L2:V2"/>
    <mergeCell ref="E7:H7"/>
    <mergeCell ref="E9:H9"/>
    <mergeCell ref="E18:H18"/>
    <mergeCell ref="E27:H27"/>
    <mergeCell ref="E48:H48"/>
  </mergeCells>
  <hyperlinks>
    <hyperlink ref="F99" r:id="rId1" xr:uid="{00000000-0004-0000-0600-000000000000}"/>
    <hyperlink ref="F105" r:id="rId2" xr:uid="{00000000-0004-0000-0600-000001000000}"/>
    <hyperlink ref="F111" r:id="rId3" xr:uid="{00000000-0004-0000-0600-000002000000}"/>
    <hyperlink ref="F113" r:id="rId4" xr:uid="{00000000-0004-0000-0600-000003000000}"/>
    <hyperlink ref="F115" r:id="rId5" xr:uid="{00000000-0004-0000-0600-000004000000}"/>
    <hyperlink ref="F118" r:id="rId6" xr:uid="{00000000-0004-0000-0600-000005000000}"/>
    <hyperlink ref="F120" r:id="rId7" xr:uid="{00000000-0004-0000-0600-000006000000}"/>
    <hyperlink ref="F122" r:id="rId8" xr:uid="{00000000-0004-0000-0600-000007000000}"/>
    <hyperlink ref="F125" r:id="rId9" xr:uid="{00000000-0004-0000-0600-000008000000}"/>
    <hyperlink ref="F128" r:id="rId10" xr:uid="{00000000-0004-0000-0600-000009000000}"/>
    <hyperlink ref="F141" r:id="rId11" xr:uid="{00000000-0004-0000-0600-00000A000000}"/>
    <hyperlink ref="F152" r:id="rId12" xr:uid="{00000000-0004-0000-0600-00000B000000}"/>
    <hyperlink ref="F158" r:id="rId13" xr:uid="{00000000-0004-0000-0600-00000C000000}"/>
    <hyperlink ref="F164" r:id="rId14" xr:uid="{00000000-0004-0000-0600-00000D000000}"/>
    <hyperlink ref="F171" r:id="rId15" xr:uid="{00000000-0004-0000-0600-00000E000000}"/>
    <hyperlink ref="F175" r:id="rId16" xr:uid="{00000000-0004-0000-0600-00000F000000}"/>
    <hyperlink ref="F179" r:id="rId17" xr:uid="{00000000-0004-0000-0600-000010000000}"/>
    <hyperlink ref="F189" r:id="rId18" xr:uid="{00000000-0004-0000-0600-000011000000}"/>
    <hyperlink ref="F191" r:id="rId19" xr:uid="{00000000-0004-0000-0600-000012000000}"/>
    <hyperlink ref="F193" r:id="rId20" xr:uid="{00000000-0004-0000-0600-000013000000}"/>
    <hyperlink ref="F195" r:id="rId21" xr:uid="{00000000-0004-0000-0600-000014000000}"/>
    <hyperlink ref="F199" r:id="rId22" xr:uid="{00000000-0004-0000-0600-000015000000}"/>
    <hyperlink ref="F206" r:id="rId23" xr:uid="{00000000-0004-0000-0600-000016000000}"/>
    <hyperlink ref="F209" r:id="rId24" xr:uid="{00000000-0004-0000-0600-000017000000}"/>
    <hyperlink ref="F215" r:id="rId25" xr:uid="{00000000-0004-0000-0600-000018000000}"/>
    <hyperlink ref="F217" r:id="rId26" xr:uid="{00000000-0004-0000-0600-000019000000}"/>
    <hyperlink ref="F220" r:id="rId27" xr:uid="{00000000-0004-0000-0600-00001A000000}"/>
    <hyperlink ref="F223" r:id="rId28" xr:uid="{00000000-0004-0000-0600-00001B000000}"/>
    <hyperlink ref="F230" r:id="rId29" xr:uid="{00000000-0004-0000-0600-00001C000000}"/>
    <hyperlink ref="F233" r:id="rId30" xr:uid="{00000000-0004-0000-0600-00001D000000}"/>
    <hyperlink ref="F236" r:id="rId31" xr:uid="{00000000-0004-0000-0600-00001E000000}"/>
    <hyperlink ref="F241" r:id="rId32" xr:uid="{00000000-0004-0000-0600-00001F000000}"/>
    <hyperlink ref="F243" r:id="rId33" xr:uid="{00000000-0004-0000-0600-000020000000}"/>
    <hyperlink ref="F247" r:id="rId34" xr:uid="{00000000-0004-0000-0600-000021000000}"/>
    <hyperlink ref="F249" r:id="rId35" xr:uid="{00000000-0004-0000-0600-000022000000}"/>
    <hyperlink ref="F251" r:id="rId36" xr:uid="{00000000-0004-0000-0600-000023000000}"/>
    <hyperlink ref="F254" r:id="rId37" xr:uid="{00000000-0004-0000-0600-000024000000}"/>
    <hyperlink ref="F257" r:id="rId38" xr:uid="{00000000-0004-0000-0600-000025000000}"/>
    <hyperlink ref="F260" r:id="rId39" xr:uid="{00000000-0004-0000-0600-000026000000}"/>
    <hyperlink ref="F264" r:id="rId40" xr:uid="{00000000-0004-0000-0600-000027000000}"/>
    <hyperlink ref="F270" r:id="rId41" xr:uid="{00000000-0004-0000-0600-000028000000}"/>
    <hyperlink ref="F273" r:id="rId42" xr:uid="{00000000-0004-0000-0600-000029000000}"/>
    <hyperlink ref="F276" r:id="rId43" xr:uid="{00000000-0004-0000-0600-00002A000000}"/>
    <hyperlink ref="F281" r:id="rId44" xr:uid="{00000000-0004-0000-0600-00002B000000}"/>
    <hyperlink ref="F284" r:id="rId45" xr:uid="{00000000-0004-0000-0600-00002C000000}"/>
    <hyperlink ref="F291" r:id="rId46" xr:uid="{00000000-0004-0000-0600-00002D000000}"/>
    <hyperlink ref="F298" r:id="rId47" xr:uid="{00000000-0004-0000-0600-00002E000000}"/>
    <hyperlink ref="F305" r:id="rId48" xr:uid="{00000000-0004-0000-0600-00002F000000}"/>
    <hyperlink ref="F313" r:id="rId49" xr:uid="{00000000-0004-0000-0600-000030000000}"/>
    <hyperlink ref="F318" r:id="rId50" xr:uid="{00000000-0004-0000-0600-000031000000}"/>
    <hyperlink ref="F321" r:id="rId51" xr:uid="{00000000-0004-0000-0600-000032000000}"/>
    <hyperlink ref="F327" r:id="rId52" xr:uid="{00000000-0004-0000-0600-00003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5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15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104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5860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ROUND(J82,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ROUND((SUM(BE82:BE158)),  2)</f>
        <v>0</v>
      </c>
      <c r="G33" s="36"/>
      <c r="H33" s="36"/>
      <c r="I33" s="120">
        <v>0.21</v>
      </c>
      <c r="J33" s="119">
        <f>ROUND(((SUM(BE82:BE158))*I33),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ROUND((SUM(BF82:BF158)),  2)</f>
        <v>0</v>
      </c>
      <c r="G34" s="36"/>
      <c r="H34" s="36"/>
      <c r="I34" s="120">
        <v>0.15</v>
      </c>
      <c r="J34" s="119">
        <f>ROUND(((SUM(BF82:BF158))*I34),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ROUND((SUM(BG82:BG158)),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ROUND((SUM(BH82:BH158)),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ROUND((SUM(BI82:BI158)),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>SO 05.1 - Elektroinstalace sklad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J82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3626</v>
      </c>
      <c r="E60" s="139"/>
      <c r="F60" s="139"/>
      <c r="G60" s="139"/>
      <c r="H60" s="139"/>
      <c r="I60" s="139"/>
      <c r="J60" s="140">
        <f>J83</f>
        <v>0</v>
      </c>
      <c r="K60" s="137"/>
      <c r="L60" s="141"/>
    </row>
    <row r="61" spans="1:47" s="9" customFormat="1" ht="24.95" customHeight="1">
      <c r="B61" s="136"/>
      <c r="C61" s="137"/>
      <c r="D61" s="138" t="s">
        <v>5861</v>
      </c>
      <c r="E61" s="139"/>
      <c r="F61" s="139"/>
      <c r="G61" s="139"/>
      <c r="H61" s="139"/>
      <c r="I61" s="139"/>
      <c r="J61" s="140">
        <f>J134</f>
        <v>0</v>
      </c>
      <c r="K61" s="137"/>
      <c r="L61" s="141"/>
    </row>
    <row r="62" spans="1:47" s="9" customFormat="1" ht="24.95" customHeight="1">
      <c r="B62" s="136"/>
      <c r="C62" s="137"/>
      <c r="D62" s="138" t="s">
        <v>3057</v>
      </c>
      <c r="E62" s="139"/>
      <c r="F62" s="139"/>
      <c r="G62" s="139"/>
      <c r="H62" s="139"/>
      <c r="I62" s="139"/>
      <c r="J62" s="140">
        <f>J144</f>
        <v>0</v>
      </c>
      <c r="K62" s="137"/>
      <c r="L62" s="141"/>
    </row>
    <row r="63" spans="1:47" s="2" customFormat="1" ht="21.75" customHeight="1">
      <c r="A63" s="36"/>
      <c r="B63" s="37"/>
      <c r="C63" s="38"/>
      <c r="D63" s="38"/>
      <c r="E63" s="38"/>
      <c r="F63" s="38"/>
      <c r="G63" s="38"/>
      <c r="H63" s="38"/>
      <c r="I63" s="38"/>
      <c r="J63" s="38"/>
      <c r="K63" s="38"/>
      <c r="L63" s="10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47" s="2" customFormat="1" ht="6.95" customHeight="1">
      <c r="A64" s="36"/>
      <c r="B64" s="49"/>
      <c r="C64" s="50"/>
      <c r="D64" s="50"/>
      <c r="E64" s="50"/>
      <c r="F64" s="50"/>
      <c r="G64" s="50"/>
      <c r="H64" s="50"/>
      <c r="I64" s="50"/>
      <c r="J64" s="50"/>
      <c r="K64" s="50"/>
      <c r="L64" s="10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8" spans="1:31" s="2" customFormat="1" ht="6.95" customHeight="1">
      <c r="A68" s="36"/>
      <c r="B68" s="51"/>
      <c r="C68" s="52"/>
      <c r="D68" s="52"/>
      <c r="E68" s="52"/>
      <c r="F68" s="52"/>
      <c r="G68" s="52"/>
      <c r="H68" s="52"/>
      <c r="I68" s="52"/>
      <c r="J68" s="52"/>
      <c r="K68" s="52"/>
      <c r="L68" s="10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24.95" customHeight="1">
      <c r="A69" s="36"/>
      <c r="B69" s="37"/>
      <c r="C69" s="25" t="s">
        <v>162</v>
      </c>
      <c r="D69" s="38"/>
      <c r="E69" s="38"/>
      <c r="F69" s="38"/>
      <c r="G69" s="38"/>
      <c r="H69" s="38"/>
      <c r="I69" s="38"/>
      <c r="J69" s="38"/>
      <c r="K69" s="38"/>
      <c r="L69" s="10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37"/>
      <c r="C70" s="38"/>
      <c r="D70" s="38"/>
      <c r="E70" s="38"/>
      <c r="F70" s="38"/>
      <c r="G70" s="38"/>
      <c r="H70" s="38"/>
      <c r="I70" s="38"/>
      <c r="J70" s="38"/>
      <c r="K70" s="38"/>
      <c r="L70" s="10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12" customHeight="1">
      <c r="A71" s="36"/>
      <c r="B71" s="37"/>
      <c r="C71" s="31" t="s">
        <v>16</v>
      </c>
      <c r="D71" s="38"/>
      <c r="E71" s="38"/>
      <c r="F71" s="38"/>
      <c r="G71" s="38"/>
      <c r="H71" s="38"/>
      <c r="I71" s="38"/>
      <c r="J71" s="38"/>
      <c r="K71" s="38"/>
      <c r="L71" s="10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16.5" customHeight="1">
      <c r="A72" s="36"/>
      <c r="B72" s="37"/>
      <c r="C72" s="38"/>
      <c r="D72" s="38"/>
      <c r="E72" s="392" t="str">
        <f>E7</f>
        <v>Regenerace bývalého areálu kovošrotu v Hamru u litvínova - 1. etapa</v>
      </c>
      <c r="F72" s="393"/>
      <c r="G72" s="393"/>
      <c r="H72" s="393"/>
      <c r="I72" s="38"/>
      <c r="J72" s="38"/>
      <c r="K72" s="38"/>
      <c r="L72" s="10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124</v>
      </c>
      <c r="D73" s="38"/>
      <c r="E73" s="38"/>
      <c r="F73" s="38"/>
      <c r="G73" s="38"/>
      <c r="H73" s="38"/>
      <c r="I73" s="38"/>
      <c r="J73" s="38"/>
      <c r="K73" s="38"/>
      <c r="L73" s="10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349" t="str">
        <f>E9</f>
        <v>SO 05.1 - Elektroinstalace sklad</v>
      </c>
      <c r="F74" s="394"/>
      <c r="G74" s="394"/>
      <c r="H74" s="394"/>
      <c r="I74" s="38"/>
      <c r="J74" s="38"/>
      <c r="K74" s="38"/>
      <c r="L74" s="10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10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21</v>
      </c>
      <c r="D76" s="38"/>
      <c r="E76" s="38"/>
      <c r="F76" s="29" t="str">
        <f>F12</f>
        <v>Hamr u Litvínova</v>
      </c>
      <c r="G76" s="38"/>
      <c r="H76" s="38"/>
      <c r="I76" s="31" t="s">
        <v>23</v>
      </c>
      <c r="J76" s="61" t="str">
        <f>IF(J12="","",J12)</f>
        <v>8. 8. 2022</v>
      </c>
      <c r="K76" s="38"/>
      <c r="L76" s="10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6.95" customHeight="1">
      <c r="A77" s="36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10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5.2" customHeight="1">
      <c r="A78" s="36"/>
      <c r="B78" s="37"/>
      <c r="C78" s="31" t="s">
        <v>25</v>
      </c>
      <c r="D78" s="38"/>
      <c r="E78" s="38"/>
      <c r="F78" s="29" t="str">
        <f>E15</f>
        <v>Město Litvínov, náměstí Míru 11, Horní Litvínov</v>
      </c>
      <c r="G78" s="38"/>
      <c r="H78" s="38"/>
      <c r="I78" s="31" t="s">
        <v>31</v>
      </c>
      <c r="J78" s="34" t="str">
        <f>E21</f>
        <v>A2-PORT s.r.o.</v>
      </c>
      <c r="K78" s="38"/>
      <c r="L78" s="10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25.7" customHeight="1">
      <c r="A79" s="36"/>
      <c r="B79" s="37"/>
      <c r="C79" s="31" t="s">
        <v>29</v>
      </c>
      <c r="D79" s="38"/>
      <c r="E79" s="38"/>
      <c r="F79" s="29" t="str">
        <f>IF(E18="","",E18)</f>
        <v>Vyplň údaj</v>
      </c>
      <c r="G79" s="38"/>
      <c r="H79" s="38"/>
      <c r="I79" s="31" t="s">
        <v>36</v>
      </c>
      <c r="J79" s="34" t="str">
        <f>E24</f>
        <v>STAVEBNÍ ROZPOČTY s.r.o.</v>
      </c>
      <c r="K79" s="38"/>
      <c r="L79" s="10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0.35" customHeight="1">
      <c r="A80" s="36"/>
      <c r="B80" s="37"/>
      <c r="C80" s="38"/>
      <c r="D80" s="38"/>
      <c r="E80" s="38"/>
      <c r="F80" s="38"/>
      <c r="G80" s="38"/>
      <c r="H80" s="38"/>
      <c r="I80" s="38"/>
      <c r="J80" s="38"/>
      <c r="K80" s="38"/>
      <c r="L80" s="10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11" customFormat="1" ht="29.25" customHeight="1">
      <c r="A81" s="148"/>
      <c r="B81" s="149"/>
      <c r="C81" s="150" t="s">
        <v>163</v>
      </c>
      <c r="D81" s="151" t="s">
        <v>61</v>
      </c>
      <c r="E81" s="151" t="s">
        <v>57</v>
      </c>
      <c r="F81" s="151" t="s">
        <v>58</v>
      </c>
      <c r="G81" s="151" t="s">
        <v>164</v>
      </c>
      <c r="H81" s="151" t="s">
        <v>165</v>
      </c>
      <c r="I81" s="151" t="s">
        <v>166</v>
      </c>
      <c r="J81" s="151" t="s">
        <v>128</v>
      </c>
      <c r="K81" s="152" t="s">
        <v>167</v>
      </c>
      <c r="L81" s="153"/>
      <c r="M81" s="70" t="s">
        <v>19</v>
      </c>
      <c r="N81" s="71" t="s">
        <v>46</v>
      </c>
      <c r="O81" s="71" t="s">
        <v>168</v>
      </c>
      <c r="P81" s="71" t="s">
        <v>169</v>
      </c>
      <c r="Q81" s="71" t="s">
        <v>170</v>
      </c>
      <c r="R81" s="71" t="s">
        <v>171</v>
      </c>
      <c r="S81" s="71" t="s">
        <v>172</v>
      </c>
      <c r="T81" s="72" t="s">
        <v>173</v>
      </c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</row>
    <row r="82" spans="1:65" s="2" customFormat="1" ht="22.9" customHeight="1">
      <c r="A82" s="36"/>
      <c r="B82" s="37"/>
      <c r="C82" s="77" t="s">
        <v>174</v>
      </c>
      <c r="D82" s="38"/>
      <c r="E82" s="38"/>
      <c r="F82" s="38"/>
      <c r="G82" s="38"/>
      <c r="H82" s="38"/>
      <c r="I82" s="38"/>
      <c r="J82" s="154">
        <f>BK82</f>
        <v>0</v>
      </c>
      <c r="K82" s="38"/>
      <c r="L82" s="41"/>
      <c r="M82" s="73"/>
      <c r="N82" s="155"/>
      <c r="O82" s="74"/>
      <c r="P82" s="156">
        <f>P83+P134+P144</f>
        <v>0</v>
      </c>
      <c r="Q82" s="74"/>
      <c r="R82" s="156">
        <f>R83+R134+R144</f>
        <v>0</v>
      </c>
      <c r="S82" s="74"/>
      <c r="T82" s="157">
        <f>T83+T134+T144</f>
        <v>0</v>
      </c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T82" s="19" t="s">
        <v>75</v>
      </c>
      <c r="AU82" s="19" t="s">
        <v>129</v>
      </c>
      <c r="BK82" s="158">
        <f>BK83+BK134+BK144</f>
        <v>0</v>
      </c>
    </row>
    <row r="83" spans="1:65" s="12" customFormat="1" ht="25.9" customHeight="1">
      <c r="B83" s="159"/>
      <c r="C83" s="160"/>
      <c r="D83" s="161" t="s">
        <v>75</v>
      </c>
      <c r="E83" s="162" t="s">
        <v>3632</v>
      </c>
      <c r="F83" s="162" t="s">
        <v>3633</v>
      </c>
      <c r="G83" s="160"/>
      <c r="H83" s="160"/>
      <c r="I83" s="163"/>
      <c r="J83" s="164">
        <f>BK83</f>
        <v>0</v>
      </c>
      <c r="K83" s="160"/>
      <c r="L83" s="165"/>
      <c r="M83" s="166"/>
      <c r="N83" s="167"/>
      <c r="O83" s="167"/>
      <c r="P83" s="168">
        <f>SUM(P84:P133)</f>
        <v>0</v>
      </c>
      <c r="Q83" s="167"/>
      <c r="R83" s="168">
        <f>SUM(R84:R133)</f>
        <v>0</v>
      </c>
      <c r="S83" s="167"/>
      <c r="T83" s="169">
        <f>SUM(T84:T133)</f>
        <v>0</v>
      </c>
      <c r="AR83" s="170" t="s">
        <v>86</v>
      </c>
      <c r="AT83" s="171" t="s">
        <v>75</v>
      </c>
      <c r="AU83" s="171" t="s">
        <v>76</v>
      </c>
      <c r="AY83" s="170" t="s">
        <v>177</v>
      </c>
      <c r="BK83" s="172">
        <f>SUM(BK84:BK133)</f>
        <v>0</v>
      </c>
    </row>
    <row r="84" spans="1:65" s="2" customFormat="1" ht="16.5" customHeight="1">
      <c r="A84" s="36"/>
      <c r="B84" s="37"/>
      <c r="C84" s="175" t="s">
        <v>84</v>
      </c>
      <c r="D84" s="175" t="s">
        <v>179</v>
      </c>
      <c r="E84" s="176" t="s">
        <v>5862</v>
      </c>
      <c r="F84" s="177" t="s">
        <v>5863</v>
      </c>
      <c r="G84" s="178" t="s">
        <v>1992</v>
      </c>
      <c r="H84" s="179">
        <v>1</v>
      </c>
      <c r="I84" s="180"/>
      <c r="J84" s="181">
        <f>ROUND(I84*H84,2)</f>
        <v>0</v>
      </c>
      <c r="K84" s="177" t="s">
        <v>19</v>
      </c>
      <c r="L84" s="41"/>
      <c r="M84" s="182" t="s">
        <v>19</v>
      </c>
      <c r="N84" s="183" t="s">
        <v>47</v>
      </c>
      <c r="O84" s="66"/>
      <c r="P84" s="184">
        <f>O84*H84</f>
        <v>0</v>
      </c>
      <c r="Q84" s="184">
        <v>0</v>
      </c>
      <c r="R84" s="184">
        <f>Q84*H84</f>
        <v>0</v>
      </c>
      <c r="S84" s="184">
        <v>0</v>
      </c>
      <c r="T84" s="185">
        <f>S84*H84</f>
        <v>0</v>
      </c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R84" s="186" t="s">
        <v>301</v>
      </c>
      <c r="AT84" s="186" t="s">
        <v>179</v>
      </c>
      <c r="AU84" s="186" t="s">
        <v>84</v>
      </c>
      <c r="AY84" s="19" t="s">
        <v>177</v>
      </c>
      <c r="BE84" s="187">
        <f>IF(N84="základní",J84,0)</f>
        <v>0</v>
      </c>
      <c r="BF84" s="187">
        <f>IF(N84="snížená",J84,0)</f>
        <v>0</v>
      </c>
      <c r="BG84" s="187">
        <f>IF(N84="zákl. přenesená",J84,0)</f>
        <v>0</v>
      </c>
      <c r="BH84" s="187">
        <f>IF(N84="sníž. přenesená",J84,0)</f>
        <v>0</v>
      </c>
      <c r="BI84" s="187">
        <f>IF(N84="nulová",J84,0)</f>
        <v>0</v>
      </c>
      <c r="BJ84" s="19" t="s">
        <v>84</v>
      </c>
      <c r="BK84" s="187">
        <f>ROUND(I84*H84,2)</f>
        <v>0</v>
      </c>
      <c r="BL84" s="19" t="s">
        <v>301</v>
      </c>
      <c r="BM84" s="186" t="s">
        <v>5864</v>
      </c>
    </row>
    <row r="85" spans="1:65" s="2" customFormat="1" ht="24.2" customHeight="1">
      <c r="A85" s="36"/>
      <c r="B85" s="37"/>
      <c r="C85" s="175" t="s">
        <v>86</v>
      </c>
      <c r="D85" s="175" t="s">
        <v>179</v>
      </c>
      <c r="E85" s="176" t="s">
        <v>3634</v>
      </c>
      <c r="F85" s="177" t="s">
        <v>3635</v>
      </c>
      <c r="G85" s="178" t="s">
        <v>272</v>
      </c>
      <c r="H85" s="179">
        <v>21</v>
      </c>
      <c r="I85" s="180"/>
      <c r="J85" s="181">
        <f>ROUND(I85*H85,2)</f>
        <v>0</v>
      </c>
      <c r="K85" s="177" t="s">
        <v>3636</v>
      </c>
      <c r="L85" s="41"/>
      <c r="M85" s="182" t="s">
        <v>19</v>
      </c>
      <c r="N85" s="183" t="s">
        <v>47</v>
      </c>
      <c r="O85" s="66"/>
      <c r="P85" s="184">
        <f>O85*H85</f>
        <v>0</v>
      </c>
      <c r="Q85" s="184">
        <v>0</v>
      </c>
      <c r="R85" s="184">
        <f>Q85*H85</f>
        <v>0</v>
      </c>
      <c r="S85" s="184">
        <v>0</v>
      </c>
      <c r="T85" s="185">
        <f>S85*H85</f>
        <v>0</v>
      </c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R85" s="186" t="s">
        <v>301</v>
      </c>
      <c r="AT85" s="186" t="s">
        <v>179</v>
      </c>
      <c r="AU85" s="186" t="s">
        <v>84</v>
      </c>
      <c r="AY85" s="19" t="s">
        <v>177</v>
      </c>
      <c r="BE85" s="187">
        <f>IF(N85="základní",J85,0)</f>
        <v>0</v>
      </c>
      <c r="BF85" s="187">
        <f>IF(N85="snížená",J85,0)</f>
        <v>0</v>
      </c>
      <c r="BG85" s="187">
        <f>IF(N85="zákl. přenesená",J85,0)</f>
        <v>0</v>
      </c>
      <c r="BH85" s="187">
        <f>IF(N85="sníž. přenesená",J85,0)</f>
        <v>0</v>
      </c>
      <c r="BI85" s="187">
        <f>IF(N85="nulová",J85,0)</f>
        <v>0</v>
      </c>
      <c r="BJ85" s="19" t="s">
        <v>84</v>
      </c>
      <c r="BK85" s="187">
        <f>ROUND(I85*H85,2)</f>
        <v>0</v>
      </c>
      <c r="BL85" s="19" t="s">
        <v>301</v>
      </c>
      <c r="BM85" s="186" t="s">
        <v>5865</v>
      </c>
    </row>
    <row r="86" spans="1:65" s="2" customFormat="1" ht="11.25">
      <c r="A86" s="36"/>
      <c r="B86" s="37"/>
      <c r="C86" s="38"/>
      <c r="D86" s="188" t="s">
        <v>186</v>
      </c>
      <c r="E86" s="38"/>
      <c r="F86" s="189" t="s">
        <v>3638</v>
      </c>
      <c r="G86" s="38"/>
      <c r="H86" s="38"/>
      <c r="I86" s="190"/>
      <c r="J86" s="38"/>
      <c r="K86" s="38"/>
      <c r="L86" s="41"/>
      <c r="M86" s="191"/>
      <c r="N86" s="192"/>
      <c r="O86" s="66"/>
      <c r="P86" s="66"/>
      <c r="Q86" s="66"/>
      <c r="R86" s="66"/>
      <c r="S86" s="66"/>
      <c r="T86" s="67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186</v>
      </c>
      <c r="AU86" s="19" t="s">
        <v>84</v>
      </c>
    </row>
    <row r="87" spans="1:65" s="2" customFormat="1" ht="16.5" customHeight="1">
      <c r="A87" s="36"/>
      <c r="B87" s="37"/>
      <c r="C87" s="237" t="s">
        <v>196</v>
      </c>
      <c r="D87" s="237" t="s">
        <v>757</v>
      </c>
      <c r="E87" s="238" t="s">
        <v>3639</v>
      </c>
      <c r="F87" s="239" t="s">
        <v>5866</v>
      </c>
      <c r="G87" s="240" t="s">
        <v>3641</v>
      </c>
      <c r="H87" s="241">
        <v>21</v>
      </c>
      <c r="I87" s="242"/>
      <c r="J87" s="243">
        <f>ROUND(I87*H87,2)</f>
        <v>0</v>
      </c>
      <c r="K87" s="239" t="s">
        <v>19</v>
      </c>
      <c r="L87" s="244"/>
      <c r="M87" s="245" t="s">
        <v>19</v>
      </c>
      <c r="N87" s="246" t="s">
        <v>47</v>
      </c>
      <c r="O87" s="66"/>
      <c r="P87" s="184">
        <f>O87*H87</f>
        <v>0</v>
      </c>
      <c r="Q87" s="184">
        <v>0</v>
      </c>
      <c r="R87" s="184">
        <f>Q87*H87</f>
        <v>0</v>
      </c>
      <c r="S87" s="184">
        <v>0</v>
      </c>
      <c r="T87" s="185">
        <f>S87*H87</f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R87" s="186" t="s">
        <v>592</v>
      </c>
      <c r="AT87" s="186" t="s">
        <v>757</v>
      </c>
      <c r="AU87" s="186" t="s">
        <v>84</v>
      </c>
      <c r="AY87" s="19" t="s">
        <v>177</v>
      </c>
      <c r="BE87" s="187">
        <f>IF(N87="základní",J87,0)</f>
        <v>0</v>
      </c>
      <c r="BF87" s="187">
        <f>IF(N87="snížená",J87,0)</f>
        <v>0</v>
      </c>
      <c r="BG87" s="187">
        <f>IF(N87="zákl. přenesená",J87,0)</f>
        <v>0</v>
      </c>
      <c r="BH87" s="187">
        <f>IF(N87="sníž. přenesená",J87,0)</f>
        <v>0</v>
      </c>
      <c r="BI87" s="187">
        <f>IF(N87="nulová",J87,0)</f>
        <v>0</v>
      </c>
      <c r="BJ87" s="19" t="s">
        <v>84</v>
      </c>
      <c r="BK87" s="187">
        <f>ROUND(I87*H87,2)</f>
        <v>0</v>
      </c>
      <c r="BL87" s="19" t="s">
        <v>301</v>
      </c>
      <c r="BM87" s="186" t="s">
        <v>5867</v>
      </c>
    </row>
    <row r="88" spans="1:65" s="2" customFormat="1" ht="16.5" customHeight="1">
      <c r="A88" s="36"/>
      <c r="B88" s="37"/>
      <c r="C88" s="175" t="s">
        <v>184</v>
      </c>
      <c r="D88" s="175" t="s">
        <v>179</v>
      </c>
      <c r="E88" s="176" t="s">
        <v>5868</v>
      </c>
      <c r="F88" s="177" t="s">
        <v>5869</v>
      </c>
      <c r="G88" s="178" t="s">
        <v>595</v>
      </c>
      <c r="H88" s="179">
        <v>132</v>
      </c>
      <c r="I88" s="180"/>
      <c r="J88" s="181">
        <f>ROUND(I88*H88,2)</f>
        <v>0</v>
      </c>
      <c r="K88" s="177" t="s">
        <v>3636</v>
      </c>
      <c r="L88" s="41"/>
      <c r="M88" s="182" t="s">
        <v>19</v>
      </c>
      <c r="N88" s="183" t="s">
        <v>47</v>
      </c>
      <c r="O88" s="66"/>
      <c r="P88" s="184">
        <f>O88*H88</f>
        <v>0</v>
      </c>
      <c r="Q88" s="184">
        <v>0</v>
      </c>
      <c r="R88" s="184">
        <f>Q88*H88</f>
        <v>0</v>
      </c>
      <c r="S88" s="184">
        <v>0</v>
      </c>
      <c r="T88" s="185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186" t="s">
        <v>301</v>
      </c>
      <c r="AT88" s="186" t="s">
        <v>179</v>
      </c>
      <c r="AU88" s="186" t="s">
        <v>84</v>
      </c>
      <c r="AY88" s="19" t="s">
        <v>177</v>
      </c>
      <c r="BE88" s="187">
        <f>IF(N88="základní",J88,0)</f>
        <v>0</v>
      </c>
      <c r="BF88" s="187">
        <f>IF(N88="snížená",J88,0)</f>
        <v>0</v>
      </c>
      <c r="BG88" s="187">
        <f>IF(N88="zákl. přenesená",J88,0)</f>
        <v>0</v>
      </c>
      <c r="BH88" s="187">
        <f>IF(N88="sníž. přenesená",J88,0)</f>
        <v>0</v>
      </c>
      <c r="BI88" s="187">
        <f>IF(N88="nulová",J88,0)</f>
        <v>0</v>
      </c>
      <c r="BJ88" s="19" t="s">
        <v>84</v>
      </c>
      <c r="BK88" s="187">
        <f>ROUND(I88*H88,2)</f>
        <v>0</v>
      </c>
      <c r="BL88" s="19" t="s">
        <v>301</v>
      </c>
      <c r="BM88" s="186" t="s">
        <v>5870</v>
      </c>
    </row>
    <row r="89" spans="1:65" s="2" customFormat="1" ht="11.25">
      <c r="A89" s="36"/>
      <c r="B89" s="37"/>
      <c r="C89" s="38"/>
      <c r="D89" s="188" t="s">
        <v>186</v>
      </c>
      <c r="E89" s="38"/>
      <c r="F89" s="189" t="s">
        <v>5871</v>
      </c>
      <c r="G89" s="38"/>
      <c r="H89" s="38"/>
      <c r="I89" s="190"/>
      <c r="J89" s="38"/>
      <c r="K89" s="38"/>
      <c r="L89" s="41"/>
      <c r="M89" s="191"/>
      <c r="N89" s="192"/>
      <c r="O89" s="66"/>
      <c r="P89" s="66"/>
      <c r="Q89" s="66"/>
      <c r="R89" s="66"/>
      <c r="S89" s="66"/>
      <c r="T89" s="67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186</v>
      </c>
      <c r="AU89" s="19" t="s">
        <v>84</v>
      </c>
    </row>
    <row r="90" spans="1:65" s="2" customFormat="1" ht="16.5" customHeight="1">
      <c r="A90" s="36"/>
      <c r="B90" s="37"/>
      <c r="C90" s="237" t="s">
        <v>206</v>
      </c>
      <c r="D90" s="237" t="s">
        <v>757</v>
      </c>
      <c r="E90" s="238" t="s">
        <v>5872</v>
      </c>
      <c r="F90" s="239" t="s">
        <v>5873</v>
      </c>
      <c r="G90" s="240" t="s">
        <v>595</v>
      </c>
      <c r="H90" s="241">
        <v>136</v>
      </c>
      <c r="I90" s="242"/>
      <c r="J90" s="243">
        <f t="shared" ref="J90:J100" si="0">ROUND(I90*H90,2)</f>
        <v>0</v>
      </c>
      <c r="K90" s="239" t="s">
        <v>19</v>
      </c>
      <c r="L90" s="244"/>
      <c r="M90" s="245" t="s">
        <v>19</v>
      </c>
      <c r="N90" s="246" t="s">
        <v>47</v>
      </c>
      <c r="O90" s="66"/>
      <c r="P90" s="184">
        <f t="shared" ref="P90:P100" si="1">O90*H90</f>
        <v>0</v>
      </c>
      <c r="Q90" s="184">
        <v>0</v>
      </c>
      <c r="R90" s="184">
        <f t="shared" ref="R90:R100" si="2">Q90*H90</f>
        <v>0</v>
      </c>
      <c r="S90" s="184">
        <v>0</v>
      </c>
      <c r="T90" s="185">
        <f t="shared" ref="T90:T100" si="3">S90*H90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186" t="s">
        <v>592</v>
      </c>
      <c r="AT90" s="186" t="s">
        <v>757</v>
      </c>
      <c r="AU90" s="186" t="s">
        <v>84</v>
      </c>
      <c r="AY90" s="19" t="s">
        <v>177</v>
      </c>
      <c r="BE90" s="187">
        <f t="shared" ref="BE90:BE100" si="4">IF(N90="základní",J90,0)</f>
        <v>0</v>
      </c>
      <c r="BF90" s="187">
        <f t="shared" ref="BF90:BF100" si="5">IF(N90="snížená",J90,0)</f>
        <v>0</v>
      </c>
      <c r="BG90" s="187">
        <f t="shared" ref="BG90:BG100" si="6">IF(N90="zákl. přenesená",J90,0)</f>
        <v>0</v>
      </c>
      <c r="BH90" s="187">
        <f t="shared" ref="BH90:BH100" si="7">IF(N90="sníž. přenesená",J90,0)</f>
        <v>0</v>
      </c>
      <c r="BI90" s="187">
        <f t="shared" ref="BI90:BI100" si="8">IF(N90="nulová",J90,0)</f>
        <v>0</v>
      </c>
      <c r="BJ90" s="19" t="s">
        <v>84</v>
      </c>
      <c r="BK90" s="187">
        <f t="shared" ref="BK90:BK100" si="9">ROUND(I90*H90,2)</f>
        <v>0</v>
      </c>
      <c r="BL90" s="19" t="s">
        <v>301</v>
      </c>
      <c r="BM90" s="186" t="s">
        <v>5874</v>
      </c>
    </row>
    <row r="91" spans="1:65" s="2" customFormat="1" ht="16.5" customHeight="1">
      <c r="A91" s="36"/>
      <c r="B91" s="37"/>
      <c r="C91" s="237" t="s">
        <v>216</v>
      </c>
      <c r="D91" s="237" t="s">
        <v>757</v>
      </c>
      <c r="E91" s="238" t="s">
        <v>5875</v>
      </c>
      <c r="F91" s="239" t="s">
        <v>5876</v>
      </c>
      <c r="G91" s="240" t="s">
        <v>3641</v>
      </c>
      <c r="H91" s="241">
        <v>198</v>
      </c>
      <c r="I91" s="242"/>
      <c r="J91" s="243">
        <f t="shared" si="0"/>
        <v>0</v>
      </c>
      <c r="K91" s="239" t="s">
        <v>19</v>
      </c>
      <c r="L91" s="244"/>
      <c r="M91" s="245" t="s">
        <v>19</v>
      </c>
      <c r="N91" s="246" t="s">
        <v>47</v>
      </c>
      <c r="O91" s="66"/>
      <c r="P91" s="184">
        <f t="shared" si="1"/>
        <v>0</v>
      </c>
      <c r="Q91" s="184">
        <v>0</v>
      </c>
      <c r="R91" s="184">
        <f t="shared" si="2"/>
        <v>0</v>
      </c>
      <c r="S91" s="184">
        <v>0</v>
      </c>
      <c r="T91" s="185">
        <f t="shared" si="3"/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186" t="s">
        <v>592</v>
      </c>
      <c r="AT91" s="186" t="s">
        <v>757</v>
      </c>
      <c r="AU91" s="186" t="s">
        <v>84</v>
      </c>
      <c r="AY91" s="19" t="s">
        <v>177</v>
      </c>
      <c r="BE91" s="187">
        <f t="shared" si="4"/>
        <v>0</v>
      </c>
      <c r="BF91" s="187">
        <f t="shared" si="5"/>
        <v>0</v>
      </c>
      <c r="BG91" s="187">
        <f t="shared" si="6"/>
        <v>0</v>
      </c>
      <c r="BH91" s="187">
        <f t="shared" si="7"/>
        <v>0</v>
      </c>
      <c r="BI91" s="187">
        <f t="shared" si="8"/>
        <v>0</v>
      </c>
      <c r="BJ91" s="19" t="s">
        <v>84</v>
      </c>
      <c r="BK91" s="187">
        <f t="shared" si="9"/>
        <v>0</v>
      </c>
      <c r="BL91" s="19" t="s">
        <v>301</v>
      </c>
      <c r="BM91" s="186" t="s">
        <v>5877</v>
      </c>
    </row>
    <row r="92" spans="1:65" s="2" customFormat="1" ht="16.5" customHeight="1">
      <c r="A92" s="36"/>
      <c r="B92" s="37"/>
      <c r="C92" s="237" t="s">
        <v>225</v>
      </c>
      <c r="D92" s="237" t="s">
        <v>757</v>
      </c>
      <c r="E92" s="238" t="s">
        <v>5878</v>
      </c>
      <c r="F92" s="239" t="s">
        <v>5879</v>
      </c>
      <c r="G92" s="240" t="s">
        <v>3641</v>
      </c>
      <c r="H92" s="241">
        <v>158</v>
      </c>
      <c r="I92" s="242"/>
      <c r="J92" s="243">
        <f t="shared" si="0"/>
        <v>0</v>
      </c>
      <c r="K92" s="239" t="s">
        <v>19</v>
      </c>
      <c r="L92" s="244"/>
      <c r="M92" s="245" t="s">
        <v>19</v>
      </c>
      <c r="N92" s="246" t="s">
        <v>47</v>
      </c>
      <c r="O92" s="66"/>
      <c r="P92" s="184">
        <f t="shared" si="1"/>
        <v>0</v>
      </c>
      <c r="Q92" s="184">
        <v>0</v>
      </c>
      <c r="R92" s="184">
        <f t="shared" si="2"/>
        <v>0</v>
      </c>
      <c r="S92" s="184">
        <v>0</v>
      </c>
      <c r="T92" s="185">
        <f t="shared" si="3"/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186" t="s">
        <v>592</v>
      </c>
      <c r="AT92" s="186" t="s">
        <v>757</v>
      </c>
      <c r="AU92" s="186" t="s">
        <v>84</v>
      </c>
      <c r="AY92" s="19" t="s">
        <v>177</v>
      </c>
      <c r="BE92" s="187">
        <f t="shared" si="4"/>
        <v>0</v>
      </c>
      <c r="BF92" s="187">
        <f t="shared" si="5"/>
        <v>0</v>
      </c>
      <c r="BG92" s="187">
        <f t="shared" si="6"/>
        <v>0</v>
      </c>
      <c r="BH92" s="187">
        <f t="shared" si="7"/>
        <v>0</v>
      </c>
      <c r="BI92" s="187">
        <f t="shared" si="8"/>
        <v>0</v>
      </c>
      <c r="BJ92" s="19" t="s">
        <v>84</v>
      </c>
      <c r="BK92" s="187">
        <f t="shared" si="9"/>
        <v>0</v>
      </c>
      <c r="BL92" s="19" t="s">
        <v>301</v>
      </c>
      <c r="BM92" s="186" t="s">
        <v>5880</v>
      </c>
    </row>
    <row r="93" spans="1:65" s="2" customFormat="1" ht="16.5" customHeight="1">
      <c r="A93" s="36"/>
      <c r="B93" s="37"/>
      <c r="C93" s="237" t="s">
        <v>252</v>
      </c>
      <c r="D93" s="237" t="s">
        <v>757</v>
      </c>
      <c r="E93" s="238" t="s">
        <v>5881</v>
      </c>
      <c r="F93" s="239" t="s">
        <v>5882</v>
      </c>
      <c r="G93" s="240" t="s">
        <v>3641</v>
      </c>
      <c r="H93" s="241">
        <v>10</v>
      </c>
      <c r="I93" s="242"/>
      <c r="J93" s="243">
        <f t="shared" si="0"/>
        <v>0</v>
      </c>
      <c r="K93" s="239" t="s">
        <v>19</v>
      </c>
      <c r="L93" s="244"/>
      <c r="M93" s="245" t="s">
        <v>19</v>
      </c>
      <c r="N93" s="246" t="s">
        <v>47</v>
      </c>
      <c r="O93" s="66"/>
      <c r="P93" s="184">
        <f t="shared" si="1"/>
        <v>0</v>
      </c>
      <c r="Q93" s="184">
        <v>0</v>
      </c>
      <c r="R93" s="184">
        <f t="shared" si="2"/>
        <v>0</v>
      </c>
      <c r="S93" s="184">
        <v>0</v>
      </c>
      <c r="T93" s="185">
        <f t="shared" si="3"/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186" t="s">
        <v>592</v>
      </c>
      <c r="AT93" s="186" t="s">
        <v>757</v>
      </c>
      <c r="AU93" s="186" t="s">
        <v>84</v>
      </c>
      <c r="AY93" s="19" t="s">
        <v>177</v>
      </c>
      <c r="BE93" s="187">
        <f t="shared" si="4"/>
        <v>0</v>
      </c>
      <c r="BF93" s="187">
        <f t="shared" si="5"/>
        <v>0</v>
      </c>
      <c r="BG93" s="187">
        <f t="shared" si="6"/>
        <v>0</v>
      </c>
      <c r="BH93" s="187">
        <f t="shared" si="7"/>
        <v>0</v>
      </c>
      <c r="BI93" s="187">
        <f t="shared" si="8"/>
        <v>0</v>
      </c>
      <c r="BJ93" s="19" t="s">
        <v>84</v>
      </c>
      <c r="BK93" s="187">
        <f t="shared" si="9"/>
        <v>0</v>
      </c>
      <c r="BL93" s="19" t="s">
        <v>301</v>
      </c>
      <c r="BM93" s="186" t="s">
        <v>5883</v>
      </c>
    </row>
    <row r="94" spans="1:65" s="2" customFormat="1" ht="16.5" customHeight="1">
      <c r="A94" s="36"/>
      <c r="B94" s="37"/>
      <c r="C94" s="237" t="s">
        <v>259</v>
      </c>
      <c r="D94" s="237" t="s">
        <v>757</v>
      </c>
      <c r="E94" s="238" t="s">
        <v>5884</v>
      </c>
      <c r="F94" s="239" t="s">
        <v>5885</v>
      </c>
      <c r="G94" s="240" t="s">
        <v>3641</v>
      </c>
      <c r="H94" s="241">
        <v>121</v>
      </c>
      <c r="I94" s="242"/>
      <c r="J94" s="243">
        <f t="shared" si="0"/>
        <v>0</v>
      </c>
      <c r="K94" s="239" t="s">
        <v>19</v>
      </c>
      <c r="L94" s="244"/>
      <c r="M94" s="245" t="s">
        <v>19</v>
      </c>
      <c r="N94" s="246" t="s">
        <v>47</v>
      </c>
      <c r="O94" s="66"/>
      <c r="P94" s="184">
        <f t="shared" si="1"/>
        <v>0</v>
      </c>
      <c r="Q94" s="184">
        <v>0</v>
      </c>
      <c r="R94" s="184">
        <f t="shared" si="2"/>
        <v>0</v>
      </c>
      <c r="S94" s="184">
        <v>0</v>
      </c>
      <c r="T94" s="185">
        <f t="shared" si="3"/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186" t="s">
        <v>592</v>
      </c>
      <c r="AT94" s="186" t="s">
        <v>757</v>
      </c>
      <c r="AU94" s="186" t="s">
        <v>84</v>
      </c>
      <c r="AY94" s="19" t="s">
        <v>177</v>
      </c>
      <c r="BE94" s="187">
        <f t="shared" si="4"/>
        <v>0</v>
      </c>
      <c r="BF94" s="187">
        <f t="shared" si="5"/>
        <v>0</v>
      </c>
      <c r="BG94" s="187">
        <f t="shared" si="6"/>
        <v>0</v>
      </c>
      <c r="BH94" s="187">
        <f t="shared" si="7"/>
        <v>0</v>
      </c>
      <c r="BI94" s="187">
        <f t="shared" si="8"/>
        <v>0</v>
      </c>
      <c r="BJ94" s="19" t="s">
        <v>84</v>
      </c>
      <c r="BK94" s="187">
        <f t="shared" si="9"/>
        <v>0</v>
      </c>
      <c r="BL94" s="19" t="s">
        <v>301</v>
      </c>
      <c r="BM94" s="186" t="s">
        <v>5886</v>
      </c>
    </row>
    <row r="95" spans="1:65" s="2" customFormat="1" ht="16.5" customHeight="1">
      <c r="A95" s="36"/>
      <c r="B95" s="37"/>
      <c r="C95" s="237" t="s">
        <v>269</v>
      </c>
      <c r="D95" s="237" t="s">
        <v>757</v>
      </c>
      <c r="E95" s="238" t="s">
        <v>5887</v>
      </c>
      <c r="F95" s="239" t="s">
        <v>5888</v>
      </c>
      <c r="G95" s="240" t="s">
        <v>3641</v>
      </c>
      <c r="H95" s="241">
        <v>242</v>
      </c>
      <c r="I95" s="242"/>
      <c r="J95" s="243">
        <f t="shared" si="0"/>
        <v>0</v>
      </c>
      <c r="K95" s="239" t="s">
        <v>19</v>
      </c>
      <c r="L95" s="244"/>
      <c r="M95" s="245" t="s">
        <v>19</v>
      </c>
      <c r="N95" s="246" t="s">
        <v>47</v>
      </c>
      <c r="O95" s="66"/>
      <c r="P95" s="184">
        <f t="shared" si="1"/>
        <v>0</v>
      </c>
      <c r="Q95" s="184">
        <v>0</v>
      </c>
      <c r="R95" s="184">
        <f t="shared" si="2"/>
        <v>0</v>
      </c>
      <c r="S95" s="184">
        <v>0</v>
      </c>
      <c r="T95" s="185">
        <f t="shared" si="3"/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186" t="s">
        <v>592</v>
      </c>
      <c r="AT95" s="186" t="s">
        <v>757</v>
      </c>
      <c r="AU95" s="186" t="s">
        <v>84</v>
      </c>
      <c r="AY95" s="19" t="s">
        <v>177</v>
      </c>
      <c r="BE95" s="187">
        <f t="shared" si="4"/>
        <v>0</v>
      </c>
      <c r="BF95" s="187">
        <f t="shared" si="5"/>
        <v>0</v>
      </c>
      <c r="BG95" s="187">
        <f t="shared" si="6"/>
        <v>0</v>
      </c>
      <c r="BH95" s="187">
        <f t="shared" si="7"/>
        <v>0</v>
      </c>
      <c r="BI95" s="187">
        <f t="shared" si="8"/>
        <v>0</v>
      </c>
      <c r="BJ95" s="19" t="s">
        <v>84</v>
      </c>
      <c r="BK95" s="187">
        <f t="shared" si="9"/>
        <v>0</v>
      </c>
      <c r="BL95" s="19" t="s">
        <v>301</v>
      </c>
      <c r="BM95" s="186" t="s">
        <v>5889</v>
      </c>
    </row>
    <row r="96" spans="1:65" s="2" customFormat="1" ht="16.5" customHeight="1">
      <c r="A96" s="36"/>
      <c r="B96" s="37"/>
      <c r="C96" s="237" t="s">
        <v>275</v>
      </c>
      <c r="D96" s="237" t="s">
        <v>757</v>
      </c>
      <c r="E96" s="238" t="s">
        <v>5890</v>
      </c>
      <c r="F96" s="239" t="s">
        <v>5891</v>
      </c>
      <c r="G96" s="240" t="s">
        <v>3641</v>
      </c>
      <c r="H96" s="241">
        <v>12</v>
      </c>
      <c r="I96" s="242"/>
      <c r="J96" s="243">
        <f t="shared" si="0"/>
        <v>0</v>
      </c>
      <c r="K96" s="239" t="s">
        <v>19</v>
      </c>
      <c r="L96" s="244"/>
      <c r="M96" s="245" t="s">
        <v>19</v>
      </c>
      <c r="N96" s="246" t="s">
        <v>47</v>
      </c>
      <c r="O96" s="66"/>
      <c r="P96" s="184">
        <f t="shared" si="1"/>
        <v>0</v>
      </c>
      <c r="Q96" s="184">
        <v>0</v>
      </c>
      <c r="R96" s="184">
        <f t="shared" si="2"/>
        <v>0</v>
      </c>
      <c r="S96" s="184">
        <v>0</v>
      </c>
      <c r="T96" s="185">
        <f t="shared" si="3"/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186" t="s">
        <v>592</v>
      </c>
      <c r="AT96" s="186" t="s">
        <v>757</v>
      </c>
      <c r="AU96" s="186" t="s">
        <v>84</v>
      </c>
      <c r="AY96" s="19" t="s">
        <v>177</v>
      </c>
      <c r="BE96" s="187">
        <f t="shared" si="4"/>
        <v>0</v>
      </c>
      <c r="BF96" s="187">
        <f t="shared" si="5"/>
        <v>0</v>
      </c>
      <c r="BG96" s="187">
        <f t="shared" si="6"/>
        <v>0</v>
      </c>
      <c r="BH96" s="187">
        <f t="shared" si="7"/>
        <v>0</v>
      </c>
      <c r="BI96" s="187">
        <f t="shared" si="8"/>
        <v>0</v>
      </c>
      <c r="BJ96" s="19" t="s">
        <v>84</v>
      </c>
      <c r="BK96" s="187">
        <f t="shared" si="9"/>
        <v>0</v>
      </c>
      <c r="BL96" s="19" t="s">
        <v>301</v>
      </c>
      <c r="BM96" s="186" t="s">
        <v>5892</v>
      </c>
    </row>
    <row r="97" spans="1:65" s="2" customFormat="1" ht="16.5" customHeight="1">
      <c r="A97" s="36"/>
      <c r="B97" s="37"/>
      <c r="C97" s="237" t="s">
        <v>280</v>
      </c>
      <c r="D97" s="237" t="s">
        <v>757</v>
      </c>
      <c r="E97" s="238" t="s">
        <v>5893</v>
      </c>
      <c r="F97" s="239" t="s">
        <v>5894</v>
      </c>
      <c r="G97" s="240" t="s">
        <v>3641</v>
      </c>
      <c r="H97" s="241">
        <v>2</v>
      </c>
      <c r="I97" s="242"/>
      <c r="J97" s="243">
        <f t="shared" si="0"/>
        <v>0</v>
      </c>
      <c r="K97" s="239" t="s">
        <v>19</v>
      </c>
      <c r="L97" s="244"/>
      <c r="M97" s="245" t="s">
        <v>19</v>
      </c>
      <c r="N97" s="246" t="s">
        <v>47</v>
      </c>
      <c r="O97" s="66"/>
      <c r="P97" s="184">
        <f t="shared" si="1"/>
        <v>0</v>
      </c>
      <c r="Q97" s="184">
        <v>0</v>
      </c>
      <c r="R97" s="184">
        <f t="shared" si="2"/>
        <v>0</v>
      </c>
      <c r="S97" s="184">
        <v>0</v>
      </c>
      <c r="T97" s="185">
        <f t="shared" si="3"/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186" t="s">
        <v>592</v>
      </c>
      <c r="AT97" s="186" t="s">
        <v>757</v>
      </c>
      <c r="AU97" s="186" t="s">
        <v>84</v>
      </c>
      <c r="AY97" s="19" t="s">
        <v>177</v>
      </c>
      <c r="BE97" s="187">
        <f t="shared" si="4"/>
        <v>0</v>
      </c>
      <c r="BF97" s="187">
        <f t="shared" si="5"/>
        <v>0</v>
      </c>
      <c r="BG97" s="187">
        <f t="shared" si="6"/>
        <v>0</v>
      </c>
      <c r="BH97" s="187">
        <f t="shared" si="7"/>
        <v>0</v>
      </c>
      <c r="BI97" s="187">
        <f t="shared" si="8"/>
        <v>0</v>
      </c>
      <c r="BJ97" s="19" t="s">
        <v>84</v>
      </c>
      <c r="BK97" s="187">
        <f t="shared" si="9"/>
        <v>0</v>
      </c>
      <c r="BL97" s="19" t="s">
        <v>301</v>
      </c>
      <c r="BM97" s="186" t="s">
        <v>5895</v>
      </c>
    </row>
    <row r="98" spans="1:65" s="2" customFormat="1" ht="16.5" customHeight="1">
      <c r="A98" s="36"/>
      <c r="B98" s="37"/>
      <c r="C98" s="237" t="s">
        <v>285</v>
      </c>
      <c r="D98" s="237" t="s">
        <v>757</v>
      </c>
      <c r="E98" s="238" t="s">
        <v>5896</v>
      </c>
      <c r="F98" s="239" t="s">
        <v>5897</v>
      </c>
      <c r="G98" s="240" t="s">
        <v>3641</v>
      </c>
      <c r="H98" s="241">
        <v>2</v>
      </c>
      <c r="I98" s="242"/>
      <c r="J98" s="243">
        <f t="shared" si="0"/>
        <v>0</v>
      </c>
      <c r="K98" s="239" t="s">
        <v>19</v>
      </c>
      <c r="L98" s="244"/>
      <c r="M98" s="245" t="s">
        <v>19</v>
      </c>
      <c r="N98" s="246" t="s">
        <v>47</v>
      </c>
      <c r="O98" s="66"/>
      <c r="P98" s="184">
        <f t="shared" si="1"/>
        <v>0</v>
      </c>
      <c r="Q98" s="184">
        <v>0</v>
      </c>
      <c r="R98" s="184">
        <f t="shared" si="2"/>
        <v>0</v>
      </c>
      <c r="S98" s="184">
        <v>0</v>
      </c>
      <c r="T98" s="185">
        <f t="shared" si="3"/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186" t="s">
        <v>592</v>
      </c>
      <c r="AT98" s="186" t="s">
        <v>757</v>
      </c>
      <c r="AU98" s="186" t="s">
        <v>84</v>
      </c>
      <c r="AY98" s="19" t="s">
        <v>177</v>
      </c>
      <c r="BE98" s="187">
        <f t="shared" si="4"/>
        <v>0</v>
      </c>
      <c r="BF98" s="187">
        <f t="shared" si="5"/>
        <v>0</v>
      </c>
      <c r="BG98" s="187">
        <f t="shared" si="6"/>
        <v>0</v>
      </c>
      <c r="BH98" s="187">
        <f t="shared" si="7"/>
        <v>0</v>
      </c>
      <c r="BI98" s="187">
        <f t="shared" si="8"/>
        <v>0</v>
      </c>
      <c r="BJ98" s="19" t="s">
        <v>84</v>
      </c>
      <c r="BK98" s="187">
        <f t="shared" si="9"/>
        <v>0</v>
      </c>
      <c r="BL98" s="19" t="s">
        <v>301</v>
      </c>
      <c r="BM98" s="186" t="s">
        <v>5898</v>
      </c>
    </row>
    <row r="99" spans="1:65" s="2" customFormat="1" ht="16.5" customHeight="1">
      <c r="A99" s="36"/>
      <c r="B99" s="37"/>
      <c r="C99" s="237" t="s">
        <v>290</v>
      </c>
      <c r="D99" s="237" t="s">
        <v>757</v>
      </c>
      <c r="E99" s="238" t="s">
        <v>5899</v>
      </c>
      <c r="F99" s="239" t="s">
        <v>5900</v>
      </c>
      <c r="G99" s="240" t="s">
        <v>3641</v>
      </c>
      <c r="H99" s="241">
        <v>1</v>
      </c>
      <c r="I99" s="242"/>
      <c r="J99" s="243">
        <f t="shared" si="0"/>
        <v>0</v>
      </c>
      <c r="K99" s="239" t="s">
        <v>19</v>
      </c>
      <c r="L99" s="244"/>
      <c r="M99" s="245" t="s">
        <v>19</v>
      </c>
      <c r="N99" s="246" t="s">
        <v>47</v>
      </c>
      <c r="O99" s="66"/>
      <c r="P99" s="184">
        <f t="shared" si="1"/>
        <v>0</v>
      </c>
      <c r="Q99" s="184">
        <v>0</v>
      </c>
      <c r="R99" s="184">
        <f t="shared" si="2"/>
        <v>0</v>
      </c>
      <c r="S99" s="184">
        <v>0</v>
      </c>
      <c r="T99" s="185">
        <f t="shared" si="3"/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186" t="s">
        <v>592</v>
      </c>
      <c r="AT99" s="186" t="s">
        <v>757</v>
      </c>
      <c r="AU99" s="186" t="s">
        <v>84</v>
      </c>
      <c r="AY99" s="19" t="s">
        <v>177</v>
      </c>
      <c r="BE99" s="187">
        <f t="shared" si="4"/>
        <v>0</v>
      </c>
      <c r="BF99" s="187">
        <f t="shared" si="5"/>
        <v>0</v>
      </c>
      <c r="BG99" s="187">
        <f t="shared" si="6"/>
        <v>0</v>
      </c>
      <c r="BH99" s="187">
        <f t="shared" si="7"/>
        <v>0</v>
      </c>
      <c r="BI99" s="187">
        <f t="shared" si="8"/>
        <v>0</v>
      </c>
      <c r="BJ99" s="19" t="s">
        <v>84</v>
      </c>
      <c r="BK99" s="187">
        <f t="shared" si="9"/>
        <v>0</v>
      </c>
      <c r="BL99" s="19" t="s">
        <v>301</v>
      </c>
      <c r="BM99" s="186" t="s">
        <v>5901</v>
      </c>
    </row>
    <row r="100" spans="1:65" s="2" customFormat="1" ht="16.5" customHeight="1">
      <c r="A100" s="36"/>
      <c r="B100" s="37"/>
      <c r="C100" s="175" t="s">
        <v>8</v>
      </c>
      <c r="D100" s="175" t="s">
        <v>179</v>
      </c>
      <c r="E100" s="176" t="s">
        <v>5902</v>
      </c>
      <c r="F100" s="177" t="s">
        <v>5903</v>
      </c>
      <c r="G100" s="178" t="s">
        <v>272</v>
      </c>
      <c r="H100" s="179">
        <v>2</v>
      </c>
      <c r="I100" s="180"/>
      <c r="J100" s="181">
        <f t="shared" si="0"/>
        <v>0</v>
      </c>
      <c r="K100" s="177" t="s">
        <v>3636</v>
      </c>
      <c r="L100" s="41"/>
      <c r="M100" s="182" t="s">
        <v>19</v>
      </c>
      <c r="N100" s="183" t="s">
        <v>47</v>
      </c>
      <c r="O100" s="66"/>
      <c r="P100" s="184">
        <f t="shared" si="1"/>
        <v>0</v>
      </c>
      <c r="Q100" s="184">
        <v>0</v>
      </c>
      <c r="R100" s="184">
        <f t="shared" si="2"/>
        <v>0</v>
      </c>
      <c r="S100" s="184">
        <v>0</v>
      </c>
      <c r="T100" s="185">
        <f t="shared" si="3"/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186" t="s">
        <v>301</v>
      </c>
      <c r="AT100" s="186" t="s">
        <v>179</v>
      </c>
      <c r="AU100" s="186" t="s">
        <v>84</v>
      </c>
      <c r="AY100" s="19" t="s">
        <v>177</v>
      </c>
      <c r="BE100" s="187">
        <f t="shared" si="4"/>
        <v>0</v>
      </c>
      <c r="BF100" s="187">
        <f t="shared" si="5"/>
        <v>0</v>
      </c>
      <c r="BG100" s="187">
        <f t="shared" si="6"/>
        <v>0</v>
      </c>
      <c r="BH100" s="187">
        <f t="shared" si="7"/>
        <v>0</v>
      </c>
      <c r="BI100" s="187">
        <f t="shared" si="8"/>
        <v>0</v>
      </c>
      <c r="BJ100" s="19" t="s">
        <v>84</v>
      </c>
      <c r="BK100" s="187">
        <f t="shared" si="9"/>
        <v>0</v>
      </c>
      <c r="BL100" s="19" t="s">
        <v>301</v>
      </c>
      <c r="BM100" s="186" t="s">
        <v>5904</v>
      </c>
    </row>
    <row r="101" spans="1:65" s="2" customFormat="1" ht="11.25">
      <c r="A101" s="36"/>
      <c r="B101" s="37"/>
      <c r="C101" s="38"/>
      <c r="D101" s="188" t="s">
        <v>186</v>
      </c>
      <c r="E101" s="38"/>
      <c r="F101" s="189" t="s">
        <v>5905</v>
      </c>
      <c r="G101" s="38"/>
      <c r="H101" s="38"/>
      <c r="I101" s="190"/>
      <c r="J101" s="38"/>
      <c r="K101" s="38"/>
      <c r="L101" s="41"/>
      <c r="M101" s="191"/>
      <c r="N101" s="192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186</v>
      </c>
      <c r="AU101" s="19" t="s">
        <v>84</v>
      </c>
    </row>
    <row r="102" spans="1:65" s="2" customFormat="1" ht="16.5" customHeight="1">
      <c r="A102" s="36"/>
      <c r="B102" s="37"/>
      <c r="C102" s="237" t="s">
        <v>301</v>
      </c>
      <c r="D102" s="237" t="s">
        <v>757</v>
      </c>
      <c r="E102" s="238" t="s">
        <v>5906</v>
      </c>
      <c r="F102" s="239" t="s">
        <v>5907</v>
      </c>
      <c r="G102" s="240" t="s">
        <v>272</v>
      </c>
      <c r="H102" s="241">
        <v>2</v>
      </c>
      <c r="I102" s="242"/>
      <c r="J102" s="243">
        <f>ROUND(I102*H102,2)</f>
        <v>0</v>
      </c>
      <c r="K102" s="239" t="s">
        <v>3636</v>
      </c>
      <c r="L102" s="244"/>
      <c r="M102" s="245" t="s">
        <v>19</v>
      </c>
      <c r="N102" s="246" t="s">
        <v>47</v>
      </c>
      <c r="O102" s="66"/>
      <c r="P102" s="184">
        <f>O102*H102</f>
        <v>0</v>
      </c>
      <c r="Q102" s="184">
        <v>0</v>
      </c>
      <c r="R102" s="184">
        <f>Q102*H102</f>
        <v>0</v>
      </c>
      <c r="S102" s="184">
        <v>0</v>
      </c>
      <c r="T102" s="185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186" t="s">
        <v>592</v>
      </c>
      <c r="AT102" s="186" t="s">
        <v>757</v>
      </c>
      <c r="AU102" s="186" t="s">
        <v>84</v>
      </c>
      <c r="AY102" s="19" t="s">
        <v>177</v>
      </c>
      <c r="BE102" s="187">
        <f>IF(N102="základní",J102,0)</f>
        <v>0</v>
      </c>
      <c r="BF102" s="187">
        <f>IF(N102="snížená",J102,0)</f>
        <v>0</v>
      </c>
      <c r="BG102" s="187">
        <f>IF(N102="zákl. přenesená",J102,0)</f>
        <v>0</v>
      </c>
      <c r="BH102" s="187">
        <f>IF(N102="sníž. přenesená",J102,0)</f>
        <v>0</v>
      </c>
      <c r="BI102" s="187">
        <f>IF(N102="nulová",J102,0)</f>
        <v>0</v>
      </c>
      <c r="BJ102" s="19" t="s">
        <v>84</v>
      </c>
      <c r="BK102" s="187">
        <f>ROUND(I102*H102,2)</f>
        <v>0</v>
      </c>
      <c r="BL102" s="19" t="s">
        <v>301</v>
      </c>
      <c r="BM102" s="186" t="s">
        <v>5908</v>
      </c>
    </row>
    <row r="103" spans="1:65" s="2" customFormat="1" ht="16.5" customHeight="1">
      <c r="A103" s="36"/>
      <c r="B103" s="37"/>
      <c r="C103" s="175" t="s">
        <v>321</v>
      </c>
      <c r="D103" s="175" t="s">
        <v>179</v>
      </c>
      <c r="E103" s="176" t="s">
        <v>3968</v>
      </c>
      <c r="F103" s="177" t="s">
        <v>3969</v>
      </c>
      <c r="G103" s="178" t="s">
        <v>595</v>
      </c>
      <c r="H103" s="179">
        <v>10</v>
      </c>
      <c r="I103" s="180"/>
      <c r="J103" s="181">
        <f>ROUND(I103*H103,2)</f>
        <v>0</v>
      </c>
      <c r="K103" s="177" t="s">
        <v>3636</v>
      </c>
      <c r="L103" s="41"/>
      <c r="M103" s="182" t="s">
        <v>19</v>
      </c>
      <c r="N103" s="183" t="s">
        <v>47</v>
      </c>
      <c r="O103" s="66"/>
      <c r="P103" s="184">
        <f>O103*H103</f>
        <v>0</v>
      </c>
      <c r="Q103" s="184">
        <v>0</v>
      </c>
      <c r="R103" s="184">
        <f>Q103*H103</f>
        <v>0</v>
      </c>
      <c r="S103" s="184">
        <v>0</v>
      </c>
      <c r="T103" s="185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186" t="s">
        <v>301</v>
      </c>
      <c r="AT103" s="186" t="s">
        <v>179</v>
      </c>
      <c r="AU103" s="186" t="s">
        <v>84</v>
      </c>
      <c r="AY103" s="19" t="s">
        <v>177</v>
      </c>
      <c r="BE103" s="187">
        <f>IF(N103="základní",J103,0)</f>
        <v>0</v>
      </c>
      <c r="BF103" s="187">
        <f>IF(N103="snížená",J103,0)</f>
        <v>0</v>
      </c>
      <c r="BG103" s="187">
        <f>IF(N103="zákl. přenesená",J103,0)</f>
        <v>0</v>
      </c>
      <c r="BH103" s="187">
        <f>IF(N103="sníž. přenesená",J103,0)</f>
        <v>0</v>
      </c>
      <c r="BI103" s="187">
        <f>IF(N103="nulová",J103,0)</f>
        <v>0</v>
      </c>
      <c r="BJ103" s="19" t="s">
        <v>84</v>
      </c>
      <c r="BK103" s="187">
        <f>ROUND(I103*H103,2)</f>
        <v>0</v>
      </c>
      <c r="BL103" s="19" t="s">
        <v>301</v>
      </c>
      <c r="BM103" s="186" t="s">
        <v>5909</v>
      </c>
    </row>
    <row r="104" spans="1:65" s="2" customFormat="1" ht="11.25">
      <c r="A104" s="36"/>
      <c r="B104" s="37"/>
      <c r="C104" s="38"/>
      <c r="D104" s="188" t="s">
        <v>186</v>
      </c>
      <c r="E104" s="38"/>
      <c r="F104" s="189" t="s">
        <v>3971</v>
      </c>
      <c r="G104" s="38"/>
      <c r="H104" s="38"/>
      <c r="I104" s="190"/>
      <c r="J104" s="38"/>
      <c r="K104" s="38"/>
      <c r="L104" s="41"/>
      <c r="M104" s="191"/>
      <c r="N104" s="192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186</v>
      </c>
      <c r="AU104" s="19" t="s">
        <v>84</v>
      </c>
    </row>
    <row r="105" spans="1:65" s="2" customFormat="1" ht="16.5" customHeight="1">
      <c r="A105" s="36"/>
      <c r="B105" s="37"/>
      <c r="C105" s="237" t="s">
        <v>339</v>
      </c>
      <c r="D105" s="237" t="s">
        <v>757</v>
      </c>
      <c r="E105" s="238" t="s">
        <v>3972</v>
      </c>
      <c r="F105" s="239" t="s">
        <v>3973</v>
      </c>
      <c r="G105" s="240" t="s">
        <v>2583</v>
      </c>
      <c r="H105" s="241">
        <v>6.7</v>
      </c>
      <c r="I105" s="242"/>
      <c r="J105" s="243">
        <f>ROUND(I105*H105,2)</f>
        <v>0</v>
      </c>
      <c r="K105" s="239" t="s">
        <v>3636</v>
      </c>
      <c r="L105" s="244"/>
      <c r="M105" s="245" t="s">
        <v>19</v>
      </c>
      <c r="N105" s="246" t="s">
        <v>47</v>
      </c>
      <c r="O105" s="66"/>
      <c r="P105" s="184">
        <f>O105*H105</f>
        <v>0</v>
      </c>
      <c r="Q105" s="184">
        <v>0</v>
      </c>
      <c r="R105" s="184">
        <f>Q105*H105</f>
        <v>0</v>
      </c>
      <c r="S105" s="184">
        <v>0</v>
      </c>
      <c r="T105" s="185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86" t="s">
        <v>592</v>
      </c>
      <c r="AT105" s="186" t="s">
        <v>757</v>
      </c>
      <c r="AU105" s="186" t="s">
        <v>84</v>
      </c>
      <c r="AY105" s="19" t="s">
        <v>177</v>
      </c>
      <c r="BE105" s="187">
        <f>IF(N105="základní",J105,0)</f>
        <v>0</v>
      </c>
      <c r="BF105" s="187">
        <f>IF(N105="snížená",J105,0)</f>
        <v>0</v>
      </c>
      <c r="BG105" s="187">
        <f>IF(N105="zákl. přenesená",J105,0)</f>
        <v>0</v>
      </c>
      <c r="BH105" s="187">
        <f>IF(N105="sníž. přenesená",J105,0)</f>
        <v>0</v>
      </c>
      <c r="BI105" s="187">
        <f>IF(N105="nulová",J105,0)</f>
        <v>0</v>
      </c>
      <c r="BJ105" s="19" t="s">
        <v>84</v>
      </c>
      <c r="BK105" s="187">
        <f>ROUND(I105*H105,2)</f>
        <v>0</v>
      </c>
      <c r="BL105" s="19" t="s">
        <v>301</v>
      </c>
      <c r="BM105" s="186" t="s">
        <v>5910</v>
      </c>
    </row>
    <row r="106" spans="1:65" s="2" customFormat="1" ht="16.5" customHeight="1">
      <c r="A106" s="36"/>
      <c r="B106" s="37"/>
      <c r="C106" s="175" t="s">
        <v>346</v>
      </c>
      <c r="D106" s="175" t="s">
        <v>179</v>
      </c>
      <c r="E106" s="176" t="s">
        <v>5911</v>
      </c>
      <c r="F106" s="177" t="s">
        <v>5912</v>
      </c>
      <c r="G106" s="178" t="s">
        <v>272</v>
      </c>
      <c r="H106" s="179">
        <v>10</v>
      </c>
      <c r="I106" s="180"/>
      <c r="J106" s="181">
        <f>ROUND(I106*H106,2)</f>
        <v>0</v>
      </c>
      <c r="K106" s="177" t="s">
        <v>3636</v>
      </c>
      <c r="L106" s="41"/>
      <c r="M106" s="182" t="s">
        <v>19</v>
      </c>
      <c r="N106" s="183" t="s">
        <v>47</v>
      </c>
      <c r="O106" s="66"/>
      <c r="P106" s="184">
        <f>O106*H106</f>
        <v>0</v>
      </c>
      <c r="Q106" s="184">
        <v>0</v>
      </c>
      <c r="R106" s="184">
        <f>Q106*H106</f>
        <v>0</v>
      </c>
      <c r="S106" s="184">
        <v>0</v>
      </c>
      <c r="T106" s="185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86" t="s">
        <v>301</v>
      </c>
      <c r="AT106" s="186" t="s">
        <v>179</v>
      </c>
      <c r="AU106" s="186" t="s">
        <v>84</v>
      </c>
      <c r="AY106" s="19" t="s">
        <v>177</v>
      </c>
      <c r="BE106" s="187">
        <f>IF(N106="základní",J106,0)</f>
        <v>0</v>
      </c>
      <c r="BF106" s="187">
        <f>IF(N106="snížená",J106,0)</f>
        <v>0</v>
      </c>
      <c r="BG106" s="187">
        <f>IF(N106="zákl. přenesená",J106,0)</f>
        <v>0</v>
      </c>
      <c r="BH106" s="187">
        <f>IF(N106="sníž. přenesená",J106,0)</f>
        <v>0</v>
      </c>
      <c r="BI106" s="187">
        <f>IF(N106="nulová",J106,0)</f>
        <v>0</v>
      </c>
      <c r="BJ106" s="19" t="s">
        <v>84</v>
      </c>
      <c r="BK106" s="187">
        <f>ROUND(I106*H106,2)</f>
        <v>0</v>
      </c>
      <c r="BL106" s="19" t="s">
        <v>301</v>
      </c>
      <c r="BM106" s="186" t="s">
        <v>5913</v>
      </c>
    </row>
    <row r="107" spans="1:65" s="2" customFormat="1" ht="11.25">
      <c r="A107" s="36"/>
      <c r="B107" s="37"/>
      <c r="C107" s="38"/>
      <c r="D107" s="188" t="s">
        <v>186</v>
      </c>
      <c r="E107" s="38"/>
      <c r="F107" s="189" t="s">
        <v>5914</v>
      </c>
      <c r="G107" s="38"/>
      <c r="H107" s="38"/>
      <c r="I107" s="190"/>
      <c r="J107" s="38"/>
      <c r="K107" s="38"/>
      <c r="L107" s="41"/>
      <c r="M107" s="191"/>
      <c r="N107" s="192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186</v>
      </c>
      <c r="AU107" s="19" t="s">
        <v>84</v>
      </c>
    </row>
    <row r="108" spans="1:65" s="2" customFormat="1" ht="16.5" customHeight="1">
      <c r="A108" s="36"/>
      <c r="B108" s="37"/>
      <c r="C108" s="237" t="s">
        <v>368</v>
      </c>
      <c r="D108" s="237" t="s">
        <v>757</v>
      </c>
      <c r="E108" s="238" t="s">
        <v>5915</v>
      </c>
      <c r="F108" s="239" t="s">
        <v>5916</v>
      </c>
      <c r="G108" s="240" t="s">
        <v>272</v>
      </c>
      <c r="H108" s="241">
        <v>10</v>
      </c>
      <c r="I108" s="242"/>
      <c r="J108" s="243">
        <f>ROUND(I108*H108,2)</f>
        <v>0</v>
      </c>
      <c r="K108" s="239" t="s">
        <v>3636</v>
      </c>
      <c r="L108" s="244"/>
      <c r="M108" s="245" t="s">
        <v>19</v>
      </c>
      <c r="N108" s="246" t="s">
        <v>47</v>
      </c>
      <c r="O108" s="66"/>
      <c r="P108" s="184">
        <f>O108*H108</f>
        <v>0</v>
      </c>
      <c r="Q108" s="184">
        <v>0</v>
      </c>
      <c r="R108" s="184">
        <f>Q108*H108</f>
        <v>0</v>
      </c>
      <c r="S108" s="184">
        <v>0</v>
      </c>
      <c r="T108" s="185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86" t="s">
        <v>592</v>
      </c>
      <c r="AT108" s="186" t="s">
        <v>757</v>
      </c>
      <c r="AU108" s="186" t="s">
        <v>84</v>
      </c>
      <c r="AY108" s="19" t="s">
        <v>177</v>
      </c>
      <c r="BE108" s="187">
        <f>IF(N108="základní",J108,0)</f>
        <v>0</v>
      </c>
      <c r="BF108" s="187">
        <f>IF(N108="snížená",J108,0)</f>
        <v>0</v>
      </c>
      <c r="BG108" s="187">
        <f>IF(N108="zákl. přenesená",J108,0)</f>
        <v>0</v>
      </c>
      <c r="BH108" s="187">
        <f>IF(N108="sníž. přenesená",J108,0)</f>
        <v>0</v>
      </c>
      <c r="BI108" s="187">
        <f>IF(N108="nulová",J108,0)</f>
        <v>0</v>
      </c>
      <c r="BJ108" s="19" t="s">
        <v>84</v>
      </c>
      <c r="BK108" s="187">
        <f>ROUND(I108*H108,2)</f>
        <v>0</v>
      </c>
      <c r="BL108" s="19" t="s">
        <v>301</v>
      </c>
      <c r="BM108" s="186" t="s">
        <v>5917</v>
      </c>
    </row>
    <row r="109" spans="1:65" s="2" customFormat="1" ht="16.5" customHeight="1">
      <c r="A109" s="36"/>
      <c r="B109" s="37"/>
      <c r="C109" s="175" t="s">
        <v>7</v>
      </c>
      <c r="D109" s="175" t="s">
        <v>179</v>
      </c>
      <c r="E109" s="176" t="s">
        <v>5918</v>
      </c>
      <c r="F109" s="177" t="s">
        <v>5919</v>
      </c>
      <c r="G109" s="178" t="s">
        <v>595</v>
      </c>
      <c r="H109" s="179">
        <v>190</v>
      </c>
      <c r="I109" s="180"/>
      <c r="J109" s="181">
        <f>ROUND(I109*H109,2)</f>
        <v>0</v>
      </c>
      <c r="K109" s="177" t="s">
        <v>3636</v>
      </c>
      <c r="L109" s="41"/>
      <c r="M109" s="182" t="s">
        <v>19</v>
      </c>
      <c r="N109" s="183" t="s">
        <v>47</v>
      </c>
      <c r="O109" s="66"/>
      <c r="P109" s="184">
        <f>O109*H109</f>
        <v>0</v>
      </c>
      <c r="Q109" s="184">
        <v>0</v>
      </c>
      <c r="R109" s="184">
        <f>Q109*H109</f>
        <v>0</v>
      </c>
      <c r="S109" s="184">
        <v>0</v>
      </c>
      <c r="T109" s="185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86" t="s">
        <v>301</v>
      </c>
      <c r="AT109" s="186" t="s">
        <v>179</v>
      </c>
      <c r="AU109" s="186" t="s">
        <v>84</v>
      </c>
      <c r="AY109" s="19" t="s">
        <v>177</v>
      </c>
      <c r="BE109" s="187">
        <f>IF(N109="základní",J109,0)</f>
        <v>0</v>
      </c>
      <c r="BF109" s="187">
        <f>IF(N109="snížená",J109,0)</f>
        <v>0</v>
      </c>
      <c r="BG109" s="187">
        <f>IF(N109="zákl. přenesená",J109,0)</f>
        <v>0</v>
      </c>
      <c r="BH109" s="187">
        <f>IF(N109="sníž. přenesená",J109,0)</f>
        <v>0</v>
      </c>
      <c r="BI109" s="187">
        <f>IF(N109="nulová",J109,0)</f>
        <v>0</v>
      </c>
      <c r="BJ109" s="19" t="s">
        <v>84</v>
      </c>
      <c r="BK109" s="187">
        <f>ROUND(I109*H109,2)</f>
        <v>0</v>
      </c>
      <c r="BL109" s="19" t="s">
        <v>301</v>
      </c>
      <c r="BM109" s="186" t="s">
        <v>5920</v>
      </c>
    </row>
    <row r="110" spans="1:65" s="2" customFormat="1" ht="11.25">
      <c r="A110" s="36"/>
      <c r="B110" s="37"/>
      <c r="C110" s="38"/>
      <c r="D110" s="188" t="s">
        <v>186</v>
      </c>
      <c r="E110" s="38"/>
      <c r="F110" s="189" t="s">
        <v>5921</v>
      </c>
      <c r="G110" s="38"/>
      <c r="H110" s="38"/>
      <c r="I110" s="190"/>
      <c r="J110" s="38"/>
      <c r="K110" s="38"/>
      <c r="L110" s="41"/>
      <c r="M110" s="191"/>
      <c r="N110" s="192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186</v>
      </c>
      <c r="AU110" s="19" t="s">
        <v>84</v>
      </c>
    </row>
    <row r="111" spans="1:65" s="2" customFormat="1" ht="16.5" customHeight="1">
      <c r="A111" s="36"/>
      <c r="B111" s="37"/>
      <c r="C111" s="237" t="s">
        <v>387</v>
      </c>
      <c r="D111" s="237" t="s">
        <v>757</v>
      </c>
      <c r="E111" s="238" t="s">
        <v>3845</v>
      </c>
      <c r="F111" s="239" t="s">
        <v>3846</v>
      </c>
      <c r="G111" s="240" t="s">
        <v>595</v>
      </c>
      <c r="H111" s="241">
        <v>190</v>
      </c>
      <c r="I111" s="242"/>
      <c r="J111" s="243">
        <f>ROUND(I111*H111,2)</f>
        <v>0</v>
      </c>
      <c r="K111" s="239" t="s">
        <v>3636</v>
      </c>
      <c r="L111" s="244"/>
      <c r="M111" s="245" t="s">
        <v>19</v>
      </c>
      <c r="N111" s="246" t="s">
        <v>47</v>
      </c>
      <c r="O111" s="66"/>
      <c r="P111" s="184">
        <f>O111*H111</f>
        <v>0</v>
      </c>
      <c r="Q111" s="184">
        <v>0</v>
      </c>
      <c r="R111" s="184">
        <f>Q111*H111</f>
        <v>0</v>
      </c>
      <c r="S111" s="184">
        <v>0</v>
      </c>
      <c r="T111" s="185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86" t="s">
        <v>592</v>
      </c>
      <c r="AT111" s="186" t="s">
        <v>757</v>
      </c>
      <c r="AU111" s="186" t="s">
        <v>84</v>
      </c>
      <c r="AY111" s="19" t="s">
        <v>177</v>
      </c>
      <c r="BE111" s="187">
        <f>IF(N111="základní",J111,0)</f>
        <v>0</v>
      </c>
      <c r="BF111" s="187">
        <f>IF(N111="snížená",J111,0)</f>
        <v>0</v>
      </c>
      <c r="BG111" s="187">
        <f>IF(N111="zákl. přenesená",J111,0)</f>
        <v>0</v>
      </c>
      <c r="BH111" s="187">
        <f>IF(N111="sníž. přenesená",J111,0)</f>
        <v>0</v>
      </c>
      <c r="BI111" s="187">
        <f>IF(N111="nulová",J111,0)</f>
        <v>0</v>
      </c>
      <c r="BJ111" s="19" t="s">
        <v>84</v>
      </c>
      <c r="BK111" s="187">
        <f>ROUND(I111*H111,2)</f>
        <v>0</v>
      </c>
      <c r="BL111" s="19" t="s">
        <v>301</v>
      </c>
      <c r="BM111" s="186" t="s">
        <v>5922</v>
      </c>
    </row>
    <row r="112" spans="1:65" s="2" customFormat="1" ht="16.5" customHeight="1">
      <c r="A112" s="36"/>
      <c r="B112" s="37"/>
      <c r="C112" s="175" t="s">
        <v>396</v>
      </c>
      <c r="D112" s="175" t="s">
        <v>179</v>
      </c>
      <c r="E112" s="176" t="s">
        <v>5923</v>
      </c>
      <c r="F112" s="177" t="s">
        <v>5924</v>
      </c>
      <c r="G112" s="178" t="s">
        <v>595</v>
      </c>
      <c r="H112" s="179">
        <v>70</v>
      </c>
      <c r="I112" s="180"/>
      <c r="J112" s="181">
        <f>ROUND(I112*H112,2)</f>
        <v>0</v>
      </c>
      <c r="K112" s="177" t="s">
        <v>3636</v>
      </c>
      <c r="L112" s="41"/>
      <c r="M112" s="182" t="s">
        <v>19</v>
      </c>
      <c r="N112" s="183" t="s">
        <v>47</v>
      </c>
      <c r="O112" s="66"/>
      <c r="P112" s="184">
        <f>O112*H112</f>
        <v>0</v>
      </c>
      <c r="Q112" s="184">
        <v>0</v>
      </c>
      <c r="R112" s="184">
        <f>Q112*H112</f>
        <v>0</v>
      </c>
      <c r="S112" s="184">
        <v>0</v>
      </c>
      <c r="T112" s="185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86" t="s">
        <v>301</v>
      </c>
      <c r="AT112" s="186" t="s">
        <v>179</v>
      </c>
      <c r="AU112" s="186" t="s">
        <v>84</v>
      </c>
      <c r="AY112" s="19" t="s">
        <v>177</v>
      </c>
      <c r="BE112" s="187">
        <f>IF(N112="základní",J112,0)</f>
        <v>0</v>
      </c>
      <c r="BF112" s="187">
        <f>IF(N112="snížená",J112,0)</f>
        <v>0</v>
      </c>
      <c r="BG112" s="187">
        <f>IF(N112="zákl. přenesená",J112,0)</f>
        <v>0</v>
      </c>
      <c r="BH112" s="187">
        <f>IF(N112="sníž. přenesená",J112,0)</f>
        <v>0</v>
      </c>
      <c r="BI112" s="187">
        <f>IF(N112="nulová",J112,0)</f>
        <v>0</v>
      </c>
      <c r="BJ112" s="19" t="s">
        <v>84</v>
      </c>
      <c r="BK112" s="187">
        <f>ROUND(I112*H112,2)</f>
        <v>0</v>
      </c>
      <c r="BL112" s="19" t="s">
        <v>301</v>
      </c>
      <c r="BM112" s="186" t="s">
        <v>5925</v>
      </c>
    </row>
    <row r="113" spans="1:65" s="2" customFormat="1" ht="11.25">
      <c r="A113" s="36"/>
      <c r="B113" s="37"/>
      <c r="C113" s="38"/>
      <c r="D113" s="188" t="s">
        <v>186</v>
      </c>
      <c r="E113" s="38"/>
      <c r="F113" s="189" t="s">
        <v>5926</v>
      </c>
      <c r="G113" s="38"/>
      <c r="H113" s="38"/>
      <c r="I113" s="190"/>
      <c r="J113" s="38"/>
      <c r="K113" s="38"/>
      <c r="L113" s="41"/>
      <c r="M113" s="191"/>
      <c r="N113" s="192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186</v>
      </c>
      <c r="AU113" s="19" t="s">
        <v>84</v>
      </c>
    </row>
    <row r="114" spans="1:65" s="2" customFormat="1" ht="16.5" customHeight="1">
      <c r="A114" s="36"/>
      <c r="B114" s="37"/>
      <c r="C114" s="237" t="s">
        <v>402</v>
      </c>
      <c r="D114" s="237" t="s">
        <v>757</v>
      </c>
      <c r="E114" s="238" t="s">
        <v>5927</v>
      </c>
      <c r="F114" s="239" t="s">
        <v>5928</v>
      </c>
      <c r="G114" s="240" t="s">
        <v>595</v>
      </c>
      <c r="H114" s="241">
        <v>70</v>
      </c>
      <c r="I114" s="242"/>
      <c r="J114" s="243">
        <f>ROUND(I114*H114,2)</f>
        <v>0</v>
      </c>
      <c r="K114" s="239" t="s">
        <v>3636</v>
      </c>
      <c r="L114" s="244"/>
      <c r="M114" s="245" t="s">
        <v>19</v>
      </c>
      <c r="N114" s="246" t="s">
        <v>47</v>
      </c>
      <c r="O114" s="66"/>
      <c r="P114" s="184">
        <f>O114*H114</f>
        <v>0</v>
      </c>
      <c r="Q114" s="184">
        <v>0</v>
      </c>
      <c r="R114" s="184">
        <f>Q114*H114</f>
        <v>0</v>
      </c>
      <c r="S114" s="184">
        <v>0</v>
      </c>
      <c r="T114" s="185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186" t="s">
        <v>592</v>
      </c>
      <c r="AT114" s="186" t="s">
        <v>757</v>
      </c>
      <c r="AU114" s="186" t="s">
        <v>84</v>
      </c>
      <c r="AY114" s="19" t="s">
        <v>177</v>
      </c>
      <c r="BE114" s="187">
        <f>IF(N114="základní",J114,0)</f>
        <v>0</v>
      </c>
      <c r="BF114" s="187">
        <f>IF(N114="snížená",J114,0)</f>
        <v>0</v>
      </c>
      <c r="BG114" s="187">
        <f>IF(N114="zákl. přenesená",J114,0)</f>
        <v>0</v>
      </c>
      <c r="BH114" s="187">
        <f>IF(N114="sníž. přenesená",J114,0)</f>
        <v>0</v>
      </c>
      <c r="BI114" s="187">
        <f>IF(N114="nulová",J114,0)</f>
        <v>0</v>
      </c>
      <c r="BJ114" s="19" t="s">
        <v>84</v>
      </c>
      <c r="BK114" s="187">
        <f>ROUND(I114*H114,2)</f>
        <v>0</v>
      </c>
      <c r="BL114" s="19" t="s">
        <v>301</v>
      </c>
      <c r="BM114" s="186" t="s">
        <v>5929</v>
      </c>
    </row>
    <row r="115" spans="1:65" s="2" customFormat="1" ht="21.75" customHeight="1">
      <c r="A115" s="36"/>
      <c r="B115" s="37"/>
      <c r="C115" s="175" t="s">
        <v>511</v>
      </c>
      <c r="D115" s="175" t="s">
        <v>179</v>
      </c>
      <c r="E115" s="176" t="s">
        <v>5930</v>
      </c>
      <c r="F115" s="177" t="s">
        <v>5931</v>
      </c>
      <c r="G115" s="178" t="s">
        <v>595</v>
      </c>
      <c r="H115" s="179">
        <v>70</v>
      </c>
      <c r="I115" s="180"/>
      <c r="J115" s="181">
        <f>ROUND(I115*H115,2)</f>
        <v>0</v>
      </c>
      <c r="K115" s="177" t="s">
        <v>3636</v>
      </c>
      <c r="L115" s="41"/>
      <c r="M115" s="182" t="s">
        <v>19</v>
      </c>
      <c r="N115" s="183" t="s">
        <v>47</v>
      </c>
      <c r="O115" s="66"/>
      <c r="P115" s="184">
        <f>O115*H115</f>
        <v>0</v>
      </c>
      <c r="Q115" s="184">
        <v>0</v>
      </c>
      <c r="R115" s="184">
        <f>Q115*H115</f>
        <v>0</v>
      </c>
      <c r="S115" s="184">
        <v>0</v>
      </c>
      <c r="T115" s="185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86" t="s">
        <v>301</v>
      </c>
      <c r="AT115" s="186" t="s">
        <v>179</v>
      </c>
      <c r="AU115" s="186" t="s">
        <v>84</v>
      </c>
      <c r="AY115" s="19" t="s">
        <v>177</v>
      </c>
      <c r="BE115" s="187">
        <f>IF(N115="základní",J115,0)</f>
        <v>0</v>
      </c>
      <c r="BF115" s="187">
        <f>IF(N115="snížená",J115,0)</f>
        <v>0</v>
      </c>
      <c r="BG115" s="187">
        <f>IF(N115="zákl. přenesená",J115,0)</f>
        <v>0</v>
      </c>
      <c r="BH115" s="187">
        <f>IF(N115="sníž. přenesená",J115,0)</f>
        <v>0</v>
      </c>
      <c r="BI115" s="187">
        <f>IF(N115="nulová",J115,0)</f>
        <v>0</v>
      </c>
      <c r="BJ115" s="19" t="s">
        <v>84</v>
      </c>
      <c r="BK115" s="187">
        <f>ROUND(I115*H115,2)</f>
        <v>0</v>
      </c>
      <c r="BL115" s="19" t="s">
        <v>301</v>
      </c>
      <c r="BM115" s="186" t="s">
        <v>5932</v>
      </c>
    </row>
    <row r="116" spans="1:65" s="2" customFormat="1" ht="11.25">
      <c r="A116" s="36"/>
      <c r="B116" s="37"/>
      <c r="C116" s="38"/>
      <c r="D116" s="188" t="s">
        <v>186</v>
      </c>
      <c r="E116" s="38"/>
      <c r="F116" s="189" t="s">
        <v>5933</v>
      </c>
      <c r="G116" s="38"/>
      <c r="H116" s="38"/>
      <c r="I116" s="190"/>
      <c r="J116" s="38"/>
      <c r="K116" s="38"/>
      <c r="L116" s="41"/>
      <c r="M116" s="191"/>
      <c r="N116" s="192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186</v>
      </c>
      <c r="AU116" s="19" t="s">
        <v>84</v>
      </c>
    </row>
    <row r="117" spans="1:65" s="2" customFormat="1" ht="16.5" customHeight="1">
      <c r="A117" s="36"/>
      <c r="B117" s="37"/>
      <c r="C117" s="237" t="s">
        <v>518</v>
      </c>
      <c r="D117" s="237" t="s">
        <v>757</v>
      </c>
      <c r="E117" s="238" t="s">
        <v>5934</v>
      </c>
      <c r="F117" s="239" t="s">
        <v>5935</v>
      </c>
      <c r="G117" s="240" t="s">
        <v>595</v>
      </c>
      <c r="H117" s="241">
        <v>70</v>
      </c>
      <c r="I117" s="242"/>
      <c r="J117" s="243">
        <f>ROUND(I117*H117,2)</f>
        <v>0</v>
      </c>
      <c r="K117" s="239" t="s">
        <v>3636</v>
      </c>
      <c r="L117" s="244"/>
      <c r="M117" s="245" t="s">
        <v>19</v>
      </c>
      <c r="N117" s="246" t="s">
        <v>47</v>
      </c>
      <c r="O117" s="66"/>
      <c r="P117" s="184">
        <f>O117*H117</f>
        <v>0</v>
      </c>
      <c r="Q117" s="184">
        <v>0</v>
      </c>
      <c r="R117" s="184">
        <f>Q117*H117</f>
        <v>0</v>
      </c>
      <c r="S117" s="184">
        <v>0</v>
      </c>
      <c r="T117" s="185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86" t="s">
        <v>592</v>
      </c>
      <c r="AT117" s="186" t="s">
        <v>757</v>
      </c>
      <c r="AU117" s="186" t="s">
        <v>84</v>
      </c>
      <c r="AY117" s="19" t="s">
        <v>177</v>
      </c>
      <c r="BE117" s="187">
        <f>IF(N117="základní",J117,0)</f>
        <v>0</v>
      </c>
      <c r="BF117" s="187">
        <f>IF(N117="snížená",J117,0)</f>
        <v>0</v>
      </c>
      <c r="BG117" s="187">
        <f>IF(N117="zákl. přenesená",J117,0)</f>
        <v>0</v>
      </c>
      <c r="BH117" s="187">
        <f>IF(N117="sníž. přenesená",J117,0)</f>
        <v>0</v>
      </c>
      <c r="BI117" s="187">
        <f>IF(N117="nulová",J117,0)</f>
        <v>0</v>
      </c>
      <c r="BJ117" s="19" t="s">
        <v>84</v>
      </c>
      <c r="BK117" s="187">
        <f>ROUND(I117*H117,2)</f>
        <v>0</v>
      </c>
      <c r="BL117" s="19" t="s">
        <v>301</v>
      </c>
      <c r="BM117" s="186" t="s">
        <v>5936</v>
      </c>
    </row>
    <row r="118" spans="1:65" s="2" customFormat="1" ht="16.5" customHeight="1">
      <c r="A118" s="36"/>
      <c r="B118" s="37"/>
      <c r="C118" s="175" t="s">
        <v>523</v>
      </c>
      <c r="D118" s="175" t="s">
        <v>179</v>
      </c>
      <c r="E118" s="176" t="s">
        <v>5937</v>
      </c>
      <c r="F118" s="177" t="s">
        <v>5938</v>
      </c>
      <c r="G118" s="178" t="s">
        <v>595</v>
      </c>
      <c r="H118" s="179">
        <v>14</v>
      </c>
      <c r="I118" s="180"/>
      <c r="J118" s="181">
        <f>ROUND(I118*H118,2)</f>
        <v>0</v>
      </c>
      <c r="K118" s="177" t="s">
        <v>3636</v>
      </c>
      <c r="L118" s="41"/>
      <c r="M118" s="182" t="s">
        <v>19</v>
      </c>
      <c r="N118" s="183" t="s">
        <v>47</v>
      </c>
      <c r="O118" s="66"/>
      <c r="P118" s="184">
        <f>O118*H118</f>
        <v>0</v>
      </c>
      <c r="Q118" s="184">
        <v>0</v>
      </c>
      <c r="R118" s="184">
        <f>Q118*H118</f>
        <v>0</v>
      </c>
      <c r="S118" s="184">
        <v>0</v>
      </c>
      <c r="T118" s="185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86" t="s">
        <v>301</v>
      </c>
      <c r="AT118" s="186" t="s">
        <v>179</v>
      </c>
      <c r="AU118" s="186" t="s">
        <v>84</v>
      </c>
      <c r="AY118" s="19" t="s">
        <v>177</v>
      </c>
      <c r="BE118" s="187">
        <f>IF(N118="základní",J118,0)</f>
        <v>0</v>
      </c>
      <c r="BF118" s="187">
        <f>IF(N118="snížená",J118,0)</f>
        <v>0</v>
      </c>
      <c r="BG118" s="187">
        <f>IF(N118="zákl. přenesená",J118,0)</f>
        <v>0</v>
      </c>
      <c r="BH118" s="187">
        <f>IF(N118="sníž. přenesená",J118,0)</f>
        <v>0</v>
      </c>
      <c r="BI118" s="187">
        <f>IF(N118="nulová",J118,0)</f>
        <v>0</v>
      </c>
      <c r="BJ118" s="19" t="s">
        <v>84</v>
      </c>
      <c r="BK118" s="187">
        <f>ROUND(I118*H118,2)</f>
        <v>0</v>
      </c>
      <c r="BL118" s="19" t="s">
        <v>301</v>
      </c>
      <c r="BM118" s="186" t="s">
        <v>5939</v>
      </c>
    </row>
    <row r="119" spans="1:65" s="2" customFormat="1" ht="11.25">
      <c r="A119" s="36"/>
      <c r="B119" s="37"/>
      <c r="C119" s="38"/>
      <c r="D119" s="188" t="s">
        <v>186</v>
      </c>
      <c r="E119" s="38"/>
      <c r="F119" s="189" t="s">
        <v>5940</v>
      </c>
      <c r="G119" s="38"/>
      <c r="H119" s="38"/>
      <c r="I119" s="190"/>
      <c r="J119" s="38"/>
      <c r="K119" s="38"/>
      <c r="L119" s="41"/>
      <c r="M119" s="191"/>
      <c r="N119" s="192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186</v>
      </c>
      <c r="AU119" s="19" t="s">
        <v>84</v>
      </c>
    </row>
    <row r="120" spans="1:65" s="2" customFormat="1" ht="16.5" customHeight="1">
      <c r="A120" s="36"/>
      <c r="B120" s="37"/>
      <c r="C120" s="237" t="s">
        <v>550</v>
      </c>
      <c r="D120" s="237" t="s">
        <v>757</v>
      </c>
      <c r="E120" s="238" t="s">
        <v>5941</v>
      </c>
      <c r="F120" s="239" t="s">
        <v>5942</v>
      </c>
      <c r="G120" s="240" t="s">
        <v>757</v>
      </c>
      <c r="H120" s="241">
        <v>14</v>
      </c>
      <c r="I120" s="242"/>
      <c r="J120" s="243">
        <f>ROUND(I120*H120,2)</f>
        <v>0</v>
      </c>
      <c r="K120" s="239" t="s">
        <v>19</v>
      </c>
      <c r="L120" s="244"/>
      <c r="M120" s="245" t="s">
        <v>19</v>
      </c>
      <c r="N120" s="246" t="s">
        <v>47</v>
      </c>
      <c r="O120" s="66"/>
      <c r="P120" s="184">
        <f>O120*H120</f>
        <v>0</v>
      </c>
      <c r="Q120" s="184">
        <v>0</v>
      </c>
      <c r="R120" s="184">
        <f>Q120*H120</f>
        <v>0</v>
      </c>
      <c r="S120" s="184">
        <v>0</v>
      </c>
      <c r="T120" s="185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86" t="s">
        <v>592</v>
      </c>
      <c r="AT120" s="186" t="s">
        <v>757</v>
      </c>
      <c r="AU120" s="186" t="s">
        <v>84</v>
      </c>
      <c r="AY120" s="19" t="s">
        <v>177</v>
      </c>
      <c r="BE120" s="187">
        <f>IF(N120="základní",J120,0)</f>
        <v>0</v>
      </c>
      <c r="BF120" s="187">
        <f>IF(N120="snížená",J120,0)</f>
        <v>0</v>
      </c>
      <c r="BG120" s="187">
        <f>IF(N120="zákl. přenesená",J120,0)</f>
        <v>0</v>
      </c>
      <c r="BH120" s="187">
        <f>IF(N120="sníž. přenesená",J120,0)</f>
        <v>0</v>
      </c>
      <c r="BI120" s="187">
        <f>IF(N120="nulová",J120,0)</f>
        <v>0</v>
      </c>
      <c r="BJ120" s="19" t="s">
        <v>84</v>
      </c>
      <c r="BK120" s="187">
        <f>ROUND(I120*H120,2)</f>
        <v>0</v>
      </c>
      <c r="BL120" s="19" t="s">
        <v>301</v>
      </c>
      <c r="BM120" s="186" t="s">
        <v>5943</v>
      </c>
    </row>
    <row r="121" spans="1:65" s="2" customFormat="1" ht="16.5" customHeight="1">
      <c r="A121" s="36"/>
      <c r="B121" s="37"/>
      <c r="C121" s="237" t="s">
        <v>557</v>
      </c>
      <c r="D121" s="237" t="s">
        <v>757</v>
      </c>
      <c r="E121" s="238" t="s">
        <v>5944</v>
      </c>
      <c r="F121" s="239" t="s">
        <v>5945</v>
      </c>
      <c r="G121" s="240" t="s">
        <v>3723</v>
      </c>
      <c r="H121" s="241">
        <v>14</v>
      </c>
      <c r="I121" s="242"/>
      <c r="J121" s="243">
        <f>ROUND(I121*H121,2)</f>
        <v>0</v>
      </c>
      <c r="K121" s="239" t="s">
        <v>19</v>
      </c>
      <c r="L121" s="244"/>
      <c r="M121" s="245" t="s">
        <v>19</v>
      </c>
      <c r="N121" s="246" t="s">
        <v>47</v>
      </c>
      <c r="O121" s="66"/>
      <c r="P121" s="184">
        <f>O121*H121</f>
        <v>0</v>
      </c>
      <c r="Q121" s="184">
        <v>0</v>
      </c>
      <c r="R121" s="184">
        <f>Q121*H121</f>
        <v>0</v>
      </c>
      <c r="S121" s="184">
        <v>0</v>
      </c>
      <c r="T121" s="185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86" t="s">
        <v>592</v>
      </c>
      <c r="AT121" s="186" t="s">
        <v>757</v>
      </c>
      <c r="AU121" s="186" t="s">
        <v>84</v>
      </c>
      <c r="AY121" s="19" t="s">
        <v>177</v>
      </c>
      <c r="BE121" s="187">
        <f>IF(N121="základní",J121,0)</f>
        <v>0</v>
      </c>
      <c r="BF121" s="187">
        <f>IF(N121="snížená",J121,0)</f>
        <v>0</v>
      </c>
      <c r="BG121" s="187">
        <f>IF(N121="zákl. přenesená",J121,0)</f>
        <v>0</v>
      </c>
      <c r="BH121" s="187">
        <f>IF(N121="sníž. přenesená",J121,0)</f>
        <v>0</v>
      </c>
      <c r="BI121" s="187">
        <f>IF(N121="nulová",J121,0)</f>
        <v>0</v>
      </c>
      <c r="BJ121" s="19" t="s">
        <v>84</v>
      </c>
      <c r="BK121" s="187">
        <f>ROUND(I121*H121,2)</f>
        <v>0</v>
      </c>
      <c r="BL121" s="19" t="s">
        <v>301</v>
      </c>
      <c r="BM121" s="186" t="s">
        <v>5946</v>
      </c>
    </row>
    <row r="122" spans="1:65" s="2" customFormat="1" ht="16.5" customHeight="1">
      <c r="A122" s="36"/>
      <c r="B122" s="37"/>
      <c r="C122" s="175" t="s">
        <v>564</v>
      </c>
      <c r="D122" s="175" t="s">
        <v>179</v>
      </c>
      <c r="E122" s="176" t="s">
        <v>5947</v>
      </c>
      <c r="F122" s="177" t="s">
        <v>5948</v>
      </c>
      <c r="G122" s="178" t="s">
        <v>595</v>
      </c>
      <c r="H122" s="179">
        <v>14</v>
      </c>
      <c r="I122" s="180"/>
      <c r="J122" s="181">
        <f>ROUND(I122*H122,2)</f>
        <v>0</v>
      </c>
      <c r="K122" s="177" t="s">
        <v>3636</v>
      </c>
      <c r="L122" s="41"/>
      <c r="M122" s="182" t="s">
        <v>19</v>
      </c>
      <c r="N122" s="183" t="s">
        <v>47</v>
      </c>
      <c r="O122" s="66"/>
      <c r="P122" s="184">
        <f>O122*H122</f>
        <v>0</v>
      </c>
      <c r="Q122" s="184">
        <v>0</v>
      </c>
      <c r="R122" s="184">
        <f>Q122*H122</f>
        <v>0</v>
      </c>
      <c r="S122" s="184">
        <v>0</v>
      </c>
      <c r="T122" s="185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86" t="s">
        <v>301</v>
      </c>
      <c r="AT122" s="186" t="s">
        <v>179</v>
      </c>
      <c r="AU122" s="186" t="s">
        <v>84</v>
      </c>
      <c r="AY122" s="19" t="s">
        <v>177</v>
      </c>
      <c r="BE122" s="187">
        <f>IF(N122="základní",J122,0)</f>
        <v>0</v>
      </c>
      <c r="BF122" s="187">
        <f>IF(N122="snížená",J122,0)</f>
        <v>0</v>
      </c>
      <c r="BG122" s="187">
        <f>IF(N122="zákl. přenesená",J122,0)</f>
        <v>0</v>
      </c>
      <c r="BH122" s="187">
        <f>IF(N122="sníž. přenesená",J122,0)</f>
        <v>0</v>
      </c>
      <c r="BI122" s="187">
        <f>IF(N122="nulová",J122,0)</f>
        <v>0</v>
      </c>
      <c r="BJ122" s="19" t="s">
        <v>84</v>
      </c>
      <c r="BK122" s="187">
        <f>ROUND(I122*H122,2)</f>
        <v>0</v>
      </c>
      <c r="BL122" s="19" t="s">
        <v>301</v>
      </c>
      <c r="BM122" s="186" t="s">
        <v>5949</v>
      </c>
    </row>
    <row r="123" spans="1:65" s="2" customFormat="1" ht="11.25">
      <c r="A123" s="36"/>
      <c r="B123" s="37"/>
      <c r="C123" s="38"/>
      <c r="D123" s="188" t="s">
        <v>186</v>
      </c>
      <c r="E123" s="38"/>
      <c r="F123" s="189" t="s">
        <v>5950</v>
      </c>
      <c r="G123" s="38"/>
      <c r="H123" s="38"/>
      <c r="I123" s="190"/>
      <c r="J123" s="38"/>
      <c r="K123" s="38"/>
      <c r="L123" s="41"/>
      <c r="M123" s="191"/>
      <c r="N123" s="192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186</v>
      </c>
      <c r="AU123" s="19" t="s">
        <v>84</v>
      </c>
    </row>
    <row r="124" spans="1:65" s="2" customFormat="1" ht="16.5" customHeight="1">
      <c r="A124" s="36"/>
      <c r="B124" s="37"/>
      <c r="C124" s="237" t="s">
        <v>570</v>
      </c>
      <c r="D124" s="237" t="s">
        <v>757</v>
      </c>
      <c r="E124" s="238" t="s">
        <v>5951</v>
      </c>
      <c r="F124" s="239" t="s">
        <v>5952</v>
      </c>
      <c r="G124" s="240" t="s">
        <v>757</v>
      </c>
      <c r="H124" s="241">
        <v>14</v>
      </c>
      <c r="I124" s="242"/>
      <c r="J124" s="243">
        <f>ROUND(I124*H124,2)</f>
        <v>0</v>
      </c>
      <c r="K124" s="239" t="s">
        <v>19</v>
      </c>
      <c r="L124" s="244"/>
      <c r="M124" s="245" t="s">
        <v>19</v>
      </c>
      <c r="N124" s="246" t="s">
        <v>47</v>
      </c>
      <c r="O124" s="66"/>
      <c r="P124" s="184">
        <f>O124*H124</f>
        <v>0</v>
      </c>
      <c r="Q124" s="184">
        <v>0</v>
      </c>
      <c r="R124" s="184">
        <f>Q124*H124</f>
        <v>0</v>
      </c>
      <c r="S124" s="184">
        <v>0</v>
      </c>
      <c r="T124" s="185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86" t="s">
        <v>592</v>
      </c>
      <c r="AT124" s="186" t="s">
        <v>757</v>
      </c>
      <c r="AU124" s="186" t="s">
        <v>84</v>
      </c>
      <c r="AY124" s="19" t="s">
        <v>177</v>
      </c>
      <c r="BE124" s="187">
        <f>IF(N124="základní",J124,0)</f>
        <v>0</v>
      </c>
      <c r="BF124" s="187">
        <f>IF(N124="snížená",J124,0)</f>
        <v>0</v>
      </c>
      <c r="BG124" s="187">
        <f>IF(N124="zákl. přenesená",J124,0)</f>
        <v>0</v>
      </c>
      <c r="BH124" s="187">
        <f>IF(N124="sníž. přenesená",J124,0)</f>
        <v>0</v>
      </c>
      <c r="BI124" s="187">
        <f>IF(N124="nulová",J124,0)</f>
        <v>0</v>
      </c>
      <c r="BJ124" s="19" t="s">
        <v>84</v>
      </c>
      <c r="BK124" s="187">
        <f>ROUND(I124*H124,2)</f>
        <v>0</v>
      </c>
      <c r="BL124" s="19" t="s">
        <v>301</v>
      </c>
      <c r="BM124" s="186" t="s">
        <v>5953</v>
      </c>
    </row>
    <row r="125" spans="1:65" s="2" customFormat="1" ht="16.5" customHeight="1">
      <c r="A125" s="36"/>
      <c r="B125" s="37"/>
      <c r="C125" s="237" t="s">
        <v>592</v>
      </c>
      <c r="D125" s="237" t="s">
        <v>757</v>
      </c>
      <c r="E125" s="238" t="s">
        <v>5954</v>
      </c>
      <c r="F125" s="239" t="s">
        <v>5955</v>
      </c>
      <c r="G125" s="240" t="s">
        <v>3723</v>
      </c>
      <c r="H125" s="241">
        <v>14</v>
      </c>
      <c r="I125" s="242"/>
      <c r="J125" s="243">
        <f>ROUND(I125*H125,2)</f>
        <v>0</v>
      </c>
      <c r="K125" s="239" t="s">
        <v>19</v>
      </c>
      <c r="L125" s="244"/>
      <c r="M125" s="245" t="s">
        <v>19</v>
      </c>
      <c r="N125" s="246" t="s">
        <v>47</v>
      </c>
      <c r="O125" s="66"/>
      <c r="P125" s="184">
        <f>O125*H125</f>
        <v>0</v>
      </c>
      <c r="Q125" s="184">
        <v>0</v>
      </c>
      <c r="R125" s="184">
        <f>Q125*H125</f>
        <v>0</v>
      </c>
      <c r="S125" s="184">
        <v>0</v>
      </c>
      <c r="T125" s="185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186" t="s">
        <v>592</v>
      </c>
      <c r="AT125" s="186" t="s">
        <v>757</v>
      </c>
      <c r="AU125" s="186" t="s">
        <v>84</v>
      </c>
      <c r="AY125" s="19" t="s">
        <v>177</v>
      </c>
      <c r="BE125" s="187">
        <f>IF(N125="základní",J125,0)</f>
        <v>0</v>
      </c>
      <c r="BF125" s="187">
        <f>IF(N125="snížená",J125,0)</f>
        <v>0</v>
      </c>
      <c r="BG125" s="187">
        <f>IF(N125="zákl. přenesená",J125,0)</f>
        <v>0</v>
      </c>
      <c r="BH125" s="187">
        <f>IF(N125="sníž. přenesená",J125,0)</f>
        <v>0</v>
      </c>
      <c r="BI125" s="187">
        <f>IF(N125="nulová",J125,0)</f>
        <v>0</v>
      </c>
      <c r="BJ125" s="19" t="s">
        <v>84</v>
      </c>
      <c r="BK125" s="187">
        <f>ROUND(I125*H125,2)</f>
        <v>0</v>
      </c>
      <c r="BL125" s="19" t="s">
        <v>301</v>
      </c>
      <c r="BM125" s="186" t="s">
        <v>5956</v>
      </c>
    </row>
    <row r="126" spans="1:65" s="2" customFormat="1" ht="16.5" customHeight="1">
      <c r="A126" s="36"/>
      <c r="B126" s="37"/>
      <c r="C126" s="175" t="s">
        <v>619</v>
      </c>
      <c r="D126" s="175" t="s">
        <v>179</v>
      </c>
      <c r="E126" s="176" t="s">
        <v>4078</v>
      </c>
      <c r="F126" s="177" t="s">
        <v>4079</v>
      </c>
      <c r="G126" s="178" t="s">
        <v>272</v>
      </c>
      <c r="H126" s="179">
        <v>3</v>
      </c>
      <c r="I126" s="180"/>
      <c r="J126" s="181">
        <f>ROUND(I126*H126,2)</f>
        <v>0</v>
      </c>
      <c r="K126" s="177" t="s">
        <v>3636</v>
      </c>
      <c r="L126" s="41"/>
      <c r="M126" s="182" t="s">
        <v>19</v>
      </c>
      <c r="N126" s="183" t="s">
        <v>47</v>
      </c>
      <c r="O126" s="66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86" t="s">
        <v>301</v>
      </c>
      <c r="AT126" s="186" t="s">
        <v>179</v>
      </c>
      <c r="AU126" s="186" t="s">
        <v>84</v>
      </c>
      <c r="AY126" s="19" t="s">
        <v>177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19" t="s">
        <v>84</v>
      </c>
      <c r="BK126" s="187">
        <f>ROUND(I126*H126,2)</f>
        <v>0</v>
      </c>
      <c r="BL126" s="19" t="s">
        <v>301</v>
      </c>
      <c r="BM126" s="186" t="s">
        <v>5957</v>
      </c>
    </row>
    <row r="127" spans="1:65" s="2" customFormat="1" ht="11.25">
      <c r="A127" s="36"/>
      <c r="B127" s="37"/>
      <c r="C127" s="38"/>
      <c r="D127" s="188" t="s">
        <v>186</v>
      </c>
      <c r="E127" s="38"/>
      <c r="F127" s="189" t="s">
        <v>4081</v>
      </c>
      <c r="G127" s="38"/>
      <c r="H127" s="38"/>
      <c r="I127" s="190"/>
      <c r="J127" s="38"/>
      <c r="K127" s="38"/>
      <c r="L127" s="41"/>
      <c r="M127" s="191"/>
      <c r="N127" s="192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186</v>
      </c>
      <c r="AU127" s="19" t="s">
        <v>84</v>
      </c>
    </row>
    <row r="128" spans="1:65" s="2" customFormat="1" ht="16.5" customHeight="1">
      <c r="A128" s="36"/>
      <c r="B128" s="37"/>
      <c r="C128" s="237" t="s">
        <v>708</v>
      </c>
      <c r="D128" s="237" t="s">
        <v>757</v>
      </c>
      <c r="E128" s="238" t="s">
        <v>5958</v>
      </c>
      <c r="F128" s="239" t="s">
        <v>5959</v>
      </c>
      <c r="G128" s="240" t="s">
        <v>3641</v>
      </c>
      <c r="H128" s="241">
        <v>2</v>
      </c>
      <c r="I128" s="242"/>
      <c r="J128" s="243">
        <f>ROUND(I128*H128,2)</f>
        <v>0</v>
      </c>
      <c r="K128" s="239" t="s">
        <v>19</v>
      </c>
      <c r="L128" s="244"/>
      <c r="M128" s="245" t="s">
        <v>19</v>
      </c>
      <c r="N128" s="246" t="s">
        <v>47</v>
      </c>
      <c r="O128" s="66"/>
      <c r="P128" s="184">
        <f>O128*H128</f>
        <v>0</v>
      </c>
      <c r="Q128" s="184">
        <v>0</v>
      </c>
      <c r="R128" s="184">
        <f>Q128*H128</f>
        <v>0</v>
      </c>
      <c r="S128" s="184">
        <v>0</v>
      </c>
      <c r="T128" s="185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186" t="s">
        <v>592</v>
      </c>
      <c r="AT128" s="186" t="s">
        <v>757</v>
      </c>
      <c r="AU128" s="186" t="s">
        <v>84</v>
      </c>
      <c r="AY128" s="19" t="s">
        <v>177</v>
      </c>
      <c r="BE128" s="187">
        <f>IF(N128="základní",J128,0)</f>
        <v>0</v>
      </c>
      <c r="BF128" s="187">
        <f>IF(N128="snížená",J128,0)</f>
        <v>0</v>
      </c>
      <c r="BG128" s="187">
        <f>IF(N128="zákl. přenesená",J128,0)</f>
        <v>0</v>
      </c>
      <c r="BH128" s="187">
        <f>IF(N128="sníž. přenesená",J128,0)</f>
        <v>0</v>
      </c>
      <c r="BI128" s="187">
        <f>IF(N128="nulová",J128,0)</f>
        <v>0</v>
      </c>
      <c r="BJ128" s="19" t="s">
        <v>84</v>
      </c>
      <c r="BK128" s="187">
        <f>ROUND(I128*H128,2)</f>
        <v>0</v>
      </c>
      <c r="BL128" s="19" t="s">
        <v>301</v>
      </c>
      <c r="BM128" s="186" t="s">
        <v>5960</v>
      </c>
    </row>
    <row r="129" spans="1:65" s="2" customFormat="1" ht="16.5" customHeight="1">
      <c r="A129" s="36"/>
      <c r="B129" s="37"/>
      <c r="C129" s="175" t="s">
        <v>713</v>
      </c>
      <c r="D129" s="175" t="s">
        <v>179</v>
      </c>
      <c r="E129" s="176" t="s">
        <v>3776</v>
      </c>
      <c r="F129" s="177" t="s">
        <v>3777</v>
      </c>
      <c r="G129" s="178" t="s">
        <v>3641</v>
      </c>
      <c r="H129" s="179">
        <v>1</v>
      </c>
      <c r="I129" s="180"/>
      <c r="J129" s="181">
        <f>ROUND(I129*H129,2)</f>
        <v>0</v>
      </c>
      <c r="K129" s="177" t="s">
        <v>19</v>
      </c>
      <c r="L129" s="41"/>
      <c r="M129" s="182" t="s">
        <v>19</v>
      </c>
      <c r="N129" s="183" t="s">
        <v>47</v>
      </c>
      <c r="O129" s="66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86" t="s">
        <v>301</v>
      </c>
      <c r="AT129" s="186" t="s">
        <v>179</v>
      </c>
      <c r="AU129" s="186" t="s">
        <v>84</v>
      </c>
      <c r="AY129" s="19" t="s">
        <v>177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19" t="s">
        <v>84</v>
      </c>
      <c r="BK129" s="187">
        <f>ROUND(I129*H129,2)</f>
        <v>0</v>
      </c>
      <c r="BL129" s="19" t="s">
        <v>301</v>
      </c>
      <c r="BM129" s="186" t="s">
        <v>5961</v>
      </c>
    </row>
    <row r="130" spans="1:65" s="2" customFormat="1" ht="16.5" customHeight="1">
      <c r="A130" s="36"/>
      <c r="B130" s="37"/>
      <c r="C130" s="237" t="s">
        <v>719</v>
      </c>
      <c r="D130" s="237" t="s">
        <v>757</v>
      </c>
      <c r="E130" s="238" t="s">
        <v>3776</v>
      </c>
      <c r="F130" s="239" t="s">
        <v>3779</v>
      </c>
      <c r="G130" s="240" t="s">
        <v>3641</v>
      </c>
      <c r="H130" s="241">
        <v>1</v>
      </c>
      <c r="I130" s="242"/>
      <c r="J130" s="243">
        <f>ROUND(I130*H130,2)</f>
        <v>0</v>
      </c>
      <c r="K130" s="239" t="s">
        <v>19</v>
      </c>
      <c r="L130" s="244"/>
      <c r="M130" s="245" t="s">
        <v>19</v>
      </c>
      <c r="N130" s="246" t="s">
        <v>47</v>
      </c>
      <c r="O130" s="66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86" t="s">
        <v>592</v>
      </c>
      <c r="AT130" s="186" t="s">
        <v>757</v>
      </c>
      <c r="AU130" s="186" t="s">
        <v>84</v>
      </c>
      <c r="AY130" s="19" t="s">
        <v>177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19" t="s">
        <v>84</v>
      </c>
      <c r="BK130" s="187">
        <f>ROUND(I130*H130,2)</f>
        <v>0</v>
      </c>
      <c r="BL130" s="19" t="s">
        <v>301</v>
      </c>
      <c r="BM130" s="186" t="s">
        <v>5962</v>
      </c>
    </row>
    <row r="131" spans="1:65" s="2" customFormat="1" ht="16.5" customHeight="1">
      <c r="A131" s="36"/>
      <c r="B131" s="37"/>
      <c r="C131" s="175" t="s">
        <v>745</v>
      </c>
      <c r="D131" s="175" t="s">
        <v>179</v>
      </c>
      <c r="E131" s="176" t="s">
        <v>5963</v>
      </c>
      <c r="F131" s="177" t="s">
        <v>5964</v>
      </c>
      <c r="G131" s="178" t="s">
        <v>1992</v>
      </c>
      <c r="H131" s="179">
        <v>1</v>
      </c>
      <c r="I131" s="180"/>
      <c r="J131" s="181">
        <f>ROUND(I131*H131,2)</f>
        <v>0</v>
      </c>
      <c r="K131" s="177" t="s">
        <v>19</v>
      </c>
      <c r="L131" s="41"/>
      <c r="M131" s="182" t="s">
        <v>19</v>
      </c>
      <c r="N131" s="183" t="s">
        <v>47</v>
      </c>
      <c r="O131" s="66"/>
      <c r="P131" s="184">
        <f>O131*H131</f>
        <v>0</v>
      </c>
      <c r="Q131" s="184">
        <v>0</v>
      </c>
      <c r="R131" s="184">
        <f>Q131*H131</f>
        <v>0</v>
      </c>
      <c r="S131" s="184">
        <v>0</v>
      </c>
      <c r="T131" s="185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186" t="s">
        <v>301</v>
      </c>
      <c r="AT131" s="186" t="s">
        <v>179</v>
      </c>
      <c r="AU131" s="186" t="s">
        <v>84</v>
      </c>
      <c r="AY131" s="19" t="s">
        <v>177</v>
      </c>
      <c r="BE131" s="187">
        <f>IF(N131="základní",J131,0)</f>
        <v>0</v>
      </c>
      <c r="BF131" s="187">
        <f>IF(N131="snížená",J131,0)</f>
        <v>0</v>
      </c>
      <c r="BG131" s="187">
        <f>IF(N131="zákl. přenesená",J131,0)</f>
        <v>0</v>
      </c>
      <c r="BH131" s="187">
        <f>IF(N131="sníž. přenesená",J131,0)</f>
        <v>0</v>
      </c>
      <c r="BI131" s="187">
        <f>IF(N131="nulová",J131,0)</f>
        <v>0</v>
      </c>
      <c r="BJ131" s="19" t="s">
        <v>84</v>
      </c>
      <c r="BK131" s="187">
        <f>ROUND(I131*H131,2)</f>
        <v>0</v>
      </c>
      <c r="BL131" s="19" t="s">
        <v>301</v>
      </c>
      <c r="BM131" s="186" t="s">
        <v>5965</v>
      </c>
    </row>
    <row r="132" spans="1:65" s="2" customFormat="1" ht="16.5" customHeight="1">
      <c r="A132" s="36"/>
      <c r="B132" s="37"/>
      <c r="C132" s="175" t="s">
        <v>751</v>
      </c>
      <c r="D132" s="175" t="s">
        <v>179</v>
      </c>
      <c r="E132" s="176" t="s">
        <v>4074</v>
      </c>
      <c r="F132" s="177" t="s">
        <v>4075</v>
      </c>
      <c r="G132" s="178" t="s">
        <v>1992</v>
      </c>
      <c r="H132" s="179">
        <v>1</v>
      </c>
      <c r="I132" s="180"/>
      <c r="J132" s="181">
        <f>ROUND(I132*H132,2)</f>
        <v>0</v>
      </c>
      <c r="K132" s="177" t="s">
        <v>3636</v>
      </c>
      <c r="L132" s="41"/>
      <c r="M132" s="182" t="s">
        <v>19</v>
      </c>
      <c r="N132" s="183" t="s">
        <v>47</v>
      </c>
      <c r="O132" s="66"/>
      <c r="P132" s="184">
        <f>O132*H132</f>
        <v>0</v>
      </c>
      <c r="Q132" s="184">
        <v>0</v>
      </c>
      <c r="R132" s="184">
        <f>Q132*H132</f>
        <v>0</v>
      </c>
      <c r="S132" s="184">
        <v>0</v>
      </c>
      <c r="T132" s="185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86" t="s">
        <v>301</v>
      </c>
      <c r="AT132" s="186" t="s">
        <v>179</v>
      </c>
      <c r="AU132" s="186" t="s">
        <v>84</v>
      </c>
      <c r="AY132" s="19" t="s">
        <v>177</v>
      </c>
      <c r="BE132" s="187">
        <f>IF(N132="základní",J132,0)</f>
        <v>0</v>
      </c>
      <c r="BF132" s="187">
        <f>IF(N132="snížená",J132,0)</f>
        <v>0</v>
      </c>
      <c r="BG132" s="187">
        <f>IF(N132="zákl. přenesená",J132,0)</f>
        <v>0</v>
      </c>
      <c r="BH132" s="187">
        <f>IF(N132="sníž. přenesená",J132,0)</f>
        <v>0</v>
      </c>
      <c r="BI132" s="187">
        <f>IF(N132="nulová",J132,0)</f>
        <v>0</v>
      </c>
      <c r="BJ132" s="19" t="s">
        <v>84</v>
      </c>
      <c r="BK132" s="187">
        <f>ROUND(I132*H132,2)</f>
        <v>0</v>
      </c>
      <c r="BL132" s="19" t="s">
        <v>301</v>
      </c>
      <c r="BM132" s="186" t="s">
        <v>5966</v>
      </c>
    </row>
    <row r="133" spans="1:65" s="2" customFormat="1" ht="11.25">
      <c r="A133" s="36"/>
      <c r="B133" s="37"/>
      <c r="C133" s="38"/>
      <c r="D133" s="188" t="s">
        <v>186</v>
      </c>
      <c r="E133" s="38"/>
      <c r="F133" s="189" t="s">
        <v>4077</v>
      </c>
      <c r="G133" s="38"/>
      <c r="H133" s="38"/>
      <c r="I133" s="190"/>
      <c r="J133" s="38"/>
      <c r="K133" s="38"/>
      <c r="L133" s="41"/>
      <c r="M133" s="191"/>
      <c r="N133" s="192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186</v>
      </c>
      <c r="AU133" s="19" t="s">
        <v>84</v>
      </c>
    </row>
    <row r="134" spans="1:65" s="12" customFormat="1" ht="25.9" customHeight="1">
      <c r="B134" s="159"/>
      <c r="C134" s="160"/>
      <c r="D134" s="161" t="s">
        <v>75</v>
      </c>
      <c r="E134" s="162" t="s">
        <v>4087</v>
      </c>
      <c r="F134" s="162" t="s">
        <v>5967</v>
      </c>
      <c r="G134" s="160"/>
      <c r="H134" s="160"/>
      <c r="I134" s="163"/>
      <c r="J134" s="164">
        <f>BK134</f>
        <v>0</v>
      </c>
      <c r="K134" s="160"/>
      <c r="L134" s="165"/>
      <c r="M134" s="166"/>
      <c r="N134" s="167"/>
      <c r="O134" s="167"/>
      <c r="P134" s="168">
        <f>SUM(P135:P143)</f>
        <v>0</v>
      </c>
      <c r="Q134" s="167"/>
      <c r="R134" s="168">
        <f>SUM(R135:R143)</f>
        <v>0</v>
      </c>
      <c r="S134" s="167"/>
      <c r="T134" s="169">
        <f>SUM(T135:T143)</f>
        <v>0</v>
      </c>
      <c r="AR134" s="170" t="s">
        <v>84</v>
      </c>
      <c r="AT134" s="171" t="s">
        <v>75</v>
      </c>
      <c r="AU134" s="171" t="s">
        <v>76</v>
      </c>
      <c r="AY134" s="170" t="s">
        <v>177</v>
      </c>
      <c r="BK134" s="172">
        <f>SUM(BK135:BK143)</f>
        <v>0</v>
      </c>
    </row>
    <row r="135" spans="1:65" s="2" customFormat="1" ht="21.75" customHeight="1">
      <c r="A135" s="36"/>
      <c r="B135" s="37"/>
      <c r="C135" s="237" t="s">
        <v>756</v>
      </c>
      <c r="D135" s="237" t="s">
        <v>757</v>
      </c>
      <c r="E135" s="238" t="s">
        <v>5968</v>
      </c>
      <c r="F135" s="239" t="s">
        <v>5969</v>
      </c>
      <c r="G135" s="240" t="s">
        <v>3641</v>
      </c>
      <c r="H135" s="241">
        <v>1</v>
      </c>
      <c r="I135" s="242"/>
      <c r="J135" s="243">
        <f t="shared" ref="J135:J143" si="10">ROUND(I135*H135,2)</f>
        <v>0</v>
      </c>
      <c r="K135" s="239" t="s">
        <v>19</v>
      </c>
      <c r="L135" s="244"/>
      <c r="M135" s="245" t="s">
        <v>19</v>
      </c>
      <c r="N135" s="246" t="s">
        <v>47</v>
      </c>
      <c r="O135" s="66"/>
      <c r="P135" s="184">
        <f t="shared" ref="P135:P143" si="11">O135*H135</f>
        <v>0</v>
      </c>
      <c r="Q135" s="184">
        <v>0</v>
      </c>
      <c r="R135" s="184">
        <f t="shared" ref="R135:R143" si="12">Q135*H135</f>
        <v>0</v>
      </c>
      <c r="S135" s="184">
        <v>0</v>
      </c>
      <c r="T135" s="185">
        <f t="shared" ref="T135:T143" si="13"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86" t="s">
        <v>252</v>
      </c>
      <c r="AT135" s="186" t="s">
        <v>757</v>
      </c>
      <c r="AU135" s="186" t="s">
        <v>84</v>
      </c>
      <c r="AY135" s="19" t="s">
        <v>177</v>
      </c>
      <c r="BE135" s="187">
        <f t="shared" ref="BE135:BE143" si="14">IF(N135="základní",J135,0)</f>
        <v>0</v>
      </c>
      <c r="BF135" s="187">
        <f t="shared" ref="BF135:BF143" si="15">IF(N135="snížená",J135,0)</f>
        <v>0</v>
      </c>
      <c r="BG135" s="187">
        <f t="shared" ref="BG135:BG143" si="16">IF(N135="zákl. přenesená",J135,0)</f>
        <v>0</v>
      </c>
      <c r="BH135" s="187">
        <f t="shared" ref="BH135:BH143" si="17">IF(N135="sníž. přenesená",J135,0)</f>
        <v>0</v>
      </c>
      <c r="BI135" s="187">
        <f t="shared" ref="BI135:BI143" si="18">IF(N135="nulová",J135,0)</f>
        <v>0</v>
      </c>
      <c r="BJ135" s="19" t="s">
        <v>84</v>
      </c>
      <c r="BK135" s="187">
        <f t="shared" ref="BK135:BK143" si="19">ROUND(I135*H135,2)</f>
        <v>0</v>
      </c>
      <c r="BL135" s="19" t="s">
        <v>184</v>
      </c>
      <c r="BM135" s="186" t="s">
        <v>5970</v>
      </c>
    </row>
    <row r="136" spans="1:65" s="2" customFormat="1" ht="16.5" customHeight="1">
      <c r="A136" s="36"/>
      <c r="B136" s="37"/>
      <c r="C136" s="237" t="s">
        <v>762</v>
      </c>
      <c r="D136" s="237" t="s">
        <v>757</v>
      </c>
      <c r="E136" s="238" t="s">
        <v>4126</v>
      </c>
      <c r="F136" s="239" t="s">
        <v>5971</v>
      </c>
      <c r="G136" s="240" t="s">
        <v>3641</v>
      </c>
      <c r="H136" s="241">
        <v>1</v>
      </c>
      <c r="I136" s="242"/>
      <c r="J136" s="243">
        <f t="shared" si="10"/>
        <v>0</v>
      </c>
      <c r="K136" s="239" t="s">
        <v>19</v>
      </c>
      <c r="L136" s="244"/>
      <c r="M136" s="245" t="s">
        <v>19</v>
      </c>
      <c r="N136" s="246" t="s">
        <v>47</v>
      </c>
      <c r="O136" s="66"/>
      <c r="P136" s="184">
        <f t="shared" si="11"/>
        <v>0</v>
      </c>
      <c r="Q136" s="184">
        <v>0</v>
      </c>
      <c r="R136" s="184">
        <f t="shared" si="12"/>
        <v>0</v>
      </c>
      <c r="S136" s="184">
        <v>0</v>
      </c>
      <c r="T136" s="185">
        <f t="shared" si="1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86" t="s">
        <v>252</v>
      </c>
      <c r="AT136" s="186" t="s">
        <v>757</v>
      </c>
      <c r="AU136" s="186" t="s">
        <v>84</v>
      </c>
      <c r="AY136" s="19" t="s">
        <v>177</v>
      </c>
      <c r="BE136" s="187">
        <f t="shared" si="14"/>
        <v>0</v>
      </c>
      <c r="BF136" s="187">
        <f t="shared" si="15"/>
        <v>0</v>
      </c>
      <c r="BG136" s="187">
        <f t="shared" si="16"/>
        <v>0</v>
      </c>
      <c r="BH136" s="187">
        <f t="shared" si="17"/>
        <v>0</v>
      </c>
      <c r="BI136" s="187">
        <f t="shared" si="18"/>
        <v>0</v>
      </c>
      <c r="BJ136" s="19" t="s">
        <v>84</v>
      </c>
      <c r="BK136" s="187">
        <f t="shared" si="19"/>
        <v>0</v>
      </c>
      <c r="BL136" s="19" t="s">
        <v>184</v>
      </c>
      <c r="BM136" s="186" t="s">
        <v>5972</v>
      </c>
    </row>
    <row r="137" spans="1:65" s="2" customFormat="1" ht="16.5" customHeight="1">
      <c r="A137" s="36"/>
      <c r="B137" s="37"/>
      <c r="C137" s="237" t="s">
        <v>767</v>
      </c>
      <c r="D137" s="237" t="s">
        <v>757</v>
      </c>
      <c r="E137" s="238" t="s">
        <v>5973</v>
      </c>
      <c r="F137" s="239" t="s">
        <v>5974</v>
      </c>
      <c r="G137" s="240" t="s">
        <v>3641</v>
      </c>
      <c r="H137" s="241">
        <v>1</v>
      </c>
      <c r="I137" s="242"/>
      <c r="J137" s="243">
        <f t="shared" si="10"/>
        <v>0</v>
      </c>
      <c r="K137" s="239" t="s">
        <v>19</v>
      </c>
      <c r="L137" s="244"/>
      <c r="M137" s="245" t="s">
        <v>19</v>
      </c>
      <c r="N137" s="246" t="s">
        <v>47</v>
      </c>
      <c r="O137" s="66"/>
      <c r="P137" s="184">
        <f t="shared" si="11"/>
        <v>0</v>
      </c>
      <c r="Q137" s="184">
        <v>0</v>
      </c>
      <c r="R137" s="184">
        <f t="shared" si="12"/>
        <v>0</v>
      </c>
      <c r="S137" s="184">
        <v>0</v>
      </c>
      <c r="T137" s="185">
        <f t="shared" si="1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86" t="s">
        <v>252</v>
      </c>
      <c r="AT137" s="186" t="s">
        <v>757</v>
      </c>
      <c r="AU137" s="186" t="s">
        <v>84</v>
      </c>
      <c r="AY137" s="19" t="s">
        <v>177</v>
      </c>
      <c r="BE137" s="187">
        <f t="shared" si="14"/>
        <v>0</v>
      </c>
      <c r="BF137" s="187">
        <f t="shared" si="15"/>
        <v>0</v>
      </c>
      <c r="BG137" s="187">
        <f t="shared" si="16"/>
        <v>0</v>
      </c>
      <c r="BH137" s="187">
        <f t="shared" si="17"/>
        <v>0</v>
      </c>
      <c r="BI137" s="187">
        <f t="shared" si="18"/>
        <v>0</v>
      </c>
      <c r="BJ137" s="19" t="s">
        <v>84</v>
      </c>
      <c r="BK137" s="187">
        <f t="shared" si="19"/>
        <v>0</v>
      </c>
      <c r="BL137" s="19" t="s">
        <v>184</v>
      </c>
      <c r="BM137" s="186" t="s">
        <v>5975</v>
      </c>
    </row>
    <row r="138" spans="1:65" s="2" customFormat="1" ht="16.5" customHeight="1">
      <c r="A138" s="36"/>
      <c r="B138" s="37"/>
      <c r="C138" s="237" t="s">
        <v>795</v>
      </c>
      <c r="D138" s="237" t="s">
        <v>757</v>
      </c>
      <c r="E138" s="238" t="s">
        <v>4134</v>
      </c>
      <c r="F138" s="239" t="s">
        <v>5976</v>
      </c>
      <c r="G138" s="240" t="s">
        <v>3641</v>
      </c>
      <c r="H138" s="241">
        <v>1</v>
      </c>
      <c r="I138" s="242"/>
      <c r="J138" s="243">
        <f t="shared" si="10"/>
        <v>0</v>
      </c>
      <c r="K138" s="239" t="s">
        <v>19</v>
      </c>
      <c r="L138" s="244"/>
      <c r="M138" s="245" t="s">
        <v>19</v>
      </c>
      <c r="N138" s="246" t="s">
        <v>47</v>
      </c>
      <c r="O138" s="66"/>
      <c r="P138" s="184">
        <f t="shared" si="11"/>
        <v>0</v>
      </c>
      <c r="Q138" s="184">
        <v>0</v>
      </c>
      <c r="R138" s="184">
        <f t="shared" si="12"/>
        <v>0</v>
      </c>
      <c r="S138" s="184">
        <v>0</v>
      </c>
      <c r="T138" s="185">
        <f t="shared" si="1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86" t="s">
        <v>252</v>
      </c>
      <c r="AT138" s="186" t="s">
        <v>757</v>
      </c>
      <c r="AU138" s="186" t="s">
        <v>84</v>
      </c>
      <c r="AY138" s="19" t="s">
        <v>177</v>
      </c>
      <c r="BE138" s="187">
        <f t="shared" si="14"/>
        <v>0</v>
      </c>
      <c r="BF138" s="187">
        <f t="shared" si="15"/>
        <v>0</v>
      </c>
      <c r="BG138" s="187">
        <f t="shared" si="16"/>
        <v>0</v>
      </c>
      <c r="BH138" s="187">
        <f t="shared" si="17"/>
        <v>0</v>
      </c>
      <c r="BI138" s="187">
        <f t="shared" si="18"/>
        <v>0</v>
      </c>
      <c r="BJ138" s="19" t="s">
        <v>84</v>
      </c>
      <c r="BK138" s="187">
        <f t="shared" si="19"/>
        <v>0</v>
      </c>
      <c r="BL138" s="19" t="s">
        <v>184</v>
      </c>
      <c r="BM138" s="186" t="s">
        <v>5977</v>
      </c>
    </row>
    <row r="139" spans="1:65" s="2" customFormat="1" ht="16.5" customHeight="1">
      <c r="A139" s="36"/>
      <c r="B139" s="37"/>
      <c r="C139" s="237" t="s">
        <v>807</v>
      </c>
      <c r="D139" s="237" t="s">
        <v>757</v>
      </c>
      <c r="E139" s="238" t="s">
        <v>4140</v>
      </c>
      <c r="F139" s="239" t="s">
        <v>5978</v>
      </c>
      <c r="G139" s="240" t="s">
        <v>3641</v>
      </c>
      <c r="H139" s="241">
        <v>1</v>
      </c>
      <c r="I139" s="242"/>
      <c r="J139" s="243">
        <f t="shared" si="10"/>
        <v>0</v>
      </c>
      <c r="K139" s="239" t="s">
        <v>19</v>
      </c>
      <c r="L139" s="244"/>
      <c r="M139" s="245" t="s">
        <v>19</v>
      </c>
      <c r="N139" s="246" t="s">
        <v>47</v>
      </c>
      <c r="O139" s="66"/>
      <c r="P139" s="184">
        <f t="shared" si="11"/>
        <v>0</v>
      </c>
      <c r="Q139" s="184">
        <v>0</v>
      </c>
      <c r="R139" s="184">
        <f t="shared" si="12"/>
        <v>0</v>
      </c>
      <c r="S139" s="184">
        <v>0</v>
      </c>
      <c r="T139" s="185">
        <f t="shared" si="1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86" t="s">
        <v>252</v>
      </c>
      <c r="AT139" s="186" t="s">
        <v>757</v>
      </c>
      <c r="AU139" s="186" t="s">
        <v>84</v>
      </c>
      <c r="AY139" s="19" t="s">
        <v>177</v>
      </c>
      <c r="BE139" s="187">
        <f t="shared" si="14"/>
        <v>0</v>
      </c>
      <c r="BF139" s="187">
        <f t="shared" si="15"/>
        <v>0</v>
      </c>
      <c r="BG139" s="187">
        <f t="shared" si="16"/>
        <v>0</v>
      </c>
      <c r="BH139" s="187">
        <f t="shared" si="17"/>
        <v>0</v>
      </c>
      <c r="BI139" s="187">
        <f t="shared" si="18"/>
        <v>0</v>
      </c>
      <c r="BJ139" s="19" t="s">
        <v>84</v>
      </c>
      <c r="BK139" s="187">
        <f t="shared" si="19"/>
        <v>0</v>
      </c>
      <c r="BL139" s="19" t="s">
        <v>184</v>
      </c>
      <c r="BM139" s="186" t="s">
        <v>5979</v>
      </c>
    </row>
    <row r="140" spans="1:65" s="2" customFormat="1" ht="16.5" customHeight="1">
      <c r="A140" s="36"/>
      <c r="B140" s="37"/>
      <c r="C140" s="237" t="s">
        <v>812</v>
      </c>
      <c r="D140" s="237" t="s">
        <v>757</v>
      </c>
      <c r="E140" s="238" t="s">
        <v>5980</v>
      </c>
      <c r="F140" s="239" t="s">
        <v>5981</v>
      </c>
      <c r="G140" s="240" t="s">
        <v>3641</v>
      </c>
      <c r="H140" s="241">
        <v>2</v>
      </c>
      <c r="I140" s="242"/>
      <c r="J140" s="243">
        <f t="shared" si="10"/>
        <v>0</v>
      </c>
      <c r="K140" s="239" t="s">
        <v>19</v>
      </c>
      <c r="L140" s="244"/>
      <c r="M140" s="245" t="s">
        <v>19</v>
      </c>
      <c r="N140" s="246" t="s">
        <v>47</v>
      </c>
      <c r="O140" s="66"/>
      <c r="P140" s="184">
        <f t="shared" si="11"/>
        <v>0</v>
      </c>
      <c r="Q140" s="184">
        <v>0</v>
      </c>
      <c r="R140" s="184">
        <f t="shared" si="12"/>
        <v>0</v>
      </c>
      <c r="S140" s="184">
        <v>0</v>
      </c>
      <c r="T140" s="185">
        <f t="shared" si="1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86" t="s">
        <v>252</v>
      </c>
      <c r="AT140" s="186" t="s">
        <v>757</v>
      </c>
      <c r="AU140" s="186" t="s">
        <v>84</v>
      </c>
      <c r="AY140" s="19" t="s">
        <v>177</v>
      </c>
      <c r="BE140" s="187">
        <f t="shared" si="14"/>
        <v>0</v>
      </c>
      <c r="BF140" s="187">
        <f t="shared" si="15"/>
        <v>0</v>
      </c>
      <c r="BG140" s="187">
        <f t="shared" si="16"/>
        <v>0</v>
      </c>
      <c r="BH140" s="187">
        <f t="shared" si="17"/>
        <v>0</v>
      </c>
      <c r="BI140" s="187">
        <f t="shared" si="18"/>
        <v>0</v>
      </c>
      <c r="BJ140" s="19" t="s">
        <v>84</v>
      </c>
      <c r="BK140" s="187">
        <f t="shared" si="19"/>
        <v>0</v>
      </c>
      <c r="BL140" s="19" t="s">
        <v>184</v>
      </c>
      <c r="BM140" s="186" t="s">
        <v>5982</v>
      </c>
    </row>
    <row r="141" spans="1:65" s="2" customFormat="1" ht="16.5" customHeight="1">
      <c r="A141" s="36"/>
      <c r="B141" s="37"/>
      <c r="C141" s="237" t="s">
        <v>816</v>
      </c>
      <c r="D141" s="237" t="s">
        <v>757</v>
      </c>
      <c r="E141" s="238" t="s">
        <v>5983</v>
      </c>
      <c r="F141" s="239" t="s">
        <v>5984</v>
      </c>
      <c r="G141" s="240" t="s">
        <v>1992</v>
      </c>
      <c r="H141" s="241">
        <v>1</v>
      </c>
      <c r="I141" s="242"/>
      <c r="J141" s="243">
        <f t="shared" si="10"/>
        <v>0</v>
      </c>
      <c r="K141" s="239" t="s">
        <v>19</v>
      </c>
      <c r="L141" s="244"/>
      <c r="M141" s="245" t="s">
        <v>19</v>
      </c>
      <c r="N141" s="246" t="s">
        <v>47</v>
      </c>
      <c r="O141" s="66"/>
      <c r="P141" s="184">
        <f t="shared" si="11"/>
        <v>0</v>
      </c>
      <c r="Q141" s="184">
        <v>0</v>
      </c>
      <c r="R141" s="184">
        <f t="shared" si="12"/>
        <v>0</v>
      </c>
      <c r="S141" s="184">
        <v>0</v>
      </c>
      <c r="T141" s="185">
        <f t="shared" si="1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86" t="s">
        <v>252</v>
      </c>
      <c r="AT141" s="186" t="s">
        <v>757</v>
      </c>
      <c r="AU141" s="186" t="s">
        <v>84</v>
      </c>
      <c r="AY141" s="19" t="s">
        <v>177</v>
      </c>
      <c r="BE141" s="187">
        <f t="shared" si="14"/>
        <v>0</v>
      </c>
      <c r="BF141" s="187">
        <f t="shared" si="15"/>
        <v>0</v>
      </c>
      <c r="BG141" s="187">
        <f t="shared" si="16"/>
        <v>0</v>
      </c>
      <c r="BH141" s="187">
        <f t="shared" si="17"/>
        <v>0</v>
      </c>
      <c r="BI141" s="187">
        <f t="shared" si="18"/>
        <v>0</v>
      </c>
      <c r="BJ141" s="19" t="s">
        <v>84</v>
      </c>
      <c r="BK141" s="187">
        <f t="shared" si="19"/>
        <v>0</v>
      </c>
      <c r="BL141" s="19" t="s">
        <v>184</v>
      </c>
      <c r="BM141" s="186" t="s">
        <v>5985</v>
      </c>
    </row>
    <row r="142" spans="1:65" s="2" customFormat="1" ht="16.5" customHeight="1">
      <c r="A142" s="36"/>
      <c r="B142" s="37"/>
      <c r="C142" s="237" t="s">
        <v>825</v>
      </c>
      <c r="D142" s="237" t="s">
        <v>757</v>
      </c>
      <c r="E142" s="238" t="s">
        <v>5986</v>
      </c>
      <c r="F142" s="239" t="s">
        <v>5987</v>
      </c>
      <c r="G142" s="240" t="s">
        <v>3641</v>
      </c>
      <c r="H142" s="241">
        <v>1</v>
      </c>
      <c r="I142" s="242"/>
      <c r="J142" s="243">
        <f t="shared" si="10"/>
        <v>0</v>
      </c>
      <c r="K142" s="239" t="s">
        <v>19</v>
      </c>
      <c r="L142" s="244"/>
      <c r="M142" s="245" t="s">
        <v>19</v>
      </c>
      <c r="N142" s="246" t="s">
        <v>47</v>
      </c>
      <c r="O142" s="66"/>
      <c r="P142" s="184">
        <f t="shared" si="11"/>
        <v>0</v>
      </c>
      <c r="Q142" s="184">
        <v>0</v>
      </c>
      <c r="R142" s="184">
        <f t="shared" si="12"/>
        <v>0</v>
      </c>
      <c r="S142" s="184">
        <v>0</v>
      </c>
      <c r="T142" s="185">
        <f t="shared" si="1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86" t="s">
        <v>252</v>
      </c>
      <c r="AT142" s="186" t="s">
        <v>757</v>
      </c>
      <c r="AU142" s="186" t="s">
        <v>84</v>
      </c>
      <c r="AY142" s="19" t="s">
        <v>177</v>
      </c>
      <c r="BE142" s="187">
        <f t="shared" si="14"/>
        <v>0</v>
      </c>
      <c r="BF142" s="187">
        <f t="shared" si="15"/>
        <v>0</v>
      </c>
      <c r="BG142" s="187">
        <f t="shared" si="16"/>
        <v>0</v>
      </c>
      <c r="BH142" s="187">
        <f t="shared" si="17"/>
        <v>0</v>
      </c>
      <c r="BI142" s="187">
        <f t="shared" si="18"/>
        <v>0</v>
      </c>
      <c r="BJ142" s="19" t="s">
        <v>84</v>
      </c>
      <c r="BK142" s="187">
        <f t="shared" si="19"/>
        <v>0</v>
      </c>
      <c r="BL142" s="19" t="s">
        <v>184</v>
      </c>
      <c r="BM142" s="186" t="s">
        <v>5988</v>
      </c>
    </row>
    <row r="143" spans="1:65" s="2" customFormat="1" ht="16.5" customHeight="1">
      <c r="A143" s="36"/>
      <c r="B143" s="37"/>
      <c r="C143" s="175" t="s">
        <v>830</v>
      </c>
      <c r="D143" s="175" t="s">
        <v>179</v>
      </c>
      <c r="E143" s="176" t="s">
        <v>5989</v>
      </c>
      <c r="F143" s="177" t="s">
        <v>5990</v>
      </c>
      <c r="G143" s="178" t="s">
        <v>1992</v>
      </c>
      <c r="H143" s="179">
        <v>1</v>
      </c>
      <c r="I143" s="180"/>
      <c r="J143" s="181">
        <f t="shared" si="10"/>
        <v>0</v>
      </c>
      <c r="K143" s="177" t="s">
        <v>19</v>
      </c>
      <c r="L143" s="41"/>
      <c r="M143" s="182" t="s">
        <v>19</v>
      </c>
      <c r="N143" s="183" t="s">
        <v>47</v>
      </c>
      <c r="O143" s="66"/>
      <c r="P143" s="184">
        <f t="shared" si="11"/>
        <v>0</v>
      </c>
      <c r="Q143" s="184">
        <v>0</v>
      </c>
      <c r="R143" s="184">
        <f t="shared" si="12"/>
        <v>0</v>
      </c>
      <c r="S143" s="184">
        <v>0</v>
      </c>
      <c r="T143" s="185">
        <f t="shared" si="1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86" t="s">
        <v>184</v>
      </c>
      <c r="AT143" s="186" t="s">
        <v>179</v>
      </c>
      <c r="AU143" s="186" t="s">
        <v>84</v>
      </c>
      <c r="AY143" s="19" t="s">
        <v>177</v>
      </c>
      <c r="BE143" s="187">
        <f t="shared" si="14"/>
        <v>0</v>
      </c>
      <c r="BF143" s="187">
        <f t="shared" si="15"/>
        <v>0</v>
      </c>
      <c r="BG143" s="187">
        <f t="shared" si="16"/>
        <v>0</v>
      </c>
      <c r="BH143" s="187">
        <f t="shared" si="17"/>
        <v>0</v>
      </c>
      <c r="BI143" s="187">
        <f t="shared" si="18"/>
        <v>0</v>
      </c>
      <c r="BJ143" s="19" t="s">
        <v>84</v>
      </c>
      <c r="BK143" s="187">
        <f t="shared" si="19"/>
        <v>0</v>
      </c>
      <c r="BL143" s="19" t="s">
        <v>184</v>
      </c>
      <c r="BM143" s="186" t="s">
        <v>5991</v>
      </c>
    </row>
    <row r="144" spans="1:65" s="12" customFormat="1" ht="25.9" customHeight="1">
      <c r="B144" s="159"/>
      <c r="C144" s="160"/>
      <c r="D144" s="161" t="s">
        <v>75</v>
      </c>
      <c r="E144" s="162" t="s">
        <v>120</v>
      </c>
      <c r="F144" s="162" t="s">
        <v>121</v>
      </c>
      <c r="G144" s="160"/>
      <c r="H144" s="160"/>
      <c r="I144" s="163"/>
      <c r="J144" s="164">
        <f>BK144</f>
        <v>0</v>
      </c>
      <c r="K144" s="160"/>
      <c r="L144" s="165"/>
      <c r="M144" s="166"/>
      <c r="N144" s="167"/>
      <c r="O144" s="167"/>
      <c r="P144" s="168">
        <f>SUM(P145:P158)</f>
        <v>0</v>
      </c>
      <c r="Q144" s="167"/>
      <c r="R144" s="168">
        <f>SUM(R145:R158)</f>
        <v>0</v>
      </c>
      <c r="S144" s="167"/>
      <c r="T144" s="169">
        <f>SUM(T145:T158)</f>
        <v>0</v>
      </c>
      <c r="AR144" s="170" t="s">
        <v>206</v>
      </c>
      <c r="AT144" s="171" t="s">
        <v>75</v>
      </c>
      <c r="AU144" s="171" t="s">
        <v>76</v>
      </c>
      <c r="AY144" s="170" t="s">
        <v>177</v>
      </c>
      <c r="BK144" s="172">
        <f>SUM(BK145:BK158)</f>
        <v>0</v>
      </c>
    </row>
    <row r="145" spans="1:65" s="2" customFormat="1" ht="16.5" customHeight="1">
      <c r="A145" s="36"/>
      <c r="B145" s="37"/>
      <c r="C145" s="175" t="s">
        <v>836</v>
      </c>
      <c r="D145" s="175" t="s">
        <v>179</v>
      </c>
      <c r="E145" s="176" t="s">
        <v>5992</v>
      </c>
      <c r="F145" s="177" t="s">
        <v>5993</v>
      </c>
      <c r="G145" s="178" t="s">
        <v>5994</v>
      </c>
      <c r="H145" s="179">
        <v>10</v>
      </c>
      <c r="I145" s="180"/>
      <c r="J145" s="181">
        <f>ROUND(I145*H145,2)</f>
        <v>0</v>
      </c>
      <c r="K145" s="177" t="s">
        <v>3636</v>
      </c>
      <c r="L145" s="41"/>
      <c r="M145" s="182" t="s">
        <v>19</v>
      </c>
      <c r="N145" s="183" t="s">
        <v>47</v>
      </c>
      <c r="O145" s="66"/>
      <c r="P145" s="184">
        <f>O145*H145</f>
        <v>0</v>
      </c>
      <c r="Q145" s="184">
        <v>0</v>
      </c>
      <c r="R145" s="184">
        <f>Q145*H145</f>
        <v>0</v>
      </c>
      <c r="S145" s="184">
        <v>0</v>
      </c>
      <c r="T145" s="185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86" t="s">
        <v>184</v>
      </c>
      <c r="AT145" s="186" t="s">
        <v>179</v>
      </c>
      <c r="AU145" s="186" t="s">
        <v>84</v>
      </c>
      <c r="AY145" s="19" t="s">
        <v>177</v>
      </c>
      <c r="BE145" s="187">
        <f>IF(N145="základní",J145,0)</f>
        <v>0</v>
      </c>
      <c r="BF145" s="187">
        <f>IF(N145="snížená",J145,0)</f>
        <v>0</v>
      </c>
      <c r="BG145" s="187">
        <f>IF(N145="zákl. přenesená",J145,0)</f>
        <v>0</v>
      </c>
      <c r="BH145" s="187">
        <f>IF(N145="sníž. přenesená",J145,0)</f>
        <v>0</v>
      </c>
      <c r="BI145" s="187">
        <f>IF(N145="nulová",J145,0)</f>
        <v>0</v>
      </c>
      <c r="BJ145" s="19" t="s">
        <v>84</v>
      </c>
      <c r="BK145" s="187">
        <f>ROUND(I145*H145,2)</f>
        <v>0</v>
      </c>
      <c r="BL145" s="19" t="s">
        <v>184</v>
      </c>
      <c r="BM145" s="186" t="s">
        <v>5995</v>
      </c>
    </row>
    <row r="146" spans="1:65" s="2" customFormat="1" ht="11.25">
      <c r="A146" s="36"/>
      <c r="B146" s="37"/>
      <c r="C146" s="38"/>
      <c r="D146" s="188" t="s">
        <v>186</v>
      </c>
      <c r="E146" s="38"/>
      <c r="F146" s="189" t="s">
        <v>5996</v>
      </c>
      <c r="G146" s="38"/>
      <c r="H146" s="38"/>
      <c r="I146" s="190"/>
      <c r="J146" s="38"/>
      <c r="K146" s="38"/>
      <c r="L146" s="41"/>
      <c r="M146" s="191"/>
      <c r="N146" s="192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186</v>
      </c>
      <c r="AU146" s="19" t="s">
        <v>84</v>
      </c>
    </row>
    <row r="147" spans="1:65" s="2" customFormat="1" ht="16.5" customHeight="1">
      <c r="A147" s="36"/>
      <c r="B147" s="37"/>
      <c r="C147" s="237" t="s">
        <v>861</v>
      </c>
      <c r="D147" s="237" t="s">
        <v>757</v>
      </c>
      <c r="E147" s="238" t="s">
        <v>4293</v>
      </c>
      <c r="F147" s="239" t="s">
        <v>4294</v>
      </c>
      <c r="G147" s="240" t="s">
        <v>1359</v>
      </c>
      <c r="H147" s="259"/>
      <c r="I147" s="242"/>
      <c r="J147" s="243">
        <f>ROUND(I147*H147,2)</f>
        <v>0</v>
      </c>
      <c r="K147" s="239" t="s">
        <v>19</v>
      </c>
      <c r="L147" s="244"/>
      <c r="M147" s="245" t="s">
        <v>19</v>
      </c>
      <c r="N147" s="246" t="s">
        <v>47</v>
      </c>
      <c r="O147" s="66"/>
      <c r="P147" s="184">
        <f>O147*H147</f>
        <v>0</v>
      </c>
      <c r="Q147" s="184">
        <v>0</v>
      </c>
      <c r="R147" s="184">
        <f>Q147*H147</f>
        <v>0</v>
      </c>
      <c r="S147" s="184">
        <v>0</v>
      </c>
      <c r="T147" s="185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86" t="s">
        <v>252</v>
      </c>
      <c r="AT147" s="186" t="s">
        <v>757</v>
      </c>
      <c r="AU147" s="186" t="s">
        <v>84</v>
      </c>
      <c r="AY147" s="19" t="s">
        <v>177</v>
      </c>
      <c r="BE147" s="187">
        <f>IF(N147="základní",J147,0)</f>
        <v>0</v>
      </c>
      <c r="BF147" s="187">
        <f>IF(N147="snížená",J147,0)</f>
        <v>0</v>
      </c>
      <c r="BG147" s="187">
        <f>IF(N147="zákl. přenesená",J147,0)</f>
        <v>0</v>
      </c>
      <c r="BH147" s="187">
        <f>IF(N147="sníž. přenesená",J147,0)</f>
        <v>0</v>
      </c>
      <c r="BI147" s="187">
        <f>IF(N147="nulová",J147,0)</f>
        <v>0</v>
      </c>
      <c r="BJ147" s="19" t="s">
        <v>84</v>
      </c>
      <c r="BK147" s="187">
        <f>ROUND(I147*H147,2)</f>
        <v>0</v>
      </c>
      <c r="BL147" s="19" t="s">
        <v>184</v>
      </c>
      <c r="BM147" s="186" t="s">
        <v>5997</v>
      </c>
    </row>
    <row r="148" spans="1:65" s="2" customFormat="1" ht="16.5" customHeight="1">
      <c r="A148" s="36"/>
      <c r="B148" s="37"/>
      <c r="C148" s="175" t="s">
        <v>875</v>
      </c>
      <c r="D148" s="175" t="s">
        <v>179</v>
      </c>
      <c r="E148" s="176" t="s">
        <v>4296</v>
      </c>
      <c r="F148" s="177" t="s">
        <v>4297</v>
      </c>
      <c r="G148" s="178" t="s">
        <v>1992</v>
      </c>
      <c r="H148" s="179">
        <v>1</v>
      </c>
      <c r="I148" s="180"/>
      <c r="J148" s="181">
        <f>ROUND(I148*H148,2)</f>
        <v>0</v>
      </c>
      <c r="K148" s="177" t="s">
        <v>3636</v>
      </c>
      <c r="L148" s="41"/>
      <c r="M148" s="182" t="s">
        <v>19</v>
      </c>
      <c r="N148" s="183" t="s">
        <v>47</v>
      </c>
      <c r="O148" s="66"/>
      <c r="P148" s="184">
        <f>O148*H148</f>
        <v>0</v>
      </c>
      <c r="Q148" s="184">
        <v>0</v>
      </c>
      <c r="R148" s="184">
        <f>Q148*H148</f>
        <v>0</v>
      </c>
      <c r="S148" s="184">
        <v>0</v>
      </c>
      <c r="T148" s="185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86" t="s">
        <v>184</v>
      </c>
      <c r="AT148" s="186" t="s">
        <v>179</v>
      </c>
      <c r="AU148" s="186" t="s">
        <v>84</v>
      </c>
      <c r="AY148" s="19" t="s">
        <v>177</v>
      </c>
      <c r="BE148" s="187">
        <f>IF(N148="základní",J148,0)</f>
        <v>0</v>
      </c>
      <c r="BF148" s="187">
        <f>IF(N148="snížená",J148,0)</f>
        <v>0</v>
      </c>
      <c r="BG148" s="187">
        <f>IF(N148="zákl. přenesená",J148,0)</f>
        <v>0</v>
      </c>
      <c r="BH148" s="187">
        <f>IF(N148="sníž. přenesená",J148,0)</f>
        <v>0</v>
      </c>
      <c r="BI148" s="187">
        <f>IF(N148="nulová",J148,0)</f>
        <v>0</v>
      </c>
      <c r="BJ148" s="19" t="s">
        <v>84</v>
      </c>
      <c r="BK148" s="187">
        <f>ROUND(I148*H148,2)</f>
        <v>0</v>
      </c>
      <c r="BL148" s="19" t="s">
        <v>184</v>
      </c>
      <c r="BM148" s="186" t="s">
        <v>5998</v>
      </c>
    </row>
    <row r="149" spans="1:65" s="2" customFormat="1" ht="11.25">
      <c r="A149" s="36"/>
      <c r="B149" s="37"/>
      <c r="C149" s="38"/>
      <c r="D149" s="188" t="s">
        <v>186</v>
      </c>
      <c r="E149" s="38"/>
      <c r="F149" s="189" t="s">
        <v>4299</v>
      </c>
      <c r="G149" s="38"/>
      <c r="H149" s="38"/>
      <c r="I149" s="190"/>
      <c r="J149" s="38"/>
      <c r="K149" s="38"/>
      <c r="L149" s="41"/>
      <c r="M149" s="191"/>
      <c r="N149" s="192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186</v>
      </c>
      <c r="AU149" s="19" t="s">
        <v>84</v>
      </c>
    </row>
    <row r="150" spans="1:65" s="2" customFormat="1" ht="16.5" customHeight="1">
      <c r="A150" s="36"/>
      <c r="B150" s="37"/>
      <c r="C150" s="175" t="s">
        <v>896</v>
      </c>
      <c r="D150" s="175" t="s">
        <v>179</v>
      </c>
      <c r="E150" s="176" t="s">
        <v>4306</v>
      </c>
      <c r="F150" s="177" t="s">
        <v>4307</v>
      </c>
      <c r="G150" s="178" t="s">
        <v>1359</v>
      </c>
      <c r="H150" s="249"/>
      <c r="I150" s="180"/>
      <c r="J150" s="181">
        <f>ROUND(I150*H150,2)</f>
        <v>0</v>
      </c>
      <c r="K150" s="177" t="s">
        <v>3636</v>
      </c>
      <c r="L150" s="41"/>
      <c r="M150" s="182" t="s">
        <v>19</v>
      </c>
      <c r="N150" s="183" t="s">
        <v>47</v>
      </c>
      <c r="O150" s="66"/>
      <c r="P150" s="184">
        <f>O150*H150</f>
        <v>0</v>
      </c>
      <c r="Q150" s="184">
        <v>0</v>
      </c>
      <c r="R150" s="184">
        <f>Q150*H150</f>
        <v>0</v>
      </c>
      <c r="S150" s="184">
        <v>0</v>
      </c>
      <c r="T150" s="185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86" t="s">
        <v>184</v>
      </c>
      <c r="AT150" s="186" t="s">
        <v>179</v>
      </c>
      <c r="AU150" s="186" t="s">
        <v>84</v>
      </c>
      <c r="AY150" s="19" t="s">
        <v>177</v>
      </c>
      <c r="BE150" s="187">
        <f>IF(N150="základní",J150,0)</f>
        <v>0</v>
      </c>
      <c r="BF150" s="187">
        <f>IF(N150="snížená",J150,0)</f>
        <v>0</v>
      </c>
      <c r="BG150" s="187">
        <f>IF(N150="zákl. přenesená",J150,0)</f>
        <v>0</v>
      </c>
      <c r="BH150" s="187">
        <f>IF(N150="sníž. přenesená",J150,0)</f>
        <v>0</v>
      </c>
      <c r="BI150" s="187">
        <f>IF(N150="nulová",J150,0)</f>
        <v>0</v>
      </c>
      <c r="BJ150" s="19" t="s">
        <v>84</v>
      </c>
      <c r="BK150" s="187">
        <f>ROUND(I150*H150,2)</f>
        <v>0</v>
      </c>
      <c r="BL150" s="19" t="s">
        <v>184</v>
      </c>
      <c r="BM150" s="186" t="s">
        <v>5999</v>
      </c>
    </row>
    <row r="151" spans="1:65" s="2" customFormat="1" ht="11.25">
      <c r="A151" s="36"/>
      <c r="B151" s="37"/>
      <c r="C151" s="38"/>
      <c r="D151" s="188" t="s">
        <v>186</v>
      </c>
      <c r="E151" s="38"/>
      <c r="F151" s="189" t="s">
        <v>4309</v>
      </c>
      <c r="G151" s="38"/>
      <c r="H151" s="38"/>
      <c r="I151" s="190"/>
      <c r="J151" s="38"/>
      <c r="K151" s="38"/>
      <c r="L151" s="41"/>
      <c r="M151" s="191"/>
      <c r="N151" s="192"/>
      <c r="O151" s="66"/>
      <c r="P151" s="66"/>
      <c r="Q151" s="66"/>
      <c r="R151" s="66"/>
      <c r="S151" s="66"/>
      <c r="T151" s="67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T151" s="19" t="s">
        <v>186</v>
      </c>
      <c r="AU151" s="19" t="s">
        <v>84</v>
      </c>
    </row>
    <row r="152" spans="1:65" s="2" customFormat="1" ht="16.5" customHeight="1">
      <c r="A152" s="36"/>
      <c r="B152" s="37"/>
      <c r="C152" s="175" t="s">
        <v>901</v>
      </c>
      <c r="D152" s="175" t="s">
        <v>179</v>
      </c>
      <c r="E152" s="176" t="s">
        <v>4310</v>
      </c>
      <c r="F152" s="177" t="s">
        <v>4311</v>
      </c>
      <c r="G152" s="178" t="s">
        <v>1359</v>
      </c>
      <c r="H152" s="249"/>
      <c r="I152" s="180"/>
      <c r="J152" s="181">
        <f>ROUND(I152*H152,2)</f>
        <v>0</v>
      </c>
      <c r="K152" s="177" t="s">
        <v>3636</v>
      </c>
      <c r="L152" s="41"/>
      <c r="M152" s="182" t="s">
        <v>19</v>
      </c>
      <c r="N152" s="183" t="s">
        <v>47</v>
      </c>
      <c r="O152" s="66"/>
      <c r="P152" s="184">
        <f>O152*H152</f>
        <v>0</v>
      </c>
      <c r="Q152" s="184">
        <v>0</v>
      </c>
      <c r="R152" s="184">
        <f>Q152*H152</f>
        <v>0</v>
      </c>
      <c r="S152" s="184">
        <v>0</v>
      </c>
      <c r="T152" s="185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86" t="s">
        <v>184</v>
      </c>
      <c r="AT152" s="186" t="s">
        <v>179</v>
      </c>
      <c r="AU152" s="186" t="s">
        <v>84</v>
      </c>
      <c r="AY152" s="19" t="s">
        <v>177</v>
      </c>
      <c r="BE152" s="187">
        <f>IF(N152="základní",J152,0)</f>
        <v>0</v>
      </c>
      <c r="BF152" s="187">
        <f>IF(N152="snížená",J152,0)</f>
        <v>0</v>
      </c>
      <c r="BG152" s="187">
        <f>IF(N152="zákl. přenesená",J152,0)</f>
        <v>0</v>
      </c>
      <c r="BH152" s="187">
        <f>IF(N152="sníž. přenesená",J152,0)</f>
        <v>0</v>
      </c>
      <c r="BI152" s="187">
        <f>IF(N152="nulová",J152,0)</f>
        <v>0</v>
      </c>
      <c r="BJ152" s="19" t="s">
        <v>84</v>
      </c>
      <c r="BK152" s="187">
        <f>ROUND(I152*H152,2)</f>
        <v>0</v>
      </c>
      <c r="BL152" s="19" t="s">
        <v>184</v>
      </c>
      <c r="BM152" s="186" t="s">
        <v>6000</v>
      </c>
    </row>
    <row r="153" spans="1:65" s="2" customFormat="1" ht="11.25">
      <c r="A153" s="36"/>
      <c r="B153" s="37"/>
      <c r="C153" s="38"/>
      <c r="D153" s="188" t="s">
        <v>186</v>
      </c>
      <c r="E153" s="38"/>
      <c r="F153" s="189" t="s">
        <v>4313</v>
      </c>
      <c r="G153" s="38"/>
      <c r="H153" s="38"/>
      <c r="I153" s="190"/>
      <c r="J153" s="38"/>
      <c r="K153" s="38"/>
      <c r="L153" s="41"/>
      <c r="M153" s="191"/>
      <c r="N153" s="192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186</v>
      </c>
      <c r="AU153" s="19" t="s">
        <v>84</v>
      </c>
    </row>
    <row r="154" spans="1:65" s="2" customFormat="1" ht="16.5" customHeight="1">
      <c r="A154" s="36"/>
      <c r="B154" s="37"/>
      <c r="C154" s="175" t="s">
        <v>906</v>
      </c>
      <c r="D154" s="175" t="s">
        <v>179</v>
      </c>
      <c r="E154" s="176" t="s">
        <v>4314</v>
      </c>
      <c r="F154" s="177" t="s">
        <v>4315</v>
      </c>
      <c r="G154" s="178" t="s">
        <v>1359</v>
      </c>
      <c r="H154" s="249"/>
      <c r="I154" s="180"/>
      <c r="J154" s="181">
        <f>ROUND(I154*H154,2)</f>
        <v>0</v>
      </c>
      <c r="K154" s="177" t="s">
        <v>3636</v>
      </c>
      <c r="L154" s="41"/>
      <c r="M154" s="182" t="s">
        <v>19</v>
      </c>
      <c r="N154" s="183" t="s">
        <v>47</v>
      </c>
      <c r="O154" s="66"/>
      <c r="P154" s="184">
        <f>O154*H154</f>
        <v>0</v>
      </c>
      <c r="Q154" s="184">
        <v>0</v>
      </c>
      <c r="R154" s="184">
        <f>Q154*H154</f>
        <v>0</v>
      </c>
      <c r="S154" s="184">
        <v>0</v>
      </c>
      <c r="T154" s="185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86" t="s">
        <v>184</v>
      </c>
      <c r="AT154" s="186" t="s">
        <v>179</v>
      </c>
      <c r="AU154" s="186" t="s">
        <v>84</v>
      </c>
      <c r="AY154" s="19" t="s">
        <v>177</v>
      </c>
      <c r="BE154" s="187">
        <f>IF(N154="základní",J154,0)</f>
        <v>0</v>
      </c>
      <c r="BF154" s="187">
        <f>IF(N154="snížená",J154,0)</f>
        <v>0</v>
      </c>
      <c r="BG154" s="187">
        <f>IF(N154="zákl. přenesená",J154,0)</f>
        <v>0</v>
      </c>
      <c r="BH154" s="187">
        <f>IF(N154="sníž. přenesená",J154,0)</f>
        <v>0</v>
      </c>
      <c r="BI154" s="187">
        <f>IF(N154="nulová",J154,0)</f>
        <v>0</v>
      </c>
      <c r="BJ154" s="19" t="s">
        <v>84</v>
      </c>
      <c r="BK154" s="187">
        <f>ROUND(I154*H154,2)</f>
        <v>0</v>
      </c>
      <c r="BL154" s="19" t="s">
        <v>184</v>
      </c>
      <c r="BM154" s="186" t="s">
        <v>6001</v>
      </c>
    </row>
    <row r="155" spans="1:65" s="2" customFormat="1" ht="11.25">
      <c r="A155" s="36"/>
      <c r="B155" s="37"/>
      <c r="C155" s="38"/>
      <c r="D155" s="188" t="s">
        <v>186</v>
      </c>
      <c r="E155" s="38"/>
      <c r="F155" s="189" t="s">
        <v>4317</v>
      </c>
      <c r="G155" s="38"/>
      <c r="H155" s="38"/>
      <c r="I155" s="190"/>
      <c r="J155" s="38"/>
      <c r="K155" s="38"/>
      <c r="L155" s="41"/>
      <c r="M155" s="191"/>
      <c r="N155" s="192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186</v>
      </c>
      <c r="AU155" s="19" t="s">
        <v>84</v>
      </c>
    </row>
    <row r="156" spans="1:65" s="2" customFormat="1" ht="16.5" customHeight="1">
      <c r="A156" s="36"/>
      <c r="B156" s="37"/>
      <c r="C156" s="175" t="s">
        <v>911</v>
      </c>
      <c r="D156" s="175" t="s">
        <v>179</v>
      </c>
      <c r="E156" s="176" t="s">
        <v>4318</v>
      </c>
      <c r="F156" s="177" t="s">
        <v>4319</v>
      </c>
      <c r="G156" s="178" t="s">
        <v>1359</v>
      </c>
      <c r="H156" s="249"/>
      <c r="I156" s="180"/>
      <c r="J156" s="181">
        <f>ROUND(I156*H156,2)</f>
        <v>0</v>
      </c>
      <c r="K156" s="177" t="s">
        <v>19</v>
      </c>
      <c r="L156" s="41"/>
      <c r="M156" s="182" t="s">
        <v>19</v>
      </c>
      <c r="N156" s="183" t="s">
        <v>47</v>
      </c>
      <c r="O156" s="66"/>
      <c r="P156" s="184">
        <f>O156*H156</f>
        <v>0</v>
      </c>
      <c r="Q156" s="184">
        <v>0</v>
      </c>
      <c r="R156" s="184">
        <f>Q156*H156</f>
        <v>0</v>
      </c>
      <c r="S156" s="184">
        <v>0</v>
      </c>
      <c r="T156" s="185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86" t="s">
        <v>184</v>
      </c>
      <c r="AT156" s="186" t="s">
        <v>179</v>
      </c>
      <c r="AU156" s="186" t="s">
        <v>84</v>
      </c>
      <c r="AY156" s="19" t="s">
        <v>177</v>
      </c>
      <c r="BE156" s="187">
        <f>IF(N156="základní",J156,0)</f>
        <v>0</v>
      </c>
      <c r="BF156" s="187">
        <f>IF(N156="snížená",J156,0)</f>
        <v>0</v>
      </c>
      <c r="BG156" s="187">
        <f>IF(N156="zákl. přenesená",J156,0)</f>
        <v>0</v>
      </c>
      <c r="BH156" s="187">
        <f>IF(N156="sníž. přenesená",J156,0)</f>
        <v>0</v>
      </c>
      <c r="BI156" s="187">
        <f>IF(N156="nulová",J156,0)</f>
        <v>0</v>
      </c>
      <c r="BJ156" s="19" t="s">
        <v>84</v>
      </c>
      <c r="BK156" s="187">
        <f>ROUND(I156*H156,2)</f>
        <v>0</v>
      </c>
      <c r="BL156" s="19" t="s">
        <v>184</v>
      </c>
      <c r="BM156" s="186" t="s">
        <v>6002</v>
      </c>
    </row>
    <row r="157" spans="1:65" s="2" customFormat="1" ht="16.5" customHeight="1">
      <c r="A157" s="36"/>
      <c r="B157" s="37"/>
      <c r="C157" s="175" t="s">
        <v>916</v>
      </c>
      <c r="D157" s="175" t="s">
        <v>179</v>
      </c>
      <c r="E157" s="176" t="s">
        <v>4321</v>
      </c>
      <c r="F157" s="177" t="s">
        <v>4322</v>
      </c>
      <c r="G157" s="178" t="s">
        <v>1359</v>
      </c>
      <c r="H157" s="249"/>
      <c r="I157" s="180"/>
      <c r="J157" s="181">
        <f>ROUND(I157*H157,2)</f>
        <v>0</v>
      </c>
      <c r="K157" s="177" t="s">
        <v>19</v>
      </c>
      <c r="L157" s="41"/>
      <c r="M157" s="182" t="s">
        <v>19</v>
      </c>
      <c r="N157" s="183" t="s">
        <v>47</v>
      </c>
      <c r="O157" s="66"/>
      <c r="P157" s="184">
        <f>O157*H157</f>
        <v>0</v>
      </c>
      <c r="Q157" s="184">
        <v>0</v>
      </c>
      <c r="R157" s="184">
        <f>Q157*H157</f>
        <v>0</v>
      </c>
      <c r="S157" s="184">
        <v>0</v>
      </c>
      <c r="T157" s="185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86" t="s">
        <v>184</v>
      </c>
      <c r="AT157" s="186" t="s">
        <v>179</v>
      </c>
      <c r="AU157" s="186" t="s">
        <v>84</v>
      </c>
      <c r="AY157" s="19" t="s">
        <v>177</v>
      </c>
      <c r="BE157" s="187">
        <f>IF(N157="základní",J157,0)</f>
        <v>0</v>
      </c>
      <c r="BF157" s="187">
        <f>IF(N157="snížená",J157,0)</f>
        <v>0</v>
      </c>
      <c r="BG157" s="187">
        <f>IF(N157="zákl. přenesená",J157,0)</f>
        <v>0</v>
      </c>
      <c r="BH157" s="187">
        <f>IF(N157="sníž. přenesená",J157,0)</f>
        <v>0</v>
      </c>
      <c r="BI157" s="187">
        <f>IF(N157="nulová",J157,0)</f>
        <v>0</v>
      </c>
      <c r="BJ157" s="19" t="s">
        <v>84</v>
      </c>
      <c r="BK157" s="187">
        <f>ROUND(I157*H157,2)</f>
        <v>0</v>
      </c>
      <c r="BL157" s="19" t="s">
        <v>184</v>
      </c>
      <c r="BM157" s="186" t="s">
        <v>6003</v>
      </c>
    </row>
    <row r="158" spans="1:65" s="2" customFormat="1" ht="16.5" customHeight="1">
      <c r="A158" s="36"/>
      <c r="B158" s="37"/>
      <c r="C158" s="175" t="s">
        <v>921</v>
      </c>
      <c r="D158" s="175" t="s">
        <v>179</v>
      </c>
      <c r="E158" s="176" t="s">
        <v>4324</v>
      </c>
      <c r="F158" s="177" t="s">
        <v>4325</v>
      </c>
      <c r="G158" s="178" t="s">
        <v>1992</v>
      </c>
      <c r="H158" s="179">
        <v>1</v>
      </c>
      <c r="I158" s="180"/>
      <c r="J158" s="181">
        <f>ROUND(I158*H158,2)</f>
        <v>0</v>
      </c>
      <c r="K158" s="177" t="s">
        <v>19</v>
      </c>
      <c r="L158" s="41"/>
      <c r="M158" s="251" t="s">
        <v>19</v>
      </c>
      <c r="N158" s="252" t="s">
        <v>47</v>
      </c>
      <c r="O158" s="253"/>
      <c r="P158" s="254">
        <f>O158*H158</f>
        <v>0</v>
      </c>
      <c r="Q158" s="254">
        <v>0</v>
      </c>
      <c r="R158" s="254">
        <f>Q158*H158</f>
        <v>0</v>
      </c>
      <c r="S158" s="254">
        <v>0</v>
      </c>
      <c r="T158" s="255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86" t="s">
        <v>184</v>
      </c>
      <c r="AT158" s="186" t="s">
        <v>179</v>
      </c>
      <c r="AU158" s="186" t="s">
        <v>84</v>
      </c>
      <c r="AY158" s="19" t="s">
        <v>177</v>
      </c>
      <c r="BE158" s="187">
        <f>IF(N158="základní",J158,0)</f>
        <v>0</v>
      </c>
      <c r="BF158" s="187">
        <f>IF(N158="snížená",J158,0)</f>
        <v>0</v>
      </c>
      <c r="BG158" s="187">
        <f>IF(N158="zákl. přenesená",J158,0)</f>
        <v>0</v>
      </c>
      <c r="BH158" s="187">
        <f>IF(N158="sníž. přenesená",J158,0)</f>
        <v>0</v>
      </c>
      <c r="BI158" s="187">
        <f>IF(N158="nulová",J158,0)</f>
        <v>0</v>
      </c>
      <c r="BJ158" s="19" t="s">
        <v>84</v>
      </c>
      <c r="BK158" s="187">
        <f>ROUND(I158*H158,2)</f>
        <v>0</v>
      </c>
      <c r="BL158" s="19" t="s">
        <v>184</v>
      </c>
      <c r="BM158" s="186" t="s">
        <v>6004</v>
      </c>
    </row>
    <row r="159" spans="1:65" s="2" customFormat="1" ht="6.95" customHeight="1">
      <c r="A159" s="36"/>
      <c r="B159" s="49"/>
      <c r="C159" s="50"/>
      <c r="D159" s="50"/>
      <c r="E159" s="50"/>
      <c r="F159" s="50"/>
      <c r="G159" s="50"/>
      <c r="H159" s="50"/>
      <c r="I159" s="50"/>
      <c r="J159" s="50"/>
      <c r="K159" s="50"/>
      <c r="L159" s="41"/>
      <c r="M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</sheetData>
  <sheetProtection algorithmName="SHA-512" hashValue="Z/koW9m7m+gjnTJcUXqpBMQ942BrhA/CK8X3u0s9DRNNVrmi/e+xepI3yZYu1pYVNT+0vqCLRGLIX+KL+41Cjg==" saltValue="ZYWEOfUodXCpAgRn6z1T+L7oVAgjfhYd44kn3/kKShpfaLw6BIk2/24jZ6HTZspZs5Gw4zOa4BJvkEqBlN/k7A==" spinCount="100000" sheet="1" objects="1" scenarios="1" formatColumns="0" formatRows="0" autoFilter="0"/>
  <autoFilter ref="C81:K158" xr:uid="{00000000-0009-0000-0000-000007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hyperlinks>
    <hyperlink ref="F86" r:id="rId1" xr:uid="{00000000-0004-0000-0700-000000000000}"/>
    <hyperlink ref="F89" r:id="rId2" xr:uid="{00000000-0004-0000-0700-000001000000}"/>
    <hyperlink ref="F101" r:id="rId3" xr:uid="{00000000-0004-0000-0700-000002000000}"/>
    <hyperlink ref="F104" r:id="rId4" xr:uid="{00000000-0004-0000-0700-000003000000}"/>
    <hyperlink ref="F107" r:id="rId5" xr:uid="{00000000-0004-0000-0700-000004000000}"/>
    <hyperlink ref="F110" r:id="rId6" xr:uid="{00000000-0004-0000-0700-000005000000}"/>
    <hyperlink ref="F113" r:id="rId7" xr:uid="{00000000-0004-0000-0700-000006000000}"/>
    <hyperlink ref="F116" r:id="rId8" xr:uid="{00000000-0004-0000-0700-000007000000}"/>
    <hyperlink ref="F119" r:id="rId9" xr:uid="{00000000-0004-0000-0700-000008000000}"/>
    <hyperlink ref="F123" r:id="rId10" xr:uid="{00000000-0004-0000-0700-000009000000}"/>
    <hyperlink ref="F127" r:id="rId11" xr:uid="{00000000-0004-0000-0700-00000A000000}"/>
    <hyperlink ref="F133" r:id="rId12" xr:uid="{00000000-0004-0000-0700-00000B000000}"/>
    <hyperlink ref="F146" r:id="rId13" xr:uid="{00000000-0004-0000-0700-00000C000000}"/>
    <hyperlink ref="F149" r:id="rId14" xr:uid="{00000000-0004-0000-0700-00000D000000}"/>
    <hyperlink ref="F151" r:id="rId15" xr:uid="{00000000-0004-0000-0700-00000E000000}"/>
    <hyperlink ref="F153" r:id="rId16" xr:uid="{00000000-0004-0000-0700-00000F000000}"/>
    <hyperlink ref="F155" r:id="rId17" xr:uid="{00000000-0004-0000-0700-000010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41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107</v>
      </c>
    </row>
    <row r="3" spans="1:46" s="1" customFormat="1" ht="6.95" customHeight="1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22"/>
      <c r="AT3" s="19" t="s">
        <v>86</v>
      </c>
    </row>
    <row r="4" spans="1:46" s="1" customFormat="1" ht="24.95" customHeight="1">
      <c r="B4" s="22"/>
      <c r="D4" s="105" t="s">
        <v>123</v>
      </c>
      <c r="L4" s="22"/>
      <c r="M4" s="106" t="s">
        <v>10</v>
      </c>
      <c r="AT4" s="19" t="s">
        <v>4</v>
      </c>
    </row>
    <row r="5" spans="1:46" s="1" customFormat="1" ht="6.95" customHeight="1">
      <c r="B5" s="22"/>
      <c r="L5" s="22"/>
    </row>
    <row r="6" spans="1:46" s="1" customFormat="1" ht="12" customHeight="1">
      <c r="B6" s="22"/>
      <c r="D6" s="107" t="s">
        <v>16</v>
      </c>
      <c r="L6" s="22"/>
    </row>
    <row r="7" spans="1:46" s="1" customFormat="1" ht="16.5" customHeight="1">
      <c r="B7" s="22"/>
      <c r="E7" s="385" t="str">
        <f>'Rekapitulace stavby'!K6</f>
        <v>Regenerace bývalého areálu kovošrotu v Hamru u litvínova - 1. etapa</v>
      </c>
      <c r="F7" s="386"/>
      <c r="G7" s="386"/>
      <c r="H7" s="386"/>
      <c r="L7" s="22"/>
    </row>
    <row r="8" spans="1:46" s="2" customFormat="1" ht="12" customHeight="1">
      <c r="A8" s="36"/>
      <c r="B8" s="41"/>
      <c r="C8" s="36"/>
      <c r="D8" s="107" t="s">
        <v>124</v>
      </c>
      <c r="E8" s="36"/>
      <c r="F8" s="36"/>
      <c r="G8" s="36"/>
      <c r="H8" s="36"/>
      <c r="I8" s="36"/>
      <c r="J8" s="36"/>
      <c r="K8" s="36"/>
      <c r="L8" s="10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387" t="s">
        <v>6005</v>
      </c>
      <c r="F9" s="388"/>
      <c r="G9" s="388"/>
      <c r="H9" s="388"/>
      <c r="I9" s="36"/>
      <c r="J9" s="36"/>
      <c r="K9" s="36"/>
      <c r="L9" s="10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36"/>
      <c r="J10" s="36"/>
      <c r="K10" s="36"/>
      <c r="L10" s="10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07" t="s">
        <v>18</v>
      </c>
      <c r="E11" s="36"/>
      <c r="F11" s="109" t="s">
        <v>19</v>
      </c>
      <c r="G11" s="36"/>
      <c r="H11" s="36"/>
      <c r="I11" s="107" t="s">
        <v>20</v>
      </c>
      <c r="J11" s="109" t="s">
        <v>19</v>
      </c>
      <c r="K11" s="36"/>
      <c r="L11" s="10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07" t="s">
        <v>21</v>
      </c>
      <c r="E12" s="36"/>
      <c r="F12" s="109" t="s">
        <v>22</v>
      </c>
      <c r="G12" s="36"/>
      <c r="H12" s="36"/>
      <c r="I12" s="107" t="s">
        <v>23</v>
      </c>
      <c r="J12" s="110" t="str">
        <f>'Rekapitulace stavby'!AN8</f>
        <v>8. 8. 2022</v>
      </c>
      <c r="K12" s="36"/>
      <c r="L12" s="10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36"/>
      <c r="J13" s="36"/>
      <c r="K13" s="36"/>
      <c r="L13" s="10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07" t="s">
        <v>25</v>
      </c>
      <c r="E14" s="36"/>
      <c r="F14" s="36"/>
      <c r="G14" s="36"/>
      <c r="H14" s="36"/>
      <c r="I14" s="107" t="s">
        <v>26</v>
      </c>
      <c r="J14" s="109" t="s">
        <v>19</v>
      </c>
      <c r="K14" s="36"/>
      <c r="L14" s="10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9" t="s">
        <v>27</v>
      </c>
      <c r="F15" s="36"/>
      <c r="G15" s="36"/>
      <c r="H15" s="36"/>
      <c r="I15" s="107" t="s">
        <v>28</v>
      </c>
      <c r="J15" s="109" t="s">
        <v>19</v>
      </c>
      <c r="K15" s="36"/>
      <c r="L15" s="10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36"/>
      <c r="J16" s="36"/>
      <c r="K16" s="36"/>
      <c r="L16" s="10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07" t="s">
        <v>29</v>
      </c>
      <c r="E17" s="36"/>
      <c r="F17" s="36"/>
      <c r="G17" s="36"/>
      <c r="H17" s="36"/>
      <c r="I17" s="107" t="s">
        <v>26</v>
      </c>
      <c r="J17" s="32" t="str">
        <f>'Rekapitulace stavby'!AN13</f>
        <v>Vyplň údaj</v>
      </c>
      <c r="K17" s="36"/>
      <c r="L17" s="10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389" t="str">
        <f>'Rekapitulace stavby'!E14</f>
        <v>Vyplň údaj</v>
      </c>
      <c r="F18" s="390"/>
      <c r="G18" s="390"/>
      <c r="H18" s="390"/>
      <c r="I18" s="107" t="s">
        <v>28</v>
      </c>
      <c r="J18" s="32" t="str">
        <f>'Rekapitulace stavby'!AN14</f>
        <v>Vyplň údaj</v>
      </c>
      <c r="K18" s="36"/>
      <c r="L18" s="10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36"/>
      <c r="J19" s="36"/>
      <c r="K19" s="36"/>
      <c r="L19" s="10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07" t="s">
        <v>31</v>
      </c>
      <c r="E20" s="36"/>
      <c r="F20" s="36"/>
      <c r="G20" s="36"/>
      <c r="H20" s="36"/>
      <c r="I20" s="107" t="s">
        <v>26</v>
      </c>
      <c r="J20" s="109" t="s">
        <v>32</v>
      </c>
      <c r="K20" s="36"/>
      <c r="L20" s="10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9" t="s">
        <v>33</v>
      </c>
      <c r="F21" s="36"/>
      <c r="G21" s="36"/>
      <c r="H21" s="36"/>
      <c r="I21" s="107" t="s">
        <v>28</v>
      </c>
      <c r="J21" s="109" t="s">
        <v>34</v>
      </c>
      <c r="K21" s="36"/>
      <c r="L21" s="10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36"/>
      <c r="J22" s="36"/>
      <c r="K22" s="36"/>
      <c r="L22" s="10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07" t="s">
        <v>36</v>
      </c>
      <c r="E23" s="36"/>
      <c r="F23" s="36"/>
      <c r="G23" s="36"/>
      <c r="H23" s="36"/>
      <c r="I23" s="107" t="s">
        <v>26</v>
      </c>
      <c r="J23" s="109" t="s">
        <v>37</v>
      </c>
      <c r="K23" s="36"/>
      <c r="L23" s="10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9" t="s">
        <v>38</v>
      </c>
      <c r="F24" s="36"/>
      <c r="G24" s="36"/>
      <c r="H24" s="36"/>
      <c r="I24" s="107" t="s">
        <v>28</v>
      </c>
      <c r="J24" s="109" t="s">
        <v>39</v>
      </c>
      <c r="K24" s="36"/>
      <c r="L24" s="10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36"/>
      <c r="J25" s="36"/>
      <c r="K25" s="36"/>
      <c r="L25" s="10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07" t="s">
        <v>40</v>
      </c>
      <c r="E26" s="36"/>
      <c r="F26" s="36"/>
      <c r="G26" s="36"/>
      <c r="H26" s="36"/>
      <c r="I26" s="36"/>
      <c r="J26" s="36"/>
      <c r="K26" s="36"/>
      <c r="L26" s="10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11"/>
      <c r="B27" s="112"/>
      <c r="C27" s="111"/>
      <c r="D27" s="111"/>
      <c r="E27" s="391" t="s">
        <v>41</v>
      </c>
      <c r="F27" s="391"/>
      <c r="G27" s="391"/>
      <c r="H27" s="391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36"/>
      <c r="J28" s="36"/>
      <c r="K28" s="36"/>
      <c r="L28" s="10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14"/>
      <c r="E29" s="114"/>
      <c r="F29" s="114"/>
      <c r="G29" s="114"/>
      <c r="H29" s="114"/>
      <c r="I29" s="114"/>
      <c r="J29" s="114"/>
      <c r="K29" s="114"/>
      <c r="L29" s="10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15" t="s">
        <v>42</v>
      </c>
      <c r="E30" s="36"/>
      <c r="F30" s="36"/>
      <c r="G30" s="36"/>
      <c r="H30" s="36"/>
      <c r="I30" s="36"/>
      <c r="J30" s="116">
        <f>ROUND(J101, 2)</f>
        <v>0</v>
      </c>
      <c r="K30" s="36"/>
      <c r="L30" s="10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14"/>
      <c r="E31" s="114"/>
      <c r="F31" s="114"/>
      <c r="G31" s="114"/>
      <c r="H31" s="114"/>
      <c r="I31" s="114"/>
      <c r="J31" s="114"/>
      <c r="K31" s="114"/>
      <c r="L31" s="10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17" t="s">
        <v>44</v>
      </c>
      <c r="G32" s="36"/>
      <c r="H32" s="36"/>
      <c r="I32" s="117" t="s">
        <v>43</v>
      </c>
      <c r="J32" s="117" t="s">
        <v>45</v>
      </c>
      <c r="K32" s="36"/>
      <c r="L32" s="10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18" t="s">
        <v>46</v>
      </c>
      <c r="E33" s="107" t="s">
        <v>47</v>
      </c>
      <c r="F33" s="119">
        <f>ROUND((SUM(BE101:BE412)),  2)</f>
        <v>0</v>
      </c>
      <c r="G33" s="36"/>
      <c r="H33" s="36"/>
      <c r="I33" s="120">
        <v>0.21</v>
      </c>
      <c r="J33" s="119">
        <f>ROUND(((SUM(BE101:BE412))*I33),  2)</f>
        <v>0</v>
      </c>
      <c r="K33" s="36"/>
      <c r="L33" s="10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07" t="s">
        <v>48</v>
      </c>
      <c r="F34" s="119">
        <f>ROUND((SUM(BF101:BF412)),  2)</f>
        <v>0</v>
      </c>
      <c r="G34" s="36"/>
      <c r="H34" s="36"/>
      <c r="I34" s="120">
        <v>0.15</v>
      </c>
      <c r="J34" s="119">
        <f>ROUND(((SUM(BF101:BF412))*I34),  2)</f>
        <v>0</v>
      </c>
      <c r="K34" s="36"/>
      <c r="L34" s="10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07" t="s">
        <v>49</v>
      </c>
      <c r="F35" s="119">
        <f>ROUND((SUM(BG101:BG412)),  2)</f>
        <v>0</v>
      </c>
      <c r="G35" s="36"/>
      <c r="H35" s="36"/>
      <c r="I35" s="120">
        <v>0.21</v>
      </c>
      <c r="J35" s="119">
        <f>0</f>
        <v>0</v>
      </c>
      <c r="K35" s="36"/>
      <c r="L35" s="10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07" t="s">
        <v>50</v>
      </c>
      <c r="F36" s="119">
        <f>ROUND((SUM(BH101:BH412)),  2)</f>
        <v>0</v>
      </c>
      <c r="G36" s="36"/>
      <c r="H36" s="36"/>
      <c r="I36" s="120">
        <v>0.15</v>
      </c>
      <c r="J36" s="119">
        <f>0</f>
        <v>0</v>
      </c>
      <c r="K36" s="36"/>
      <c r="L36" s="10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07" t="s">
        <v>51</v>
      </c>
      <c r="F37" s="119">
        <f>ROUND((SUM(BI101:BI412)),  2)</f>
        <v>0</v>
      </c>
      <c r="G37" s="36"/>
      <c r="H37" s="36"/>
      <c r="I37" s="120">
        <v>0</v>
      </c>
      <c r="J37" s="119">
        <f>0</f>
        <v>0</v>
      </c>
      <c r="K37" s="36"/>
      <c r="L37" s="10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36"/>
      <c r="J38" s="36"/>
      <c r="K38" s="36"/>
      <c r="L38" s="10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21"/>
      <c r="D39" s="122" t="s">
        <v>52</v>
      </c>
      <c r="E39" s="123"/>
      <c r="F39" s="123"/>
      <c r="G39" s="124" t="s">
        <v>53</v>
      </c>
      <c r="H39" s="125" t="s">
        <v>54</v>
      </c>
      <c r="I39" s="123"/>
      <c r="J39" s="126">
        <f>SUM(J30:J37)</f>
        <v>0</v>
      </c>
      <c r="K39" s="127"/>
      <c r="L39" s="10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0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30"/>
      <c r="C44" s="131"/>
      <c r="D44" s="131"/>
      <c r="E44" s="131"/>
      <c r="F44" s="131"/>
      <c r="G44" s="131"/>
      <c r="H44" s="131"/>
      <c r="I44" s="131"/>
      <c r="J44" s="131"/>
      <c r="K44" s="131"/>
      <c r="L44" s="10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126</v>
      </c>
      <c r="D45" s="38"/>
      <c r="E45" s="38"/>
      <c r="F45" s="38"/>
      <c r="G45" s="38"/>
      <c r="H45" s="38"/>
      <c r="I45" s="38"/>
      <c r="J45" s="38"/>
      <c r="K45" s="38"/>
      <c r="L45" s="10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0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38"/>
      <c r="J47" s="38"/>
      <c r="K47" s="38"/>
      <c r="L47" s="10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392" t="str">
        <f>E7</f>
        <v>Regenerace bývalého areálu kovošrotu v Hamru u litvínova - 1. etapa</v>
      </c>
      <c r="F48" s="393"/>
      <c r="G48" s="393"/>
      <c r="H48" s="393"/>
      <c r="I48" s="38"/>
      <c r="J48" s="38"/>
      <c r="K48" s="38"/>
      <c r="L48" s="10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124</v>
      </c>
      <c r="D49" s="38"/>
      <c r="E49" s="38"/>
      <c r="F49" s="38"/>
      <c r="G49" s="38"/>
      <c r="H49" s="38"/>
      <c r="I49" s="38"/>
      <c r="J49" s="38"/>
      <c r="K49" s="38"/>
      <c r="L49" s="10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49" t="str">
        <f>E9</f>
        <v xml:space="preserve">SO 06 - VZT, vytápění </v>
      </c>
      <c r="F50" s="394"/>
      <c r="G50" s="394"/>
      <c r="H50" s="394"/>
      <c r="I50" s="38"/>
      <c r="J50" s="38"/>
      <c r="K50" s="38"/>
      <c r="L50" s="10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10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Hamr u Litvínova</v>
      </c>
      <c r="G52" s="38"/>
      <c r="H52" s="38"/>
      <c r="I52" s="31" t="s">
        <v>23</v>
      </c>
      <c r="J52" s="61" t="str">
        <f>IF(J12="","",J12)</f>
        <v>8. 8. 2022</v>
      </c>
      <c r="K52" s="38"/>
      <c r="L52" s="10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10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5.2" customHeight="1">
      <c r="A54" s="36"/>
      <c r="B54" s="37"/>
      <c r="C54" s="31" t="s">
        <v>25</v>
      </c>
      <c r="D54" s="38"/>
      <c r="E54" s="38"/>
      <c r="F54" s="29" t="str">
        <f>E15</f>
        <v>Město Litvínov, náměstí Míru 11, Horní Litvínov</v>
      </c>
      <c r="G54" s="38"/>
      <c r="H54" s="38"/>
      <c r="I54" s="31" t="s">
        <v>31</v>
      </c>
      <c r="J54" s="34" t="str">
        <f>E21</f>
        <v>A2-PORT s.r.o.</v>
      </c>
      <c r="K54" s="38"/>
      <c r="L54" s="10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25.7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31" t="s">
        <v>36</v>
      </c>
      <c r="J55" s="34" t="str">
        <f>E24</f>
        <v>STAVEBNÍ ROZPOČTY s.r.o.</v>
      </c>
      <c r="K55" s="38"/>
      <c r="L55" s="10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10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32" t="s">
        <v>127</v>
      </c>
      <c r="D57" s="133"/>
      <c r="E57" s="133"/>
      <c r="F57" s="133"/>
      <c r="G57" s="133"/>
      <c r="H57" s="133"/>
      <c r="I57" s="133"/>
      <c r="J57" s="134" t="s">
        <v>128</v>
      </c>
      <c r="K57" s="133"/>
      <c r="L57" s="10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10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35" t="s">
        <v>74</v>
      </c>
      <c r="D59" s="38"/>
      <c r="E59" s="38"/>
      <c r="F59" s="38"/>
      <c r="G59" s="38"/>
      <c r="H59" s="38"/>
      <c r="I59" s="38"/>
      <c r="J59" s="79">
        <f>J101</f>
        <v>0</v>
      </c>
      <c r="K59" s="38"/>
      <c r="L59" s="10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129</v>
      </c>
    </row>
    <row r="60" spans="1:47" s="9" customFormat="1" ht="24.95" customHeight="1">
      <c r="B60" s="136"/>
      <c r="C60" s="137"/>
      <c r="D60" s="138" t="s">
        <v>6006</v>
      </c>
      <c r="E60" s="139"/>
      <c r="F60" s="139"/>
      <c r="G60" s="139"/>
      <c r="H60" s="139"/>
      <c r="I60" s="139"/>
      <c r="J60" s="140">
        <f>J102</f>
        <v>0</v>
      </c>
      <c r="K60" s="137"/>
      <c r="L60" s="141"/>
    </row>
    <row r="61" spans="1:47" s="10" customFormat="1" ht="19.899999999999999" customHeight="1">
      <c r="B61" s="142"/>
      <c r="C61" s="143"/>
      <c r="D61" s="144" t="s">
        <v>6007</v>
      </c>
      <c r="E61" s="145"/>
      <c r="F61" s="145"/>
      <c r="G61" s="145"/>
      <c r="H61" s="145"/>
      <c r="I61" s="145"/>
      <c r="J61" s="146">
        <f>J103</f>
        <v>0</v>
      </c>
      <c r="K61" s="143"/>
      <c r="L61" s="147"/>
    </row>
    <row r="62" spans="1:47" s="10" customFormat="1" ht="19.899999999999999" customHeight="1">
      <c r="B62" s="142"/>
      <c r="C62" s="143"/>
      <c r="D62" s="144" t="s">
        <v>6008</v>
      </c>
      <c r="E62" s="145"/>
      <c r="F62" s="145"/>
      <c r="G62" s="145"/>
      <c r="H62" s="145"/>
      <c r="I62" s="145"/>
      <c r="J62" s="146">
        <f>J163</f>
        <v>0</v>
      </c>
      <c r="K62" s="143"/>
      <c r="L62" s="147"/>
    </row>
    <row r="63" spans="1:47" s="10" customFormat="1" ht="19.899999999999999" customHeight="1">
      <c r="B63" s="142"/>
      <c r="C63" s="143"/>
      <c r="D63" s="144" t="s">
        <v>6009</v>
      </c>
      <c r="E63" s="145"/>
      <c r="F63" s="145"/>
      <c r="G63" s="145"/>
      <c r="H63" s="145"/>
      <c r="I63" s="145"/>
      <c r="J63" s="146">
        <f>J187</f>
        <v>0</v>
      </c>
      <c r="K63" s="143"/>
      <c r="L63" s="147"/>
    </row>
    <row r="64" spans="1:47" s="10" customFormat="1" ht="19.899999999999999" customHeight="1">
      <c r="B64" s="142"/>
      <c r="C64" s="143"/>
      <c r="D64" s="144" t="s">
        <v>6010</v>
      </c>
      <c r="E64" s="145"/>
      <c r="F64" s="145"/>
      <c r="G64" s="145"/>
      <c r="H64" s="145"/>
      <c r="I64" s="145"/>
      <c r="J64" s="146">
        <f>J206</f>
        <v>0</v>
      </c>
      <c r="K64" s="143"/>
      <c r="L64" s="147"/>
    </row>
    <row r="65" spans="2:12" s="10" customFormat="1" ht="19.899999999999999" customHeight="1">
      <c r="B65" s="142"/>
      <c r="C65" s="143"/>
      <c r="D65" s="144" t="s">
        <v>6011</v>
      </c>
      <c r="E65" s="145"/>
      <c r="F65" s="145"/>
      <c r="G65" s="145"/>
      <c r="H65" s="145"/>
      <c r="I65" s="145"/>
      <c r="J65" s="146">
        <f>J228</f>
        <v>0</v>
      </c>
      <c r="K65" s="143"/>
      <c r="L65" s="147"/>
    </row>
    <row r="66" spans="2:12" s="10" customFormat="1" ht="19.899999999999999" customHeight="1">
      <c r="B66" s="142"/>
      <c r="C66" s="143"/>
      <c r="D66" s="144" t="s">
        <v>6012</v>
      </c>
      <c r="E66" s="145"/>
      <c r="F66" s="145"/>
      <c r="G66" s="145"/>
      <c r="H66" s="145"/>
      <c r="I66" s="145"/>
      <c r="J66" s="146">
        <f>J236</f>
        <v>0</v>
      </c>
      <c r="K66" s="143"/>
      <c r="L66" s="147"/>
    </row>
    <row r="67" spans="2:12" s="9" customFormat="1" ht="24.95" customHeight="1">
      <c r="B67" s="136"/>
      <c r="C67" s="137"/>
      <c r="D67" s="138" t="s">
        <v>6013</v>
      </c>
      <c r="E67" s="139"/>
      <c r="F67" s="139"/>
      <c r="G67" s="139"/>
      <c r="H67" s="139"/>
      <c r="I67" s="139"/>
      <c r="J67" s="140">
        <f>J249</f>
        <v>0</v>
      </c>
      <c r="K67" s="137"/>
      <c r="L67" s="141"/>
    </row>
    <row r="68" spans="2:12" s="10" customFormat="1" ht="19.899999999999999" customHeight="1">
      <c r="B68" s="142"/>
      <c r="C68" s="143"/>
      <c r="D68" s="144" t="s">
        <v>6014</v>
      </c>
      <c r="E68" s="145"/>
      <c r="F68" s="145"/>
      <c r="G68" s="145"/>
      <c r="H68" s="145"/>
      <c r="I68" s="145"/>
      <c r="J68" s="146">
        <f>J250</f>
        <v>0</v>
      </c>
      <c r="K68" s="143"/>
      <c r="L68" s="147"/>
    </row>
    <row r="69" spans="2:12" s="10" customFormat="1" ht="19.899999999999999" customHeight="1">
      <c r="B69" s="142"/>
      <c r="C69" s="143"/>
      <c r="D69" s="144" t="s">
        <v>6015</v>
      </c>
      <c r="E69" s="145"/>
      <c r="F69" s="145"/>
      <c r="G69" s="145"/>
      <c r="H69" s="145"/>
      <c r="I69" s="145"/>
      <c r="J69" s="146">
        <f>J252</f>
        <v>0</v>
      </c>
      <c r="K69" s="143"/>
      <c r="L69" s="147"/>
    </row>
    <row r="70" spans="2:12" s="10" customFormat="1" ht="19.899999999999999" customHeight="1">
      <c r="B70" s="142"/>
      <c r="C70" s="143"/>
      <c r="D70" s="144" t="s">
        <v>6016</v>
      </c>
      <c r="E70" s="145"/>
      <c r="F70" s="145"/>
      <c r="G70" s="145"/>
      <c r="H70" s="145"/>
      <c r="I70" s="145"/>
      <c r="J70" s="146">
        <f>J256</f>
        <v>0</v>
      </c>
      <c r="K70" s="143"/>
      <c r="L70" s="147"/>
    </row>
    <row r="71" spans="2:12" s="10" customFormat="1" ht="19.899999999999999" customHeight="1">
      <c r="B71" s="142"/>
      <c r="C71" s="143"/>
      <c r="D71" s="144" t="s">
        <v>6017</v>
      </c>
      <c r="E71" s="145"/>
      <c r="F71" s="145"/>
      <c r="G71" s="145"/>
      <c r="H71" s="145"/>
      <c r="I71" s="145"/>
      <c r="J71" s="146">
        <f>J258</f>
        <v>0</v>
      </c>
      <c r="K71" s="143"/>
      <c r="L71" s="147"/>
    </row>
    <row r="72" spans="2:12" s="10" customFormat="1" ht="19.899999999999999" customHeight="1">
      <c r="B72" s="142"/>
      <c r="C72" s="143"/>
      <c r="D72" s="144" t="s">
        <v>6018</v>
      </c>
      <c r="E72" s="145"/>
      <c r="F72" s="145"/>
      <c r="G72" s="145"/>
      <c r="H72" s="145"/>
      <c r="I72" s="145"/>
      <c r="J72" s="146">
        <f>J263</f>
        <v>0</v>
      </c>
      <c r="K72" s="143"/>
      <c r="L72" s="147"/>
    </row>
    <row r="73" spans="2:12" s="10" customFormat="1" ht="19.899999999999999" customHeight="1">
      <c r="B73" s="142"/>
      <c r="C73" s="143"/>
      <c r="D73" s="144" t="s">
        <v>6019</v>
      </c>
      <c r="E73" s="145"/>
      <c r="F73" s="145"/>
      <c r="G73" s="145"/>
      <c r="H73" s="145"/>
      <c r="I73" s="145"/>
      <c r="J73" s="146">
        <f>J266</f>
        <v>0</v>
      </c>
      <c r="K73" s="143"/>
      <c r="L73" s="147"/>
    </row>
    <row r="74" spans="2:12" s="10" customFormat="1" ht="19.899999999999999" customHeight="1">
      <c r="B74" s="142"/>
      <c r="C74" s="143"/>
      <c r="D74" s="144" t="s">
        <v>6020</v>
      </c>
      <c r="E74" s="145"/>
      <c r="F74" s="145"/>
      <c r="G74" s="145"/>
      <c r="H74" s="145"/>
      <c r="I74" s="145"/>
      <c r="J74" s="146">
        <f>J276</f>
        <v>0</v>
      </c>
      <c r="K74" s="143"/>
      <c r="L74" s="147"/>
    </row>
    <row r="75" spans="2:12" s="10" customFormat="1" ht="19.899999999999999" customHeight="1">
      <c r="B75" s="142"/>
      <c r="C75" s="143"/>
      <c r="D75" s="144" t="s">
        <v>6021</v>
      </c>
      <c r="E75" s="145"/>
      <c r="F75" s="145"/>
      <c r="G75" s="145"/>
      <c r="H75" s="145"/>
      <c r="I75" s="145"/>
      <c r="J75" s="146">
        <f>J311</f>
        <v>0</v>
      </c>
      <c r="K75" s="143"/>
      <c r="L75" s="147"/>
    </row>
    <row r="76" spans="2:12" s="10" customFormat="1" ht="19.899999999999999" customHeight="1">
      <c r="B76" s="142"/>
      <c r="C76" s="143"/>
      <c r="D76" s="144" t="s">
        <v>6022</v>
      </c>
      <c r="E76" s="145"/>
      <c r="F76" s="145"/>
      <c r="G76" s="145"/>
      <c r="H76" s="145"/>
      <c r="I76" s="145"/>
      <c r="J76" s="146">
        <f>J359</f>
        <v>0</v>
      </c>
      <c r="K76" s="143"/>
      <c r="L76" s="147"/>
    </row>
    <row r="77" spans="2:12" s="10" customFormat="1" ht="19.899999999999999" customHeight="1">
      <c r="B77" s="142"/>
      <c r="C77" s="143"/>
      <c r="D77" s="144" t="s">
        <v>6023</v>
      </c>
      <c r="E77" s="145"/>
      <c r="F77" s="145"/>
      <c r="G77" s="145"/>
      <c r="H77" s="145"/>
      <c r="I77" s="145"/>
      <c r="J77" s="146">
        <f>J394</f>
        <v>0</v>
      </c>
      <c r="K77" s="143"/>
      <c r="L77" s="147"/>
    </row>
    <row r="78" spans="2:12" s="10" customFormat="1" ht="19.899999999999999" customHeight="1">
      <c r="B78" s="142"/>
      <c r="C78" s="143"/>
      <c r="D78" s="144" t="s">
        <v>6024</v>
      </c>
      <c r="E78" s="145"/>
      <c r="F78" s="145"/>
      <c r="G78" s="145"/>
      <c r="H78" s="145"/>
      <c r="I78" s="145"/>
      <c r="J78" s="146">
        <f>J405</f>
        <v>0</v>
      </c>
      <c r="K78" s="143"/>
      <c r="L78" s="147"/>
    </row>
    <row r="79" spans="2:12" s="9" customFormat="1" ht="24.95" customHeight="1">
      <c r="B79" s="136"/>
      <c r="C79" s="137"/>
      <c r="D79" s="138" t="s">
        <v>3057</v>
      </c>
      <c r="E79" s="139"/>
      <c r="F79" s="139"/>
      <c r="G79" s="139"/>
      <c r="H79" s="139"/>
      <c r="I79" s="139"/>
      <c r="J79" s="140">
        <f>J408</f>
        <v>0</v>
      </c>
      <c r="K79" s="137"/>
      <c r="L79" s="141"/>
    </row>
    <row r="80" spans="2:12" s="10" customFormat="1" ht="19.899999999999999" customHeight="1">
      <c r="B80" s="142"/>
      <c r="C80" s="143"/>
      <c r="D80" s="144" t="s">
        <v>5575</v>
      </c>
      <c r="E80" s="145"/>
      <c r="F80" s="145"/>
      <c r="G80" s="145"/>
      <c r="H80" s="145"/>
      <c r="I80" s="145"/>
      <c r="J80" s="146">
        <f>J409</f>
        <v>0</v>
      </c>
      <c r="K80" s="143"/>
      <c r="L80" s="147"/>
    </row>
    <row r="81" spans="1:31" s="10" customFormat="1" ht="19.899999999999999" customHeight="1">
      <c r="B81" s="142"/>
      <c r="C81" s="143"/>
      <c r="D81" s="144" t="s">
        <v>3058</v>
      </c>
      <c r="E81" s="145"/>
      <c r="F81" s="145"/>
      <c r="G81" s="145"/>
      <c r="H81" s="145"/>
      <c r="I81" s="145"/>
      <c r="J81" s="146">
        <f>J411</f>
        <v>0</v>
      </c>
      <c r="K81" s="143"/>
      <c r="L81" s="147"/>
    </row>
    <row r="82" spans="1:31" s="2" customFormat="1" ht="21.75" customHeight="1">
      <c r="A82" s="36"/>
      <c r="B82" s="37"/>
      <c r="C82" s="38"/>
      <c r="D82" s="38"/>
      <c r="E82" s="38"/>
      <c r="F82" s="38"/>
      <c r="G82" s="38"/>
      <c r="H82" s="38"/>
      <c r="I82" s="38"/>
      <c r="J82" s="38"/>
      <c r="K82" s="38"/>
      <c r="L82" s="10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31" s="2" customFormat="1" ht="6.95" customHeight="1">
      <c r="A83" s="36"/>
      <c r="B83" s="49"/>
      <c r="C83" s="50"/>
      <c r="D83" s="50"/>
      <c r="E83" s="50"/>
      <c r="F83" s="50"/>
      <c r="G83" s="50"/>
      <c r="H83" s="50"/>
      <c r="I83" s="50"/>
      <c r="J83" s="50"/>
      <c r="K83" s="50"/>
      <c r="L83" s="10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7" spans="1:31" s="2" customFormat="1" ht="6.95" customHeight="1">
      <c r="A87" s="36"/>
      <c r="B87" s="51"/>
      <c r="C87" s="52"/>
      <c r="D87" s="52"/>
      <c r="E87" s="52"/>
      <c r="F87" s="52"/>
      <c r="G87" s="52"/>
      <c r="H87" s="52"/>
      <c r="I87" s="52"/>
      <c r="J87" s="52"/>
      <c r="K87" s="52"/>
      <c r="L87" s="10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24.95" customHeight="1">
      <c r="A88" s="36"/>
      <c r="B88" s="37"/>
      <c r="C88" s="25" t="s">
        <v>162</v>
      </c>
      <c r="D88" s="38"/>
      <c r="E88" s="38"/>
      <c r="F88" s="38"/>
      <c r="G88" s="38"/>
      <c r="H88" s="38"/>
      <c r="I88" s="38"/>
      <c r="J88" s="38"/>
      <c r="K88" s="38"/>
      <c r="L88" s="10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38"/>
      <c r="J89" s="38"/>
      <c r="K89" s="38"/>
      <c r="L89" s="10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12" customHeight="1">
      <c r="A90" s="36"/>
      <c r="B90" s="37"/>
      <c r="C90" s="31" t="s">
        <v>16</v>
      </c>
      <c r="D90" s="38"/>
      <c r="E90" s="38"/>
      <c r="F90" s="38"/>
      <c r="G90" s="38"/>
      <c r="H90" s="38"/>
      <c r="I90" s="38"/>
      <c r="J90" s="38"/>
      <c r="K90" s="38"/>
      <c r="L90" s="10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16.5" customHeight="1">
      <c r="A91" s="36"/>
      <c r="B91" s="37"/>
      <c r="C91" s="38"/>
      <c r="D91" s="38"/>
      <c r="E91" s="392" t="str">
        <f>E7</f>
        <v>Regenerace bývalého areálu kovošrotu v Hamru u litvínova - 1. etapa</v>
      </c>
      <c r="F91" s="393"/>
      <c r="G91" s="393"/>
      <c r="H91" s="393"/>
      <c r="I91" s="38"/>
      <c r="J91" s="38"/>
      <c r="K91" s="38"/>
      <c r="L91" s="10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12" customHeight="1">
      <c r="A92" s="36"/>
      <c r="B92" s="37"/>
      <c r="C92" s="31" t="s">
        <v>124</v>
      </c>
      <c r="D92" s="38"/>
      <c r="E92" s="38"/>
      <c r="F92" s="38"/>
      <c r="G92" s="38"/>
      <c r="H92" s="38"/>
      <c r="I92" s="38"/>
      <c r="J92" s="38"/>
      <c r="K92" s="38"/>
      <c r="L92" s="10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16.5" customHeight="1">
      <c r="A93" s="36"/>
      <c r="B93" s="37"/>
      <c r="C93" s="38"/>
      <c r="D93" s="38"/>
      <c r="E93" s="349" t="str">
        <f>E9</f>
        <v xml:space="preserve">SO 06 - VZT, vytápění </v>
      </c>
      <c r="F93" s="394"/>
      <c r="G93" s="394"/>
      <c r="H93" s="394"/>
      <c r="I93" s="38"/>
      <c r="J93" s="38"/>
      <c r="K93" s="38"/>
      <c r="L93" s="10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6.95" customHeight="1">
      <c r="A94" s="36"/>
      <c r="B94" s="37"/>
      <c r="C94" s="38"/>
      <c r="D94" s="38"/>
      <c r="E94" s="38"/>
      <c r="F94" s="38"/>
      <c r="G94" s="38"/>
      <c r="H94" s="38"/>
      <c r="I94" s="38"/>
      <c r="J94" s="38"/>
      <c r="K94" s="38"/>
      <c r="L94" s="10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12" customHeight="1">
      <c r="A95" s="36"/>
      <c r="B95" s="37"/>
      <c r="C95" s="31" t="s">
        <v>21</v>
      </c>
      <c r="D95" s="38"/>
      <c r="E95" s="38"/>
      <c r="F95" s="29" t="str">
        <f>F12</f>
        <v>Hamr u Litvínova</v>
      </c>
      <c r="G95" s="38"/>
      <c r="H95" s="38"/>
      <c r="I95" s="31" t="s">
        <v>23</v>
      </c>
      <c r="J95" s="61" t="str">
        <f>IF(J12="","",J12)</f>
        <v>8. 8. 2022</v>
      </c>
      <c r="K95" s="38"/>
      <c r="L95" s="108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2" customFormat="1" ht="6.95" customHeight="1">
      <c r="A96" s="36"/>
      <c r="B96" s="37"/>
      <c r="C96" s="38"/>
      <c r="D96" s="38"/>
      <c r="E96" s="38"/>
      <c r="F96" s="38"/>
      <c r="G96" s="38"/>
      <c r="H96" s="38"/>
      <c r="I96" s="38"/>
      <c r="J96" s="38"/>
      <c r="K96" s="38"/>
      <c r="L96" s="108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65" s="2" customFormat="1" ht="15.2" customHeight="1">
      <c r="A97" s="36"/>
      <c r="B97" s="37"/>
      <c r="C97" s="31" t="s">
        <v>25</v>
      </c>
      <c r="D97" s="38"/>
      <c r="E97" s="38"/>
      <c r="F97" s="29" t="str">
        <f>E15</f>
        <v>Město Litvínov, náměstí Míru 11, Horní Litvínov</v>
      </c>
      <c r="G97" s="38"/>
      <c r="H97" s="38"/>
      <c r="I97" s="31" t="s">
        <v>31</v>
      </c>
      <c r="J97" s="34" t="str">
        <f>E21</f>
        <v>A2-PORT s.r.o.</v>
      </c>
      <c r="K97" s="38"/>
      <c r="L97" s="108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spans="1:65" s="2" customFormat="1" ht="25.7" customHeight="1">
      <c r="A98" s="36"/>
      <c r="B98" s="37"/>
      <c r="C98" s="31" t="s">
        <v>29</v>
      </c>
      <c r="D98" s="38"/>
      <c r="E98" s="38"/>
      <c r="F98" s="29" t="str">
        <f>IF(E18="","",E18)</f>
        <v>Vyplň údaj</v>
      </c>
      <c r="G98" s="38"/>
      <c r="H98" s="38"/>
      <c r="I98" s="31" t="s">
        <v>36</v>
      </c>
      <c r="J98" s="34" t="str">
        <f>E24</f>
        <v>STAVEBNÍ ROZPOČTY s.r.o.</v>
      </c>
      <c r="K98" s="38"/>
      <c r="L98" s="108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spans="1:65" s="2" customFormat="1" ht="10.35" customHeight="1">
      <c r="A99" s="36"/>
      <c r="B99" s="37"/>
      <c r="C99" s="38"/>
      <c r="D99" s="38"/>
      <c r="E99" s="38"/>
      <c r="F99" s="38"/>
      <c r="G99" s="38"/>
      <c r="H99" s="38"/>
      <c r="I99" s="38"/>
      <c r="J99" s="38"/>
      <c r="K99" s="38"/>
      <c r="L99" s="108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spans="1:65" s="11" customFormat="1" ht="29.25" customHeight="1">
      <c r="A100" s="148"/>
      <c r="B100" s="149"/>
      <c r="C100" s="150" t="s">
        <v>163</v>
      </c>
      <c r="D100" s="151" t="s">
        <v>61</v>
      </c>
      <c r="E100" s="151" t="s">
        <v>57</v>
      </c>
      <c r="F100" s="151" t="s">
        <v>58</v>
      </c>
      <c r="G100" s="151" t="s">
        <v>164</v>
      </c>
      <c r="H100" s="151" t="s">
        <v>165</v>
      </c>
      <c r="I100" s="151" t="s">
        <v>166</v>
      </c>
      <c r="J100" s="151" t="s">
        <v>128</v>
      </c>
      <c r="K100" s="152" t="s">
        <v>167</v>
      </c>
      <c r="L100" s="153"/>
      <c r="M100" s="70" t="s">
        <v>19</v>
      </c>
      <c r="N100" s="71" t="s">
        <v>46</v>
      </c>
      <c r="O100" s="71" t="s">
        <v>168</v>
      </c>
      <c r="P100" s="71" t="s">
        <v>169</v>
      </c>
      <c r="Q100" s="71" t="s">
        <v>170</v>
      </c>
      <c r="R100" s="71" t="s">
        <v>171</v>
      </c>
      <c r="S100" s="71" t="s">
        <v>172</v>
      </c>
      <c r="T100" s="72" t="s">
        <v>173</v>
      </c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</row>
    <row r="101" spans="1:65" s="2" customFormat="1" ht="22.9" customHeight="1">
      <c r="A101" s="36"/>
      <c r="B101" s="37"/>
      <c r="C101" s="77" t="s">
        <v>174</v>
      </c>
      <c r="D101" s="38"/>
      <c r="E101" s="38"/>
      <c r="F101" s="38"/>
      <c r="G101" s="38"/>
      <c r="H101" s="38"/>
      <c r="I101" s="38"/>
      <c r="J101" s="154">
        <f>BK101</f>
        <v>0</v>
      </c>
      <c r="K101" s="38"/>
      <c r="L101" s="41"/>
      <c r="M101" s="73"/>
      <c r="N101" s="155"/>
      <c r="O101" s="74"/>
      <c r="P101" s="156">
        <f>P102+P249+P408</f>
        <v>0</v>
      </c>
      <c r="Q101" s="74"/>
      <c r="R101" s="156">
        <f>R102+R249+R408</f>
        <v>0</v>
      </c>
      <c r="S101" s="74"/>
      <c r="T101" s="157">
        <f>T102+T249+T408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75</v>
      </c>
      <c r="AU101" s="19" t="s">
        <v>129</v>
      </c>
      <c r="BK101" s="158">
        <f>BK102+BK249+BK408</f>
        <v>0</v>
      </c>
    </row>
    <row r="102" spans="1:65" s="12" customFormat="1" ht="25.9" customHeight="1">
      <c r="B102" s="159"/>
      <c r="C102" s="160"/>
      <c r="D102" s="161" t="s">
        <v>75</v>
      </c>
      <c r="E102" s="162" t="s">
        <v>6025</v>
      </c>
      <c r="F102" s="162" t="s">
        <v>6026</v>
      </c>
      <c r="G102" s="160"/>
      <c r="H102" s="160"/>
      <c r="I102" s="163"/>
      <c r="J102" s="164">
        <f>BK102</f>
        <v>0</v>
      </c>
      <c r="K102" s="160"/>
      <c r="L102" s="165"/>
      <c r="M102" s="166"/>
      <c r="N102" s="167"/>
      <c r="O102" s="167"/>
      <c r="P102" s="168">
        <f>P103+P163+P187+P206+P228+P236</f>
        <v>0</v>
      </c>
      <c r="Q102" s="167"/>
      <c r="R102" s="168">
        <f>R103+R163+R187+R206+R228+R236</f>
        <v>0</v>
      </c>
      <c r="S102" s="167"/>
      <c r="T102" s="169">
        <f>T103+T163+T187+T206+T228+T236</f>
        <v>0</v>
      </c>
      <c r="AR102" s="170" t="s">
        <v>84</v>
      </c>
      <c r="AT102" s="171" t="s">
        <v>75</v>
      </c>
      <c r="AU102" s="171" t="s">
        <v>76</v>
      </c>
      <c r="AY102" s="170" t="s">
        <v>177</v>
      </c>
      <c r="BK102" s="172">
        <f>BK103+BK163+BK187+BK206+BK228+BK236</f>
        <v>0</v>
      </c>
    </row>
    <row r="103" spans="1:65" s="12" customFormat="1" ht="22.9" customHeight="1">
      <c r="B103" s="159"/>
      <c r="C103" s="160"/>
      <c r="D103" s="161" t="s">
        <v>75</v>
      </c>
      <c r="E103" s="173" t="s">
        <v>6027</v>
      </c>
      <c r="F103" s="173" t="s">
        <v>6028</v>
      </c>
      <c r="G103" s="160"/>
      <c r="H103" s="160"/>
      <c r="I103" s="163"/>
      <c r="J103" s="174">
        <f>BK103</f>
        <v>0</v>
      </c>
      <c r="K103" s="160"/>
      <c r="L103" s="165"/>
      <c r="M103" s="166"/>
      <c r="N103" s="167"/>
      <c r="O103" s="167"/>
      <c r="P103" s="168">
        <f>SUM(P104:P162)</f>
        <v>0</v>
      </c>
      <c r="Q103" s="167"/>
      <c r="R103" s="168">
        <f>SUM(R104:R162)</f>
        <v>0</v>
      </c>
      <c r="S103" s="167"/>
      <c r="T103" s="169">
        <f>SUM(T104:T162)</f>
        <v>0</v>
      </c>
      <c r="AR103" s="170" t="s">
        <v>84</v>
      </c>
      <c r="AT103" s="171" t="s">
        <v>75</v>
      </c>
      <c r="AU103" s="171" t="s">
        <v>84</v>
      </c>
      <c r="AY103" s="170" t="s">
        <v>177</v>
      </c>
      <c r="BK103" s="172">
        <f>SUM(BK104:BK162)</f>
        <v>0</v>
      </c>
    </row>
    <row r="104" spans="1:65" s="2" customFormat="1" ht="16.5" customHeight="1">
      <c r="A104" s="36"/>
      <c r="B104" s="37"/>
      <c r="C104" s="175" t="s">
        <v>84</v>
      </c>
      <c r="D104" s="175" t="s">
        <v>179</v>
      </c>
      <c r="E104" s="176" t="s">
        <v>6029</v>
      </c>
      <c r="F104" s="177" t="s">
        <v>6030</v>
      </c>
      <c r="G104" s="178" t="s">
        <v>199</v>
      </c>
      <c r="H104" s="179">
        <v>20</v>
      </c>
      <c r="I104" s="180"/>
      <c r="J104" s="181">
        <f t="shared" ref="J104:J113" si="0">ROUND(I104*H104,2)</f>
        <v>0</v>
      </c>
      <c r="K104" s="177" t="s">
        <v>6031</v>
      </c>
      <c r="L104" s="41"/>
      <c r="M104" s="182" t="s">
        <v>19</v>
      </c>
      <c r="N104" s="183" t="s">
        <v>47</v>
      </c>
      <c r="O104" s="66"/>
      <c r="P104" s="184">
        <f t="shared" ref="P104:P113" si="1">O104*H104</f>
        <v>0</v>
      </c>
      <c r="Q104" s="184">
        <v>0</v>
      </c>
      <c r="R104" s="184">
        <f t="shared" ref="R104:R113" si="2">Q104*H104</f>
        <v>0</v>
      </c>
      <c r="S104" s="184">
        <v>0</v>
      </c>
      <c r="T104" s="185">
        <f t="shared" ref="T104:T113" si="3"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186" t="s">
        <v>184</v>
      </c>
      <c r="AT104" s="186" t="s">
        <v>179</v>
      </c>
      <c r="AU104" s="186" t="s">
        <v>86</v>
      </c>
      <c r="AY104" s="19" t="s">
        <v>177</v>
      </c>
      <c r="BE104" s="187">
        <f t="shared" ref="BE104:BE113" si="4">IF(N104="základní",J104,0)</f>
        <v>0</v>
      </c>
      <c r="BF104" s="187">
        <f t="shared" ref="BF104:BF113" si="5">IF(N104="snížená",J104,0)</f>
        <v>0</v>
      </c>
      <c r="BG104" s="187">
        <f t="shared" ref="BG104:BG113" si="6">IF(N104="zákl. přenesená",J104,0)</f>
        <v>0</v>
      </c>
      <c r="BH104" s="187">
        <f t="shared" ref="BH104:BH113" si="7">IF(N104="sníž. přenesená",J104,0)</f>
        <v>0</v>
      </c>
      <c r="BI104" s="187">
        <f t="shared" ref="BI104:BI113" si="8">IF(N104="nulová",J104,0)</f>
        <v>0</v>
      </c>
      <c r="BJ104" s="19" t="s">
        <v>84</v>
      </c>
      <c r="BK104" s="187">
        <f t="shared" ref="BK104:BK113" si="9">ROUND(I104*H104,2)</f>
        <v>0</v>
      </c>
      <c r="BL104" s="19" t="s">
        <v>184</v>
      </c>
      <c r="BM104" s="186" t="s">
        <v>6032</v>
      </c>
    </row>
    <row r="105" spans="1:65" s="2" customFormat="1" ht="16.5" customHeight="1">
      <c r="A105" s="36"/>
      <c r="B105" s="37"/>
      <c r="C105" s="175" t="s">
        <v>86</v>
      </c>
      <c r="D105" s="175" t="s">
        <v>179</v>
      </c>
      <c r="E105" s="176" t="s">
        <v>6033</v>
      </c>
      <c r="F105" s="177" t="s">
        <v>6034</v>
      </c>
      <c r="G105" s="178" t="s">
        <v>199</v>
      </c>
      <c r="H105" s="179">
        <v>25</v>
      </c>
      <c r="I105" s="180"/>
      <c r="J105" s="181">
        <f t="shared" si="0"/>
        <v>0</v>
      </c>
      <c r="K105" s="177" t="s">
        <v>6031</v>
      </c>
      <c r="L105" s="41"/>
      <c r="M105" s="182" t="s">
        <v>19</v>
      </c>
      <c r="N105" s="183" t="s">
        <v>47</v>
      </c>
      <c r="O105" s="66"/>
      <c r="P105" s="184">
        <f t="shared" si="1"/>
        <v>0</v>
      </c>
      <c r="Q105" s="184">
        <v>0</v>
      </c>
      <c r="R105" s="184">
        <f t="shared" si="2"/>
        <v>0</v>
      </c>
      <c r="S105" s="184">
        <v>0</v>
      </c>
      <c r="T105" s="185">
        <f t="shared" si="3"/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186" t="s">
        <v>184</v>
      </c>
      <c r="AT105" s="186" t="s">
        <v>179</v>
      </c>
      <c r="AU105" s="186" t="s">
        <v>86</v>
      </c>
      <c r="AY105" s="19" t="s">
        <v>177</v>
      </c>
      <c r="BE105" s="187">
        <f t="shared" si="4"/>
        <v>0</v>
      </c>
      <c r="BF105" s="187">
        <f t="shared" si="5"/>
        <v>0</v>
      </c>
      <c r="BG105" s="187">
        <f t="shared" si="6"/>
        <v>0</v>
      </c>
      <c r="BH105" s="187">
        <f t="shared" si="7"/>
        <v>0</v>
      </c>
      <c r="BI105" s="187">
        <f t="shared" si="8"/>
        <v>0</v>
      </c>
      <c r="BJ105" s="19" t="s">
        <v>84</v>
      </c>
      <c r="BK105" s="187">
        <f t="shared" si="9"/>
        <v>0</v>
      </c>
      <c r="BL105" s="19" t="s">
        <v>184</v>
      </c>
      <c r="BM105" s="186" t="s">
        <v>6035</v>
      </c>
    </row>
    <row r="106" spans="1:65" s="2" customFormat="1" ht="16.5" customHeight="1">
      <c r="A106" s="36"/>
      <c r="B106" s="37"/>
      <c r="C106" s="175" t="s">
        <v>196</v>
      </c>
      <c r="D106" s="175" t="s">
        <v>179</v>
      </c>
      <c r="E106" s="176" t="s">
        <v>6036</v>
      </c>
      <c r="F106" s="177" t="s">
        <v>6037</v>
      </c>
      <c r="G106" s="178" t="s">
        <v>199</v>
      </c>
      <c r="H106" s="179">
        <v>30</v>
      </c>
      <c r="I106" s="180"/>
      <c r="J106" s="181">
        <f t="shared" si="0"/>
        <v>0</v>
      </c>
      <c r="K106" s="177" t="s">
        <v>6031</v>
      </c>
      <c r="L106" s="41"/>
      <c r="M106" s="182" t="s">
        <v>19</v>
      </c>
      <c r="N106" s="183" t="s">
        <v>47</v>
      </c>
      <c r="O106" s="66"/>
      <c r="P106" s="184">
        <f t="shared" si="1"/>
        <v>0</v>
      </c>
      <c r="Q106" s="184">
        <v>0</v>
      </c>
      <c r="R106" s="184">
        <f t="shared" si="2"/>
        <v>0</v>
      </c>
      <c r="S106" s="184">
        <v>0</v>
      </c>
      <c r="T106" s="185">
        <f t="shared" si="3"/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186" t="s">
        <v>184</v>
      </c>
      <c r="AT106" s="186" t="s">
        <v>179</v>
      </c>
      <c r="AU106" s="186" t="s">
        <v>86</v>
      </c>
      <c r="AY106" s="19" t="s">
        <v>177</v>
      </c>
      <c r="BE106" s="187">
        <f t="shared" si="4"/>
        <v>0</v>
      </c>
      <c r="BF106" s="187">
        <f t="shared" si="5"/>
        <v>0</v>
      </c>
      <c r="BG106" s="187">
        <f t="shared" si="6"/>
        <v>0</v>
      </c>
      <c r="BH106" s="187">
        <f t="shared" si="7"/>
        <v>0</v>
      </c>
      <c r="BI106" s="187">
        <f t="shared" si="8"/>
        <v>0</v>
      </c>
      <c r="BJ106" s="19" t="s">
        <v>84</v>
      </c>
      <c r="BK106" s="187">
        <f t="shared" si="9"/>
        <v>0</v>
      </c>
      <c r="BL106" s="19" t="s">
        <v>184</v>
      </c>
      <c r="BM106" s="186" t="s">
        <v>6038</v>
      </c>
    </row>
    <row r="107" spans="1:65" s="2" customFormat="1" ht="16.5" customHeight="1">
      <c r="A107" s="36"/>
      <c r="B107" s="37"/>
      <c r="C107" s="175" t="s">
        <v>184</v>
      </c>
      <c r="D107" s="175" t="s">
        <v>179</v>
      </c>
      <c r="E107" s="176" t="s">
        <v>6039</v>
      </c>
      <c r="F107" s="177" t="s">
        <v>6040</v>
      </c>
      <c r="G107" s="178" t="s">
        <v>199</v>
      </c>
      <c r="H107" s="179">
        <v>40</v>
      </c>
      <c r="I107" s="180"/>
      <c r="J107" s="181">
        <f t="shared" si="0"/>
        <v>0</v>
      </c>
      <c r="K107" s="177" t="s">
        <v>6031</v>
      </c>
      <c r="L107" s="41"/>
      <c r="M107" s="182" t="s">
        <v>19</v>
      </c>
      <c r="N107" s="183" t="s">
        <v>47</v>
      </c>
      <c r="O107" s="66"/>
      <c r="P107" s="184">
        <f t="shared" si="1"/>
        <v>0</v>
      </c>
      <c r="Q107" s="184">
        <v>0</v>
      </c>
      <c r="R107" s="184">
        <f t="shared" si="2"/>
        <v>0</v>
      </c>
      <c r="S107" s="184">
        <v>0</v>
      </c>
      <c r="T107" s="185">
        <f t="shared" si="3"/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186" t="s">
        <v>184</v>
      </c>
      <c r="AT107" s="186" t="s">
        <v>179</v>
      </c>
      <c r="AU107" s="186" t="s">
        <v>86</v>
      </c>
      <c r="AY107" s="19" t="s">
        <v>177</v>
      </c>
      <c r="BE107" s="187">
        <f t="shared" si="4"/>
        <v>0</v>
      </c>
      <c r="BF107" s="187">
        <f t="shared" si="5"/>
        <v>0</v>
      </c>
      <c r="BG107" s="187">
        <f t="shared" si="6"/>
        <v>0</v>
      </c>
      <c r="BH107" s="187">
        <f t="shared" si="7"/>
        <v>0</v>
      </c>
      <c r="BI107" s="187">
        <f t="shared" si="8"/>
        <v>0</v>
      </c>
      <c r="BJ107" s="19" t="s">
        <v>84</v>
      </c>
      <c r="BK107" s="187">
        <f t="shared" si="9"/>
        <v>0</v>
      </c>
      <c r="BL107" s="19" t="s">
        <v>184</v>
      </c>
      <c r="BM107" s="186" t="s">
        <v>6041</v>
      </c>
    </row>
    <row r="108" spans="1:65" s="2" customFormat="1" ht="16.5" customHeight="1">
      <c r="A108" s="36"/>
      <c r="B108" s="37"/>
      <c r="C108" s="175" t="s">
        <v>206</v>
      </c>
      <c r="D108" s="175" t="s">
        <v>179</v>
      </c>
      <c r="E108" s="176" t="s">
        <v>6042</v>
      </c>
      <c r="F108" s="177" t="s">
        <v>6043</v>
      </c>
      <c r="G108" s="178" t="s">
        <v>199</v>
      </c>
      <c r="H108" s="179">
        <v>20</v>
      </c>
      <c r="I108" s="180"/>
      <c r="J108" s="181">
        <f t="shared" si="0"/>
        <v>0</v>
      </c>
      <c r="K108" s="177" t="s">
        <v>6031</v>
      </c>
      <c r="L108" s="41"/>
      <c r="M108" s="182" t="s">
        <v>19</v>
      </c>
      <c r="N108" s="183" t="s">
        <v>47</v>
      </c>
      <c r="O108" s="66"/>
      <c r="P108" s="184">
        <f t="shared" si="1"/>
        <v>0</v>
      </c>
      <c r="Q108" s="184">
        <v>0</v>
      </c>
      <c r="R108" s="184">
        <f t="shared" si="2"/>
        <v>0</v>
      </c>
      <c r="S108" s="184">
        <v>0</v>
      </c>
      <c r="T108" s="185">
        <f t="shared" si="3"/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186" t="s">
        <v>184</v>
      </c>
      <c r="AT108" s="186" t="s">
        <v>179</v>
      </c>
      <c r="AU108" s="186" t="s">
        <v>86</v>
      </c>
      <c r="AY108" s="19" t="s">
        <v>177</v>
      </c>
      <c r="BE108" s="187">
        <f t="shared" si="4"/>
        <v>0</v>
      </c>
      <c r="BF108" s="187">
        <f t="shared" si="5"/>
        <v>0</v>
      </c>
      <c r="BG108" s="187">
        <f t="shared" si="6"/>
        <v>0</v>
      </c>
      <c r="BH108" s="187">
        <f t="shared" si="7"/>
        <v>0</v>
      </c>
      <c r="BI108" s="187">
        <f t="shared" si="8"/>
        <v>0</v>
      </c>
      <c r="BJ108" s="19" t="s">
        <v>84</v>
      </c>
      <c r="BK108" s="187">
        <f t="shared" si="9"/>
        <v>0</v>
      </c>
      <c r="BL108" s="19" t="s">
        <v>184</v>
      </c>
      <c r="BM108" s="186" t="s">
        <v>6044</v>
      </c>
    </row>
    <row r="109" spans="1:65" s="2" customFormat="1" ht="16.5" customHeight="1">
      <c r="A109" s="36"/>
      <c r="B109" s="37"/>
      <c r="C109" s="175" t="s">
        <v>216</v>
      </c>
      <c r="D109" s="175" t="s">
        <v>179</v>
      </c>
      <c r="E109" s="176" t="s">
        <v>6045</v>
      </c>
      <c r="F109" s="177" t="s">
        <v>6046</v>
      </c>
      <c r="G109" s="178" t="s">
        <v>199</v>
      </c>
      <c r="H109" s="179">
        <v>25</v>
      </c>
      <c r="I109" s="180"/>
      <c r="J109" s="181">
        <f t="shared" si="0"/>
        <v>0</v>
      </c>
      <c r="K109" s="177" t="s">
        <v>6031</v>
      </c>
      <c r="L109" s="41"/>
      <c r="M109" s="182" t="s">
        <v>19</v>
      </c>
      <c r="N109" s="183" t="s">
        <v>47</v>
      </c>
      <c r="O109" s="66"/>
      <c r="P109" s="184">
        <f t="shared" si="1"/>
        <v>0</v>
      </c>
      <c r="Q109" s="184">
        <v>0</v>
      </c>
      <c r="R109" s="184">
        <f t="shared" si="2"/>
        <v>0</v>
      </c>
      <c r="S109" s="184">
        <v>0</v>
      </c>
      <c r="T109" s="185">
        <f t="shared" si="3"/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186" t="s">
        <v>184</v>
      </c>
      <c r="AT109" s="186" t="s">
        <v>179</v>
      </c>
      <c r="AU109" s="186" t="s">
        <v>86</v>
      </c>
      <c r="AY109" s="19" t="s">
        <v>177</v>
      </c>
      <c r="BE109" s="187">
        <f t="shared" si="4"/>
        <v>0</v>
      </c>
      <c r="BF109" s="187">
        <f t="shared" si="5"/>
        <v>0</v>
      </c>
      <c r="BG109" s="187">
        <f t="shared" si="6"/>
        <v>0</v>
      </c>
      <c r="BH109" s="187">
        <f t="shared" si="7"/>
        <v>0</v>
      </c>
      <c r="BI109" s="187">
        <f t="shared" si="8"/>
        <v>0</v>
      </c>
      <c r="BJ109" s="19" t="s">
        <v>84</v>
      </c>
      <c r="BK109" s="187">
        <f t="shared" si="9"/>
        <v>0</v>
      </c>
      <c r="BL109" s="19" t="s">
        <v>184</v>
      </c>
      <c r="BM109" s="186" t="s">
        <v>6047</v>
      </c>
    </row>
    <row r="110" spans="1:65" s="2" customFormat="1" ht="16.5" customHeight="1">
      <c r="A110" s="36"/>
      <c r="B110" s="37"/>
      <c r="C110" s="175" t="s">
        <v>225</v>
      </c>
      <c r="D110" s="175" t="s">
        <v>179</v>
      </c>
      <c r="E110" s="176" t="s">
        <v>6048</v>
      </c>
      <c r="F110" s="177" t="s">
        <v>6049</v>
      </c>
      <c r="G110" s="178" t="s">
        <v>199</v>
      </c>
      <c r="H110" s="179">
        <v>30</v>
      </c>
      <c r="I110" s="180"/>
      <c r="J110" s="181">
        <f t="shared" si="0"/>
        <v>0</v>
      </c>
      <c r="K110" s="177" t="s">
        <v>6031</v>
      </c>
      <c r="L110" s="41"/>
      <c r="M110" s="182" t="s">
        <v>19</v>
      </c>
      <c r="N110" s="183" t="s">
        <v>47</v>
      </c>
      <c r="O110" s="66"/>
      <c r="P110" s="184">
        <f t="shared" si="1"/>
        <v>0</v>
      </c>
      <c r="Q110" s="184">
        <v>0</v>
      </c>
      <c r="R110" s="184">
        <f t="shared" si="2"/>
        <v>0</v>
      </c>
      <c r="S110" s="184">
        <v>0</v>
      </c>
      <c r="T110" s="185">
        <f t="shared" si="3"/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186" t="s">
        <v>184</v>
      </c>
      <c r="AT110" s="186" t="s">
        <v>179</v>
      </c>
      <c r="AU110" s="186" t="s">
        <v>86</v>
      </c>
      <c r="AY110" s="19" t="s">
        <v>177</v>
      </c>
      <c r="BE110" s="187">
        <f t="shared" si="4"/>
        <v>0</v>
      </c>
      <c r="BF110" s="187">
        <f t="shared" si="5"/>
        <v>0</v>
      </c>
      <c r="BG110" s="187">
        <f t="shared" si="6"/>
        <v>0</v>
      </c>
      <c r="BH110" s="187">
        <f t="shared" si="7"/>
        <v>0</v>
      </c>
      <c r="BI110" s="187">
        <f t="shared" si="8"/>
        <v>0</v>
      </c>
      <c r="BJ110" s="19" t="s">
        <v>84</v>
      </c>
      <c r="BK110" s="187">
        <f t="shared" si="9"/>
        <v>0</v>
      </c>
      <c r="BL110" s="19" t="s">
        <v>184</v>
      </c>
      <c r="BM110" s="186" t="s">
        <v>6050</v>
      </c>
    </row>
    <row r="111" spans="1:65" s="2" customFormat="1" ht="16.5" customHeight="1">
      <c r="A111" s="36"/>
      <c r="B111" s="37"/>
      <c r="C111" s="175" t="s">
        <v>252</v>
      </c>
      <c r="D111" s="175" t="s">
        <v>179</v>
      </c>
      <c r="E111" s="176" t="s">
        <v>6051</v>
      </c>
      <c r="F111" s="177" t="s">
        <v>6052</v>
      </c>
      <c r="G111" s="178" t="s">
        <v>199</v>
      </c>
      <c r="H111" s="179">
        <v>40</v>
      </c>
      <c r="I111" s="180"/>
      <c r="J111" s="181">
        <f t="shared" si="0"/>
        <v>0</v>
      </c>
      <c r="K111" s="177" t="s">
        <v>6031</v>
      </c>
      <c r="L111" s="41"/>
      <c r="M111" s="182" t="s">
        <v>19</v>
      </c>
      <c r="N111" s="183" t="s">
        <v>47</v>
      </c>
      <c r="O111" s="66"/>
      <c r="P111" s="184">
        <f t="shared" si="1"/>
        <v>0</v>
      </c>
      <c r="Q111" s="184">
        <v>0</v>
      </c>
      <c r="R111" s="184">
        <f t="shared" si="2"/>
        <v>0</v>
      </c>
      <c r="S111" s="184">
        <v>0</v>
      </c>
      <c r="T111" s="185">
        <f t="shared" si="3"/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186" t="s">
        <v>184</v>
      </c>
      <c r="AT111" s="186" t="s">
        <v>179</v>
      </c>
      <c r="AU111" s="186" t="s">
        <v>86</v>
      </c>
      <c r="AY111" s="19" t="s">
        <v>177</v>
      </c>
      <c r="BE111" s="187">
        <f t="shared" si="4"/>
        <v>0</v>
      </c>
      <c r="BF111" s="187">
        <f t="shared" si="5"/>
        <v>0</v>
      </c>
      <c r="BG111" s="187">
        <f t="shared" si="6"/>
        <v>0</v>
      </c>
      <c r="BH111" s="187">
        <f t="shared" si="7"/>
        <v>0</v>
      </c>
      <c r="BI111" s="187">
        <f t="shared" si="8"/>
        <v>0</v>
      </c>
      <c r="BJ111" s="19" t="s">
        <v>84</v>
      </c>
      <c r="BK111" s="187">
        <f t="shared" si="9"/>
        <v>0</v>
      </c>
      <c r="BL111" s="19" t="s">
        <v>184</v>
      </c>
      <c r="BM111" s="186" t="s">
        <v>6053</v>
      </c>
    </row>
    <row r="112" spans="1:65" s="2" customFormat="1" ht="16.5" customHeight="1">
      <c r="A112" s="36"/>
      <c r="B112" s="37"/>
      <c r="C112" s="175" t="s">
        <v>259</v>
      </c>
      <c r="D112" s="175" t="s">
        <v>179</v>
      </c>
      <c r="E112" s="176" t="s">
        <v>6054</v>
      </c>
      <c r="F112" s="177" t="s">
        <v>6055</v>
      </c>
      <c r="G112" s="178" t="s">
        <v>595</v>
      </c>
      <c r="H112" s="179">
        <v>5</v>
      </c>
      <c r="I112" s="180"/>
      <c r="J112" s="181">
        <f t="shared" si="0"/>
        <v>0</v>
      </c>
      <c r="K112" s="177" t="s">
        <v>6056</v>
      </c>
      <c r="L112" s="41"/>
      <c r="M112" s="182" t="s">
        <v>19</v>
      </c>
      <c r="N112" s="183" t="s">
        <v>47</v>
      </c>
      <c r="O112" s="66"/>
      <c r="P112" s="184">
        <f t="shared" si="1"/>
        <v>0</v>
      </c>
      <c r="Q112" s="184">
        <v>0</v>
      </c>
      <c r="R112" s="184">
        <f t="shared" si="2"/>
        <v>0</v>
      </c>
      <c r="S112" s="184">
        <v>0</v>
      </c>
      <c r="T112" s="185">
        <f t="shared" si="3"/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186" t="s">
        <v>184</v>
      </c>
      <c r="AT112" s="186" t="s">
        <v>179</v>
      </c>
      <c r="AU112" s="186" t="s">
        <v>86</v>
      </c>
      <c r="AY112" s="19" t="s">
        <v>177</v>
      </c>
      <c r="BE112" s="187">
        <f t="shared" si="4"/>
        <v>0</v>
      </c>
      <c r="BF112" s="187">
        <f t="shared" si="5"/>
        <v>0</v>
      </c>
      <c r="BG112" s="187">
        <f t="shared" si="6"/>
        <v>0</v>
      </c>
      <c r="BH112" s="187">
        <f t="shared" si="7"/>
        <v>0</v>
      </c>
      <c r="BI112" s="187">
        <f t="shared" si="8"/>
        <v>0</v>
      </c>
      <c r="BJ112" s="19" t="s">
        <v>84</v>
      </c>
      <c r="BK112" s="187">
        <f t="shared" si="9"/>
        <v>0</v>
      </c>
      <c r="BL112" s="19" t="s">
        <v>184</v>
      </c>
      <c r="BM112" s="186" t="s">
        <v>6057</v>
      </c>
    </row>
    <row r="113" spans="1:65" s="2" customFormat="1" ht="16.5" customHeight="1">
      <c r="A113" s="36"/>
      <c r="B113" s="37"/>
      <c r="C113" s="175" t="s">
        <v>269</v>
      </c>
      <c r="D113" s="175" t="s">
        <v>179</v>
      </c>
      <c r="E113" s="176" t="s">
        <v>6058</v>
      </c>
      <c r="F113" s="177" t="s">
        <v>6059</v>
      </c>
      <c r="G113" s="178" t="s">
        <v>595</v>
      </c>
      <c r="H113" s="179">
        <v>40</v>
      </c>
      <c r="I113" s="180"/>
      <c r="J113" s="181">
        <f t="shared" si="0"/>
        <v>0</v>
      </c>
      <c r="K113" s="177" t="s">
        <v>6056</v>
      </c>
      <c r="L113" s="41"/>
      <c r="M113" s="182" t="s">
        <v>19</v>
      </c>
      <c r="N113" s="183" t="s">
        <v>47</v>
      </c>
      <c r="O113" s="66"/>
      <c r="P113" s="184">
        <f t="shared" si="1"/>
        <v>0</v>
      </c>
      <c r="Q113" s="184">
        <v>0</v>
      </c>
      <c r="R113" s="184">
        <f t="shared" si="2"/>
        <v>0</v>
      </c>
      <c r="S113" s="184">
        <v>0</v>
      </c>
      <c r="T113" s="185">
        <f t="shared" si="3"/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186" t="s">
        <v>184</v>
      </c>
      <c r="AT113" s="186" t="s">
        <v>179</v>
      </c>
      <c r="AU113" s="186" t="s">
        <v>86</v>
      </c>
      <c r="AY113" s="19" t="s">
        <v>177</v>
      </c>
      <c r="BE113" s="187">
        <f t="shared" si="4"/>
        <v>0</v>
      </c>
      <c r="BF113" s="187">
        <f t="shared" si="5"/>
        <v>0</v>
      </c>
      <c r="BG113" s="187">
        <f t="shared" si="6"/>
        <v>0</v>
      </c>
      <c r="BH113" s="187">
        <f t="shared" si="7"/>
        <v>0</v>
      </c>
      <c r="BI113" s="187">
        <f t="shared" si="8"/>
        <v>0</v>
      </c>
      <c r="BJ113" s="19" t="s">
        <v>84</v>
      </c>
      <c r="BK113" s="187">
        <f t="shared" si="9"/>
        <v>0</v>
      </c>
      <c r="BL113" s="19" t="s">
        <v>184</v>
      </c>
      <c r="BM113" s="186" t="s">
        <v>6060</v>
      </c>
    </row>
    <row r="114" spans="1:65" s="2" customFormat="1" ht="19.5">
      <c r="A114" s="36"/>
      <c r="B114" s="37"/>
      <c r="C114" s="38"/>
      <c r="D114" s="195" t="s">
        <v>4396</v>
      </c>
      <c r="E114" s="38"/>
      <c r="F114" s="260" t="s">
        <v>6061</v>
      </c>
      <c r="G114" s="38"/>
      <c r="H114" s="38"/>
      <c r="I114" s="190"/>
      <c r="J114" s="38"/>
      <c r="K114" s="38"/>
      <c r="L114" s="41"/>
      <c r="M114" s="191"/>
      <c r="N114" s="192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4396</v>
      </c>
      <c r="AU114" s="19" t="s">
        <v>86</v>
      </c>
    </row>
    <row r="115" spans="1:65" s="2" customFormat="1" ht="16.5" customHeight="1">
      <c r="A115" s="36"/>
      <c r="B115" s="37"/>
      <c r="C115" s="175" t="s">
        <v>275</v>
      </c>
      <c r="D115" s="175" t="s">
        <v>179</v>
      </c>
      <c r="E115" s="176" t="s">
        <v>6062</v>
      </c>
      <c r="F115" s="177" t="s">
        <v>6063</v>
      </c>
      <c r="G115" s="178" t="s">
        <v>595</v>
      </c>
      <c r="H115" s="179">
        <v>10</v>
      </c>
      <c r="I115" s="180"/>
      <c r="J115" s="181">
        <f t="shared" ref="J115:J124" si="10">ROUND(I115*H115,2)</f>
        <v>0</v>
      </c>
      <c r="K115" s="177" t="s">
        <v>6056</v>
      </c>
      <c r="L115" s="41"/>
      <c r="M115" s="182" t="s">
        <v>19</v>
      </c>
      <c r="N115" s="183" t="s">
        <v>47</v>
      </c>
      <c r="O115" s="66"/>
      <c r="P115" s="184">
        <f t="shared" ref="P115:P124" si="11">O115*H115</f>
        <v>0</v>
      </c>
      <c r="Q115" s="184">
        <v>0</v>
      </c>
      <c r="R115" s="184">
        <f t="shared" ref="R115:R124" si="12">Q115*H115</f>
        <v>0</v>
      </c>
      <c r="S115" s="184">
        <v>0</v>
      </c>
      <c r="T115" s="185">
        <f t="shared" ref="T115:T124" si="13"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186" t="s">
        <v>184</v>
      </c>
      <c r="AT115" s="186" t="s">
        <v>179</v>
      </c>
      <c r="AU115" s="186" t="s">
        <v>86</v>
      </c>
      <c r="AY115" s="19" t="s">
        <v>177</v>
      </c>
      <c r="BE115" s="187">
        <f t="shared" ref="BE115:BE124" si="14">IF(N115="základní",J115,0)</f>
        <v>0</v>
      </c>
      <c r="BF115" s="187">
        <f t="shared" ref="BF115:BF124" si="15">IF(N115="snížená",J115,0)</f>
        <v>0</v>
      </c>
      <c r="BG115" s="187">
        <f t="shared" ref="BG115:BG124" si="16">IF(N115="zákl. přenesená",J115,0)</f>
        <v>0</v>
      </c>
      <c r="BH115" s="187">
        <f t="shared" ref="BH115:BH124" si="17">IF(N115="sníž. přenesená",J115,0)</f>
        <v>0</v>
      </c>
      <c r="BI115" s="187">
        <f t="shared" ref="BI115:BI124" si="18">IF(N115="nulová",J115,0)</f>
        <v>0</v>
      </c>
      <c r="BJ115" s="19" t="s">
        <v>84</v>
      </c>
      <c r="BK115" s="187">
        <f t="shared" ref="BK115:BK124" si="19">ROUND(I115*H115,2)</f>
        <v>0</v>
      </c>
      <c r="BL115" s="19" t="s">
        <v>184</v>
      </c>
      <c r="BM115" s="186" t="s">
        <v>6064</v>
      </c>
    </row>
    <row r="116" spans="1:65" s="2" customFormat="1" ht="16.5" customHeight="1">
      <c r="A116" s="36"/>
      <c r="B116" s="37"/>
      <c r="C116" s="175" t="s">
        <v>280</v>
      </c>
      <c r="D116" s="175" t="s">
        <v>179</v>
      </c>
      <c r="E116" s="176" t="s">
        <v>6065</v>
      </c>
      <c r="F116" s="177" t="s">
        <v>6066</v>
      </c>
      <c r="G116" s="178" t="s">
        <v>595</v>
      </c>
      <c r="H116" s="179">
        <v>5</v>
      </c>
      <c r="I116" s="180"/>
      <c r="J116" s="181">
        <f t="shared" si="10"/>
        <v>0</v>
      </c>
      <c r="K116" s="177" t="s">
        <v>6056</v>
      </c>
      <c r="L116" s="41"/>
      <c r="M116" s="182" t="s">
        <v>19</v>
      </c>
      <c r="N116" s="183" t="s">
        <v>47</v>
      </c>
      <c r="O116" s="66"/>
      <c r="P116" s="184">
        <f t="shared" si="11"/>
        <v>0</v>
      </c>
      <c r="Q116" s="184">
        <v>0</v>
      </c>
      <c r="R116" s="184">
        <f t="shared" si="12"/>
        <v>0</v>
      </c>
      <c r="S116" s="184">
        <v>0</v>
      </c>
      <c r="T116" s="185">
        <f t="shared" si="13"/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186" t="s">
        <v>184</v>
      </c>
      <c r="AT116" s="186" t="s">
        <v>179</v>
      </c>
      <c r="AU116" s="186" t="s">
        <v>86</v>
      </c>
      <c r="AY116" s="19" t="s">
        <v>177</v>
      </c>
      <c r="BE116" s="187">
        <f t="shared" si="14"/>
        <v>0</v>
      </c>
      <c r="BF116" s="187">
        <f t="shared" si="15"/>
        <v>0</v>
      </c>
      <c r="BG116" s="187">
        <f t="shared" si="16"/>
        <v>0</v>
      </c>
      <c r="BH116" s="187">
        <f t="shared" si="17"/>
        <v>0</v>
      </c>
      <c r="BI116" s="187">
        <f t="shared" si="18"/>
        <v>0</v>
      </c>
      <c r="BJ116" s="19" t="s">
        <v>84</v>
      </c>
      <c r="BK116" s="187">
        <f t="shared" si="19"/>
        <v>0</v>
      </c>
      <c r="BL116" s="19" t="s">
        <v>184</v>
      </c>
      <c r="BM116" s="186" t="s">
        <v>6067</v>
      </c>
    </row>
    <row r="117" spans="1:65" s="2" customFormat="1" ht="16.5" customHeight="1">
      <c r="A117" s="36"/>
      <c r="B117" s="37"/>
      <c r="C117" s="175" t="s">
        <v>285</v>
      </c>
      <c r="D117" s="175" t="s">
        <v>179</v>
      </c>
      <c r="E117" s="176" t="s">
        <v>6068</v>
      </c>
      <c r="F117" s="177" t="s">
        <v>6069</v>
      </c>
      <c r="G117" s="178" t="s">
        <v>595</v>
      </c>
      <c r="H117" s="179">
        <v>5</v>
      </c>
      <c r="I117" s="180"/>
      <c r="J117" s="181">
        <f t="shared" si="10"/>
        <v>0</v>
      </c>
      <c r="K117" s="177" t="s">
        <v>6031</v>
      </c>
      <c r="L117" s="41"/>
      <c r="M117" s="182" t="s">
        <v>19</v>
      </c>
      <c r="N117" s="183" t="s">
        <v>47</v>
      </c>
      <c r="O117" s="66"/>
      <c r="P117" s="184">
        <f t="shared" si="11"/>
        <v>0</v>
      </c>
      <c r="Q117" s="184">
        <v>0</v>
      </c>
      <c r="R117" s="184">
        <f t="shared" si="12"/>
        <v>0</v>
      </c>
      <c r="S117" s="184">
        <v>0</v>
      </c>
      <c r="T117" s="185">
        <f t="shared" si="13"/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186" t="s">
        <v>184</v>
      </c>
      <c r="AT117" s="186" t="s">
        <v>179</v>
      </c>
      <c r="AU117" s="186" t="s">
        <v>86</v>
      </c>
      <c r="AY117" s="19" t="s">
        <v>177</v>
      </c>
      <c r="BE117" s="187">
        <f t="shared" si="14"/>
        <v>0</v>
      </c>
      <c r="BF117" s="187">
        <f t="shared" si="15"/>
        <v>0</v>
      </c>
      <c r="BG117" s="187">
        <f t="shared" si="16"/>
        <v>0</v>
      </c>
      <c r="BH117" s="187">
        <f t="shared" si="17"/>
        <v>0</v>
      </c>
      <c r="BI117" s="187">
        <f t="shared" si="18"/>
        <v>0</v>
      </c>
      <c r="BJ117" s="19" t="s">
        <v>84</v>
      </c>
      <c r="BK117" s="187">
        <f t="shared" si="19"/>
        <v>0</v>
      </c>
      <c r="BL117" s="19" t="s">
        <v>184</v>
      </c>
      <c r="BM117" s="186" t="s">
        <v>6070</v>
      </c>
    </row>
    <row r="118" spans="1:65" s="2" customFormat="1" ht="16.5" customHeight="1">
      <c r="A118" s="36"/>
      <c r="B118" s="37"/>
      <c r="C118" s="175" t="s">
        <v>290</v>
      </c>
      <c r="D118" s="175" t="s">
        <v>179</v>
      </c>
      <c r="E118" s="176" t="s">
        <v>6071</v>
      </c>
      <c r="F118" s="177" t="s">
        <v>6072</v>
      </c>
      <c r="G118" s="178" t="s">
        <v>595</v>
      </c>
      <c r="H118" s="179">
        <v>10</v>
      </c>
      <c r="I118" s="180"/>
      <c r="J118" s="181">
        <f t="shared" si="10"/>
        <v>0</v>
      </c>
      <c r="K118" s="177" t="s">
        <v>6031</v>
      </c>
      <c r="L118" s="41"/>
      <c r="M118" s="182" t="s">
        <v>19</v>
      </c>
      <c r="N118" s="183" t="s">
        <v>47</v>
      </c>
      <c r="O118" s="66"/>
      <c r="P118" s="184">
        <f t="shared" si="11"/>
        <v>0</v>
      </c>
      <c r="Q118" s="184">
        <v>0</v>
      </c>
      <c r="R118" s="184">
        <f t="shared" si="12"/>
        <v>0</v>
      </c>
      <c r="S118" s="184">
        <v>0</v>
      </c>
      <c r="T118" s="185">
        <f t="shared" si="13"/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186" t="s">
        <v>184</v>
      </c>
      <c r="AT118" s="186" t="s">
        <v>179</v>
      </c>
      <c r="AU118" s="186" t="s">
        <v>86</v>
      </c>
      <c r="AY118" s="19" t="s">
        <v>177</v>
      </c>
      <c r="BE118" s="187">
        <f t="shared" si="14"/>
        <v>0</v>
      </c>
      <c r="BF118" s="187">
        <f t="shared" si="15"/>
        <v>0</v>
      </c>
      <c r="BG118" s="187">
        <f t="shared" si="16"/>
        <v>0</v>
      </c>
      <c r="BH118" s="187">
        <f t="shared" si="17"/>
        <v>0</v>
      </c>
      <c r="BI118" s="187">
        <f t="shared" si="18"/>
        <v>0</v>
      </c>
      <c r="BJ118" s="19" t="s">
        <v>84</v>
      </c>
      <c r="BK118" s="187">
        <f t="shared" si="19"/>
        <v>0</v>
      </c>
      <c r="BL118" s="19" t="s">
        <v>184</v>
      </c>
      <c r="BM118" s="186" t="s">
        <v>6073</v>
      </c>
    </row>
    <row r="119" spans="1:65" s="2" customFormat="1" ht="16.5" customHeight="1">
      <c r="A119" s="36"/>
      <c r="B119" s="37"/>
      <c r="C119" s="175" t="s">
        <v>8</v>
      </c>
      <c r="D119" s="175" t="s">
        <v>179</v>
      </c>
      <c r="E119" s="176" t="s">
        <v>6074</v>
      </c>
      <c r="F119" s="177" t="s">
        <v>6075</v>
      </c>
      <c r="G119" s="178" t="s">
        <v>595</v>
      </c>
      <c r="H119" s="179">
        <v>5</v>
      </c>
      <c r="I119" s="180"/>
      <c r="J119" s="181">
        <f t="shared" si="10"/>
        <v>0</v>
      </c>
      <c r="K119" s="177" t="s">
        <v>6031</v>
      </c>
      <c r="L119" s="41"/>
      <c r="M119" s="182" t="s">
        <v>19</v>
      </c>
      <c r="N119" s="183" t="s">
        <v>47</v>
      </c>
      <c r="O119" s="66"/>
      <c r="P119" s="184">
        <f t="shared" si="11"/>
        <v>0</v>
      </c>
      <c r="Q119" s="184">
        <v>0</v>
      </c>
      <c r="R119" s="184">
        <f t="shared" si="12"/>
        <v>0</v>
      </c>
      <c r="S119" s="184">
        <v>0</v>
      </c>
      <c r="T119" s="185">
        <f t="shared" si="13"/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186" t="s">
        <v>184</v>
      </c>
      <c r="AT119" s="186" t="s">
        <v>179</v>
      </c>
      <c r="AU119" s="186" t="s">
        <v>86</v>
      </c>
      <c r="AY119" s="19" t="s">
        <v>177</v>
      </c>
      <c r="BE119" s="187">
        <f t="shared" si="14"/>
        <v>0</v>
      </c>
      <c r="BF119" s="187">
        <f t="shared" si="15"/>
        <v>0</v>
      </c>
      <c r="BG119" s="187">
        <f t="shared" si="16"/>
        <v>0</v>
      </c>
      <c r="BH119" s="187">
        <f t="shared" si="17"/>
        <v>0</v>
      </c>
      <c r="BI119" s="187">
        <f t="shared" si="18"/>
        <v>0</v>
      </c>
      <c r="BJ119" s="19" t="s">
        <v>84</v>
      </c>
      <c r="BK119" s="187">
        <f t="shared" si="19"/>
        <v>0</v>
      </c>
      <c r="BL119" s="19" t="s">
        <v>184</v>
      </c>
      <c r="BM119" s="186" t="s">
        <v>6076</v>
      </c>
    </row>
    <row r="120" spans="1:65" s="2" customFormat="1" ht="16.5" customHeight="1">
      <c r="A120" s="36"/>
      <c r="B120" s="37"/>
      <c r="C120" s="175" t="s">
        <v>301</v>
      </c>
      <c r="D120" s="175" t="s">
        <v>179</v>
      </c>
      <c r="E120" s="176" t="s">
        <v>6077</v>
      </c>
      <c r="F120" s="177" t="s">
        <v>6078</v>
      </c>
      <c r="G120" s="178" t="s">
        <v>595</v>
      </c>
      <c r="H120" s="179">
        <v>25</v>
      </c>
      <c r="I120" s="180"/>
      <c r="J120" s="181">
        <f t="shared" si="10"/>
        <v>0</v>
      </c>
      <c r="K120" s="177" t="s">
        <v>6031</v>
      </c>
      <c r="L120" s="41"/>
      <c r="M120" s="182" t="s">
        <v>19</v>
      </c>
      <c r="N120" s="183" t="s">
        <v>47</v>
      </c>
      <c r="O120" s="66"/>
      <c r="P120" s="184">
        <f t="shared" si="11"/>
        <v>0</v>
      </c>
      <c r="Q120" s="184">
        <v>0</v>
      </c>
      <c r="R120" s="184">
        <f t="shared" si="12"/>
        <v>0</v>
      </c>
      <c r="S120" s="184">
        <v>0</v>
      </c>
      <c r="T120" s="185">
        <f t="shared" si="13"/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186" t="s">
        <v>184</v>
      </c>
      <c r="AT120" s="186" t="s">
        <v>179</v>
      </c>
      <c r="AU120" s="186" t="s">
        <v>86</v>
      </c>
      <c r="AY120" s="19" t="s">
        <v>177</v>
      </c>
      <c r="BE120" s="187">
        <f t="shared" si="14"/>
        <v>0</v>
      </c>
      <c r="BF120" s="187">
        <f t="shared" si="15"/>
        <v>0</v>
      </c>
      <c r="BG120" s="187">
        <f t="shared" si="16"/>
        <v>0</v>
      </c>
      <c r="BH120" s="187">
        <f t="shared" si="17"/>
        <v>0</v>
      </c>
      <c r="BI120" s="187">
        <f t="shared" si="18"/>
        <v>0</v>
      </c>
      <c r="BJ120" s="19" t="s">
        <v>84</v>
      </c>
      <c r="BK120" s="187">
        <f t="shared" si="19"/>
        <v>0</v>
      </c>
      <c r="BL120" s="19" t="s">
        <v>184</v>
      </c>
      <c r="BM120" s="186" t="s">
        <v>6079</v>
      </c>
    </row>
    <row r="121" spans="1:65" s="2" customFormat="1" ht="16.5" customHeight="1">
      <c r="A121" s="36"/>
      <c r="B121" s="37"/>
      <c r="C121" s="175" t="s">
        <v>321</v>
      </c>
      <c r="D121" s="175" t="s">
        <v>179</v>
      </c>
      <c r="E121" s="176" t="s">
        <v>6080</v>
      </c>
      <c r="F121" s="177" t="s">
        <v>6081</v>
      </c>
      <c r="G121" s="178" t="s">
        <v>595</v>
      </c>
      <c r="H121" s="179">
        <v>10</v>
      </c>
      <c r="I121" s="180"/>
      <c r="J121" s="181">
        <f t="shared" si="10"/>
        <v>0</v>
      </c>
      <c r="K121" s="177" t="s">
        <v>6031</v>
      </c>
      <c r="L121" s="41"/>
      <c r="M121" s="182" t="s">
        <v>19</v>
      </c>
      <c r="N121" s="183" t="s">
        <v>47</v>
      </c>
      <c r="O121" s="66"/>
      <c r="P121" s="184">
        <f t="shared" si="11"/>
        <v>0</v>
      </c>
      <c r="Q121" s="184">
        <v>0</v>
      </c>
      <c r="R121" s="184">
        <f t="shared" si="12"/>
        <v>0</v>
      </c>
      <c r="S121" s="184">
        <v>0</v>
      </c>
      <c r="T121" s="185">
        <f t="shared" si="13"/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186" t="s">
        <v>184</v>
      </c>
      <c r="AT121" s="186" t="s">
        <v>179</v>
      </c>
      <c r="AU121" s="186" t="s">
        <v>86</v>
      </c>
      <c r="AY121" s="19" t="s">
        <v>177</v>
      </c>
      <c r="BE121" s="187">
        <f t="shared" si="14"/>
        <v>0</v>
      </c>
      <c r="BF121" s="187">
        <f t="shared" si="15"/>
        <v>0</v>
      </c>
      <c r="BG121" s="187">
        <f t="shared" si="16"/>
        <v>0</v>
      </c>
      <c r="BH121" s="187">
        <f t="shared" si="17"/>
        <v>0</v>
      </c>
      <c r="BI121" s="187">
        <f t="shared" si="18"/>
        <v>0</v>
      </c>
      <c r="BJ121" s="19" t="s">
        <v>84</v>
      </c>
      <c r="BK121" s="187">
        <f t="shared" si="19"/>
        <v>0</v>
      </c>
      <c r="BL121" s="19" t="s">
        <v>184</v>
      </c>
      <c r="BM121" s="186" t="s">
        <v>6082</v>
      </c>
    </row>
    <row r="122" spans="1:65" s="2" customFormat="1" ht="16.5" customHeight="1">
      <c r="A122" s="36"/>
      <c r="B122" s="37"/>
      <c r="C122" s="175" t="s">
        <v>339</v>
      </c>
      <c r="D122" s="175" t="s">
        <v>179</v>
      </c>
      <c r="E122" s="176" t="s">
        <v>6083</v>
      </c>
      <c r="F122" s="177" t="s">
        <v>6084</v>
      </c>
      <c r="G122" s="178" t="s">
        <v>595</v>
      </c>
      <c r="H122" s="179">
        <v>5</v>
      </c>
      <c r="I122" s="180"/>
      <c r="J122" s="181">
        <f t="shared" si="10"/>
        <v>0</v>
      </c>
      <c r="K122" s="177" t="s">
        <v>6031</v>
      </c>
      <c r="L122" s="41"/>
      <c r="M122" s="182" t="s">
        <v>19</v>
      </c>
      <c r="N122" s="183" t="s">
        <v>47</v>
      </c>
      <c r="O122" s="66"/>
      <c r="P122" s="184">
        <f t="shared" si="11"/>
        <v>0</v>
      </c>
      <c r="Q122" s="184">
        <v>0</v>
      </c>
      <c r="R122" s="184">
        <f t="shared" si="12"/>
        <v>0</v>
      </c>
      <c r="S122" s="184">
        <v>0</v>
      </c>
      <c r="T122" s="185">
        <f t="shared" si="13"/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186" t="s">
        <v>184</v>
      </c>
      <c r="AT122" s="186" t="s">
        <v>179</v>
      </c>
      <c r="AU122" s="186" t="s">
        <v>86</v>
      </c>
      <c r="AY122" s="19" t="s">
        <v>177</v>
      </c>
      <c r="BE122" s="187">
        <f t="shared" si="14"/>
        <v>0</v>
      </c>
      <c r="BF122" s="187">
        <f t="shared" si="15"/>
        <v>0</v>
      </c>
      <c r="BG122" s="187">
        <f t="shared" si="16"/>
        <v>0</v>
      </c>
      <c r="BH122" s="187">
        <f t="shared" si="17"/>
        <v>0</v>
      </c>
      <c r="BI122" s="187">
        <f t="shared" si="18"/>
        <v>0</v>
      </c>
      <c r="BJ122" s="19" t="s">
        <v>84</v>
      </c>
      <c r="BK122" s="187">
        <f t="shared" si="19"/>
        <v>0</v>
      </c>
      <c r="BL122" s="19" t="s">
        <v>184</v>
      </c>
      <c r="BM122" s="186" t="s">
        <v>6085</v>
      </c>
    </row>
    <row r="123" spans="1:65" s="2" customFormat="1" ht="16.5" customHeight="1">
      <c r="A123" s="36"/>
      <c r="B123" s="37"/>
      <c r="C123" s="175" t="s">
        <v>346</v>
      </c>
      <c r="D123" s="175" t="s">
        <v>179</v>
      </c>
      <c r="E123" s="176" t="s">
        <v>6086</v>
      </c>
      <c r="F123" s="177" t="s">
        <v>6087</v>
      </c>
      <c r="G123" s="178" t="s">
        <v>272</v>
      </c>
      <c r="H123" s="179">
        <v>1</v>
      </c>
      <c r="I123" s="180"/>
      <c r="J123" s="181">
        <f t="shared" si="10"/>
        <v>0</v>
      </c>
      <c r="K123" s="177" t="s">
        <v>6088</v>
      </c>
      <c r="L123" s="41"/>
      <c r="M123" s="182" t="s">
        <v>19</v>
      </c>
      <c r="N123" s="183" t="s">
        <v>47</v>
      </c>
      <c r="O123" s="66"/>
      <c r="P123" s="184">
        <f t="shared" si="11"/>
        <v>0</v>
      </c>
      <c r="Q123" s="184">
        <v>0</v>
      </c>
      <c r="R123" s="184">
        <f t="shared" si="12"/>
        <v>0</v>
      </c>
      <c r="S123" s="184">
        <v>0</v>
      </c>
      <c r="T123" s="185">
        <f t="shared" si="13"/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186" t="s">
        <v>184</v>
      </c>
      <c r="AT123" s="186" t="s">
        <v>179</v>
      </c>
      <c r="AU123" s="186" t="s">
        <v>86</v>
      </c>
      <c r="AY123" s="19" t="s">
        <v>177</v>
      </c>
      <c r="BE123" s="187">
        <f t="shared" si="14"/>
        <v>0</v>
      </c>
      <c r="BF123" s="187">
        <f t="shared" si="15"/>
        <v>0</v>
      </c>
      <c r="BG123" s="187">
        <f t="shared" si="16"/>
        <v>0</v>
      </c>
      <c r="BH123" s="187">
        <f t="shared" si="17"/>
        <v>0</v>
      </c>
      <c r="BI123" s="187">
        <f t="shared" si="18"/>
        <v>0</v>
      </c>
      <c r="BJ123" s="19" t="s">
        <v>84</v>
      </c>
      <c r="BK123" s="187">
        <f t="shared" si="19"/>
        <v>0</v>
      </c>
      <c r="BL123" s="19" t="s">
        <v>184</v>
      </c>
      <c r="BM123" s="186" t="s">
        <v>6089</v>
      </c>
    </row>
    <row r="124" spans="1:65" s="2" customFormat="1" ht="16.5" customHeight="1">
      <c r="A124" s="36"/>
      <c r="B124" s="37"/>
      <c r="C124" s="175" t="s">
        <v>368</v>
      </c>
      <c r="D124" s="175" t="s">
        <v>179</v>
      </c>
      <c r="E124" s="176" t="s">
        <v>6090</v>
      </c>
      <c r="F124" s="177" t="s">
        <v>6091</v>
      </c>
      <c r="G124" s="178" t="s">
        <v>272</v>
      </c>
      <c r="H124" s="179">
        <v>1</v>
      </c>
      <c r="I124" s="180"/>
      <c r="J124" s="181">
        <f t="shared" si="10"/>
        <v>0</v>
      </c>
      <c r="K124" s="177" t="s">
        <v>6088</v>
      </c>
      <c r="L124" s="41"/>
      <c r="M124" s="182" t="s">
        <v>19</v>
      </c>
      <c r="N124" s="183" t="s">
        <v>47</v>
      </c>
      <c r="O124" s="66"/>
      <c r="P124" s="184">
        <f t="shared" si="11"/>
        <v>0</v>
      </c>
      <c r="Q124" s="184">
        <v>0</v>
      </c>
      <c r="R124" s="184">
        <f t="shared" si="12"/>
        <v>0</v>
      </c>
      <c r="S124" s="184">
        <v>0</v>
      </c>
      <c r="T124" s="185">
        <f t="shared" si="13"/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186" t="s">
        <v>184</v>
      </c>
      <c r="AT124" s="186" t="s">
        <v>179</v>
      </c>
      <c r="AU124" s="186" t="s">
        <v>86</v>
      </c>
      <c r="AY124" s="19" t="s">
        <v>177</v>
      </c>
      <c r="BE124" s="187">
        <f t="shared" si="14"/>
        <v>0</v>
      </c>
      <c r="BF124" s="187">
        <f t="shared" si="15"/>
        <v>0</v>
      </c>
      <c r="BG124" s="187">
        <f t="shared" si="16"/>
        <v>0</v>
      </c>
      <c r="BH124" s="187">
        <f t="shared" si="17"/>
        <v>0</v>
      </c>
      <c r="BI124" s="187">
        <f t="shared" si="18"/>
        <v>0</v>
      </c>
      <c r="BJ124" s="19" t="s">
        <v>84</v>
      </c>
      <c r="BK124" s="187">
        <f t="shared" si="19"/>
        <v>0</v>
      </c>
      <c r="BL124" s="19" t="s">
        <v>184</v>
      </c>
      <c r="BM124" s="186" t="s">
        <v>6092</v>
      </c>
    </row>
    <row r="125" spans="1:65" s="2" customFormat="1" ht="117">
      <c r="A125" s="36"/>
      <c r="B125" s="37"/>
      <c r="C125" s="38"/>
      <c r="D125" s="195" t="s">
        <v>4396</v>
      </c>
      <c r="E125" s="38"/>
      <c r="F125" s="260" t="s">
        <v>6093</v>
      </c>
      <c r="G125" s="38"/>
      <c r="H125" s="38"/>
      <c r="I125" s="190"/>
      <c r="J125" s="38"/>
      <c r="K125" s="38"/>
      <c r="L125" s="41"/>
      <c r="M125" s="191"/>
      <c r="N125" s="192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4396</v>
      </c>
      <c r="AU125" s="19" t="s">
        <v>86</v>
      </c>
    </row>
    <row r="126" spans="1:65" s="2" customFormat="1" ht="16.5" customHeight="1">
      <c r="A126" s="36"/>
      <c r="B126" s="37"/>
      <c r="C126" s="175" t="s">
        <v>7</v>
      </c>
      <c r="D126" s="175" t="s">
        <v>179</v>
      </c>
      <c r="E126" s="176" t="s">
        <v>6094</v>
      </c>
      <c r="F126" s="177" t="s">
        <v>6095</v>
      </c>
      <c r="G126" s="178" t="s">
        <v>272</v>
      </c>
      <c r="H126" s="179">
        <v>2</v>
      </c>
      <c r="I126" s="180"/>
      <c r="J126" s="181">
        <f>ROUND(I126*H126,2)</f>
        <v>0</v>
      </c>
      <c r="K126" s="177" t="s">
        <v>6088</v>
      </c>
      <c r="L126" s="41"/>
      <c r="M126" s="182" t="s">
        <v>19</v>
      </c>
      <c r="N126" s="183" t="s">
        <v>47</v>
      </c>
      <c r="O126" s="66"/>
      <c r="P126" s="184">
        <f>O126*H126</f>
        <v>0</v>
      </c>
      <c r="Q126" s="184">
        <v>0</v>
      </c>
      <c r="R126" s="184">
        <f>Q126*H126</f>
        <v>0</v>
      </c>
      <c r="S126" s="184">
        <v>0</v>
      </c>
      <c r="T126" s="185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186" t="s">
        <v>184</v>
      </c>
      <c r="AT126" s="186" t="s">
        <v>179</v>
      </c>
      <c r="AU126" s="186" t="s">
        <v>86</v>
      </c>
      <c r="AY126" s="19" t="s">
        <v>177</v>
      </c>
      <c r="BE126" s="187">
        <f>IF(N126="základní",J126,0)</f>
        <v>0</v>
      </c>
      <c r="BF126" s="187">
        <f>IF(N126="snížená",J126,0)</f>
        <v>0</v>
      </c>
      <c r="BG126" s="187">
        <f>IF(N126="zákl. přenesená",J126,0)</f>
        <v>0</v>
      </c>
      <c r="BH126" s="187">
        <f>IF(N126="sníž. přenesená",J126,0)</f>
        <v>0</v>
      </c>
      <c r="BI126" s="187">
        <f>IF(N126="nulová",J126,0)</f>
        <v>0</v>
      </c>
      <c r="BJ126" s="19" t="s">
        <v>84</v>
      </c>
      <c r="BK126" s="187">
        <f>ROUND(I126*H126,2)</f>
        <v>0</v>
      </c>
      <c r="BL126" s="19" t="s">
        <v>184</v>
      </c>
      <c r="BM126" s="186" t="s">
        <v>6096</v>
      </c>
    </row>
    <row r="127" spans="1:65" s="2" customFormat="1" ht="16.5" customHeight="1">
      <c r="A127" s="36"/>
      <c r="B127" s="37"/>
      <c r="C127" s="175" t="s">
        <v>387</v>
      </c>
      <c r="D127" s="175" t="s">
        <v>179</v>
      </c>
      <c r="E127" s="176" t="s">
        <v>6097</v>
      </c>
      <c r="F127" s="177" t="s">
        <v>6098</v>
      </c>
      <c r="G127" s="178" t="s">
        <v>272</v>
      </c>
      <c r="H127" s="179">
        <v>2</v>
      </c>
      <c r="I127" s="180"/>
      <c r="J127" s="181">
        <f>ROUND(I127*H127,2)</f>
        <v>0</v>
      </c>
      <c r="K127" s="177" t="s">
        <v>6088</v>
      </c>
      <c r="L127" s="41"/>
      <c r="M127" s="182" t="s">
        <v>19</v>
      </c>
      <c r="N127" s="183" t="s">
        <v>47</v>
      </c>
      <c r="O127" s="66"/>
      <c r="P127" s="184">
        <f>O127*H127</f>
        <v>0</v>
      </c>
      <c r="Q127" s="184">
        <v>0</v>
      </c>
      <c r="R127" s="184">
        <f>Q127*H127</f>
        <v>0</v>
      </c>
      <c r="S127" s="184">
        <v>0</v>
      </c>
      <c r="T127" s="185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186" t="s">
        <v>184</v>
      </c>
      <c r="AT127" s="186" t="s">
        <v>179</v>
      </c>
      <c r="AU127" s="186" t="s">
        <v>86</v>
      </c>
      <c r="AY127" s="19" t="s">
        <v>177</v>
      </c>
      <c r="BE127" s="187">
        <f>IF(N127="základní",J127,0)</f>
        <v>0</v>
      </c>
      <c r="BF127" s="187">
        <f>IF(N127="snížená",J127,0)</f>
        <v>0</v>
      </c>
      <c r="BG127" s="187">
        <f>IF(N127="zákl. přenesená",J127,0)</f>
        <v>0</v>
      </c>
      <c r="BH127" s="187">
        <f>IF(N127="sníž. přenesená",J127,0)</f>
        <v>0</v>
      </c>
      <c r="BI127" s="187">
        <f>IF(N127="nulová",J127,0)</f>
        <v>0</v>
      </c>
      <c r="BJ127" s="19" t="s">
        <v>84</v>
      </c>
      <c r="BK127" s="187">
        <f>ROUND(I127*H127,2)</f>
        <v>0</v>
      </c>
      <c r="BL127" s="19" t="s">
        <v>184</v>
      </c>
      <c r="BM127" s="186" t="s">
        <v>6099</v>
      </c>
    </row>
    <row r="128" spans="1:65" s="2" customFormat="1" ht="19.5">
      <c r="A128" s="36"/>
      <c r="B128" s="37"/>
      <c r="C128" s="38"/>
      <c r="D128" s="195" t="s">
        <v>4396</v>
      </c>
      <c r="E128" s="38"/>
      <c r="F128" s="260" t="s">
        <v>6100</v>
      </c>
      <c r="G128" s="38"/>
      <c r="H128" s="38"/>
      <c r="I128" s="190"/>
      <c r="J128" s="38"/>
      <c r="K128" s="38"/>
      <c r="L128" s="41"/>
      <c r="M128" s="191"/>
      <c r="N128" s="192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4396</v>
      </c>
      <c r="AU128" s="19" t="s">
        <v>86</v>
      </c>
    </row>
    <row r="129" spans="1:65" s="2" customFormat="1" ht="16.5" customHeight="1">
      <c r="A129" s="36"/>
      <c r="B129" s="37"/>
      <c r="C129" s="175" t="s">
        <v>396</v>
      </c>
      <c r="D129" s="175" t="s">
        <v>179</v>
      </c>
      <c r="E129" s="176" t="s">
        <v>6101</v>
      </c>
      <c r="F129" s="177" t="s">
        <v>6102</v>
      </c>
      <c r="G129" s="178" t="s">
        <v>272</v>
      </c>
      <c r="H129" s="179">
        <v>1</v>
      </c>
      <c r="I129" s="180"/>
      <c r="J129" s="181">
        <f>ROUND(I129*H129,2)</f>
        <v>0</v>
      </c>
      <c r="K129" s="177" t="s">
        <v>6088</v>
      </c>
      <c r="L129" s="41"/>
      <c r="M129" s="182" t="s">
        <v>19</v>
      </c>
      <c r="N129" s="183" t="s">
        <v>47</v>
      </c>
      <c r="O129" s="66"/>
      <c r="P129" s="184">
        <f>O129*H129</f>
        <v>0</v>
      </c>
      <c r="Q129" s="184">
        <v>0</v>
      </c>
      <c r="R129" s="184">
        <f>Q129*H129</f>
        <v>0</v>
      </c>
      <c r="S129" s="184">
        <v>0</v>
      </c>
      <c r="T129" s="185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186" t="s">
        <v>184</v>
      </c>
      <c r="AT129" s="186" t="s">
        <v>179</v>
      </c>
      <c r="AU129" s="186" t="s">
        <v>86</v>
      </c>
      <c r="AY129" s="19" t="s">
        <v>177</v>
      </c>
      <c r="BE129" s="187">
        <f>IF(N129="základní",J129,0)</f>
        <v>0</v>
      </c>
      <c r="BF129" s="187">
        <f>IF(N129="snížená",J129,0)</f>
        <v>0</v>
      </c>
      <c r="BG129" s="187">
        <f>IF(N129="zákl. přenesená",J129,0)</f>
        <v>0</v>
      </c>
      <c r="BH129" s="187">
        <f>IF(N129="sníž. přenesená",J129,0)</f>
        <v>0</v>
      </c>
      <c r="BI129" s="187">
        <f>IF(N129="nulová",J129,0)</f>
        <v>0</v>
      </c>
      <c r="BJ129" s="19" t="s">
        <v>84</v>
      </c>
      <c r="BK129" s="187">
        <f>ROUND(I129*H129,2)</f>
        <v>0</v>
      </c>
      <c r="BL129" s="19" t="s">
        <v>184</v>
      </c>
      <c r="BM129" s="186" t="s">
        <v>6103</v>
      </c>
    </row>
    <row r="130" spans="1:65" s="2" customFormat="1" ht="16.5" customHeight="1">
      <c r="A130" s="36"/>
      <c r="B130" s="37"/>
      <c r="C130" s="175" t="s">
        <v>402</v>
      </c>
      <c r="D130" s="175" t="s">
        <v>179</v>
      </c>
      <c r="E130" s="176" t="s">
        <v>6104</v>
      </c>
      <c r="F130" s="177" t="s">
        <v>6105</v>
      </c>
      <c r="G130" s="178" t="s">
        <v>272</v>
      </c>
      <c r="H130" s="179">
        <v>1</v>
      </c>
      <c r="I130" s="180"/>
      <c r="J130" s="181">
        <f>ROUND(I130*H130,2)</f>
        <v>0</v>
      </c>
      <c r="K130" s="177" t="s">
        <v>6088</v>
      </c>
      <c r="L130" s="41"/>
      <c r="M130" s="182" t="s">
        <v>19</v>
      </c>
      <c r="N130" s="183" t="s">
        <v>47</v>
      </c>
      <c r="O130" s="66"/>
      <c r="P130" s="184">
        <f>O130*H130</f>
        <v>0</v>
      </c>
      <c r="Q130" s="184">
        <v>0</v>
      </c>
      <c r="R130" s="184">
        <f>Q130*H130</f>
        <v>0</v>
      </c>
      <c r="S130" s="184">
        <v>0</v>
      </c>
      <c r="T130" s="185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186" t="s">
        <v>184</v>
      </c>
      <c r="AT130" s="186" t="s">
        <v>179</v>
      </c>
      <c r="AU130" s="186" t="s">
        <v>86</v>
      </c>
      <c r="AY130" s="19" t="s">
        <v>177</v>
      </c>
      <c r="BE130" s="187">
        <f>IF(N130="základní",J130,0)</f>
        <v>0</v>
      </c>
      <c r="BF130" s="187">
        <f>IF(N130="snížená",J130,0)</f>
        <v>0</v>
      </c>
      <c r="BG130" s="187">
        <f>IF(N130="zákl. přenesená",J130,0)</f>
        <v>0</v>
      </c>
      <c r="BH130" s="187">
        <f>IF(N130="sníž. přenesená",J130,0)</f>
        <v>0</v>
      </c>
      <c r="BI130" s="187">
        <f>IF(N130="nulová",J130,0)</f>
        <v>0</v>
      </c>
      <c r="BJ130" s="19" t="s">
        <v>84</v>
      </c>
      <c r="BK130" s="187">
        <f>ROUND(I130*H130,2)</f>
        <v>0</v>
      </c>
      <c r="BL130" s="19" t="s">
        <v>184</v>
      </c>
      <c r="BM130" s="186" t="s">
        <v>6106</v>
      </c>
    </row>
    <row r="131" spans="1:65" s="2" customFormat="1" ht="19.5">
      <c r="A131" s="36"/>
      <c r="B131" s="37"/>
      <c r="C131" s="38"/>
      <c r="D131" s="195" t="s">
        <v>4396</v>
      </c>
      <c r="E131" s="38"/>
      <c r="F131" s="260" t="s">
        <v>6107</v>
      </c>
      <c r="G131" s="38"/>
      <c r="H131" s="38"/>
      <c r="I131" s="190"/>
      <c r="J131" s="38"/>
      <c r="K131" s="38"/>
      <c r="L131" s="41"/>
      <c r="M131" s="191"/>
      <c r="N131" s="192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4396</v>
      </c>
      <c r="AU131" s="19" t="s">
        <v>86</v>
      </c>
    </row>
    <row r="132" spans="1:65" s="2" customFormat="1" ht="16.5" customHeight="1">
      <c r="A132" s="36"/>
      <c r="B132" s="37"/>
      <c r="C132" s="175" t="s">
        <v>511</v>
      </c>
      <c r="D132" s="175" t="s">
        <v>179</v>
      </c>
      <c r="E132" s="176" t="s">
        <v>6108</v>
      </c>
      <c r="F132" s="177" t="s">
        <v>6109</v>
      </c>
      <c r="G132" s="178" t="s">
        <v>272</v>
      </c>
      <c r="H132" s="179">
        <v>2</v>
      </c>
      <c r="I132" s="180"/>
      <c r="J132" s="181">
        <f t="shared" ref="J132:J152" si="20">ROUND(I132*H132,2)</f>
        <v>0</v>
      </c>
      <c r="K132" s="177" t="s">
        <v>6031</v>
      </c>
      <c r="L132" s="41"/>
      <c r="M132" s="182" t="s">
        <v>19</v>
      </c>
      <c r="N132" s="183" t="s">
        <v>47</v>
      </c>
      <c r="O132" s="66"/>
      <c r="P132" s="184">
        <f t="shared" ref="P132:P152" si="21">O132*H132</f>
        <v>0</v>
      </c>
      <c r="Q132" s="184">
        <v>0</v>
      </c>
      <c r="R132" s="184">
        <f t="shared" ref="R132:R152" si="22">Q132*H132</f>
        <v>0</v>
      </c>
      <c r="S132" s="184">
        <v>0</v>
      </c>
      <c r="T132" s="185">
        <f t="shared" ref="T132:T152" si="23"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186" t="s">
        <v>184</v>
      </c>
      <c r="AT132" s="186" t="s">
        <v>179</v>
      </c>
      <c r="AU132" s="186" t="s">
        <v>86</v>
      </c>
      <c r="AY132" s="19" t="s">
        <v>177</v>
      </c>
      <c r="BE132" s="187">
        <f t="shared" ref="BE132:BE152" si="24">IF(N132="základní",J132,0)</f>
        <v>0</v>
      </c>
      <c r="BF132" s="187">
        <f t="shared" ref="BF132:BF152" si="25">IF(N132="snížená",J132,0)</f>
        <v>0</v>
      </c>
      <c r="BG132" s="187">
        <f t="shared" ref="BG132:BG152" si="26">IF(N132="zákl. přenesená",J132,0)</f>
        <v>0</v>
      </c>
      <c r="BH132" s="187">
        <f t="shared" ref="BH132:BH152" si="27">IF(N132="sníž. přenesená",J132,0)</f>
        <v>0</v>
      </c>
      <c r="BI132" s="187">
        <f t="shared" ref="BI132:BI152" si="28">IF(N132="nulová",J132,0)</f>
        <v>0</v>
      </c>
      <c r="BJ132" s="19" t="s">
        <v>84</v>
      </c>
      <c r="BK132" s="187">
        <f t="shared" ref="BK132:BK152" si="29">ROUND(I132*H132,2)</f>
        <v>0</v>
      </c>
      <c r="BL132" s="19" t="s">
        <v>184</v>
      </c>
      <c r="BM132" s="186" t="s">
        <v>6110</v>
      </c>
    </row>
    <row r="133" spans="1:65" s="2" customFormat="1" ht="16.5" customHeight="1">
      <c r="A133" s="36"/>
      <c r="B133" s="37"/>
      <c r="C133" s="175" t="s">
        <v>518</v>
      </c>
      <c r="D133" s="175" t="s">
        <v>179</v>
      </c>
      <c r="E133" s="176" t="s">
        <v>6111</v>
      </c>
      <c r="F133" s="177" t="s">
        <v>6112</v>
      </c>
      <c r="G133" s="178" t="s">
        <v>272</v>
      </c>
      <c r="H133" s="179">
        <v>2</v>
      </c>
      <c r="I133" s="180"/>
      <c r="J133" s="181">
        <f t="shared" si="20"/>
        <v>0</v>
      </c>
      <c r="K133" s="177" t="s">
        <v>6088</v>
      </c>
      <c r="L133" s="41"/>
      <c r="M133" s="182" t="s">
        <v>19</v>
      </c>
      <c r="N133" s="183" t="s">
        <v>47</v>
      </c>
      <c r="O133" s="66"/>
      <c r="P133" s="184">
        <f t="shared" si="21"/>
        <v>0</v>
      </c>
      <c r="Q133" s="184">
        <v>0</v>
      </c>
      <c r="R133" s="184">
        <f t="shared" si="22"/>
        <v>0</v>
      </c>
      <c r="S133" s="184">
        <v>0</v>
      </c>
      <c r="T133" s="185">
        <f t="shared" si="23"/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186" t="s">
        <v>184</v>
      </c>
      <c r="AT133" s="186" t="s">
        <v>179</v>
      </c>
      <c r="AU133" s="186" t="s">
        <v>86</v>
      </c>
      <c r="AY133" s="19" t="s">
        <v>177</v>
      </c>
      <c r="BE133" s="187">
        <f t="shared" si="24"/>
        <v>0</v>
      </c>
      <c r="BF133" s="187">
        <f t="shared" si="25"/>
        <v>0</v>
      </c>
      <c r="BG133" s="187">
        <f t="shared" si="26"/>
        <v>0</v>
      </c>
      <c r="BH133" s="187">
        <f t="shared" si="27"/>
        <v>0</v>
      </c>
      <c r="BI133" s="187">
        <f t="shared" si="28"/>
        <v>0</v>
      </c>
      <c r="BJ133" s="19" t="s">
        <v>84</v>
      </c>
      <c r="BK133" s="187">
        <f t="shared" si="29"/>
        <v>0</v>
      </c>
      <c r="BL133" s="19" t="s">
        <v>184</v>
      </c>
      <c r="BM133" s="186" t="s">
        <v>6113</v>
      </c>
    </row>
    <row r="134" spans="1:65" s="2" customFormat="1" ht="16.5" customHeight="1">
      <c r="A134" s="36"/>
      <c r="B134" s="37"/>
      <c r="C134" s="175" t="s">
        <v>523</v>
      </c>
      <c r="D134" s="175" t="s">
        <v>179</v>
      </c>
      <c r="E134" s="176" t="s">
        <v>6114</v>
      </c>
      <c r="F134" s="177" t="s">
        <v>6115</v>
      </c>
      <c r="G134" s="178" t="s">
        <v>272</v>
      </c>
      <c r="H134" s="179">
        <v>8</v>
      </c>
      <c r="I134" s="180"/>
      <c r="J134" s="181">
        <f t="shared" si="20"/>
        <v>0</v>
      </c>
      <c r="K134" s="177" t="s">
        <v>6056</v>
      </c>
      <c r="L134" s="41"/>
      <c r="M134" s="182" t="s">
        <v>19</v>
      </c>
      <c r="N134" s="183" t="s">
        <v>47</v>
      </c>
      <c r="O134" s="66"/>
      <c r="P134" s="184">
        <f t="shared" si="21"/>
        <v>0</v>
      </c>
      <c r="Q134" s="184">
        <v>0</v>
      </c>
      <c r="R134" s="184">
        <f t="shared" si="22"/>
        <v>0</v>
      </c>
      <c r="S134" s="184">
        <v>0</v>
      </c>
      <c r="T134" s="185">
        <f t="shared" si="23"/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186" t="s">
        <v>184</v>
      </c>
      <c r="AT134" s="186" t="s">
        <v>179</v>
      </c>
      <c r="AU134" s="186" t="s">
        <v>86</v>
      </c>
      <c r="AY134" s="19" t="s">
        <v>177</v>
      </c>
      <c r="BE134" s="187">
        <f t="shared" si="24"/>
        <v>0</v>
      </c>
      <c r="BF134" s="187">
        <f t="shared" si="25"/>
        <v>0</v>
      </c>
      <c r="BG134" s="187">
        <f t="shared" si="26"/>
        <v>0</v>
      </c>
      <c r="BH134" s="187">
        <f t="shared" si="27"/>
        <v>0</v>
      </c>
      <c r="BI134" s="187">
        <f t="shared" si="28"/>
        <v>0</v>
      </c>
      <c r="BJ134" s="19" t="s">
        <v>84</v>
      </c>
      <c r="BK134" s="187">
        <f t="shared" si="29"/>
        <v>0</v>
      </c>
      <c r="BL134" s="19" t="s">
        <v>184</v>
      </c>
      <c r="BM134" s="186" t="s">
        <v>6116</v>
      </c>
    </row>
    <row r="135" spans="1:65" s="2" customFormat="1" ht="16.5" customHeight="1">
      <c r="A135" s="36"/>
      <c r="B135" s="37"/>
      <c r="C135" s="175" t="s">
        <v>550</v>
      </c>
      <c r="D135" s="175" t="s">
        <v>179</v>
      </c>
      <c r="E135" s="176" t="s">
        <v>6117</v>
      </c>
      <c r="F135" s="177" t="s">
        <v>6118</v>
      </c>
      <c r="G135" s="178" t="s">
        <v>272</v>
      </c>
      <c r="H135" s="179">
        <v>8</v>
      </c>
      <c r="I135" s="180"/>
      <c r="J135" s="181">
        <f t="shared" si="20"/>
        <v>0</v>
      </c>
      <c r="K135" s="177" t="s">
        <v>6088</v>
      </c>
      <c r="L135" s="41"/>
      <c r="M135" s="182" t="s">
        <v>19</v>
      </c>
      <c r="N135" s="183" t="s">
        <v>47</v>
      </c>
      <c r="O135" s="66"/>
      <c r="P135" s="184">
        <f t="shared" si="21"/>
        <v>0</v>
      </c>
      <c r="Q135" s="184">
        <v>0</v>
      </c>
      <c r="R135" s="184">
        <f t="shared" si="22"/>
        <v>0</v>
      </c>
      <c r="S135" s="184">
        <v>0</v>
      </c>
      <c r="T135" s="185">
        <f t="shared" si="23"/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186" t="s">
        <v>184</v>
      </c>
      <c r="AT135" s="186" t="s">
        <v>179</v>
      </c>
      <c r="AU135" s="186" t="s">
        <v>86</v>
      </c>
      <c r="AY135" s="19" t="s">
        <v>177</v>
      </c>
      <c r="BE135" s="187">
        <f t="shared" si="24"/>
        <v>0</v>
      </c>
      <c r="BF135" s="187">
        <f t="shared" si="25"/>
        <v>0</v>
      </c>
      <c r="BG135" s="187">
        <f t="shared" si="26"/>
        <v>0</v>
      </c>
      <c r="BH135" s="187">
        <f t="shared" si="27"/>
        <v>0</v>
      </c>
      <c r="BI135" s="187">
        <f t="shared" si="28"/>
        <v>0</v>
      </c>
      <c r="BJ135" s="19" t="s">
        <v>84</v>
      </c>
      <c r="BK135" s="187">
        <f t="shared" si="29"/>
        <v>0</v>
      </c>
      <c r="BL135" s="19" t="s">
        <v>184</v>
      </c>
      <c r="BM135" s="186" t="s">
        <v>6119</v>
      </c>
    </row>
    <row r="136" spans="1:65" s="2" customFormat="1" ht="16.5" customHeight="1">
      <c r="A136" s="36"/>
      <c r="B136" s="37"/>
      <c r="C136" s="175" t="s">
        <v>557</v>
      </c>
      <c r="D136" s="175" t="s">
        <v>179</v>
      </c>
      <c r="E136" s="176" t="s">
        <v>6120</v>
      </c>
      <c r="F136" s="177" t="s">
        <v>6121</v>
      </c>
      <c r="G136" s="178" t="s">
        <v>272</v>
      </c>
      <c r="H136" s="179">
        <v>9</v>
      </c>
      <c r="I136" s="180"/>
      <c r="J136" s="181">
        <f t="shared" si="20"/>
        <v>0</v>
      </c>
      <c r="K136" s="177" t="s">
        <v>6056</v>
      </c>
      <c r="L136" s="41"/>
      <c r="M136" s="182" t="s">
        <v>19</v>
      </c>
      <c r="N136" s="183" t="s">
        <v>47</v>
      </c>
      <c r="O136" s="66"/>
      <c r="P136" s="184">
        <f t="shared" si="21"/>
        <v>0</v>
      </c>
      <c r="Q136" s="184">
        <v>0</v>
      </c>
      <c r="R136" s="184">
        <f t="shared" si="22"/>
        <v>0</v>
      </c>
      <c r="S136" s="184">
        <v>0</v>
      </c>
      <c r="T136" s="185">
        <f t="shared" si="23"/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186" t="s">
        <v>184</v>
      </c>
      <c r="AT136" s="186" t="s">
        <v>179</v>
      </c>
      <c r="AU136" s="186" t="s">
        <v>86</v>
      </c>
      <c r="AY136" s="19" t="s">
        <v>177</v>
      </c>
      <c r="BE136" s="187">
        <f t="shared" si="24"/>
        <v>0</v>
      </c>
      <c r="BF136" s="187">
        <f t="shared" si="25"/>
        <v>0</v>
      </c>
      <c r="BG136" s="187">
        <f t="shared" si="26"/>
        <v>0</v>
      </c>
      <c r="BH136" s="187">
        <f t="shared" si="27"/>
        <v>0</v>
      </c>
      <c r="BI136" s="187">
        <f t="shared" si="28"/>
        <v>0</v>
      </c>
      <c r="BJ136" s="19" t="s">
        <v>84</v>
      </c>
      <c r="BK136" s="187">
        <f t="shared" si="29"/>
        <v>0</v>
      </c>
      <c r="BL136" s="19" t="s">
        <v>184</v>
      </c>
      <c r="BM136" s="186" t="s">
        <v>6122</v>
      </c>
    </row>
    <row r="137" spans="1:65" s="2" customFormat="1" ht="16.5" customHeight="1">
      <c r="A137" s="36"/>
      <c r="B137" s="37"/>
      <c r="C137" s="175" t="s">
        <v>564</v>
      </c>
      <c r="D137" s="175" t="s">
        <v>179</v>
      </c>
      <c r="E137" s="176" t="s">
        <v>6123</v>
      </c>
      <c r="F137" s="177" t="s">
        <v>6124</v>
      </c>
      <c r="G137" s="178" t="s">
        <v>272</v>
      </c>
      <c r="H137" s="179">
        <v>5</v>
      </c>
      <c r="I137" s="180"/>
      <c r="J137" s="181">
        <f t="shared" si="20"/>
        <v>0</v>
      </c>
      <c r="K137" s="177" t="s">
        <v>6056</v>
      </c>
      <c r="L137" s="41"/>
      <c r="M137" s="182" t="s">
        <v>19</v>
      </c>
      <c r="N137" s="183" t="s">
        <v>47</v>
      </c>
      <c r="O137" s="66"/>
      <c r="P137" s="184">
        <f t="shared" si="21"/>
        <v>0</v>
      </c>
      <c r="Q137" s="184">
        <v>0</v>
      </c>
      <c r="R137" s="184">
        <f t="shared" si="22"/>
        <v>0</v>
      </c>
      <c r="S137" s="184">
        <v>0</v>
      </c>
      <c r="T137" s="185">
        <f t="shared" si="23"/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186" t="s">
        <v>184</v>
      </c>
      <c r="AT137" s="186" t="s">
        <v>179</v>
      </c>
      <c r="AU137" s="186" t="s">
        <v>86</v>
      </c>
      <c r="AY137" s="19" t="s">
        <v>177</v>
      </c>
      <c r="BE137" s="187">
        <f t="shared" si="24"/>
        <v>0</v>
      </c>
      <c r="BF137" s="187">
        <f t="shared" si="25"/>
        <v>0</v>
      </c>
      <c r="BG137" s="187">
        <f t="shared" si="26"/>
        <v>0</v>
      </c>
      <c r="BH137" s="187">
        <f t="shared" si="27"/>
        <v>0</v>
      </c>
      <c r="BI137" s="187">
        <f t="shared" si="28"/>
        <v>0</v>
      </c>
      <c r="BJ137" s="19" t="s">
        <v>84</v>
      </c>
      <c r="BK137" s="187">
        <f t="shared" si="29"/>
        <v>0</v>
      </c>
      <c r="BL137" s="19" t="s">
        <v>184</v>
      </c>
      <c r="BM137" s="186" t="s">
        <v>6125</v>
      </c>
    </row>
    <row r="138" spans="1:65" s="2" customFormat="1" ht="16.5" customHeight="1">
      <c r="A138" s="36"/>
      <c r="B138" s="37"/>
      <c r="C138" s="175" t="s">
        <v>570</v>
      </c>
      <c r="D138" s="175" t="s">
        <v>179</v>
      </c>
      <c r="E138" s="176" t="s">
        <v>6126</v>
      </c>
      <c r="F138" s="177" t="s">
        <v>6127</v>
      </c>
      <c r="G138" s="178" t="s">
        <v>272</v>
      </c>
      <c r="H138" s="179">
        <v>5</v>
      </c>
      <c r="I138" s="180"/>
      <c r="J138" s="181">
        <f t="shared" si="20"/>
        <v>0</v>
      </c>
      <c r="K138" s="177" t="s">
        <v>6088</v>
      </c>
      <c r="L138" s="41"/>
      <c r="M138" s="182" t="s">
        <v>19</v>
      </c>
      <c r="N138" s="183" t="s">
        <v>47</v>
      </c>
      <c r="O138" s="66"/>
      <c r="P138" s="184">
        <f t="shared" si="21"/>
        <v>0</v>
      </c>
      <c r="Q138" s="184">
        <v>0</v>
      </c>
      <c r="R138" s="184">
        <f t="shared" si="22"/>
        <v>0</v>
      </c>
      <c r="S138" s="184">
        <v>0</v>
      </c>
      <c r="T138" s="185">
        <f t="shared" si="23"/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186" t="s">
        <v>184</v>
      </c>
      <c r="AT138" s="186" t="s">
        <v>179</v>
      </c>
      <c r="AU138" s="186" t="s">
        <v>86</v>
      </c>
      <c r="AY138" s="19" t="s">
        <v>177</v>
      </c>
      <c r="BE138" s="187">
        <f t="shared" si="24"/>
        <v>0</v>
      </c>
      <c r="BF138" s="187">
        <f t="shared" si="25"/>
        <v>0</v>
      </c>
      <c r="BG138" s="187">
        <f t="shared" si="26"/>
        <v>0</v>
      </c>
      <c r="BH138" s="187">
        <f t="shared" si="27"/>
        <v>0</v>
      </c>
      <c r="BI138" s="187">
        <f t="shared" si="28"/>
        <v>0</v>
      </c>
      <c r="BJ138" s="19" t="s">
        <v>84</v>
      </c>
      <c r="BK138" s="187">
        <f t="shared" si="29"/>
        <v>0</v>
      </c>
      <c r="BL138" s="19" t="s">
        <v>184</v>
      </c>
      <c r="BM138" s="186" t="s">
        <v>6128</v>
      </c>
    </row>
    <row r="139" spans="1:65" s="2" customFormat="1" ht="16.5" customHeight="1">
      <c r="A139" s="36"/>
      <c r="B139" s="37"/>
      <c r="C139" s="175" t="s">
        <v>592</v>
      </c>
      <c r="D139" s="175" t="s">
        <v>179</v>
      </c>
      <c r="E139" s="176" t="s">
        <v>6129</v>
      </c>
      <c r="F139" s="177" t="s">
        <v>6130</v>
      </c>
      <c r="G139" s="178" t="s">
        <v>272</v>
      </c>
      <c r="H139" s="179">
        <v>5</v>
      </c>
      <c r="I139" s="180"/>
      <c r="J139" s="181">
        <f t="shared" si="20"/>
        <v>0</v>
      </c>
      <c r="K139" s="177" t="s">
        <v>6088</v>
      </c>
      <c r="L139" s="41"/>
      <c r="M139" s="182" t="s">
        <v>19</v>
      </c>
      <c r="N139" s="183" t="s">
        <v>47</v>
      </c>
      <c r="O139" s="66"/>
      <c r="P139" s="184">
        <f t="shared" si="21"/>
        <v>0</v>
      </c>
      <c r="Q139" s="184">
        <v>0</v>
      </c>
      <c r="R139" s="184">
        <f t="shared" si="22"/>
        <v>0</v>
      </c>
      <c r="S139" s="184">
        <v>0</v>
      </c>
      <c r="T139" s="185">
        <f t="shared" si="23"/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186" t="s">
        <v>184</v>
      </c>
      <c r="AT139" s="186" t="s">
        <v>179</v>
      </c>
      <c r="AU139" s="186" t="s">
        <v>86</v>
      </c>
      <c r="AY139" s="19" t="s">
        <v>177</v>
      </c>
      <c r="BE139" s="187">
        <f t="shared" si="24"/>
        <v>0</v>
      </c>
      <c r="BF139" s="187">
        <f t="shared" si="25"/>
        <v>0</v>
      </c>
      <c r="BG139" s="187">
        <f t="shared" si="26"/>
        <v>0</v>
      </c>
      <c r="BH139" s="187">
        <f t="shared" si="27"/>
        <v>0</v>
      </c>
      <c r="BI139" s="187">
        <f t="shared" si="28"/>
        <v>0</v>
      </c>
      <c r="BJ139" s="19" t="s">
        <v>84</v>
      </c>
      <c r="BK139" s="187">
        <f t="shared" si="29"/>
        <v>0</v>
      </c>
      <c r="BL139" s="19" t="s">
        <v>184</v>
      </c>
      <c r="BM139" s="186" t="s">
        <v>6131</v>
      </c>
    </row>
    <row r="140" spans="1:65" s="2" customFormat="1" ht="16.5" customHeight="1">
      <c r="A140" s="36"/>
      <c r="B140" s="37"/>
      <c r="C140" s="175" t="s">
        <v>619</v>
      </c>
      <c r="D140" s="175" t="s">
        <v>179</v>
      </c>
      <c r="E140" s="176" t="s">
        <v>6132</v>
      </c>
      <c r="F140" s="177" t="s">
        <v>6133</v>
      </c>
      <c r="G140" s="178" t="s">
        <v>272</v>
      </c>
      <c r="H140" s="179">
        <v>7</v>
      </c>
      <c r="I140" s="180"/>
      <c r="J140" s="181">
        <f t="shared" si="20"/>
        <v>0</v>
      </c>
      <c r="K140" s="177" t="s">
        <v>6088</v>
      </c>
      <c r="L140" s="41"/>
      <c r="M140" s="182" t="s">
        <v>19</v>
      </c>
      <c r="N140" s="183" t="s">
        <v>47</v>
      </c>
      <c r="O140" s="66"/>
      <c r="P140" s="184">
        <f t="shared" si="21"/>
        <v>0</v>
      </c>
      <c r="Q140" s="184">
        <v>0</v>
      </c>
      <c r="R140" s="184">
        <f t="shared" si="22"/>
        <v>0</v>
      </c>
      <c r="S140" s="184">
        <v>0</v>
      </c>
      <c r="T140" s="185">
        <f t="shared" si="23"/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186" t="s">
        <v>184</v>
      </c>
      <c r="AT140" s="186" t="s">
        <v>179</v>
      </c>
      <c r="AU140" s="186" t="s">
        <v>86</v>
      </c>
      <c r="AY140" s="19" t="s">
        <v>177</v>
      </c>
      <c r="BE140" s="187">
        <f t="shared" si="24"/>
        <v>0</v>
      </c>
      <c r="BF140" s="187">
        <f t="shared" si="25"/>
        <v>0</v>
      </c>
      <c r="BG140" s="187">
        <f t="shared" si="26"/>
        <v>0</v>
      </c>
      <c r="BH140" s="187">
        <f t="shared" si="27"/>
        <v>0</v>
      </c>
      <c r="BI140" s="187">
        <f t="shared" si="28"/>
        <v>0</v>
      </c>
      <c r="BJ140" s="19" t="s">
        <v>84</v>
      </c>
      <c r="BK140" s="187">
        <f t="shared" si="29"/>
        <v>0</v>
      </c>
      <c r="BL140" s="19" t="s">
        <v>184</v>
      </c>
      <c r="BM140" s="186" t="s">
        <v>6134</v>
      </c>
    </row>
    <row r="141" spans="1:65" s="2" customFormat="1" ht="16.5" customHeight="1">
      <c r="A141" s="36"/>
      <c r="B141" s="37"/>
      <c r="C141" s="175" t="s">
        <v>708</v>
      </c>
      <c r="D141" s="175" t="s">
        <v>179</v>
      </c>
      <c r="E141" s="176" t="s">
        <v>6135</v>
      </c>
      <c r="F141" s="177" t="s">
        <v>6136</v>
      </c>
      <c r="G141" s="178" t="s">
        <v>272</v>
      </c>
      <c r="H141" s="179">
        <v>7</v>
      </c>
      <c r="I141" s="180"/>
      <c r="J141" s="181">
        <f t="shared" si="20"/>
        <v>0</v>
      </c>
      <c r="K141" s="177" t="s">
        <v>6088</v>
      </c>
      <c r="L141" s="41"/>
      <c r="M141" s="182" t="s">
        <v>19</v>
      </c>
      <c r="N141" s="183" t="s">
        <v>47</v>
      </c>
      <c r="O141" s="66"/>
      <c r="P141" s="184">
        <f t="shared" si="21"/>
        <v>0</v>
      </c>
      <c r="Q141" s="184">
        <v>0</v>
      </c>
      <c r="R141" s="184">
        <f t="shared" si="22"/>
        <v>0</v>
      </c>
      <c r="S141" s="184">
        <v>0</v>
      </c>
      <c r="T141" s="185">
        <f t="shared" si="23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186" t="s">
        <v>184</v>
      </c>
      <c r="AT141" s="186" t="s">
        <v>179</v>
      </c>
      <c r="AU141" s="186" t="s">
        <v>86</v>
      </c>
      <c r="AY141" s="19" t="s">
        <v>177</v>
      </c>
      <c r="BE141" s="187">
        <f t="shared" si="24"/>
        <v>0</v>
      </c>
      <c r="BF141" s="187">
        <f t="shared" si="25"/>
        <v>0</v>
      </c>
      <c r="BG141" s="187">
        <f t="shared" si="26"/>
        <v>0</v>
      </c>
      <c r="BH141" s="187">
        <f t="shared" si="27"/>
        <v>0</v>
      </c>
      <c r="BI141" s="187">
        <f t="shared" si="28"/>
        <v>0</v>
      </c>
      <c r="BJ141" s="19" t="s">
        <v>84</v>
      </c>
      <c r="BK141" s="187">
        <f t="shared" si="29"/>
        <v>0</v>
      </c>
      <c r="BL141" s="19" t="s">
        <v>184</v>
      </c>
      <c r="BM141" s="186" t="s">
        <v>6137</v>
      </c>
    </row>
    <row r="142" spans="1:65" s="2" customFormat="1" ht="16.5" customHeight="1">
      <c r="A142" s="36"/>
      <c r="B142" s="37"/>
      <c r="C142" s="175" t="s">
        <v>713</v>
      </c>
      <c r="D142" s="175" t="s">
        <v>179</v>
      </c>
      <c r="E142" s="176" t="s">
        <v>6138</v>
      </c>
      <c r="F142" s="177" t="s">
        <v>6139</v>
      </c>
      <c r="G142" s="178" t="s">
        <v>272</v>
      </c>
      <c r="H142" s="179">
        <v>2</v>
      </c>
      <c r="I142" s="180"/>
      <c r="J142" s="181">
        <f t="shared" si="20"/>
        <v>0</v>
      </c>
      <c r="K142" s="177" t="s">
        <v>6088</v>
      </c>
      <c r="L142" s="41"/>
      <c r="M142" s="182" t="s">
        <v>19</v>
      </c>
      <c r="N142" s="183" t="s">
        <v>47</v>
      </c>
      <c r="O142" s="66"/>
      <c r="P142" s="184">
        <f t="shared" si="21"/>
        <v>0</v>
      </c>
      <c r="Q142" s="184">
        <v>0</v>
      </c>
      <c r="R142" s="184">
        <f t="shared" si="22"/>
        <v>0</v>
      </c>
      <c r="S142" s="184">
        <v>0</v>
      </c>
      <c r="T142" s="185">
        <f t="shared" si="23"/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186" t="s">
        <v>184</v>
      </c>
      <c r="AT142" s="186" t="s">
        <v>179</v>
      </c>
      <c r="AU142" s="186" t="s">
        <v>86</v>
      </c>
      <c r="AY142" s="19" t="s">
        <v>177</v>
      </c>
      <c r="BE142" s="187">
        <f t="shared" si="24"/>
        <v>0</v>
      </c>
      <c r="BF142" s="187">
        <f t="shared" si="25"/>
        <v>0</v>
      </c>
      <c r="BG142" s="187">
        <f t="shared" si="26"/>
        <v>0</v>
      </c>
      <c r="BH142" s="187">
        <f t="shared" si="27"/>
        <v>0</v>
      </c>
      <c r="BI142" s="187">
        <f t="shared" si="28"/>
        <v>0</v>
      </c>
      <c r="BJ142" s="19" t="s">
        <v>84</v>
      </c>
      <c r="BK142" s="187">
        <f t="shared" si="29"/>
        <v>0</v>
      </c>
      <c r="BL142" s="19" t="s">
        <v>184</v>
      </c>
      <c r="BM142" s="186" t="s">
        <v>6140</v>
      </c>
    </row>
    <row r="143" spans="1:65" s="2" customFormat="1" ht="16.5" customHeight="1">
      <c r="A143" s="36"/>
      <c r="B143" s="37"/>
      <c r="C143" s="175" t="s">
        <v>719</v>
      </c>
      <c r="D143" s="175" t="s">
        <v>179</v>
      </c>
      <c r="E143" s="176" t="s">
        <v>6141</v>
      </c>
      <c r="F143" s="177" t="s">
        <v>6142</v>
      </c>
      <c r="G143" s="178" t="s">
        <v>272</v>
      </c>
      <c r="H143" s="179">
        <v>2</v>
      </c>
      <c r="I143" s="180"/>
      <c r="J143" s="181">
        <f t="shared" si="20"/>
        <v>0</v>
      </c>
      <c r="K143" s="177" t="s">
        <v>6088</v>
      </c>
      <c r="L143" s="41"/>
      <c r="M143" s="182" t="s">
        <v>19</v>
      </c>
      <c r="N143" s="183" t="s">
        <v>47</v>
      </c>
      <c r="O143" s="66"/>
      <c r="P143" s="184">
        <f t="shared" si="21"/>
        <v>0</v>
      </c>
      <c r="Q143" s="184">
        <v>0</v>
      </c>
      <c r="R143" s="184">
        <f t="shared" si="22"/>
        <v>0</v>
      </c>
      <c r="S143" s="184">
        <v>0</v>
      </c>
      <c r="T143" s="185">
        <f t="shared" si="23"/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186" t="s">
        <v>184</v>
      </c>
      <c r="AT143" s="186" t="s">
        <v>179</v>
      </c>
      <c r="AU143" s="186" t="s">
        <v>86</v>
      </c>
      <c r="AY143" s="19" t="s">
        <v>177</v>
      </c>
      <c r="BE143" s="187">
        <f t="shared" si="24"/>
        <v>0</v>
      </c>
      <c r="BF143" s="187">
        <f t="shared" si="25"/>
        <v>0</v>
      </c>
      <c r="BG143" s="187">
        <f t="shared" si="26"/>
        <v>0</v>
      </c>
      <c r="BH143" s="187">
        <f t="shared" si="27"/>
        <v>0</v>
      </c>
      <c r="BI143" s="187">
        <f t="shared" si="28"/>
        <v>0</v>
      </c>
      <c r="BJ143" s="19" t="s">
        <v>84</v>
      </c>
      <c r="BK143" s="187">
        <f t="shared" si="29"/>
        <v>0</v>
      </c>
      <c r="BL143" s="19" t="s">
        <v>184</v>
      </c>
      <c r="BM143" s="186" t="s">
        <v>6143</v>
      </c>
    </row>
    <row r="144" spans="1:65" s="2" customFormat="1" ht="16.5" customHeight="1">
      <c r="A144" s="36"/>
      <c r="B144" s="37"/>
      <c r="C144" s="175" t="s">
        <v>745</v>
      </c>
      <c r="D144" s="175" t="s">
        <v>179</v>
      </c>
      <c r="E144" s="176" t="s">
        <v>6144</v>
      </c>
      <c r="F144" s="177" t="s">
        <v>6145</v>
      </c>
      <c r="G144" s="178" t="s">
        <v>272</v>
      </c>
      <c r="H144" s="179">
        <v>2</v>
      </c>
      <c r="I144" s="180"/>
      <c r="J144" s="181">
        <f t="shared" si="20"/>
        <v>0</v>
      </c>
      <c r="K144" s="177" t="s">
        <v>6056</v>
      </c>
      <c r="L144" s="41"/>
      <c r="M144" s="182" t="s">
        <v>19</v>
      </c>
      <c r="N144" s="183" t="s">
        <v>47</v>
      </c>
      <c r="O144" s="66"/>
      <c r="P144" s="184">
        <f t="shared" si="21"/>
        <v>0</v>
      </c>
      <c r="Q144" s="184">
        <v>0</v>
      </c>
      <c r="R144" s="184">
        <f t="shared" si="22"/>
        <v>0</v>
      </c>
      <c r="S144" s="184">
        <v>0</v>
      </c>
      <c r="T144" s="185">
        <f t="shared" si="23"/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186" t="s">
        <v>184</v>
      </c>
      <c r="AT144" s="186" t="s">
        <v>179</v>
      </c>
      <c r="AU144" s="186" t="s">
        <v>86</v>
      </c>
      <c r="AY144" s="19" t="s">
        <v>177</v>
      </c>
      <c r="BE144" s="187">
        <f t="shared" si="24"/>
        <v>0</v>
      </c>
      <c r="BF144" s="187">
        <f t="shared" si="25"/>
        <v>0</v>
      </c>
      <c r="BG144" s="187">
        <f t="shared" si="26"/>
        <v>0</v>
      </c>
      <c r="BH144" s="187">
        <f t="shared" si="27"/>
        <v>0</v>
      </c>
      <c r="BI144" s="187">
        <f t="shared" si="28"/>
        <v>0</v>
      </c>
      <c r="BJ144" s="19" t="s">
        <v>84</v>
      </c>
      <c r="BK144" s="187">
        <f t="shared" si="29"/>
        <v>0</v>
      </c>
      <c r="BL144" s="19" t="s">
        <v>184</v>
      </c>
      <c r="BM144" s="186" t="s">
        <v>6146</v>
      </c>
    </row>
    <row r="145" spans="1:65" s="2" customFormat="1" ht="16.5" customHeight="1">
      <c r="A145" s="36"/>
      <c r="B145" s="37"/>
      <c r="C145" s="175" t="s">
        <v>751</v>
      </c>
      <c r="D145" s="175" t="s">
        <v>179</v>
      </c>
      <c r="E145" s="176" t="s">
        <v>6147</v>
      </c>
      <c r="F145" s="177" t="s">
        <v>6148</v>
      </c>
      <c r="G145" s="178" t="s">
        <v>272</v>
      </c>
      <c r="H145" s="179">
        <v>5</v>
      </c>
      <c r="I145" s="180"/>
      <c r="J145" s="181">
        <f t="shared" si="20"/>
        <v>0</v>
      </c>
      <c r="K145" s="177" t="s">
        <v>6056</v>
      </c>
      <c r="L145" s="41"/>
      <c r="M145" s="182" t="s">
        <v>19</v>
      </c>
      <c r="N145" s="183" t="s">
        <v>47</v>
      </c>
      <c r="O145" s="66"/>
      <c r="P145" s="184">
        <f t="shared" si="21"/>
        <v>0</v>
      </c>
      <c r="Q145" s="184">
        <v>0</v>
      </c>
      <c r="R145" s="184">
        <f t="shared" si="22"/>
        <v>0</v>
      </c>
      <c r="S145" s="184">
        <v>0</v>
      </c>
      <c r="T145" s="185">
        <f t="shared" si="23"/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186" t="s">
        <v>184</v>
      </c>
      <c r="AT145" s="186" t="s">
        <v>179</v>
      </c>
      <c r="AU145" s="186" t="s">
        <v>86</v>
      </c>
      <c r="AY145" s="19" t="s">
        <v>177</v>
      </c>
      <c r="BE145" s="187">
        <f t="shared" si="24"/>
        <v>0</v>
      </c>
      <c r="BF145" s="187">
        <f t="shared" si="25"/>
        <v>0</v>
      </c>
      <c r="BG145" s="187">
        <f t="shared" si="26"/>
        <v>0</v>
      </c>
      <c r="BH145" s="187">
        <f t="shared" si="27"/>
        <v>0</v>
      </c>
      <c r="BI145" s="187">
        <f t="shared" si="28"/>
        <v>0</v>
      </c>
      <c r="BJ145" s="19" t="s">
        <v>84</v>
      </c>
      <c r="BK145" s="187">
        <f t="shared" si="29"/>
        <v>0</v>
      </c>
      <c r="BL145" s="19" t="s">
        <v>184</v>
      </c>
      <c r="BM145" s="186" t="s">
        <v>6149</v>
      </c>
    </row>
    <row r="146" spans="1:65" s="2" customFormat="1" ht="16.5" customHeight="1">
      <c r="A146" s="36"/>
      <c r="B146" s="37"/>
      <c r="C146" s="175" t="s">
        <v>756</v>
      </c>
      <c r="D146" s="175" t="s">
        <v>179</v>
      </c>
      <c r="E146" s="176" t="s">
        <v>6150</v>
      </c>
      <c r="F146" s="177" t="s">
        <v>6151</v>
      </c>
      <c r="G146" s="178" t="s">
        <v>272</v>
      </c>
      <c r="H146" s="179">
        <v>2</v>
      </c>
      <c r="I146" s="180"/>
      <c r="J146" s="181">
        <f t="shared" si="20"/>
        <v>0</v>
      </c>
      <c r="K146" s="177" t="s">
        <v>6056</v>
      </c>
      <c r="L146" s="41"/>
      <c r="M146" s="182" t="s">
        <v>19</v>
      </c>
      <c r="N146" s="183" t="s">
        <v>47</v>
      </c>
      <c r="O146" s="66"/>
      <c r="P146" s="184">
        <f t="shared" si="21"/>
        <v>0</v>
      </c>
      <c r="Q146" s="184">
        <v>0</v>
      </c>
      <c r="R146" s="184">
        <f t="shared" si="22"/>
        <v>0</v>
      </c>
      <c r="S146" s="184">
        <v>0</v>
      </c>
      <c r="T146" s="185">
        <f t="shared" si="23"/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186" t="s">
        <v>184</v>
      </c>
      <c r="AT146" s="186" t="s">
        <v>179</v>
      </c>
      <c r="AU146" s="186" t="s">
        <v>86</v>
      </c>
      <c r="AY146" s="19" t="s">
        <v>177</v>
      </c>
      <c r="BE146" s="187">
        <f t="shared" si="24"/>
        <v>0</v>
      </c>
      <c r="BF146" s="187">
        <f t="shared" si="25"/>
        <v>0</v>
      </c>
      <c r="BG146" s="187">
        <f t="shared" si="26"/>
        <v>0</v>
      </c>
      <c r="BH146" s="187">
        <f t="shared" si="27"/>
        <v>0</v>
      </c>
      <c r="BI146" s="187">
        <f t="shared" si="28"/>
        <v>0</v>
      </c>
      <c r="BJ146" s="19" t="s">
        <v>84</v>
      </c>
      <c r="BK146" s="187">
        <f t="shared" si="29"/>
        <v>0</v>
      </c>
      <c r="BL146" s="19" t="s">
        <v>184</v>
      </c>
      <c r="BM146" s="186" t="s">
        <v>6152</v>
      </c>
    </row>
    <row r="147" spans="1:65" s="2" customFormat="1" ht="16.5" customHeight="1">
      <c r="A147" s="36"/>
      <c r="B147" s="37"/>
      <c r="C147" s="175" t="s">
        <v>762</v>
      </c>
      <c r="D147" s="175" t="s">
        <v>179</v>
      </c>
      <c r="E147" s="176" t="s">
        <v>6153</v>
      </c>
      <c r="F147" s="177" t="s">
        <v>6154</v>
      </c>
      <c r="G147" s="178" t="s">
        <v>272</v>
      </c>
      <c r="H147" s="179">
        <v>5</v>
      </c>
      <c r="I147" s="180"/>
      <c r="J147" s="181">
        <f t="shared" si="20"/>
        <v>0</v>
      </c>
      <c r="K147" s="177" t="s">
        <v>6056</v>
      </c>
      <c r="L147" s="41"/>
      <c r="M147" s="182" t="s">
        <v>19</v>
      </c>
      <c r="N147" s="183" t="s">
        <v>47</v>
      </c>
      <c r="O147" s="66"/>
      <c r="P147" s="184">
        <f t="shared" si="21"/>
        <v>0</v>
      </c>
      <c r="Q147" s="184">
        <v>0</v>
      </c>
      <c r="R147" s="184">
        <f t="shared" si="22"/>
        <v>0</v>
      </c>
      <c r="S147" s="184">
        <v>0</v>
      </c>
      <c r="T147" s="185">
        <f t="shared" si="23"/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186" t="s">
        <v>184</v>
      </c>
      <c r="AT147" s="186" t="s">
        <v>179</v>
      </c>
      <c r="AU147" s="186" t="s">
        <v>86</v>
      </c>
      <c r="AY147" s="19" t="s">
        <v>177</v>
      </c>
      <c r="BE147" s="187">
        <f t="shared" si="24"/>
        <v>0</v>
      </c>
      <c r="BF147" s="187">
        <f t="shared" si="25"/>
        <v>0</v>
      </c>
      <c r="BG147" s="187">
        <f t="shared" si="26"/>
        <v>0</v>
      </c>
      <c r="BH147" s="187">
        <f t="shared" si="27"/>
        <v>0</v>
      </c>
      <c r="BI147" s="187">
        <f t="shared" si="28"/>
        <v>0</v>
      </c>
      <c r="BJ147" s="19" t="s">
        <v>84</v>
      </c>
      <c r="BK147" s="187">
        <f t="shared" si="29"/>
        <v>0</v>
      </c>
      <c r="BL147" s="19" t="s">
        <v>184</v>
      </c>
      <c r="BM147" s="186" t="s">
        <v>6155</v>
      </c>
    </row>
    <row r="148" spans="1:65" s="2" customFormat="1" ht="16.5" customHeight="1">
      <c r="A148" s="36"/>
      <c r="B148" s="37"/>
      <c r="C148" s="175" t="s">
        <v>767</v>
      </c>
      <c r="D148" s="175" t="s">
        <v>179</v>
      </c>
      <c r="E148" s="176" t="s">
        <v>6156</v>
      </c>
      <c r="F148" s="177" t="s">
        <v>6157</v>
      </c>
      <c r="G148" s="178" t="s">
        <v>272</v>
      </c>
      <c r="H148" s="179">
        <v>8</v>
      </c>
      <c r="I148" s="180"/>
      <c r="J148" s="181">
        <f t="shared" si="20"/>
        <v>0</v>
      </c>
      <c r="K148" s="177" t="s">
        <v>6056</v>
      </c>
      <c r="L148" s="41"/>
      <c r="M148" s="182" t="s">
        <v>19</v>
      </c>
      <c r="N148" s="183" t="s">
        <v>47</v>
      </c>
      <c r="O148" s="66"/>
      <c r="P148" s="184">
        <f t="shared" si="21"/>
        <v>0</v>
      </c>
      <c r="Q148" s="184">
        <v>0</v>
      </c>
      <c r="R148" s="184">
        <f t="shared" si="22"/>
        <v>0</v>
      </c>
      <c r="S148" s="184">
        <v>0</v>
      </c>
      <c r="T148" s="185">
        <f t="shared" si="23"/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186" t="s">
        <v>184</v>
      </c>
      <c r="AT148" s="186" t="s">
        <v>179</v>
      </c>
      <c r="AU148" s="186" t="s">
        <v>86</v>
      </c>
      <c r="AY148" s="19" t="s">
        <v>177</v>
      </c>
      <c r="BE148" s="187">
        <f t="shared" si="24"/>
        <v>0</v>
      </c>
      <c r="BF148" s="187">
        <f t="shared" si="25"/>
        <v>0</v>
      </c>
      <c r="BG148" s="187">
        <f t="shared" si="26"/>
        <v>0</v>
      </c>
      <c r="BH148" s="187">
        <f t="shared" si="27"/>
        <v>0</v>
      </c>
      <c r="BI148" s="187">
        <f t="shared" si="28"/>
        <v>0</v>
      </c>
      <c r="BJ148" s="19" t="s">
        <v>84</v>
      </c>
      <c r="BK148" s="187">
        <f t="shared" si="29"/>
        <v>0</v>
      </c>
      <c r="BL148" s="19" t="s">
        <v>184</v>
      </c>
      <c r="BM148" s="186" t="s">
        <v>6158</v>
      </c>
    </row>
    <row r="149" spans="1:65" s="2" customFormat="1" ht="16.5" customHeight="1">
      <c r="A149" s="36"/>
      <c r="B149" s="37"/>
      <c r="C149" s="175" t="s">
        <v>795</v>
      </c>
      <c r="D149" s="175" t="s">
        <v>179</v>
      </c>
      <c r="E149" s="176" t="s">
        <v>6159</v>
      </c>
      <c r="F149" s="177" t="s">
        <v>6160</v>
      </c>
      <c r="G149" s="178" t="s">
        <v>272</v>
      </c>
      <c r="H149" s="179">
        <v>5</v>
      </c>
      <c r="I149" s="180"/>
      <c r="J149" s="181">
        <f t="shared" si="20"/>
        <v>0</v>
      </c>
      <c r="K149" s="177" t="s">
        <v>6056</v>
      </c>
      <c r="L149" s="41"/>
      <c r="M149" s="182" t="s">
        <v>19</v>
      </c>
      <c r="N149" s="183" t="s">
        <v>47</v>
      </c>
      <c r="O149" s="66"/>
      <c r="P149" s="184">
        <f t="shared" si="21"/>
        <v>0</v>
      </c>
      <c r="Q149" s="184">
        <v>0</v>
      </c>
      <c r="R149" s="184">
        <f t="shared" si="22"/>
        <v>0</v>
      </c>
      <c r="S149" s="184">
        <v>0</v>
      </c>
      <c r="T149" s="185">
        <f t="shared" si="23"/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186" t="s">
        <v>184</v>
      </c>
      <c r="AT149" s="186" t="s">
        <v>179</v>
      </c>
      <c r="AU149" s="186" t="s">
        <v>86</v>
      </c>
      <c r="AY149" s="19" t="s">
        <v>177</v>
      </c>
      <c r="BE149" s="187">
        <f t="shared" si="24"/>
        <v>0</v>
      </c>
      <c r="BF149" s="187">
        <f t="shared" si="25"/>
        <v>0</v>
      </c>
      <c r="BG149" s="187">
        <f t="shared" si="26"/>
        <v>0</v>
      </c>
      <c r="BH149" s="187">
        <f t="shared" si="27"/>
        <v>0</v>
      </c>
      <c r="BI149" s="187">
        <f t="shared" si="28"/>
        <v>0</v>
      </c>
      <c r="BJ149" s="19" t="s">
        <v>84</v>
      </c>
      <c r="BK149" s="187">
        <f t="shared" si="29"/>
        <v>0</v>
      </c>
      <c r="BL149" s="19" t="s">
        <v>184</v>
      </c>
      <c r="BM149" s="186" t="s">
        <v>6161</v>
      </c>
    </row>
    <row r="150" spans="1:65" s="2" customFormat="1" ht="16.5" customHeight="1">
      <c r="A150" s="36"/>
      <c r="B150" s="37"/>
      <c r="C150" s="175" t="s">
        <v>807</v>
      </c>
      <c r="D150" s="175" t="s">
        <v>179</v>
      </c>
      <c r="E150" s="176" t="s">
        <v>6162</v>
      </c>
      <c r="F150" s="177" t="s">
        <v>6163</v>
      </c>
      <c r="G150" s="178" t="s">
        <v>272</v>
      </c>
      <c r="H150" s="179">
        <v>8</v>
      </c>
      <c r="I150" s="180"/>
      <c r="J150" s="181">
        <f t="shared" si="20"/>
        <v>0</v>
      </c>
      <c r="K150" s="177" t="s">
        <v>6088</v>
      </c>
      <c r="L150" s="41"/>
      <c r="M150" s="182" t="s">
        <v>19</v>
      </c>
      <c r="N150" s="183" t="s">
        <v>47</v>
      </c>
      <c r="O150" s="66"/>
      <c r="P150" s="184">
        <f t="shared" si="21"/>
        <v>0</v>
      </c>
      <c r="Q150" s="184">
        <v>0</v>
      </c>
      <c r="R150" s="184">
        <f t="shared" si="22"/>
        <v>0</v>
      </c>
      <c r="S150" s="184">
        <v>0</v>
      </c>
      <c r="T150" s="185">
        <f t="shared" si="23"/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186" t="s">
        <v>184</v>
      </c>
      <c r="AT150" s="186" t="s">
        <v>179</v>
      </c>
      <c r="AU150" s="186" t="s">
        <v>86</v>
      </c>
      <c r="AY150" s="19" t="s">
        <v>177</v>
      </c>
      <c r="BE150" s="187">
        <f t="shared" si="24"/>
        <v>0</v>
      </c>
      <c r="BF150" s="187">
        <f t="shared" si="25"/>
        <v>0</v>
      </c>
      <c r="BG150" s="187">
        <f t="shared" si="26"/>
        <v>0</v>
      </c>
      <c r="BH150" s="187">
        <f t="shared" si="27"/>
        <v>0</v>
      </c>
      <c r="BI150" s="187">
        <f t="shared" si="28"/>
        <v>0</v>
      </c>
      <c r="BJ150" s="19" t="s">
        <v>84</v>
      </c>
      <c r="BK150" s="187">
        <f t="shared" si="29"/>
        <v>0</v>
      </c>
      <c r="BL150" s="19" t="s">
        <v>184</v>
      </c>
      <c r="BM150" s="186" t="s">
        <v>6164</v>
      </c>
    </row>
    <row r="151" spans="1:65" s="2" customFormat="1" ht="16.5" customHeight="1">
      <c r="A151" s="36"/>
      <c r="B151" s="37"/>
      <c r="C151" s="175" t="s">
        <v>812</v>
      </c>
      <c r="D151" s="175" t="s">
        <v>179</v>
      </c>
      <c r="E151" s="176" t="s">
        <v>6165</v>
      </c>
      <c r="F151" s="177" t="s">
        <v>6166</v>
      </c>
      <c r="G151" s="178" t="s">
        <v>272</v>
      </c>
      <c r="H151" s="179">
        <v>5</v>
      </c>
      <c r="I151" s="180"/>
      <c r="J151" s="181">
        <f t="shared" si="20"/>
        <v>0</v>
      </c>
      <c r="K151" s="177" t="s">
        <v>6088</v>
      </c>
      <c r="L151" s="41"/>
      <c r="M151" s="182" t="s">
        <v>19</v>
      </c>
      <c r="N151" s="183" t="s">
        <v>47</v>
      </c>
      <c r="O151" s="66"/>
      <c r="P151" s="184">
        <f t="shared" si="21"/>
        <v>0</v>
      </c>
      <c r="Q151" s="184">
        <v>0</v>
      </c>
      <c r="R151" s="184">
        <f t="shared" si="22"/>
        <v>0</v>
      </c>
      <c r="S151" s="184">
        <v>0</v>
      </c>
      <c r="T151" s="185">
        <f t="shared" si="23"/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186" t="s">
        <v>184</v>
      </c>
      <c r="AT151" s="186" t="s">
        <v>179</v>
      </c>
      <c r="AU151" s="186" t="s">
        <v>86</v>
      </c>
      <c r="AY151" s="19" t="s">
        <v>177</v>
      </c>
      <c r="BE151" s="187">
        <f t="shared" si="24"/>
        <v>0</v>
      </c>
      <c r="BF151" s="187">
        <f t="shared" si="25"/>
        <v>0</v>
      </c>
      <c r="BG151" s="187">
        <f t="shared" si="26"/>
        <v>0</v>
      </c>
      <c r="BH151" s="187">
        <f t="shared" si="27"/>
        <v>0</v>
      </c>
      <c r="BI151" s="187">
        <f t="shared" si="28"/>
        <v>0</v>
      </c>
      <c r="BJ151" s="19" t="s">
        <v>84</v>
      </c>
      <c r="BK151" s="187">
        <f t="shared" si="29"/>
        <v>0</v>
      </c>
      <c r="BL151" s="19" t="s">
        <v>184</v>
      </c>
      <c r="BM151" s="186" t="s">
        <v>6167</v>
      </c>
    </row>
    <row r="152" spans="1:65" s="2" customFormat="1" ht="16.5" customHeight="1">
      <c r="A152" s="36"/>
      <c r="B152" s="37"/>
      <c r="C152" s="175" t="s">
        <v>816</v>
      </c>
      <c r="D152" s="175" t="s">
        <v>179</v>
      </c>
      <c r="E152" s="176" t="s">
        <v>6168</v>
      </c>
      <c r="F152" s="177" t="s">
        <v>6169</v>
      </c>
      <c r="G152" s="178" t="s">
        <v>595</v>
      </c>
      <c r="H152" s="179">
        <v>35</v>
      </c>
      <c r="I152" s="180"/>
      <c r="J152" s="181">
        <f t="shared" si="20"/>
        <v>0</v>
      </c>
      <c r="K152" s="177" t="s">
        <v>6056</v>
      </c>
      <c r="L152" s="41"/>
      <c r="M152" s="182" t="s">
        <v>19</v>
      </c>
      <c r="N152" s="183" t="s">
        <v>47</v>
      </c>
      <c r="O152" s="66"/>
      <c r="P152" s="184">
        <f t="shared" si="21"/>
        <v>0</v>
      </c>
      <c r="Q152" s="184">
        <v>0</v>
      </c>
      <c r="R152" s="184">
        <f t="shared" si="22"/>
        <v>0</v>
      </c>
      <c r="S152" s="184">
        <v>0</v>
      </c>
      <c r="T152" s="185">
        <f t="shared" si="23"/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186" t="s">
        <v>184</v>
      </c>
      <c r="AT152" s="186" t="s">
        <v>179</v>
      </c>
      <c r="AU152" s="186" t="s">
        <v>86</v>
      </c>
      <c r="AY152" s="19" t="s">
        <v>177</v>
      </c>
      <c r="BE152" s="187">
        <f t="shared" si="24"/>
        <v>0</v>
      </c>
      <c r="BF152" s="187">
        <f t="shared" si="25"/>
        <v>0</v>
      </c>
      <c r="BG152" s="187">
        <f t="shared" si="26"/>
        <v>0</v>
      </c>
      <c r="BH152" s="187">
        <f t="shared" si="27"/>
        <v>0</v>
      </c>
      <c r="BI152" s="187">
        <f t="shared" si="28"/>
        <v>0</v>
      </c>
      <c r="BJ152" s="19" t="s">
        <v>84</v>
      </c>
      <c r="BK152" s="187">
        <f t="shared" si="29"/>
        <v>0</v>
      </c>
      <c r="BL152" s="19" t="s">
        <v>184</v>
      </c>
      <c r="BM152" s="186" t="s">
        <v>6170</v>
      </c>
    </row>
    <row r="153" spans="1:65" s="2" customFormat="1" ht="19.5">
      <c r="A153" s="36"/>
      <c r="B153" s="37"/>
      <c r="C153" s="38"/>
      <c r="D153" s="195" t="s">
        <v>4396</v>
      </c>
      <c r="E153" s="38"/>
      <c r="F153" s="260" t="s">
        <v>6171</v>
      </c>
      <c r="G153" s="38"/>
      <c r="H153" s="38"/>
      <c r="I153" s="190"/>
      <c r="J153" s="38"/>
      <c r="K153" s="38"/>
      <c r="L153" s="41"/>
      <c r="M153" s="191"/>
      <c r="N153" s="192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4396</v>
      </c>
      <c r="AU153" s="19" t="s">
        <v>86</v>
      </c>
    </row>
    <row r="154" spans="1:65" s="2" customFormat="1" ht="16.5" customHeight="1">
      <c r="A154" s="36"/>
      <c r="B154" s="37"/>
      <c r="C154" s="175" t="s">
        <v>825</v>
      </c>
      <c r="D154" s="175" t="s">
        <v>179</v>
      </c>
      <c r="E154" s="176" t="s">
        <v>6172</v>
      </c>
      <c r="F154" s="177" t="s">
        <v>6173</v>
      </c>
      <c r="G154" s="178" t="s">
        <v>595</v>
      </c>
      <c r="H154" s="179">
        <v>10</v>
      </c>
      <c r="I154" s="180"/>
      <c r="J154" s="181">
        <f t="shared" ref="J154:J162" si="30">ROUND(I154*H154,2)</f>
        <v>0</v>
      </c>
      <c r="K154" s="177" t="s">
        <v>6056</v>
      </c>
      <c r="L154" s="41"/>
      <c r="M154" s="182" t="s">
        <v>19</v>
      </c>
      <c r="N154" s="183" t="s">
        <v>47</v>
      </c>
      <c r="O154" s="66"/>
      <c r="P154" s="184">
        <f t="shared" ref="P154:P162" si="31">O154*H154</f>
        <v>0</v>
      </c>
      <c r="Q154" s="184">
        <v>0</v>
      </c>
      <c r="R154" s="184">
        <f t="shared" ref="R154:R162" si="32">Q154*H154</f>
        <v>0</v>
      </c>
      <c r="S154" s="184">
        <v>0</v>
      </c>
      <c r="T154" s="185">
        <f t="shared" ref="T154:T162" si="33"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186" t="s">
        <v>184</v>
      </c>
      <c r="AT154" s="186" t="s">
        <v>179</v>
      </c>
      <c r="AU154" s="186" t="s">
        <v>86</v>
      </c>
      <c r="AY154" s="19" t="s">
        <v>177</v>
      </c>
      <c r="BE154" s="187">
        <f t="shared" ref="BE154:BE162" si="34">IF(N154="základní",J154,0)</f>
        <v>0</v>
      </c>
      <c r="BF154" s="187">
        <f t="shared" ref="BF154:BF162" si="35">IF(N154="snížená",J154,0)</f>
        <v>0</v>
      </c>
      <c r="BG154" s="187">
        <f t="shared" ref="BG154:BG162" si="36">IF(N154="zákl. přenesená",J154,0)</f>
        <v>0</v>
      </c>
      <c r="BH154" s="187">
        <f t="shared" ref="BH154:BH162" si="37">IF(N154="sníž. přenesená",J154,0)</f>
        <v>0</v>
      </c>
      <c r="BI154" s="187">
        <f t="shared" ref="BI154:BI162" si="38">IF(N154="nulová",J154,0)</f>
        <v>0</v>
      </c>
      <c r="BJ154" s="19" t="s">
        <v>84</v>
      </c>
      <c r="BK154" s="187">
        <f t="shared" ref="BK154:BK162" si="39">ROUND(I154*H154,2)</f>
        <v>0</v>
      </c>
      <c r="BL154" s="19" t="s">
        <v>184</v>
      </c>
      <c r="BM154" s="186" t="s">
        <v>6174</v>
      </c>
    </row>
    <row r="155" spans="1:65" s="2" customFormat="1" ht="16.5" customHeight="1">
      <c r="A155" s="36"/>
      <c r="B155" s="37"/>
      <c r="C155" s="175" t="s">
        <v>830</v>
      </c>
      <c r="D155" s="175" t="s">
        <v>179</v>
      </c>
      <c r="E155" s="176" t="s">
        <v>6175</v>
      </c>
      <c r="F155" s="177" t="s">
        <v>6176</v>
      </c>
      <c r="G155" s="178" t="s">
        <v>595</v>
      </c>
      <c r="H155" s="179">
        <v>20</v>
      </c>
      <c r="I155" s="180"/>
      <c r="J155" s="181">
        <f t="shared" si="30"/>
        <v>0</v>
      </c>
      <c r="K155" s="177" t="s">
        <v>6088</v>
      </c>
      <c r="L155" s="41"/>
      <c r="M155" s="182" t="s">
        <v>19</v>
      </c>
      <c r="N155" s="183" t="s">
        <v>47</v>
      </c>
      <c r="O155" s="66"/>
      <c r="P155" s="184">
        <f t="shared" si="31"/>
        <v>0</v>
      </c>
      <c r="Q155" s="184">
        <v>0</v>
      </c>
      <c r="R155" s="184">
        <f t="shared" si="32"/>
        <v>0</v>
      </c>
      <c r="S155" s="184">
        <v>0</v>
      </c>
      <c r="T155" s="185">
        <f t="shared" si="33"/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186" t="s">
        <v>184</v>
      </c>
      <c r="AT155" s="186" t="s">
        <v>179</v>
      </c>
      <c r="AU155" s="186" t="s">
        <v>86</v>
      </c>
      <c r="AY155" s="19" t="s">
        <v>177</v>
      </c>
      <c r="BE155" s="187">
        <f t="shared" si="34"/>
        <v>0</v>
      </c>
      <c r="BF155" s="187">
        <f t="shared" si="35"/>
        <v>0</v>
      </c>
      <c r="BG155" s="187">
        <f t="shared" si="36"/>
        <v>0</v>
      </c>
      <c r="BH155" s="187">
        <f t="shared" si="37"/>
        <v>0</v>
      </c>
      <c r="BI155" s="187">
        <f t="shared" si="38"/>
        <v>0</v>
      </c>
      <c r="BJ155" s="19" t="s">
        <v>84</v>
      </c>
      <c r="BK155" s="187">
        <f t="shared" si="39"/>
        <v>0</v>
      </c>
      <c r="BL155" s="19" t="s">
        <v>184</v>
      </c>
      <c r="BM155" s="186" t="s">
        <v>6177</v>
      </c>
    </row>
    <row r="156" spans="1:65" s="2" customFormat="1" ht="16.5" customHeight="1">
      <c r="A156" s="36"/>
      <c r="B156" s="37"/>
      <c r="C156" s="175" t="s">
        <v>836</v>
      </c>
      <c r="D156" s="175" t="s">
        <v>179</v>
      </c>
      <c r="E156" s="176" t="s">
        <v>6178</v>
      </c>
      <c r="F156" s="177" t="s">
        <v>6179</v>
      </c>
      <c r="G156" s="178" t="s">
        <v>595</v>
      </c>
      <c r="H156" s="179">
        <v>10</v>
      </c>
      <c r="I156" s="180"/>
      <c r="J156" s="181">
        <f t="shared" si="30"/>
        <v>0</v>
      </c>
      <c r="K156" s="177" t="s">
        <v>6088</v>
      </c>
      <c r="L156" s="41"/>
      <c r="M156" s="182" t="s">
        <v>19</v>
      </c>
      <c r="N156" s="183" t="s">
        <v>47</v>
      </c>
      <c r="O156" s="66"/>
      <c r="P156" s="184">
        <f t="shared" si="31"/>
        <v>0</v>
      </c>
      <c r="Q156" s="184">
        <v>0</v>
      </c>
      <c r="R156" s="184">
        <f t="shared" si="32"/>
        <v>0</v>
      </c>
      <c r="S156" s="184">
        <v>0</v>
      </c>
      <c r="T156" s="185">
        <f t="shared" si="33"/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186" t="s">
        <v>184</v>
      </c>
      <c r="AT156" s="186" t="s">
        <v>179</v>
      </c>
      <c r="AU156" s="186" t="s">
        <v>86</v>
      </c>
      <c r="AY156" s="19" t="s">
        <v>177</v>
      </c>
      <c r="BE156" s="187">
        <f t="shared" si="34"/>
        <v>0</v>
      </c>
      <c r="BF156" s="187">
        <f t="shared" si="35"/>
        <v>0</v>
      </c>
      <c r="BG156" s="187">
        <f t="shared" si="36"/>
        <v>0</v>
      </c>
      <c r="BH156" s="187">
        <f t="shared" si="37"/>
        <v>0</v>
      </c>
      <c r="BI156" s="187">
        <f t="shared" si="38"/>
        <v>0</v>
      </c>
      <c r="BJ156" s="19" t="s">
        <v>84</v>
      </c>
      <c r="BK156" s="187">
        <f t="shared" si="39"/>
        <v>0</v>
      </c>
      <c r="BL156" s="19" t="s">
        <v>184</v>
      </c>
      <c r="BM156" s="186" t="s">
        <v>6180</v>
      </c>
    </row>
    <row r="157" spans="1:65" s="2" customFormat="1" ht="16.5" customHeight="1">
      <c r="A157" s="36"/>
      <c r="B157" s="37"/>
      <c r="C157" s="175" t="s">
        <v>861</v>
      </c>
      <c r="D157" s="175" t="s">
        <v>179</v>
      </c>
      <c r="E157" s="176" t="s">
        <v>6181</v>
      </c>
      <c r="F157" s="177" t="s">
        <v>6182</v>
      </c>
      <c r="G157" s="178" t="s">
        <v>595</v>
      </c>
      <c r="H157" s="179">
        <v>5</v>
      </c>
      <c r="I157" s="180"/>
      <c r="J157" s="181">
        <f t="shared" si="30"/>
        <v>0</v>
      </c>
      <c r="K157" s="177" t="s">
        <v>6088</v>
      </c>
      <c r="L157" s="41"/>
      <c r="M157" s="182" t="s">
        <v>19</v>
      </c>
      <c r="N157" s="183" t="s">
        <v>47</v>
      </c>
      <c r="O157" s="66"/>
      <c r="P157" s="184">
        <f t="shared" si="31"/>
        <v>0</v>
      </c>
      <c r="Q157" s="184">
        <v>0</v>
      </c>
      <c r="R157" s="184">
        <f t="shared" si="32"/>
        <v>0</v>
      </c>
      <c r="S157" s="184">
        <v>0</v>
      </c>
      <c r="T157" s="185">
        <f t="shared" si="33"/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186" t="s">
        <v>184</v>
      </c>
      <c r="AT157" s="186" t="s">
        <v>179</v>
      </c>
      <c r="AU157" s="186" t="s">
        <v>86</v>
      </c>
      <c r="AY157" s="19" t="s">
        <v>177</v>
      </c>
      <c r="BE157" s="187">
        <f t="shared" si="34"/>
        <v>0</v>
      </c>
      <c r="BF157" s="187">
        <f t="shared" si="35"/>
        <v>0</v>
      </c>
      <c r="BG157" s="187">
        <f t="shared" si="36"/>
        <v>0</v>
      </c>
      <c r="BH157" s="187">
        <f t="shared" si="37"/>
        <v>0</v>
      </c>
      <c r="BI157" s="187">
        <f t="shared" si="38"/>
        <v>0</v>
      </c>
      <c r="BJ157" s="19" t="s">
        <v>84</v>
      </c>
      <c r="BK157" s="187">
        <f t="shared" si="39"/>
        <v>0</v>
      </c>
      <c r="BL157" s="19" t="s">
        <v>184</v>
      </c>
      <c r="BM157" s="186" t="s">
        <v>6183</v>
      </c>
    </row>
    <row r="158" spans="1:65" s="2" customFormat="1" ht="16.5" customHeight="1">
      <c r="A158" s="36"/>
      <c r="B158" s="37"/>
      <c r="C158" s="175" t="s">
        <v>875</v>
      </c>
      <c r="D158" s="175" t="s">
        <v>179</v>
      </c>
      <c r="E158" s="176" t="s">
        <v>6184</v>
      </c>
      <c r="F158" s="177" t="s">
        <v>6185</v>
      </c>
      <c r="G158" s="178" t="s">
        <v>595</v>
      </c>
      <c r="H158" s="179">
        <v>10</v>
      </c>
      <c r="I158" s="180"/>
      <c r="J158" s="181">
        <f t="shared" si="30"/>
        <v>0</v>
      </c>
      <c r="K158" s="177" t="s">
        <v>6088</v>
      </c>
      <c r="L158" s="41"/>
      <c r="M158" s="182" t="s">
        <v>19</v>
      </c>
      <c r="N158" s="183" t="s">
        <v>47</v>
      </c>
      <c r="O158" s="66"/>
      <c r="P158" s="184">
        <f t="shared" si="31"/>
        <v>0</v>
      </c>
      <c r="Q158" s="184">
        <v>0</v>
      </c>
      <c r="R158" s="184">
        <f t="shared" si="32"/>
        <v>0</v>
      </c>
      <c r="S158" s="184">
        <v>0</v>
      </c>
      <c r="T158" s="185">
        <f t="shared" si="33"/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186" t="s">
        <v>184</v>
      </c>
      <c r="AT158" s="186" t="s">
        <v>179</v>
      </c>
      <c r="AU158" s="186" t="s">
        <v>86</v>
      </c>
      <c r="AY158" s="19" t="s">
        <v>177</v>
      </c>
      <c r="BE158" s="187">
        <f t="shared" si="34"/>
        <v>0</v>
      </c>
      <c r="BF158" s="187">
        <f t="shared" si="35"/>
        <v>0</v>
      </c>
      <c r="BG158" s="187">
        <f t="shared" si="36"/>
        <v>0</v>
      </c>
      <c r="BH158" s="187">
        <f t="shared" si="37"/>
        <v>0</v>
      </c>
      <c r="BI158" s="187">
        <f t="shared" si="38"/>
        <v>0</v>
      </c>
      <c r="BJ158" s="19" t="s">
        <v>84</v>
      </c>
      <c r="BK158" s="187">
        <f t="shared" si="39"/>
        <v>0</v>
      </c>
      <c r="BL158" s="19" t="s">
        <v>184</v>
      </c>
      <c r="BM158" s="186" t="s">
        <v>6186</v>
      </c>
    </row>
    <row r="159" spans="1:65" s="2" customFormat="1" ht="16.5" customHeight="1">
      <c r="A159" s="36"/>
      <c r="B159" s="37"/>
      <c r="C159" s="175" t="s">
        <v>896</v>
      </c>
      <c r="D159" s="175" t="s">
        <v>179</v>
      </c>
      <c r="E159" s="176" t="s">
        <v>6187</v>
      </c>
      <c r="F159" s="177" t="s">
        <v>6188</v>
      </c>
      <c r="G159" s="178" t="s">
        <v>199</v>
      </c>
      <c r="H159" s="179">
        <v>30</v>
      </c>
      <c r="I159" s="180"/>
      <c r="J159" s="181">
        <f t="shared" si="30"/>
        <v>0</v>
      </c>
      <c r="K159" s="177" t="s">
        <v>6056</v>
      </c>
      <c r="L159" s="41"/>
      <c r="M159" s="182" t="s">
        <v>19</v>
      </c>
      <c r="N159" s="183" t="s">
        <v>47</v>
      </c>
      <c r="O159" s="66"/>
      <c r="P159" s="184">
        <f t="shared" si="31"/>
        <v>0</v>
      </c>
      <c r="Q159" s="184">
        <v>0</v>
      </c>
      <c r="R159" s="184">
        <f t="shared" si="32"/>
        <v>0</v>
      </c>
      <c r="S159" s="184">
        <v>0</v>
      </c>
      <c r="T159" s="185">
        <f t="shared" si="33"/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186" t="s">
        <v>184</v>
      </c>
      <c r="AT159" s="186" t="s">
        <v>179</v>
      </c>
      <c r="AU159" s="186" t="s">
        <v>86</v>
      </c>
      <c r="AY159" s="19" t="s">
        <v>177</v>
      </c>
      <c r="BE159" s="187">
        <f t="shared" si="34"/>
        <v>0</v>
      </c>
      <c r="BF159" s="187">
        <f t="shared" si="35"/>
        <v>0</v>
      </c>
      <c r="BG159" s="187">
        <f t="shared" si="36"/>
        <v>0</v>
      </c>
      <c r="BH159" s="187">
        <f t="shared" si="37"/>
        <v>0</v>
      </c>
      <c r="BI159" s="187">
        <f t="shared" si="38"/>
        <v>0</v>
      </c>
      <c r="BJ159" s="19" t="s">
        <v>84</v>
      </c>
      <c r="BK159" s="187">
        <f t="shared" si="39"/>
        <v>0</v>
      </c>
      <c r="BL159" s="19" t="s">
        <v>184</v>
      </c>
      <c r="BM159" s="186" t="s">
        <v>6189</v>
      </c>
    </row>
    <row r="160" spans="1:65" s="2" customFormat="1" ht="16.5" customHeight="1">
      <c r="A160" s="36"/>
      <c r="B160" s="37"/>
      <c r="C160" s="175" t="s">
        <v>901</v>
      </c>
      <c r="D160" s="175" t="s">
        <v>179</v>
      </c>
      <c r="E160" s="176" t="s">
        <v>6190</v>
      </c>
      <c r="F160" s="177" t="s">
        <v>6191</v>
      </c>
      <c r="G160" s="178" t="s">
        <v>199</v>
      </c>
      <c r="H160" s="179">
        <v>20</v>
      </c>
      <c r="I160" s="180"/>
      <c r="J160" s="181">
        <f t="shared" si="30"/>
        <v>0</v>
      </c>
      <c r="K160" s="177" t="s">
        <v>6056</v>
      </c>
      <c r="L160" s="41"/>
      <c r="M160" s="182" t="s">
        <v>19</v>
      </c>
      <c r="N160" s="183" t="s">
        <v>47</v>
      </c>
      <c r="O160" s="66"/>
      <c r="P160" s="184">
        <f t="shared" si="31"/>
        <v>0</v>
      </c>
      <c r="Q160" s="184">
        <v>0</v>
      </c>
      <c r="R160" s="184">
        <f t="shared" si="32"/>
        <v>0</v>
      </c>
      <c r="S160" s="184">
        <v>0</v>
      </c>
      <c r="T160" s="185">
        <f t="shared" si="33"/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186" t="s">
        <v>184</v>
      </c>
      <c r="AT160" s="186" t="s">
        <v>179</v>
      </c>
      <c r="AU160" s="186" t="s">
        <v>86</v>
      </c>
      <c r="AY160" s="19" t="s">
        <v>177</v>
      </c>
      <c r="BE160" s="187">
        <f t="shared" si="34"/>
        <v>0</v>
      </c>
      <c r="BF160" s="187">
        <f t="shared" si="35"/>
        <v>0</v>
      </c>
      <c r="BG160" s="187">
        <f t="shared" si="36"/>
        <v>0</v>
      </c>
      <c r="BH160" s="187">
        <f t="shared" si="37"/>
        <v>0</v>
      </c>
      <c r="BI160" s="187">
        <f t="shared" si="38"/>
        <v>0</v>
      </c>
      <c r="BJ160" s="19" t="s">
        <v>84</v>
      </c>
      <c r="BK160" s="187">
        <f t="shared" si="39"/>
        <v>0</v>
      </c>
      <c r="BL160" s="19" t="s">
        <v>184</v>
      </c>
      <c r="BM160" s="186" t="s">
        <v>6192</v>
      </c>
    </row>
    <row r="161" spans="1:65" s="2" customFormat="1" ht="16.5" customHeight="1">
      <c r="A161" s="36"/>
      <c r="B161" s="37"/>
      <c r="C161" s="175" t="s">
        <v>906</v>
      </c>
      <c r="D161" s="175" t="s">
        <v>179</v>
      </c>
      <c r="E161" s="176" t="s">
        <v>6193</v>
      </c>
      <c r="F161" s="177" t="s">
        <v>6194</v>
      </c>
      <c r="G161" s="178" t="s">
        <v>199</v>
      </c>
      <c r="H161" s="179">
        <v>30</v>
      </c>
      <c r="I161" s="180"/>
      <c r="J161" s="181">
        <f t="shared" si="30"/>
        <v>0</v>
      </c>
      <c r="K161" s="177" t="s">
        <v>6088</v>
      </c>
      <c r="L161" s="41"/>
      <c r="M161" s="182" t="s">
        <v>19</v>
      </c>
      <c r="N161" s="183" t="s">
        <v>47</v>
      </c>
      <c r="O161" s="66"/>
      <c r="P161" s="184">
        <f t="shared" si="31"/>
        <v>0</v>
      </c>
      <c r="Q161" s="184">
        <v>0</v>
      </c>
      <c r="R161" s="184">
        <f t="shared" si="32"/>
        <v>0</v>
      </c>
      <c r="S161" s="184">
        <v>0</v>
      </c>
      <c r="T161" s="185">
        <f t="shared" si="33"/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186" t="s">
        <v>184</v>
      </c>
      <c r="AT161" s="186" t="s">
        <v>179</v>
      </c>
      <c r="AU161" s="186" t="s">
        <v>86</v>
      </c>
      <c r="AY161" s="19" t="s">
        <v>177</v>
      </c>
      <c r="BE161" s="187">
        <f t="shared" si="34"/>
        <v>0</v>
      </c>
      <c r="BF161" s="187">
        <f t="shared" si="35"/>
        <v>0</v>
      </c>
      <c r="BG161" s="187">
        <f t="shared" si="36"/>
        <v>0</v>
      </c>
      <c r="BH161" s="187">
        <f t="shared" si="37"/>
        <v>0</v>
      </c>
      <c r="BI161" s="187">
        <f t="shared" si="38"/>
        <v>0</v>
      </c>
      <c r="BJ161" s="19" t="s">
        <v>84</v>
      </c>
      <c r="BK161" s="187">
        <f t="shared" si="39"/>
        <v>0</v>
      </c>
      <c r="BL161" s="19" t="s">
        <v>184</v>
      </c>
      <c r="BM161" s="186" t="s">
        <v>6195</v>
      </c>
    </row>
    <row r="162" spans="1:65" s="2" customFormat="1" ht="16.5" customHeight="1">
      <c r="A162" s="36"/>
      <c r="B162" s="37"/>
      <c r="C162" s="175" t="s">
        <v>911</v>
      </c>
      <c r="D162" s="175" t="s">
        <v>179</v>
      </c>
      <c r="E162" s="176" t="s">
        <v>6196</v>
      </c>
      <c r="F162" s="177" t="s">
        <v>6197</v>
      </c>
      <c r="G162" s="178" t="s">
        <v>199</v>
      </c>
      <c r="H162" s="179">
        <v>20</v>
      </c>
      <c r="I162" s="180"/>
      <c r="J162" s="181">
        <f t="shared" si="30"/>
        <v>0</v>
      </c>
      <c r="K162" s="177" t="s">
        <v>6088</v>
      </c>
      <c r="L162" s="41"/>
      <c r="M162" s="182" t="s">
        <v>19</v>
      </c>
      <c r="N162" s="183" t="s">
        <v>47</v>
      </c>
      <c r="O162" s="66"/>
      <c r="P162" s="184">
        <f t="shared" si="31"/>
        <v>0</v>
      </c>
      <c r="Q162" s="184">
        <v>0</v>
      </c>
      <c r="R162" s="184">
        <f t="shared" si="32"/>
        <v>0</v>
      </c>
      <c r="S162" s="184">
        <v>0</v>
      </c>
      <c r="T162" s="185">
        <f t="shared" si="33"/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186" t="s">
        <v>184</v>
      </c>
      <c r="AT162" s="186" t="s">
        <v>179</v>
      </c>
      <c r="AU162" s="186" t="s">
        <v>86</v>
      </c>
      <c r="AY162" s="19" t="s">
        <v>177</v>
      </c>
      <c r="BE162" s="187">
        <f t="shared" si="34"/>
        <v>0</v>
      </c>
      <c r="BF162" s="187">
        <f t="shared" si="35"/>
        <v>0</v>
      </c>
      <c r="BG162" s="187">
        <f t="shared" si="36"/>
        <v>0</v>
      </c>
      <c r="BH162" s="187">
        <f t="shared" si="37"/>
        <v>0</v>
      </c>
      <c r="BI162" s="187">
        <f t="shared" si="38"/>
        <v>0</v>
      </c>
      <c r="BJ162" s="19" t="s">
        <v>84</v>
      </c>
      <c r="BK162" s="187">
        <f t="shared" si="39"/>
        <v>0</v>
      </c>
      <c r="BL162" s="19" t="s">
        <v>184</v>
      </c>
      <c r="BM162" s="186" t="s">
        <v>6198</v>
      </c>
    </row>
    <row r="163" spans="1:65" s="12" customFormat="1" ht="22.9" customHeight="1">
      <c r="B163" s="159"/>
      <c r="C163" s="160"/>
      <c r="D163" s="161" t="s">
        <v>75</v>
      </c>
      <c r="E163" s="173" t="s">
        <v>6199</v>
      </c>
      <c r="F163" s="173" t="s">
        <v>6200</v>
      </c>
      <c r="G163" s="160"/>
      <c r="H163" s="160"/>
      <c r="I163" s="163"/>
      <c r="J163" s="174">
        <f>BK163</f>
        <v>0</v>
      </c>
      <c r="K163" s="160"/>
      <c r="L163" s="165"/>
      <c r="M163" s="166"/>
      <c r="N163" s="167"/>
      <c r="O163" s="167"/>
      <c r="P163" s="168">
        <f>SUM(P164:P186)</f>
        <v>0</v>
      </c>
      <c r="Q163" s="167"/>
      <c r="R163" s="168">
        <f>SUM(R164:R186)</f>
        <v>0</v>
      </c>
      <c r="S163" s="167"/>
      <c r="T163" s="169">
        <f>SUM(T164:T186)</f>
        <v>0</v>
      </c>
      <c r="AR163" s="170" t="s">
        <v>84</v>
      </c>
      <c r="AT163" s="171" t="s">
        <v>75</v>
      </c>
      <c r="AU163" s="171" t="s">
        <v>84</v>
      </c>
      <c r="AY163" s="170" t="s">
        <v>177</v>
      </c>
      <c r="BK163" s="172">
        <f>SUM(BK164:BK186)</f>
        <v>0</v>
      </c>
    </row>
    <row r="164" spans="1:65" s="2" customFormat="1" ht="16.5" customHeight="1">
      <c r="A164" s="36"/>
      <c r="B164" s="37"/>
      <c r="C164" s="175" t="s">
        <v>916</v>
      </c>
      <c r="D164" s="175" t="s">
        <v>179</v>
      </c>
      <c r="E164" s="176" t="s">
        <v>6201</v>
      </c>
      <c r="F164" s="177" t="s">
        <v>6202</v>
      </c>
      <c r="G164" s="178" t="s">
        <v>272</v>
      </c>
      <c r="H164" s="179">
        <v>2</v>
      </c>
      <c r="I164" s="180"/>
      <c r="J164" s="181">
        <f>ROUND(I164*H164,2)</f>
        <v>0</v>
      </c>
      <c r="K164" s="177" t="s">
        <v>6056</v>
      </c>
      <c r="L164" s="41"/>
      <c r="M164" s="182" t="s">
        <v>19</v>
      </c>
      <c r="N164" s="183" t="s">
        <v>47</v>
      </c>
      <c r="O164" s="66"/>
      <c r="P164" s="184">
        <f>O164*H164</f>
        <v>0</v>
      </c>
      <c r="Q164" s="184">
        <v>0</v>
      </c>
      <c r="R164" s="184">
        <f>Q164*H164</f>
        <v>0</v>
      </c>
      <c r="S164" s="184">
        <v>0</v>
      </c>
      <c r="T164" s="185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186" t="s">
        <v>184</v>
      </c>
      <c r="AT164" s="186" t="s">
        <v>179</v>
      </c>
      <c r="AU164" s="186" t="s">
        <v>86</v>
      </c>
      <c r="AY164" s="19" t="s">
        <v>177</v>
      </c>
      <c r="BE164" s="187">
        <f>IF(N164="základní",J164,0)</f>
        <v>0</v>
      </c>
      <c r="BF164" s="187">
        <f>IF(N164="snížená",J164,0)</f>
        <v>0</v>
      </c>
      <c r="BG164" s="187">
        <f>IF(N164="zákl. přenesená",J164,0)</f>
        <v>0</v>
      </c>
      <c r="BH164" s="187">
        <f>IF(N164="sníž. přenesená",J164,0)</f>
        <v>0</v>
      </c>
      <c r="BI164" s="187">
        <f>IF(N164="nulová",J164,0)</f>
        <v>0</v>
      </c>
      <c r="BJ164" s="19" t="s">
        <v>84</v>
      </c>
      <c r="BK164" s="187">
        <f>ROUND(I164*H164,2)</f>
        <v>0</v>
      </c>
      <c r="BL164" s="19" t="s">
        <v>184</v>
      </c>
      <c r="BM164" s="186" t="s">
        <v>6203</v>
      </c>
    </row>
    <row r="165" spans="1:65" s="2" customFormat="1" ht="16.5" customHeight="1">
      <c r="A165" s="36"/>
      <c r="B165" s="37"/>
      <c r="C165" s="175" t="s">
        <v>921</v>
      </c>
      <c r="D165" s="175" t="s">
        <v>179</v>
      </c>
      <c r="E165" s="176" t="s">
        <v>6204</v>
      </c>
      <c r="F165" s="177" t="s">
        <v>6205</v>
      </c>
      <c r="G165" s="178" t="s">
        <v>272</v>
      </c>
      <c r="H165" s="179">
        <v>2</v>
      </c>
      <c r="I165" s="180"/>
      <c r="J165" s="181">
        <f>ROUND(I165*H165,2)</f>
        <v>0</v>
      </c>
      <c r="K165" s="177" t="s">
        <v>6088</v>
      </c>
      <c r="L165" s="41"/>
      <c r="M165" s="182" t="s">
        <v>19</v>
      </c>
      <c r="N165" s="183" t="s">
        <v>47</v>
      </c>
      <c r="O165" s="66"/>
      <c r="P165" s="184">
        <f>O165*H165</f>
        <v>0</v>
      </c>
      <c r="Q165" s="184">
        <v>0</v>
      </c>
      <c r="R165" s="184">
        <f>Q165*H165</f>
        <v>0</v>
      </c>
      <c r="S165" s="184">
        <v>0</v>
      </c>
      <c r="T165" s="185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186" t="s">
        <v>184</v>
      </c>
      <c r="AT165" s="186" t="s">
        <v>179</v>
      </c>
      <c r="AU165" s="186" t="s">
        <v>86</v>
      </c>
      <c r="AY165" s="19" t="s">
        <v>177</v>
      </c>
      <c r="BE165" s="187">
        <f>IF(N165="základní",J165,0)</f>
        <v>0</v>
      </c>
      <c r="BF165" s="187">
        <f>IF(N165="snížená",J165,0)</f>
        <v>0</v>
      </c>
      <c r="BG165" s="187">
        <f>IF(N165="zákl. přenesená",J165,0)</f>
        <v>0</v>
      </c>
      <c r="BH165" s="187">
        <f>IF(N165="sníž. přenesená",J165,0)</f>
        <v>0</v>
      </c>
      <c r="BI165" s="187">
        <f>IF(N165="nulová",J165,0)</f>
        <v>0</v>
      </c>
      <c r="BJ165" s="19" t="s">
        <v>84</v>
      </c>
      <c r="BK165" s="187">
        <f>ROUND(I165*H165,2)</f>
        <v>0</v>
      </c>
      <c r="BL165" s="19" t="s">
        <v>184</v>
      </c>
      <c r="BM165" s="186" t="s">
        <v>6206</v>
      </c>
    </row>
    <row r="166" spans="1:65" s="2" customFormat="1" ht="29.25">
      <c r="A166" s="36"/>
      <c r="B166" s="37"/>
      <c r="C166" s="38"/>
      <c r="D166" s="195" t="s">
        <v>4396</v>
      </c>
      <c r="E166" s="38"/>
      <c r="F166" s="260" t="s">
        <v>6207</v>
      </c>
      <c r="G166" s="38"/>
      <c r="H166" s="38"/>
      <c r="I166" s="190"/>
      <c r="J166" s="38"/>
      <c r="K166" s="38"/>
      <c r="L166" s="41"/>
      <c r="M166" s="191"/>
      <c r="N166" s="192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4396</v>
      </c>
      <c r="AU166" s="19" t="s">
        <v>86</v>
      </c>
    </row>
    <row r="167" spans="1:65" s="2" customFormat="1" ht="16.5" customHeight="1">
      <c r="A167" s="36"/>
      <c r="B167" s="37"/>
      <c r="C167" s="175" t="s">
        <v>945</v>
      </c>
      <c r="D167" s="175" t="s">
        <v>179</v>
      </c>
      <c r="E167" s="176" t="s">
        <v>6208</v>
      </c>
      <c r="F167" s="177" t="s">
        <v>6209</v>
      </c>
      <c r="G167" s="178" t="s">
        <v>272</v>
      </c>
      <c r="H167" s="179">
        <v>1</v>
      </c>
      <c r="I167" s="180"/>
      <c r="J167" s="181">
        <f t="shared" ref="J167:J186" si="40">ROUND(I167*H167,2)</f>
        <v>0</v>
      </c>
      <c r="K167" s="177" t="s">
        <v>6056</v>
      </c>
      <c r="L167" s="41"/>
      <c r="M167" s="182" t="s">
        <v>19</v>
      </c>
      <c r="N167" s="183" t="s">
        <v>47</v>
      </c>
      <c r="O167" s="66"/>
      <c r="P167" s="184">
        <f t="shared" ref="P167:P186" si="41">O167*H167</f>
        <v>0</v>
      </c>
      <c r="Q167" s="184">
        <v>0</v>
      </c>
      <c r="R167" s="184">
        <f t="shared" ref="R167:R186" si="42">Q167*H167</f>
        <v>0</v>
      </c>
      <c r="S167" s="184">
        <v>0</v>
      </c>
      <c r="T167" s="185">
        <f t="shared" ref="T167:T186" si="43"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186" t="s">
        <v>184</v>
      </c>
      <c r="AT167" s="186" t="s">
        <v>179</v>
      </c>
      <c r="AU167" s="186" t="s">
        <v>86</v>
      </c>
      <c r="AY167" s="19" t="s">
        <v>177</v>
      </c>
      <c r="BE167" s="187">
        <f t="shared" ref="BE167:BE186" si="44">IF(N167="základní",J167,0)</f>
        <v>0</v>
      </c>
      <c r="BF167" s="187">
        <f t="shared" ref="BF167:BF186" si="45">IF(N167="snížená",J167,0)</f>
        <v>0</v>
      </c>
      <c r="BG167" s="187">
        <f t="shared" ref="BG167:BG186" si="46">IF(N167="zákl. přenesená",J167,0)</f>
        <v>0</v>
      </c>
      <c r="BH167" s="187">
        <f t="shared" ref="BH167:BH186" si="47">IF(N167="sníž. přenesená",J167,0)</f>
        <v>0</v>
      </c>
      <c r="BI167" s="187">
        <f t="shared" ref="BI167:BI186" si="48">IF(N167="nulová",J167,0)</f>
        <v>0</v>
      </c>
      <c r="BJ167" s="19" t="s">
        <v>84</v>
      </c>
      <c r="BK167" s="187">
        <f t="shared" ref="BK167:BK186" si="49">ROUND(I167*H167,2)</f>
        <v>0</v>
      </c>
      <c r="BL167" s="19" t="s">
        <v>184</v>
      </c>
      <c r="BM167" s="186" t="s">
        <v>6210</v>
      </c>
    </row>
    <row r="168" spans="1:65" s="2" customFormat="1" ht="16.5" customHeight="1">
      <c r="A168" s="36"/>
      <c r="B168" s="37"/>
      <c r="C168" s="175" t="s">
        <v>979</v>
      </c>
      <c r="D168" s="175" t="s">
        <v>179</v>
      </c>
      <c r="E168" s="176" t="s">
        <v>6211</v>
      </c>
      <c r="F168" s="177" t="s">
        <v>6212</v>
      </c>
      <c r="G168" s="178" t="s">
        <v>272</v>
      </c>
      <c r="H168" s="179">
        <v>1</v>
      </c>
      <c r="I168" s="180"/>
      <c r="J168" s="181">
        <f t="shared" si="40"/>
        <v>0</v>
      </c>
      <c r="K168" s="177" t="s">
        <v>6056</v>
      </c>
      <c r="L168" s="41"/>
      <c r="M168" s="182" t="s">
        <v>19</v>
      </c>
      <c r="N168" s="183" t="s">
        <v>47</v>
      </c>
      <c r="O168" s="66"/>
      <c r="P168" s="184">
        <f t="shared" si="41"/>
        <v>0</v>
      </c>
      <c r="Q168" s="184">
        <v>0</v>
      </c>
      <c r="R168" s="184">
        <f t="shared" si="42"/>
        <v>0</v>
      </c>
      <c r="S168" s="184">
        <v>0</v>
      </c>
      <c r="T168" s="185">
        <f t="shared" si="43"/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186" t="s">
        <v>184</v>
      </c>
      <c r="AT168" s="186" t="s">
        <v>179</v>
      </c>
      <c r="AU168" s="186" t="s">
        <v>86</v>
      </c>
      <c r="AY168" s="19" t="s">
        <v>177</v>
      </c>
      <c r="BE168" s="187">
        <f t="shared" si="44"/>
        <v>0</v>
      </c>
      <c r="BF168" s="187">
        <f t="shared" si="45"/>
        <v>0</v>
      </c>
      <c r="BG168" s="187">
        <f t="shared" si="46"/>
        <v>0</v>
      </c>
      <c r="BH168" s="187">
        <f t="shared" si="47"/>
        <v>0</v>
      </c>
      <c r="BI168" s="187">
        <f t="shared" si="48"/>
        <v>0</v>
      </c>
      <c r="BJ168" s="19" t="s">
        <v>84</v>
      </c>
      <c r="BK168" s="187">
        <f t="shared" si="49"/>
        <v>0</v>
      </c>
      <c r="BL168" s="19" t="s">
        <v>184</v>
      </c>
      <c r="BM168" s="186" t="s">
        <v>6213</v>
      </c>
    </row>
    <row r="169" spans="1:65" s="2" customFormat="1" ht="16.5" customHeight="1">
      <c r="A169" s="36"/>
      <c r="B169" s="37"/>
      <c r="C169" s="175" t="s">
        <v>989</v>
      </c>
      <c r="D169" s="175" t="s">
        <v>179</v>
      </c>
      <c r="E169" s="176" t="s">
        <v>6120</v>
      </c>
      <c r="F169" s="177" t="s">
        <v>6121</v>
      </c>
      <c r="G169" s="178" t="s">
        <v>272</v>
      </c>
      <c r="H169" s="179">
        <v>2</v>
      </c>
      <c r="I169" s="180"/>
      <c r="J169" s="181">
        <f t="shared" si="40"/>
        <v>0</v>
      </c>
      <c r="K169" s="177" t="s">
        <v>6056</v>
      </c>
      <c r="L169" s="41"/>
      <c r="M169" s="182" t="s">
        <v>19</v>
      </c>
      <c r="N169" s="183" t="s">
        <v>47</v>
      </c>
      <c r="O169" s="66"/>
      <c r="P169" s="184">
        <f t="shared" si="41"/>
        <v>0</v>
      </c>
      <c r="Q169" s="184">
        <v>0</v>
      </c>
      <c r="R169" s="184">
        <f t="shared" si="42"/>
        <v>0</v>
      </c>
      <c r="S169" s="184">
        <v>0</v>
      </c>
      <c r="T169" s="185">
        <f t="shared" si="43"/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186" t="s">
        <v>184</v>
      </c>
      <c r="AT169" s="186" t="s">
        <v>179</v>
      </c>
      <c r="AU169" s="186" t="s">
        <v>86</v>
      </c>
      <c r="AY169" s="19" t="s">
        <v>177</v>
      </c>
      <c r="BE169" s="187">
        <f t="shared" si="44"/>
        <v>0</v>
      </c>
      <c r="BF169" s="187">
        <f t="shared" si="45"/>
        <v>0</v>
      </c>
      <c r="BG169" s="187">
        <f t="shared" si="46"/>
        <v>0</v>
      </c>
      <c r="BH169" s="187">
        <f t="shared" si="47"/>
        <v>0</v>
      </c>
      <c r="BI169" s="187">
        <f t="shared" si="48"/>
        <v>0</v>
      </c>
      <c r="BJ169" s="19" t="s">
        <v>84</v>
      </c>
      <c r="BK169" s="187">
        <f t="shared" si="49"/>
        <v>0</v>
      </c>
      <c r="BL169" s="19" t="s">
        <v>184</v>
      </c>
      <c r="BM169" s="186" t="s">
        <v>6214</v>
      </c>
    </row>
    <row r="170" spans="1:65" s="2" customFormat="1" ht="16.5" customHeight="1">
      <c r="A170" s="36"/>
      <c r="B170" s="37"/>
      <c r="C170" s="175" t="s">
        <v>998</v>
      </c>
      <c r="D170" s="175" t="s">
        <v>179</v>
      </c>
      <c r="E170" s="176" t="s">
        <v>6138</v>
      </c>
      <c r="F170" s="177" t="s">
        <v>6139</v>
      </c>
      <c r="G170" s="178" t="s">
        <v>272</v>
      </c>
      <c r="H170" s="179">
        <v>2</v>
      </c>
      <c r="I170" s="180"/>
      <c r="J170" s="181">
        <f t="shared" si="40"/>
        <v>0</v>
      </c>
      <c r="K170" s="177" t="s">
        <v>6088</v>
      </c>
      <c r="L170" s="41"/>
      <c r="M170" s="182" t="s">
        <v>19</v>
      </c>
      <c r="N170" s="183" t="s">
        <v>47</v>
      </c>
      <c r="O170" s="66"/>
      <c r="P170" s="184">
        <f t="shared" si="41"/>
        <v>0</v>
      </c>
      <c r="Q170" s="184">
        <v>0</v>
      </c>
      <c r="R170" s="184">
        <f t="shared" si="42"/>
        <v>0</v>
      </c>
      <c r="S170" s="184">
        <v>0</v>
      </c>
      <c r="T170" s="185">
        <f t="shared" si="43"/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186" t="s">
        <v>184</v>
      </c>
      <c r="AT170" s="186" t="s">
        <v>179</v>
      </c>
      <c r="AU170" s="186" t="s">
        <v>86</v>
      </c>
      <c r="AY170" s="19" t="s">
        <v>177</v>
      </c>
      <c r="BE170" s="187">
        <f t="shared" si="44"/>
        <v>0</v>
      </c>
      <c r="BF170" s="187">
        <f t="shared" si="45"/>
        <v>0</v>
      </c>
      <c r="BG170" s="187">
        <f t="shared" si="46"/>
        <v>0</v>
      </c>
      <c r="BH170" s="187">
        <f t="shared" si="47"/>
        <v>0</v>
      </c>
      <c r="BI170" s="187">
        <f t="shared" si="48"/>
        <v>0</v>
      </c>
      <c r="BJ170" s="19" t="s">
        <v>84</v>
      </c>
      <c r="BK170" s="187">
        <f t="shared" si="49"/>
        <v>0</v>
      </c>
      <c r="BL170" s="19" t="s">
        <v>184</v>
      </c>
      <c r="BM170" s="186" t="s">
        <v>6215</v>
      </c>
    </row>
    <row r="171" spans="1:65" s="2" customFormat="1" ht="16.5" customHeight="1">
      <c r="A171" s="36"/>
      <c r="B171" s="37"/>
      <c r="C171" s="175" t="s">
        <v>1033</v>
      </c>
      <c r="D171" s="175" t="s">
        <v>179</v>
      </c>
      <c r="E171" s="176" t="s">
        <v>6141</v>
      </c>
      <c r="F171" s="177" t="s">
        <v>6142</v>
      </c>
      <c r="G171" s="178" t="s">
        <v>272</v>
      </c>
      <c r="H171" s="179">
        <v>2</v>
      </c>
      <c r="I171" s="180"/>
      <c r="J171" s="181">
        <f t="shared" si="40"/>
        <v>0</v>
      </c>
      <c r="K171" s="177" t="s">
        <v>6088</v>
      </c>
      <c r="L171" s="41"/>
      <c r="M171" s="182" t="s">
        <v>19</v>
      </c>
      <c r="N171" s="183" t="s">
        <v>47</v>
      </c>
      <c r="O171" s="66"/>
      <c r="P171" s="184">
        <f t="shared" si="41"/>
        <v>0</v>
      </c>
      <c r="Q171" s="184">
        <v>0</v>
      </c>
      <c r="R171" s="184">
        <f t="shared" si="42"/>
        <v>0</v>
      </c>
      <c r="S171" s="184">
        <v>0</v>
      </c>
      <c r="T171" s="185">
        <f t="shared" si="43"/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186" t="s">
        <v>184</v>
      </c>
      <c r="AT171" s="186" t="s">
        <v>179</v>
      </c>
      <c r="AU171" s="186" t="s">
        <v>86</v>
      </c>
      <c r="AY171" s="19" t="s">
        <v>177</v>
      </c>
      <c r="BE171" s="187">
        <f t="shared" si="44"/>
        <v>0</v>
      </c>
      <c r="BF171" s="187">
        <f t="shared" si="45"/>
        <v>0</v>
      </c>
      <c r="BG171" s="187">
        <f t="shared" si="46"/>
        <v>0</v>
      </c>
      <c r="BH171" s="187">
        <f t="shared" si="47"/>
        <v>0</v>
      </c>
      <c r="BI171" s="187">
        <f t="shared" si="48"/>
        <v>0</v>
      </c>
      <c r="BJ171" s="19" t="s">
        <v>84</v>
      </c>
      <c r="BK171" s="187">
        <f t="shared" si="49"/>
        <v>0</v>
      </c>
      <c r="BL171" s="19" t="s">
        <v>184</v>
      </c>
      <c r="BM171" s="186" t="s">
        <v>6216</v>
      </c>
    </row>
    <row r="172" spans="1:65" s="2" customFormat="1" ht="16.5" customHeight="1">
      <c r="A172" s="36"/>
      <c r="B172" s="37"/>
      <c r="C172" s="175" t="s">
        <v>1039</v>
      </c>
      <c r="D172" s="175" t="s">
        <v>179</v>
      </c>
      <c r="E172" s="176" t="s">
        <v>6156</v>
      </c>
      <c r="F172" s="177" t="s">
        <v>6157</v>
      </c>
      <c r="G172" s="178" t="s">
        <v>272</v>
      </c>
      <c r="H172" s="179">
        <v>2</v>
      </c>
      <c r="I172" s="180"/>
      <c r="J172" s="181">
        <f t="shared" si="40"/>
        <v>0</v>
      </c>
      <c r="K172" s="177" t="s">
        <v>6056</v>
      </c>
      <c r="L172" s="41"/>
      <c r="M172" s="182" t="s">
        <v>19</v>
      </c>
      <c r="N172" s="183" t="s">
        <v>47</v>
      </c>
      <c r="O172" s="66"/>
      <c r="P172" s="184">
        <f t="shared" si="41"/>
        <v>0</v>
      </c>
      <c r="Q172" s="184">
        <v>0</v>
      </c>
      <c r="R172" s="184">
        <f t="shared" si="42"/>
        <v>0</v>
      </c>
      <c r="S172" s="184">
        <v>0</v>
      </c>
      <c r="T172" s="185">
        <f t="shared" si="43"/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186" t="s">
        <v>184</v>
      </c>
      <c r="AT172" s="186" t="s">
        <v>179</v>
      </c>
      <c r="AU172" s="186" t="s">
        <v>86</v>
      </c>
      <c r="AY172" s="19" t="s">
        <v>177</v>
      </c>
      <c r="BE172" s="187">
        <f t="shared" si="44"/>
        <v>0</v>
      </c>
      <c r="BF172" s="187">
        <f t="shared" si="45"/>
        <v>0</v>
      </c>
      <c r="BG172" s="187">
        <f t="shared" si="46"/>
        <v>0</v>
      </c>
      <c r="BH172" s="187">
        <f t="shared" si="47"/>
        <v>0</v>
      </c>
      <c r="BI172" s="187">
        <f t="shared" si="48"/>
        <v>0</v>
      </c>
      <c r="BJ172" s="19" t="s">
        <v>84</v>
      </c>
      <c r="BK172" s="187">
        <f t="shared" si="49"/>
        <v>0</v>
      </c>
      <c r="BL172" s="19" t="s">
        <v>184</v>
      </c>
      <c r="BM172" s="186" t="s">
        <v>6217</v>
      </c>
    </row>
    <row r="173" spans="1:65" s="2" customFormat="1" ht="16.5" customHeight="1">
      <c r="A173" s="36"/>
      <c r="B173" s="37"/>
      <c r="C173" s="175" t="s">
        <v>1044</v>
      </c>
      <c r="D173" s="175" t="s">
        <v>179</v>
      </c>
      <c r="E173" s="176" t="s">
        <v>6159</v>
      </c>
      <c r="F173" s="177" t="s">
        <v>6160</v>
      </c>
      <c r="G173" s="178" t="s">
        <v>272</v>
      </c>
      <c r="H173" s="179">
        <v>2</v>
      </c>
      <c r="I173" s="180"/>
      <c r="J173" s="181">
        <f t="shared" si="40"/>
        <v>0</v>
      </c>
      <c r="K173" s="177" t="s">
        <v>6056</v>
      </c>
      <c r="L173" s="41"/>
      <c r="M173" s="182" t="s">
        <v>19</v>
      </c>
      <c r="N173" s="183" t="s">
        <v>47</v>
      </c>
      <c r="O173" s="66"/>
      <c r="P173" s="184">
        <f t="shared" si="41"/>
        <v>0</v>
      </c>
      <c r="Q173" s="184">
        <v>0</v>
      </c>
      <c r="R173" s="184">
        <f t="shared" si="42"/>
        <v>0</v>
      </c>
      <c r="S173" s="184">
        <v>0</v>
      </c>
      <c r="T173" s="185">
        <f t="shared" si="43"/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186" t="s">
        <v>184</v>
      </c>
      <c r="AT173" s="186" t="s">
        <v>179</v>
      </c>
      <c r="AU173" s="186" t="s">
        <v>86</v>
      </c>
      <c r="AY173" s="19" t="s">
        <v>177</v>
      </c>
      <c r="BE173" s="187">
        <f t="shared" si="44"/>
        <v>0</v>
      </c>
      <c r="BF173" s="187">
        <f t="shared" si="45"/>
        <v>0</v>
      </c>
      <c r="BG173" s="187">
        <f t="shared" si="46"/>
        <v>0</v>
      </c>
      <c r="BH173" s="187">
        <f t="shared" si="47"/>
        <v>0</v>
      </c>
      <c r="BI173" s="187">
        <f t="shared" si="48"/>
        <v>0</v>
      </c>
      <c r="BJ173" s="19" t="s">
        <v>84</v>
      </c>
      <c r="BK173" s="187">
        <f t="shared" si="49"/>
        <v>0</v>
      </c>
      <c r="BL173" s="19" t="s">
        <v>184</v>
      </c>
      <c r="BM173" s="186" t="s">
        <v>6218</v>
      </c>
    </row>
    <row r="174" spans="1:65" s="2" customFormat="1" ht="16.5" customHeight="1">
      <c r="A174" s="36"/>
      <c r="B174" s="37"/>
      <c r="C174" s="175" t="s">
        <v>1055</v>
      </c>
      <c r="D174" s="175" t="s">
        <v>179</v>
      </c>
      <c r="E174" s="176" t="s">
        <v>6162</v>
      </c>
      <c r="F174" s="177" t="s">
        <v>6163</v>
      </c>
      <c r="G174" s="178" t="s">
        <v>272</v>
      </c>
      <c r="H174" s="179">
        <v>2</v>
      </c>
      <c r="I174" s="180"/>
      <c r="J174" s="181">
        <f t="shared" si="40"/>
        <v>0</v>
      </c>
      <c r="K174" s="177" t="s">
        <v>6088</v>
      </c>
      <c r="L174" s="41"/>
      <c r="M174" s="182" t="s">
        <v>19</v>
      </c>
      <c r="N174" s="183" t="s">
        <v>47</v>
      </c>
      <c r="O174" s="66"/>
      <c r="P174" s="184">
        <f t="shared" si="41"/>
        <v>0</v>
      </c>
      <c r="Q174" s="184">
        <v>0</v>
      </c>
      <c r="R174" s="184">
        <f t="shared" si="42"/>
        <v>0</v>
      </c>
      <c r="S174" s="184">
        <v>0</v>
      </c>
      <c r="T174" s="185">
        <f t="shared" si="43"/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186" t="s">
        <v>184</v>
      </c>
      <c r="AT174" s="186" t="s">
        <v>179</v>
      </c>
      <c r="AU174" s="186" t="s">
        <v>86</v>
      </c>
      <c r="AY174" s="19" t="s">
        <v>177</v>
      </c>
      <c r="BE174" s="187">
        <f t="shared" si="44"/>
        <v>0</v>
      </c>
      <c r="BF174" s="187">
        <f t="shared" si="45"/>
        <v>0</v>
      </c>
      <c r="BG174" s="187">
        <f t="shared" si="46"/>
        <v>0</v>
      </c>
      <c r="BH174" s="187">
        <f t="shared" si="47"/>
        <v>0</v>
      </c>
      <c r="BI174" s="187">
        <f t="shared" si="48"/>
        <v>0</v>
      </c>
      <c r="BJ174" s="19" t="s">
        <v>84</v>
      </c>
      <c r="BK174" s="187">
        <f t="shared" si="49"/>
        <v>0</v>
      </c>
      <c r="BL174" s="19" t="s">
        <v>184</v>
      </c>
      <c r="BM174" s="186" t="s">
        <v>6219</v>
      </c>
    </row>
    <row r="175" spans="1:65" s="2" customFormat="1" ht="16.5" customHeight="1">
      <c r="A175" s="36"/>
      <c r="B175" s="37"/>
      <c r="C175" s="175" t="s">
        <v>1063</v>
      </c>
      <c r="D175" s="175" t="s">
        <v>179</v>
      </c>
      <c r="E175" s="176" t="s">
        <v>6165</v>
      </c>
      <c r="F175" s="177" t="s">
        <v>6166</v>
      </c>
      <c r="G175" s="178" t="s">
        <v>272</v>
      </c>
      <c r="H175" s="179">
        <v>2</v>
      </c>
      <c r="I175" s="180"/>
      <c r="J175" s="181">
        <f t="shared" si="40"/>
        <v>0</v>
      </c>
      <c r="K175" s="177" t="s">
        <v>6088</v>
      </c>
      <c r="L175" s="41"/>
      <c r="M175" s="182" t="s">
        <v>19</v>
      </c>
      <c r="N175" s="183" t="s">
        <v>47</v>
      </c>
      <c r="O175" s="66"/>
      <c r="P175" s="184">
        <f t="shared" si="41"/>
        <v>0</v>
      </c>
      <c r="Q175" s="184">
        <v>0</v>
      </c>
      <c r="R175" s="184">
        <f t="shared" si="42"/>
        <v>0</v>
      </c>
      <c r="S175" s="184">
        <v>0</v>
      </c>
      <c r="T175" s="185">
        <f t="shared" si="43"/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186" t="s">
        <v>184</v>
      </c>
      <c r="AT175" s="186" t="s">
        <v>179</v>
      </c>
      <c r="AU175" s="186" t="s">
        <v>86</v>
      </c>
      <c r="AY175" s="19" t="s">
        <v>177</v>
      </c>
      <c r="BE175" s="187">
        <f t="shared" si="44"/>
        <v>0</v>
      </c>
      <c r="BF175" s="187">
        <f t="shared" si="45"/>
        <v>0</v>
      </c>
      <c r="BG175" s="187">
        <f t="shared" si="46"/>
        <v>0</v>
      </c>
      <c r="BH175" s="187">
        <f t="shared" si="47"/>
        <v>0</v>
      </c>
      <c r="BI175" s="187">
        <f t="shared" si="48"/>
        <v>0</v>
      </c>
      <c r="BJ175" s="19" t="s">
        <v>84</v>
      </c>
      <c r="BK175" s="187">
        <f t="shared" si="49"/>
        <v>0</v>
      </c>
      <c r="BL175" s="19" t="s">
        <v>184</v>
      </c>
      <c r="BM175" s="186" t="s">
        <v>6220</v>
      </c>
    </row>
    <row r="176" spans="1:65" s="2" customFormat="1" ht="16.5" customHeight="1">
      <c r="A176" s="36"/>
      <c r="B176" s="37"/>
      <c r="C176" s="175" t="s">
        <v>1068</v>
      </c>
      <c r="D176" s="175" t="s">
        <v>179</v>
      </c>
      <c r="E176" s="176" t="s">
        <v>6168</v>
      </c>
      <c r="F176" s="177" t="s">
        <v>6169</v>
      </c>
      <c r="G176" s="178" t="s">
        <v>595</v>
      </c>
      <c r="H176" s="179">
        <v>15</v>
      </c>
      <c r="I176" s="180"/>
      <c r="J176" s="181">
        <f t="shared" si="40"/>
        <v>0</v>
      </c>
      <c r="K176" s="177" t="s">
        <v>6056</v>
      </c>
      <c r="L176" s="41"/>
      <c r="M176" s="182" t="s">
        <v>19</v>
      </c>
      <c r="N176" s="183" t="s">
        <v>47</v>
      </c>
      <c r="O176" s="66"/>
      <c r="P176" s="184">
        <f t="shared" si="41"/>
        <v>0</v>
      </c>
      <c r="Q176" s="184">
        <v>0</v>
      </c>
      <c r="R176" s="184">
        <f t="shared" si="42"/>
        <v>0</v>
      </c>
      <c r="S176" s="184">
        <v>0</v>
      </c>
      <c r="T176" s="185">
        <f t="shared" si="43"/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186" t="s">
        <v>184</v>
      </c>
      <c r="AT176" s="186" t="s">
        <v>179</v>
      </c>
      <c r="AU176" s="186" t="s">
        <v>86</v>
      </c>
      <c r="AY176" s="19" t="s">
        <v>177</v>
      </c>
      <c r="BE176" s="187">
        <f t="shared" si="44"/>
        <v>0</v>
      </c>
      <c r="BF176" s="187">
        <f t="shared" si="45"/>
        <v>0</v>
      </c>
      <c r="BG176" s="187">
        <f t="shared" si="46"/>
        <v>0</v>
      </c>
      <c r="BH176" s="187">
        <f t="shared" si="47"/>
        <v>0</v>
      </c>
      <c r="BI176" s="187">
        <f t="shared" si="48"/>
        <v>0</v>
      </c>
      <c r="BJ176" s="19" t="s">
        <v>84</v>
      </c>
      <c r="BK176" s="187">
        <f t="shared" si="49"/>
        <v>0</v>
      </c>
      <c r="BL176" s="19" t="s">
        <v>184</v>
      </c>
      <c r="BM176" s="186" t="s">
        <v>6221</v>
      </c>
    </row>
    <row r="177" spans="1:65" s="2" customFormat="1" ht="16.5" customHeight="1">
      <c r="A177" s="36"/>
      <c r="B177" s="37"/>
      <c r="C177" s="175" t="s">
        <v>1073</v>
      </c>
      <c r="D177" s="175" t="s">
        <v>179</v>
      </c>
      <c r="E177" s="176" t="s">
        <v>6175</v>
      </c>
      <c r="F177" s="177" t="s">
        <v>6176</v>
      </c>
      <c r="G177" s="178" t="s">
        <v>595</v>
      </c>
      <c r="H177" s="179">
        <v>5</v>
      </c>
      <c r="I177" s="180"/>
      <c r="J177" s="181">
        <f t="shared" si="40"/>
        <v>0</v>
      </c>
      <c r="K177" s="177" t="s">
        <v>6088</v>
      </c>
      <c r="L177" s="41"/>
      <c r="M177" s="182" t="s">
        <v>19</v>
      </c>
      <c r="N177" s="183" t="s">
        <v>47</v>
      </c>
      <c r="O177" s="66"/>
      <c r="P177" s="184">
        <f t="shared" si="41"/>
        <v>0</v>
      </c>
      <c r="Q177" s="184">
        <v>0</v>
      </c>
      <c r="R177" s="184">
        <f t="shared" si="42"/>
        <v>0</v>
      </c>
      <c r="S177" s="184">
        <v>0</v>
      </c>
      <c r="T177" s="185">
        <f t="shared" si="43"/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186" t="s">
        <v>184</v>
      </c>
      <c r="AT177" s="186" t="s">
        <v>179</v>
      </c>
      <c r="AU177" s="186" t="s">
        <v>86</v>
      </c>
      <c r="AY177" s="19" t="s">
        <v>177</v>
      </c>
      <c r="BE177" s="187">
        <f t="shared" si="44"/>
        <v>0</v>
      </c>
      <c r="BF177" s="187">
        <f t="shared" si="45"/>
        <v>0</v>
      </c>
      <c r="BG177" s="187">
        <f t="shared" si="46"/>
        <v>0</v>
      </c>
      <c r="BH177" s="187">
        <f t="shared" si="47"/>
        <v>0</v>
      </c>
      <c r="BI177" s="187">
        <f t="shared" si="48"/>
        <v>0</v>
      </c>
      <c r="BJ177" s="19" t="s">
        <v>84</v>
      </c>
      <c r="BK177" s="187">
        <f t="shared" si="49"/>
        <v>0</v>
      </c>
      <c r="BL177" s="19" t="s">
        <v>184</v>
      </c>
      <c r="BM177" s="186" t="s">
        <v>6222</v>
      </c>
    </row>
    <row r="178" spans="1:65" s="2" customFormat="1" ht="16.5" customHeight="1">
      <c r="A178" s="36"/>
      <c r="B178" s="37"/>
      <c r="C178" s="175" t="s">
        <v>1085</v>
      </c>
      <c r="D178" s="175" t="s">
        <v>179</v>
      </c>
      <c r="E178" s="176" t="s">
        <v>6178</v>
      </c>
      <c r="F178" s="177" t="s">
        <v>6179</v>
      </c>
      <c r="G178" s="178" t="s">
        <v>595</v>
      </c>
      <c r="H178" s="179">
        <v>5</v>
      </c>
      <c r="I178" s="180"/>
      <c r="J178" s="181">
        <f t="shared" si="40"/>
        <v>0</v>
      </c>
      <c r="K178" s="177" t="s">
        <v>6088</v>
      </c>
      <c r="L178" s="41"/>
      <c r="M178" s="182" t="s">
        <v>19</v>
      </c>
      <c r="N178" s="183" t="s">
        <v>47</v>
      </c>
      <c r="O178" s="66"/>
      <c r="P178" s="184">
        <f t="shared" si="41"/>
        <v>0</v>
      </c>
      <c r="Q178" s="184">
        <v>0</v>
      </c>
      <c r="R178" s="184">
        <f t="shared" si="42"/>
        <v>0</v>
      </c>
      <c r="S178" s="184">
        <v>0</v>
      </c>
      <c r="T178" s="185">
        <f t="shared" si="43"/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186" t="s">
        <v>184</v>
      </c>
      <c r="AT178" s="186" t="s">
        <v>179</v>
      </c>
      <c r="AU178" s="186" t="s">
        <v>86</v>
      </c>
      <c r="AY178" s="19" t="s">
        <v>177</v>
      </c>
      <c r="BE178" s="187">
        <f t="shared" si="44"/>
        <v>0</v>
      </c>
      <c r="BF178" s="187">
        <f t="shared" si="45"/>
        <v>0</v>
      </c>
      <c r="BG178" s="187">
        <f t="shared" si="46"/>
        <v>0</v>
      </c>
      <c r="BH178" s="187">
        <f t="shared" si="47"/>
        <v>0</v>
      </c>
      <c r="BI178" s="187">
        <f t="shared" si="48"/>
        <v>0</v>
      </c>
      <c r="BJ178" s="19" t="s">
        <v>84</v>
      </c>
      <c r="BK178" s="187">
        <f t="shared" si="49"/>
        <v>0</v>
      </c>
      <c r="BL178" s="19" t="s">
        <v>184</v>
      </c>
      <c r="BM178" s="186" t="s">
        <v>6223</v>
      </c>
    </row>
    <row r="179" spans="1:65" s="2" customFormat="1" ht="16.5" customHeight="1">
      <c r="A179" s="36"/>
      <c r="B179" s="37"/>
      <c r="C179" s="175" t="s">
        <v>1089</v>
      </c>
      <c r="D179" s="175" t="s">
        <v>179</v>
      </c>
      <c r="E179" s="176" t="s">
        <v>6181</v>
      </c>
      <c r="F179" s="177" t="s">
        <v>6182</v>
      </c>
      <c r="G179" s="178" t="s">
        <v>595</v>
      </c>
      <c r="H179" s="179">
        <v>5</v>
      </c>
      <c r="I179" s="180"/>
      <c r="J179" s="181">
        <f t="shared" si="40"/>
        <v>0</v>
      </c>
      <c r="K179" s="177" t="s">
        <v>6088</v>
      </c>
      <c r="L179" s="41"/>
      <c r="M179" s="182" t="s">
        <v>19</v>
      </c>
      <c r="N179" s="183" t="s">
        <v>47</v>
      </c>
      <c r="O179" s="66"/>
      <c r="P179" s="184">
        <f t="shared" si="41"/>
        <v>0</v>
      </c>
      <c r="Q179" s="184">
        <v>0</v>
      </c>
      <c r="R179" s="184">
        <f t="shared" si="42"/>
        <v>0</v>
      </c>
      <c r="S179" s="184">
        <v>0</v>
      </c>
      <c r="T179" s="185">
        <f t="shared" si="43"/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186" t="s">
        <v>184</v>
      </c>
      <c r="AT179" s="186" t="s">
        <v>179</v>
      </c>
      <c r="AU179" s="186" t="s">
        <v>86</v>
      </c>
      <c r="AY179" s="19" t="s">
        <v>177</v>
      </c>
      <c r="BE179" s="187">
        <f t="shared" si="44"/>
        <v>0</v>
      </c>
      <c r="BF179" s="187">
        <f t="shared" si="45"/>
        <v>0</v>
      </c>
      <c r="BG179" s="187">
        <f t="shared" si="46"/>
        <v>0</v>
      </c>
      <c r="BH179" s="187">
        <f t="shared" si="47"/>
        <v>0</v>
      </c>
      <c r="BI179" s="187">
        <f t="shared" si="48"/>
        <v>0</v>
      </c>
      <c r="BJ179" s="19" t="s">
        <v>84</v>
      </c>
      <c r="BK179" s="187">
        <f t="shared" si="49"/>
        <v>0</v>
      </c>
      <c r="BL179" s="19" t="s">
        <v>184</v>
      </c>
      <c r="BM179" s="186" t="s">
        <v>6224</v>
      </c>
    </row>
    <row r="180" spans="1:65" s="2" customFormat="1" ht="16.5" customHeight="1">
      <c r="A180" s="36"/>
      <c r="B180" s="37"/>
      <c r="C180" s="175" t="s">
        <v>1093</v>
      </c>
      <c r="D180" s="175" t="s">
        <v>179</v>
      </c>
      <c r="E180" s="176" t="s">
        <v>6054</v>
      </c>
      <c r="F180" s="177" t="s">
        <v>6055</v>
      </c>
      <c r="G180" s="178" t="s">
        <v>595</v>
      </c>
      <c r="H180" s="179">
        <v>10</v>
      </c>
      <c r="I180" s="180"/>
      <c r="J180" s="181">
        <f t="shared" si="40"/>
        <v>0</v>
      </c>
      <c r="K180" s="177" t="s">
        <v>6056</v>
      </c>
      <c r="L180" s="41"/>
      <c r="M180" s="182" t="s">
        <v>19</v>
      </c>
      <c r="N180" s="183" t="s">
        <v>47</v>
      </c>
      <c r="O180" s="66"/>
      <c r="P180" s="184">
        <f t="shared" si="41"/>
        <v>0</v>
      </c>
      <c r="Q180" s="184">
        <v>0</v>
      </c>
      <c r="R180" s="184">
        <f t="shared" si="42"/>
        <v>0</v>
      </c>
      <c r="S180" s="184">
        <v>0</v>
      </c>
      <c r="T180" s="185">
        <f t="shared" si="43"/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186" t="s">
        <v>184</v>
      </c>
      <c r="AT180" s="186" t="s">
        <v>179</v>
      </c>
      <c r="AU180" s="186" t="s">
        <v>86</v>
      </c>
      <c r="AY180" s="19" t="s">
        <v>177</v>
      </c>
      <c r="BE180" s="187">
        <f t="shared" si="44"/>
        <v>0</v>
      </c>
      <c r="BF180" s="187">
        <f t="shared" si="45"/>
        <v>0</v>
      </c>
      <c r="BG180" s="187">
        <f t="shared" si="46"/>
        <v>0</v>
      </c>
      <c r="BH180" s="187">
        <f t="shared" si="47"/>
        <v>0</v>
      </c>
      <c r="BI180" s="187">
        <f t="shared" si="48"/>
        <v>0</v>
      </c>
      <c r="BJ180" s="19" t="s">
        <v>84</v>
      </c>
      <c r="BK180" s="187">
        <f t="shared" si="49"/>
        <v>0</v>
      </c>
      <c r="BL180" s="19" t="s">
        <v>184</v>
      </c>
      <c r="BM180" s="186" t="s">
        <v>6225</v>
      </c>
    </row>
    <row r="181" spans="1:65" s="2" customFormat="1" ht="16.5" customHeight="1">
      <c r="A181" s="36"/>
      <c r="B181" s="37"/>
      <c r="C181" s="175" t="s">
        <v>1097</v>
      </c>
      <c r="D181" s="175" t="s">
        <v>179</v>
      </c>
      <c r="E181" s="176" t="s">
        <v>6058</v>
      </c>
      <c r="F181" s="177" t="s">
        <v>6059</v>
      </c>
      <c r="G181" s="178" t="s">
        <v>595</v>
      </c>
      <c r="H181" s="179">
        <v>15</v>
      </c>
      <c r="I181" s="180"/>
      <c r="J181" s="181">
        <f t="shared" si="40"/>
        <v>0</v>
      </c>
      <c r="K181" s="177" t="s">
        <v>6056</v>
      </c>
      <c r="L181" s="41"/>
      <c r="M181" s="182" t="s">
        <v>19</v>
      </c>
      <c r="N181" s="183" t="s">
        <v>47</v>
      </c>
      <c r="O181" s="66"/>
      <c r="P181" s="184">
        <f t="shared" si="41"/>
        <v>0</v>
      </c>
      <c r="Q181" s="184">
        <v>0</v>
      </c>
      <c r="R181" s="184">
        <f t="shared" si="42"/>
        <v>0</v>
      </c>
      <c r="S181" s="184">
        <v>0</v>
      </c>
      <c r="T181" s="185">
        <f t="shared" si="43"/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186" t="s">
        <v>184</v>
      </c>
      <c r="AT181" s="186" t="s">
        <v>179</v>
      </c>
      <c r="AU181" s="186" t="s">
        <v>86</v>
      </c>
      <c r="AY181" s="19" t="s">
        <v>177</v>
      </c>
      <c r="BE181" s="187">
        <f t="shared" si="44"/>
        <v>0</v>
      </c>
      <c r="BF181" s="187">
        <f t="shared" si="45"/>
        <v>0</v>
      </c>
      <c r="BG181" s="187">
        <f t="shared" si="46"/>
        <v>0</v>
      </c>
      <c r="BH181" s="187">
        <f t="shared" si="47"/>
        <v>0</v>
      </c>
      <c r="BI181" s="187">
        <f t="shared" si="48"/>
        <v>0</v>
      </c>
      <c r="BJ181" s="19" t="s">
        <v>84</v>
      </c>
      <c r="BK181" s="187">
        <f t="shared" si="49"/>
        <v>0</v>
      </c>
      <c r="BL181" s="19" t="s">
        <v>184</v>
      </c>
      <c r="BM181" s="186" t="s">
        <v>6226</v>
      </c>
    </row>
    <row r="182" spans="1:65" s="2" customFormat="1" ht="16.5" customHeight="1">
      <c r="A182" s="36"/>
      <c r="B182" s="37"/>
      <c r="C182" s="175" t="s">
        <v>1101</v>
      </c>
      <c r="D182" s="175" t="s">
        <v>179</v>
      </c>
      <c r="E182" s="176" t="s">
        <v>6227</v>
      </c>
      <c r="F182" s="177" t="s">
        <v>6228</v>
      </c>
      <c r="G182" s="178" t="s">
        <v>595</v>
      </c>
      <c r="H182" s="179">
        <v>5</v>
      </c>
      <c r="I182" s="180"/>
      <c r="J182" s="181">
        <f t="shared" si="40"/>
        <v>0</v>
      </c>
      <c r="K182" s="177" t="s">
        <v>6031</v>
      </c>
      <c r="L182" s="41"/>
      <c r="M182" s="182" t="s">
        <v>19</v>
      </c>
      <c r="N182" s="183" t="s">
        <v>47</v>
      </c>
      <c r="O182" s="66"/>
      <c r="P182" s="184">
        <f t="shared" si="41"/>
        <v>0</v>
      </c>
      <c r="Q182" s="184">
        <v>0</v>
      </c>
      <c r="R182" s="184">
        <f t="shared" si="42"/>
        <v>0</v>
      </c>
      <c r="S182" s="184">
        <v>0</v>
      </c>
      <c r="T182" s="185">
        <f t="shared" si="43"/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186" t="s">
        <v>184</v>
      </c>
      <c r="AT182" s="186" t="s">
        <v>179</v>
      </c>
      <c r="AU182" s="186" t="s">
        <v>86</v>
      </c>
      <c r="AY182" s="19" t="s">
        <v>177</v>
      </c>
      <c r="BE182" s="187">
        <f t="shared" si="44"/>
        <v>0</v>
      </c>
      <c r="BF182" s="187">
        <f t="shared" si="45"/>
        <v>0</v>
      </c>
      <c r="BG182" s="187">
        <f t="shared" si="46"/>
        <v>0</v>
      </c>
      <c r="BH182" s="187">
        <f t="shared" si="47"/>
        <v>0</v>
      </c>
      <c r="BI182" s="187">
        <f t="shared" si="48"/>
        <v>0</v>
      </c>
      <c r="BJ182" s="19" t="s">
        <v>84</v>
      </c>
      <c r="BK182" s="187">
        <f t="shared" si="49"/>
        <v>0</v>
      </c>
      <c r="BL182" s="19" t="s">
        <v>184</v>
      </c>
      <c r="BM182" s="186" t="s">
        <v>6229</v>
      </c>
    </row>
    <row r="183" spans="1:65" s="2" customFormat="1" ht="16.5" customHeight="1">
      <c r="A183" s="36"/>
      <c r="B183" s="37"/>
      <c r="C183" s="175" t="s">
        <v>1105</v>
      </c>
      <c r="D183" s="175" t="s">
        <v>179</v>
      </c>
      <c r="E183" s="176" t="s">
        <v>6230</v>
      </c>
      <c r="F183" s="177" t="s">
        <v>6231</v>
      </c>
      <c r="G183" s="178" t="s">
        <v>595</v>
      </c>
      <c r="H183" s="179">
        <v>5</v>
      </c>
      <c r="I183" s="180"/>
      <c r="J183" s="181">
        <f t="shared" si="40"/>
        <v>0</v>
      </c>
      <c r="K183" s="177" t="s">
        <v>6031</v>
      </c>
      <c r="L183" s="41"/>
      <c r="M183" s="182" t="s">
        <v>19</v>
      </c>
      <c r="N183" s="183" t="s">
        <v>47</v>
      </c>
      <c r="O183" s="66"/>
      <c r="P183" s="184">
        <f t="shared" si="41"/>
        <v>0</v>
      </c>
      <c r="Q183" s="184">
        <v>0</v>
      </c>
      <c r="R183" s="184">
        <f t="shared" si="42"/>
        <v>0</v>
      </c>
      <c r="S183" s="184">
        <v>0</v>
      </c>
      <c r="T183" s="185">
        <f t="shared" si="43"/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186" t="s">
        <v>184</v>
      </c>
      <c r="AT183" s="186" t="s">
        <v>179</v>
      </c>
      <c r="AU183" s="186" t="s">
        <v>86</v>
      </c>
      <c r="AY183" s="19" t="s">
        <v>177</v>
      </c>
      <c r="BE183" s="187">
        <f t="shared" si="44"/>
        <v>0</v>
      </c>
      <c r="BF183" s="187">
        <f t="shared" si="45"/>
        <v>0</v>
      </c>
      <c r="BG183" s="187">
        <f t="shared" si="46"/>
        <v>0</v>
      </c>
      <c r="BH183" s="187">
        <f t="shared" si="47"/>
        <v>0</v>
      </c>
      <c r="BI183" s="187">
        <f t="shared" si="48"/>
        <v>0</v>
      </c>
      <c r="BJ183" s="19" t="s">
        <v>84</v>
      </c>
      <c r="BK183" s="187">
        <f t="shared" si="49"/>
        <v>0</v>
      </c>
      <c r="BL183" s="19" t="s">
        <v>184</v>
      </c>
      <c r="BM183" s="186" t="s">
        <v>6232</v>
      </c>
    </row>
    <row r="184" spans="1:65" s="2" customFormat="1" ht="16.5" customHeight="1">
      <c r="A184" s="36"/>
      <c r="B184" s="37"/>
      <c r="C184" s="175" t="s">
        <v>1109</v>
      </c>
      <c r="D184" s="175" t="s">
        <v>179</v>
      </c>
      <c r="E184" s="176" t="s">
        <v>6233</v>
      </c>
      <c r="F184" s="177" t="s">
        <v>6234</v>
      </c>
      <c r="G184" s="178" t="s">
        <v>595</v>
      </c>
      <c r="H184" s="179">
        <v>15</v>
      </c>
      <c r="I184" s="180"/>
      <c r="J184" s="181">
        <f t="shared" si="40"/>
        <v>0</v>
      </c>
      <c r="K184" s="177" t="s">
        <v>6031</v>
      </c>
      <c r="L184" s="41"/>
      <c r="M184" s="182" t="s">
        <v>19</v>
      </c>
      <c r="N184" s="183" t="s">
        <v>47</v>
      </c>
      <c r="O184" s="66"/>
      <c r="P184" s="184">
        <f t="shared" si="41"/>
        <v>0</v>
      </c>
      <c r="Q184" s="184">
        <v>0</v>
      </c>
      <c r="R184" s="184">
        <f t="shared" si="42"/>
        <v>0</v>
      </c>
      <c r="S184" s="184">
        <v>0</v>
      </c>
      <c r="T184" s="185">
        <f t="shared" si="43"/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186" t="s">
        <v>184</v>
      </c>
      <c r="AT184" s="186" t="s">
        <v>179</v>
      </c>
      <c r="AU184" s="186" t="s">
        <v>86</v>
      </c>
      <c r="AY184" s="19" t="s">
        <v>177</v>
      </c>
      <c r="BE184" s="187">
        <f t="shared" si="44"/>
        <v>0</v>
      </c>
      <c r="BF184" s="187">
        <f t="shared" si="45"/>
        <v>0</v>
      </c>
      <c r="BG184" s="187">
        <f t="shared" si="46"/>
        <v>0</v>
      </c>
      <c r="BH184" s="187">
        <f t="shared" si="47"/>
        <v>0</v>
      </c>
      <c r="BI184" s="187">
        <f t="shared" si="48"/>
        <v>0</v>
      </c>
      <c r="BJ184" s="19" t="s">
        <v>84</v>
      </c>
      <c r="BK184" s="187">
        <f t="shared" si="49"/>
        <v>0</v>
      </c>
      <c r="BL184" s="19" t="s">
        <v>184</v>
      </c>
      <c r="BM184" s="186" t="s">
        <v>6235</v>
      </c>
    </row>
    <row r="185" spans="1:65" s="2" customFormat="1" ht="16.5" customHeight="1">
      <c r="A185" s="36"/>
      <c r="B185" s="37"/>
      <c r="C185" s="175" t="s">
        <v>1115</v>
      </c>
      <c r="D185" s="175" t="s">
        <v>179</v>
      </c>
      <c r="E185" s="176" t="s">
        <v>6236</v>
      </c>
      <c r="F185" s="177" t="s">
        <v>6188</v>
      </c>
      <c r="G185" s="178" t="s">
        <v>199</v>
      </c>
      <c r="H185" s="179">
        <v>7</v>
      </c>
      <c r="I185" s="180"/>
      <c r="J185" s="181">
        <f t="shared" si="40"/>
        <v>0</v>
      </c>
      <c r="K185" s="177" t="s">
        <v>6056</v>
      </c>
      <c r="L185" s="41"/>
      <c r="M185" s="182" t="s">
        <v>19</v>
      </c>
      <c r="N185" s="183" t="s">
        <v>47</v>
      </c>
      <c r="O185" s="66"/>
      <c r="P185" s="184">
        <f t="shared" si="41"/>
        <v>0</v>
      </c>
      <c r="Q185" s="184">
        <v>0</v>
      </c>
      <c r="R185" s="184">
        <f t="shared" si="42"/>
        <v>0</v>
      </c>
      <c r="S185" s="184">
        <v>0</v>
      </c>
      <c r="T185" s="185">
        <f t="shared" si="43"/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186" t="s">
        <v>184</v>
      </c>
      <c r="AT185" s="186" t="s">
        <v>179</v>
      </c>
      <c r="AU185" s="186" t="s">
        <v>86</v>
      </c>
      <c r="AY185" s="19" t="s">
        <v>177</v>
      </c>
      <c r="BE185" s="187">
        <f t="shared" si="44"/>
        <v>0</v>
      </c>
      <c r="BF185" s="187">
        <f t="shared" si="45"/>
        <v>0</v>
      </c>
      <c r="BG185" s="187">
        <f t="shared" si="46"/>
        <v>0</v>
      </c>
      <c r="BH185" s="187">
        <f t="shared" si="47"/>
        <v>0</v>
      </c>
      <c r="BI185" s="187">
        <f t="shared" si="48"/>
        <v>0</v>
      </c>
      <c r="BJ185" s="19" t="s">
        <v>84</v>
      </c>
      <c r="BK185" s="187">
        <f t="shared" si="49"/>
        <v>0</v>
      </c>
      <c r="BL185" s="19" t="s">
        <v>184</v>
      </c>
      <c r="BM185" s="186" t="s">
        <v>6237</v>
      </c>
    </row>
    <row r="186" spans="1:65" s="2" customFormat="1" ht="16.5" customHeight="1">
      <c r="A186" s="36"/>
      <c r="B186" s="37"/>
      <c r="C186" s="175" t="s">
        <v>1119</v>
      </c>
      <c r="D186" s="175" t="s">
        <v>179</v>
      </c>
      <c r="E186" s="176" t="s">
        <v>6238</v>
      </c>
      <c r="F186" s="177" t="s">
        <v>6239</v>
      </c>
      <c r="G186" s="178" t="s">
        <v>199</v>
      </c>
      <c r="H186" s="179">
        <v>7</v>
      </c>
      <c r="I186" s="180"/>
      <c r="J186" s="181">
        <f t="shared" si="40"/>
        <v>0</v>
      </c>
      <c r="K186" s="177" t="s">
        <v>6088</v>
      </c>
      <c r="L186" s="41"/>
      <c r="M186" s="182" t="s">
        <v>19</v>
      </c>
      <c r="N186" s="183" t="s">
        <v>47</v>
      </c>
      <c r="O186" s="66"/>
      <c r="P186" s="184">
        <f t="shared" si="41"/>
        <v>0</v>
      </c>
      <c r="Q186" s="184">
        <v>0</v>
      </c>
      <c r="R186" s="184">
        <f t="shared" si="42"/>
        <v>0</v>
      </c>
      <c r="S186" s="184">
        <v>0</v>
      </c>
      <c r="T186" s="185">
        <f t="shared" si="43"/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186" t="s">
        <v>184</v>
      </c>
      <c r="AT186" s="186" t="s">
        <v>179</v>
      </c>
      <c r="AU186" s="186" t="s">
        <v>86</v>
      </c>
      <c r="AY186" s="19" t="s">
        <v>177</v>
      </c>
      <c r="BE186" s="187">
        <f t="shared" si="44"/>
        <v>0</v>
      </c>
      <c r="BF186" s="187">
        <f t="shared" si="45"/>
        <v>0</v>
      </c>
      <c r="BG186" s="187">
        <f t="shared" si="46"/>
        <v>0</v>
      </c>
      <c r="BH186" s="187">
        <f t="shared" si="47"/>
        <v>0</v>
      </c>
      <c r="BI186" s="187">
        <f t="shared" si="48"/>
        <v>0</v>
      </c>
      <c r="BJ186" s="19" t="s">
        <v>84</v>
      </c>
      <c r="BK186" s="187">
        <f t="shared" si="49"/>
        <v>0</v>
      </c>
      <c r="BL186" s="19" t="s">
        <v>184</v>
      </c>
      <c r="BM186" s="186" t="s">
        <v>6240</v>
      </c>
    </row>
    <row r="187" spans="1:65" s="12" customFormat="1" ht="22.9" customHeight="1">
      <c r="B187" s="159"/>
      <c r="C187" s="160"/>
      <c r="D187" s="161" t="s">
        <v>75</v>
      </c>
      <c r="E187" s="173" t="s">
        <v>6241</v>
      </c>
      <c r="F187" s="173" t="s">
        <v>6242</v>
      </c>
      <c r="G187" s="160"/>
      <c r="H187" s="160"/>
      <c r="I187" s="163"/>
      <c r="J187" s="174">
        <f>BK187</f>
        <v>0</v>
      </c>
      <c r="K187" s="160"/>
      <c r="L187" s="165"/>
      <c r="M187" s="166"/>
      <c r="N187" s="167"/>
      <c r="O187" s="167"/>
      <c r="P187" s="168">
        <f>SUM(P188:P205)</f>
        <v>0</v>
      </c>
      <c r="Q187" s="167"/>
      <c r="R187" s="168">
        <f>SUM(R188:R205)</f>
        <v>0</v>
      </c>
      <c r="S187" s="167"/>
      <c r="T187" s="169">
        <f>SUM(T188:T205)</f>
        <v>0</v>
      </c>
      <c r="AR187" s="170" t="s">
        <v>84</v>
      </c>
      <c r="AT187" s="171" t="s">
        <v>75</v>
      </c>
      <c r="AU187" s="171" t="s">
        <v>84</v>
      </c>
      <c r="AY187" s="170" t="s">
        <v>177</v>
      </c>
      <c r="BK187" s="172">
        <f>SUM(BK188:BK205)</f>
        <v>0</v>
      </c>
    </row>
    <row r="188" spans="1:65" s="2" customFormat="1" ht="16.5" customHeight="1">
      <c r="A188" s="36"/>
      <c r="B188" s="37"/>
      <c r="C188" s="175" t="s">
        <v>1127</v>
      </c>
      <c r="D188" s="175" t="s">
        <v>179</v>
      </c>
      <c r="E188" s="176" t="s">
        <v>6201</v>
      </c>
      <c r="F188" s="177" t="s">
        <v>6202</v>
      </c>
      <c r="G188" s="178" t="s">
        <v>272</v>
      </c>
      <c r="H188" s="179">
        <v>3</v>
      </c>
      <c r="I188" s="180"/>
      <c r="J188" s="181">
        <f>ROUND(I188*H188,2)</f>
        <v>0</v>
      </c>
      <c r="K188" s="177" t="s">
        <v>6056</v>
      </c>
      <c r="L188" s="41"/>
      <c r="M188" s="182" t="s">
        <v>19</v>
      </c>
      <c r="N188" s="183" t="s">
        <v>47</v>
      </c>
      <c r="O188" s="66"/>
      <c r="P188" s="184">
        <f>O188*H188</f>
        <v>0</v>
      </c>
      <c r="Q188" s="184">
        <v>0</v>
      </c>
      <c r="R188" s="184">
        <f>Q188*H188</f>
        <v>0</v>
      </c>
      <c r="S188" s="184">
        <v>0</v>
      </c>
      <c r="T188" s="185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186" t="s">
        <v>184</v>
      </c>
      <c r="AT188" s="186" t="s">
        <v>179</v>
      </c>
      <c r="AU188" s="186" t="s">
        <v>86</v>
      </c>
      <c r="AY188" s="19" t="s">
        <v>177</v>
      </c>
      <c r="BE188" s="187">
        <f>IF(N188="základní",J188,0)</f>
        <v>0</v>
      </c>
      <c r="BF188" s="187">
        <f>IF(N188="snížená",J188,0)</f>
        <v>0</v>
      </c>
      <c r="BG188" s="187">
        <f>IF(N188="zákl. přenesená",J188,0)</f>
        <v>0</v>
      </c>
      <c r="BH188" s="187">
        <f>IF(N188="sníž. přenesená",J188,0)</f>
        <v>0</v>
      </c>
      <c r="BI188" s="187">
        <f>IF(N188="nulová",J188,0)</f>
        <v>0</v>
      </c>
      <c r="BJ188" s="19" t="s">
        <v>84</v>
      </c>
      <c r="BK188" s="187">
        <f>ROUND(I188*H188,2)</f>
        <v>0</v>
      </c>
      <c r="BL188" s="19" t="s">
        <v>184</v>
      </c>
      <c r="BM188" s="186" t="s">
        <v>6243</v>
      </c>
    </row>
    <row r="189" spans="1:65" s="2" customFormat="1" ht="16.5" customHeight="1">
      <c r="A189" s="36"/>
      <c r="B189" s="37"/>
      <c r="C189" s="175" t="s">
        <v>1131</v>
      </c>
      <c r="D189" s="175" t="s">
        <v>179</v>
      </c>
      <c r="E189" s="176" t="s">
        <v>6244</v>
      </c>
      <c r="F189" s="177" t="s">
        <v>6245</v>
      </c>
      <c r="G189" s="178" t="s">
        <v>272</v>
      </c>
      <c r="H189" s="179">
        <v>3</v>
      </c>
      <c r="I189" s="180"/>
      <c r="J189" s="181">
        <f>ROUND(I189*H189,2)</f>
        <v>0</v>
      </c>
      <c r="K189" s="177" t="s">
        <v>6088</v>
      </c>
      <c r="L189" s="41"/>
      <c r="M189" s="182" t="s">
        <v>19</v>
      </c>
      <c r="N189" s="183" t="s">
        <v>47</v>
      </c>
      <c r="O189" s="66"/>
      <c r="P189" s="184">
        <f>O189*H189</f>
        <v>0</v>
      </c>
      <c r="Q189" s="184">
        <v>0</v>
      </c>
      <c r="R189" s="184">
        <f>Q189*H189</f>
        <v>0</v>
      </c>
      <c r="S189" s="184">
        <v>0</v>
      </c>
      <c r="T189" s="185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186" t="s">
        <v>184</v>
      </c>
      <c r="AT189" s="186" t="s">
        <v>179</v>
      </c>
      <c r="AU189" s="186" t="s">
        <v>86</v>
      </c>
      <c r="AY189" s="19" t="s">
        <v>177</v>
      </c>
      <c r="BE189" s="187">
        <f>IF(N189="základní",J189,0)</f>
        <v>0</v>
      </c>
      <c r="BF189" s="187">
        <f>IF(N189="snížená",J189,0)</f>
        <v>0</v>
      </c>
      <c r="BG189" s="187">
        <f>IF(N189="zákl. přenesená",J189,0)</f>
        <v>0</v>
      </c>
      <c r="BH189" s="187">
        <f>IF(N189="sníž. přenesená",J189,0)</f>
        <v>0</v>
      </c>
      <c r="BI189" s="187">
        <f>IF(N189="nulová",J189,0)</f>
        <v>0</v>
      </c>
      <c r="BJ189" s="19" t="s">
        <v>84</v>
      </c>
      <c r="BK189" s="187">
        <f>ROUND(I189*H189,2)</f>
        <v>0</v>
      </c>
      <c r="BL189" s="19" t="s">
        <v>184</v>
      </c>
      <c r="BM189" s="186" t="s">
        <v>6246</v>
      </c>
    </row>
    <row r="190" spans="1:65" s="2" customFormat="1" ht="29.25">
      <c r="A190" s="36"/>
      <c r="B190" s="37"/>
      <c r="C190" s="38"/>
      <c r="D190" s="195" t="s">
        <v>4396</v>
      </c>
      <c r="E190" s="38"/>
      <c r="F190" s="260" t="s">
        <v>6247</v>
      </c>
      <c r="G190" s="38"/>
      <c r="H190" s="38"/>
      <c r="I190" s="190"/>
      <c r="J190" s="38"/>
      <c r="K190" s="38"/>
      <c r="L190" s="41"/>
      <c r="M190" s="191"/>
      <c r="N190" s="192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4396</v>
      </c>
      <c r="AU190" s="19" t="s">
        <v>86</v>
      </c>
    </row>
    <row r="191" spans="1:65" s="2" customFormat="1" ht="16.5" customHeight="1">
      <c r="A191" s="36"/>
      <c r="B191" s="37"/>
      <c r="C191" s="175" t="s">
        <v>1135</v>
      </c>
      <c r="D191" s="175" t="s">
        <v>179</v>
      </c>
      <c r="E191" s="176" t="s">
        <v>6248</v>
      </c>
      <c r="F191" s="177" t="s">
        <v>6249</v>
      </c>
      <c r="G191" s="178" t="s">
        <v>272</v>
      </c>
      <c r="H191" s="179">
        <v>1</v>
      </c>
      <c r="I191" s="180"/>
      <c r="J191" s="181">
        <f t="shared" ref="J191:J205" si="50">ROUND(I191*H191,2)</f>
        <v>0</v>
      </c>
      <c r="K191" s="177" t="s">
        <v>6056</v>
      </c>
      <c r="L191" s="41"/>
      <c r="M191" s="182" t="s">
        <v>19</v>
      </c>
      <c r="N191" s="183" t="s">
        <v>47</v>
      </c>
      <c r="O191" s="66"/>
      <c r="P191" s="184">
        <f t="shared" ref="P191:P205" si="51">O191*H191</f>
        <v>0</v>
      </c>
      <c r="Q191" s="184">
        <v>0</v>
      </c>
      <c r="R191" s="184">
        <f t="shared" ref="R191:R205" si="52">Q191*H191</f>
        <v>0</v>
      </c>
      <c r="S191" s="184">
        <v>0</v>
      </c>
      <c r="T191" s="185">
        <f t="shared" ref="T191:T205" si="53"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186" t="s">
        <v>184</v>
      </c>
      <c r="AT191" s="186" t="s">
        <v>179</v>
      </c>
      <c r="AU191" s="186" t="s">
        <v>86</v>
      </c>
      <c r="AY191" s="19" t="s">
        <v>177</v>
      </c>
      <c r="BE191" s="187">
        <f t="shared" ref="BE191:BE205" si="54">IF(N191="základní",J191,0)</f>
        <v>0</v>
      </c>
      <c r="BF191" s="187">
        <f t="shared" ref="BF191:BF205" si="55">IF(N191="snížená",J191,0)</f>
        <v>0</v>
      </c>
      <c r="BG191" s="187">
        <f t="shared" ref="BG191:BG205" si="56">IF(N191="zákl. přenesená",J191,0)</f>
        <v>0</v>
      </c>
      <c r="BH191" s="187">
        <f t="shared" ref="BH191:BH205" si="57">IF(N191="sníž. přenesená",J191,0)</f>
        <v>0</v>
      </c>
      <c r="BI191" s="187">
        <f t="shared" ref="BI191:BI205" si="58">IF(N191="nulová",J191,0)</f>
        <v>0</v>
      </c>
      <c r="BJ191" s="19" t="s">
        <v>84</v>
      </c>
      <c r="BK191" s="187">
        <f t="shared" ref="BK191:BK205" si="59">ROUND(I191*H191,2)</f>
        <v>0</v>
      </c>
      <c r="BL191" s="19" t="s">
        <v>184</v>
      </c>
      <c r="BM191" s="186" t="s">
        <v>6250</v>
      </c>
    </row>
    <row r="192" spans="1:65" s="2" customFormat="1" ht="16.5" customHeight="1">
      <c r="A192" s="36"/>
      <c r="B192" s="37"/>
      <c r="C192" s="175" t="s">
        <v>1140</v>
      </c>
      <c r="D192" s="175" t="s">
        <v>179</v>
      </c>
      <c r="E192" s="176" t="s">
        <v>6251</v>
      </c>
      <c r="F192" s="177" t="s">
        <v>6252</v>
      </c>
      <c r="G192" s="178" t="s">
        <v>272</v>
      </c>
      <c r="H192" s="179">
        <v>1</v>
      </c>
      <c r="I192" s="180"/>
      <c r="J192" s="181">
        <f t="shared" si="50"/>
        <v>0</v>
      </c>
      <c r="K192" s="177" t="s">
        <v>6056</v>
      </c>
      <c r="L192" s="41"/>
      <c r="M192" s="182" t="s">
        <v>19</v>
      </c>
      <c r="N192" s="183" t="s">
        <v>47</v>
      </c>
      <c r="O192" s="66"/>
      <c r="P192" s="184">
        <f t="shared" si="51"/>
        <v>0</v>
      </c>
      <c r="Q192" s="184">
        <v>0</v>
      </c>
      <c r="R192" s="184">
        <f t="shared" si="52"/>
        <v>0</v>
      </c>
      <c r="S192" s="184">
        <v>0</v>
      </c>
      <c r="T192" s="185">
        <f t="shared" si="53"/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186" t="s">
        <v>184</v>
      </c>
      <c r="AT192" s="186" t="s">
        <v>179</v>
      </c>
      <c r="AU192" s="186" t="s">
        <v>86</v>
      </c>
      <c r="AY192" s="19" t="s">
        <v>177</v>
      </c>
      <c r="BE192" s="187">
        <f t="shared" si="54"/>
        <v>0</v>
      </c>
      <c r="BF192" s="187">
        <f t="shared" si="55"/>
        <v>0</v>
      </c>
      <c r="BG192" s="187">
        <f t="shared" si="56"/>
        <v>0</v>
      </c>
      <c r="BH192" s="187">
        <f t="shared" si="57"/>
        <v>0</v>
      </c>
      <c r="BI192" s="187">
        <f t="shared" si="58"/>
        <v>0</v>
      </c>
      <c r="BJ192" s="19" t="s">
        <v>84</v>
      </c>
      <c r="BK192" s="187">
        <f t="shared" si="59"/>
        <v>0</v>
      </c>
      <c r="BL192" s="19" t="s">
        <v>184</v>
      </c>
      <c r="BM192" s="186" t="s">
        <v>6253</v>
      </c>
    </row>
    <row r="193" spans="1:65" s="2" customFormat="1" ht="16.5" customHeight="1">
      <c r="A193" s="36"/>
      <c r="B193" s="37"/>
      <c r="C193" s="175" t="s">
        <v>1146</v>
      </c>
      <c r="D193" s="175" t="s">
        <v>179</v>
      </c>
      <c r="E193" s="176" t="s">
        <v>6156</v>
      </c>
      <c r="F193" s="177" t="s">
        <v>6157</v>
      </c>
      <c r="G193" s="178" t="s">
        <v>272</v>
      </c>
      <c r="H193" s="179">
        <v>7</v>
      </c>
      <c r="I193" s="180"/>
      <c r="J193" s="181">
        <f t="shared" si="50"/>
        <v>0</v>
      </c>
      <c r="K193" s="177" t="s">
        <v>6056</v>
      </c>
      <c r="L193" s="41"/>
      <c r="M193" s="182" t="s">
        <v>19</v>
      </c>
      <c r="N193" s="183" t="s">
        <v>47</v>
      </c>
      <c r="O193" s="66"/>
      <c r="P193" s="184">
        <f t="shared" si="51"/>
        <v>0</v>
      </c>
      <c r="Q193" s="184">
        <v>0</v>
      </c>
      <c r="R193" s="184">
        <f t="shared" si="52"/>
        <v>0</v>
      </c>
      <c r="S193" s="184">
        <v>0</v>
      </c>
      <c r="T193" s="185">
        <f t="shared" si="53"/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186" t="s">
        <v>184</v>
      </c>
      <c r="AT193" s="186" t="s">
        <v>179</v>
      </c>
      <c r="AU193" s="186" t="s">
        <v>86</v>
      </c>
      <c r="AY193" s="19" t="s">
        <v>177</v>
      </c>
      <c r="BE193" s="187">
        <f t="shared" si="54"/>
        <v>0</v>
      </c>
      <c r="BF193" s="187">
        <f t="shared" si="55"/>
        <v>0</v>
      </c>
      <c r="BG193" s="187">
        <f t="shared" si="56"/>
        <v>0</v>
      </c>
      <c r="BH193" s="187">
        <f t="shared" si="57"/>
        <v>0</v>
      </c>
      <c r="BI193" s="187">
        <f t="shared" si="58"/>
        <v>0</v>
      </c>
      <c r="BJ193" s="19" t="s">
        <v>84</v>
      </c>
      <c r="BK193" s="187">
        <f t="shared" si="59"/>
        <v>0</v>
      </c>
      <c r="BL193" s="19" t="s">
        <v>184</v>
      </c>
      <c r="BM193" s="186" t="s">
        <v>6254</v>
      </c>
    </row>
    <row r="194" spans="1:65" s="2" customFormat="1" ht="16.5" customHeight="1">
      <c r="A194" s="36"/>
      <c r="B194" s="37"/>
      <c r="C194" s="175" t="s">
        <v>1151</v>
      </c>
      <c r="D194" s="175" t="s">
        <v>179</v>
      </c>
      <c r="E194" s="176" t="s">
        <v>6159</v>
      </c>
      <c r="F194" s="177" t="s">
        <v>6160</v>
      </c>
      <c r="G194" s="178" t="s">
        <v>272</v>
      </c>
      <c r="H194" s="179">
        <v>2</v>
      </c>
      <c r="I194" s="180"/>
      <c r="J194" s="181">
        <f t="shared" si="50"/>
        <v>0</v>
      </c>
      <c r="K194" s="177" t="s">
        <v>6056</v>
      </c>
      <c r="L194" s="41"/>
      <c r="M194" s="182" t="s">
        <v>19</v>
      </c>
      <c r="N194" s="183" t="s">
        <v>47</v>
      </c>
      <c r="O194" s="66"/>
      <c r="P194" s="184">
        <f t="shared" si="51"/>
        <v>0</v>
      </c>
      <c r="Q194" s="184">
        <v>0</v>
      </c>
      <c r="R194" s="184">
        <f t="shared" si="52"/>
        <v>0</v>
      </c>
      <c r="S194" s="184">
        <v>0</v>
      </c>
      <c r="T194" s="185">
        <f t="shared" si="53"/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186" t="s">
        <v>184</v>
      </c>
      <c r="AT194" s="186" t="s">
        <v>179</v>
      </c>
      <c r="AU194" s="186" t="s">
        <v>86</v>
      </c>
      <c r="AY194" s="19" t="s">
        <v>177</v>
      </c>
      <c r="BE194" s="187">
        <f t="shared" si="54"/>
        <v>0</v>
      </c>
      <c r="BF194" s="187">
        <f t="shared" si="55"/>
        <v>0</v>
      </c>
      <c r="BG194" s="187">
        <f t="shared" si="56"/>
        <v>0</v>
      </c>
      <c r="BH194" s="187">
        <f t="shared" si="57"/>
        <v>0</v>
      </c>
      <c r="BI194" s="187">
        <f t="shared" si="58"/>
        <v>0</v>
      </c>
      <c r="BJ194" s="19" t="s">
        <v>84</v>
      </c>
      <c r="BK194" s="187">
        <f t="shared" si="59"/>
        <v>0</v>
      </c>
      <c r="BL194" s="19" t="s">
        <v>184</v>
      </c>
      <c r="BM194" s="186" t="s">
        <v>6255</v>
      </c>
    </row>
    <row r="195" spans="1:65" s="2" customFormat="1" ht="16.5" customHeight="1">
      <c r="A195" s="36"/>
      <c r="B195" s="37"/>
      <c r="C195" s="175" t="s">
        <v>1164</v>
      </c>
      <c r="D195" s="175" t="s">
        <v>179</v>
      </c>
      <c r="E195" s="176" t="s">
        <v>6162</v>
      </c>
      <c r="F195" s="177" t="s">
        <v>6163</v>
      </c>
      <c r="G195" s="178" t="s">
        <v>272</v>
      </c>
      <c r="H195" s="179">
        <v>7</v>
      </c>
      <c r="I195" s="180"/>
      <c r="J195" s="181">
        <f t="shared" si="50"/>
        <v>0</v>
      </c>
      <c r="K195" s="177" t="s">
        <v>6088</v>
      </c>
      <c r="L195" s="41"/>
      <c r="M195" s="182" t="s">
        <v>19</v>
      </c>
      <c r="N195" s="183" t="s">
        <v>47</v>
      </c>
      <c r="O195" s="66"/>
      <c r="P195" s="184">
        <f t="shared" si="51"/>
        <v>0</v>
      </c>
      <c r="Q195" s="184">
        <v>0</v>
      </c>
      <c r="R195" s="184">
        <f t="shared" si="52"/>
        <v>0</v>
      </c>
      <c r="S195" s="184">
        <v>0</v>
      </c>
      <c r="T195" s="185">
        <f t="shared" si="53"/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186" t="s">
        <v>184</v>
      </c>
      <c r="AT195" s="186" t="s">
        <v>179</v>
      </c>
      <c r="AU195" s="186" t="s">
        <v>86</v>
      </c>
      <c r="AY195" s="19" t="s">
        <v>177</v>
      </c>
      <c r="BE195" s="187">
        <f t="shared" si="54"/>
        <v>0</v>
      </c>
      <c r="BF195" s="187">
        <f t="shared" si="55"/>
        <v>0</v>
      </c>
      <c r="BG195" s="187">
        <f t="shared" si="56"/>
        <v>0</v>
      </c>
      <c r="BH195" s="187">
        <f t="shared" si="57"/>
        <v>0</v>
      </c>
      <c r="BI195" s="187">
        <f t="shared" si="58"/>
        <v>0</v>
      </c>
      <c r="BJ195" s="19" t="s">
        <v>84</v>
      </c>
      <c r="BK195" s="187">
        <f t="shared" si="59"/>
        <v>0</v>
      </c>
      <c r="BL195" s="19" t="s">
        <v>184</v>
      </c>
      <c r="BM195" s="186" t="s">
        <v>6256</v>
      </c>
    </row>
    <row r="196" spans="1:65" s="2" customFormat="1" ht="16.5" customHeight="1">
      <c r="A196" s="36"/>
      <c r="B196" s="37"/>
      <c r="C196" s="175" t="s">
        <v>1170</v>
      </c>
      <c r="D196" s="175" t="s">
        <v>179</v>
      </c>
      <c r="E196" s="176" t="s">
        <v>6165</v>
      </c>
      <c r="F196" s="177" t="s">
        <v>6166</v>
      </c>
      <c r="G196" s="178" t="s">
        <v>272</v>
      </c>
      <c r="H196" s="179">
        <v>2</v>
      </c>
      <c r="I196" s="180"/>
      <c r="J196" s="181">
        <f t="shared" si="50"/>
        <v>0</v>
      </c>
      <c r="K196" s="177" t="s">
        <v>6088</v>
      </c>
      <c r="L196" s="41"/>
      <c r="M196" s="182" t="s">
        <v>19</v>
      </c>
      <c r="N196" s="183" t="s">
        <v>47</v>
      </c>
      <c r="O196" s="66"/>
      <c r="P196" s="184">
        <f t="shared" si="51"/>
        <v>0</v>
      </c>
      <c r="Q196" s="184">
        <v>0</v>
      </c>
      <c r="R196" s="184">
        <f t="shared" si="52"/>
        <v>0</v>
      </c>
      <c r="S196" s="184">
        <v>0</v>
      </c>
      <c r="T196" s="185">
        <f t="shared" si="53"/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186" t="s">
        <v>184</v>
      </c>
      <c r="AT196" s="186" t="s">
        <v>179</v>
      </c>
      <c r="AU196" s="186" t="s">
        <v>86</v>
      </c>
      <c r="AY196" s="19" t="s">
        <v>177</v>
      </c>
      <c r="BE196" s="187">
        <f t="shared" si="54"/>
        <v>0</v>
      </c>
      <c r="BF196" s="187">
        <f t="shared" si="55"/>
        <v>0</v>
      </c>
      <c r="BG196" s="187">
        <f t="shared" si="56"/>
        <v>0</v>
      </c>
      <c r="BH196" s="187">
        <f t="shared" si="57"/>
        <v>0</v>
      </c>
      <c r="BI196" s="187">
        <f t="shared" si="58"/>
        <v>0</v>
      </c>
      <c r="BJ196" s="19" t="s">
        <v>84</v>
      </c>
      <c r="BK196" s="187">
        <f t="shared" si="59"/>
        <v>0</v>
      </c>
      <c r="BL196" s="19" t="s">
        <v>184</v>
      </c>
      <c r="BM196" s="186" t="s">
        <v>6257</v>
      </c>
    </row>
    <row r="197" spans="1:65" s="2" customFormat="1" ht="16.5" customHeight="1">
      <c r="A197" s="36"/>
      <c r="B197" s="37"/>
      <c r="C197" s="175" t="s">
        <v>1175</v>
      </c>
      <c r="D197" s="175" t="s">
        <v>179</v>
      </c>
      <c r="E197" s="176" t="s">
        <v>6168</v>
      </c>
      <c r="F197" s="177" t="s">
        <v>6169</v>
      </c>
      <c r="G197" s="178" t="s">
        <v>595</v>
      </c>
      <c r="H197" s="179">
        <v>20</v>
      </c>
      <c r="I197" s="180"/>
      <c r="J197" s="181">
        <f t="shared" si="50"/>
        <v>0</v>
      </c>
      <c r="K197" s="177" t="s">
        <v>6056</v>
      </c>
      <c r="L197" s="41"/>
      <c r="M197" s="182" t="s">
        <v>19</v>
      </c>
      <c r="N197" s="183" t="s">
        <v>47</v>
      </c>
      <c r="O197" s="66"/>
      <c r="P197" s="184">
        <f t="shared" si="51"/>
        <v>0</v>
      </c>
      <c r="Q197" s="184">
        <v>0</v>
      </c>
      <c r="R197" s="184">
        <f t="shared" si="52"/>
        <v>0</v>
      </c>
      <c r="S197" s="184">
        <v>0</v>
      </c>
      <c r="T197" s="185">
        <f t="shared" si="53"/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186" t="s">
        <v>184</v>
      </c>
      <c r="AT197" s="186" t="s">
        <v>179</v>
      </c>
      <c r="AU197" s="186" t="s">
        <v>86</v>
      </c>
      <c r="AY197" s="19" t="s">
        <v>177</v>
      </c>
      <c r="BE197" s="187">
        <f t="shared" si="54"/>
        <v>0</v>
      </c>
      <c r="BF197" s="187">
        <f t="shared" si="55"/>
        <v>0</v>
      </c>
      <c r="BG197" s="187">
        <f t="shared" si="56"/>
        <v>0</v>
      </c>
      <c r="BH197" s="187">
        <f t="shared" si="57"/>
        <v>0</v>
      </c>
      <c r="BI197" s="187">
        <f t="shared" si="58"/>
        <v>0</v>
      </c>
      <c r="BJ197" s="19" t="s">
        <v>84</v>
      </c>
      <c r="BK197" s="187">
        <f t="shared" si="59"/>
        <v>0</v>
      </c>
      <c r="BL197" s="19" t="s">
        <v>184</v>
      </c>
      <c r="BM197" s="186" t="s">
        <v>6258</v>
      </c>
    </row>
    <row r="198" spans="1:65" s="2" customFormat="1" ht="16.5" customHeight="1">
      <c r="A198" s="36"/>
      <c r="B198" s="37"/>
      <c r="C198" s="175" t="s">
        <v>1180</v>
      </c>
      <c r="D198" s="175" t="s">
        <v>179</v>
      </c>
      <c r="E198" s="176" t="s">
        <v>6175</v>
      </c>
      <c r="F198" s="177" t="s">
        <v>6176</v>
      </c>
      <c r="G198" s="178" t="s">
        <v>595</v>
      </c>
      <c r="H198" s="179">
        <v>15</v>
      </c>
      <c r="I198" s="180"/>
      <c r="J198" s="181">
        <f t="shared" si="50"/>
        <v>0</v>
      </c>
      <c r="K198" s="177" t="s">
        <v>6088</v>
      </c>
      <c r="L198" s="41"/>
      <c r="M198" s="182" t="s">
        <v>19</v>
      </c>
      <c r="N198" s="183" t="s">
        <v>47</v>
      </c>
      <c r="O198" s="66"/>
      <c r="P198" s="184">
        <f t="shared" si="51"/>
        <v>0</v>
      </c>
      <c r="Q198" s="184">
        <v>0</v>
      </c>
      <c r="R198" s="184">
        <f t="shared" si="52"/>
        <v>0</v>
      </c>
      <c r="S198" s="184">
        <v>0</v>
      </c>
      <c r="T198" s="185">
        <f t="shared" si="53"/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186" t="s">
        <v>184</v>
      </c>
      <c r="AT198" s="186" t="s">
        <v>179</v>
      </c>
      <c r="AU198" s="186" t="s">
        <v>86</v>
      </c>
      <c r="AY198" s="19" t="s">
        <v>177</v>
      </c>
      <c r="BE198" s="187">
        <f t="shared" si="54"/>
        <v>0</v>
      </c>
      <c r="BF198" s="187">
        <f t="shared" si="55"/>
        <v>0</v>
      </c>
      <c r="BG198" s="187">
        <f t="shared" si="56"/>
        <v>0</v>
      </c>
      <c r="BH198" s="187">
        <f t="shared" si="57"/>
        <v>0</v>
      </c>
      <c r="BI198" s="187">
        <f t="shared" si="58"/>
        <v>0</v>
      </c>
      <c r="BJ198" s="19" t="s">
        <v>84</v>
      </c>
      <c r="BK198" s="187">
        <f t="shared" si="59"/>
        <v>0</v>
      </c>
      <c r="BL198" s="19" t="s">
        <v>184</v>
      </c>
      <c r="BM198" s="186" t="s">
        <v>6259</v>
      </c>
    </row>
    <row r="199" spans="1:65" s="2" customFormat="1" ht="16.5" customHeight="1">
      <c r="A199" s="36"/>
      <c r="B199" s="37"/>
      <c r="C199" s="175" t="s">
        <v>1185</v>
      </c>
      <c r="D199" s="175" t="s">
        <v>179</v>
      </c>
      <c r="E199" s="176" t="s">
        <v>6178</v>
      </c>
      <c r="F199" s="177" t="s">
        <v>6179</v>
      </c>
      <c r="G199" s="178" t="s">
        <v>595</v>
      </c>
      <c r="H199" s="179">
        <v>5</v>
      </c>
      <c r="I199" s="180"/>
      <c r="J199" s="181">
        <f t="shared" si="50"/>
        <v>0</v>
      </c>
      <c r="K199" s="177" t="s">
        <v>6088</v>
      </c>
      <c r="L199" s="41"/>
      <c r="M199" s="182" t="s">
        <v>19</v>
      </c>
      <c r="N199" s="183" t="s">
        <v>47</v>
      </c>
      <c r="O199" s="66"/>
      <c r="P199" s="184">
        <f t="shared" si="51"/>
        <v>0</v>
      </c>
      <c r="Q199" s="184">
        <v>0</v>
      </c>
      <c r="R199" s="184">
        <f t="shared" si="52"/>
        <v>0</v>
      </c>
      <c r="S199" s="184">
        <v>0</v>
      </c>
      <c r="T199" s="185">
        <f t="shared" si="53"/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186" t="s">
        <v>184</v>
      </c>
      <c r="AT199" s="186" t="s">
        <v>179</v>
      </c>
      <c r="AU199" s="186" t="s">
        <v>86</v>
      </c>
      <c r="AY199" s="19" t="s">
        <v>177</v>
      </c>
      <c r="BE199" s="187">
        <f t="shared" si="54"/>
        <v>0</v>
      </c>
      <c r="BF199" s="187">
        <f t="shared" si="55"/>
        <v>0</v>
      </c>
      <c r="BG199" s="187">
        <f t="shared" si="56"/>
        <v>0</v>
      </c>
      <c r="BH199" s="187">
        <f t="shared" si="57"/>
        <v>0</v>
      </c>
      <c r="BI199" s="187">
        <f t="shared" si="58"/>
        <v>0</v>
      </c>
      <c r="BJ199" s="19" t="s">
        <v>84</v>
      </c>
      <c r="BK199" s="187">
        <f t="shared" si="59"/>
        <v>0</v>
      </c>
      <c r="BL199" s="19" t="s">
        <v>184</v>
      </c>
      <c r="BM199" s="186" t="s">
        <v>6260</v>
      </c>
    </row>
    <row r="200" spans="1:65" s="2" customFormat="1" ht="16.5" customHeight="1">
      <c r="A200" s="36"/>
      <c r="B200" s="37"/>
      <c r="C200" s="175" t="s">
        <v>1190</v>
      </c>
      <c r="D200" s="175" t="s">
        <v>179</v>
      </c>
      <c r="E200" s="176" t="s">
        <v>6054</v>
      </c>
      <c r="F200" s="177" t="s">
        <v>6055</v>
      </c>
      <c r="G200" s="178" t="s">
        <v>595</v>
      </c>
      <c r="H200" s="179">
        <v>5</v>
      </c>
      <c r="I200" s="180"/>
      <c r="J200" s="181">
        <f t="shared" si="50"/>
        <v>0</v>
      </c>
      <c r="K200" s="177" t="s">
        <v>6056</v>
      </c>
      <c r="L200" s="41"/>
      <c r="M200" s="182" t="s">
        <v>19</v>
      </c>
      <c r="N200" s="183" t="s">
        <v>47</v>
      </c>
      <c r="O200" s="66"/>
      <c r="P200" s="184">
        <f t="shared" si="51"/>
        <v>0</v>
      </c>
      <c r="Q200" s="184">
        <v>0</v>
      </c>
      <c r="R200" s="184">
        <f t="shared" si="52"/>
        <v>0</v>
      </c>
      <c r="S200" s="184">
        <v>0</v>
      </c>
      <c r="T200" s="185">
        <f t="shared" si="53"/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186" t="s">
        <v>184</v>
      </c>
      <c r="AT200" s="186" t="s">
        <v>179</v>
      </c>
      <c r="AU200" s="186" t="s">
        <v>86</v>
      </c>
      <c r="AY200" s="19" t="s">
        <v>177</v>
      </c>
      <c r="BE200" s="187">
        <f t="shared" si="54"/>
        <v>0</v>
      </c>
      <c r="BF200" s="187">
        <f t="shared" si="55"/>
        <v>0</v>
      </c>
      <c r="BG200" s="187">
        <f t="shared" si="56"/>
        <v>0</v>
      </c>
      <c r="BH200" s="187">
        <f t="shared" si="57"/>
        <v>0</v>
      </c>
      <c r="BI200" s="187">
        <f t="shared" si="58"/>
        <v>0</v>
      </c>
      <c r="BJ200" s="19" t="s">
        <v>84</v>
      </c>
      <c r="BK200" s="187">
        <f t="shared" si="59"/>
        <v>0</v>
      </c>
      <c r="BL200" s="19" t="s">
        <v>184</v>
      </c>
      <c r="BM200" s="186" t="s">
        <v>6261</v>
      </c>
    </row>
    <row r="201" spans="1:65" s="2" customFormat="1" ht="16.5" customHeight="1">
      <c r="A201" s="36"/>
      <c r="B201" s="37"/>
      <c r="C201" s="175" t="s">
        <v>1197</v>
      </c>
      <c r="D201" s="175" t="s">
        <v>179</v>
      </c>
      <c r="E201" s="176" t="s">
        <v>6058</v>
      </c>
      <c r="F201" s="177" t="s">
        <v>6059</v>
      </c>
      <c r="G201" s="178" t="s">
        <v>595</v>
      </c>
      <c r="H201" s="179">
        <v>15</v>
      </c>
      <c r="I201" s="180"/>
      <c r="J201" s="181">
        <f t="shared" si="50"/>
        <v>0</v>
      </c>
      <c r="K201" s="177" t="s">
        <v>6056</v>
      </c>
      <c r="L201" s="41"/>
      <c r="M201" s="182" t="s">
        <v>19</v>
      </c>
      <c r="N201" s="183" t="s">
        <v>47</v>
      </c>
      <c r="O201" s="66"/>
      <c r="P201" s="184">
        <f t="shared" si="51"/>
        <v>0</v>
      </c>
      <c r="Q201" s="184">
        <v>0</v>
      </c>
      <c r="R201" s="184">
        <f t="shared" si="52"/>
        <v>0</v>
      </c>
      <c r="S201" s="184">
        <v>0</v>
      </c>
      <c r="T201" s="185">
        <f t="shared" si="53"/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186" t="s">
        <v>184</v>
      </c>
      <c r="AT201" s="186" t="s">
        <v>179</v>
      </c>
      <c r="AU201" s="186" t="s">
        <v>86</v>
      </c>
      <c r="AY201" s="19" t="s">
        <v>177</v>
      </c>
      <c r="BE201" s="187">
        <f t="shared" si="54"/>
        <v>0</v>
      </c>
      <c r="BF201" s="187">
        <f t="shared" si="55"/>
        <v>0</v>
      </c>
      <c r="BG201" s="187">
        <f t="shared" si="56"/>
        <v>0</v>
      </c>
      <c r="BH201" s="187">
        <f t="shared" si="57"/>
        <v>0</v>
      </c>
      <c r="BI201" s="187">
        <f t="shared" si="58"/>
        <v>0</v>
      </c>
      <c r="BJ201" s="19" t="s">
        <v>84</v>
      </c>
      <c r="BK201" s="187">
        <f t="shared" si="59"/>
        <v>0</v>
      </c>
      <c r="BL201" s="19" t="s">
        <v>184</v>
      </c>
      <c r="BM201" s="186" t="s">
        <v>6262</v>
      </c>
    </row>
    <row r="202" spans="1:65" s="2" customFormat="1" ht="16.5" customHeight="1">
      <c r="A202" s="36"/>
      <c r="B202" s="37"/>
      <c r="C202" s="175" t="s">
        <v>1202</v>
      </c>
      <c r="D202" s="175" t="s">
        <v>179</v>
      </c>
      <c r="E202" s="176" t="s">
        <v>6068</v>
      </c>
      <c r="F202" s="177" t="s">
        <v>6069</v>
      </c>
      <c r="G202" s="178" t="s">
        <v>595</v>
      </c>
      <c r="H202" s="179">
        <v>5</v>
      </c>
      <c r="I202" s="180"/>
      <c r="J202" s="181">
        <f t="shared" si="50"/>
        <v>0</v>
      </c>
      <c r="K202" s="177" t="s">
        <v>6031</v>
      </c>
      <c r="L202" s="41"/>
      <c r="M202" s="182" t="s">
        <v>19</v>
      </c>
      <c r="N202" s="183" t="s">
        <v>47</v>
      </c>
      <c r="O202" s="66"/>
      <c r="P202" s="184">
        <f t="shared" si="51"/>
        <v>0</v>
      </c>
      <c r="Q202" s="184">
        <v>0</v>
      </c>
      <c r="R202" s="184">
        <f t="shared" si="52"/>
        <v>0</v>
      </c>
      <c r="S202" s="184">
        <v>0</v>
      </c>
      <c r="T202" s="185">
        <f t="shared" si="53"/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186" t="s">
        <v>184</v>
      </c>
      <c r="AT202" s="186" t="s">
        <v>179</v>
      </c>
      <c r="AU202" s="186" t="s">
        <v>86</v>
      </c>
      <c r="AY202" s="19" t="s">
        <v>177</v>
      </c>
      <c r="BE202" s="187">
        <f t="shared" si="54"/>
        <v>0</v>
      </c>
      <c r="BF202" s="187">
        <f t="shared" si="55"/>
        <v>0</v>
      </c>
      <c r="BG202" s="187">
        <f t="shared" si="56"/>
        <v>0</v>
      </c>
      <c r="BH202" s="187">
        <f t="shared" si="57"/>
        <v>0</v>
      </c>
      <c r="BI202" s="187">
        <f t="shared" si="58"/>
        <v>0</v>
      </c>
      <c r="BJ202" s="19" t="s">
        <v>84</v>
      </c>
      <c r="BK202" s="187">
        <f t="shared" si="59"/>
        <v>0</v>
      </c>
      <c r="BL202" s="19" t="s">
        <v>184</v>
      </c>
      <c r="BM202" s="186" t="s">
        <v>6263</v>
      </c>
    </row>
    <row r="203" spans="1:65" s="2" customFormat="1" ht="16.5" customHeight="1">
      <c r="A203" s="36"/>
      <c r="B203" s="37"/>
      <c r="C203" s="175" t="s">
        <v>1206</v>
      </c>
      <c r="D203" s="175" t="s">
        <v>179</v>
      </c>
      <c r="E203" s="176" t="s">
        <v>6230</v>
      </c>
      <c r="F203" s="177" t="s">
        <v>6231</v>
      </c>
      <c r="G203" s="178" t="s">
        <v>595</v>
      </c>
      <c r="H203" s="179">
        <v>15</v>
      </c>
      <c r="I203" s="180"/>
      <c r="J203" s="181">
        <f t="shared" si="50"/>
        <v>0</v>
      </c>
      <c r="K203" s="177" t="s">
        <v>6031</v>
      </c>
      <c r="L203" s="41"/>
      <c r="M203" s="182" t="s">
        <v>19</v>
      </c>
      <c r="N203" s="183" t="s">
        <v>47</v>
      </c>
      <c r="O203" s="66"/>
      <c r="P203" s="184">
        <f t="shared" si="51"/>
        <v>0</v>
      </c>
      <c r="Q203" s="184">
        <v>0</v>
      </c>
      <c r="R203" s="184">
        <f t="shared" si="52"/>
        <v>0</v>
      </c>
      <c r="S203" s="184">
        <v>0</v>
      </c>
      <c r="T203" s="185">
        <f t="shared" si="53"/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186" t="s">
        <v>184</v>
      </c>
      <c r="AT203" s="186" t="s">
        <v>179</v>
      </c>
      <c r="AU203" s="186" t="s">
        <v>86</v>
      </c>
      <c r="AY203" s="19" t="s">
        <v>177</v>
      </c>
      <c r="BE203" s="187">
        <f t="shared" si="54"/>
        <v>0</v>
      </c>
      <c r="BF203" s="187">
        <f t="shared" si="55"/>
        <v>0</v>
      </c>
      <c r="BG203" s="187">
        <f t="shared" si="56"/>
        <v>0</v>
      </c>
      <c r="BH203" s="187">
        <f t="shared" si="57"/>
        <v>0</v>
      </c>
      <c r="BI203" s="187">
        <f t="shared" si="58"/>
        <v>0</v>
      </c>
      <c r="BJ203" s="19" t="s">
        <v>84</v>
      </c>
      <c r="BK203" s="187">
        <f t="shared" si="59"/>
        <v>0</v>
      </c>
      <c r="BL203" s="19" t="s">
        <v>184</v>
      </c>
      <c r="BM203" s="186" t="s">
        <v>6264</v>
      </c>
    </row>
    <row r="204" spans="1:65" s="2" customFormat="1" ht="16.5" customHeight="1">
      <c r="A204" s="36"/>
      <c r="B204" s="37"/>
      <c r="C204" s="175" t="s">
        <v>1211</v>
      </c>
      <c r="D204" s="175" t="s">
        <v>179</v>
      </c>
      <c r="E204" s="176" t="s">
        <v>6236</v>
      </c>
      <c r="F204" s="177" t="s">
        <v>6188</v>
      </c>
      <c r="G204" s="178" t="s">
        <v>199</v>
      </c>
      <c r="H204" s="179">
        <v>10</v>
      </c>
      <c r="I204" s="180"/>
      <c r="J204" s="181">
        <f t="shared" si="50"/>
        <v>0</v>
      </c>
      <c r="K204" s="177" t="s">
        <v>6056</v>
      </c>
      <c r="L204" s="41"/>
      <c r="M204" s="182" t="s">
        <v>19</v>
      </c>
      <c r="N204" s="183" t="s">
        <v>47</v>
      </c>
      <c r="O204" s="66"/>
      <c r="P204" s="184">
        <f t="shared" si="51"/>
        <v>0</v>
      </c>
      <c r="Q204" s="184">
        <v>0</v>
      </c>
      <c r="R204" s="184">
        <f t="shared" si="52"/>
        <v>0</v>
      </c>
      <c r="S204" s="184">
        <v>0</v>
      </c>
      <c r="T204" s="185">
        <f t="shared" si="53"/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186" t="s">
        <v>184</v>
      </c>
      <c r="AT204" s="186" t="s">
        <v>179</v>
      </c>
      <c r="AU204" s="186" t="s">
        <v>86</v>
      </c>
      <c r="AY204" s="19" t="s">
        <v>177</v>
      </c>
      <c r="BE204" s="187">
        <f t="shared" si="54"/>
        <v>0</v>
      </c>
      <c r="BF204" s="187">
        <f t="shared" si="55"/>
        <v>0</v>
      </c>
      <c r="BG204" s="187">
        <f t="shared" si="56"/>
        <v>0</v>
      </c>
      <c r="BH204" s="187">
        <f t="shared" si="57"/>
        <v>0</v>
      </c>
      <c r="BI204" s="187">
        <f t="shared" si="58"/>
        <v>0</v>
      </c>
      <c r="BJ204" s="19" t="s">
        <v>84</v>
      </c>
      <c r="BK204" s="187">
        <f t="shared" si="59"/>
        <v>0</v>
      </c>
      <c r="BL204" s="19" t="s">
        <v>184</v>
      </c>
      <c r="BM204" s="186" t="s">
        <v>6265</v>
      </c>
    </row>
    <row r="205" spans="1:65" s="2" customFormat="1" ht="16.5" customHeight="1">
      <c r="A205" s="36"/>
      <c r="B205" s="37"/>
      <c r="C205" s="175" t="s">
        <v>1218</v>
      </c>
      <c r="D205" s="175" t="s">
        <v>179</v>
      </c>
      <c r="E205" s="176" t="s">
        <v>6238</v>
      </c>
      <c r="F205" s="177" t="s">
        <v>6239</v>
      </c>
      <c r="G205" s="178" t="s">
        <v>199</v>
      </c>
      <c r="H205" s="179">
        <v>10</v>
      </c>
      <c r="I205" s="180"/>
      <c r="J205" s="181">
        <f t="shared" si="50"/>
        <v>0</v>
      </c>
      <c r="K205" s="177" t="s">
        <v>6088</v>
      </c>
      <c r="L205" s="41"/>
      <c r="M205" s="182" t="s">
        <v>19</v>
      </c>
      <c r="N205" s="183" t="s">
        <v>47</v>
      </c>
      <c r="O205" s="66"/>
      <c r="P205" s="184">
        <f t="shared" si="51"/>
        <v>0</v>
      </c>
      <c r="Q205" s="184">
        <v>0</v>
      </c>
      <c r="R205" s="184">
        <f t="shared" si="52"/>
        <v>0</v>
      </c>
      <c r="S205" s="184">
        <v>0</v>
      </c>
      <c r="T205" s="185">
        <f t="shared" si="53"/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186" t="s">
        <v>184</v>
      </c>
      <c r="AT205" s="186" t="s">
        <v>179</v>
      </c>
      <c r="AU205" s="186" t="s">
        <v>86</v>
      </c>
      <c r="AY205" s="19" t="s">
        <v>177</v>
      </c>
      <c r="BE205" s="187">
        <f t="shared" si="54"/>
        <v>0</v>
      </c>
      <c r="BF205" s="187">
        <f t="shared" si="55"/>
        <v>0</v>
      </c>
      <c r="BG205" s="187">
        <f t="shared" si="56"/>
        <v>0</v>
      </c>
      <c r="BH205" s="187">
        <f t="shared" si="57"/>
        <v>0</v>
      </c>
      <c r="BI205" s="187">
        <f t="shared" si="58"/>
        <v>0</v>
      </c>
      <c r="BJ205" s="19" t="s">
        <v>84</v>
      </c>
      <c r="BK205" s="187">
        <f t="shared" si="59"/>
        <v>0</v>
      </c>
      <c r="BL205" s="19" t="s">
        <v>184</v>
      </c>
      <c r="BM205" s="186" t="s">
        <v>6266</v>
      </c>
    </row>
    <row r="206" spans="1:65" s="12" customFormat="1" ht="22.9" customHeight="1">
      <c r="B206" s="159"/>
      <c r="C206" s="160"/>
      <c r="D206" s="161" t="s">
        <v>75</v>
      </c>
      <c r="E206" s="173" t="s">
        <v>6267</v>
      </c>
      <c r="F206" s="173" t="s">
        <v>6268</v>
      </c>
      <c r="G206" s="160"/>
      <c r="H206" s="160"/>
      <c r="I206" s="163"/>
      <c r="J206" s="174">
        <f>BK206</f>
        <v>0</v>
      </c>
      <c r="K206" s="160"/>
      <c r="L206" s="165"/>
      <c r="M206" s="166"/>
      <c r="N206" s="167"/>
      <c r="O206" s="167"/>
      <c r="P206" s="168">
        <f>SUM(P207:P227)</f>
        <v>0</v>
      </c>
      <c r="Q206" s="167"/>
      <c r="R206" s="168">
        <f>SUM(R207:R227)</f>
        <v>0</v>
      </c>
      <c r="S206" s="167"/>
      <c r="T206" s="169">
        <f>SUM(T207:T227)</f>
        <v>0</v>
      </c>
      <c r="AR206" s="170" t="s">
        <v>84</v>
      </c>
      <c r="AT206" s="171" t="s">
        <v>75</v>
      </c>
      <c r="AU206" s="171" t="s">
        <v>84</v>
      </c>
      <c r="AY206" s="170" t="s">
        <v>177</v>
      </c>
      <c r="BK206" s="172">
        <f>SUM(BK207:BK227)</f>
        <v>0</v>
      </c>
    </row>
    <row r="207" spans="1:65" s="2" customFormat="1" ht="24.2" customHeight="1">
      <c r="A207" s="36"/>
      <c r="B207" s="37"/>
      <c r="C207" s="175" t="s">
        <v>1225</v>
      </c>
      <c r="D207" s="175" t="s">
        <v>179</v>
      </c>
      <c r="E207" s="176" t="s">
        <v>6269</v>
      </c>
      <c r="F207" s="177" t="s">
        <v>6270</v>
      </c>
      <c r="G207" s="178" t="s">
        <v>272</v>
      </c>
      <c r="H207" s="179">
        <v>1</v>
      </c>
      <c r="I207" s="180"/>
      <c r="J207" s="181">
        <f>ROUND(I207*H207,2)</f>
        <v>0</v>
      </c>
      <c r="K207" s="177" t="s">
        <v>6271</v>
      </c>
      <c r="L207" s="41"/>
      <c r="M207" s="182" t="s">
        <v>19</v>
      </c>
      <c r="N207" s="183" t="s">
        <v>47</v>
      </c>
      <c r="O207" s="66"/>
      <c r="P207" s="184">
        <f>O207*H207</f>
        <v>0</v>
      </c>
      <c r="Q207" s="184">
        <v>0</v>
      </c>
      <c r="R207" s="184">
        <f>Q207*H207</f>
        <v>0</v>
      </c>
      <c r="S207" s="184">
        <v>0</v>
      </c>
      <c r="T207" s="185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186" t="s">
        <v>184</v>
      </c>
      <c r="AT207" s="186" t="s">
        <v>179</v>
      </c>
      <c r="AU207" s="186" t="s">
        <v>86</v>
      </c>
      <c r="AY207" s="19" t="s">
        <v>177</v>
      </c>
      <c r="BE207" s="187">
        <f>IF(N207="základní",J207,0)</f>
        <v>0</v>
      </c>
      <c r="BF207" s="187">
        <f>IF(N207="snížená",J207,0)</f>
        <v>0</v>
      </c>
      <c r="BG207" s="187">
        <f>IF(N207="zákl. přenesená",J207,0)</f>
        <v>0</v>
      </c>
      <c r="BH207" s="187">
        <f>IF(N207="sníž. přenesená",J207,0)</f>
        <v>0</v>
      </c>
      <c r="BI207" s="187">
        <f>IF(N207="nulová",J207,0)</f>
        <v>0</v>
      </c>
      <c r="BJ207" s="19" t="s">
        <v>84</v>
      </c>
      <c r="BK207" s="187">
        <f>ROUND(I207*H207,2)</f>
        <v>0</v>
      </c>
      <c r="BL207" s="19" t="s">
        <v>184</v>
      </c>
      <c r="BM207" s="186" t="s">
        <v>6272</v>
      </c>
    </row>
    <row r="208" spans="1:65" s="2" customFormat="1" ht="16.5" customHeight="1">
      <c r="A208" s="36"/>
      <c r="B208" s="37"/>
      <c r="C208" s="175" t="s">
        <v>1232</v>
      </c>
      <c r="D208" s="175" t="s">
        <v>179</v>
      </c>
      <c r="E208" s="176" t="s">
        <v>6273</v>
      </c>
      <c r="F208" s="177" t="s">
        <v>6274</v>
      </c>
      <c r="G208" s="178" t="s">
        <v>272</v>
      </c>
      <c r="H208" s="179">
        <v>1</v>
      </c>
      <c r="I208" s="180"/>
      <c r="J208" s="181">
        <f>ROUND(I208*H208,2)</f>
        <v>0</v>
      </c>
      <c r="K208" s="177" t="s">
        <v>6088</v>
      </c>
      <c r="L208" s="41"/>
      <c r="M208" s="182" t="s">
        <v>19</v>
      </c>
      <c r="N208" s="183" t="s">
        <v>47</v>
      </c>
      <c r="O208" s="66"/>
      <c r="P208" s="184">
        <f>O208*H208</f>
        <v>0</v>
      </c>
      <c r="Q208" s="184">
        <v>0</v>
      </c>
      <c r="R208" s="184">
        <f>Q208*H208</f>
        <v>0</v>
      </c>
      <c r="S208" s="184">
        <v>0</v>
      </c>
      <c r="T208" s="185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186" t="s">
        <v>184</v>
      </c>
      <c r="AT208" s="186" t="s">
        <v>179</v>
      </c>
      <c r="AU208" s="186" t="s">
        <v>86</v>
      </c>
      <c r="AY208" s="19" t="s">
        <v>177</v>
      </c>
      <c r="BE208" s="187">
        <f>IF(N208="základní",J208,0)</f>
        <v>0</v>
      </c>
      <c r="BF208" s="187">
        <f>IF(N208="snížená",J208,0)</f>
        <v>0</v>
      </c>
      <c r="BG208" s="187">
        <f>IF(N208="zákl. přenesená",J208,0)</f>
        <v>0</v>
      </c>
      <c r="BH208" s="187">
        <f>IF(N208="sníž. přenesená",J208,0)</f>
        <v>0</v>
      </c>
      <c r="BI208" s="187">
        <f>IF(N208="nulová",J208,0)</f>
        <v>0</v>
      </c>
      <c r="BJ208" s="19" t="s">
        <v>84</v>
      </c>
      <c r="BK208" s="187">
        <f>ROUND(I208*H208,2)</f>
        <v>0</v>
      </c>
      <c r="BL208" s="19" t="s">
        <v>184</v>
      </c>
      <c r="BM208" s="186" t="s">
        <v>6275</v>
      </c>
    </row>
    <row r="209" spans="1:65" s="2" customFormat="1" ht="19.5">
      <c r="A209" s="36"/>
      <c r="B209" s="37"/>
      <c r="C209" s="38"/>
      <c r="D209" s="195" t="s">
        <v>4396</v>
      </c>
      <c r="E209" s="38"/>
      <c r="F209" s="260" t="s">
        <v>6276</v>
      </c>
      <c r="G209" s="38"/>
      <c r="H209" s="38"/>
      <c r="I209" s="190"/>
      <c r="J209" s="38"/>
      <c r="K209" s="38"/>
      <c r="L209" s="41"/>
      <c r="M209" s="191"/>
      <c r="N209" s="192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4396</v>
      </c>
      <c r="AU209" s="19" t="s">
        <v>86</v>
      </c>
    </row>
    <row r="210" spans="1:65" s="2" customFormat="1" ht="24.2" customHeight="1">
      <c r="A210" s="36"/>
      <c r="B210" s="37"/>
      <c r="C210" s="175" t="s">
        <v>1237</v>
      </c>
      <c r="D210" s="175" t="s">
        <v>179</v>
      </c>
      <c r="E210" s="176" t="s">
        <v>6277</v>
      </c>
      <c r="F210" s="177" t="s">
        <v>6278</v>
      </c>
      <c r="G210" s="178" t="s">
        <v>272</v>
      </c>
      <c r="H210" s="179">
        <v>16</v>
      </c>
      <c r="I210" s="180"/>
      <c r="J210" s="181">
        <f t="shared" ref="J210:J227" si="60">ROUND(I210*H210,2)</f>
        <v>0</v>
      </c>
      <c r="K210" s="177" t="s">
        <v>6271</v>
      </c>
      <c r="L210" s="41"/>
      <c r="M210" s="182" t="s">
        <v>19</v>
      </c>
      <c r="N210" s="183" t="s">
        <v>47</v>
      </c>
      <c r="O210" s="66"/>
      <c r="P210" s="184">
        <f t="shared" ref="P210:P227" si="61">O210*H210</f>
        <v>0</v>
      </c>
      <c r="Q210" s="184">
        <v>0</v>
      </c>
      <c r="R210" s="184">
        <f t="shared" ref="R210:R227" si="62">Q210*H210</f>
        <v>0</v>
      </c>
      <c r="S210" s="184">
        <v>0</v>
      </c>
      <c r="T210" s="185">
        <f t="shared" ref="T210:T227" si="63"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186" t="s">
        <v>184</v>
      </c>
      <c r="AT210" s="186" t="s">
        <v>179</v>
      </c>
      <c r="AU210" s="186" t="s">
        <v>86</v>
      </c>
      <c r="AY210" s="19" t="s">
        <v>177</v>
      </c>
      <c r="BE210" s="187">
        <f t="shared" ref="BE210:BE227" si="64">IF(N210="základní",J210,0)</f>
        <v>0</v>
      </c>
      <c r="BF210" s="187">
        <f t="shared" ref="BF210:BF227" si="65">IF(N210="snížená",J210,0)</f>
        <v>0</v>
      </c>
      <c r="BG210" s="187">
        <f t="shared" ref="BG210:BG227" si="66">IF(N210="zákl. přenesená",J210,0)</f>
        <v>0</v>
      </c>
      <c r="BH210" s="187">
        <f t="shared" ref="BH210:BH227" si="67">IF(N210="sníž. přenesená",J210,0)</f>
        <v>0</v>
      </c>
      <c r="BI210" s="187">
        <f t="shared" ref="BI210:BI227" si="68">IF(N210="nulová",J210,0)</f>
        <v>0</v>
      </c>
      <c r="BJ210" s="19" t="s">
        <v>84</v>
      </c>
      <c r="BK210" s="187">
        <f t="shared" ref="BK210:BK227" si="69">ROUND(I210*H210,2)</f>
        <v>0</v>
      </c>
      <c r="BL210" s="19" t="s">
        <v>184</v>
      </c>
      <c r="BM210" s="186" t="s">
        <v>6279</v>
      </c>
    </row>
    <row r="211" spans="1:65" s="2" customFormat="1" ht="21.75" customHeight="1">
      <c r="A211" s="36"/>
      <c r="B211" s="37"/>
      <c r="C211" s="175" t="s">
        <v>1242</v>
      </c>
      <c r="D211" s="175" t="s">
        <v>179</v>
      </c>
      <c r="E211" s="176" t="s">
        <v>6280</v>
      </c>
      <c r="F211" s="177" t="s">
        <v>6281</v>
      </c>
      <c r="G211" s="178" t="s">
        <v>272</v>
      </c>
      <c r="H211" s="179">
        <v>7</v>
      </c>
      <c r="I211" s="180"/>
      <c r="J211" s="181">
        <f t="shared" si="60"/>
        <v>0</v>
      </c>
      <c r="K211" s="177" t="s">
        <v>6088</v>
      </c>
      <c r="L211" s="41"/>
      <c r="M211" s="182" t="s">
        <v>19</v>
      </c>
      <c r="N211" s="183" t="s">
        <v>47</v>
      </c>
      <c r="O211" s="66"/>
      <c r="P211" s="184">
        <f t="shared" si="61"/>
        <v>0</v>
      </c>
      <c r="Q211" s="184">
        <v>0</v>
      </c>
      <c r="R211" s="184">
        <f t="shared" si="62"/>
        <v>0</v>
      </c>
      <c r="S211" s="184">
        <v>0</v>
      </c>
      <c r="T211" s="185">
        <f t="shared" si="63"/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186" t="s">
        <v>184</v>
      </c>
      <c r="AT211" s="186" t="s">
        <v>179</v>
      </c>
      <c r="AU211" s="186" t="s">
        <v>86</v>
      </c>
      <c r="AY211" s="19" t="s">
        <v>177</v>
      </c>
      <c r="BE211" s="187">
        <f t="shared" si="64"/>
        <v>0</v>
      </c>
      <c r="BF211" s="187">
        <f t="shared" si="65"/>
        <v>0</v>
      </c>
      <c r="BG211" s="187">
        <f t="shared" si="66"/>
        <v>0</v>
      </c>
      <c r="BH211" s="187">
        <f t="shared" si="67"/>
        <v>0</v>
      </c>
      <c r="BI211" s="187">
        <f t="shared" si="68"/>
        <v>0</v>
      </c>
      <c r="BJ211" s="19" t="s">
        <v>84</v>
      </c>
      <c r="BK211" s="187">
        <f t="shared" si="69"/>
        <v>0</v>
      </c>
      <c r="BL211" s="19" t="s">
        <v>184</v>
      </c>
      <c r="BM211" s="186" t="s">
        <v>6282</v>
      </c>
    </row>
    <row r="212" spans="1:65" s="2" customFormat="1" ht="21.75" customHeight="1">
      <c r="A212" s="36"/>
      <c r="B212" s="37"/>
      <c r="C212" s="175" t="s">
        <v>1249</v>
      </c>
      <c r="D212" s="175" t="s">
        <v>179</v>
      </c>
      <c r="E212" s="176" t="s">
        <v>6283</v>
      </c>
      <c r="F212" s="177" t="s">
        <v>6284</v>
      </c>
      <c r="G212" s="178" t="s">
        <v>272</v>
      </c>
      <c r="H212" s="179">
        <v>4</v>
      </c>
      <c r="I212" s="180"/>
      <c r="J212" s="181">
        <f t="shared" si="60"/>
        <v>0</v>
      </c>
      <c r="K212" s="177" t="s">
        <v>6088</v>
      </c>
      <c r="L212" s="41"/>
      <c r="M212" s="182" t="s">
        <v>19</v>
      </c>
      <c r="N212" s="183" t="s">
        <v>47</v>
      </c>
      <c r="O212" s="66"/>
      <c r="P212" s="184">
        <f t="shared" si="61"/>
        <v>0</v>
      </c>
      <c r="Q212" s="184">
        <v>0</v>
      </c>
      <c r="R212" s="184">
        <f t="shared" si="62"/>
        <v>0</v>
      </c>
      <c r="S212" s="184">
        <v>0</v>
      </c>
      <c r="T212" s="185">
        <f t="shared" si="63"/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186" t="s">
        <v>184</v>
      </c>
      <c r="AT212" s="186" t="s">
        <v>179</v>
      </c>
      <c r="AU212" s="186" t="s">
        <v>86</v>
      </c>
      <c r="AY212" s="19" t="s">
        <v>177</v>
      </c>
      <c r="BE212" s="187">
        <f t="shared" si="64"/>
        <v>0</v>
      </c>
      <c r="BF212" s="187">
        <f t="shared" si="65"/>
        <v>0</v>
      </c>
      <c r="BG212" s="187">
        <f t="shared" si="66"/>
        <v>0</v>
      </c>
      <c r="BH212" s="187">
        <f t="shared" si="67"/>
        <v>0</v>
      </c>
      <c r="BI212" s="187">
        <f t="shared" si="68"/>
        <v>0</v>
      </c>
      <c r="BJ212" s="19" t="s">
        <v>84</v>
      </c>
      <c r="BK212" s="187">
        <f t="shared" si="69"/>
        <v>0</v>
      </c>
      <c r="BL212" s="19" t="s">
        <v>184</v>
      </c>
      <c r="BM212" s="186" t="s">
        <v>6285</v>
      </c>
    </row>
    <row r="213" spans="1:65" s="2" customFormat="1" ht="21.75" customHeight="1">
      <c r="A213" s="36"/>
      <c r="B213" s="37"/>
      <c r="C213" s="175" t="s">
        <v>1256</v>
      </c>
      <c r="D213" s="175" t="s">
        <v>179</v>
      </c>
      <c r="E213" s="176" t="s">
        <v>6286</v>
      </c>
      <c r="F213" s="177" t="s">
        <v>6287</v>
      </c>
      <c r="G213" s="178" t="s">
        <v>272</v>
      </c>
      <c r="H213" s="179">
        <v>5</v>
      </c>
      <c r="I213" s="180"/>
      <c r="J213" s="181">
        <f t="shared" si="60"/>
        <v>0</v>
      </c>
      <c r="K213" s="177" t="s">
        <v>6088</v>
      </c>
      <c r="L213" s="41"/>
      <c r="M213" s="182" t="s">
        <v>19</v>
      </c>
      <c r="N213" s="183" t="s">
        <v>47</v>
      </c>
      <c r="O213" s="66"/>
      <c r="P213" s="184">
        <f t="shared" si="61"/>
        <v>0</v>
      </c>
      <c r="Q213" s="184">
        <v>0</v>
      </c>
      <c r="R213" s="184">
        <f t="shared" si="62"/>
        <v>0</v>
      </c>
      <c r="S213" s="184">
        <v>0</v>
      </c>
      <c r="T213" s="185">
        <f t="shared" si="63"/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186" t="s">
        <v>184</v>
      </c>
      <c r="AT213" s="186" t="s">
        <v>179</v>
      </c>
      <c r="AU213" s="186" t="s">
        <v>86</v>
      </c>
      <c r="AY213" s="19" t="s">
        <v>177</v>
      </c>
      <c r="BE213" s="187">
        <f t="shared" si="64"/>
        <v>0</v>
      </c>
      <c r="BF213" s="187">
        <f t="shared" si="65"/>
        <v>0</v>
      </c>
      <c r="BG213" s="187">
        <f t="shared" si="66"/>
        <v>0</v>
      </c>
      <c r="BH213" s="187">
        <f t="shared" si="67"/>
        <v>0</v>
      </c>
      <c r="BI213" s="187">
        <f t="shared" si="68"/>
        <v>0</v>
      </c>
      <c r="BJ213" s="19" t="s">
        <v>84</v>
      </c>
      <c r="BK213" s="187">
        <f t="shared" si="69"/>
        <v>0</v>
      </c>
      <c r="BL213" s="19" t="s">
        <v>184</v>
      </c>
      <c r="BM213" s="186" t="s">
        <v>6288</v>
      </c>
    </row>
    <row r="214" spans="1:65" s="2" customFormat="1" ht="24.2" customHeight="1">
      <c r="A214" s="36"/>
      <c r="B214" s="37"/>
      <c r="C214" s="175" t="s">
        <v>1265</v>
      </c>
      <c r="D214" s="175" t="s">
        <v>179</v>
      </c>
      <c r="E214" s="176" t="s">
        <v>6289</v>
      </c>
      <c r="F214" s="177" t="s">
        <v>6290</v>
      </c>
      <c r="G214" s="178" t="s">
        <v>272</v>
      </c>
      <c r="H214" s="179">
        <v>16</v>
      </c>
      <c r="I214" s="180"/>
      <c r="J214" s="181">
        <f t="shared" si="60"/>
        <v>0</v>
      </c>
      <c r="K214" s="177" t="s">
        <v>6271</v>
      </c>
      <c r="L214" s="41"/>
      <c r="M214" s="182" t="s">
        <v>19</v>
      </c>
      <c r="N214" s="183" t="s">
        <v>47</v>
      </c>
      <c r="O214" s="66"/>
      <c r="P214" s="184">
        <f t="shared" si="61"/>
        <v>0</v>
      </c>
      <c r="Q214" s="184">
        <v>0</v>
      </c>
      <c r="R214" s="184">
        <f t="shared" si="62"/>
        <v>0</v>
      </c>
      <c r="S214" s="184">
        <v>0</v>
      </c>
      <c r="T214" s="185">
        <f t="shared" si="63"/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186" t="s">
        <v>184</v>
      </c>
      <c r="AT214" s="186" t="s">
        <v>179</v>
      </c>
      <c r="AU214" s="186" t="s">
        <v>86</v>
      </c>
      <c r="AY214" s="19" t="s">
        <v>177</v>
      </c>
      <c r="BE214" s="187">
        <f t="shared" si="64"/>
        <v>0</v>
      </c>
      <c r="BF214" s="187">
        <f t="shared" si="65"/>
        <v>0</v>
      </c>
      <c r="BG214" s="187">
        <f t="shared" si="66"/>
        <v>0</v>
      </c>
      <c r="BH214" s="187">
        <f t="shared" si="67"/>
        <v>0</v>
      </c>
      <c r="BI214" s="187">
        <f t="shared" si="68"/>
        <v>0</v>
      </c>
      <c r="BJ214" s="19" t="s">
        <v>84</v>
      </c>
      <c r="BK214" s="187">
        <f t="shared" si="69"/>
        <v>0</v>
      </c>
      <c r="BL214" s="19" t="s">
        <v>184</v>
      </c>
      <c r="BM214" s="186" t="s">
        <v>6291</v>
      </c>
    </row>
    <row r="215" spans="1:65" s="2" customFormat="1" ht="16.5" customHeight="1">
      <c r="A215" s="36"/>
      <c r="B215" s="37"/>
      <c r="C215" s="175" t="s">
        <v>1271</v>
      </c>
      <c r="D215" s="175" t="s">
        <v>179</v>
      </c>
      <c r="E215" s="176" t="s">
        <v>6292</v>
      </c>
      <c r="F215" s="177" t="s">
        <v>6293</v>
      </c>
      <c r="G215" s="178" t="s">
        <v>272</v>
      </c>
      <c r="H215" s="179">
        <v>16</v>
      </c>
      <c r="I215" s="180"/>
      <c r="J215" s="181">
        <f t="shared" si="60"/>
        <v>0</v>
      </c>
      <c r="K215" s="177" t="s">
        <v>6088</v>
      </c>
      <c r="L215" s="41"/>
      <c r="M215" s="182" t="s">
        <v>19</v>
      </c>
      <c r="N215" s="183" t="s">
        <v>47</v>
      </c>
      <c r="O215" s="66"/>
      <c r="P215" s="184">
        <f t="shared" si="61"/>
        <v>0</v>
      </c>
      <c r="Q215" s="184">
        <v>0</v>
      </c>
      <c r="R215" s="184">
        <f t="shared" si="62"/>
        <v>0</v>
      </c>
      <c r="S215" s="184">
        <v>0</v>
      </c>
      <c r="T215" s="185">
        <f t="shared" si="63"/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186" t="s">
        <v>184</v>
      </c>
      <c r="AT215" s="186" t="s">
        <v>179</v>
      </c>
      <c r="AU215" s="186" t="s">
        <v>86</v>
      </c>
      <c r="AY215" s="19" t="s">
        <v>177</v>
      </c>
      <c r="BE215" s="187">
        <f t="shared" si="64"/>
        <v>0</v>
      </c>
      <c r="BF215" s="187">
        <f t="shared" si="65"/>
        <v>0</v>
      </c>
      <c r="BG215" s="187">
        <f t="shared" si="66"/>
        <v>0</v>
      </c>
      <c r="BH215" s="187">
        <f t="shared" si="67"/>
        <v>0</v>
      </c>
      <c r="BI215" s="187">
        <f t="shared" si="68"/>
        <v>0</v>
      </c>
      <c r="BJ215" s="19" t="s">
        <v>84</v>
      </c>
      <c r="BK215" s="187">
        <f t="shared" si="69"/>
        <v>0</v>
      </c>
      <c r="BL215" s="19" t="s">
        <v>184</v>
      </c>
      <c r="BM215" s="186" t="s">
        <v>6294</v>
      </c>
    </row>
    <row r="216" spans="1:65" s="2" customFormat="1" ht="16.5" customHeight="1">
      <c r="A216" s="36"/>
      <c r="B216" s="37"/>
      <c r="C216" s="175" t="s">
        <v>1276</v>
      </c>
      <c r="D216" s="175" t="s">
        <v>179</v>
      </c>
      <c r="E216" s="176" t="s">
        <v>6295</v>
      </c>
      <c r="F216" s="177" t="s">
        <v>6296</v>
      </c>
      <c r="G216" s="178" t="s">
        <v>272</v>
      </c>
      <c r="H216" s="179">
        <v>16</v>
      </c>
      <c r="I216" s="180"/>
      <c r="J216" s="181">
        <f t="shared" si="60"/>
        <v>0</v>
      </c>
      <c r="K216" s="177" t="s">
        <v>6271</v>
      </c>
      <c r="L216" s="41"/>
      <c r="M216" s="182" t="s">
        <v>19</v>
      </c>
      <c r="N216" s="183" t="s">
        <v>47</v>
      </c>
      <c r="O216" s="66"/>
      <c r="P216" s="184">
        <f t="shared" si="61"/>
        <v>0</v>
      </c>
      <c r="Q216" s="184">
        <v>0</v>
      </c>
      <c r="R216" s="184">
        <f t="shared" si="62"/>
        <v>0</v>
      </c>
      <c r="S216" s="184">
        <v>0</v>
      </c>
      <c r="T216" s="185">
        <f t="shared" si="63"/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186" t="s">
        <v>184</v>
      </c>
      <c r="AT216" s="186" t="s">
        <v>179</v>
      </c>
      <c r="AU216" s="186" t="s">
        <v>86</v>
      </c>
      <c r="AY216" s="19" t="s">
        <v>177</v>
      </c>
      <c r="BE216" s="187">
        <f t="shared" si="64"/>
        <v>0</v>
      </c>
      <c r="BF216" s="187">
        <f t="shared" si="65"/>
        <v>0</v>
      </c>
      <c r="BG216" s="187">
        <f t="shared" si="66"/>
        <v>0</v>
      </c>
      <c r="BH216" s="187">
        <f t="shared" si="67"/>
        <v>0</v>
      </c>
      <c r="BI216" s="187">
        <f t="shared" si="68"/>
        <v>0</v>
      </c>
      <c r="BJ216" s="19" t="s">
        <v>84</v>
      </c>
      <c r="BK216" s="187">
        <f t="shared" si="69"/>
        <v>0</v>
      </c>
      <c r="BL216" s="19" t="s">
        <v>184</v>
      </c>
      <c r="BM216" s="186" t="s">
        <v>6297</v>
      </c>
    </row>
    <row r="217" spans="1:65" s="2" customFormat="1" ht="16.5" customHeight="1">
      <c r="A217" s="36"/>
      <c r="B217" s="37"/>
      <c r="C217" s="175" t="s">
        <v>1284</v>
      </c>
      <c r="D217" s="175" t="s">
        <v>179</v>
      </c>
      <c r="E217" s="176" t="s">
        <v>6298</v>
      </c>
      <c r="F217" s="177" t="s">
        <v>6299</v>
      </c>
      <c r="G217" s="178" t="s">
        <v>272</v>
      </c>
      <c r="H217" s="179">
        <v>16</v>
      </c>
      <c r="I217" s="180"/>
      <c r="J217" s="181">
        <f t="shared" si="60"/>
        <v>0</v>
      </c>
      <c r="K217" s="177" t="s">
        <v>6088</v>
      </c>
      <c r="L217" s="41"/>
      <c r="M217" s="182" t="s">
        <v>19</v>
      </c>
      <c r="N217" s="183" t="s">
        <v>47</v>
      </c>
      <c r="O217" s="66"/>
      <c r="P217" s="184">
        <f t="shared" si="61"/>
        <v>0</v>
      </c>
      <c r="Q217" s="184">
        <v>0</v>
      </c>
      <c r="R217" s="184">
        <f t="shared" si="62"/>
        <v>0</v>
      </c>
      <c r="S217" s="184">
        <v>0</v>
      </c>
      <c r="T217" s="185">
        <f t="shared" si="63"/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186" t="s">
        <v>184</v>
      </c>
      <c r="AT217" s="186" t="s">
        <v>179</v>
      </c>
      <c r="AU217" s="186" t="s">
        <v>86</v>
      </c>
      <c r="AY217" s="19" t="s">
        <v>177</v>
      </c>
      <c r="BE217" s="187">
        <f t="shared" si="64"/>
        <v>0</v>
      </c>
      <c r="BF217" s="187">
        <f t="shared" si="65"/>
        <v>0</v>
      </c>
      <c r="BG217" s="187">
        <f t="shared" si="66"/>
        <v>0</v>
      </c>
      <c r="BH217" s="187">
        <f t="shared" si="67"/>
        <v>0</v>
      </c>
      <c r="BI217" s="187">
        <f t="shared" si="68"/>
        <v>0</v>
      </c>
      <c r="BJ217" s="19" t="s">
        <v>84</v>
      </c>
      <c r="BK217" s="187">
        <f t="shared" si="69"/>
        <v>0</v>
      </c>
      <c r="BL217" s="19" t="s">
        <v>184</v>
      </c>
      <c r="BM217" s="186" t="s">
        <v>6300</v>
      </c>
    </row>
    <row r="218" spans="1:65" s="2" customFormat="1" ht="16.5" customHeight="1">
      <c r="A218" s="36"/>
      <c r="B218" s="37"/>
      <c r="C218" s="175" t="s">
        <v>1290</v>
      </c>
      <c r="D218" s="175" t="s">
        <v>179</v>
      </c>
      <c r="E218" s="176" t="s">
        <v>6301</v>
      </c>
      <c r="F218" s="177" t="s">
        <v>6302</v>
      </c>
      <c r="G218" s="178" t="s">
        <v>272</v>
      </c>
      <c r="H218" s="179">
        <v>1</v>
      </c>
      <c r="I218" s="180"/>
      <c r="J218" s="181">
        <f t="shared" si="60"/>
        <v>0</v>
      </c>
      <c r="K218" s="177" t="s">
        <v>6271</v>
      </c>
      <c r="L218" s="41"/>
      <c r="M218" s="182" t="s">
        <v>19</v>
      </c>
      <c r="N218" s="183" t="s">
        <v>47</v>
      </c>
      <c r="O218" s="66"/>
      <c r="P218" s="184">
        <f t="shared" si="61"/>
        <v>0</v>
      </c>
      <c r="Q218" s="184">
        <v>0</v>
      </c>
      <c r="R218" s="184">
        <f t="shared" si="62"/>
        <v>0</v>
      </c>
      <c r="S218" s="184">
        <v>0</v>
      </c>
      <c r="T218" s="185">
        <f t="shared" si="63"/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186" t="s">
        <v>184</v>
      </c>
      <c r="AT218" s="186" t="s">
        <v>179</v>
      </c>
      <c r="AU218" s="186" t="s">
        <v>86</v>
      </c>
      <c r="AY218" s="19" t="s">
        <v>177</v>
      </c>
      <c r="BE218" s="187">
        <f t="shared" si="64"/>
        <v>0</v>
      </c>
      <c r="BF218" s="187">
        <f t="shared" si="65"/>
        <v>0</v>
      </c>
      <c r="BG218" s="187">
        <f t="shared" si="66"/>
        <v>0</v>
      </c>
      <c r="BH218" s="187">
        <f t="shared" si="67"/>
        <v>0</v>
      </c>
      <c r="BI218" s="187">
        <f t="shared" si="68"/>
        <v>0</v>
      </c>
      <c r="BJ218" s="19" t="s">
        <v>84</v>
      </c>
      <c r="BK218" s="187">
        <f t="shared" si="69"/>
        <v>0</v>
      </c>
      <c r="BL218" s="19" t="s">
        <v>184</v>
      </c>
      <c r="BM218" s="186" t="s">
        <v>6303</v>
      </c>
    </row>
    <row r="219" spans="1:65" s="2" customFormat="1" ht="16.5" customHeight="1">
      <c r="A219" s="36"/>
      <c r="B219" s="37"/>
      <c r="C219" s="175" t="s">
        <v>1296</v>
      </c>
      <c r="D219" s="175" t="s">
        <v>179</v>
      </c>
      <c r="E219" s="176" t="s">
        <v>6304</v>
      </c>
      <c r="F219" s="177" t="s">
        <v>6305</v>
      </c>
      <c r="G219" s="178" t="s">
        <v>272</v>
      </c>
      <c r="H219" s="179">
        <v>1</v>
      </c>
      <c r="I219" s="180"/>
      <c r="J219" s="181">
        <f t="shared" si="60"/>
        <v>0</v>
      </c>
      <c r="K219" s="177" t="s">
        <v>6088</v>
      </c>
      <c r="L219" s="41"/>
      <c r="M219" s="182" t="s">
        <v>19</v>
      </c>
      <c r="N219" s="183" t="s">
        <v>47</v>
      </c>
      <c r="O219" s="66"/>
      <c r="P219" s="184">
        <f t="shared" si="61"/>
        <v>0</v>
      </c>
      <c r="Q219" s="184">
        <v>0</v>
      </c>
      <c r="R219" s="184">
        <f t="shared" si="62"/>
        <v>0</v>
      </c>
      <c r="S219" s="184">
        <v>0</v>
      </c>
      <c r="T219" s="185">
        <f t="shared" si="63"/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186" t="s">
        <v>184</v>
      </c>
      <c r="AT219" s="186" t="s">
        <v>179</v>
      </c>
      <c r="AU219" s="186" t="s">
        <v>86</v>
      </c>
      <c r="AY219" s="19" t="s">
        <v>177</v>
      </c>
      <c r="BE219" s="187">
        <f t="shared" si="64"/>
        <v>0</v>
      </c>
      <c r="BF219" s="187">
        <f t="shared" si="65"/>
        <v>0</v>
      </c>
      <c r="BG219" s="187">
        <f t="shared" si="66"/>
        <v>0</v>
      </c>
      <c r="BH219" s="187">
        <f t="shared" si="67"/>
        <v>0</v>
      </c>
      <c r="BI219" s="187">
        <f t="shared" si="68"/>
        <v>0</v>
      </c>
      <c r="BJ219" s="19" t="s">
        <v>84</v>
      </c>
      <c r="BK219" s="187">
        <f t="shared" si="69"/>
        <v>0</v>
      </c>
      <c r="BL219" s="19" t="s">
        <v>184</v>
      </c>
      <c r="BM219" s="186" t="s">
        <v>6306</v>
      </c>
    </row>
    <row r="220" spans="1:65" s="2" customFormat="1" ht="16.5" customHeight="1">
      <c r="A220" s="36"/>
      <c r="B220" s="37"/>
      <c r="C220" s="175" t="s">
        <v>1346</v>
      </c>
      <c r="D220" s="175" t="s">
        <v>179</v>
      </c>
      <c r="E220" s="176" t="s">
        <v>6307</v>
      </c>
      <c r="F220" s="177" t="s">
        <v>6308</v>
      </c>
      <c r="G220" s="178" t="s">
        <v>272</v>
      </c>
      <c r="H220" s="179">
        <v>10</v>
      </c>
      <c r="I220" s="180"/>
      <c r="J220" s="181">
        <f t="shared" si="60"/>
        <v>0</v>
      </c>
      <c r="K220" s="177" t="s">
        <v>6271</v>
      </c>
      <c r="L220" s="41"/>
      <c r="M220" s="182" t="s">
        <v>19</v>
      </c>
      <c r="N220" s="183" t="s">
        <v>47</v>
      </c>
      <c r="O220" s="66"/>
      <c r="P220" s="184">
        <f t="shared" si="61"/>
        <v>0</v>
      </c>
      <c r="Q220" s="184">
        <v>0</v>
      </c>
      <c r="R220" s="184">
        <f t="shared" si="62"/>
        <v>0</v>
      </c>
      <c r="S220" s="184">
        <v>0</v>
      </c>
      <c r="T220" s="185">
        <f t="shared" si="63"/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186" t="s">
        <v>184</v>
      </c>
      <c r="AT220" s="186" t="s">
        <v>179</v>
      </c>
      <c r="AU220" s="186" t="s">
        <v>86</v>
      </c>
      <c r="AY220" s="19" t="s">
        <v>177</v>
      </c>
      <c r="BE220" s="187">
        <f t="shared" si="64"/>
        <v>0</v>
      </c>
      <c r="BF220" s="187">
        <f t="shared" si="65"/>
        <v>0</v>
      </c>
      <c r="BG220" s="187">
        <f t="shared" si="66"/>
        <v>0</v>
      </c>
      <c r="BH220" s="187">
        <f t="shared" si="67"/>
        <v>0</v>
      </c>
      <c r="BI220" s="187">
        <f t="shared" si="68"/>
        <v>0</v>
      </c>
      <c r="BJ220" s="19" t="s">
        <v>84</v>
      </c>
      <c r="BK220" s="187">
        <f t="shared" si="69"/>
        <v>0</v>
      </c>
      <c r="BL220" s="19" t="s">
        <v>184</v>
      </c>
      <c r="BM220" s="186" t="s">
        <v>6309</v>
      </c>
    </row>
    <row r="221" spans="1:65" s="2" customFormat="1" ht="16.5" customHeight="1">
      <c r="A221" s="36"/>
      <c r="B221" s="37"/>
      <c r="C221" s="175" t="s">
        <v>1351</v>
      </c>
      <c r="D221" s="175" t="s">
        <v>179</v>
      </c>
      <c r="E221" s="176" t="s">
        <v>6310</v>
      </c>
      <c r="F221" s="177" t="s">
        <v>6311</v>
      </c>
      <c r="G221" s="178" t="s">
        <v>272</v>
      </c>
      <c r="H221" s="179">
        <v>10</v>
      </c>
      <c r="I221" s="180"/>
      <c r="J221" s="181">
        <f t="shared" si="60"/>
        <v>0</v>
      </c>
      <c r="K221" s="177" t="s">
        <v>6088</v>
      </c>
      <c r="L221" s="41"/>
      <c r="M221" s="182" t="s">
        <v>19</v>
      </c>
      <c r="N221" s="183" t="s">
        <v>47</v>
      </c>
      <c r="O221" s="66"/>
      <c r="P221" s="184">
        <f t="shared" si="61"/>
        <v>0</v>
      </c>
      <c r="Q221" s="184">
        <v>0</v>
      </c>
      <c r="R221" s="184">
        <f t="shared" si="62"/>
        <v>0</v>
      </c>
      <c r="S221" s="184">
        <v>0</v>
      </c>
      <c r="T221" s="185">
        <f t="shared" si="63"/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186" t="s">
        <v>184</v>
      </c>
      <c r="AT221" s="186" t="s">
        <v>179</v>
      </c>
      <c r="AU221" s="186" t="s">
        <v>86</v>
      </c>
      <c r="AY221" s="19" t="s">
        <v>177</v>
      </c>
      <c r="BE221" s="187">
        <f t="shared" si="64"/>
        <v>0</v>
      </c>
      <c r="BF221" s="187">
        <f t="shared" si="65"/>
        <v>0</v>
      </c>
      <c r="BG221" s="187">
        <f t="shared" si="66"/>
        <v>0</v>
      </c>
      <c r="BH221" s="187">
        <f t="shared" si="67"/>
        <v>0</v>
      </c>
      <c r="BI221" s="187">
        <f t="shared" si="68"/>
        <v>0</v>
      </c>
      <c r="BJ221" s="19" t="s">
        <v>84</v>
      </c>
      <c r="BK221" s="187">
        <f t="shared" si="69"/>
        <v>0</v>
      </c>
      <c r="BL221" s="19" t="s">
        <v>184</v>
      </c>
      <c r="BM221" s="186" t="s">
        <v>6312</v>
      </c>
    </row>
    <row r="222" spans="1:65" s="2" customFormat="1" ht="16.5" customHeight="1">
      <c r="A222" s="36"/>
      <c r="B222" s="37"/>
      <c r="C222" s="175" t="s">
        <v>1356</v>
      </c>
      <c r="D222" s="175" t="s">
        <v>179</v>
      </c>
      <c r="E222" s="176" t="s">
        <v>6313</v>
      </c>
      <c r="F222" s="177" t="s">
        <v>6308</v>
      </c>
      <c r="G222" s="178" t="s">
        <v>272</v>
      </c>
      <c r="H222" s="179">
        <v>3</v>
      </c>
      <c r="I222" s="180"/>
      <c r="J222" s="181">
        <f t="shared" si="60"/>
        <v>0</v>
      </c>
      <c r="K222" s="177" t="s">
        <v>6271</v>
      </c>
      <c r="L222" s="41"/>
      <c r="M222" s="182" t="s">
        <v>19</v>
      </c>
      <c r="N222" s="183" t="s">
        <v>47</v>
      </c>
      <c r="O222" s="66"/>
      <c r="P222" s="184">
        <f t="shared" si="61"/>
        <v>0</v>
      </c>
      <c r="Q222" s="184">
        <v>0</v>
      </c>
      <c r="R222" s="184">
        <f t="shared" si="62"/>
        <v>0</v>
      </c>
      <c r="S222" s="184">
        <v>0</v>
      </c>
      <c r="T222" s="185">
        <f t="shared" si="63"/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186" t="s">
        <v>184</v>
      </c>
      <c r="AT222" s="186" t="s">
        <v>179</v>
      </c>
      <c r="AU222" s="186" t="s">
        <v>86</v>
      </c>
      <c r="AY222" s="19" t="s">
        <v>177</v>
      </c>
      <c r="BE222" s="187">
        <f t="shared" si="64"/>
        <v>0</v>
      </c>
      <c r="BF222" s="187">
        <f t="shared" si="65"/>
        <v>0</v>
      </c>
      <c r="BG222" s="187">
        <f t="shared" si="66"/>
        <v>0</v>
      </c>
      <c r="BH222" s="187">
        <f t="shared" si="67"/>
        <v>0</v>
      </c>
      <c r="BI222" s="187">
        <f t="shared" si="68"/>
        <v>0</v>
      </c>
      <c r="BJ222" s="19" t="s">
        <v>84</v>
      </c>
      <c r="BK222" s="187">
        <f t="shared" si="69"/>
        <v>0</v>
      </c>
      <c r="BL222" s="19" t="s">
        <v>184</v>
      </c>
      <c r="BM222" s="186" t="s">
        <v>6314</v>
      </c>
    </row>
    <row r="223" spans="1:65" s="2" customFormat="1" ht="16.5" customHeight="1">
      <c r="A223" s="36"/>
      <c r="B223" s="37"/>
      <c r="C223" s="175" t="s">
        <v>1364</v>
      </c>
      <c r="D223" s="175" t="s">
        <v>179</v>
      </c>
      <c r="E223" s="176" t="s">
        <v>6315</v>
      </c>
      <c r="F223" s="177" t="s">
        <v>6316</v>
      </c>
      <c r="G223" s="178" t="s">
        <v>272</v>
      </c>
      <c r="H223" s="179">
        <v>3</v>
      </c>
      <c r="I223" s="180"/>
      <c r="J223" s="181">
        <f t="shared" si="60"/>
        <v>0</v>
      </c>
      <c r="K223" s="177" t="s">
        <v>6088</v>
      </c>
      <c r="L223" s="41"/>
      <c r="M223" s="182" t="s">
        <v>19</v>
      </c>
      <c r="N223" s="183" t="s">
        <v>47</v>
      </c>
      <c r="O223" s="66"/>
      <c r="P223" s="184">
        <f t="shared" si="61"/>
        <v>0</v>
      </c>
      <c r="Q223" s="184">
        <v>0</v>
      </c>
      <c r="R223" s="184">
        <f t="shared" si="62"/>
        <v>0</v>
      </c>
      <c r="S223" s="184">
        <v>0</v>
      </c>
      <c r="T223" s="185">
        <f t="shared" si="63"/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186" t="s">
        <v>184</v>
      </c>
      <c r="AT223" s="186" t="s">
        <v>179</v>
      </c>
      <c r="AU223" s="186" t="s">
        <v>86</v>
      </c>
      <c r="AY223" s="19" t="s">
        <v>177</v>
      </c>
      <c r="BE223" s="187">
        <f t="shared" si="64"/>
        <v>0</v>
      </c>
      <c r="BF223" s="187">
        <f t="shared" si="65"/>
        <v>0</v>
      </c>
      <c r="BG223" s="187">
        <f t="shared" si="66"/>
        <v>0</v>
      </c>
      <c r="BH223" s="187">
        <f t="shared" si="67"/>
        <v>0</v>
      </c>
      <c r="BI223" s="187">
        <f t="shared" si="68"/>
        <v>0</v>
      </c>
      <c r="BJ223" s="19" t="s">
        <v>84</v>
      </c>
      <c r="BK223" s="187">
        <f t="shared" si="69"/>
        <v>0</v>
      </c>
      <c r="BL223" s="19" t="s">
        <v>184</v>
      </c>
      <c r="BM223" s="186" t="s">
        <v>6317</v>
      </c>
    </row>
    <row r="224" spans="1:65" s="2" customFormat="1" ht="16.5" customHeight="1">
      <c r="A224" s="36"/>
      <c r="B224" s="37"/>
      <c r="C224" s="175" t="s">
        <v>1369</v>
      </c>
      <c r="D224" s="175" t="s">
        <v>179</v>
      </c>
      <c r="E224" s="176" t="s">
        <v>6318</v>
      </c>
      <c r="F224" s="177" t="s">
        <v>6308</v>
      </c>
      <c r="G224" s="178" t="s">
        <v>272</v>
      </c>
      <c r="H224" s="179">
        <v>2</v>
      </c>
      <c r="I224" s="180"/>
      <c r="J224" s="181">
        <f t="shared" si="60"/>
        <v>0</v>
      </c>
      <c r="K224" s="177" t="s">
        <v>6271</v>
      </c>
      <c r="L224" s="41"/>
      <c r="M224" s="182" t="s">
        <v>19</v>
      </c>
      <c r="N224" s="183" t="s">
        <v>47</v>
      </c>
      <c r="O224" s="66"/>
      <c r="P224" s="184">
        <f t="shared" si="61"/>
        <v>0</v>
      </c>
      <c r="Q224" s="184">
        <v>0</v>
      </c>
      <c r="R224" s="184">
        <f t="shared" si="62"/>
        <v>0</v>
      </c>
      <c r="S224" s="184">
        <v>0</v>
      </c>
      <c r="T224" s="185">
        <f t="shared" si="63"/>
        <v>0</v>
      </c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R224" s="186" t="s">
        <v>184</v>
      </c>
      <c r="AT224" s="186" t="s">
        <v>179</v>
      </c>
      <c r="AU224" s="186" t="s">
        <v>86</v>
      </c>
      <c r="AY224" s="19" t="s">
        <v>177</v>
      </c>
      <c r="BE224" s="187">
        <f t="shared" si="64"/>
        <v>0</v>
      </c>
      <c r="BF224" s="187">
        <f t="shared" si="65"/>
        <v>0</v>
      </c>
      <c r="BG224" s="187">
        <f t="shared" si="66"/>
        <v>0</v>
      </c>
      <c r="BH224" s="187">
        <f t="shared" si="67"/>
        <v>0</v>
      </c>
      <c r="BI224" s="187">
        <f t="shared" si="68"/>
        <v>0</v>
      </c>
      <c r="BJ224" s="19" t="s">
        <v>84</v>
      </c>
      <c r="BK224" s="187">
        <f t="shared" si="69"/>
        <v>0</v>
      </c>
      <c r="BL224" s="19" t="s">
        <v>184</v>
      </c>
      <c r="BM224" s="186" t="s">
        <v>6319</v>
      </c>
    </row>
    <row r="225" spans="1:65" s="2" customFormat="1" ht="16.5" customHeight="1">
      <c r="A225" s="36"/>
      <c r="B225" s="37"/>
      <c r="C225" s="175" t="s">
        <v>1376</v>
      </c>
      <c r="D225" s="175" t="s">
        <v>179</v>
      </c>
      <c r="E225" s="176" t="s">
        <v>6320</v>
      </c>
      <c r="F225" s="177" t="s">
        <v>6321</v>
      </c>
      <c r="G225" s="178" t="s">
        <v>272</v>
      </c>
      <c r="H225" s="179">
        <v>2</v>
      </c>
      <c r="I225" s="180"/>
      <c r="J225" s="181">
        <f t="shared" si="60"/>
        <v>0</v>
      </c>
      <c r="K225" s="177" t="s">
        <v>6088</v>
      </c>
      <c r="L225" s="41"/>
      <c r="M225" s="182" t="s">
        <v>19</v>
      </c>
      <c r="N225" s="183" t="s">
        <v>47</v>
      </c>
      <c r="O225" s="66"/>
      <c r="P225" s="184">
        <f t="shared" si="61"/>
        <v>0</v>
      </c>
      <c r="Q225" s="184">
        <v>0</v>
      </c>
      <c r="R225" s="184">
        <f t="shared" si="62"/>
        <v>0</v>
      </c>
      <c r="S225" s="184">
        <v>0</v>
      </c>
      <c r="T225" s="185">
        <f t="shared" si="63"/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186" t="s">
        <v>184</v>
      </c>
      <c r="AT225" s="186" t="s">
        <v>179</v>
      </c>
      <c r="AU225" s="186" t="s">
        <v>86</v>
      </c>
      <c r="AY225" s="19" t="s">
        <v>177</v>
      </c>
      <c r="BE225" s="187">
        <f t="shared" si="64"/>
        <v>0</v>
      </c>
      <c r="BF225" s="187">
        <f t="shared" si="65"/>
        <v>0</v>
      </c>
      <c r="BG225" s="187">
        <f t="shared" si="66"/>
        <v>0</v>
      </c>
      <c r="BH225" s="187">
        <f t="shared" si="67"/>
        <v>0</v>
      </c>
      <c r="BI225" s="187">
        <f t="shared" si="68"/>
        <v>0</v>
      </c>
      <c r="BJ225" s="19" t="s">
        <v>84</v>
      </c>
      <c r="BK225" s="187">
        <f t="shared" si="69"/>
        <v>0</v>
      </c>
      <c r="BL225" s="19" t="s">
        <v>184</v>
      </c>
      <c r="BM225" s="186" t="s">
        <v>6322</v>
      </c>
    </row>
    <row r="226" spans="1:65" s="2" customFormat="1" ht="16.5" customHeight="1">
      <c r="A226" s="36"/>
      <c r="B226" s="37"/>
      <c r="C226" s="175" t="s">
        <v>1382</v>
      </c>
      <c r="D226" s="175" t="s">
        <v>179</v>
      </c>
      <c r="E226" s="176" t="s">
        <v>6323</v>
      </c>
      <c r="F226" s="177" t="s">
        <v>6324</v>
      </c>
      <c r="G226" s="178" t="s">
        <v>595</v>
      </c>
      <c r="H226" s="179">
        <v>110</v>
      </c>
      <c r="I226" s="180"/>
      <c r="J226" s="181">
        <f t="shared" si="60"/>
        <v>0</v>
      </c>
      <c r="K226" s="177" t="s">
        <v>6271</v>
      </c>
      <c r="L226" s="41"/>
      <c r="M226" s="182" t="s">
        <v>19</v>
      </c>
      <c r="N226" s="183" t="s">
        <v>47</v>
      </c>
      <c r="O226" s="66"/>
      <c r="P226" s="184">
        <f t="shared" si="61"/>
        <v>0</v>
      </c>
      <c r="Q226" s="184">
        <v>0</v>
      </c>
      <c r="R226" s="184">
        <f t="shared" si="62"/>
        <v>0</v>
      </c>
      <c r="S226" s="184">
        <v>0</v>
      </c>
      <c r="T226" s="185">
        <f t="shared" si="63"/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186" t="s">
        <v>184</v>
      </c>
      <c r="AT226" s="186" t="s">
        <v>179</v>
      </c>
      <c r="AU226" s="186" t="s">
        <v>86</v>
      </c>
      <c r="AY226" s="19" t="s">
        <v>177</v>
      </c>
      <c r="BE226" s="187">
        <f t="shared" si="64"/>
        <v>0</v>
      </c>
      <c r="BF226" s="187">
        <f t="shared" si="65"/>
        <v>0</v>
      </c>
      <c r="BG226" s="187">
        <f t="shared" si="66"/>
        <v>0</v>
      </c>
      <c r="BH226" s="187">
        <f t="shared" si="67"/>
        <v>0</v>
      </c>
      <c r="BI226" s="187">
        <f t="shared" si="68"/>
        <v>0</v>
      </c>
      <c r="BJ226" s="19" t="s">
        <v>84</v>
      </c>
      <c r="BK226" s="187">
        <f t="shared" si="69"/>
        <v>0</v>
      </c>
      <c r="BL226" s="19" t="s">
        <v>184</v>
      </c>
      <c r="BM226" s="186" t="s">
        <v>6325</v>
      </c>
    </row>
    <row r="227" spans="1:65" s="2" customFormat="1" ht="16.5" customHeight="1">
      <c r="A227" s="36"/>
      <c r="B227" s="37"/>
      <c r="C227" s="175" t="s">
        <v>1387</v>
      </c>
      <c r="D227" s="175" t="s">
        <v>179</v>
      </c>
      <c r="E227" s="176" t="s">
        <v>6326</v>
      </c>
      <c r="F227" s="177" t="s">
        <v>6327</v>
      </c>
      <c r="G227" s="178" t="s">
        <v>595</v>
      </c>
      <c r="H227" s="179">
        <v>110</v>
      </c>
      <c r="I227" s="180"/>
      <c r="J227" s="181">
        <f t="shared" si="60"/>
        <v>0</v>
      </c>
      <c r="K227" s="177" t="s">
        <v>6088</v>
      </c>
      <c r="L227" s="41"/>
      <c r="M227" s="182" t="s">
        <v>19</v>
      </c>
      <c r="N227" s="183" t="s">
        <v>47</v>
      </c>
      <c r="O227" s="66"/>
      <c r="P227" s="184">
        <f t="shared" si="61"/>
        <v>0</v>
      </c>
      <c r="Q227" s="184">
        <v>0</v>
      </c>
      <c r="R227" s="184">
        <f t="shared" si="62"/>
        <v>0</v>
      </c>
      <c r="S227" s="184">
        <v>0</v>
      </c>
      <c r="T227" s="185">
        <f t="shared" si="63"/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186" t="s">
        <v>184</v>
      </c>
      <c r="AT227" s="186" t="s">
        <v>179</v>
      </c>
      <c r="AU227" s="186" t="s">
        <v>86</v>
      </c>
      <c r="AY227" s="19" t="s">
        <v>177</v>
      </c>
      <c r="BE227" s="187">
        <f t="shared" si="64"/>
        <v>0</v>
      </c>
      <c r="BF227" s="187">
        <f t="shared" si="65"/>
        <v>0</v>
      </c>
      <c r="BG227" s="187">
        <f t="shared" si="66"/>
        <v>0</v>
      </c>
      <c r="BH227" s="187">
        <f t="shared" si="67"/>
        <v>0</v>
      </c>
      <c r="BI227" s="187">
        <f t="shared" si="68"/>
        <v>0</v>
      </c>
      <c r="BJ227" s="19" t="s">
        <v>84</v>
      </c>
      <c r="BK227" s="187">
        <f t="shared" si="69"/>
        <v>0</v>
      </c>
      <c r="BL227" s="19" t="s">
        <v>184</v>
      </c>
      <c r="BM227" s="186" t="s">
        <v>6328</v>
      </c>
    </row>
    <row r="228" spans="1:65" s="12" customFormat="1" ht="22.9" customHeight="1">
      <c r="B228" s="159"/>
      <c r="C228" s="160"/>
      <c r="D228" s="161" t="s">
        <v>75</v>
      </c>
      <c r="E228" s="173" t="s">
        <v>6329</v>
      </c>
      <c r="F228" s="173" t="s">
        <v>6330</v>
      </c>
      <c r="G228" s="160"/>
      <c r="H228" s="160"/>
      <c r="I228" s="163"/>
      <c r="J228" s="174">
        <f>BK228</f>
        <v>0</v>
      </c>
      <c r="K228" s="160"/>
      <c r="L228" s="165"/>
      <c r="M228" s="166"/>
      <c r="N228" s="167"/>
      <c r="O228" s="167"/>
      <c r="P228" s="168">
        <f>SUM(P229:P235)</f>
        <v>0</v>
      </c>
      <c r="Q228" s="167"/>
      <c r="R228" s="168">
        <f>SUM(R229:R235)</f>
        <v>0</v>
      </c>
      <c r="S228" s="167"/>
      <c r="T228" s="169">
        <f>SUM(T229:T235)</f>
        <v>0</v>
      </c>
      <c r="AR228" s="170" t="s">
        <v>84</v>
      </c>
      <c r="AT228" s="171" t="s">
        <v>75</v>
      </c>
      <c r="AU228" s="171" t="s">
        <v>84</v>
      </c>
      <c r="AY228" s="170" t="s">
        <v>177</v>
      </c>
      <c r="BK228" s="172">
        <f>SUM(BK229:BK235)</f>
        <v>0</v>
      </c>
    </row>
    <row r="229" spans="1:65" s="2" customFormat="1" ht="16.5" customHeight="1">
      <c r="A229" s="36"/>
      <c r="B229" s="37"/>
      <c r="C229" s="175" t="s">
        <v>1393</v>
      </c>
      <c r="D229" s="175" t="s">
        <v>179</v>
      </c>
      <c r="E229" s="176" t="s">
        <v>6331</v>
      </c>
      <c r="F229" s="177" t="s">
        <v>6270</v>
      </c>
      <c r="G229" s="178" t="s">
        <v>272</v>
      </c>
      <c r="H229" s="179">
        <v>1</v>
      </c>
      <c r="I229" s="180"/>
      <c r="J229" s="181">
        <f>ROUND(I229*H229,2)</f>
        <v>0</v>
      </c>
      <c r="K229" s="177" t="s">
        <v>6271</v>
      </c>
      <c r="L229" s="41"/>
      <c r="M229" s="182" t="s">
        <v>19</v>
      </c>
      <c r="N229" s="183" t="s">
        <v>47</v>
      </c>
      <c r="O229" s="66"/>
      <c r="P229" s="184">
        <f>O229*H229</f>
        <v>0</v>
      </c>
      <c r="Q229" s="184">
        <v>0</v>
      </c>
      <c r="R229" s="184">
        <f>Q229*H229</f>
        <v>0</v>
      </c>
      <c r="S229" s="184">
        <v>0</v>
      </c>
      <c r="T229" s="185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186" t="s">
        <v>184</v>
      </c>
      <c r="AT229" s="186" t="s">
        <v>179</v>
      </c>
      <c r="AU229" s="186" t="s">
        <v>86</v>
      </c>
      <c r="AY229" s="19" t="s">
        <v>177</v>
      </c>
      <c r="BE229" s="187">
        <f>IF(N229="základní",J229,0)</f>
        <v>0</v>
      </c>
      <c r="BF229" s="187">
        <f>IF(N229="snížená",J229,0)</f>
        <v>0</v>
      </c>
      <c r="BG229" s="187">
        <f>IF(N229="zákl. přenesená",J229,0)</f>
        <v>0</v>
      </c>
      <c r="BH229" s="187">
        <f>IF(N229="sníž. přenesená",J229,0)</f>
        <v>0</v>
      </c>
      <c r="BI229" s="187">
        <f>IF(N229="nulová",J229,0)</f>
        <v>0</v>
      </c>
      <c r="BJ229" s="19" t="s">
        <v>84</v>
      </c>
      <c r="BK229" s="187">
        <f>ROUND(I229*H229,2)</f>
        <v>0</v>
      </c>
      <c r="BL229" s="19" t="s">
        <v>184</v>
      </c>
      <c r="BM229" s="186" t="s">
        <v>6332</v>
      </c>
    </row>
    <row r="230" spans="1:65" s="2" customFormat="1" ht="16.5" customHeight="1">
      <c r="A230" s="36"/>
      <c r="B230" s="37"/>
      <c r="C230" s="175" t="s">
        <v>1398</v>
      </c>
      <c r="D230" s="175" t="s">
        <v>179</v>
      </c>
      <c r="E230" s="176" t="s">
        <v>6333</v>
      </c>
      <c r="F230" s="177" t="s">
        <v>6334</v>
      </c>
      <c r="G230" s="178" t="s">
        <v>272</v>
      </c>
      <c r="H230" s="179">
        <v>1</v>
      </c>
      <c r="I230" s="180"/>
      <c r="J230" s="181">
        <f>ROUND(I230*H230,2)</f>
        <v>0</v>
      </c>
      <c r="K230" s="177" t="s">
        <v>6088</v>
      </c>
      <c r="L230" s="41"/>
      <c r="M230" s="182" t="s">
        <v>19</v>
      </c>
      <c r="N230" s="183" t="s">
        <v>47</v>
      </c>
      <c r="O230" s="66"/>
      <c r="P230" s="184">
        <f>O230*H230</f>
        <v>0</v>
      </c>
      <c r="Q230" s="184">
        <v>0</v>
      </c>
      <c r="R230" s="184">
        <f>Q230*H230</f>
        <v>0</v>
      </c>
      <c r="S230" s="184">
        <v>0</v>
      </c>
      <c r="T230" s="185">
        <f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186" t="s">
        <v>184</v>
      </c>
      <c r="AT230" s="186" t="s">
        <v>179</v>
      </c>
      <c r="AU230" s="186" t="s">
        <v>86</v>
      </c>
      <c r="AY230" s="19" t="s">
        <v>177</v>
      </c>
      <c r="BE230" s="187">
        <f>IF(N230="základní",J230,0)</f>
        <v>0</v>
      </c>
      <c r="BF230" s="187">
        <f>IF(N230="snížená",J230,0)</f>
        <v>0</v>
      </c>
      <c r="BG230" s="187">
        <f>IF(N230="zákl. přenesená",J230,0)</f>
        <v>0</v>
      </c>
      <c r="BH230" s="187">
        <f>IF(N230="sníž. přenesená",J230,0)</f>
        <v>0</v>
      </c>
      <c r="BI230" s="187">
        <f>IF(N230="nulová",J230,0)</f>
        <v>0</v>
      </c>
      <c r="BJ230" s="19" t="s">
        <v>84</v>
      </c>
      <c r="BK230" s="187">
        <f>ROUND(I230*H230,2)</f>
        <v>0</v>
      </c>
      <c r="BL230" s="19" t="s">
        <v>184</v>
      </c>
      <c r="BM230" s="186" t="s">
        <v>6335</v>
      </c>
    </row>
    <row r="231" spans="1:65" s="2" customFormat="1" ht="29.25">
      <c r="A231" s="36"/>
      <c r="B231" s="37"/>
      <c r="C231" s="38"/>
      <c r="D231" s="195" t="s">
        <v>4396</v>
      </c>
      <c r="E231" s="38"/>
      <c r="F231" s="260" t="s">
        <v>6336</v>
      </c>
      <c r="G231" s="38"/>
      <c r="H231" s="38"/>
      <c r="I231" s="190"/>
      <c r="J231" s="38"/>
      <c r="K231" s="38"/>
      <c r="L231" s="41"/>
      <c r="M231" s="191"/>
      <c r="N231" s="192"/>
      <c r="O231" s="66"/>
      <c r="P231" s="66"/>
      <c r="Q231" s="66"/>
      <c r="R231" s="66"/>
      <c r="S231" s="66"/>
      <c r="T231" s="67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T231" s="19" t="s">
        <v>4396</v>
      </c>
      <c r="AU231" s="19" t="s">
        <v>86</v>
      </c>
    </row>
    <row r="232" spans="1:65" s="2" customFormat="1" ht="16.5" customHeight="1">
      <c r="A232" s="36"/>
      <c r="B232" s="37"/>
      <c r="C232" s="175" t="s">
        <v>1405</v>
      </c>
      <c r="D232" s="175" t="s">
        <v>179</v>
      </c>
      <c r="E232" s="176" t="s">
        <v>6337</v>
      </c>
      <c r="F232" s="177" t="s">
        <v>6278</v>
      </c>
      <c r="G232" s="178" t="s">
        <v>272</v>
      </c>
      <c r="H232" s="179">
        <v>1</v>
      </c>
      <c r="I232" s="180"/>
      <c r="J232" s="181">
        <f>ROUND(I232*H232,2)</f>
        <v>0</v>
      </c>
      <c r="K232" s="177" t="s">
        <v>6271</v>
      </c>
      <c r="L232" s="41"/>
      <c r="M232" s="182" t="s">
        <v>19</v>
      </c>
      <c r="N232" s="183" t="s">
        <v>47</v>
      </c>
      <c r="O232" s="66"/>
      <c r="P232" s="184">
        <f>O232*H232</f>
        <v>0</v>
      </c>
      <c r="Q232" s="184">
        <v>0</v>
      </c>
      <c r="R232" s="184">
        <f>Q232*H232</f>
        <v>0</v>
      </c>
      <c r="S232" s="184">
        <v>0</v>
      </c>
      <c r="T232" s="185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186" t="s">
        <v>184</v>
      </c>
      <c r="AT232" s="186" t="s">
        <v>179</v>
      </c>
      <c r="AU232" s="186" t="s">
        <v>86</v>
      </c>
      <c r="AY232" s="19" t="s">
        <v>177</v>
      </c>
      <c r="BE232" s="187">
        <f>IF(N232="základní",J232,0)</f>
        <v>0</v>
      </c>
      <c r="BF232" s="187">
        <f>IF(N232="snížená",J232,0)</f>
        <v>0</v>
      </c>
      <c r="BG232" s="187">
        <f>IF(N232="zákl. přenesená",J232,0)</f>
        <v>0</v>
      </c>
      <c r="BH232" s="187">
        <f>IF(N232="sníž. přenesená",J232,0)</f>
        <v>0</v>
      </c>
      <c r="BI232" s="187">
        <f>IF(N232="nulová",J232,0)</f>
        <v>0</v>
      </c>
      <c r="BJ232" s="19" t="s">
        <v>84</v>
      </c>
      <c r="BK232" s="187">
        <f>ROUND(I232*H232,2)</f>
        <v>0</v>
      </c>
      <c r="BL232" s="19" t="s">
        <v>184</v>
      </c>
      <c r="BM232" s="186" t="s">
        <v>6338</v>
      </c>
    </row>
    <row r="233" spans="1:65" s="2" customFormat="1" ht="16.5" customHeight="1">
      <c r="A233" s="36"/>
      <c r="B233" s="37"/>
      <c r="C233" s="175" t="s">
        <v>1411</v>
      </c>
      <c r="D233" s="175" t="s">
        <v>179</v>
      </c>
      <c r="E233" s="176" t="s">
        <v>6339</v>
      </c>
      <c r="F233" s="177" t="s">
        <v>6340</v>
      </c>
      <c r="G233" s="178" t="s">
        <v>272</v>
      </c>
      <c r="H233" s="179">
        <v>1</v>
      </c>
      <c r="I233" s="180"/>
      <c r="J233" s="181">
        <f>ROUND(I233*H233,2)</f>
        <v>0</v>
      </c>
      <c r="K233" s="177" t="s">
        <v>6088</v>
      </c>
      <c r="L233" s="41"/>
      <c r="M233" s="182" t="s">
        <v>19</v>
      </c>
      <c r="N233" s="183" t="s">
        <v>47</v>
      </c>
      <c r="O233" s="66"/>
      <c r="P233" s="184">
        <f>O233*H233</f>
        <v>0</v>
      </c>
      <c r="Q233" s="184">
        <v>0</v>
      </c>
      <c r="R233" s="184">
        <f>Q233*H233</f>
        <v>0</v>
      </c>
      <c r="S233" s="184">
        <v>0</v>
      </c>
      <c r="T233" s="185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186" t="s">
        <v>184</v>
      </c>
      <c r="AT233" s="186" t="s">
        <v>179</v>
      </c>
      <c r="AU233" s="186" t="s">
        <v>86</v>
      </c>
      <c r="AY233" s="19" t="s">
        <v>177</v>
      </c>
      <c r="BE233" s="187">
        <f>IF(N233="základní",J233,0)</f>
        <v>0</v>
      </c>
      <c r="BF233" s="187">
        <f>IF(N233="snížená",J233,0)</f>
        <v>0</v>
      </c>
      <c r="BG233" s="187">
        <f>IF(N233="zákl. přenesená",J233,0)</f>
        <v>0</v>
      </c>
      <c r="BH233" s="187">
        <f>IF(N233="sníž. přenesená",J233,0)</f>
        <v>0</v>
      </c>
      <c r="BI233" s="187">
        <f>IF(N233="nulová",J233,0)</f>
        <v>0</v>
      </c>
      <c r="BJ233" s="19" t="s">
        <v>84</v>
      </c>
      <c r="BK233" s="187">
        <f>ROUND(I233*H233,2)</f>
        <v>0</v>
      </c>
      <c r="BL233" s="19" t="s">
        <v>184</v>
      </c>
      <c r="BM233" s="186" t="s">
        <v>6341</v>
      </c>
    </row>
    <row r="234" spans="1:65" s="2" customFormat="1" ht="16.5" customHeight="1">
      <c r="A234" s="36"/>
      <c r="B234" s="37"/>
      <c r="C234" s="175" t="s">
        <v>1416</v>
      </c>
      <c r="D234" s="175" t="s">
        <v>179</v>
      </c>
      <c r="E234" s="176" t="s">
        <v>6323</v>
      </c>
      <c r="F234" s="177" t="s">
        <v>6324</v>
      </c>
      <c r="G234" s="178" t="s">
        <v>595</v>
      </c>
      <c r="H234" s="179">
        <v>5</v>
      </c>
      <c r="I234" s="180"/>
      <c r="J234" s="181">
        <f>ROUND(I234*H234,2)</f>
        <v>0</v>
      </c>
      <c r="K234" s="177" t="s">
        <v>6271</v>
      </c>
      <c r="L234" s="41"/>
      <c r="M234" s="182" t="s">
        <v>19</v>
      </c>
      <c r="N234" s="183" t="s">
        <v>47</v>
      </c>
      <c r="O234" s="66"/>
      <c r="P234" s="184">
        <f>O234*H234</f>
        <v>0</v>
      </c>
      <c r="Q234" s="184">
        <v>0</v>
      </c>
      <c r="R234" s="184">
        <f>Q234*H234</f>
        <v>0</v>
      </c>
      <c r="S234" s="184">
        <v>0</v>
      </c>
      <c r="T234" s="185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186" t="s">
        <v>184</v>
      </c>
      <c r="AT234" s="186" t="s">
        <v>179</v>
      </c>
      <c r="AU234" s="186" t="s">
        <v>86</v>
      </c>
      <c r="AY234" s="19" t="s">
        <v>177</v>
      </c>
      <c r="BE234" s="187">
        <f>IF(N234="základní",J234,0)</f>
        <v>0</v>
      </c>
      <c r="BF234" s="187">
        <f>IF(N234="snížená",J234,0)</f>
        <v>0</v>
      </c>
      <c r="BG234" s="187">
        <f>IF(N234="zákl. přenesená",J234,0)</f>
        <v>0</v>
      </c>
      <c r="BH234" s="187">
        <f>IF(N234="sníž. přenesená",J234,0)</f>
        <v>0</v>
      </c>
      <c r="BI234" s="187">
        <f>IF(N234="nulová",J234,0)</f>
        <v>0</v>
      </c>
      <c r="BJ234" s="19" t="s">
        <v>84</v>
      </c>
      <c r="BK234" s="187">
        <f>ROUND(I234*H234,2)</f>
        <v>0</v>
      </c>
      <c r="BL234" s="19" t="s">
        <v>184</v>
      </c>
      <c r="BM234" s="186" t="s">
        <v>6342</v>
      </c>
    </row>
    <row r="235" spans="1:65" s="2" customFormat="1" ht="16.5" customHeight="1">
      <c r="A235" s="36"/>
      <c r="B235" s="37"/>
      <c r="C235" s="175" t="s">
        <v>1421</v>
      </c>
      <c r="D235" s="175" t="s">
        <v>179</v>
      </c>
      <c r="E235" s="176" t="s">
        <v>6326</v>
      </c>
      <c r="F235" s="177" t="s">
        <v>6327</v>
      </c>
      <c r="G235" s="178" t="s">
        <v>595</v>
      </c>
      <c r="H235" s="179">
        <v>5</v>
      </c>
      <c r="I235" s="180"/>
      <c r="J235" s="181">
        <f>ROUND(I235*H235,2)</f>
        <v>0</v>
      </c>
      <c r="K235" s="177" t="s">
        <v>6088</v>
      </c>
      <c r="L235" s="41"/>
      <c r="M235" s="182" t="s">
        <v>19</v>
      </c>
      <c r="N235" s="183" t="s">
        <v>47</v>
      </c>
      <c r="O235" s="66"/>
      <c r="P235" s="184">
        <f>O235*H235</f>
        <v>0</v>
      </c>
      <c r="Q235" s="184">
        <v>0</v>
      </c>
      <c r="R235" s="184">
        <f>Q235*H235</f>
        <v>0</v>
      </c>
      <c r="S235" s="184">
        <v>0</v>
      </c>
      <c r="T235" s="185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186" t="s">
        <v>184</v>
      </c>
      <c r="AT235" s="186" t="s">
        <v>179</v>
      </c>
      <c r="AU235" s="186" t="s">
        <v>86</v>
      </c>
      <c r="AY235" s="19" t="s">
        <v>177</v>
      </c>
      <c r="BE235" s="187">
        <f>IF(N235="základní",J235,0)</f>
        <v>0</v>
      </c>
      <c r="BF235" s="187">
        <f>IF(N235="snížená",J235,0)</f>
        <v>0</v>
      </c>
      <c r="BG235" s="187">
        <f>IF(N235="zákl. přenesená",J235,0)</f>
        <v>0</v>
      </c>
      <c r="BH235" s="187">
        <f>IF(N235="sníž. přenesená",J235,0)</f>
        <v>0</v>
      </c>
      <c r="BI235" s="187">
        <f>IF(N235="nulová",J235,0)</f>
        <v>0</v>
      </c>
      <c r="BJ235" s="19" t="s">
        <v>84</v>
      </c>
      <c r="BK235" s="187">
        <f>ROUND(I235*H235,2)</f>
        <v>0</v>
      </c>
      <c r="BL235" s="19" t="s">
        <v>184</v>
      </c>
      <c r="BM235" s="186" t="s">
        <v>6343</v>
      </c>
    </row>
    <row r="236" spans="1:65" s="12" customFormat="1" ht="22.9" customHeight="1">
      <c r="B236" s="159"/>
      <c r="C236" s="160"/>
      <c r="D236" s="161" t="s">
        <v>75</v>
      </c>
      <c r="E236" s="173" t="s">
        <v>6344</v>
      </c>
      <c r="F236" s="173" t="s">
        <v>3046</v>
      </c>
      <c r="G236" s="160"/>
      <c r="H236" s="160"/>
      <c r="I236" s="163"/>
      <c r="J236" s="174">
        <f>BK236</f>
        <v>0</v>
      </c>
      <c r="K236" s="160"/>
      <c r="L236" s="165"/>
      <c r="M236" s="166"/>
      <c r="N236" s="167"/>
      <c r="O236" s="167"/>
      <c r="P236" s="168">
        <f>SUM(P237:P248)</f>
        <v>0</v>
      </c>
      <c r="Q236" s="167"/>
      <c r="R236" s="168">
        <f>SUM(R237:R248)</f>
        <v>0</v>
      </c>
      <c r="S236" s="167"/>
      <c r="T236" s="169">
        <f>SUM(T237:T248)</f>
        <v>0</v>
      </c>
      <c r="AR236" s="170" t="s">
        <v>84</v>
      </c>
      <c r="AT236" s="171" t="s">
        <v>75</v>
      </c>
      <c r="AU236" s="171" t="s">
        <v>84</v>
      </c>
      <c r="AY236" s="170" t="s">
        <v>177</v>
      </c>
      <c r="BK236" s="172">
        <f>SUM(BK237:BK248)</f>
        <v>0</v>
      </c>
    </row>
    <row r="237" spans="1:65" s="2" customFormat="1" ht="16.5" customHeight="1">
      <c r="A237" s="36"/>
      <c r="B237" s="37"/>
      <c r="C237" s="175" t="s">
        <v>1433</v>
      </c>
      <c r="D237" s="175" t="s">
        <v>179</v>
      </c>
      <c r="E237" s="176" t="s">
        <v>6345</v>
      </c>
      <c r="F237" s="177" t="s">
        <v>6346</v>
      </c>
      <c r="G237" s="178" t="s">
        <v>2583</v>
      </c>
      <c r="H237" s="179">
        <v>150</v>
      </c>
      <c r="I237" s="180"/>
      <c r="J237" s="181">
        <f>ROUND(I237*H237,2)</f>
        <v>0</v>
      </c>
      <c r="K237" s="177" t="s">
        <v>6271</v>
      </c>
      <c r="L237" s="41"/>
      <c r="M237" s="182" t="s">
        <v>19</v>
      </c>
      <c r="N237" s="183" t="s">
        <v>47</v>
      </c>
      <c r="O237" s="66"/>
      <c r="P237" s="184">
        <f>O237*H237</f>
        <v>0</v>
      </c>
      <c r="Q237" s="184">
        <v>0</v>
      </c>
      <c r="R237" s="184">
        <f>Q237*H237</f>
        <v>0</v>
      </c>
      <c r="S237" s="184">
        <v>0</v>
      </c>
      <c r="T237" s="185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186" t="s">
        <v>184</v>
      </c>
      <c r="AT237" s="186" t="s">
        <v>179</v>
      </c>
      <c r="AU237" s="186" t="s">
        <v>86</v>
      </c>
      <c r="AY237" s="19" t="s">
        <v>177</v>
      </c>
      <c r="BE237" s="187">
        <f>IF(N237="základní",J237,0)</f>
        <v>0</v>
      </c>
      <c r="BF237" s="187">
        <f>IF(N237="snížená",J237,0)</f>
        <v>0</v>
      </c>
      <c r="BG237" s="187">
        <f>IF(N237="zákl. přenesená",J237,0)</f>
        <v>0</v>
      </c>
      <c r="BH237" s="187">
        <f>IF(N237="sníž. přenesená",J237,0)</f>
        <v>0</v>
      </c>
      <c r="BI237" s="187">
        <f>IF(N237="nulová",J237,0)</f>
        <v>0</v>
      </c>
      <c r="BJ237" s="19" t="s">
        <v>84</v>
      </c>
      <c r="BK237" s="187">
        <f>ROUND(I237*H237,2)</f>
        <v>0</v>
      </c>
      <c r="BL237" s="19" t="s">
        <v>184</v>
      </c>
      <c r="BM237" s="186" t="s">
        <v>6347</v>
      </c>
    </row>
    <row r="238" spans="1:65" s="2" customFormat="1" ht="16.5" customHeight="1">
      <c r="A238" s="36"/>
      <c r="B238" s="37"/>
      <c r="C238" s="175" t="s">
        <v>1438</v>
      </c>
      <c r="D238" s="175" t="s">
        <v>179</v>
      </c>
      <c r="E238" s="176" t="s">
        <v>6348</v>
      </c>
      <c r="F238" s="177" t="s">
        <v>6349</v>
      </c>
      <c r="G238" s="178" t="s">
        <v>2583</v>
      </c>
      <c r="H238" s="179">
        <v>150</v>
      </c>
      <c r="I238" s="180"/>
      <c r="J238" s="181">
        <f>ROUND(I238*H238,2)</f>
        <v>0</v>
      </c>
      <c r="K238" s="177" t="s">
        <v>6088</v>
      </c>
      <c r="L238" s="41"/>
      <c r="M238" s="182" t="s">
        <v>19</v>
      </c>
      <c r="N238" s="183" t="s">
        <v>47</v>
      </c>
      <c r="O238" s="66"/>
      <c r="P238" s="184">
        <f>O238*H238</f>
        <v>0</v>
      </c>
      <c r="Q238" s="184">
        <v>0</v>
      </c>
      <c r="R238" s="184">
        <f>Q238*H238</f>
        <v>0</v>
      </c>
      <c r="S238" s="184">
        <v>0</v>
      </c>
      <c r="T238" s="185">
        <f>S238*H238</f>
        <v>0</v>
      </c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R238" s="186" t="s">
        <v>184</v>
      </c>
      <c r="AT238" s="186" t="s">
        <v>179</v>
      </c>
      <c r="AU238" s="186" t="s">
        <v>86</v>
      </c>
      <c r="AY238" s="19" t="s">
        <v>177</v>
      </c>
      <c r="BE238" s="187">
        <f>IF(N238="základní",J238,0)</f>
        <v>0</v>
      </c>
      <c r="BF238" s="187">
        <f>IF(N238="snížená",J238,0)</f>
        <v>0</v>
      </c>
      <c r="BG238" s="187">
        <f>IF(N238="zákl. přenesená",J238,0)</f>
        <v>0</v>
      </c>
      <c r="BH238" s="187">
        <f>IF(N238="sníž. přenesená",J238,0)</f>
        <v>0</v>
      </c>
      <c r="BI238" s="187">
        <f>IF(N238="nulová",J238,0)</f>
        <v>0</v>
      </c>
      <c r="BJ238" s="19" t="s">
        <v>84</v>
      </c>
      <c r="BK238" s="187">
        <f>ROUND(I238*H238,2)</f>
        <v>0</v>
      </c>
      <c r="BL238" s="19" t="s">
        <v>184</v>
      </c>
      <c r="BM238" s="186" t="s">
        <v>6350</v>
      </c>
    </row>
    <row r="239" spans="1:65" s="2" customFormat="1" ht="16.5" customHeight="1">
      <c r="A239" s="36"/>
      <c r="B239" s="37"/>
      <c r="C239" s="175" t="s">
        <v>1443</v>
      </c>
      <c r="D239" s="175" t="s">
        <v>179</v>
      </c>
      <c r="E239" s="176" t="s">
        <v>6351</v>
      </c>
      <c r="F239" s="177" t="s">
        <v>6352</v>
      </c>
      <c r="G239" s="178" t="s">
        <v>1252</v>
      </c>
      <c r="H239" s="179">
        <v>1</v>
      </c>
      <c r="I239" s="180"/>
      <c r="J239" s="181">
        <f>ROUND(I239*H239,2)</f>
        <v>0</v>
      </c>
      <c r="K239" s="177" t="s">
        <v>6271</v>
      </c>
      <c r="L239" s="41"/>
      <c r="M239" s="182" t="s">
        <v>19</v>
      </c>
      <c r="N239" s="183" t="s">
        <v>47</v>
      </c>
      <c r="O239" s="66"/>
      <c r="P239" s="184">
        <f>O239*H239</f>
        <v>0</v>
      </c>
      <c r="Q239" s="184">
        <v>0</v>
      </c>
      <c r="R239" s="184">
        <f>Q239*H239</f>
        <v>0</v>
      </c>
      <c r="S239" s="184">
        <v>0</v>
      </c>
      <c r="T239" s="185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186" t="s">
        <v>184</v>
      </c>
      <c r="AT239" s="186" t="s">
        <v>179</v>
      </c>
      <c r="AU239" s="186" t="s">
        <v>86</v>
      </c>
      <c r="AY239" s="19" t="s">
        <v>177</v>
      </c>
      <c r="BE239" s="187">
        <f>IF(N239="základní",J239,0)</f>
        <v>0</v>
      </c>
      <c r="BF239" s="187">
        <f>IF(N239="snížená",J239,0)</f>
        <v>0</v>
      </c>
      <c r="BG239" s="187">
        <f>IF(N239="zákl. přenesená",J239,0)</f>
        <v>0</v>
      </c>
      <c r="BH239" s="187">
        <f>IF(N239="sníž. přenesená",J239,0)</f>
        <v>0</v>
      </c>
      <c r="BI239" s="187">
        <f>IF(N239="nulová",J239,0)</f>
        <v>0</v>
      </c>
      <c r="BJ239" s="19" t="s">
        <v>84</v>
      </c>
      <c r="BK239" s="187">
        <f>ROUND(I239*H239,2)</f>
        <v>0</v>
      </c>
      <c r="BL239" s="19" t="s">
        <v>184</v>
      </c>
      <c r="BM239" s="186" t="s">
        <v>6353</v>
      </c>
    </row>
    <row r="240" spans="1:65" s="2" customFormat="1" ht="16.5" customHeight="1">
      <c r="A240" s="36"/>
      <c r="B240" s="37"/>
      <c r="C240" s="175" t="s">
        <v>4031</v>
      </c>
      <c r="D240" s="175" t="s">
        <v>179</v>
      </c>
      <c r="E240" s="176" t="s">
        <v>6354</v>
      </c>
      <c r="F240" s="177" t="s">
        <v>3035</v>
      </c>
      <c r="G240" s="178" t="s">
        <v>6355</v>
      </c>
      <c r="H240" s="179">
        <v>4</v>
      </c>
      <c r="I240" s="180"/>
      <c r="J240" s="181">
        <f>ROUND(I240*H240,2)</f>
        <v>0</v>
      </c>
      <c r="K240" s="177" t="s">
        <v>6056</v>
      </c>
      <c r="L240" s="41"/>
      <c r="M240" s="182" t="s">
        <v>19</v>
      </c>
      <c r="N240" s="183" t="s">
        <v>47</v>
      </c>
      <c r="O240" s="66"/>
      <c r="P240" s="184">
        <f>O240*H240</f>
        <v>0</v>
      </c>
      <c r="Q240" s="184">
        <v>0</v>
      </c>
      <c r="R240" s="184">
        <f>Q240*H240</f>
        <v>0</v>
      </c>
      <c r="S240" s="184">
        <v>0</v>
      </c>
      <c r="T240" s="185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186" t="s">
        <v>184</v>
      </c>
      <c r="AT240" s="186" t="s">
        <v>179</v>
      </c>
      <c r="AU240" s="186" t="s">
        <v>86</v>
      </c>
      <c r="AY240" s="19" t="s">
        <v>177</v>
      </c>
      <c r="BE240" s="187">
        <f>IF(N240="základní",J240,0)</f>
        <v>0</v>
      </c>
      <c r="BF240" s="187">
        <f>IF(N240="snížená",J240,0)</f>
        <v>0</v>
      </c>
      <c r="BG240" s="187">
        <f>IF(N240="zákl. přenesená",J240,0)</f>
        <v>0</v>
      </c>
      <c r="BH240" s="187">
        <f>IF(N240="sníž. přenesená",J240,0)</f>
        <v>0</v>
      </c>
      <c r="BI240" s="187">
        <f>IF(N240="nulová",J240,0)</f>
        <v>0</v>
      </c>
      <c r="BJ240" s="19" t="s">
        <v>84</v>
      </c>
      <c r="BK240" s="187">
        <f>ROUND(I240*H240,2)</f>
        <v>0</v>
      </c>
      <c r="BL240" s="19" t="s">
        <v>184</v>
      </c>
      <c r="BM240" s="186" t="s">
        <v>6356</v>
      </c>
    </row>
    <row r="241" spans="1:65" s="2" customFormat="1" ht="19.5">
      <c r="A241" s="36"/>
      <c r="B241" s="37"/>
      <c r="C241" s="38"/>
      <c r="D241" s="195" t="s">
        <v>4396</v>
      </c>
      <c r="E241" s="38"/>
      <c r="F241" s="260" t="s">
        <v>6357</v>
      </c>
      <c r="G241" s="38"/>
      <c r="H241" s="38"/>
      <c r="I241" s="190"/>
      <c r="J241" s="38"/>
      <c r="K241" s="38"/>
      <c r="L241" s="41"/>
      <c r="M241" s="191"/>
      <c r="N241" s="192"/>
      <c r="O241" s="66"/>
      <c r="P241" s="66"/>
      <c r="Q241" s="66"/>
      <c r="R241" s="66"/>
      <c r="S241" s="66"/>
      <c r="T241" s="67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T241" s="19" t="s">
        <v>4396</v>
      </c>
      <c r="AU241" s="19" t="s">
        <v>86</v>
      </c>
    </row>
    <row r="242" spans="1:65" s="2" customFormat="1" ht="16.5" customHeight="1">
      <c r="A242" s="36"/>
      <c r="B242" s="37"/>
      <c r="C242" s="175" t="s">
        <v>1452</v>
      </c>
      <c r="D242" s="175" t="s">
        <v>179</v>
      </c>
      <c r="E242" s="176" t="s">
        <v>6358</v>
      </c>
      <c r="F242" s="177" t="s">
        <v>6359</v>
      </c>
      <c r="G242" s="178" t="s">
        <v>6355</v>
      </c>
      <c r="H242" s="179">
        <v>24</v>
      </c>
      <c r="I242" s="180"/>
      <c r="J242" s="181">
        <f>ROUND(I242*H242,2)</f>
        <v>0</v>
      </c>
      <c r="K242" s="177" t="s">
        <v>6056</v>
      </c>
      <c r="L242" s="41"/>
      <c r="M242" s="182" t="s">
        <v>19</v>
      </c>
      <c r="N242" s="183" t="s">
        <v>47</v>
      </c>
      <c r="O242" s="66"/>
      <c r="P242" s="184">
        <f>O242*H242</f>
        <v>0</v>
      </c>
      <c r="Q242" s="184">
        <v>0</v>
      </c>
      <c r="R242" s="184">
        <f>Q242*H242</f>
        <v>0</v>
      </c>
      <c r="S242" s="184">
        <v>0</v>
      </c>
      <c r="T242" s="185">
        <f>S242*H242</f>
        <v>0</v>
      </c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R242" s="186" t="s">
        <v>184</v>
      </c>
      <c r="AT242" s="186" t="s">
        <v>179</v>
      </c>
      <c r="AU242" s="186" t="s">
        <v>86</v>
      </c>
      <c r="AY242" s="19" t="s">
        <v>177</v>
      </c>
      <c r="BE242" s="187">
        <f>IF(N242="základní",J242,0)</f>
        <v>0</v>
      </c>
      <c r="BF242" s="187">
        <f>IF(N242="snížená",J242,0)</f>
        <v>0</v>
      </c>
      <c r="BG242" s="187">
        <f>IF(N242="zákl. přenesená",J242,0)</f>
        <v>0</v>
      </c>
      <c r="BH242" s="187">
        <f>IF(N242="sníž. přenesená",J242,0)</f>
        <v>0</v>
      </c>
      <c r="BI242" s="187">
        <f>IF(N242="nulová",J242,0)</f>
        <v>0</v>
      </c>
      <c r="BJ242" s="19" t="s">
        <v>84</v>
      </c>
      <c r="BK242" s="187">
        <f>ROUND(I242*H242,2)</f>
        <v>0</v>
      </c>
      <c r="BL242" s="19" t="s">
        <v>184</v>
      </c>
      <c r="BM242" s="186" t="s">
        <v>6360</v>
      </c>
    </row>
    <row r="243" spans="1:65" s="2" customFormat="1" ht="19.5">
      <c r="A243" s="36"/>
      <c r="B243" s="37"/>
      <c r="C243" s="38"/>
      <c r="D243" s="195" t="s">
        <v>4396</v>
      </c>
      <c r="E243" s="38"/>
      <c r="F243" s="260" t="s">
        <v>6361</v>
      </c>
      <c r="G243" s="38"/>
      <c r="H243" s="38"/>
      <c r="I243" s="190"/>
      <c r="J243" s="38"/>
      <c r="K243" s="38"/>
      <c r="L243" s="41"/>
      <c r="M243" s="191"/>
      <c r="N243" s="192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4396</v>
      </c>
      <c r="AU243" s="19" t="s">
        <v>86</v>
      </c>
    </row>
    <row r="244" spans="1:65" s="2" customFormat="1" ht="16.5" customHeight="1">
      <c r="A244" s="36"/>
      <c r="B244" s="37"/>
      <c r="C244" s="175" t="s">
        <v>1459</v>
      </c>
      <c r="D244" s="175" t="s">
        <v>179</v>
      </c>
      <c r="E244" s="176" t="s">
        <v>6358</v>
      </c>
      <c r="F244" s="177" t="s">
        <v>6359</v>
      </c>
      <c r="G244" s="178" t="s">
        <v>6355</v>
      </c>
      <c r="H244" s="179">
        <v>16</v>
      </c>
      <c r="I244" s="180"/>
      <c r="J244" s="181">
        <f>ROUND(I244*H244,2)</f>
        <v>0</v>
      </c>
      <c r="K244" s="177" t="s">
        <v>6056</v>
      </c>
      <c r="L244" s="41"/>
      <c r="M244" s="182" t="s">
        <v>19</v>
      </c>
      <c r="N244" s="183" t="s">
        <v>47</v>
      </c>
      <c r="O244" s="66"/>
      <c r="P244" s="184">
        <f>O244*H244</f>
        <v>0</v>
      </c>
      <c r="Q244" s="184">
        <v>0</v>
      </c>
      <c r="R244" s="184">
        <f>Q244*H244</f>
        <v>0</v>
      </c>
      <c r="S244" s="184">
        <v>0</v>
      </c>
      <c r="T244" s="185">
        <f>S244*H244</f>
        <v>0</v>
      </c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R244" s="186" t="s">
        <v>184</v>
      </c>
      <c r="AT244" s="186" t="s">
        <v>179</v>
      </c>
      <c r="AU244" s="186" t="s">
        <v>86</v>
      </c>
      <c r="AY244" s="19" t="s">
        <v>177</v>
      </c>
      <c r="BE244" s="187">
        <f>IF(N244="základní",J244,0)</f>
        <v>0</v>
      </c>
      <c r="BF244" s="187">
        <f>IF(N244="snížená",J244,0)</f>
        <v>0</v>
      </c>
      <c r="BG244" s="187">
        <f>IF(N244="zákl. přenesená",J244,0)</f>
        <v>0</v>
      </c>
      <c r="BH244" s="187">
        <f>IF(N244="sníž. přenesená",J244,0)</f>
        <v>0</v>
      </c>
      <c r="BI244" s="187">
        <f>IF(N244="nulová",J244,0)</f>
        <v>0</v>
      </c>
      <c r="BJ244" s="19" t="s">
        <v>84</v>
      </c>
      <c r="BK244" s="187">
        <f>ROUND(I244*H244,2)</f>
        <v>0</v>
      </c>
      <c r="BL244" s="19" t="s">
        <v>184</v>
      </c>
      <c r="BM244" s="186" t="s">
        <v>6362</v>
      </c>
    </row>
    <row r="245" spans="1:65" s="2" customFormat="1" ht="19.5">
      <c r="A245" s="36"/>
      <c r="B245" s="37"/>
      <c r="C245" s="38"/>
      <c r="D245" s="195" t="s">
        <v>4396</v>
      </c>
      <c r="E245" s="38"/>
      <c r="F245" s="260" t="s">
        <v>6363</v>
      </c>
      <c r="G245" s="38"/>
      <c r="H245" s="38"/>
      <c r="I245" s="190"/>
      <c r="J245" s="38"/>
      <c r="K245" s="38"/>
      <c r="L245" s="41"/>
      <c r="M245" s="191"/>
      <c r="N245" s="192"/>
      <c r="O245" s="66"/>
      <c r="P245" s="66"/>
      <c r="Q245" s="66"/>
      <c r="R245" s="66"/>
      <c r="S245" s="66"/>
      <c r="T245" s="67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T245" s="19" t="s">
        <v>4396</v>
      </c>
      <c r="AU245" s="19" t="s">
        <v>86</v>
      </c>
    </row>
    <row r="246" spans="1:65" s="2" customFormat="1" ht="16.5" customHeight="1">
      <c r="A246" s="36"/>
      <c r="B246" s="37"/>
      <c r="C246" s="175" t="s">
        <v>1463</v>
      </c>
      <c r="D246" s="175" t="s">
        <v>179</v>
      </c>
      <c r="E246" s="176" t="s">
        <v>6364</v>
      </c>
      <c r="F246" s="177" t="s">
        <v>6365</v>
      </c>
      <c r="G246" s="178" t="s">
        <v>6355</v>
      </c>
      <c r="H246" s="179">
        <v>48</v>
      </c>
      <c r="I246" s="180"/>
      <c r="J246" s="181">
        <f>ROUND(I246*H246,2)</f>
        <v>0</v>
      </c>
      <c r="K246" s="177" t="s">
        <v>6056</v>
      </c>
      <c r="L246" s="41"/>
      <c r="M246" s="182" t="s">
        <v>19</v>
      </c>
      <c r="N246" s="183" t="s">
        <v>47</v>
      </c>
      <c r="O246" s="66"/>
      <c r="P246" s="184">
        <f>O246*H246</f>
        <v>0</v>
      </c>
      <c r="Q246" s="184">
        <v>0</v>
      </c>
      <c r="R246" s="184">
        <f>Q246*H246</f>
        <v>0</v>
      </c>
      <c r="S246" s="184">
        <v>0</v>
      </c>
      <c r="T246" s="185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186" t="s">
        <v>184</v>
      </c>
      <c r="AT246" s="186" t="s">
        <v>179</v>
      </c>
      <c r="AU246" s="186" t="s">
        <v>86</v>
      </c>
      <c r="AY246" s="19" t="s">
        <v>177</v>
      </c>
      <c r="BE246" s="187">
        <f>IF(N246="základní",J246,0)</f>
        <v>0</v>
      </c>
      <c r="BF246" s="187">
        <f>IF(N246="snížená",J246,0)</f>
        <v>0</v>
      </c>
      <c r="BG246" s="187">
        <f>IF(N246="zákl. přenesená",J246,0)</f>
        <v>0</v>
      </c>
      <c r="BH246" s="187">
        <f>IF(N246="sníž. přenesená",J246,0)</f>
        <v>0</v>
      </c>
      <c r="BI246" s="187">
        <f>IF(N246="nulová",J246,0)</f>
        <v>0</v>
      </c>
      <c r="BJ246" s="19" t="s">
        <v>84</v>
      </c>
      <c r="BK246" s="187">
        <f>ROUND(I246*H246,2)</f>
        <v>0</v>
      </c>
      <c r="BL246" s="19" t="s">
        <v>184</v>
      </c>
      <c r="BM246" s="186" t="s">
        <v>6366</v>
      </c>
    </row>
    <row r="247" spans="1:65" s="2" customFormat="1" ht="19.5">
      <c r="A247" s="36"/>
      <c r="B247" s="37"/>
      <c r="C247" s="38"/>
      <c r="D247" s="195" t="s">
        <v>4396</v>
      </c>
      <c r="E247" s="38"/>
      <c r="F247" s="260" t="s">
        <v>6367</v>
      </c>
      <c r="G247" s="38"/>
      <c r="H247" s="38"/>
      <c r="I247" s="190"/>
      <c r="J247" s="38"/>
      <c r="K247" s="38"/>
      <c r="L247" s="41"/>
      <c r="M247" s="191"/>
      <c r="N247" s="192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4396</v>
      </c>
      <c r="AU247" s="19" t="s">
        <v>86</v>
      </c>
    </row>
    <row r="248" spans="1:65" s="2" customFormat="1" ht="16.5" customHeight="1">
      <c r="A248" s="36"/>
      <c r="B248" s="37"/>
      <c r="C248" s="175" t="s">
        <v>1470</v>
      </c>
      <c r="D248" s="175" t="s">
        <v>179</v>
      </c>
      <c r="E248" s="176" t="s">
        <v>6368</v>
      </c>
      <c r="F248" s="177" t="s">
        <v>6369</v>
      </c>
      <c r="G248" s="178" t="s">
        <v>6355</v>
      </c>
      <c r="H248" s="179">
        <v>8</v>
      </c>
      <c r="I248" s="180"/>
      <c r="J248" s="181">
        <f>ROUND(I248*H248,2)</f>
        <v>0</v>
      </c>
      <c r="K248" s="177" t="s">
        <v>6031</v>
      </c>
      <c r="L248" s="41"/>
      <c r="M248" s="182" t="s">
        <v>19</v>
      </c>
      <c r="N248" s="183" t="s">
        <v>47</v>
      </c>
      <c r="O248" s="66"/>
      <c r="P248" s="184">
        <f>O248*H248</f>
        <v>0</v>
      </c>
      <c r="Q248" s="184">
        <v>0</v>
      </c>
      <c r="R248" s="184">
        <f>Q248*H248</f>
        <v>0</v>
      </c>
      <c r="S248" s="184">
        <v>0</v>
      </c>
      <c r="T248" s="185">
        <f>S248*H248</f>
        <v>0</v>
      </c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R248" s="186" t="s">
        <v>184</v>
      </c>
      <c r="AT248" s="186" t="s">
        <v>179</v>
      </c>
      <c r="AU248" s="186" t="s">
        <v>86</v>
      </c>
      <c r="AY248" s="19" t="s">
        <v>177</v>
      </c>
      <c r="BE248" s="187">
        <f>IF(N248="základní",J248,0)</f>
        <v>0</v>
      </c>
      <c r="BF248" s="187">
        <f>IF(N248="snížená",J248,0)</f>
        <v>0</v>
      </c>
      <c r="BG248" s="187">
        <f>IF(N248="zákl. přenesená",J248,0)</f>
        <v>0</v>
      </c>
      <c r="BH248" s="187">
        <f>IF(N248="sníž. přenesená",J248,0)</f>
        <v>0</v>
      </c>
      <c r="BI248" s="187">
        <f>IF(N248="nulová",J248,0)</f>
        <v>0</v>
      </c>
      <c r="BJ248" s="19" t="s">
        <v>84</v>
      </c>
      <c r="BK248" s="187">
        <f>ROUND(I248*H248,2)</f>
        <v>0</v>
      </c>
      <c r="BL248" s="19" t="s">
        <v>184</v>
      </c>
      <c r="BM248" s="186" t="s">
        <v>6370</v>
      </c>
    </row>
    <row r="249" spans="1:65" s="12" customFormat="1" ht="25.9" customHeight="1">
      <c r="B249" s="159"/>
      <c r="C249" s="160"/>
      <c r="D249" s="161" t="s">
        <v>75</v>
      </c>
      <c r="E249" s="162" t="s">
        <v>6371</v>
      </c>
      <c r="F249" s="162" t="s">
        <v>6372</v>
      </c>
      <c r="G249" s="160"/>
      <c r="H249" s="160"/>
      <c r="I249" s="163"/>
      <c r="J249" s="164">
        <f>BK249</f>
        <v>0</v>
      </c>
      <c r="K249" s="160"/>
      <c r="L249" s="165"/>
      <c r="M249" s="166"/>
      <c r="N249" s="167"/>
      <c r="O249" s="167"/>
      <c r="P249" s="168">
        <f>P250+P252+P256+P258+P263+P266+P276+P311+P359+P394+P405</f>
        <v>0</v>
      </c>
      <c r="Q249" s="167"/>
      <c r="R249" s="168">
        <f>R250+R252+R256+R258+R263+R266+R276+R311+R359+R394+R405</f>
        <v>0</v>
      </c>
      <c r="S249" s="167"/>
      <c r="T249" s="169">
        <f>T250+T252+T256+T258+T263+T266+T276+T311+T359+T394+T405</f>
        <v>0</v>
      </c>
      <c r="AR249" s="170" t="s">
        <v>84</v>
      </c>
      <c r="AT249" s="171" t="s">
        <v>75</v>
      </c>
      <c r="AU249" s="171" t="s">
        <v>76</v>
      </c>
      <c r="AY249" s="170" t="s">
        <v>177</v>
      </c>
      <c r="BK249" s="172">
        <f>BK250+BK252+BK256+BK258+BK263+BK266+BK276+BK311+BK359+BK394+BK405</f>
        <v>0</v>
      </c>
    </row>
    <row r="250" spans="1:65" s="12" customFormat="1" ht="22.9" customHeight="1">
      <c r="B250" s="159"/>
      <c r="C250" s="160"/>
      <c r="D250" s="161" t="s">
        <v>75</v>
      </c>
      <c r="E250" s="173" t="s">
        <v>1033</v>
      </c>
      <c r="F250" s="173" t="s">
        <v>6373</v>
      </c>
      <c r="G250" s="160"/>
      <c r="H250" s="160"/>
      <c r="I250" s="163"/>
      <c r="J250" s="174">
        <f>BK250</f>
        <v>0</v>
      </c>
      <c r="K250" s="160"/>
      <c r="L250" s="165"/>
      <c r="M250" s="166"/>
      <c r="N250" s="167"/>
      <c r="O250" s="167"/>
      <c r="P250" s="168">
        <f>P251</f>
        <v>0</v>
      </c>
      <c r="Q250" s="167"/>
      <c r="R250" s="168">
        <f>R251</f>
        <v>0</v>
      </c>
      <c r="S250" s="167"/>
      <c r="T250" s="169">
        <f>T251</f>
        <v>0</v>
      </c>
      <c r="AR250" s="170" t="s">
        <v>84</v>
      </c>
      <c r="AT250" s="171" t="s">
        <v>75</v>
      </c>
      <c r="AU250" s="171" t="s">
        <v>84</v>
      </c>
      <c r="AY250" s="170" t="s">
        <v>177</v>
      </c>
      <c r="BK250" s="172">
        <f>BK251</f>
        <v>0</v>
      </c>
    </row>
    <row r="251" spans="1:65" s="2" customFormat="1" ht="16.5" customHeight="1">
      <c r="A251" s="36"/>
      <c r="B251" s="37"/>
      <c r="C251" s="175" t="s">
        <v>1475</v>
      </c>
      <c r="D251" s="175" t="s">
        <v>179</v>
      </c>
      <c r="E251" s="176" t="s">
        <v>4540</v>
      </c>
      <c r="F251" s="177" t="s">
        <v>6374</v>
      </c>
      <c r="G251" s="178" t="s">
        <v>595</v>
      </c>
      <c r="H251" s="179">
        <v>400</v>
      </c>
      <c r="I251" s="180"/>
      <c r="J251" s="181">
        <f>ROUND(I251*H251,2)</f>
        <v>0</v>
      </c>
      <c r="K251" s="177" t="s">
        <v>6056</v>
      </c>
      <c r="L251" s="41"/>
      <c r="M251" s="182" t="s">
        <v>19</v>
      </c>
      <c r="N251" s="183" t="s">
        <v>47</v>
      </c>
      <c r="O251" s="66"/>
      <c r="P251" s="184">
        <f>O251*H251</f>
        <v>0</v>
      </c>
      <c r="Q251" s="184">
        <v>0</v>
      </c>
      <c r="R251" s="184">
        <f>Q251*H251</f>
        <v>0</v>
      </c>
      <c r="S251" s="184">
        <v>0</v>
      </c>
      <c r="T251" s="185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186" t="s">
        <v>184</v>
      </c>
      <c r="AT251" s="186" t="s">
        <v>179</v>
      </c>
      <c r="AU251" s="186" t="s">
        <v>86</v>
      </c>
      <c r="AY251" s="19" t="s">
        <v>177</v>
      </c>
      <c r="BE251" s="187">
        <f>IF(N251="základní",J251,0)</f>
        <v>0</v>
      </c>
      <c r="BF251" s="187">
        <f>IF(N251="snížená",J251,0)</f>
        <v>0</v>
      </c>
      <c r="BG251" s="187">
        <f>IF(N251="zákl. přenesená",J251,0)</f>
        <v>0</v>
      </c>
      <c r="BH251" s="187">
        <f>IF(N251="sníž. přenesená",J251,0)</f>
        <v>0</v>
      </c>
      <c r="BI251" s="187">
        <f>IF(N251="nulová",J251,0)</f>
        <v>0</v>
      </c>
      <c r="BJ251" s="19" t="s">
        <v>84</v>
      </c>
      <c r="BK251" s="187">
        <f>ROUND(I251*H251,2)</f>
        <v>0</v>
      </c>
      <c r="BL251" s="19" t="s">
        <v>184</v>
      </c>
      <c r="BM251" s="186" t="s">
        <v>6375</v>
      </c>
    </row>
    <row r="252" spans="1:65" s="12" customFormat="1" ht="22.9" customHeight="1">
      <c r="B252" s="159"/>
      <c r="C252" s="160"/>
      <c r="D252" s="161" t="s">
        <v>75</v>
      </c>
      <c r="E252" s="173" t="s">
        <v>1242</v>
      </c>
      <c r="F252" s="173" t="s">
        <v>6376</v>
      </c>
      <c r="G252" s="160"/>
      <c r="H252" s="160"/>
      <c r="I252" s="163"/>
      <c r="J252" s="174">
        <f>BK252</f>
        <v>0</v>
      </c>
      <c r="K252" s="160"/>
      <c r="L252" s="165"/>
      <c r="M252" s="166"/>
      <c r="N252" s="167"/>
      <c r="O252" s="167"/>
      <c r="P252" s="168">
        <f>SUM(P253:P255)</f>
        <v>0</v>
      </c>
      <c r="Q252" s="167"/>
      <c r="R252" s="168">
        <f>SUM(R253:R255)</f>
        <v>0</v>
      </c>
      <c r="S252" s="167"/>
      <c r="T252" s="169">
        <f>SUM(T253:T255)</f>
        <v>0</v>
      </c>
      <c r="AR252" s="170" t="s">
        <v>84</v>
      </c>
      <c r="AT252" s="171" t="s">
        <v>75</v>
      </c>
      <c r="AU252" s="171" t="s">
        <v>84</v>
      </c>
      <c r="AY252" s="170" t="s">
        <v>177</v>
      </c>
      <c r="BK252" s="172">
        <f>SUM(BK253:BK255)</f>
        <v>0</v>
      </c>
    </row>
    <row r="253" spans="1:65" s="2" customFormat="1" ht="16.5" customHeight="1">
      <c r="A253" s="36"/>
      <c r="B253" s="37"/>
      <c r="C253" s="175" t="s">
        <v>1481</v>
      </c>
      <c r="D253" s="175" t="s">
        <v>179</v>
      </c>
      <c r="E253" s="176" t="s">
        <v>4477</v>
      </c>
      <c r="F253" s="177" t="s">
        <v>6377</v>
      </c>
      <c r="G253" s="178" t="s">
        <v>595</v>
      </c>
      <c r="H253" s="179">
        <v>400</v>
      </c>
      <c r="I253" s="180"/>
      <c r="J253" s="181">
        <f>ROUND(I253*H253,2)</f>
        <v>0</v>
      </c>
      <c r="K253" s="177" t="s">
        <v>6056</v>
      </c>
      <c r="L253" s="41"/>
      <c r="M253" s="182" t="s">
        <v>19</v>
      </c>
      <c r="N253" s="183" t="s">
        <v>47</v>
      </c>
      <c r="O253" s="66"/>
      <c r="P253" s="184">
        <f>O253*H253</f>
        <v>0</v>
      </c>
      <c r="Q253" s="184">
        <v>0</v>
      </c>
      <c r="R253" s="184">
        <f>Q253*H253</f>
        <v>0</v>
      </c>
      <c r="S253" s="184">
        <v>0</v>
      </c>
      <c r="T253" s="185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186" t="s">
        <v>184</v>
      </c>
      <c r="AT253" s="186" t="s">
        <v>179</v>
      </c>
      <c r="AU253" s="186" t="s">
        <v>86</v>
      </c>
      <c r="AY253" s="19" t="s">
        <v>177</v>
      </c>
      <c r="BE253" s="187">
        <f>IF(N253="základní",J253,0)</f>
        <v>0</v>
      </c>
      <c r="BF253" s="187">
        <f>IF(N253="snížená",J253,0)</f>
        <v>0</v>
      </c>
      <c r="BG253" s="187">
        <f>IF(N253="zákl. přenesená",J253,0)</f>
        <v>0</v>
      </c>
      <c r="BH253" s="187">
        <f>IF(N253="sníž. přenesená",J253,0)</f>
        <v>0</v>
      </c>
      <c r="BI253" s="187">
        <f>IF(N253="nulová",J253,0)</f>
        <v>0</v>
      </c>
      <c r="BJ253" s="19" t="s">
        <v>84</v>
      </c>
      <c r="BK253" s="187">
        <f>ROUND(I253*H253,2)</f>
        <v>0</v>
      </c>
      <c r="BL253" s="19" t="s">
        <v>184</v>
      </c>
      <c r="BM253" s="186" t="s">
        <v>6378</v>
      </c>
    </row>
    <row r="254" spans="1:65" s="2" customFormat="1" ht="16.5" customHeight="1">
      <c r="A254" s="36"/>
      <c r="B254" s="37"/>
      <c r="C254" s="175" t="s">
        <v>1484</v>
      </c>
      <c r="D254" s="175" t="s">
        <v>179</v>
      </c>
      <c r="E254" s="176" t="s">
        <v>6379</v>
      </c>
      <c r="F254" s="177" t="s">
        <v>6380</v>
      </c>
      <c r="G254" s="178" t="s">
        <v>595</v>
      </c>
      <c r="H254" s="179">
        <v>6</v>
      </c>
      <c r="I254" s="180"/>
      <c r="J254" s="181">
        <f>ROUND(I254*H254,2)</f>
        <v>0</v>
      </c>
      <c r="K254" s="177" t="s">
        <v>6056</v>
      </c>
      <c r="L254" s="41"/>
      <c r="M254" s="182" t="s">
        <v>19</v>
      </c>
      <c r="N254" s="183" t="s">
        <v>47</v>
      </c>
      <c r="O254" s="66"/>
      <c r="P254" s="184">
        <f>O254*H254</f>
        <v>0</v>
      </c>
      <c r="Q254" s="184">
        <v>0</v>
      </c>
      <c r="R254" s="184">
        <f>Q254*H254</f>
        <v>0</v>
      </c>
      <c r="S254" s="184">
        <v>0</v>
      </c>
      <c r="T254" s="185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186" t="s">
        <v>184</v>
      </c>
      <c r="AT254" s="186" t="s">
        <v>179</v>
      </c>
      <c r="AU254" s="186" t="s">
        <v>86</v>
      </c>
      <c r="AY254" s="19" t="s">
        <v>177</v>
      </c>
      <c r="BE254" s="187">
        <f>IF(N254="základní",J254,0)</f>
        <v>0</v>
      </c>
      <c r="BF254" s="187">
        <f>IF(N254="snížená",J254,0)</f>
        <v>0</v>
      </c>
      <c r="BG254" s="187">
        <f>IF(N254="zákl. přenesená",J254,0)</f>
        <v>0</v>
      </c>
      <c r="BH254" s="187">
        <f>IF(N254="sníž. přenesená",J254,0)</f>
        <v>0</v>
      </c>
      <c r="BI254" s="187">
        <f>IF(N254="nulová",J254,0)</f>
        <v>0</v>
      </c>
      <c r="BJ254" s="19" t="s">
        <v>84</v>
      </c>
      <c r="BK254" s="187">
        <f>ROUND(I254*H254,2)</f>
        <v>0</v>
      </c>
      <c r="BL254" s="19" t="s">
        <v>184</v>
      </c>
      <c r="BM254" s="186" t="s">
        <v>6381</v>
      </c>
    </row>
    <row r="255" spans="1:65" s="2" customFormat="1" ht="19.5">
      <c r="A255" s="36"/>
      <c r="B255" s="37"/>
      <c r="C255" s="38"/>
      <c r="D255" s="195" t="s">
        <v>4396</v>
      </c>
      <c r="E255" s="38"/>
      <c r="F255" s="260" t="s">
        <v>6382</v>
      </c>
      <c r="G255" s="38"/>
      <c r="H255" s="38"/>
      <c r="I255" s="190"/>
      <c r="J255" s="38"/>
      <c r="K255" s="38"/>
      <c r="L255" s="41"/>
      <c r="M255" s="191"/>
      <c r="N255" s="192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4396</v>
      </c>
      <c r="AU255" s="19" t="s">
        <v>86</v>
      </c>
    </row>
    <row r="256" spans="1:65" s="12" customFormat="1" ht="22.9" customHeight="1">
      <c r="B256" s="159"/>
      <c r="C256" s="160"/>
      <c r="D256" s="161" t="s">
        <v>75</v>
      </c>
      <c r="E256" s="173" t="s">
        <v>1256</v>
      </c>
      <c r="F256" s="173" t="s">
        <v>6383</v>
      </c>
      <c r="G256" s="160"/>
      <c r="H256" s="160"/>
      <c r="I256" s="163"/>
      <c r="J256" s="174">
        <f>BK256</f>
        <v>0</v>
      </c>
      <c r="K256" s="160"/>
      <c r="L256" s="165"/>
      <c r="M256" s="166"/>
      <c r="N256" s="167"/>
      <c r="O256" s="167"/>
      <c r="P256" s="168">
        <f>P257</f>
        <v>0</v>
      </c>
      <c r="Q256" s="167"/>
      <c r="R256" s="168">
        <f>R257</f>
        <v>0</v>
      </c>
      <c r="S256" s="167"/>
      <c r="T256" s="169">
        <f>T257</f>
        <v>0</v>
      </c>
      <c r="AR256" s="170" t="s">
        <v>84</v>
      </c>
      <c r="AT256" s="171" t="s">
        <v>75</v>
      </c>
      <c r="AU256" s="171" t="s">
        <v>84</v>
      </c>
      <c r="AY256" s="170" t="s">
        <v>177</v>
      </c>
      <c r="BK256" s="172">
        <f>BK257</f>
        <v>0</v>
      </c>
    </row>
    <row r="257" spans="1:65" s="2" customFormat="1" ht="16.5" customHeight="1">
      <c r="A257" s="36"/>
      <c r="B257" s="37"/>
      <c r="C257" s="175" t="s">
        <v>1489</v>
      </c>
      <c r="D257" s="175" t="s">
        <v>179</v>
      </c>
      <c r="E257" s="176" t="s">
        <v>6384</v>
      </c>
      <c r="F257" s="177" t="s">
        <v>6385</v>
      </c>
      <c r="G257" s="178" t="s">
        <v>304</v>
      </c>
      <c r="H257" s="179">
        <v>6.9320000000000004</v>
      </c>
      <c r="I257" s="180"/>
      <c r="J257" s="181">
        <f>ROUND(I257*H257,2)</f>
        <v>0</v>
      </c>
      <c r="K257" s="177" t="s">
        <v>6056</v>
      </c>
      <c r="L257" s="41"/>
      <c r="M257" s="182" t="s">
        <v>19</v>
      </c>
      <c r="N257" s="183" t="s">
        <v>47</v>
      </c>
      <c r="O257" s="66"/>
      <c r="P257" s="184">
        <f>O257*H257</f>
        <v>0</v>
      </c>
      <c r="Q257" s="184">
        <v>0</v>
      </c>
      <c r="R257" s="184">
        <f>Q257*H257</f>
        <v>0</v>
      </c>
      <c r="S257" s="184">
        <v>0</v>
      </c>
      <c r="T257" s="185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186" t="s">
        <v>184</v>
      </c>
      <c r="AT257" s="186" t="s">
        <v>179</v>
      </c>
      <c r="AU257" s="186" t="s">
        <v>86</v>
      </c>
      <c r="AY257" s="19" t="s">
        <v>177</v>
      </c>
      <c r="BE257" s="187">
        <f>IF(N257="základní",J257,0)</f>
        <v>0</v>
      </c>
      <c r="BF257" s="187">
        <f>IF(N257="snížená",J257,0)</f>
        <v>0</v>
      </c>
      <c r="BG257" s="187">
        <f>IF(N257="zákl. přenesená",J257,0)</f>
        <v>0</v>
      </c>
      <c r="BH257" s="187">
        <f>IF(N257="sníž. přenesená",J257,0)</f>
        <v>0</v>
      </c>
      <c r="BI257" s="187">
        <f>IF(N257="nulová",J257,0)</f>
        <v>0</v>
      </c>
      <c r="BJ257" s="19" t="s">
        <v>84</v>
      </c>
      <c r="BK257" s="187">
        <f>ROUND(I257*H257,2)</f>
        <v>0</v>
      </c>
      <c r="BL257" s="19" t="s">
        <v>184</v>
      </c>
      <c r="BM257" s="186" t="s">
        <v>6386</v>
      </c>
    </row>
    <row r="258" spans="1:65" s="12" customFormat="1" ht="22.9" customHeight="1">
      <c r="B258" s="159"/>
      <c r="C258" s="160"/>
      <c r="D258" s="161" t="s">
        <v>75</v>
      </c>
      <c r="E258" s="173" t="s">
        <v>6387</v>
      </c>
      <c r="F258" s="173" t="s">
        <v>6388</v>
      </c>
      <c r="G258" s="160"/>
      <c r="H258" s="160"/>
      <c r="I258" s="163"/>
      <c r="J258" s="174">
        <f>BK258</f>
        <v>0</v>
      </c>
      <c r="K258" s="160"/>
      <c r="L258" s="165"/>
      <c r="M258" s="166"/>
      <c r="N258" s="167"/>
      <c r="O258" s="167"/>
      <c r="P258" s="168">
        <f>SUM(P259:P262)</f>
        <v>0</v>
      </c>
      <c r="Q258" s="167"/>
      <c r="R258" s="168">
        <f>SUM(R259:R262)</f>
        <v>0</v>
      </c>
      <c r="S258" s="167"/>
      <c r="T258" s="169">
        <f>SUM(T259:T262)</f>
        <v>0</v>
      </c>
      <c r="AR258" s="170" t="s">
        <v>84</v>
      </c>
      <c r="AT258" s="171" t="s">
        <v>75</v>
      </c>
      <c r="AU258" s="171" t="s">
        <v>84</v>
      </c>
      <c r="AY258" s="170" t="s">
        <v>177</v>
      </c>
      <c r="BK258" s="172">
        <f>SUM(BK259:BK262)</f>
        <v>0</v>
      </c>
    </row>
    <row r="259" spans="1:65" s="2" customFormat="1" ht="16.5" customHeight="1">
      <c r="A259" s="36"/>
      <c r="B259" s="37"/>
      <c r="C259" s="175" t="s">
        <v>1493</v>
      </c>
      <c r="D259" s="175" t="s">
        <v>179</v>
      </c>
      <c r="E259" s="176" t="s">
        <v>4457</v>
      </c>
      <c r="F259" s="177" t="s">
        <v>6389</v>
      </c>
      <c r="G259" s="178" t="s">
        <v>304</v>
      </c>
      <c r="H259" s="179">
        <v>7.4269999999999996</v>
      </c>
      <c r="I259" s="180"/>
      <c r="J259" s="181">
        <f>ROUND(I259*H259,2)</f>
        <v>0</v>
      </c>
      <c r="K259" s="177" t="s">
        <v>6056</v>
      </c>
      <c r="L259" s="41"/>
      <c r="M259" s="182" t="s">
        <v>19</v>
      </c>
      <c r="N259" s="183" t="s">
        <v>47</v>
      </c>
      <c r="O259" s="66"/>
      <c r="P259" s="184">
        <f>O259*H259</f>
        <v>0</v>
      </c>
      <c r="Q259" s="184">
        <v>0</v>
      </c>
      <c r="R259" s="184">
        <f>Q259*H259</f>
        <v>0</v>
      </c>
      <c r="S259" s="184">
        <v>0</v>
      </c>
      <c r="T259" s="185">
        <f>S259*H259</f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186" t="s">
        <v>184</v>
      </c>
      <c r="AT259" s="186" t="s">
        <v>179</v>
      </c>
      <c r="AU259" s="186" t="s">
        <v>86</v>
      </c>
      <c r="AY259" s="19" t="s">
        <v>177</v>
      </c>
      <c r="BE259" s="187">
        <f>IF(N259="základní",J259,0)</f>
        <v>0</v>
      </c>
      <c r="BF259" s="187">
        <f>IF(N259="snížená",J259,0)</f>
        <v>0</v>
      </c>
      <c r="BG259" s="187">
        <f>IF(N259="zákl. přenesená",J259,0)</f>
        <v>0</v>
      </c>
      <c r="BH259" s="187">
        <f>IF(N259="sníž. přenesená",J259,0)</f>
        <v>0</v>
      </c>
      <c r="BI259" s="187">
        <f>IF(N259="nulová",J259,0)</f>
        <v>0</v>
      </c>
      <c r="BJ259" s="19" t="s">
        <v>84</v>
      </c>
      <c r="BK259" s="187">
        <f>ROUND(I259*H259,2)</f>
        <v>0</v>
      </c>
      <c r="BL259" s="19" t="s">
        <v>184</v>
      </c>
      <c r="BM259" s="186" t="s">
        <v>6390</v>
      </c>
    </row>
    <row r="260" spans="1:65" s="2" customFormat="1" ht="16.5" customHeight="1">
      <c r="A260" s="36"/>
      <c r="B260" s="37"/>
      <c r="C260" s="175" t="s">
        <v>4066</v>
      </c>
      <c r="D260" s="175" t="s">
        <v>179</v>
      </c>
      <c r="E260" s="176" t="s">
        <v>4460</v>
      </c>
      <c r="F260" s="177" t="s">
        <v>6391</v>
      </c>
      <c r="G260" s="178" t="s">
        <v>304</v>
      </c>
      <c r="H260" s="179">
        <v>141.10400000000001</v>
      </c>
      <c r="I260" s="180"/>
      <c r="J260" s="181">
        <f>ROUND(I260*H260,2)</f>
        <v>0</v>
      </c>
      <c r="K260" s="177" t="s">
        <v>6056</v>
      </c>
      <c r="L260" s="41"/>
      <c r="M260" s="182" t="s">
        <v>19</v>
      </c>
      <c r="N260" s="183" t="s">
        <v>47</v>
      </c>
      <c r="O260" s="66"/>
      <c r="P260" s="184">
        <f>O260*H260</f>
        <v>0</v>
      </c>
      <c r="Q260" s="184">
        <v>0</v>
      </c>
      <c r="R260" s="184">
        <f>Q260*H260</f>
        <v>0</v>
      </c>
      <c r="S260" s="184">
        <v>0</v>
      </c>
      <c r="T260" s="185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186" t="s">
        <v>184</v>
      </c>
      <c r="AT260" s="186" t="s">
        <v>179</v>
      </c>
      <c r="AU260" s="186" t="s">
        <v>86</v>
      </c>
      <c r="AY260" s="19" t="s">
        <v>177</v>
      </c>
      <c r="BE260" s="187">
        <f>IF(N260="základní",J260,0)</f>
        <v>0</v>
      </c>
      <c r="BF260" s="187">
        <f>IF(N260="snížená",J260,0)</f>
        <v>0</v>
      </c>
      <c r="BG260" s="187">
        <f>IF(N260="zákl. přenesená",J260,0)</f>
        <v>0</v>
      </c>
      <c r="BH260" s="187">
        <f>IF(N260="sníž. přenesená",J260,0)</f>
        <v>0</v>
      </c>
      <c r="BI260" s="187">
        <f>IF(N260="nulová",J260,0)</f>
        <v>0</v>
      </c>
      <c r="BJ260" s="19" t="s">
        <v>84</v>
      </c>
      <c r="BK260" s="187">
        <f>ROUND(I260*H260,2)</f>
        <v>0</v>
      </c>
      <c r="BL260" s="19" t="s">
        <v>184</v>
      </c>
      <c r="BM260" s="186" t="s">
        <v>6392</v>
      </c>
    </row>
    <row r="261" spans="1:65" s="2" customFormat="1" ht="19.5">
      <c r="A261" s="36"/>
      <c r="B261" s="37"/>
      <c r="C261" s="38"/>
      <c r="D261" s="195" t="s">
        <v>4396</v>
      </c>
      <c r="E261" s="38"/>
      <c r="F261" s="260" t="s">
        <v>6393</v>
      </c>
      <c r="G261" s="38"/>
      <c r="H261" s="38"/>
      <c r="I261" s="190"/>
      <c r="J261" s="38"/>
      <c r="K261" s="38"/>
      <c r="L261" s="41"/>
      <c r="M261" s="191"/>
      <c r="N261" s="192"/>
      <c r="O261" s="66"/>
      <c r="P261" s="66"/>
      <c r="Q261" s="66"/>
      <c r="R261" s="66"/>
      <c r="S261" s="66"/>
      <c r="T261" s="67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T261" s="19" t="s">
        <v>4396</v>
      </c>
      <c r="AU261" s="19" t="s">
        <v>86</v>
      </c>
    </row>
    <row r="262" spans="1:65" s="2" customFormat="1" ht="16.5" customHeight="1">
      <c r="A262" s="36"/>
      <c r="B262" s="37"/>
      <c r="C262" s="175" t="s">
        <v>1506</v>
      </c>
      <c r="D262" s="175" t="s">
        <v>179</v>
      </c>
      <c r="E262" s="176" t="s">
        <v>6394</v>
      </c>
      <c r="F262" s="177" t="s">
        <v>6395</v>
      </c>
      <c r="G262" s="178" t="s">
        <v>304</v>
      </c>
      <c r="H262" s="179">
        <v>7.4269999999999996</v>
      </c>
      <c r="I262" s="180"/>
      <c r="J262" s="181">
        <f>ROUND(I262*H262,2)</f>
        <v>0</v>
      </c>
      <c r="K262" s="177" t="s">
        <v>6056</v>
      </c>
      <c r="L262" s="41"/>
      <c r="M262" s="182" t="s">
        <v>19</v>
      </c>
      <c r="N262" s="183" t="s">
        <v>47</v>
      </c>
      <c r="O262" s="66"/>
      <c r="P262" s="184">
        <f>O262*H262</f>
        <v>0</v>
      </c>
      <c r="Q262" s="184">
        <v>0</v>
      </c>
      <c r="R262" s="184">
        <f>Q262*H262</f>
        <v>0</v>
      </c>
      <c r="S262" s="184">
        <v>0</v>
      </c>
      <c r="T262" s="185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186" t="s">
        <v>184</v>
      </c>
      <c r="AT262" s="186" t="s">
        <v>179</v>
      </c>
      <c r="AU262" s="186" t="s">
        <v>86</v>
      </c>
      <c r="AY262" s="19" t="s">
        <v>177</v>
      </c>
      <c r="BE262" s="187">
        <f>IF(N262="základní",J262,0)</f>
        <v>0</v>
      </c>
      <c r="BF262" s="187">
        <f>IF(N262="snížená",J262,0)</f>
        <v>0</v>
      </c>
      <c r="BG262" s="187">
        <f>IF(N262="zákl. přenesená",J262,0)</f>
        <v>0</v>
      </c>
      <c r="BH262" s="187">
        <f>IF(N262="sníž. přenesená",J262,0)</f>
        <v>0</v>
      </c>
      <c r="BI262" s="187">
        <f>IF(N262="nulová",J262,0)</f>
        <v>0</v>
      </c>
      <c r="BJ262" s="19" t="s">
        <v>84</v>
      </c>
      <c r="BK262" s="187">
        <f>ROUND(I262*H262,2)</f>
        <v>0</v>
      </c>
      <c r="BL262" s="19" t="s">
        <v>184</v>
      </c>
      <c r="BM262" s="186" t="s">
        <v>6396</v>
      </c>
    </row>
    <row r="263" spans="1:65" s="12" customFormat="1" ht="22.9" customHeight="1">
      <c r="B263" s="159"/>
      <c r="C263" s="160"/>
      <c r="D263" s="161" t="s">
        <v>75</v>
      </c>
      <c r="E263" s="173" t="s">
        <v>6397</v>
      </c>
      <c r="F263" s="173" t="s">
        <v>6398</v>
      </c>
      <c r="G263" s="160"/>
      <c r="H263" s="160"/>
      <c r="I263" s="163"/>
      <c r="J263" s="174">
        <f>BK263</f>
        <v>0</v>
      </c>
      <c r="K263" s="160"/>
      <c r="L263" s="165"/>
      <c r="M263" s="166"/>
      <c r="N263" s="167"/>
      <c r="O263" s="167"/>
      <c r="P263" s="168">
        <f>SUM(P264:P265)</f>
        <v>0</v>
      </c>
      <c r="Q263" s="167"/>
      <c r="R263" s="168">
        <f>SUM(R264:R265)</f>
        <v>0</v>
      </c>
      <c r="S263" s="167"/>
      <c r="T263" s="169">
        <f>SUM(T264:T265)</f>
        <v>0</v>
      </c>
      <c r="AR263" s="170" t="s">
        <v>86</v>
      </c>
      <c r="AT263" s="171" t="s">
        <v>75</v>
      </c>
      <c r="AU263" s="171" t="s">
        <v>84</v>
      </c>
      <c r="AY263" s="170" t="s">
        <v>177</v>
      </c>
      <c r="BK263" s="172">
        <f>SUM(BK264:BK265)</f>
        <v>0</v>
      </c>
    </row>
    <row r="264" spans="1:65" s="2" customFormat="1" ht="24.2" customHeight="1">
      <c r="A264" s="36"/>
      <c r="B264" s="37"/>
      <c r="C264" s="175" t="s">
        <v>1511</v>
      </c>
      <c r="D264" s="175" t="s">
        <v>179</v>
      </c>
      <c r="E264" s="176" t="s">
        <v>6399</v>
      </c>
      <c r="F264" s="177" t="s">
        <v>6400</v>
      </c>
      <c r="G264" s="178" t="s">
        <v>1252</v>
      </c>
      <c r="H264" s="179">
        <v>2</v>
      </c>
      <c r="I264" s="180"/>
      <c r="J264" s="181">
        <f>ROUND(I264*H264,2)</f>
        <v>0</v>
      </c>
      <c r="K264" s="177" t="s">
        <v>6401</v>
      </c>
      <c r="L264" s="41"/>
      <c r="M264" s="182" t="s">
        <v>19</v>
      </c>
      <c r="N264" s="183" t="s">
        <v>47</v>
      </c>
      <c r="O264" s="66"/>
      <c r="P264" s="184">
        <f>O264*H264</f>
        <v>0</v>
      </c>
      <c r="Q264" s="184">
        <v>0</v>
      </c>
      <c r="R264" s="184">
        <f>Q264*H264</f>
        <v>0</v>
      </c>
      <c r="S264" s="184">
        <v>0</v>
      </c>
      <c r="T264" s="185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186" t="s">
        <v>301</v>
      </c>
      <c r="AT264" s="186" t="s">
        <v>179</v>
      </c>
      <c r="AU264" s="186" t="s">
        <v>86</v>
      </c>
      <c r="AY264" s="19" t="s">
        <v>177</v>
      </c>
      <c r="BE264" s="187">
        <f>IF(N264="základní",J264,0)</f>
        <v>0</v>
      </c>
      <c r="BF264" s="187">
        <f>IF(N264="snížená",J264,0)</f>
        <v>0</v>
      </c>
      <c r="BG264" s="187">
        <f>IF(N264="zákl. přenesená",J264,0)</f>
        <v>0</v>
      </c>
      <c r="BH264" s="187">
        <f>IF(N264="sníž. přenesená",J264,0)</f>
        <v>0</v>
      </c>
      <c r="BI264" s="187">
        <f>IF(N264="nulová",J264,0)</f>
        <v>0</v>
      </c>
      <c r="BJ264" s="19" t="s">
        <v>84</v>
      </c>
      <c r="BK264" s="187">
        <f>ROUND(I264*H264,2)</f>
        <v>0</v>
      </c>
      <c r="BL264" s="19" t="s">
        <v>301</v>
      </c>
      <c r="BM264" s="186" t="s">
        <v>6402</v>
      </c>
    </row>
    <row r="265" spans="1:65" s="2" customFormat="1" ht="16.5" customHeight="1">
      <c r="A265" s="36"/>
      <c r="B265" s="37"/>
      <c r="C265" s="175" t="s">
        <v>1516</v>
      </c>
      <c r="D265" s="175" t="s">
        <v>179</v>
      </c>
      <c r="E265" s="176" t="s">
        <v>6403</v>
      </c>
      <c r="F265" s="177" t="s">
        <v>6404</v>
      </c>
      <c r="G265" s="178" t="s">
        <v>1359</v>
      </c>
      <c r="H265" s="249"/>
      <c r="I265" s="180"/>
      <c r="J265" s="181">
        <f>ROUND(I265*H265,2)</f>
        <v>0</v>
      </c>
      <c r="K265" s="177" t="s">
        <v>6056</v>
      </c>
      <c r="L265" s="41"/>
      <c r="M265" s="182" t="s">
        <v>19</v>
      </c>
      <c r="N265" s="183" t="s">
        <v>47</v>
      </c>
      <c r="O265" s="66"/>
      <c r="P265" s="184">
        <f>O265*H265</f>
        <v>0</v>
      </c>
      <c r="Q265" s="184">
        <v>0</v>
      </c>
      <c r="R265" s="184">
        <f>Q265*H265</f>
        <v>0</v>
      </c>
      <c r="S265" s="184">
        <v>0</v>
      </c>
      <c r="T265" s="185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186" t="s">
        <v>301</v>
      </c>
      <c r="AT265" s="186" t="s">
        <v>179</v>
      </c>
      <c r="AU265" s="186" t="s">
        <v>86</v>
      </c>
      <c r="AY265" s="19" t="s">
        <v>177</v>
      </c>
      <c r="BE265" s="187">
        <f>IF(N265="základní",J265,0)</f>
        <v>0</v>
      </c>
      <c r="BF265" s="187">
        <f>IF(N265="snížená",J265,0)</f>
        <v>0</v>
      </c>
      <c r="BG265" s="187">
        <f>IF(N265="zákl. přenesená",J265,0)</f>
        <v>0</v>
      </c>
      <c r="BH265" s="187">
        <f>IF(N265="sníž. přenesená",J265,0)</f>
        <v>0</v>
      </c>
      <c r="BI265" s="187">
        <f>IF(N265="nulová",J265,0)</f>
        <v>0</v>
      </c>
      <c r="BJ265" s="19" t="s">
        <v>84</v>
      </c>
      <c r="BK265" s="187">
        <f>ROUND(I265*H265,2)</f>
        <v>0</v>
      </c>
      <c r="BL265" s="19" t="s">
        <v>301</v>
      </c>
      <c r="BM265" s="186" t="s">
        <v>6405</v>
      </c>
    </row>
    <row r="266" spans="1:65" s="12" customFormat="1" ht="22.9" customHeight="1">
      <c r="B266" s="159"/>
      <c r="C266" s="160"/>
      <c r="D266" s="161" t="s">
        <v>75</v>
      </c>
      <c r="E266" s="173" t="s">
        <v>6406</v>
      </c>
      <c r="F266" s="173" t="s">
        <v>6407</v>
      </c>
      <c r="G266" s="160"/>
      <c r="H266" s="160"/>
      <c r="I266" s="163"/>
      <c r="J266" s="174">
        <f>BK266</f>
        <v>0</v>
      </c>
      <c r="K266" s="160"/>
      <c r="L266" s="165"/>
      <c r="M266" s="166"/>
      <c r="N266" s="167"/>
      <c r="O266" s="167"/>
      <c r="P266" s="168">
        <f>SUM(P267:P275)</f>
        <v>0</v>
      </c>
      <c r="Q266" s="167"/>
      <c r="R266" s="168">
        <f>SUM(R267:R275)</f>
        <v>0</v>
      </c>
      <c r="S266" s="167"/>
      <c r="T266" s="169">
        <f>SUM(T267:T275)</f>
        <v>0</v>
      </c>
      <c r="AR266" s="170" t="s">
        <v>86</v>
      </c>
      <c r="AT266" s="171" t="s">
        <v>75</v>
      </c>
      <c r="AU266" s="171" t="s">
        <v>84</v>
      </c>
      <c r="AY266" s="170" t="s">
        <v>177</v>
      </c>
      <c r="BK266" s="172">
        <f>SUM(BK267:BK275)</f>
        <v>0</v>
      </c>
    </row>
    <row r="267" spans="1:65" s="2" customFormat="1" ht="16.5" customHeight="1">
      <c r="A267" s="36"/>
      <c r="B267" s="37"/>
      <c r="C267" s="175" t="s">
        <v>1521</v>
      </c>
      <c r="D267" s="175" t="s">
        <v>179</v>
      </c>
      <c r="E267" s="176" t="s">
        <v>6408</v>
      </c>
      <c r="F267" s="177" t="s">
        <v>6409</v>
      </c>
      <c r="G267" s="178" t="s">
        <v>1252</v>
      </c>
      <c r="H267" s="179">
        <v>1</v>
      </c>
      <c r="I267" s="180"/>
      <c r="J267" s="181">
        <f t="shared" ref="J267:J275" si="70">ROUND(I267*H267,2)</f>
        <v>0</v>
      </c>
      <c r="K267" s="177" t="s">
        <v>6056</v>
      </c>
      <c r="L267" s="41"/>
      <c r="M267" s="182" t="s">
        <v>19</v>
      </c>
      <c r="N267" s="183" t="s">
        <v>47</v>
      </c>
      <c r="O267" s="66"/>
      <c r="P267" s="184">
        <f t="shared" ref="P267:P275" si="71">O267*H267</f>
        <v>0</v>
      </c>
      <c r="Q267" s="184">
        <v>0</v>
      </c>
      <c r="R267" s="184">
        <f t="shared" ref="R267:R275" si="72">Q267*H267</f>
        <v>0</v>
      </c>
      <c r="S267" s="184">
        <v>0</v>
      </c>
      <c r="T267" s="185">
        <f t="shared" ref="T267:T275" si="73"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186" t="s">
        <v>301</v>
      </c>
      <c r="AT267" s="186" t="s">
        <v>179</v>
      </c>
      <c r="AU267" s="186" t="s">
        <v>86</v>
      </c>
      <c r="AY267" s="19" t="s">
        <v>177</v>
      </c>
      <c r="BE267" s="187">
        <f t="shared" ref="BE267:BE275" si="74">IF(N267="základní",J267,0)</f>
        <v>0</v>
      </c>
      <c r="BF267" s="187">
        <f t="shared" ref="BF267:BF275" si="75">IF(N267="snížená",J267,0)</f>
        <v>0</v>
      </c>
      <c r="BG267" s="187">
        <f t="shared" ref="BG267:BG275" si="76">IF(N267="zákl. přenesená",J267,0)</f>
        <v>0</v>
      </c>
      <c r="BH267" s="187">
        <f t="shared" ref="BH267:BH275" si="77">IF(N267="sníž. přenesená",J267,0)</f>
        <v>0</v>
      </c>
      <c r="BI267" s="187">
        <f t="shared" ref="BI267:BI275" si="78">IF(N267="nulová",J267,0)</f>
        <v>0</v>
      </c>
      <c r="BJ267" s="19" t="s">
        <v>84</v>
      </c>
      <c r="BK267" s="187">
        <f t="shared" ref="BK267:BK275" si="79">ROUND(I267*H267,2)</f>
        <v>0</v>
      </c>
      <c r="BL267" s="19" t="s">
        <v>301</v>
      </c>
      <c r="BM267" s="186" t="s">
        <v>6410</v>
      </c>
    </row>
    <row r="268" spans="1:65" s="2" customFormat="1" ht="16.5" customHeight="1">
      <c r="A268" s="36"/>
      <c r="B268" s="37"/>
      <c r="C268" s="175" t="s">
        <v>674</v>
      </c>
      <c r="D268" s="175" t="s">
        <v>179</v>
      </c>
      <c r="E268" s="176" t="s">
        <v>6411</v>
      </c>
      <c r="F268" s="177" t="s">
        <v>6412</v>
      </c>
      <c r="G268" s="178" t="s">
        <v>1252</v>
      </c>
      <c r="H268" s="179">
        <v>3</v>
      </c>
      <c r="I268" s="180"/>
      <c r="J268" s="181">
        <f t="shared" si="70"/>
        <v>0</v>
      </c>
      <c r="K268" s="177" t="s">
        <v>6056</v>
      </c>
      <c r="L268" s="41"/>
      <c r="M268" s="182" t="s">
        <v>19</v>
      </c>
      <c r="N268" s="183" t="s">
        <v>47</v>
      </c>
      <c r="O268" s="66"/>
      <c r="P268" s="184">
        <f t="shared" si="71"/>
        <v>0</v>
      </c>
      <c r="Q268" s="184">
        <v>0</v>
      </c>
      <c r="R268" s="184">
        <f t="shared" si="72"/>
        <v>0</v>
      </c>
      <c r="S268" s="184">
        <v>0</v>
      </c>
      <c r="T268" s="185">
        <f t="shared" si="73"/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186" t="s">
        <v>301</v>
      </c>
      <c r="AT268" s="186" t="s">
        <v>179</v>
      </c>
      <c r="AU268" s="186" t="s">
        <v>86</v>
      </c>
      <c r="AY268" s="19" t="s">
        <v>177</v>
      </c>
      <c r="BE268" s="187">
        <f t="shared" si="74"/>
        <v>0</v>
      </c>
      <c r="BF268" s="187">
        <f t="shared" si="75"/>
        <v>0</v>
      </c>
      <c r="BG268" s="187">
        <f t="shared" si="76"/>
        <v>0</v>
      </c>
      <c r="BH268" s="187">
        <f t="shared" si="77"/>
        <v>0</v>
      </c>
      <c r="BI268" s="187">
        <f t="shared" si="78"/>
        <v>0</v>
      </c>
      <c r="BJ268" s="19" t="s">
        <v>84</v>
      </c>
      <c r="BK268" s="187">
        <f t="shared" si="79"/>
        <v>0</v>
      </c>
      <c r="BL268" s="19" t="s">
        <v>301</v>
      </c>
      <c r="BM268" s="186" t="s">
        <v>6413</v>
      </c>
    </row>
    <row r="269" spans="1:65" s="2" customFormat="1" ht="16.5" customHeight="1">
      <c r="A269" s="36"/>
      <c r="B269" s="37"/>
      <c r="C269" s="175" t="s">
        <v>1531</v>
      </c>
      <c r="D269" s="175" t="s">
        <v>179</v>
      </c>
      <c r="E269" s="176" t="s">
        <v>6414</v>
      </c>
      <c r="F269" s="177" t="s">
        <v>6415</v>
      </c>
      <c r="G269" s="178" t="s">
        <v>272</v>
      </c>
      <c r="H269" s="179">
        <v>1</v>
      </c>
      <c r="I269" s="180"/>
      <c r="J269" s="181">
        <f t="shared" si="70"/>
        <v>0</v>
      </c>
      <c r="K269" s="177" t="s">
        <v>6416</v>
      </c>
      <c r="L269" s="41"/>
      <c r="M269" s="182" t="s">
        <v>19</v>
      </c>
      <c r="N269" s="183" t="s">
        <v>47</v>
      </c>
      <c r="O269" s="66"/>
      <c r="P269" s="184">
        <f t="shared" si="71"/>
        <v>0</v>
      </c>
      <c r="Q269" s="184">
        <v>0</v>
      </c>
      <c r="R269" s="184">
        <f t="shared" si="72"/>
        <v>0</v>
      </c>
      <c r="S269" s="184">
        <v>0</v>
      </c>
      <c r="T269" s="185">
        <f t="shared" si="73"/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186" t="s">
        <v>301</v>
      </c>
      <c r="AT269" s="186" t="s">
        <v>179</v>
      </c>
      <c r="AU269" s="186" t="s">
        <v>86</v>
      </c>
      <c r="AY269" s="19" t="s">
        <v>177</v>
      </c>
      <c r="BE269" s="187">
        <f t="shared" si="74"/>
        <v>0</v>
      </c>
      <c r="BF269" s="187">
        <f t="shared" si="75"/>
        <v>0</v>
      </c>
      <c r="BG269" s="187">
        <f t="shared" si="76"/>
        <v>0</v>
      </c>
      <c r="BH269" s="187">
        <f t="shared" si="77"/>
        <v>0</v>
      </c>
      <c r="BI269" s="187">
        <f t="shared" si="78"/>
        <v>0</v>
      </c>
      <c r="BJ269" s="19" t="s">
        <v>84</v>
      </c>
      <c r="BK269" s="187">
        <f t="shared" si="79"/>
        <v>0</v>
      </c>
      <c r="BL269" s="19" t="s">
        <v>301</v>
      </c>
      <c r="BM269" s="186" t="s">
        <v>6417</v>
      </c>
    </row>
    <row r="270" spans="1:65" s="2" customFormat="1" ht="16.5" customHeight="1">
      <c r="A270" s="36"/>
      <c r="B270" s="37"/>
      <c r="C270" s="175" t="s">
        <v>1536</v>
      </c>
      <c r="D270" s="175" t="s">
        <v>179</v>
      </c>
      <c r="E270" s="176" t="s">
        <v>6418</v>
      </c>
      <c r="F270" s="177" t="s">
        <v>6419</v>
      </c>
      <c r="G270" s="178" t="s">
        <v>272</v>
      </c>
      <c r="H270" s="179">
        <v>1</v>
      </c>
      <c r="I270" s="180"/>
      <c r="J270" s="181">
        <f t="shared" si="70"/>
        <v>0</v>
      </c>
      <c r="K270" s="177" t="s">
        <v>6416</v>
      </c>
      <c r="L270" s="41"/>
      <c r="M270" s="182" t="s">
        <v>19</v>
      </c>
      <c r="N270" s="183" t="s">
        <v>47</v>
      </c>
      <c r="O270" s="66"/>
      <c r="P270" s="184">
        <f t="shared" si="71"/>
        <v>0</v>
      </c>
      <c r="Q270" s="184">
        <v>0</v>
      </c>
      <c r="R270" s="184">
        <f t="shared" si="72"/>
        <v>0</v>
      </c>
      <c r="S270" s="184">
        <v>0</v>
      </c>
      <c r="T270" s="185">
        <f t="shared" si="73"/>
        <v>0</v>
      </c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R270" s="186" t="s">
        <v>301</v>
      </c>
      <c r="AT270" s="186" t="s">
        <v>179</v>
      </c>
      <c r="AU270" s="186" t="s">
        <v>86</v>
      </c>
      <c r="AY270" s="19" t="s">
        <v>177</v>
      </c>
      <c r="BE270" s="187">
        <f t="shared" si="74"/>
        <v>0</v>
      </c>
      <c r="BF270" s="187">
        <f t="shared" si="75"/>
        <v>0</v>
      </c>
      <c r="BG270" s="187">
        <f t="shared" si="76"/>
        <v>0</v>
      </c>
      <c r="BH270" s="187">
        <f t="shared" si="77"/>
        <v>0</v>
      </c>
      <c r="BI270" s="187">
        <f t="shared" si="78"/>
        <v>0</v>
      </c>
      <c r="BJ270" s="19" t="s">
        <v>84</v>
      </c>
      <c r="BK270" s="187">
        <f t="shared" si="79"/>
        <v>0</v>
      </c>
      <c r="BL270" s="19" t="s">
        <v>301</v>
      </c>
      <c r="BM270" s="186" t="s">
        <v>6420</v>
      </c>
    </row>
    <row r="271" spans="1:65" s="2" customFormat="1" ht="16.5" customHeight="1">
      <c r="A271" s="36"/>
      <c r="B271" s="37"/>
      <c r="C271" s="175" t="s">
        <v>1541</v>
      </c>
      <c r="D271" s="175" t="s">
        <v>179</v>
      </c>
      <c r="E271" s="176" t="s">
        <v>6421</v>
      </c>
      <c r="F271" s="177" t="s">
        <v>6422</v>
      </c>
      <c r="G271" s="178" t="s">
        <v>272</v>
      </c>
      <c r="H271" s="179">
        <v>1</v>
      </c>
      <c r="I271" s="180"/>
      <c r="J271" s="181">
        <f t="shared" si="70"/>
        <v>0</v>
      </c>
      <c r="K271" s="177" t="s">
        <v>6416</v>
      </c>
      <c r="L271" s="41"/>
      <c r="M271" s="182" t="s">
        <v>19</v>
      </c>
      <c r="N271" s="183" t="s">
        <v>47</v>
      </c>
      <c r="O271" s="66"/>
      <c r="P271" s="184">
        <f t="shared" si="71"/>
        <v>0</v>
      </c>
      <c r="Q271" s="184">
        <v>0</v>
      </c>
      <c r="R271" s="184">
        <f t="shared" si="72"/>
        <v>0</v>
      </c>
      <c r="S271" s="184">
        <v>0</v>
      </c>
      <c r="T271" s="185">
        <f t="shared" si="73"/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186" t="s">
        <v>301</v>
      </c>
      <c r="AT271" s="186" t="s">
        <v>179</v>
      </c>
      <c r="AU271" s="186" t="s">
        <v>86</v>
      </c>
      <c r="AY271" s="19" t="s">
        <v>177</v>
      </c>
      <c r="BE271" s="187">
        <f t="shared" si="74"/>
        <v>0</v>
      </c>
      <c r="BF271" s="187">
        <f t="shared" si="75"/>
        <v>0</v>
      </c>
      <c r="BG271" s="187">
        <f t="shared" si="76"/>
        <v>0</v>
      </c>
      <c r="BH271" s="187">
        <f t="shared" si="77"/>
        <v>0</v>
      </c>
      <c r="BI271" s="187">
        <f t="shared" si="78"/>
        <v>0</v>
      </c>
      <c r="BJ271" s="19" t="s">
        <v>84</v>
      </c>
      <c r="BK271" s="187">
        <f t="shared" si="79"/>
        <v>0</v>
      </c>
      <c r="BL271" s="19" t="s">
        <v>301</v>
      </c>
      <c r="BM271" s="186" t="s">
        <v>6423</v>
      </c>
    </row>
    <row r="272" spans="1:65" s="2" customFormat="1" ht="16.5" customHeight="1">
      <c r="A272" s="36"/>
      <c r="B272" s="37"/>
      <c r="C272" s="175" t="s">
        <v>1548</v>
      </c>
      <c r="D272" s="175" t="s">
        <v>179</v>
      </c>
      <c r="E272" s="176" t="s">
        <v>6424</v>
      </c>
      <c r="F272" s="177" t="s">
        <v>6425</v>
      </c>
      <c r="G272" s="178" t="s">
        <v>1252</v>
      </c>
      <c r="H272" s="179">
        <v>1</v>
      </c>
      <c r="I272" s="180"/>
      <c r="J272" s="181">
        <f t="shared" si="70"/>
        <v>0</v>
      </c>
      <c r="K272" s="177" t="s">
        <v>6401</v>
      </c>
      <c r="L272" s="41"/>
      <c r="M272" s="182" t="s">
        <v>19</v>
      </c>
      <c r="N272" s="183" t="s">
        <v>47</v>
      </c>
      <c r="O272" s="66"/>
      <c r="P272" s="184">
        <f t="shared" si="71"/>
        <v>0</v>
      </c>
      <c r="Q272" s="184">
        <v>0</v>
      </c>
      <c r="R272" s="184">
        <f t="shared" si="72"/>
        <v>0</v>
      </c>
      <c r="S272" s="184">
        <v>0</v>
      </c>
      <c r="T272" s="185">
        <f t="shared" si="73"/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186" t="s">
        <v>301</v>
      </c>
      <c r="AT272" s="186" t="s">
        <v>179</v>
      </c>
      <c r="AU272" s="186" t="s">
        <v>86</v>
      </c>
      <c r="AY272" s="19" t="s">
        <v>177</v>
      </c>
      <c r="BE272" s="187">
        <f t="shared" si="74"/>
        <v>0</v>
      </c>
      <c r="BF272" s="187">
        <f t="shared" si="75"/>
        <v>0</v>
      </c>
      <c r="BG272" s="187">
        <f t="shared" si="76"/>
        <v>0</v>
      </c>
      <c r="BH272" s="187">
        <f t="shared" si="77"/>
        <v>0</v>
      </c>
      <c r="BI272" s="187">
        <f t="shared" si="78"/>
        <v>0</v>
      </c>
      <c r="BJ272" s="19" t="s">
        <v>84</v>
      </c>
      <c r="BK272" s="187">
        <f t="shared" si="79"/>
        <v>0</v>
      </c>
      <c r="BL272" s="19" t="s">
        <v>301</v>
      </c>
      <c r="BM272" s="186" t="s">
        <v>6426</v>
      </c>
    </row>
    <row r="273" spans="1:65" s="2" customFormat="1" ht="24.2" customHeight="1">
      <c r="A273" s="36"/>
      <c r="B273" s="37"/>
      <c r="C273" s="175" t="s">
        <v>1554</v>
      </c>
      <c r="D273" s="175" t="s">
        <v>179</v>
      </c>
      <c r="E273" s="176" t="s">
        <v>6427</v>
      </c>
      <c r="F273" s="177" t="s">
        <v>6428</v>
      </c>
      <c r="G273" s="178" t="s">
        <v>1252</v>
      </c>
      <c r="H273" s="179">
        <v>1</v>
      </c>
      <c r="I273" s="180"/>
      <c r="J273" s="181">
        <f t="shared" si="70"/>
        <v>0</v>
      </c>
      <c r="K273" s="177" t="s">
        <v>6401</v>
      </c>
      <c r="L273" s="41"/>
      <c r="M273" s="182" t="s">
        <v>19</v>
      </c>
      <c r="N273" s="183" t="s">
        <v>47</v>
      </c>
      <c r="O273" s="66"/>
      <c r="P273" s="184">
        <f t="shared" si="71"/>
        <v>0</v>
      </c>
      <c r="Q273" s="184">
        <v>0</v>
      </c>
      <c r="R273" s="184">
        <f t="shared" si="72"/>
        <v>0</v>
      </c>
      <c r="S273" s="184">
        <v>0</v>
      </c>
      <c r="T273" s="185">
        <f t="shared" si="73"/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186" t="s">
        <v>301</v>
      </c>
      <c r="AT273" s="186" t="s">
        <v>179</v>
      </c>
      <c r="AU273" s="186" t="s">
        <v>86</v>
      </c>
      <c r="AY273" s="19" t="s">
        <v>177</v>
      </c>
      <c r="BE273" s="187">
        <f t="shared" si="74"/>
        <v>0</v>
      </c>
      <c r="BF273" s="187">
        <f t="shared" si="75"/>
        <v>0</v>
      </c>
      <c r="BG273" s="187">
        <f t="shared" si="76"/>
        <v>0</v>
      </c>
      <c r="BH273" s="187">
        <f t="shared" si="77"/>
        <v>0</v>
      </c>
      <c r="BI273" s="187">
        <f t="shared" si="78"/>
        <v>0</v>
      </c>
      <c r="BJ273" s="19" t="s">
        <v>84</v>
      </c>
      <c r="BK273" s="187">
        <f t="shared" si="79"/>
        <v>0</v>
      </c>
      <c r="BL273" s="19" t="s">
        <v>301</v>
      </c>
      <c r="BM273" s="186" t="s">
        <v>6429</v>
      </c>
    </row>
    <row r="274" spans="1:65" s="2" customFormat="1" ht="16.5" customHeight="1">
      <c r="A274" s="36"/>
      <c r="B274" s="37"/>
      <c r="C274" s="175" t="s">
        <v>1559</v>
      </c>
      <c r="D274" s="175" t="s">
        <v>179</v>
      </c>
      <c r="E274" s="176" t="s">
        <v>6430</v>
      </c>
      <c r="F274" s="177" t="s">
        <v>6431</v>
      </c>
      <c r="G274" s="178" t="s">
        <v>1252</v>
      </c>
      <c r="H274" s="179">
        <v>1</v>
      </c>
      <c r="I274" s="180"/>
      <c r="J274" s="181">
        <f t="shared" si="70"/>
        <v>0</v>
      </c>
      <c r="K274" s="177" t="s">
        <v>6401</v>
      </c>
      <c r="L274" s="41"/>
      <c r="M274" s="182" t="s">
        <v>19</v>
      </c>
      <c r="N274" s="183" t="s">
        <v>47</v>
      </c>
      <c r="O274" s="66"/>
      <c r="P274" s="184">
        <f t="shared" si="71"/>
        <v>0</v>
      </c>
      <c r="Q274" s="184">
        <v>0</v>
      </c>
      <c r="R274" s="184">
        <f t="shared" si="72"/>
        <v>0</v>
      </c>
      <c r="S274" s="184">
        <v>0</v>
      </c>
      <c r="T274" s="185">
        <f t="shared" si="73"/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186" t="s">
        <v>301</v>
      </c>
      <c r="AT274" s="186" t="s">
        <v>179</v>
      </c>
      <c r="AU274" s="186" t="s">
        <v>86</v>
      </c>
      <c r="AY274" s="19" t="s">
        <v>177</v>
      </c>
      <c r="BE274" s="187">
        <f t="shared" si="74"/>
        <v>0</v>
      </c>
      <c r="BF274" s="187">
        <f t="shared" si="75"/>
        <v>0</v>
      </c>
      <c r="BG274" s="187">
        <f t="shared" si="76"/>
        <v>0</v>
      </c>
      <c r="BH274" s="187">
        <f t="shared" si="77"/>
        <v>0</v>
      </c>
      <c r="BI274" s="187">
        <f t="shared" si="78"/>
        <v>0</v>
      </c>
      <c r="BJ274" s="19" t="s">
        <v>84</v>
      </c>
      <c r="BK274" s="187">
        <f t="shared" si="79"/>
        <v>0</v>
      </c>
      <c r="BL274" s="19" t="s">
        <v>301</v>
      </c>
      <c r="BM274" s="186" t="s">
        <v>6432</v>
      </c>
    </row>
    <row r="275" spans="1:65" s="2" customFormat="1" ht="16.5" customHeight="1">
      <c r="A275" s="36"/>
      <c r="B275" s="37"/>
      <c r="C275" s="175" t="s">
        <v>1566</v>
      </c>
      <c r="D275" s="175" t="s">
        <v>179</v>
      </c>
      <c r="E275" s="176" t="s">
        <v>6433</v>
      </c>
      <c r="F275" s="177" t="s">
        <v>6434</v>
      </c>
      <c r="G275" s="178" t="s">
        <v>1359</v>
      </c>
      <c r="H275" s="249"/>
      <c r="I275" s="180"/>
      <c r="J275" s="181">
        <f t="shared" si="70"/>
        <v>0</v>
      </c>
      <c r="K275" s="177" t="s">
        <v>6056</v>
      </c>
      <c r="L275" s="41"/>
      <c r="M275" s="182" t="s">
        <v>19</v>
      </c>
      <c r="N275" s="183" t="s">
        <v>47</v>
      </c>
      <c r="O275" s="66"/>
      <c r="P275" s="184">
        <f t="shared" si="71"/>
        <v>0</v>
      </c>
      <c r="Q275" s="184">
        <v>0</v>
      </c>
      <c r="R275" s="184">
        <f t="shared" si="72"/>
        <v>0</v>
      </c>
      <c r="S275" s="184">
        <v>0</v>
      </c>
      <c r="T275" s="185">
        <f t="shared" si="73"/>
        <v>0</v>
      </c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R275" s="186" t="s">
        <v>301</v>
      </c>
      <c r="AT275" s="186" t="s">
        <v>179</v>
      </c>
      <c r="AU275" s="186" t="s">
        <v>86</v>
      </c>
      <c r="AY275" s="19" t="s">
        <v>177</v>
      </c>
      <c r="BE275" s="187">
        <f t="shared" si="74"/>
        <v>0</v>
      </c>
      <c r="BF275" s="187">
        <f t="shared" si="75"/>
        <v>0</v>
      </c>
      <c r="BG275" s="187">
        <f t="shared" si="76"/>
        <v>0</v>
      </c>
      <c r="BH275" s="187">
        <f t="shared" si="77"/>
        <v>0</v>
      </c>
      <c r="BI275" s="187">
        <f t="shared" si="78"/>
        <v>0</v>
      </c>
      <c r="BJ275" s="19" t="s">
        <v>84</v>
      </c>
      <c r="BK275" s="187">
        <f t="shared" si="79"/>
        <v>0</v>
      </c>
      <c r="BL275" s="19" t="s">
        <v>301</v>
      </c>
      <c r="BM275" s="186" t="s">
        <v>6435</v>
      </c>
    </row>
    <row r="276" spans="1:65" s="12" customFormat="1" ht="22.9" customHeight="1">
      <c r="B276" s="159"/>
      <c r="C276" s="160"/>
      <c r="D276" s="161" t="s">
        <v>75</v>
      </c>
      <c r="E276" s="173" t="s">
        <v>6436</v>
      </c>
      <c r="F276" s="173" t="s">
        <v>6437</v>
      </c>
      <c r="G276" s="160"/>
      <c r="H276" s="160"/>
      <c r="I276" s="163"/>
      <c r="J276" s="174">
        <f>BK276</f>
        <v>0</v>
      </c>
      <c r="K276" s="160"/>
      <c r="L276" s="165"/>
      <c r="M276" s="166"/>
      <c r="N276" s="167"/>
      <c r="O276" s="167"/>
      <c r="P276" s="168">
        <f>SUM(P277:P310)</f>
        <v>0</v>
      </c>
      <c r="Q276" s="167"/>
      <c r="R276" s="168">
        <f>SUM(R277:R310)</f>
        <v>0</v>
      </c>
      <c r="S276" s="167"/>
      <c r="T276" s="169">
        <f>SUM(T277:T310)</f>
        <v>0</v>
      </c>
      <c r="AR276" s="170" t="s">
        <v>86</v>
      </c>
      <c r="AT276" s="171" t="s">
        <v>75</v>
      </c>
      <c r="AU276" s="171" t="s">
        <v>84</v>
      </c>
      <c r="AY276" s="170" t="s">
        <v>177</v>
      </c>
      <c r="BK276" s="172">
        <f>SUM(BK277:BK310)</f>
        <v>0</v>
      </c>
    </row>
    <row r="277" spans="1:65" s="2" customFormat="1" ht="16.5" customHeight="1">
      <c r="A277" s="36"/>
      <c r="B277" s="37"/>
      <c r="C277" s="175" t="s">
        <v>1572</v>
      </c>
      <c r="D277" s="175" t="s">
        <v>179</v>
      </c>
      <c r="E277" s="176" t="s">
        <v>6438</v>
      </c>
      <c r="F277" s="177" t="s">
        <v>6439</v>
      </c>
      <c r="G277" s="178" t="s">
        <v>595</v>
      </c>
      <c r="H277" s="179">
        <v>332</v>
      </c>
      <c r="I277" s="180"/>
      <c r="J277" s="181">
        <f t="shared" ref="J277:J284" si="80">ROUND(I277*H277,2)</f>
        <v>0</v>
      </c>
      <c r="K277" s="177" t="s">
        <v>6056</v>
      </c>
      <c r="L277" s="41"/>
      <c r="M277" s="182" t="s">
        <v>19</v>
      </c>
      <c r="N277" s="183" t="s">
        <v>47</v>
      </c>
      <c r="O277" s="66"/>
      <c r="P277" s="184">
        <f t="shared" ref="P277:P284" si="81">O277*H277</f>
        <v>0</v>
      </c>
      <c r="Q277" s="184">
        <v>0</v>
      </c>
      <c r="R277" s="184">
        <f t="shared" ref="R277:R284" si="82">Q277*H277</f>
        <v>0</v>
      </c>
      <c r="S277" s="184">
        <v>0</v>
      </c>
      <c r="T277" s="185">
        <f t="shared" ref="T277:T284" si="83">S277*H277</f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186" t="s">
        <v>301</v>
      </c>
      <c r="AT277" s="186" t="s">
        <v>179</v>
      </c>
      <c r="AU277" s="186" t="s">
        <v>86</v>
      </c>
      <c r="AY277" s="19" t="s">
        <v>177</v>
      </c>
      <c r="BE277" s="187">
        <f t="shared" ref="BE277:BE284" si="84">IF(N277="základní",J277,0)</f>
        <v>0</v>
      </c>
      <c r="BF277" s="187">
        <f t="shared" ref="BF277:BF284" si="85">IF(N277="snížená",J277,0)</f>
        <v>0</v>
      </c>
      <c r="BG277" s="187">
        <f t="shared" ref="BG277:BG284" si="86">IF(N277="zákl. přenesená",J277,0)</f>
        <v>0</v>
      </c>
      <c r="BH277" s="187">
        <f t="shared" ref="BH277:BH284" si="87">IF(N277="sníž. přenesená",J277,0)</f>
        <v>0</v>
      </c>
      <c r="BI277" s="187">
        <f t="shared" ref="BI277:BI284" si="88">IF(N277="nulová",J277,0)</f>
        <v>0</v>
      </c>
      <c r="BJ277" s="19" t="s">
        <v>84</v>
      </c>
      <c r="BK277" s="187">
        <f t="shared" ref="BK277:BK284" si="89">ROUND(I277*H277,2)</f>
        <v>0</v>
      </c>
      <c r="BL277" s="19" t="s">
        <v>301</v>
      </c>
      <c r="BM277" s="186" t="s">
        <v>6440</v>
      </c>
    </row>
    <row r="278" spans="1:65" s="2" customFormat="1" ht="16.5" customHeight="1">
      <c r="A278" s="36"/>
      <c r="B278" s="37"/>
      <c r="C278" s="175" t="s">
        <v>1577</v>
      </c>
      <c r="D278" s="175" t="s">
        <v>179</v>
      </c>
      <c r="E278" s="176" t="s">
        <v>6441</v>
      </c>
      <c r="F278" s="177" t="s">
        <v>6442</v>
      </c>
      <c r="G278" s="178" t="s">
        <v>595</v>
      </c>
      <c r="H278" s="179">
        <v>94</v>
      </c>
      <c r="I278" s="180"/>
      <c r="J278" s="181">
        <f t="shared" si="80"/>
        <v>0</v>
      </c>
      <c r="K278" s="177" t="s">
        <v>6056</v>
      </c>
      <c r="L278" s="41"/>
      <c r="M278" s="182" t="s">
        <v>19</v>
      </c>
      <c r="N278" s="183" t="s">
        <v>47</v>
      </c>
      <c r="O278" s="66"/>
      <c r="P278" s="184">
        <f t="shared" si="81"/>
        <v>0</v>
      </c>
      <c r="Q278" s="184">
        <v>0</v>
      </c>
      <c r="R278" s="184">
        <f t="shared" si="82"/>
        <v>0</v>
      </c>
      <c r="S278" s="184">
        <v>0</v>
      </c>
      <c r="T278" s="185">
        <f t="shared" si="83"/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186" t="s">
        <v>301</v>
      </c>
      <c r="AT278" s="186" t="s">
        <v>179</v>
      </c>
      <c r="AU278" s="186" t="s">
        <v>86</v>
      </c>
      <c r="AY278" s="19" t="s">
        <v>177</v>
      </c>
      <c r="BE278" s="187">
        <f t="shared" si="84"/>
        <v>0</v>
      </c>
      <c r="BF278" s="187">
        <f t="shared" si="85"/>
        <v>0</v>
      </c>
      <c r="BG278" s="187">
        <f t="shared" si="86"/>
        <v>0</v>
      </c>
      <c r="BH278" s="187">
        <f t="shared" si="87"/>
        <v>0</v>
      </c>
      <c r="BI278" s="187">
        <f t="shared" si="88"/>
        <v>0</v>
      </c>
      <c r="BJ278" s="19" t="s">
        <v>84</v>
      </c>
      <c r="BK278" s="187">
        <f t="shared" si="89"/>
        <v>0</v>
      </c>
      <c r="BL278" s="19" t="s">
        <v>301</v>
      </c>
      <c r="BM278" s="186" t="s">
        <v>6443</v>
      </c>
    </row>
    <row r="279" spans="1:65" s="2" customFormat="1" ht="16.5" customHeight="1">
      <c r="A279" s="36"/>
      <c r="B279" s="37"/>
      <c r="C279" s="175" t="s">
        <v>1582</v>
      </c>
      <c r="D279" s="175" t="s">
        <v>179</v>
      </c>
      <c r="E279" s="176" t="s">
        <v>6444</v>
      </c>
      <c r="F279" s="177" t="s">
        <v>6445</v>
      </c>
      <c r="G279" s="178" t="s">
        <v>595</v>
      </c>
      <c r="H279" s="179">
        <v>86</v>
      </c>
      <c r="I279" s="180"/>
      <c r="J279" s="181">
        <f t="shared" si="80"/>
        <v>0</v>
      </c>
      <c r="K279" s="177" t="s">
        <v>6056</v>
      </c>
      <c r="L279" s="41"/>
      <c r="M279" s="182" t="s">
        <v>19</v>
      </c>
      <c r="N279" s="183" t="s">
        <v>47</v>
      </c>
      <c r="O279" s="66"/>
      <c r="P279" s="184">
        <f t="shared" si="81"/>
        <v>0</v>
      </c>
      <c r="Q279" s="184">
        <v>0</v>
      </c>
      <c r="R279" s="184">
        <f t="shared" si="82"/>
        <v>0</v>
      </c>
      <c r="S279" s="184">
        <v>0</v>
      </c>
      <c r="T279" s="185">
        <f t="shared" si="83"/>
        <v>0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R279" s="186" t="s">
        <v>301</v>
      </c>
      <c r="AT279" s="186" t="s">
        <v>179</v>
      </c>
      <c r="AU279" s="186" t="s">
        <v>86</v>
      </c>
      <c r="AY279" s="19" t="s">
        <v>177</v>
      </c>
      <c r="BE279" s="187">
        <f t="shared" si="84"/>
        <v>0</v>
      </c>
      <c r="BF279" s="187">
        <f t="shared" si="85"/>
        <v>0</v>
      </c>
      <c r="BG279" s="187">
        <f t="shared" si="86"/>
        <v>0</v>
      </c>
      <c r="BH279" s="187">
        <f t="shared" si="87"/>
        <v>0</v>
      </c>
      <c r="BI279" s="187">
        <f t="shared" si="88"/>
        <v>0</v>
      </c>
      <c r="BJ279" s="19" t="s">
        <v>84</v>
      </c>
      <c r="BK279" s="187">
        <f t="shared" si="89"/>
        <v>0</v>
      </c>
      <c r="BL279" s="19" t="s">
        <v>301</v>
      </c>
      <c r="BM279" s="186" t="s">
        <v>6446</v>
      </c>
    </row>
    <row r="280" spans="1:65" s="2" customFormat="1" ht="16.5" customHeight="1">
      <c r="A280" s="36"/>
      <c r="B280" s="37"/>
      <c r="C280" s="175" t="s">
        <v>1587</v>
      </c>
      <c r="D280" s="175" t="s">
        <v>179</v>
      </c>
      <c r="E280" s="176" t="s">
        <v>6447</v>
      </c>
      <c r="F280" s="177" t="s">
        <v>6448</v>
      </c>
      <c r="G280" s="178" t="s">
        <v>595</v>
      </c>
      <c r="H280" s="179">
        <v>64</v>
      </c>
      <c r="I280" s="180"/>
      <c r="J280" s="181">
        <f t="shared" si="80"/>
        <v>0</v>
      </c>
      <c r="K280" s="177" t="s">
        <v>6056</v>
      </c>
      <c r="L280" s="41"/>
      <c r="M280" s="182" t="s">
        <v>19</v>
      </c>
      <c r="N280" s="183" t="s">
        <v>47</v>
      </c>
      <c r="O280" s="66"/>
      <c r="P280" s="184">
        <f t="shared" si="81"/>
        <v>0</v>
      </c>
      <c r="Q280" s="184">
        <v>0</v>
      </c>
      <c r="R280" s="184">
        <f t="shared" si="82"/>
        <v>0</v>
      </c>
      <c r="S280" s="184">
        <v>0</v>
      </c>
      <c r="T280" s="185">
        <f t="shared" si="83"/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186" t="s">
        <v>301</v>
      </c>
      <c r="AT280" s="186" t="s">
        <v>179</v>
      </c>
      <c r="AU280" s="186" t="s">
        <v>86</v>
      </c>
      <c r="AY280" s="19" t="s">
        <v>177</v>
      </c>
      <c r="BE280" s="187">
        <f t="shared" si="84"/>
        <v>0</v>
      </c>
      <c r="BF280" s="187">
        <f t="shared" si="85"/>
        <v>0</v>
      </c>
      <c r="BG280" s="187">
        <f t="shared" si="86"/>
        <v>0</v>
      </c>
      <c r="BH280" s="187">
        <f t="shared" si="87"/>
        <v>0</v>
      </c>
      <c r="BI280" s="187">
        <f t="shared" si="88"/>
        <v>0</v>
      </c>
      <c r="BJ280" s="19" t="s">
        <v>84</v>
      </c>
      <c r="BK280" s="187">
        <f t="shared" si="89"/>
        <v>0</v>
      </c>
      <c r="BL280" s="19" t="s">
        <v>301</v>
      </c>
      <c r="BM280" s="186" t="s">
        <v>6449</v>
      </c>
    </row>
    <row r="281" spans="1:65" s="2" customFormat="1" ht="16.5" customHeight="1">
      <c r="A281" s="36"/>
      <c r="B281" s="37"/>
      <c r="C281" s="175" t="s">
        <v>1594</v>
      </c>
      <c r="D281" s="175" t="s">
        <v>179</v>
      </c>
      <c r="E281" s="176" t="s">
        <v>6450</v>
      </c>
      <c r="F281" s="177" t="s">
        <v>6451</v>
      </c>
      <c r="G281" s="178" t="s">
        <v>595</v>
      </c>
      <c r="H281" s="179">
        <v>100</v>
      </c>
      <c r="I281" s="180"/>
      <c r="J281" s="181">
        <f t="shared" si="80"/>
        <v>0</v>
      </c>
      <c r="K281" s="177" t="s">
        <v>6056</v>
      </c>
      <c r="L281" s="41"/>
      <c r="M281" s="182" t="s">
        <v>19</v>
      </c>
      <c r="N281" s="183" t="s">
        <v>47</v>
      </c>
      <c r="O281" s="66"/>
      <c r="P281" s="184">
        <f t="shared" si="81"/>
        <v>0</v>
      </c>
      <c r="Q281" s="184">
        <v>0</v>
      </c>
      <c r="R281" s="184">
        <f t="shared" si="82"/>
        <v>0</v>
      </c>
      <c r="S281" s="184">
        <v>0</v>
      </c>
      <c r="T281" s="185">
        <f t="shared" si="83"/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186" t="s">
        <v>301</v>
      </c>
      <c r="AT281" s="186" t="s">
        <v>179</v>
      </c>
      <c r="AU281" s="186" t="s">
        <v>86</v>
      </c>
      <c r="AY281" s="19" t="s">
        <v>177</v>
      </c>
      <c r="BE281" s="187">
        <f t="shared" si="84"/>
        <v>0</v>
      </c>
      <c r="BF281" s="187">
        <f t="shared" si="85"/>
        <v>0</v>
      </c>
      <c r="BG281" s="187">
        <f t="shared" si="86"/>
        <v>0</v>
      </c>
      <c r="BH281" s="187">
        <f t="shared" si="87"/>
        <v>0</v>
      </c>
      <c r="BI281" s="187">
        <f t="shared" si="88"/>
        <v>0</v>
      </c>
      <c r="BJ281" s="19" t="s">
        <v>84</v>
      </c>
      <c r="BK281" s="187">
        <f t="shared" si="89"/>
        <v>0</v>
      </c>
      <c r="BL281" s="19" t="s">
        <v>301</v>
      </c>
      <c r="BM281" s="186" t="s">
        <v>6452</v>
      </c>
    </row>
    <row r="282" spans="1:65" s="2" customFormat="1" ht="16.5" customHeight="1">
      <c r="A282" s="36"/>
      <c r="B282" s="37"/>
      <c r="C282" s="175" t="s">
        <v>1601</v>
      </c>
      <c r="D282" s="175" t="s">
        <v>179</v>
      </c>
      <c r="E282" s="176" t="s">
        <v>6453</v>
      </c>
      <c r="F282" s="177" t="s">
        <v>6454</v>
      </c>
      <c r="G282" s="178" t="s">
        <v>595</v>
      </c>
      <c r="H282" s="179">
        <v>20</v>
      </c>
      <c r="I282" s="180"/>
      <c r="J282" s="181">
        <f t="shared" si="80"/>
        <v>0</v>
      </c>
      <c r="K282" s="177" t="s">
        <v>6056</v>
      </c>
      <c r="L282" s="41"/>
      <c r="M282" s="182" t="s">
        <v>19</v>
      </c>
      <c r="N282" s="183" t="s">
        <v>47</v>
      </c>
      <c r="O282" s="66"/>
      <c r="P282" s="184">
        <f t="shared" si="81"/>
        <v>0</v>
      </c>
      <c r="Q282" s="184">
        <v>0</v>
      </c>
      <c r="R282" s="184">
        <f t="shared" si="82"/>
        <v>0</v>
      </c>
      <c r="S282" s="184">
        <v>0</v>
      </c>
      <c r="T282" s="185">
        <f t="shared" si="83"/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186" t="s">
        <v>301</v>
      </c>
      <c r="AT282" s="186" t="s">
        <v>179</v>
      </c>
      <c r="AU282" s="186" t="s">
        <v>86</v>
      </c>
      <c r="AY282" s="19" t="s">
        <v>177</v>
      </c>
      <c r="BE282" s="187">
        <f t="shared" si="84"/>
        <v>0</v>
      </c>
      <c r="BF282" s="187">
        <f t="shared" si="85"/>
        <v>0</v>
      </c>
      <c r="BG282" s="187">
        <f t="shared" si="86"/>
        <v>0</v>
      </c>
      <c r="BH282" s="187">
        <f t="shared" si="87"/>
        <v>0</v>
      </c>
      <c r="BI282" s="187">
        <f t="shared" si="88"/>
        <v>0</v>
      </c>
      <c r="BJ282" s="19" t="s">
        <v>84</v>
      </c>
      <c r="BK282" s="187">
        <f t="shared" si="89"/>
        <v>0</v>
      </c>
      <c r="BL282" s="19" t="s">
        <v>301</v>
      </c>
      <c r="BM282" s="186" t="s">
        <v>6455</v>
      </c>
    </row>
    <row r="283" spans="1:65" s="2" customFormat="1" ht="16.5" customHeight="1">
      <c r="A283" s="36"/>
      <c r="B283" s="37"/>
      <c r="C283" s="175" t="s">
        <v>1609</v>
      </c>
      <c r="D283" s="175" t="s">
        <v>179</v>
      </c>
      <c r="E283" s="176" t="s">
        <v>6456</v>
      </c>
      <c r="F283" s="177" t="s">
        <v>6457</v>
      </c>
      <c r="G283" s="178" t="s">
        <v>595</v>
      </c>
      <c r="H283" s="179">
        <v>20</v>
      </c>
      <c r="I283" s="180"/>
      <c r="J283" s="181">
        <f t="shared" si="80"/>
        <v>0</v>
      </c>
      <c r="K283" s="177" t="s">
        <v>6056</v>
      </c>
      <c r="L283" s="41"/>
      <c r="M283" s="182" t="s">
        <v>19</v>
      </c>
      <c r="N283" s="183" t="s">
        <v>47</v>
      </c>
      <c r="O283" s="66"/>
      <c r="P283" s="184">
        <f t="shared" si="81"/>
        <v>0</v>
      </c>
      <c r="Q283" s="184">
        <v>0</v>
      </c>
      <c r="R283" s="184">
        <f t="shared" si="82"/>
        <v>0</v>
      </c>
      <c r="S283" s="184">
        <v>0</v>
      </c>
      <c r="T283" s="185">
        <f t="shared" si="83"/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186" t="s">
        <v>301</v>
      </c>
      <c r="AT283" s="186" t="s">
        <v>179</v>
      </c>
      <c r="AU283" s="186" t="s">
        <v>86</v>
      </c>
      <c r="AY283" s="19" t="s">
        <v>177</v>
      </c>
      <c r="BE283" s="187">
        <f t="shared" si="84"/>
        <v>0</v>
      </c>
      <c r="BF283" s="187">
        <f t="shared" si="85"/>
        <v>0</v>
      </c>
      <c r="BG283" s="187">
        <f t="shared" si="86"/>
        <v>0</v>
      </c>
      <c r="BH283" s="187">
        <f t="shared" si="87"/>
        <v>0</v>
      </c>
      <c r="BI283" s="187">
        <f t="shared" si="88"/>
        <v>0</v>
      </c>
      <c r="BJ283" s="19" t="s">
        <v>84</v>
      </c>
      <c r="BK283" s="187">
        <f t="shared" si="89"/>
        <v>0</v>
      </c>
      <c r="BL283" s="19" t="s">
        <v>301</v>
      </c>
      <c r="BM283" s="186" t="s">
        <v>6458</v>
      </c>
    </row>
    <row r="284" spans="1:65" s="2" customFormat="1" ht="16.5" customHeight="1">
      <c r="A284" s="36"/>
      <c r="B284" s="37"/>
      <c r="C284" s="175" t="s">
        <v>1645</v>
      </c>
      <c r="D284" s="175" t="s">
        <v>179</v>
      </c>
      <c r="E284" s="176" t="s">
        <v>6459</v>
      </c>
      <c r="F284" s="177" t="s">
        <v>6460</v>
      </c>
      <c r="G284" s="178" t="s">
        <v>595</v>
      </c>
      <c r="H284" s="179">
        <v>150</v>
      </c>
      <c r="I284" s="180"/>
      <c r="J284" s="181">
        <f t="shared" si="80"/>
        <v>0</v>
      </c>
      <c r="K284" s="177" t="s">
        <v>6056</v>
      </c>
      <c r="L284" s="41"/>
      <c r="M284" s="182" t="s">
        <v>19</v>
      </c>
      <c r="N284" s="183" t="s">
        <v>47</v>
      </c>
      <c r="O284" s="66"/>
      <c r="P284" s="184">
        <f t="shared" si="81"/>
        <v>0</v>
      </c>
      <c r="Q284" s="184">
        <v>0</v>
      </c>
      <c r="R284" s="184">
        <f t="shared" si="82"/>
        <v>0</v>
      </c>
      <c r="S284" s="184">
        <v>0</v>
      </c>
      <c r="T284" s="185">
        <f t="shared" si="83"/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186" t="s">
        <v>301</v>
      </c>
      <c r="AT284" s="186" t="s">
        <v>179</v>
      </c>
      <c r="AU284" s="186" t="s">
        <v>86</v>
      </c>
      <c r="AY284" s="19" t="s">
        <v>177</v>
      </c>
      <c r="BE284" s="187">
        <f t="shared" si="84"/>
        <v>0</v>
      </c>
      <c r="BF284" s="187">
        <f t="shared" si="85"/>
        <v>0</v>
      </c>
      <c r="BG284" s="187">
        <f t="shared" si="86"/>
        <v>0</v>
      </c>
      <c r="BH284" s="187">
        <f t="shared" si="87"/>
        <v>0</v>
      </c>
      <c r="BI284" s="187">
        <f t="shared" si="88"/>
        <v>0</v>
      </c>
      <c r="BJ284" s="19" t="s">
        <v>84</v>
      </c>
      <c r="BK284" s="187">
        <f t="shared" si="89"/>
        <v>0</v>
      </c>
      <c r="BL284" s="19" t="s">
        <v>301</v>
      </c>
      <c r="BM284" s="186" t="s">
        <v>6461</v>
      </c>
    </row>
    <row r="285" spans="1:65" s="2" customFormat="1" ht="19.5">
      <c r="A285" s="36"/>
      <c r="B285" s="37"/>
      <c r="C285" s="38"/>
      <c r="D285" s="195" t="s">
        <v>4396</v>
      </c>
      <c r="E285" s="38"/>
      <c r="F285" s="260" t="s">
        <v>6462</v>
      </c>
      <c r="G285" s="38"/>
      <c r="H285" s="38"/>
      <c r="I285" s="190"/>
      <c r="J285" s="38"/>
      <c r="K285" s="38"/>
      <c r="L285" s="41"/>
      <c r="M285" s="191"/>
      <c r="N285" s="192"/>
      <c r="O285" s="66"/>
      <c r="P285" s="66"/>
      <c r="Q285" s="66"/>
      <c r="R285" s="66"/>
      <c r="S285" s="66"/>
      <c r="T285" s="67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T285" s="19" t="s">
        <v>4396</v>
      </c>
      <c r="AU285" s="19" t="s">
        <v>86</v>
      </c>
    </row>
    <row r="286" spans="1:65" s="2" customFormat="1" ht="16.5" customHeight="1">
      <c r="A286" s="36"/>
      <c r="B286" s="37"/>
      <c r="C286" s="175" t="s">
        <v>1657</v>
      </c>
      <c r="D286" s="175" t="s">
        <v>179</v>
      </c>
      <c r="E286" s="176" t="s">
        <v>6463</v>
      </c>
      <c r="F286" s="177" t="s">
        <v>6460</v>
      </c>
      <c r="G286" s="178" t="s">
        <v>595</v>
      </c>
      <c r="H286" s="179">
        <v>15</v>
      </c>
      <c r="I286" s="180"/>
      <c r="J286" s="181">
        <f>ROUND(I286*H286,2)</f>
        <v>0</v>
      </c>
      <c r="K286" s="177" t="s">
        <v>6056</v>
      </c>
      <c r="L286" s="41"/>
      <c r="M286" s="182" t="s">
        <v>19</v>
      </c>
      <c r="N286" s="183" t="s">
        <v>47</v>
      </c>
      <c r="O286" s="66"/>
      <c r="P286" s="184">
        <f>O286*H286</f>
        <v>0</v>
      </c>
      <c r="Q286" s="184">
        <v>0</v>
      </c>
      <c r="R286" s="184">
        <f>Q286*H286</f>
        <v>0</v>
      </c>
      <c r="S286" s="184">
        <v>0</v>
      </c>
      <c r="T286" s="185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186" t="s">
        <v>301</v>
      </c>
      <c r="AT286" s="186" t="s">
        <v>179</v>
      </c>
      <c r="AU286" s="186" t="s">
        <v>86</v>
      </c>
      <c r="AY286" s="19" t="s">
        <v>177</v>
      </c>
      <c r="BE286" s="187">
        <f>IF(N286="základní",J286,0)</f>
        <v>0</v>
      </c>
      <c r="BF286" s="187">
        <f>IF(N286="snížená",J286,0)</f>
        <v>0</v>
      </c>
      <c r="BG286" s="187">
        <f>IF(N286="zákl. přenesená",J286,0)</f>
        <v>0</v>
      </c>
      <c r="BH286" s="187">
        <f>IF(N286="sníž. přenesená",J286,0)</f>
        <v>0</v>
      </c>
      <c r="BI286" s="187">
        <f>IF(N286="nulová",J286,0)</f>
        <v>0</v>
      </c>
      <c r="BJ286" s="19" t="s">
        <v>84</v>
      </c>
      <c r="BK286" s="187">
        <f>ROUND(I286*H286,2)</f>
        <v>0</v>
      </c>
      <c r="BL286" s="19" t="s">
        <v>301</v>
      </c>
      <c r="BM286" s="186" t="s">
        <v>6464</v>
      </c>
    </row>
    <row r="287" spans="1:65" s="2" customFormat="1" ht="19.5">
      <c r="A287" s="36"/>
      <c r="B287" s="37"/>
      <c r="C287" s="38"/>
      <c r="D287" s="195" t="s">
        <v>4396</v>
      </c>
      <c r="E287" s="38"/>
      <c r="F287" s="260" t="s">
        <v>6465</v>
      </c>
      <c r="G287" s="38"/>
      <c r="H287" s="38"/>
      <c r="I287" s="190"/>
      <c r="J287" s="38"/>
      <c r="K287" s="38"/>
      <c r="L287" s="41"/>
      <c r="M287" s="191"/>
      <c r="N287" s="192"/>
      <c r="O287" s="66"/>
      <c r="P287" s="66"/>
      <c r="Q287" s="66"/>
      <c r="R287" s="66"/>
      <c r="S287" s="66"/>
      <c r="T287" s="67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T287" s="19" t="s">
        <v>4396</v>
      </c>
      <c r="AU287" s="19" t="s">
        <v>86</v>
      </c>
    </row>
    <row r="288" spans="1:65" s="2" customFormat="1" ht="16.5" customHeight="1">
      <c r="A288" s="36"/>
      <c r="B288" s="37"/>
      <c r="C288" s="175" t="s">
        <v>1663</v>
      </c>
      <c r="D288" s="175" t="s">
        <v>179</v>
      </c>
      <c r="E288" s="176" t="s">
        <v>6466</v>
      </c>
      <c r="F288" s="177" t="s">
        <v>6467</v>
      </c>
      <c r="G288" s="178" t="s">
        <v>595</v>
      </c>
      <c r="H288" s="179">
        <v>193</v>
      </c>
      <c r="I288" s="180"/>
      <c r="J288" s="181">
        <f>ROUND(I288*H288,2)</f>
        <v>0</v>
      </c>
      <c r="K288" s="177" t="s">
        <v>6056</v>
      </c>
      <c r="L288" s="41"/>
      <c r="M288" s="182" t="s">
        <v>19</v>
      </c>
      <c r="N288" s="183" t="s">
        <v>47</v>
      </c>
      <c r="O288" s="66"/>
      <c r="P288" s="184">
        <f>O288*H288</f>
        <v>0</v>
      </c>
      <c r="Q288" s="184">
        <v>0</v>
      </c>
      <c r="R288" s="184">
        <f>Q288*H288</f>
        <v>0</v>
      </c>
      <c r="S288" s="184">
        <v>0</v>
      </c>
      <c r="T288" s="185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186" t="s">
        <v>301</v>
      </c>
      <c r="AT288" s="186" t="s">
        <v>179</v>
      </c>
      <c r="AU288" s="186" t="s">
        <v>86</v>
      </c>
      <c r="AY288" s="19" t="s">
        <v>177</v>
      </c>
      <c r="BE288" s="187">
        <f>IF(N288="základní",J288,0)</f>
        <v>0</v>
      </c>
      <c r="BF288" s="187">
        <f>IF(N288="snížená",J288,0)</f>
        <v>0</v>
      </c>
      <c r="BG288" s="187">
        <f>IF(N288="zákl. přenesená",J288,0)</f>
        <v>0</v>
      </c>
      <c r="BH288" s="187">
        <f>IF(N288="sníž. přenesená",J288,0)</f>
        <v>0</v>
      </c>
      <c r="BI288" s="187">
        <f>IF(N288="nulová",J288,0)</f>
        <v>0</v>
      </c>
      <c r="BJ288" s="19" t="s">
        <v>84</v>
      </c>
      <c r="BK288" s="187">
        <f>ROUND(I288*H288,2)</f>
        <v>0</v>
      </c>
      <c r="BL288" s="19" t="s">
        <v>301</v>
      </c>
      <c r="BM288" s="186" t="s">
        <v>6468</v>
      </c>
    </row>
    <row r="289" spans="1:65" s="2" customFormat="1" ht="19.5">
      <c r="A289" s="36"/>
      <c r="B289" s="37"/>
      <c r="C289" s="38"/>
      <c r="D289" s="195" t="s">
        <v>4396</v>
      </c>
      <c r="E289" s="38"/>
      <c r="F289" s="260" t="s">
        <v>6469</v>
      </c>
      <c r="G289" s="38"/>
      <c r="H289" s="38"/>
      <c r="I289" s="190"/>
      <c r="J289" s="38"/>
      <c r="K289" s="38"/>
      <c r="L289" s="41"/>
      <c r="M289" s="191"/>
      <c r="N289" s="192"/>
      <c r="O289" s="66"/>
      <c r="P289" s="66"/>
      <c r="Q289" s="66"/>
      <c r="R289" s="66"/>
      <c r="S289" s="66"/>
      <c r="T289" s="67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4396</v>
      </c>
      <c r="AU289" s="19" t="s">
        <v>86</v>
      </c>
    </row>
    <row r="290" spans="1:65" s="2" customFormat="1" ht="16.5" customHeight="1">
      <c r="A290" s="36"/>
      <c r="B290" s="37"/>
      <c r="C290" s="175" t="s">
        <v>1668</v>
      </c>
      <c r="D290" s="175" t="s">
        <v>179</v>
      </c>
      <c r="E290" s="176" t="s">
        <v>6470</v>
      </c>
      <c r="F290" s="177" t="s">
        <v>6471</v>
      </c>
      <c r="G290" s="178" t="s">
        <v>595</v>
      </c>
      <c r="H290" s="179">
        <v>60</v>
      </c>
      <c r="I290" s="180"/>
      <c r="J290" s="181">
        <f>ROUND(I290*H290,2)</f>
        <v>0</v>
      </c>
      <c r="K290" s="177" t="s">
        <v>6472</v>
      </c>
      <c r="L290" s="41"/>
      <c r="M290" s="182" t="s">
        <v>19</v>
      </c>
      <c r="N290" s="183" t="s">
        <v>47</v>
      </c>
      <c r="O290" s="66"/>
      <c r="P290" s="184">
        <f>O290*H290</f>
        <v>0</v>
      </c>
      <c r="Q290" s="184">
        <v>0</v>
      </c>
      <c r="R290" s="184">
        <f>Q290*H290</f>
        <v>0</v>
      </c>
      <c r="S290" s="184">
        <v>0</v>
      </c>
      <c r="T290" s="185">
        <f>S290*H290</f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186" t="s">
        <v>301</v>
      </c>
      <c r="AT290" s="186" t="s">
        <v>179</v>
      </c>
      <c r="AU290" s="186" t="s">
        <v>86</v>
      </c>
      <c r="AY290" s="19" t="s">
        <v>177</v>
      </c>
      <c r="BE290" s="187">
        <f>IF(N290="základní",J290,0)</f>
        <v>0</v>
      </c>
      <c r="BF290" s="187">
        <f>IF(N290="snížená",J290,0)</f>
        <v>0</v>
      </c>
      <c r="BG290" s="187">
        <f>IF(N290="zákl. přenesená",J290,0)</f>
        <v>0</v>
      </c>
      <c r="BH290" s="187">
        <f>IF(N290="sníž. přenesená",J290,0)</f>
        <v>0</v>
      </c>
      <c r="BI290" s="187">
        <f>IF(N290="nulová",J290,0)</f>
        <v>0</v>
      </c>
      <c r="BJ290" s="19" t="s">
        <v>84</v>
      </c>
      <c r="BK290" s="187">
        <f>ROUND(I290*H290,2)</f>
        <v>0</v>
      </c>
      <c r="BL290" s="19" t="s">
        <v>301</v>
      </c>
      <c r="BM290" s="186" t="s">
        <v>6473</v>
      </c>
    </row>
    <row r="291" spans="1:65" s="2" customFormat="1" ht="16.5" customHeight="1">
      <c r="A291" s="36"/>
      <c r="B291" s="37"/>
      <c r="C291" s="175" t="s">
        <v>1676</v>
      </c>
      <c r="D291" s="175" t="s">
        <v>179</v>
      </c>
      <c r="E291" s="176" t="s">
        <v>6474</v>
      </c>
      <c r="F291" s="177" t="s">
        <v>6475</v>
      </c>
      <c r="G291" s="178" t="s">
        <v>595</v>
      </c>
      <c r="H291" s="179">
        <v>50</v>
      </c>
      <c r="I291" s="180"/>
      <c r="J291" s="181">
        <f>ROUND(I291*H291,2)</f>
        <v>0</v>
      </c>
      <c r="K291" s="177" t="s">
        <v>6472</v>
      </c>
      <c r="L291" s="41"/>
      <c r="M291" s="182" t="s">
        <v>19</v>
      </c>
      <c r="N291" s="183" t="s">
        <v>47</v>
      </c>
      <c r="O291" s="66"/>
      <c r="P291" s="184">
        <f>O291*H291</f>
        <v>0</v>
      </c>
      <c r="Q291" s="184">
        <v>0</v>
      </c>
      <c r="R291" s="184">
        <f>Q291*H291</f>
        <v>0</v>
      </c>
      <c r="S291" s="184">
        <v>0</v>
      </c>
      <c r="T291" s="185">
        <f>S291*H291</f>
        <v>0</v>
      </c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R291" s="186" t="s">
        <v>301</v>
      </c>
      <c r="AT291" s="186" t="s">
        <v>179</v>
      </c>
      <c r="AU291" s="186" t="s">
        <v>86</v>
      </c>
      <c r="AY291" s="19" t="s">
        <v>177</v>
      </c>
      <c r="BE291" s="187">
        <f>IF(N291="základní",J291,0)</f>
        <v>0</v>
      </c>
      <c r="BF291" s="187">
        <f>IF(N291="snížená",J291,0)</f>
        <v>0</v>
      </c>
      <c r="BG291" s="187">
        <f>IF(N291="zákl. přenesená",J291,0)</f>
        <v>0</v>
      </c>
      <c r="BH291" s="187">
        <f>IF(N291="sníž. přenesená",J291,0)</f>
        <v>0</v>
      </c>
      <c r="BI291" s="187">
        <f>IF(N291="nulová",J291,0)</f>
        <v>0</v>
      </c>
      <c r="BJ291" s="19" t="s">
        <v>84</v>
      </c>
      <c r="BK291" s="187">
        <f>ROUND(I291*H291,2)</f>
        <v>0</v>
      </c>
      <c r="BL291" s="19" t="s">
        <v>301</v>
      </c>
      <c r="BM291" s="186" t="s">
        <v>6476</v>
      </c>
    </row>
    <row r="292" spans="1:65" s="2" customFormat="1" ht="16.5" customHeight="1">
      <c r="A292" s="36"/>
      <c r="B292" s="37"/>
      <c r="C292" s="175" t="s">
        <v>1682</v>
      </c>
      <c r="D292" s="175" t="s">
        <v>179</v>
      </c>
      <c r="E292" s="176" t="s">
        <v>6477</v>
      </c>
      <c r="F292" s="177" t="s">
        <v>6478</v>
      </c>
      <c r="G292" s="178" t="s">
        <v>595</v>
      </c>
      <c r="H292" s="179">
        <v>83</v>
      </c>
      <c r="I292" s="180"/>
      <c r="J292" s="181">
        <f>ROUND(I292*H292,2)</f>
        <v>0</v>
      </c>
      <c r="K292" s="177" t="s">
        <v>6472</v>
      </c>
      <c r="L292" s="41"/>
      <c r="M292" s="182" t="s">
        <v>19</v>
      </c>
      <c r="N292" s="183" t="s">
        <v>47</v>
      </c>
      <c r="O292" s="66"/>
      <c r="P292" s="184">
        <f>O292*H292</f>
        <v>0</v>
      </c>
      <c r="Q292" s="184">
        <v>0</v>
      </c>
      <c r="R292" s="184">
        <f>Q292*H292</f>
        <v>0</v>
      </c>
      <c r="S292" s="184">
        <v>0</v>
      </c>
      <c r="T292" s="185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186" t="s">
        <v>301</v>
      </c>
      <c r="AT292" s="186" t="s">
        <v>179</v>
      </c>
      <c r="AU292" s="186" t="s">
        <v>86</v>
      </c>
      <c r="AY292" s="19" t="s">
        <v>177</v>
      </c>
      <c r="BE292" s="187">
        <f>IF(N292="základní",J292,0)</f>
        <v>0</v>
      </c>
      <c r="BF292" s="187">
        <f>IF(N292="snížená",J292,0)</f>
        <v>0</v>
      </c>
      <c r="BG292" s="187">
        <f>IF(N292="zákl. přenesená",J292,0)</f>
        <v>0</v>
      </c>
      <c r="BH292" s="187">
        <f>IF(N292="sníž. přenesená",J292,0)</f>
        <v>0</v>
      </c>
      <c r="BI292" s="187">
        <f>IF(N292="nulová",J292,0)</f>
        <v>0</v>
      </c>
      <c r="BJ292" s="19" t="s">
        <v>84</v>
      </c>
      <c r="BK292" s="187">
        <f>ROUND(I292*H292,2)</f>
        <v>0</v>
      </c>
      <c r="BL292" s="19" t="s">
        <v>301</v>
      </c>
      <c r="BM292" s="186" t="s">
        <v>6479</v>
      </c>
    </row>
    <row r="293" spans="1:65" s="2" customFormat="1" ht="16.5" customHeight="1">
      <c r="A293" s="36"/>
      <c r="B293" s="37"/>
      <c r="C293" s="175" t="s">
        <v>1689</v>
      </c>
      <c r="D293" s="175" t="s">
        <v>179</v>
      </c>
      <c r="E293" s="176" t="s">
        <v>6480</v>
      </c>
      <c r="F293" s="177" t="s">
        <v>6481</v>
      </c>
      <c r="G293" s="178" t="s">
        <v>595</v>
      </c>
      <c r="H293" s="179">
        <v>168</v>
      </c>
      <c r="I293" s="180"/>
      <c r="J293" s="181">
        <f>ROUND(I293*H293,2)</f>
        <v>0</v>
      </c>
      <c r="K293" s="177" t="s">
        <v>6056</v>
      </c>
      <c r="L293" s="41"/>
      <c r="M293" s="182" t="s">
        <v>19</v>
      </c>
      <c r="N293" s="183" t="s">
        <v>47</v>
      </c>
      <c r="O293" s="66"/>
      <c r="P293" s="184">
        <f>O293*H293</f>
        <v>0</v>
      </c>
      <c r="Q293" s="184">
        <v>0</v>
      </c>
      <c r="R293" s="184">
        <f>Q293*H293</f>
        <v>0</v>
      </c>
      <c r="S293" s="184">
        <v>0</v>
      </c>
      <c r="T293" s="185">
        <f>S293*H293</f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186" t="s">
        <v>301</v>
      </c>
      <c r="AT293" s="186" t="s">
        <v>179</v>
      </c>
      <c r="AU293" s="186" t="s">
        <v>86</v>
      </c>
      <c r="AY293" s="19" t="s">
        <v>177</v>
      </c>
      <c r="BE293" s="187">
        <f>IF(N293="základní",J293,0)</f>
        <v>0</v>
      </c>
      <c r="BF293" s="187">
        <f>IF(N293="snížená",J293,0)</f>
        <v>0</v>
      </c>
      <c r="BG293" s="187">
        <f>IF(N293="zákl. přenesená",J293,0)</f>
        <v>0</v>
      </c>
      <c r="BH293" s="187">
        <f>IF(N293="sníž. přenesená",J293,0)</f>
        <v>0</v>
      </c>
      <c r="BI293" s="187">
        <f>IF(N293="nulová",J293,0)</f>
        <v>0</v>
      </c>
      <c r="BJ293" s="19" t="s">
        <v>84</v>
      </c>
      <c r="BK293" s="187">
        <f>ROUND(I293*H293,2)</f>
        <v>0</v>
      </c>
      <c r="BL293" s="19" t="s">
        <v>301</v>
      </c>
      <c r="BM293" s="186" t="s">
        <v>6482</v>
      </c>
    </row>
    <row r="294" spans="1:65" s="2" customFormat="1" ht="19.5">
      <c r="A294" s="36"/>
      <c r="B294" s="37"/>
      <c r="C294" s="38"/>
      <c r="D294" s="195" t="s">
        <v>4396</v>
      </c>
      <c r="E294" s="38"/>
      <c r="F294" s="260" t="s">
        <v>6483</v>
      </c>
      <c r="G294" s="38"/>
      <c r="H294" s="38"/>
      <c r="I294" s="190"/>
      <c r="J294" s="38"/>
      <c r="K294" s="38"/>
      <c r="L294" s="41"/>
      <c r="M294" s="191"/>
      <c r="N294" s="192"/>
      <c r="O294" s="66"/>
      <c r="P294" s="66"/>
      <c r="Q294" s="66"/>
      <c r="R294" s="66"/>
      <c r="S294" s="66"/>
      <c r="T294" s="67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T294" s="19" t="s">
        <v>4396</v>
      </c>
      <c r="AU294" s="19" t="s">
        <v>86</v>
      </c>
    </row>
    <row r="295" spans="1:65" s="2" customFormat="1" ht="16.5" customHeight="1">
      <c r="A295" s="36"/>
      <c r="B295" s="37"/>
      <c r="C295" s="175" t="s">
        <v>1712</v>
      </c>
      <c r="D295" s="175" t="s">
        <v>179</v>
      </c>
      <c r="E295" s="176" t="s">
        <v>6484</v>
      </c>
      <c r="F295" s="177" t="s">
        <v>6485</v>
      </c>
      <c r="G295" s="178" t="s">
        <v>595</v>
      </c>
      <c r="H295" s="179">
        <v>66</v>
      </c>
      <c r="I295" s="180"/>
      <c r="J295" s="181">
        <f>ROUND(I295*H295,2)</f>
        <v>0</v>
      </c>
      <c r="K295" s="177" t="s">
        <v>6472</v>
      </c>
      <c r="L295" s="41"/>
      <c r="M295" s="182" t="s">
        <v>19</v>
      </c>
      <c r="N295" s="183" t="s">
        <v>47</v>
      </c>
      <c r="O295" s="66"/>
      <c r="P295" s="184">
        <f>O295*H295</f>
        <v>0</v>
      </c>
      <c r="Q295" s="184">
        <v>0</v>
      </c>
      <c r="R295" s="184">
        <f>Q295*H295</f>
        <v>0</v>
      </c>
      <c r="S295" s="184">
        <v>0</v>
      </c>
      <c r="T295" s="185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186" t="s">
        <v>301</v>
      </c>
      <c r="AT295" s="186" t="s">
        <v>179</v>
      </c>
      <c r="AU295" s="186" t="s">
        <v>86</v>
      </c>
      <c r="AY295" s="19" t="s">
        <v>177</v>
      </c>
      <c r="BE295" s="187">
        <f>IF(N295="základní",J295,0)</f>
        <v>0</v>
      </c>
      <c r="BF295" s="187">
        <f>IF(N295="snížená",J295,0)</f>
        <v>0</v>
      </c>
      <c r="BG295" s="187">
        <f>IF(N295="zákl. přenesená",J295,0)</f>
        <v>0</v>
      </c>
      <c r="BH295" s="187">
        <f>IF(N295="sníž. přenesená",J295,0)</f>
        <v>0</v>
      </c>
      <c r="BI295" s="187">
        <f>IF(N295="nulová",J295,0)</f>
        <v>0</v>
      </c>
      <c r="BJ295" s="19" t="s">
        <v>84</v>
      </c>
      <c r="BK295" s="187">
        <f>ROUND(I295*H295,2)</f>
        <v>0</v>
      </c>
      <c r="BL295" s="19" t="s">
        <v>301</v>
      </c>
      <c r="BM295" s="186" t="s">
        <v>6486</v>
      </c>
    </row>
    <row r="296" spans="1:65" s="2" customFormat="1" ht="16.5" customHeight="1">
      <c r="A296" s="36"/>
      <c r="B296" s="37"/>
      <c r="C296" s="175" t="s">
        <v>1719</v>
      </c>
      <c r="D296" s="175" t="s">
        <v>179</v>
      </c>
      <c r="E296" s="176" t="s">
        <v>6487</v>
      </c>
      <c r="F296" s="177" t="s">
        <v>6488</v>
      </c>
      <c r="G296" s="178" t="s">
        <v>595</v>
      </c>
      <c r="H296" s="179">
        <v>102</v>
      </c>
      <c r="I296" s="180"/>
      <c r="J296" s="181">
        <f>ROUND(I296*H296,2)</f>
        <v>0</v>
      </c>
      <c r="K296" s="177" t="s">
        <v>6472</v>
      </c>
      <c r="L296" s="41"/>
      <c r="M296" s="182" t="s">
        <v>19</v>
      </c>
      <c r="N296" s="183" t="s">
        <v>47</v>
      </c>
      <c r="O296" s="66"/>
      <c r="P296" s="184">
        <f>O296*H296</f>
        <v>0</v>
      </c>
      <c r="Q296" s="184">
        <v>0</v>
      </c>
      <c r="R296" s="184">
        <f>Q296*H296</f>
        <v>0</v>
      </c>
      <c r="S296" s="184">
        <v>0</v>
      </c>
      <c r="T296" s="185">
        <f>S296*H296</f>
        <v>0</v>
      </c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R296" s="186" t="s">
        <v>301</v>
      </c>
      <c r="AT296" s="186" t="s">
        <v>179</v>
      </c>
      <c r="AU296" s="186" t="s">
        <v>86</v>
      </c>
      <c r="AY296" s="19" t="s">
        <v>177</v>
      </c>
      <c r="BE296" s="187">
        <f>IF(N296="základní",J296,0)</f>
        <v>0</v>
      </c>
      <c r="BF296" s="187">
        <f>IF(N296="snížená",J296,0)</f>
        <v>0</v>
      </c>
      <c r="BG296" s="187">
        <f>IF(N296="zákl. přenesená",J296,0)</f>
        <v>0</v>
      </c>
      <c r="BH296" s="187">
        <f>IF(N296="sníž. přenesená",J296,0)</f>
        <v>0</v>
      </c>
      <c r="BI296" s="187">
        <f>IF(N296="nulová",J296,0)</f>
        <v>0</v>
      </c>
      <c r="BJ296" s="19" t="s">
        <v>84</v>
      </c>
      <c r="BK296" s="187">
        <f>ROUND(I296*H296,2)</f>
        <v>0</v>
      </c>
      <c r="BL296" s="19" t="s">
        <v>301</v>
      </c>
      <c r="BM296" s="186" t="s">
        <v>6489</v>
      </c>
    </row>
    <row r="297" spans="1:65" s="2" customFormat="1" ht="16.5" customHeight="1">
      <c r="A297" s="36"/>
      <c r="B297" s="37"/>
      <c r="C297" s="175" t="s">
        <v>1728</v>
      </c>
      <c r="D297" s="175" t="s">
        <v>179</v>
      </c>
      <c r="E297" s="176" t="s">
        <v>4897</v>
      </c>
      <c r="F297" s="177" t="s">
        <v>6490</v>
      </c>
      <c r="G297" s="178" t="s">
        <v>595</v>
      </c>
      <c r="H297" s="179">
        <v>44</v>
      </c>
      <c r="I297" s="180"/>
      <c r="J297" s="181">
        <f>ROUND(I297*H297,2)</f>
        <v>0</v>
      </c>
      <c r="K297" s="177" t="s">
        <v>6056</v>
      </c>
      <c r="L297" s="41"/>
      <c r="M297" s="182" t="s">
        <v>19</v>
      </c>
      <c r="N297" s="183" t="s">
        <v>47</v>
      </c>
      <c r="O297" s="66"/>
      <c r="P297" s="184">
        <f>O297*H297</f>
        <v>0</v>
      </c>
      <c r="Q297" s="184">
        <v>0</v>
      </c>
      <c r="R297" s="184">
        <f>Q297*H297</f>
        <v>0</v>
      </c>
      <c r="S297" s="184">
        <v>0</v>
      </c>
      <c r="T297" s="185">
        <f>S297*H297</f>
        <v>0</v>
      </c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R297" s="186" t="s">
        <v>301</v>
      </c>
      <c r="AT297" s="186" t="s">
        <v>179</v>
      </c>
      <c r="AU297" s="186" t="s">
        <v>86</v>
      </c>
      <c r="AY297" s="19" t="s">
        <v>177</v>
      </c>
      <c r="BE297" s="187">
        <f>IF(N297="základní",J297,0)</f>
        <v>0</v>
      </c>
      <c r="BF297" s="187">
        <f>IF(N297="snížená",J297,0)</f>
        <v>0</v>
      </c>
      <c r="BG297" s="187">
        <f>IF(N297="zákl. přenesená",J297,0)</f>
        <v>0</v>
      </c>
      <c r="BH297" s="187">
        <f>IF(N297="sníž. přenesená",J297,0)</f>
        <v>0</v>
      </c>
      <c r="BI297" s="187">
        <f>IF(N297="nulová",J297,0)</f>
        <v>0</v>
      </c>
      <c r="BJ297" s="19" t="s">
        <v>84</v>
      </c>
      <c r="BK297" s="187">
        <f>ROUND(I297*H297,2)</f>
        <v>0</v>
      </c>
      <c r="BL297" s="19" t="s">
        <v>301</v>
      </c>
      <c r="BM297" s="186" t="s">
        <v>6491</v>
      </c>
    </row>
    <row r="298" spans="1:65" s="2" customFormat="1" ht="19.5">
      <c r="A298" s="36"/>
      <c r="B298" s="37"/>
      <c r="C298" s="38"/>
      <c r="D298" s="195" t="s">
        <v>4396</v>
      </c>
      <c r="E298" s="38"/>
      <c r="F298" s="260" t="s">
        <v>6492</v>
      </c>
      <c r="G298" s="38"/>
      <c r="H298" s="38"/>
      <c r="I298" s="190"/>
      <c r="J298" s="38"/>
      <c r="K298" s="38"/>
      <c r="L298" s="41"/>
      <c r="M298" s="191"/>
      <c r="N298" s="192"/>
      <c r="O298" s="66"/>
      <c r="P298" s="66"/>
      <c r="Q298" s="66"/>
      <c r="R298" s="66"/>
      <c r="S298" s="66"/>
      <c r="T298" s="67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T298" s="19" t="s">
        <v>4396</v>
      </c>
      <c r="AU298" s="19" t="s">
        <v>86</v>
      </c>
    </row>
    <row r="299" spans="1:65" s="2" customFormat="1" ht="16.5" customHeight="1">
      <c r="A299" s="36"/>
      <c r="B299" s="37"/>
      <c r="C299" s="175" t="s">
        <v>1740</v>
      </c>
      <c r="D299" s="175" t="s">
        <v>179</v>
      </c>
      <c r="E299" s="176" t="s">
        <v>6493</v>
      </c>
      <c r="F299" s="177" t="s">
        <v>6494</v>
      </c>
      <c r="G299" s="178" t="s">
        <v>595</v>
      </c>
      <c r="H299" s="179">
        <v>22</v>
      </c>
      <c r="I299" s="180"/>
      <c r="J299" s="181">
        <f>ROUND(I299*H299,2)</f>
        <v>0</v>
      </c>
      <c r="K299" s="177" t="s">
        <v>6472</v>
      </c>
      <c r="L299" s="41"/>
      <c r="M299" s="182" t="s">
        <v>19</v>
      </c>
      <c r="N299" s="183" t="s">
        <v>47</v>
      </c>
      <c r="O299" s="66"/>
      <c r="P299" s="184">
        <f>O299*H299</f>
        <v>0</v>
      </c>
      <c r="Q299" s="184">
        <v>0</v>
      </c>
      <c r="R299" s="184">
        <f>Q299*H299</f>
        <v>0</v>
      </c>
      <c r="S299" s="184">
        <v>0</v>
      </c>
      <c r="T299" s="185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186" t="s">
        <v>301</v>
      </c>
      <c r="AT299" s="186" t="s">
        <v>179</v>
      </c>
      <c r="AU299" s="186" t="s">
        <v>86</v>
      </c>
      <c r="AY299" s="19" t="s">
        <v>177</v>
      </c>
      <c r="BE299" s="187">
        <f>IF(N299="základní",J299,0)</f>
        <v>0</v>
      </c>
      <c r="BF299" s="187">
        <f>IF(N299="snížená",J299,0)</f>
        <v>0</v>
      </c>
      <c r="BG299" s="187">
        <f>IF(N299="zákl. přenesená",J299,0)</f>
        <v>0</v>
      </c>
      <c r="BH299" s="187">
        <f>IF(N299="sníž. přenesená",J299,0)</f>
        <v>0</v>
      </c>
      <c r="BI299" s="187">
        <f>IF(N299="nulová",J299,0)</f>
        <v>0</v>
      </c>
      <c r="BJ299" s="19" t="s">
        <v>84</v>
      </c>
      <c r="BK299" s="187">
        <f>ROUND(I299*H299,2)</f>
        <v>0</v>
      </c>
      <c r="BL299" s="19" t="s">
        <v>301</v>
      </c>
      <c r="BM299" s="186" t="s">
        <v>6495</v>
      </c>
    </row>
    <row r="300" spans="1:65" s="2" customFormat="1" ht="16.5" customHeight="1">
      <c r="A300" s="36"/>
      <c r="B300" s="37"/>
      <c r="C300" s="175" t="s">
        <v>1746</v>
      </c>
      <c r="D300" s="175" t="s">
        <v>179</v>
      </c>
      <c r="E300" s="176" t="s">
        <v>6496</v>
      </c>
      <c r="F300" s="177" t="s">
        <v>6497</v>
      </c>
      <c r="G300" s="178" t="s">
        <v>595</v>
      </c>
      <c r="H300" s="179">
        <v>22</v>
      </c>
      <c r="I300" s="180"/>
      <c r="J300" s="181">
        <f>ROUND(I300*H300,2)</f>
        <v>0</v>
      </c>
      <c r="K300" s="177" t="s">
        <v>6472</v>
      </c>
      <c r="L300" s="41"/>
      <c r="M300" s="182" t="s">
        <v>19</v>
      </c>
      <c r="N300" s="183" t="s">
        <v>47</v>
      </c>
      <c r="O300" s="66"/>
      <c r="P300" s="184">
        <f>O300*H300</f>
        <v>0</v>
      </c>
      <c r="Q300" s="184">
        <v>0</v>
      </c>
      <c r="R300" s="184">
        <f>Q300*H300</f>
        <v>0</v>
      </c>
      <c r="S300" s="184">
        <v>0</v>
      </c>
      <c r="T300" s="185">
        <f>S300*H300</f>
        <v>0</v>
      </c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R300" s="186" t="s">
        <v>301</v>
      </c>
      <c r="AT300" s="186" t="s">
        <v>179</v>
      </c>
      <c r="AU300" s="186" t="s">
        <v>86</v>
      </c>
      <c r="AY300" s="19" t="s">
        <v>177</v>
      </c>
      <c r="BE300" s="187">
        <f>IF(N300="základní",J300,0)</f>
        <v>0</v>
      </c>
      <c r="BF300" s="187">
        <f>IF(N300="snížená",J300,0)</f>
        <v>0</v>
      </c>
      <c r="BG300" s="187">
        <f>IF(N300="zákl. přenesená",J300,0)</f>
        <v>0</v>
      </c>
      <c r="BH300" s="187">
        <f>IF(N300="sníž. přenesená",J300,0)</f>
        <v>0</v>
      </c>
      <c r="BI300" s="187">
        <f>IF(N300="nulová",J300,0)</f>
        <v>0</v>
      </c>
      <c r="BJ300" s="19" t="s">
        <v>84</v>
      </c>
      <c r="BK300" s="187">
        <f>ROUND(I300*H300,2)</f>
        <v>0</v>
      </c>
      <c r="BL300" s="19" t="s">
        <v>301</v>
      </c>
      <c r="BM300" s="186" t="s">
        <v>6498</v>
      </c>
    </row>
    <row r="301" spans="1:65" s="2" customFormat="1" ht="16.5" customHeight="1">
      <c r="A301" s="36"/>
      <c r="B301" s="37"/>
      <c r="C301" s="175" t="s">
        <v>1752</v>
      </c>
      <c r="D301" s="175" t="s">
        <v>179</v>
      </c>
      <c r="E301" s="176" t="s">
        <v>6499</v>
      </c>
      <c r="F301" s="177" t="s">
        <v>6500</v>
      </c>
      <c r="G301" s="178" t="s">
        <v>595</v>
      </c>
      <c r="H301" s="179">
        <v>676</v>
      </c>
      <c r="I301" s="180"/>
      <c r="J301" s="181">
        <f>ROUND(I301*H301,2)</f>
        <v>0</v>
      </c>
      <c r="K301" s="177" t="s">
        <v>6056</v>
      </c>
      <c r="L301" s="41"/>
      <c r="M301" s="182" t="s">
        <v>19</v>
      </c>
      <c r="N301" s="183" t="s">
        <v>47</v>
      </c>
      <c r="O301" s="66"/>
      <c r="P301" s="184">
        <f>O301*H301</f>
        <v>0</v>
      </c>
      <c r="Q301" s="184">
        <v>0</v>
      </c>
      <c r="R301" s="184">
        <f>Q301*H301</f>
        <v>0</v>
      </c>
      <c r="S301" s="184">
        <v>0</v>
      </c>
      <c r="T301" s="185">
        <f>S301*H301</f>
        <v>0</v>
      </c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R301" s="186" t="s">
        <v>301</v>
      </c>
      <c r="AT301" s="186" t="s">
        <v>179</v>
      </c>
      <c r="AU301" s="186" t="s">
        <v>86</v>
      </c>
      <c r="AY301" s="19" t="s">
        <v>177</v>
      </c>
      <c r="BE301" s="187">
        <f>IF(N301="základní",J301,0)</f>
        <v>0</v>
      </c>
      <c r="BF301" s="187">
        <f>IF(N301="snížená",J301,0)</f>
        <v>0</v>
      </c>
      <c r="BG301" s="187">
        <f>IF(N301="zákl. přenesená",J301,0)</f>
        <v>0</v>
      </c>
      <c r="BH301" s="187">
        <f>IF(N301="sníž. přenesená",J301,0)</f>
        <v>0</v>
      </c>
      <c r="BI301" s="187">
        <f>IF(N301="nulová",J301,0)</f>
        <v>0</v>
      </c>
      <c r="BJ301" s="19" t="s">
        <v>84</v>
      </c>
      <c r="BK301" s="187">
        <f>ROUND(I301*H301,2)</f>
        <v>0</v>
      </c>
      <c r="BL301" s="19" t="s">
        <v>301</v>
      </c>
      <c r="BM301" s="186" t="s">
        <v>6501</v>
      </c>
    </row>
    <row r="302" spans="1:65" s="2" customFormat="1" ht="19.5">
      <c r="A302" s="36"/>
      <c r="B302" s="37"/>
      <c r="C302" s="38"/>
      <c r="D302" s="195" t="s">
        <v>4396</v>
      </c>
      <c r="E302" s="38"/>
      <c r="F302" s="260" t="s">
        <v>6502</v>
      </c>
      <c r="G302" s="38"/>
      <c r="H302" s="38"/>
      <c r="I302" s="190"/>
      <c r="J302" s="38"/>
      <c r="K302" s="38"/>
      <c r="L302" s="41"/>
      <c r="M302" s="191"/>
      <c r="N302" s="192"/>
      <c r="O302" s="66"/>
      <c r="P302" s="66"/>
      <c r="Q302" s="66"/>
      <c r="R302" s="66"/>
      <c r="S302" s="66"/>
      <c r="T302" s="67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T302" s="19" t="s">
        <v>4396</v>
      </c>
      <c r="AU302" s="19" t="s">
        <v>86</v>
      </c>
    </row>
    <row r="303" spans="1:65" s="2" customFormat="1" ht="16.5" customHeight="1">
      <c r="A303" s="36"/>
      <c r="B303" s="37"/>
      <c r="C303" s="175" t="s">
        <v>1757</v>
      </c>
      <c r="D303" s="175" t="s">
        <v>179</v>
      </c>
      <c r="E303" s="176" t="s">
        <v>6503</v>
      </c>
      <c r="F303" s="177" t="s">
        <v>6504</v>
      </c>
      <c r="G303" s="178" t="s">
        <v>595</v>
      </c>
      <c r="H303" s="179">
        <v>40</v>
      </c>
      <c r="I303" s="180"/>
      <c r="J303" s="181">
        <f t="shared" ref="J303:J310" si="90">ROUND(I303*H303,2)</f>
        <v>0</v>
      </c>
      <c r="K303" s="177" t="s">
        <v>6056</v>
      </c>
      <c r="L303" s="41"/>
      <c r="M303" s="182" t="s">
        <v>19</v>
      </c>
      <c r="N303" s="183" t="s">
        <v>47</v>
      </c>
      <c r="O303" s="66"/>
      <c r="P303" s="184">
        <f t="shared" ref="P303:P310" si="91">O303*H303</f>
        <v>0</v>
      </c>
      <c r="Q303" s="184">
        <v>0</v>
      </c>
      <c r="R303" s="184">
        <f t="shared" ref="R303:R310" si="92">Q303*H303</f>
        <v>0</v>
      </c>
      <c r="S303" s="184">
        <v>0</v>
      </c>
      <c r="T303" s="185">
        <f t="shared" ref="T303:T310" si="93"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186" t="s">
        <v>301</v>
      </c>
      <c r="AT303" s="186" t="s">
        <v>179</v>
      </c>
      <c r="AU303" s="186" t="s">
        <v>86</v>
      </c>
      <c r="AY303" s="19" t="s">
        <v>177</v>
      </c>
      <c r="BE303" s="187">
        <f t="shared" ref="BE303:BE310" si="94">IF(N303="základní",J303,0)</f>
        <v>0</v>
      </c>
      <c r="BF303" s="187">
        <f t="shared" ref="BF303:BF310" si="95">IF(N303="snížená",J303,0)</f>
        <v>0</v>
      </c>
      <c r="BG303" s="187">
        <f t="shared" ref="BG303:BG310" si="96">IF(N303="zákl. přenesená",J303,0)</f>
        <v>0</v>
      </c>
      <c r="BH303" s="187">
        <f t="shared" ref="BH303:BH310" si="97">IF(N303="sníž. přenesená",J303,0)</f>
        <v>0</v>
      </c>
      <c r="BI303" s="187">
        <f t="shared" ref="BI303:BI310" si="98">IF(N303="nulová",J303,0)</f>
        <v>0</v>
      </c>
      <c r="BJ303" s="19" t="s">
        <v>84</v>
      </c>
      <c r="BK303" s="187">
        <f t="shared" ref="BK303:BK310" si="99">ROUND(I303*H303,2)</f>
        <v>0</v>
      </c>
      <c r="BL303" s="19" t="s">
        <v>301</v>
      </c>
      <c r="BM303" s="186" t="s">
        <v>6505</v>
      </c>
    </row>
    <row r="304" spans="1:65" s="2" customFormat="1" ht="16.5" customHeight="1">
      <c r="A304" s="36"/>
      <c r="B304" s="37"/>
      <c r="C304" s="175" t="s">
        <v>1762</v>
      </c>
      <c r="D304" s="175" t="s">
        <v>179</v>
      </c>
      <c r="E304" s="176" t="s">
        <v>6506</v>
      </c>
      <c r="F304" s="177" t="s">
        <v>6507</v>
      </c>
      <c r="G304" s="178" t="s">
        <v>1252</v>
      </c>
      <c r="H304" s="179">
        <v>1</v>
      </c>
      <c r="I304" s="180"/>
      <c r="J304" s="181">
        <f t="shared" si="90"/>
        <v>0</v>
      </c>
      <c r="K304" s="177" t="s">
        <v>6056</v>
      </c>
      <c r="L304" s="41"/>
      <c r="M304" s="182" t="s">
        <v>19</v>
      </c>
      <c r="N304" s="183" t="s">
        <v>47</v>
      </c>
      <c r="O304" s="66"/>
      <c r="P304" s="184">
        <f t="shared" si="91"/>
        <v>0</v>
      </c>
      <c r="Q304" s="184">
        <v>0</v>
      </c>
      <c r="R304" s="184">
        <f t="shared" si="92"/>
        <v>0</v>
      </c>
      <c r="S304" s="184">
        <v>0</v>
      </c>
      <c r="T304" s="185">
        <f t="shared" si="93"/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186" t="s">
        <v>301</v>
      </c>
      <c r="AT304" s="186" t="s">
        <v>179</v>
      </c>
      <c r="AU304" s="186" t="s">
        <v>86</v>
      </c>
      <c r="AY304" s="19" t="s">
        <v>177</v>
      </c>
      <c r="BE304" s="187">
        <f t="shared" si="94"/>
        <v>0</v>
      </c>
      <c r="BF304" s="187">
        <f t="shared" si="95"/>
        <v>0</v>
      </c>
      <c r="BG304" s="187">
        <f t="shared" si="96"/>
        <v>0</v>
      </c>
      <c r="BH304" s="187">
        <f t="shared" si="97"/>
        <v>0</v>
      </c>
      <c r="BI304" s="187">
        <f t="shared" si="98"/>
        <v>0</v>
      </c>
      <c r="BJ304" s="19" t="s">
        <v>84</v>
      </c>
      <c r="BK304" s="187">
        <f t="shared" si="99"/>
        <v>0</v>
      </c>
      <c r="BL304" s="19" t="s">
        <v>301</v>
      </c>
      <c r="BM304" s="186" t="s">
        <v>6508</v>
      </c>
    </row>
    <row r="305" spans="1:65" s="2" customFormat="1" ht="16.5" customHeight="1">
      <c r="A305" s="36"/>
      <c r="B305" s="37"/>
      <c r="C305" s="175" t="s">
        <v>1767</v>
      </c>
      <c r="D305" s="175" t="s">
        <v>179</v>
      </c>
      <c r="E305" s="176" t="s">
        <v>6509</v>
      </c>
      <c r="F305" s="177" t="s">
        <v>6510</v>
      </c>
      <c r="G305" s="178" t="s">
        <v>595</v>
      </c>
      <c r="H305" s="179">
        <v>1.1000000000000001</v>
      </c>
      <c r="I305" s="180"/>
      <c r="J305" s="181">
        <f t="shared" si="90"/>
        <v>0</v>
      </c>
      <c r="K305" s="177" t="s">
        <v>6472</v>
      </c>
      <c r="L305" s="41"/>
      <c r="M305" s="182" t="s">
        <v>19</v>
      </c>
      <c r="N305" s="183" t="s">
        <v>47</v>
      </c>
      <c r="O305" s="66"/>
      <c r="P305" s="184">
        <f t="shared" si="91"/>
        <v>0</v>
      </c>
      <c r="Q305" s="184">
        <v>0</v>
      </c>
      <c r="R305" s="184">
        <f t="shared" si="92"/>
        <v>0</v>
      </c>
      <c r="S305" s="184">
        <v>0</v>
      </c>
      <c r="T305" s="185">
        <f t="shared" si="93"/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186" t="s">
        <v>301</v>
      </c>
      <c r="AT305" s="186" t="s">
        <v>179</v>
      </c>
      <c r="AU305" s="186" t="s">
        <v>86</v>
      </c>
      <c r="AY305" s="19" t="s">
        <v>177</v>
      </c>
      <c r="BE305" s="187">
        <f t="shared" si="94"/>
        <v>0</v>
      </c>
      <c r="BF305" s="187">
        <f t="shared" si="95"/>
        <v>0</v>
      </c>
      <c r="BG305" s="187">
        <f t="shared" si="96"/>
        <v>0</v>
      </c>
      <c r="BH305" s="187">
        <f t="shared" si="97"/>
        <v>0</v>
      </c>
      <c r="BI305" s="187">
        <f t="shared" si="98"/>
        <v>0</v>
      </c>
      <c r="BJ305" s="19" t="s">
        <v>84</v>
      </c>
      <c r="BK305" s="187">
        <f t="shared" si="99"/>
        <v>0</v>
      </c>
      <c r="BL305" s="19" t="s">
        <v>301</v>
      </c>
      <c r="BM305" s="186" t="s">
        <v>6511</v>
      </c>
    </row>
    <row r="306" spans="1:65" s="2" customFormat="1" ht="16.5" customHeight="1">
      <c r="A306" s="36"/>
      <c r="B306" s="37"/>
      <c r="C306" s="175" t="s">
        <v>1773</v>
      </c>
      <c r="D306" s="175" t="s">
        <v>179</v>
      </c>
      <c r="E306" s="176" t="s">
        <v>6512</v>
      </c>
      <c r="F306" s="177" t="s">
        <v>6513</v>
      </c>
      <c r="G306" s="178" t="s">
        <v>595</v>
      </c>
      <c r="H306" s="179">
        <v>2</v>
      </c>
      <c r="I306" s="180"/>
      <c r="J306" s="181">
        <f t="shared" si="90"/>
        <v>0</v>
      </c>
      <c r="K306" s="177" t="s">
        <v>6472</v>
      </c>
      <c r="L306" s="41"/>
      <c r="M306" s="182" t="s">
        <v>19</v>
      </c>
      <c r="N306" s="183" t="s">
        <v>47</v>
      </c>
      <c r="O306" s="66"/>
      <c r="P306" s="184">
        <f t="shared" si="91"/>
        <v>0</v>
      </c>
      <c r="Q306" s="184">
        <v>0</v>
      </c>
      <c r="R306" s="184">
        <f t="shared" si="92"/>
        <v>0</v>
      </c>
      <c r="S306" s="184">
        <v>0</v>
      </c>
      <c r="T306" s="185">
        <f t="shared" si="93"/>
        <v>0</v>
      </c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R306" s="186" t="s">
        <v>301</v>
      </c>
      <c r="AT306" s="186" t="s">
        <v>179</v>
      </c>
      <c r="AU306" s="186" t="s">
        <v>86</v>
      </c>
      <c r="AY306" s="19" t="s">
        <v>177</v>
      </c>
      <c r="BE306" s="187">
        <f t="shared" si="94"/>
        <v>0</v>
      </c>
      <c r="BF306" s="187">
        <f t="shared" si="95"/>
        <v>0</v>
      </c>
      <c r="BG306" s="187">
        <f t="shared" si="96"/>
        <v>0</v>
      </c>
      <c r="BH306" s="187">
        <f t="shared" si="97"/>
        <v>0</v>
      </c>
      <c r="BI306" s="187">
        <f t="shared" si="98"/>
        <v>0</v>
      </c>
      <c r="BJ306" s="19" t="s">
        <v>84</v>
      </c>
      <c r="BK306" s="187">
        <f t="shared" si="99"/>
        <v>0</v>
      </c>
      <c r="BL306" s="19" t="s">
        <v>301</v>
      </c>
      <c r="BM306" s="186" t="s">
        <v>6514</v>
      </c>
    </row>
    <row r="307" spans="1:65" s="2" customFormat="1" ht="16.5" customHeight="1">
      <c r="A307" s="36"/>
      <c r="B307" s="37"/>
      <c r="C307" s="175" t="s">
        <v>1778</v>
      </c>
      <c r="D307" s="175" t="s">
        <v>179</v>
      </c>
      <c r="E307" s="176" t="s">
        <v>6515</v>
      </c>
      <c r="F307" s="177" t="s">
        <v>6516</v>
      </c>
      <c r="G307" s="178" t="s">
        <v>1252</v>
      </c>
      <c r="H307" s="179">
        <v>1</v>
      </c>
      <c r="I307" s="180"/>
      <c r="J307" s="181">
        <f t="shared" si="90"/>
        <v>0</v>
      </c>
      <c r="K307" s="177" t="s">
        <v>6401</v>
      </c>
      <c r="L307" s="41"/>
      <c r="M307" s="182" t="s">
        <v>19</v>
      </c>
      <c r="N307" s="183" t="s">
        <v>47</v>
      </c>
      <c r="O307" s="66"/>
      <c r="P307" s="184">
        <f t="shared" si="91"/>
        <v>0</v>
      </c>
      <c r="Q307" s="184">
        <v>0</v>
      </c>
      <c r="R307" s="184">
        <f t="shared" si="92"/>
        <v>0</v>
      </c>
      <c r="S307" s="184">
        <v>0</v>
      </c>
      <c r="T307" s="185">
        <f t="shared" si="93"/>
        <v>0</v>
      </c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R307" s="186" t="s">
        <v>301</v>
      </c>
      <c r="AT307" s="186" t="s">
        <v>179</v>
      </c>
      <c r="AU307" s="186" t="s">
        <v>86</v>
      </c>
      <c r="AY307" s="19" t="s">
        <v>177</v>
      </c>
      <c r="BE307" s="187">
        <f t="shared" si="94"/>
        <v>0</v>
      </c>
      <c r="BF307" s="187">
        <f t="shared" si="95"/>
        <v>0</v>
      </c>
      <c r="BG307" s="187">
        <f t="shared" si="96"/>
        <v>0</v>
      </c>
      <c r="BH307" s="187">
        <f t="shared" si="97"/>
        <v>0</v>
      </c>
      <c r="BI307" s="187">
        <f t="shared" si="98"/>
        <v>0</v>
      </c>
      <c r="BJ307" s="19" t="s">
        <v>84</v>
      </c>
      <c r="BK307" s="187">
        <f t="shared" si="99"/>
        <v>0</v>
      </c>
      <c r="BL307" s="19" t="s">
        <v>301</v>
      </c>
      <c r="BM307" s="186" t="s">
        <v>6517</v>
      </c>
    </row>
    <row r="308" spans="1:65" s="2" customFormat="1" ht="16.5" customHeight="1">
      <c r="A308" s="36"/>
      <c r="B308" s="37"/>
      <c r="C308" s="175" t="s">
        <v>1785</v>
      </c>
      <c r="D308" s="175" t="s">
        <v>179</v>
      </c>
      <c r="E308" s="176" t="s">
        <v>6518</v>
      </c>
      <c r="F308" s="177" t="s">
        <v>6519</v>
      </c>
      <c r="G308" s="178" t="s">
        <v>1252</v>
      </c>
      <c r="H308" s="179">
        <v>1</v>
      </c>
      <c r="I308" s="180"/>
      <c r="J308" s="181">
        <f t="shared" si="90"/>
        <v>0</v>
      </c>
      <c r="K308" s="177" t="s">
        <v>6401</v>
      </c>
      <c r="L308" s="41"/>
      <c r="M308" s="182" t="s">
        <v>19</v>
      </c>
      <c r="N308" s="183" t="s">
        <v>47</v>
      </c>
      <c r="O308" s="66"/>
      <c r="P308" s="184">
        <f t="shared" si="91"/>
        <v>0</v>
      </c>
      <c r="Q308" s="184">
        <v>0</v>
      </c>
      <c r="R308" s="184">
        <f t="shared" si="92"/>
        <v>0</v>
      </c>
      <c r="S308" s="184">
        <v>0</v>
      </c>
      <c r="T308" s="185">
        <f t="shared" si="93"/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186" t="s">
        <v>301</v>
      </c>
      <c r="AT308" s="186" t="s">
        <v>179</v>
      </c>
      <c r="AU308" s="186" t="s">
        <v>86</v>
      </c>
      <c r="AY308" s="19" t="s">
        <v>177</v>
      </c>
      <c r="BE308" s="187">
        <f t="shared" si="94"/>
        <v>0</v>
      </c>
      <c r="BF308" s="187">
        <f t="shared" si="95"/>
        <v>0</v>
      </c>
      <c r="BG308" s="187">
        <f t="shared" si="96"/>
        <v>0</v>
      </c>
      <c r="BH308" s="187">
        <f t="shared" si="97"/>
        <v>0</v>
      </c>
      <c r="BI308" s="187">
        <f t="shared" si="98"/>
        <v>0</v>
      </c>
      <c r="BJ308" s="19" t="s">
        <v>84</v>
      </c>
      <c r="BK308" s="187">
        <f t="shared" si="99"/>
        <v>0</v>
      </c>
      <c r="BL308" s="19" t="s">
        <v>301</v>
      </c>
      <c r="BM308" s="186" t="s">
        <v>6520</v>
      </c>
    </row>
    <row r="309" spans="1:65" s="2" customFormat="1" ht="16.5" customHeight="1">
      <c r="A309" s="36"/>
      <c r="B309" s="37"/>
      <c r="C309" s="175" t="s">
        <v>1790</v>
      </c>
      <c r="D309" s="175" t="s">
        <v>179</v>
      </c>
      <c r="E309" s="176" t="s">
        <v>6521</v>
      </c>
      <c r="F309" s="177" t="s">
        <v>6522</v>
      </c>
      <c r="G309" s="178" t="s">
        <v>272</v>
      </c>
      <c r="H309" s="179">
        <v>50</v>
      </c>
      <c r="I309" s="180"/>
      <c r="J309" s="181">
        <f t="shared" si="90"/>
        <v>0</v>
      </c>
      <c r="K309" s="177" t="s">
        <v>6056</v>
      </c>
      <c r="L309" s="41"/>
      <c r="M309" s="182" t="s">
        <v>19</v>
      </c>
      <c r="N309" s="183" t="s">
        <v>47</v>
      </c>
      <c r="O309" s="66"/>
      <c r="P309" s="184">
        <f t="shared" si="91"/>
        <v>0</v>
      </c>
      <c r="Q309" s="184">
        <v>0</v>
      </c>
      <c r="R309" s="184">
        <f t="shared" si="92"/>
        <v>0</v>
      </c>
      <c r="S309" s="184">
        <v>0</v>
      </c>
      <c r="T309" s="185">
        <f t="shared" si="93"/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186" t="s">
        <v>301</v>
      </c>
      <c r="AT309" s="186" t="s">
        <v>179</v>
      </c>
      <c r="AU309" s="186" t="s">
        <v>86</v>
      </c>
      <c r="AY309" s="19" t="s">
        <v>177</v>
      </c>
      <c r="BE309" s="187">
        <f t="shared" si="94"/>
        <v>0</v>
      </c>
      <c r="BF309" s="187">
        <f t="shared" si="95"/>
        <v>0</v>
      </c>
      <c r="BG309" s="187">
        <f t="shared" si="96"/>
        <v>0</v>
      </c>
      <c r="BH309" s="187">
        <f t="shared" si="97"/>
        <v>0</v>
      </c>
      <c r="BI309" s="187">
        <f t="shared" si="98"/>
        <v>0</v>
      </c>
      <c r="BJ309" s="19" t="s">
        <v>84</v>
      </c>
      <c r="BK309" s="187">
        <f t="shared" si="99"/>
        <v>0</v>
      </c>
      <c r="BL309" s="19" t="s">
        <v>301</v>
      </c>
      <c r="BM309" s="186" t="s">
        <v>6523</v>
      </c>
    </row>
    <row r="310" spans="1:65" s="2" customFormat="1" ht="16.5" customHeight="1">
      <c r="A310" s="36"/>
      <c r="B310" s="37"/>
      <c r="C310" s="175" t="s">
        <v>1795</v>
      </c>
      <c r="D310" s="175" t="s">
        <v>179</v>
      </c>
      <c r="E310" s="176" t="s">
        <v>6524</v>
      </c>
      <c r="F310" s="177" t="s">
        <v>6525</v>
      </c>
      <c r="G310" s="178" t="s">
        <v>1359</v>
      </c>
      <c r="H310" s="249"/>
      <c r="I310" s="180"/>
      <c r="J310" s="181">
        <f t="shared" si="90"/>
        <v>0</v>
      </c>
      <c r="K310" s="177" t="s">
        <v>6056</v>
      </c>
      <c r="L310" s="41"/>
      <c r="M310" s="182" t="s">
        <v>19</v>
      </c>
      <c r="N310" s="183" t="s">
        <v>47</v>
      </c>
      <c r="O310" s="66"/>
      <c r="P310" s="184">
        <f t="shared" si="91"/>
        <v>0</v>
      </c>
      <c r="Q310" s="184">
        <v>0</v>
      </c>
      <c r="R310" s="184">
        <f t="shared" si="92"/>
        <v>0</v>
      </c>
      <c r="S310" s="184">
        <v>0</v>
      </c>
      <c r="T310" s="185">
        <f t="shared" si="93"/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186" t="s">
        <v>301</v>
      </c>
      <c r="AT310" s="186" t="s">
        <v>179</v>
      </c>
      <c r="AU310" s="186" t="s">
        <v>86</v>
      </c>
      <c r="AY310" s="19" t="s">
        <v>177</v>
      </c>
      <c r="BE310" s="187">
        <f t="shared" si="94"/>
        <v>0</v>
      </c>
      <c r="BF310" s="187">
        <f t="shared" si="95"/>
        <v>0</v>
      </c>
      <c r="BG310" s="187">
        <f t="shared" si="96"/>
        <v>0</v>
      </c>
      <c r="BH310" s="187">
        <f t="shared" si="97"/>
        <v>0</v>
      </c>
      <c r="BI310" s="187">
        <f t="shared" si="98"/>
        <v>0</v>
      </c>
      <c r="BJ310" s="19" t="s">
        <v>84</v>
      </c>
      <c r="BK310" s="187">
        <f t="shared" si="99"/>
        <v>0</v>
      </c>
      <c r="BL310" s="19" t="s">
        <v>301</v>
      </c>
      <c r="BM310" s="186" t="s">
        <v>6526</v>
      </c>
    </row>
    <row r="311" spans="1:65" s="12" customFormat="1" ht="22.9" customHeight="1">
      <c r="B311" s="159"/>
      <c r="C311" s="160"/>
      <c r="D311" s="161" t="s">
        <v>75</v>
      </c>
      <c r="E311" s="173" t="s">
        <v>6527</v>
      </c>
      <c r="F311" s="173" t="s">
        <v>6528</v>
      </c>
      <c r="G311" s="160"/>
      <c r="H311" s="160"/>
      <c r="I311" s="163"/>
      <c r="J311" s="174">
        <f>BK311</f>
        <v>0</v>
      </c>
      <c r="K311" s="160"/>
      <c r="L311" s="165"/>
      <c r="M311" s="166"/>
      <c r="N311" s="167"/>
      <c r="O311" s="167"/>
      <c r="P311" s="168">
        <f>SUM(P312:P358)</f>
        <v>0</v>
      </c>
      <c r="Q311" s="167"/>
      <c r="R311" s="168">
        <f>SUM(R312:R358)</f>
        <v>0</v>
      </c>
      <c r="S311" s="167"/>
      <c r="T311" s="169">
        <f>SUM(T312:T358)</f>
        <v>0</v>
      </c>
      <c r="AR311" s="170" t="s">
        <v>86</v>
      </c>
      <c r="AT311" s="171" t="s">
        <v>75</v>
      </c>
      <c r="AU311" s="171" t="s">
        <v>84</v>
      </c>
      <c r="AY311" s="170" t="s">
        <v>177</v>
      </c>
      <c r="BK311" s="172">
        <f>SUM(BK312:BK358)</f>
        <v>0</v>
      </c>
    </row>
    <row r="312" spans="1:65" s="2" customFormat="1" ht="16.5" customHeight="1">
      <c r="A312" s="36"/>
      <c r="B312" s="37"/>
      <c r="C312" s="175" t="s">
        <v>1801</v>
      </c>
      <c r="D312" s="175" t="s">
        <v>179</v>
      </c>
      <c r="E312" s="176" t="s">
        <v>6529</v>
      </c>
      <c r="F312" s="177" t="s">
        <v>6530</v>
      </c>
      <c r="G312" s="178" t="s">
        <v>272</v>
      </c>
      <c r="H312" s="179">
        <v>1</v>
      </c>
      <c r="I312" s="180"/>
      <c r="J312" s="181">
        <f t="shared" ref="J312:J341" si="100">ROUND(I312*H312,2)</f>
        <v>0</v>
      </c>
      <c r="K312" s="177" t="s">
        <v>6401</v>
      </c>
      <c r="L312" s="41"/>
      <c r="M312" s="182" t="s">
        <v>19</v>
      </c>
      <c r="N312" s="183" t="s">
        <v>47</v>
      </c>
      <c r="O312" s="66"/>
      <c r="P312" s="184">
        <f t="shared" ref="P312:P341" si="101">O312*H312</f>
        <v>0</v>
      </c>
      <c r="Q312" s="184">
        <v>0</v>
      </c>
      <c r="R312" s="184">
        <f t="shared" ref="R312:R341" si="102">Q312*H312</f>
        <v>0</v>
      </c>
      <c r="S312" s="184">
        <v>0</v>
      </c>
      <c r="T312" s="185">
        <f t="shared" ref="T312:T341" si="103"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186" t="s">
        <v>301</v>
      </c>
      <c r="AT312" s="186" t="s">
        <v>179</v>
      </c>
      <c r="AU312" s="186" t="s">
        <v>86</v>
      </c>
      <c r="AY312" s="19" t="s">
        <v>177</v>
      </c>
      <c r="BE312" s="187">
        <f t="shared" ref="BE312:BE341" si="104">IF(N312="základní",J312,0)</f>
        <v>0</v>
      </c>
      <c r="BF312" s="187">
        <f t="shared" ref="BF312:BF341" si="105">IF(N312="snížená",J312,0)</f>
        <v>0</v>
      </c>
      <c r="BG312" s="187">
        <f t="shared" ref="BG312:BG341" si="106">IF(N312="zákl. přenesená",J312,0)</f>
        <v>0</v>
      </c>
      <c r="BH312" s="187">
        <f t="shared" ref="BH312:BH341" si="107">IF(N312="sníž. přenesená",J312,0)</f>
        <v>0</v>
      </c>
      <c r="BI312" s="187">
        <f t="shared" ref="BI312:BI341" si="108">IF(N312="nulová",J312,0)</f>
        <v>0</v>
      </c>
      <c r="BJ312" s="19" t="s">
        <v>84</v>
      </c>
      <c r="BK312" s="187">
        <f t="shared" ref="BK312:BK341" si="109">ROUND(I312*H312,2)</f>
        <v>0</v>
      </c>
      <c r="BL312" s="19" t="s">
        <v>301</v>
      </c>
      <c r="BM312" s="186" t="s">
        <v>6531</v>
      </c>
    </row>
    <row r="313" spans="1:65" s="2" customFormat="1" ht="16.5" customHeight="1">
      <c r="A313" s="36"/>
      <c r="B313" s="37"/>
      <c r="C313" s="175" t="s">
        <v>1803</v>
      </c>
      <c r="D313" s="175" t="s">
        <v>179</v>
      </c>
      <c r="E313" s="176" t="s">
        <v>6532</v>
      </c>
      <c r="F313" s="177" t="s">
        <v>6533</v>
      </c>
      <c r="G313" s="178" t="s">
        <v>272</v>
      </c>
      <c r="H313" s="179">
        <v>1</v>
      </c>
      <c r="I313" s="180"/>
      <c r="J313" s="181">
        <f t="shared" si="100"/>
        <v>0</v>
      </c>
      <c r="K313" s="177" t="s">
        <v>6056</v>
      </c>
      <c r="L313" s="41"/>
      <c r="M313" s="182" t="s">
        <v>19</v>
      </c>
      <c r="N313" s="183" t="s">
        <v>47</v>
      </c>
      <c r="O313" s="66"/>
      <c r="P313" s="184">
        <f t="shared" si="101"/>
        <v>0</v>
      </c>
      <c r="Q313" s="184">
        <v>0</v>
      </c>
      <c r="R313" s="184">
        <f t="shared" si="102"/>
        <v>0</v>
      </c>
      <c r="S313" s="184">
        <v>0</v>
      </c>
      <c r="T313" s="185">
        <f t="shared" si="103"/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186" t="s">
        <v>301</v>
      </c>
      <c r="AT313" s="186" t="s">
        <v>179</v>
      </c>
      <c r="AU313" s="186" t="s">
        <v>86</v>
      </c>
      <c r="AY313" s="19" t="s">
        <v>177</v>
      </c>
      <c r="BE313" s="187">
        <f t="shared" si="104"/>
        <v>0</v>
      </c>
      <c r="BF313" s="187">
        <f t="shared" si="105"/>
        <v>0</v>
      </c>
      <c r="BG313" s="187">
        <f t="shared" si="106"/>
        <v>0</v>
      </c>
      <c r="BH313" s="187">
        <f t="shared" si="107"/>
        <v>0</v>
      </c>
      <c r="BI313" s="187">
        <f t="shared" si="108"/>
        <v>0</v>
      </c>
      <c r="BJ313" s="19" t="s">
        <v>84</v>
      </c>
      <c r="BK313" s="187">
        <f t="shared" si="109"/>
        <v>0</v>
      </c>
      <c r="BL313" s="19" t="s">
        <v>301</v>
      </c>
      <c r="BM313" s="186" t="s">
        <v>6534</v>
      </c>
    </row>
    <row r="314" spans="1:65" s="2" customFormat="1" ht="16.5" customHeight="1">
      <c r="A314" s="36"/>
      <c r="B314" s="37"/>
      <c r="C314" s="175" t="s">
        <v>1808</v>
      </c>
      <c r="D314" s="175" t="s">
        <v>179</v>
      </c>
      <c r="E314" s="176" t="s">
        <v>6535</v>
      </c>
      <c r="F314" s="177" t="s">
        <v>6536</v>
      </c>
      <c r="G314" s="178" t="s">
        <v>272</v>
      </c>
      <c r="H314" s="179">
        <v>1</v>
      </c>
      <c r="I314" s="180"/>
      <c r="J314" s="181">
        <f t="shared" si="100"/>
        <v>0</v>
      </c>
      <c r="K314" s="177" t="s">
        <v>6401</v>
      </c>
      <c r="L314" s="41"/>
      <c r="M314" s="182" t="s">
        <v>19</v>
      </c>
      <c r="N314" s="183" t="s">
        <v>47</v>
      </c>
      <c r="O314" s="66"/>
      <c r="P314" s="184">
        <f t="shared" si="101"/>
        <v>0</v>
      </c>
      <c r="Q314" s="184">
        <v>0</v>
      </c>
      <c r="R314" s="184">
        <f t="shared" si="102"/>
        <v>0</v>
      </c>
      <c r="S314" s="184">
        <v>0</v>
      </c>
      <c r="T314" s="185">
        <f t="shared" si="103"/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186" t="s">
        <v>301</v>
      </c>
      <c r="AT314" s="186" t="s">
        <v>179</v>
      </c>
      <c r="AU314" s="186" t="s">
        <v>86</v>
      </c>
      <c r="AY314" s="19" t="s">
        <v>177</v>
      </c>
      <c r="BE314" s="187">
        <f t="shared" si="104"/>
        <v>0</v>
      </c>
      <c r="BF314" s="187">
        <f t="shared" si="105"/>
        <v>0</v>
      </c>
      <c r="BG314" s="187">
        <f t="shared" si="106"/>
        <v>0</v>
      </c>
      <c r="BH314" s="187">
        <f t="shared" si="107"/>
        <v>0</v>
      </c>
      <c r="BI314" s="187">
        <f t="shared" si="108"/>
        <v>0</v>
      </c>
      <c r="BJ314" s="19" t="s">
        <v>84</v>
      </c>
      <c r="BK314" s="187">
        <f t="shared" si="109"/>
        <v>0</v>
      </c>
      <c r="BL314" s="19" t="s">
        <v>301</v>
      </c>
      <c r="BM314" s="186" t="s">
        <v>6537</v>
      </c>
    </row>
    <row r="315" spans="1:65" s="2" customFormat="1" ht="16.5" customHeight="1">
      <c r="A315" s="36"/>
      <c r="B315" s="37"/>
      <c r="C315" s="175" t="s">
        <v>1813</v>
      </c>
      <c r="D315" s="175" t="s">
        <v>179</v>
      </c>
      <c r="E315" s="176" t="s">
        <v>6538</v>
      </c>
      <c r="F315" s="177" t="s">
        <v>6539</v>
      </c>
      <c r="G315" s="178" t="s">
        <v>272</v>
      </c>
      <c r="H315" s="179">
        <v>2</v>
      </c>
      <c r="I315" s="180"/>
      <c r="J315" s="181">
        <f t="shared" si="100"/>
        <v>0</v>
      </c>
      <c r="K315" s="177" t="s">
        <v>6056</v>
      </c>
      <c r="L315" s="41"/>
      <c r="M315" s="182" t="s">
        <v>19</v>
      </c>
      <c r="N315" s="183" t="s">
        <v>47</v>
      </c>
      <c r="O315" s="66"/>
      <c r="P315" s="184">
        <f t="shared" si="101"/>
        <v>0</v>
      </c>
      <c r="Q315" s="184">
        <v>0</v>
      </c>
      <c r="R315" s="184">
        <f t="shared" si="102"/>
        <v>0</v>
      </c>
      <c r="S315" s="184">
        <v>0</v>
      </c>
      <c r="T315" s="185">
        <f t="shared" si="103"/>
        <v>0</v>
      </c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R315" s="186" t="s">
        <v>301</v>
      </c>
      <c r="AT315" s="186" t="s">
        <v>179</v>
      </c>
      <c r="AU315" s="186" t="s">
        <v>86</v>
      </c>
      <c r="AY315" s="19" t="s">
        <v>177</v>
      </c>
      <c r="BE315" s="187">
        <f t="shared" si="104"/>
        <v>0</v>
      </c>
      <c r="BF315" s="187">
        <f t="shared" si="105"/>
        <v>0</v>
      </c>
      <c r="BG315" s="187">
        <f t="shared" si="106"/>
        <v>0</v>
      </c>
      <c r="BH315" s="187">
        <f t="shared" si="107"/>
        <v>0</v>
      </c>
      <c r="BI315" s="187">
        <f t="shared" si="108"/>
        <v>0</v>
      </c>
      <c r="BJ315" s="19" t="s">
        <v>84</v>
      </c>
      <c r="BK315" s="187">
        <f t="shared" si="109"/>
        <v>0</v>
      </c>
      <c r="BL315" s="19" t="s">
        <v>301</v>
      </c>
      <c r="BM315" s="186" t="s">
        <v>6540</v>
      </c>
    </row>
    <row r="316" spans="1:65" s="2" customFormat="1" ht="16.5" customHeight="1">
      <c r="A316" s="36"/>
      <c r="B316" s="37"/>
      <c r="C316" s="175" t="s">
        <v>1831</v>
      </c>
      <c r="D316" s="175" t="s">
        <v>179</v>
      </c>
      <c r="E316" s="176" t="s">
        <v>6541</v>
      </c>
      <c r="F316" s="177" t="s">
        <v>6542</v>
      </c>
      <c r="G316" s="178" t="s">
        <v>272</v>
      </c>
      <c r="H316" s="179">
        <v>9</v>
      </c>
      <c r="I316" s="180"/>
      <c r="J316" s="181">
        <f t="shared" si="100"/>
        <v>0</v>
      </c>
      <c r="K316" s="177" t="s">
        <v>6056</v>
      </c>
      <c r="L316" s="41"/>
      <c r="M316" s="182" t="s">
        <v>19</v>
      </c>
      <c r="N316" s="183" t="s">
        <v>47</v>
      </c>
      <c r="O316" s="66"/>
      <c r="P316" s="184">
        <f t="shared" si="101"/>
        <v>0</v>
      </c>
      <c r="Q316" s="184">
        <v>0</v>
      </c>
      <c r="R316" s="184">
        <f t="shared" si="102"/>
        <v>0</v>
      </c>
      <c r="S316" s="184">
        <v>0</v>
      </c>
      <c r="T316" s="185">
        <f t="shared" si="103"/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186" t="s">
        <v>301</v>
      </c>
      <c r="AT316" s="186" t="s">
        <v>179</v>
      </c>
      <c r="AU316" s="186" t="s">
        <v>86</v>
      </c>
      <c r="AY316" s="19" t="s">
        <v>177</v>
      </c>
      <c r="BE316" s="187">
        <f t="shared" si="104"/>
        <v>0</v>
      </c>
      <c r="BF316" s="187">
        <f t="shared" si="105"/>
        <v>0</v>
      </c>
      <c r="BG316" s="187">
        <f t="shared" si="106"/>
        <v>0</v>
      </c>
      <c r="BH316" s="187">
        <f t="shared" si="107"/>
        <v>0</v>
      </c>
      <c r="BI316" s="187">
        <f t="shared" si="108"/>
        <v>0</v>
      </c>
      <c r="BJ316" s="19" t="s">
        <v>84</v>
      </c>
      <c r="BK316" s="187">
        <f t="shared" si="109"/>
        <v>0</v>
      </c>
      <c r="BL316" s="19" t="s">
        <v>301</v>
      </c>
      <c r="BM316" s="186" t="s">
        <v>6543</v>
      </c>
    </row>
    <row r="317" spans="1:65" s="2" customFormat="1" ht="16.5" customHeight="1">
      <c r="A317" s="36"/>
      <c r="B317" s="37"/>
      <c r="C317" s="175" t="s">
        <v>1837</v>
      </c>
      <c r="D317" s="175" t="s">
        <v>179</v>
      </c>
      <c r="E317" s="176" t="s">
        <v>6544</v>
      </c>
      <c r="F317" s="177" t="s">
        <v>6545</v>
      </c>
      <c r="G317" s="178" t="s">
        <v>272</v>
      </c>
      <c r="H317" s="179">
        <v>6</v>
      </c>
      <c r="I317" s="180"/>
      <c r="J317" s="181">
        <f t="shared" si="100"/>
        <v>0</v>
      </c>
      <c r="K317" s="177" t="s">
        <v>6056</v>
      </c>
      <c r="L317" s="41"/>
      <c r="M317" s="182" t="s">
        <v>19</v>
      </c>
      <c r="N317" s="183" t="s">
        <v>47</v>
      </c>
      <c r="O317" s="66"/>
      <c r="P317" s="184">
        <f t="shared" si="101"/>
        <v>0</v>
      </c>
      <c r="Q317" s="184">
        <v>0</v>
      </c>
      <c r="R317" s="184">
        <f t="shared" si="102"/>
        <v>0</v>
      </c>
      <c r="S317" s="184">
        <v>0</v>
      </c>
      <c r="T317" s="185">
        <f t="shared" si="103"/>
        <v>0</v>
      </c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R317" s="186" t="s">
        <v>301</v>
      </c>
      <c r="AT317" s="186" t="s">
        <v>179</v>
      </c>
      <c r="AU317" s="186" t="s">
        <v>86</v>
      </c>
      <c r="AY317" s="19" t="s">
        <v>177</v>
      </c>
      <c r="BE317" s="187">
        <f t="shared" si="104"/>
        <v>0</v>
      </c>
      <c r="BF317" s="187">
        <f t="shared" si="105"/>
        <v>0</v>
      </c>
      <c r="BG317" s="187">
        <f t="shared" si="106"/>
        <v>0</v>
      </c>
      <c r="BH317" s="187">
        <f t="shared" si="107"/>
        <v>0</v>
      </c>
      <c r="BI317" s="187">
        <f t="shared" si="108"/>
        <v>0</v>
      </c>
      <c r="BJ317" s="19" t="s">
        <v>84</v>
      </c>
      <c r="BK317" s="187">
        <f t="shared" si="109"/>
        <v>0</v>
      </c>
      <c r="BL317" s="19" t="s">
        <v>301</v>
      </c>
      <c r="BM317" s="186" t="s">
        <v>6546</v>
      </c>
    </row>
    <row r="318" spans="1:65" s="2" customFormat="1" ht="16.5" customHeight="1">
      <c r="A318" s="36"/>
      <c r="B318" s="37"/>
      <c r="C318" s="175" t="s">
        <v>1842</v>
      </c>
      <c r="D318" s="175" t="s">
        <v>179</v>
      </c>
      <c r="E318" s="176" t="s">
        <v>6547</v>
      </c>
      <c r="F318" s="177" t="s">
        <v>6548</v>
      </c>
      <c r="G318" s="178" t="s">
        <v>272</v>
      </c>
      <c r="H318" s="179">
        <v>5</v>
      </c>
      <c r="I318" s="180"/>
      <c r="J318" s="181">
        <f t="shared" si="100"/>
        <v>0</v>
      </c>
      <c r="K318" s="177" t="s">
        <v>6401</v>
      </c>
      <c r="L318" s="41"/>
      <c r="M318" s="182" t="s">
        <v>19</v>
      </c>
      <c r="N318" s="183" t="s">
        <v>47</v>
      </c>
      <c r="O318" s="66"/>
      <c r="P318" s="184">
        <f t="shared" si="101"/>
        <v>0</v>
      </c>
      <c r="Q318" s="184">
        <v>0</v>
      </c>
      <c r="R318" s="184">
        <f t="shared" si="102"/>
        <v>0</v>
      </c>
      <c r="S318" s="184">
        <v>0</v>
      </c>
      <c r="T318" s="185">
        <f t="shared" si="103"/>
        <v>0</v>
      </c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R318" s="186" t="s">
        <v>301</v>
      </c>
      <c r="AT318" s="186" t="s">
        <v>179</v>
      </c>
      <c r="AU318" s="186" t="s">
        <v>86</v>
      </c>
      <c r="AY318" s="19" t="s">
        <v>177</v>
      </c>
      <c r="BE318" s="187">
        <f t="shared" si="104"/>
        <v>0</v>
      </c>
      <c r="BF318" s="187">
        <f t="shared" si="105"/>
        <v>0</v>
      </c>
      <c r="BG318" s="187">
        <f t="shared" si="106"/>
        <v>0</v>
      </c>
      <c r="BH318" s="187">
        <f t="shared" si="107"/>
        <v>0</v>
      </c>
      <c r="BI318" s="187">
        <f t="shared" si="108"/>
        <v>0</v>
      </c>
      <c r="BJ318" s="19" t="s">
        <v>84</v>
      </c>
      <c r="BK318" s="187">
        <f t="shared" si="109"/>
        <v>0</v>
      </c>
      <c r="BL318" s="19" t="s">
        <v>301</v>
      </c>
      <c r="BM318" s="186" t="s">
        <v>6549</v>
      </c>
    </row>
    <row r="319" spans="1:65" s="2" customFormat="1" ht="16.5" customHeight="1">
      <c r="A319" s="36"/>
      <c r="B319" s="37"/>
      <c r="C319" s="175" t="s">
        <v>1846</v>
      </c>
      <c r="D319" s="175" t="s">
        <v>179</v>
      </c>
      <c r="E319" s="176" t="s">
        <v>6550</v>
      </c>
      <c r="F319" s="177" t="s">
        <v>6551</v>
      </c>
      <c r="G319" s="178" t="s">
        <v>272</v>
      </c>
      <c r="H319" s="179">
        <v>4</v>
      </c>
      <c r="I319" s="180"/>
      <c r="J319" s="181">
        <f t="shared" si="100"/>
        <v>0</v>
      </c>
      <c r="K319" s="177" t="s">
        <v>6056</v>
      </c>
      <c r="L319" s="41"/>
      <c r="M319" s="182" t="s">
        <v>19</v>
      </c>
      <c r="N319" s="183" t="s">
        <v>47</v>
      </c>
      <c r="O319" s="66"/>
      <c r="P319" s="184">
        <f t="shared" si="101"/>
        <v>0</v>
      </c>
      <c r="Q319" s="184">
        <v>0</v>
      </c>
      <c r="R319" s="184">
        <f t="shared" si="102"/>
        <v>0</v>
      </c>
      <c r="S319" s="184">
        <v>0</v>
      </c>
      <c r="T319" s="185">
        <f t="shared" si="103"/>
        <v>0</v>
      </c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R319" s="186" t="s">
        <v>301</v>
      </c>
      <c r="AT319" s="186" t="s">
        <v>179</v>
      </c>
      <c r="AU319" s="186" t="s">
        <v>86</v>
      </c>
      <c r="AY319" s="19" t="s">
        <v>177</v>
      </c>
      <c r="BE319" s="187">
        <f t="shared" si="104"/>
        <v>0</v>
      </c>
      <c r="BF319" s="187">
        <f t="shared" si="105"/>
        <v>0</v>
      </c>
      <c r="BG319" s="187">
        <f t="shared" si="106"/>
        <v>0</v>
      </c>
      <c r="BH319" s="187">
        <f t="shared" si="107"/>
        <v>0</v>
      </c>
      <c r="BI319" s="187">
        <f t="shared" si="108"/>
        <v>0</v>
      </c>
      <c r="BJ319" s="19" t="s">
        <v>84</v>
      </c>
      <c r="BK319" s="187">
        <f t="shared" si="109"/>
        <v>0</v>
      </c>
      <c r="BL319" s="19" t="s">
        <v>301</v>
      </c>
      <c r="BM319" s="186" t="s">
        <v>6552</v>
      </c>
    </row>
    <row r="320" spans="1:65" s="2" customFormat="1" ht="16.5" customHeight="1">
      <c r="A320" s="36"/>
      <c r="B320" s="37"/>
      <c r="C320" s="175" t="s">
        <v>1852</v>
      </c>
      <c r="D320" s="175" t="s">
        <v>179</v>
      </c>
      <c r="E320" s="176" t="s">
        <v>6553</v>
      </c>
      <c r="F320" s="177" t="s">
        <v>6554</v>
      </c>
      <c r="G320" s="178" t="s">
        <v>272</v>
      </c>
      <c r="H320" s="179">
        <v>30</v>
      </c>
      <c r="I320" s="180"/>
      <c r="J320" s="181">
        <f t="shared" si="100"/>
        <v>0</v>
      </c>
      <c r="K320" s="177" t="s">
        <v>6056</v>
      </c>
      <c r="L320" s="41"/>
      <c r="M320" s="182" t="s">
        <v>19</v>
      </c>
      <c r="N320" s="183" t="s">
        <v>47</v>
      </c>
      <c r="O320" s="66"/>
      <c r="P320" s="184">
        <f t="shared" si="101"/>
        <v>0</v>
      </c>
      <c r="Q320" s="184">
        <v>0</v>
      </c>
      <c r="R320" s="184">
        <f t="shared" si="102"/>
        <v>0</v>
      </c>
      <c r="S320" s="184">
        <v>0</v>
      </c>
      <c r="T320" s="185">
        <f t="shared" si="103"/>
        <v>0</v>
      </c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R320" s="186" t="s">
        <v>301</v>
      </c>
      <c r="AT320" s="186" t="s">
        <v>179</v>
      </c>
      <c r="AU320" s="186" t="s">
        <v>86</v>
      </c>
      <c r="AY320" s="19" t="s">
        <v>177</v>
      </c>
      <c r="BE320" s="187">
        <f t="shared" si="104"/>
        <v>0</v>
      </c>
      <c r="BF320" s="187">
        <f t="shared" si="105"/>
        <v>0</v>
      </c>
      <c r="BG320" s="187">
        <f t="shared" si="106"/>
        <v>0</v>
      </c>
      <c r="BH320" s="187">
        <f t="shared" si="107"/>
        <v>0</v>
      </c>
      <c r="BI320" s="187">
        <f t="shared" si="108"/>
        <v>0</v>
      </c>
      <c r="BJ320" s="19" t="s">
        <v>84</v>
      </c>
      <c r="BK320" s="187">
        <f t="shared" si="109"/>
        <v>0</v>
      </c>
      <c r="BL320" s="19" t="s">
        <v>301</v>
      </c>
      <c r="BM320" s="186" t="s">
        <v>6555</v>
      </c>
    </row>
    <row r="321" spans="1:65" s="2" customFormat="1" ht="16.5" customHeight="1">
      <c r="A321" s="36"/>
      <c r="B321" s="37"/>
      <c r="C321" s="175" t="s">
        <v>1859</v>
      </c>
      <c r="D321" s="175" t="s">
        <v>179</v>
      </c>
      <c r="E321" s="176" t="s">
        <v>6556</v>
      </c>
      <c r="F321" s="177" t="s">
        <v>6557</v>
      </c>
      <c r="G321" s="178" t="s">
        <v>272</v>
      </c>
      <c r="H321" s="179">
        <v>2</v>
      </c>
      <c r="I321" s="180"/>
      <c r="J321" s="181">
        <f t="shared" si="100"/>
        <v>0</v>
      </c>
      <c r="K321" s="177" t="s">
        <v>6056</v>
      </c>
      <c r="L321" s="41"/>
      <c r="M321" s="182" t="s">
        <v>19</v>
      </c>
      <c r="N321" s="183" t="s">
        <v>47</v>
      </c>
      <c r="O321" s="66"/>
      <c r="P321" s="184">
        <f t="shared" si="101"/>
        <v>0</v>
      </c>
      <c r="Q321" s="184">
        <v>0</v>
      </c>
      <c r="R321" s="184">
        <f t="shared" si="102"/>
        <v>0</v>
      </c>
      <c r="S321" s="184">
        <v>0</v>
      </c>
      <c r="T321" s="185">
        <f t="shared" si="103"/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186" t="s">
        <v>301</v>
      </c>
      <c r="AT321" s="186" t="s">
        <v>179</v>
      </c>
      <c r="AU321" s="186" t="s">
        <v>86</v>
      </c>
      <c r="AY321" s="19" t="s">
        <v>177</v>
      </c>
      <c r="BE321" s="187">
        <f t="shared" si="104"/>
        <v>0</v>
      </c>
      <c r="BF321" s="187">
        <f t="shared" si="105"/>
        <v>0</v>
      </c>
      <c r="BG321" s="187">
        <f t="shared" si="106"/>
        <v>0</v>
      </c>
      <c r="BH321" s="187">
        <f t="shared" si="107"/>
        <v>0</v>
      </c>
      <c r="BI321" s="187">
        <f t="shared" si="108"/>
        <v>0</v>
      </c>
      <c r="BJ321" s="19" t="s">
        <v>84</v>
      </c>
      <c r="BK321" s="187">
        <f t="shared" si="109"/>
        <v>0</v>
      </c>
      <c r="BL321" s="19" t="s">
        <v>301</v>
      </c>
      <c r="BM321" s="186" t="s">
        <v>6558</v>
      </c>
    </row>
    <row r="322" spans="1:65" s="2" customFormat="1" ht="16.5" customHeight="1">
      <c r="A322" s="36"/>
      <c r="B322" s="37"/>
      <c r="C322" s="175" t="s">
        <v>1866</v>
      </c>
      <c r="D322" s="175" t="s">
        <v>179</v>
      </c>
      <c r="E322" s="176" t="s">
        <v>6559</v>
      </c>
      <c r="F322" s="177" t="s">
        <v>6560</v>
      </c>
      <c r="G322" s="178" t="s">
        <v>272</v>
      </c>
      <c r="H322" s="179">
        <v>1</v>
      </c>
      <c r="I322" s="180"/>
      <c r="J322" s="181">
        <f t="shared" si="100"/>
        <v>0</v>
      </c>
      <c r="K322" s="177" t="s">
        <v>6056</v>
      </c>
      <c r="L322" s="41"/>
      <c r="M322" s="182" t="s">
        <v>19</v>
      </c>
      <c r="N322" s="183" t="s">
        <v>47</v>
      </c>
      <c r="O322" s="66"/>
      <c r="P322" s="184">
        <f t="shared" si="101"/>
        <v>0</v>
      </c>
      <c r="Q322" s="184">
        <v>0</v>
      </c>
      <c r="R322" s="184">
        <f t="shared" si="102"/>
        <v>0</v>
      </c>
      <c r="S322" s="184">
        <v>0</v>
      </c>
      <c r="T322" s="185">
        <f t="shared" si="103"/>
        <v>0</v>
      </c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R322" s="186" t="s">
        <v>301</v>
      </c>
      <c r="AT322" s="186" t="s">
        <v>179</v>
      </c>
      <c r="AU322" s="186" t="s">
        <v>86</v>
      </c>
      <c r="AY322" s="19" t="s">
        <v>177</v>
      </c>
      <c r="BE322" s="187">
        <f t="shared" si="104"/>
        <v>0</v>
      </c>
      <c r="BF322" s="187">
        <f t="shared" si="105"/>
        <v>0</v>
      </c>
      <c r="BG322" s="187">
        <f t="shared" si="106"/>
        <v>0</v>
      </c>
      <c r="BH322" s="187">
        <f t="shared" si="107"/>
        <v>0</v>
      </c>
      <c r="BI322" s="187">
        <f t="shared" si="108"/>
        <v>0</v>
      </c>
      <c r="BJ322" s="19" t="s">
        <v>84</v>
      </c>
      <c r="BK322" s="187">
        <f t="shared" si="109"/>
        <v>0</v>
      </c>
      <c r="BL322" s="19" t="s">
        <v>301</v>
      </c>
      <c r="BM322" s="186" t="s">
        <v>6561</v>
      </c>
    </row>
    <row r="323" spans="1:65" s="2" customFormat="1" ht="16.5" customHeight="1">
      <c r="A323" s="36"/>
      <c r="B323" s="37"/>
      <c r="C323" s="175" t="s">
        <v>1871</v>
      </c>
      <c r="D323" s="175" t="s">
        <v>179</v>
      </c>
      <c r="E323" s="176" t="s">
        <v>6562</v>
      </c>
      <c r="F323" s="177" t="s">
        <v>6563</v>
      </c>
      <c r="G323" s="178" t="s">
        <v>272</v>
      </c>
      <c r="H323" s="179">
        <v>1</v>
      </c>
      <c r="I323" s="180"/>
      <c r="J323" s="181">
        <f t="shared" si="100"/>
        <v>0</v>
      </c>
      <c r="K323" s="177" t="s">
        <v>6056</v>
      </c>
      <c r="L323" s="41"/>
      <c r="M323" s="182" t="s">
        <v>19</v>
      </c>
      <c r="N323" s="183" t="s">
        <v>47</v>
      </c>
      <c r="O323" s="66"/>
      <c r="P323" s="184">
        <f t="shared" si="101"/>
        <v>0</v>
      </c>
      <c r="Q323" s="184">
        <v>0</v>
      </c>
      <c r="R323" s="184">
        <f t="shared" si="102"/>
        <v>0</v>
      </c>
      <c r="S323" s="184">
        <v>0</v>
      </c>
      <c r="T323" s="185">
        <f t="shared" si="103"/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186" t="s">
        <v>301</v>
      </c>
      <c r="AT323" s="186" t="s">
        <v>179</v>
      </c>
      <c r="AU323" s="186" t="s">
        <v>86</v>
      </c>
      <c r="AY323" s="19" t="s">
        <v>177</v>
      </c>
      <c r="BE323" s="187">
        <f t="shared" si="104"/>
        <v>0</v>
      </c>
      <c r="BF323" s="187">
        <f t="shared" si="105"/>
        <v>0</v>
      </c>
      <c r="BG323" s="187">
        <f t="shared" si="106"/>
        <v>0</v>
      </c>
      <c r="BH323" s="187">
        <f t="shared" si="107"/>
        <v>0</v>
      </c>
      <c r="BI323" s="187">
        <f t="shared" si="108"/>
        <v>0</v>
      </c>
      <c r="BJ323" s="19" t="s">
        <v>84</v>
      </c>
      <c r="BK323" s="187">
        <f t="shared" si="109"/>
        <v>0</v>
      </c>
      <c r="BL323" s="19" t="s">
        <v>301</v>
      </c>
      <c r="BM323" s="186" t="s">
        <v>6564</v>
      </c>
    </row>
    <row r="324" spans="1:65" s="2" customFormat="1" ht="16.5" customHeight="1">
      <c r="A324" s="36"/>
      <c r="B324" s="37"/>
      <c r="C324" s="175" t="s">
        <v>1877</v>
      </c>
      <c r="D324" s="175" t="s">
        <v>179</v>
      </c>
      <c r="E324" s="176" t="s">
        <v>6565</v>
      </c>
      <c r="F324" s="177" t="s">
        <v>6566</v>
      </c>
      <c r="G324" s="178" t="s">
        <v>272</v>
      </c>
      <c r="H324" s="179">
        <v>10</v>
      </c>
      <c r="I324" s="180"/>
      <c r="J324" s="181">
        <f t="shared" si="100"/>
        <v>0</v>
      </c>
      <c r="K324" s="177" t="s">
        <v>6056</v>
      </c>
      <c r="L324" s="41"/>
      <c r="M324" s="182" t="s">
        <v>19</v>
      </c>
      <c r="N324" s="183" t="s">
        <v>47</v>
      </c>
      <c r="O324" s="66"/>
      <c r="P324" s="184">
        <f t="shared" si="101"/>
        <v>0</v>
      </c>
      <c r="Q324" s="184">
        <v>0</v>
      </c>
      <c r="R324" s="184">
        <f t="shared" si="102"/>
        <v>0</v>
      </c>
      <c r="S324" s="184">
        <v>0</v>
      </c>
      <c r="T324" s="185">
        <f t="shared" si="103"/>
        <v>0</v>
      </c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R324" s="186" t="s">
        <v>301</v>
      </c>
      <c r="AT324" s="186" t="s">
        <v>179</v>
      </c>
      <c r="AU324" s="186" t="s">
        <v>86</v>
      </c>
      <c r="AY324" s="19" t="s">
        <v>177</v>
      </c>
      <c r="BE324" s="187">
        <f t="shared" si="104"/>
        <v>0</v>
      </c>
      <c r="BF324" s="187">
        <f t="shared" si="105"/>
        <v>0</v>
      </c>
      <c r="BG324" s="187">
        <f t="shared" si="106"/>
        <v>0</v>
      </c>
      <c r="BH324" s="187">
        <f t="shared" si="107"/>
        <v>0</v>
      </c>
      <c r="BI324" s="187">
        <f t="shared" si="108"/>
        <v>0</v>
      </c>
      <c r="BJ324" s="19" t="s">
        <v>84</v>
      </c>
      <c r="BK324" s="187">
        <f t="shared" si="109"/>
        <v>0</v>
      </c>
      <c r="BL324" s="19" t="s">
        <v>301</v>
      </c>
      <c r="BM324" s="186" t="s">
        <v>6567</v>
      </c>
    </row>
    <row r="325" spans="1:65" s="2" customFormat="1" ht="16.5" customHeight="1">
      <c r="A325" s="36"/>
      <c r="B325" s="37"/>
      <c r="C325" s="175" t="s">
        <v>1883</v>
      </c>
      <c r="D325" s="175" t="s">
        <v>179</v>
      </c>
      <c r="E325" s="176" t="s">
        <v>6568</v>
      </c>
      <c r="F325" s="177" t="s">
        <v>6569</v>
      </c>
      <c r="G325" s="178" t="s">
        <v>272</v>
      </c>
      <c r="H325" s="179">
        <v>3</v>
      </c>
      <c r="I325" s="180"/>
      <c r="J325" s="181">
        <f t="shared" si="100"/>
        <v>0</v>
      </c>
      <c r="K325" s="177" t="s">
        <v>6056</v>
      </c>
      <c r="L325" s="41"/>
      <c r="M325" s="182" t="s">
        <v>19</v>
      </c>
      <c r="N325" s="183" t="s">
        <v>47</v>
      </c>
      <c r="O325" s="66"/>
      <c r="P325" s="184">
        <f t="shared" si="101"/>
        <v>0</v>
      </c>
      <c r="Q325" s="184">
        <v>0</v>
      </c>
      <c r="R325" s="184">
        <f t="shared" si="102"/>
        <v>0</v>
      </c>
      <c r="S325" s="184">
        <v>0</v>
      </c>
      <c r="T325" s="185">
        <f t="shared" si="103"/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186" t="s">
        <v>301</v>
      </c>
      <c r="AT325" s="186" t="s">
        <v>179</v>
      </c>
      <c r="AU325" s="186" t="s">
        <v>86</v>
      </c>
      <c r="AY325" s="19" t="s">
        <v>177</v>
      </c>
      <c r="BE325" s="187">
        <f t="shared" si="104"/>
        <v>0</v>
      </c>
      <c r="BF325" s="187">
        <f t="shared" si="105"/>
        <v>0</v>
      </c>
      <c r="BG325" s="187">
        <f t="shared" si="106"/>
        <v>0</v>
      </c>
      <c r="BH325" s="187">
        <f t="shared" si="107"/>
        <v>0</v>
      </c>
      <c r="BI325" s="187">
        <f t="shared" si="108"/>
        <v>0</v>
      </c>
      <c r="BJ325" s="19" t="s">
        <v>84</v>
      </c>
      <c r="BK325" s="187">
        <f t="shared" si="109"/>
        <v>0</v>
      </c>
      <c r="BL325" s="19" t="s">
        <v>301</v>
      </c>
      <c r="BM325" s="186" t="s">
        <v>6570</v>
      </c>
    </row>
    <row r="326" spans="1:65" s="2" customFormat="1" ht="16.5" customHeight="1">
      <c r="A326" s="36"/>
      <c r="B326" s="37"/>
      <c r="C326" s="175" t="s">
        <v>1888</v>
      </c>
      <c r="D326" s="175" t="s">
        <v>179</v>
      </c>
      <c r="E326" s="176" t="s">
        <v>6571</v>
      </c>
      <c r="F326" s="177" t="s">
        <v>6572</v>
      </c>
      <c r="G326" s="178" t="s">
        <v>272</v>
      </c>
      <c r="H326" s="179">
        <v>4</v>
      </c>
      <c r="I326" s="180"/>
      <c r="J326" s="181">
        <f t="shared" si="100"/>
        <v>0</v>
      </c>
      <c r="K326" s="177" t="s">
        <v>6056</v>
      </c>
      <c r="L326" s="41"/>
      <c r="M326" s="182" t="s">
        <v>19</v>
      </c>
      <c r="N326" s="183" t="s">
        <v>47</v>
      </c>
      <c r="O326" s="66"/>
      <c r="P326" s="184">
        <f t="shared" si="101"/>
        <v>0</v>
      </c>
      <c r="Q326" s="184">
        <v>0</v>
      </c>
      <c r="R326" s="184">
        <f t="shared" si="102"/>
        <v>0</v>
      </c>
      <c r="S326" s="184">
        <v>0</v>
      </c>
      <c r="T326" s="185">
        <f t="shared" si="103"/>
        <v>0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R326" s="186" t="s">
        <v>301</v>
      </c>
      <c r="AT326" s="186" t="s">
        <v>179</v>
      </c>
      <c r="AU326" s="186" t="s">
        <v>86</v>
      </c>
      <c r="AY326" s="19" t="s">
        <v>177</v>
      </c>
      <c r="BE326" s="187">
        <f t="shared" si="104"/>
        <v>0</v>
      </c>
      <c r="BF326" s="187">
        <f t="shared" si="105"/>
        <v>0</v>
      </c>
      <c r="BG326" s="187">
        <f t="shared" si="106"/>
        <v>0</v>
      </c>
      <c r="BH326" s="187">
        <f t="shared" si="107"/>
        <v>0</v>
      </c>
      <c r="BI326" s="187">
        <f t="shared" si="108"/>
        <v>0</v>
      </c>
      <c r="BJ326" s="19" t="s">
        <v>84</v>
      </c>
      <c r="BK326" s="187">
        <f t="shared" si="109"/>
        <v>0</v>
      </c>
      <c r="BL326" s="19" t="s">
        <v>301</v>
      </c>
      <c r="BM326" s="186" t="s">
        <v>6573</v>
      </c>
    </row>
    <row r="327" spans="1:65" s="2" customFormat="1" ht="16.5" customHeight="1">
      <c r="A327" s="36"/>
      <c r="B327" s="37"/>
      <c r="C327" s="175" t="s">
        <v>1894</v>
      </c>
      <c r="D327" s="175" t="s">
        <v>179</v>
      </c>
      <c r="E327" s="176" t="s">
        <v>6574</v>
      </c>
      <c r="F327" s="177" t="s">
        <v>6575</v>
      </c>
      <c r="G327" s="178" t="s">
        <v>272</v>
      </c>
      <c r="H327" s="179">
        <v>2</v>
      </c>
      <c r="I327" s="180"/>
      <c r="J327" s="181">
        <f t="shared" si="100"/>
        <v>0</v>
      </c>
      <c r="K327" s="177" t="s">
        <v>6056</v>
      </c>
      <c r="L327" s="41"/>
      <c r="M327" s="182" t="s">
        <v>19</v>
      </c>
      <c r="N327" s="183" t="s">
        <v>47</v>
      </c>
      <c r="O327" s="66"/>
      <c r="P327" s="184">
        <f t="shared" si="101"/>
        <v>0</v>
      </c>
      <c r="Q327" s="184">
        <v>0</v>
      </c>
      <c r="R327" s="184">
        <f t="shared" si="102"/>
        <v>0</v>
      </c>
      <c r="S327" s="184">
        <v>0</v>
      </c>
      <c r="T327" s="185">
        <f t="shared" si="103"/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186" t="s">
        <v>301</v>
      </c>
      <c r="AT327" s="186" t="s">
        <v>179</v>
      </c>
      <c r="AU327" s="186" t="s">
        <v>86</v>
      </c>
      <c r="AY327" s="19" t="s">
        <v>177</v>
      </c>
      <c r="BE327" s="187">
        <f t="shared" si="104"/>
        <v>0</v>
      </c>
      <c r="BF327" s="187">
        <f t="shared" si="105"/>
        <v>0</v>
      </c>
      <c r="BG327" s="187">
        <f t="shared" si="106"/>
        <v>0</v>
      </c>
      <c r="BH327" s="187">
        <f t="shared" si="107"/>
        <v>0</v>
      </c>
      <c r="BI327" s="187">
        <f t="shared" si="108"/>
        <v>0</v>
      </c>
      <c r="BJ327" s="19" t="s">
        <v>84</v>
      </c>
      <c r="BK327" s="187">
        <f t="shared" si="109"/>
        <v>0</v>
      </c>
      <c r="BL327" s="19" t="s">
        <v>301</v>
      </c>
      <c r="BM327" s="186" t="s">
        <v>6576</v>
      </c>
    </row>
    <row r="328" spans="1:65" s="2" customFormat="1" ht="16.5" customHeight="1">
      <c r="A328" s="36"/>
      <c r="B328" s="37"/>
      <c r="C328" s="175" t="s">
        <v>1900</v>
      </c>
      <c r="D328" s="175" t="s">
        <v>179</v>
      </c>
      <c r="E328" s="176" t="s">
        <v>6577</v>
      </c>
      <c r="F328" s="177" t="s">
        <v>6578</v>
      </c>
      <c r="G328" s="178" t="s">
        <v>272</v>
      </c>
      <c r="H328" s="179">
        <v>3</v>
      </c>
      <c r="I328" s="180"/>
      <c r="J328" s="181">
        <f t="shared" si="100"/>
        <v>0</v>
      </c>
      <c r="K328" s="177" t="s">
        <v>6056</v>
      </c>
      <c r="L328" s="41"/>
      <c r="M328" s="182" t="s">
        <v>19</v>
      </c>
      <c r="N328" s="183" t="s">
        <v>47</v>
      </c>
      <c r="O328" s="66"/>
      <c r="P328" s="184">
        <f t="shared" si="101"/>
        <v>0</v>
      </c>
      <c r="Q328" s="184">
        <v>0</v>
      </c>
      <c r="R328" s="184">
        <f t="shared" si="102"/>
        <v>0</v>
      </c>
      <c r="S328" s="184">
        <v>0</v>
      </c>
      <c r="T328" s="185">
        <f t="shared" si="103"/>
        <v>0</v>
      </c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R328" s="186" t="s">
        <v>301</v>
      </c>
      <c r="AT328" s="186" t="s">
        <v>179</v>
      </c>
      <c r="AU328" s="186" t="s">
        <v>86</v>
      </c>
      <c r="AY328" s="19" t="s">
        <v>177</v>
      </c>
      <c r="BE328" s="187">
        <f t="shared" si="104"/>
        <v>0</v>
      </c>
      <c r="BF328" s="187">
        <f t="shared" si="105"/>
        <v>0</v>
      </c>
      <c r="BG328" s="187">
        <f t="shared" si="106"/>
        <v>0</v>
      </c>
      <c r="BH328" s="187">
        <f t="shared" si="107"/>
        <v>0</v>
      </c>
      <c r="BI328" s="187">
        <f t="shared" si="108"/>
        <v>0</v>
      </c>
      <c r="BJ328" s="19" t="s">
        <v>84</v>
      </c>
      <c r="BK328" s="187">
        <f t="shared" si="109"/>
        <v>0</v>
      </c>
      <c r="BL328" s="19" t="s">
        <v>301</v>
      </c>
      <c r="BM328" s="186" t="s">
        <v>6579</v>
      </c>
    </row>
    <row r="329" spans="1:65" s="2" customFormat="1" ht="16.5" customHeight="1">
      <c r="A329" s="36"/>
      <c r="B329" s="37"/>
      <c r="C329" s="175" t="s">
        <v>1906</v>
      </c>
      <c r="D329" s="175" t="s">
        <v>179</v>
      </c>
      <c r="E329" s="176" t="s">
        <v>6580</v>
      </c>
      <c r="F329" s="177" t="s">
        <v>6581</v>
      </c>
      <c r="G329" s="178" t="s">
        <v>272</v>
      </c>
      <c r="H329" s="179">
        <v>1</v>
      </c>
      <c r="I329" s="180"/>
      <c r="J329" s="181">
        <f t="shared" si="100"/>
        <v>0</v>
      </c>
      <c r="K329" s="177" t="s">
        <v>6056</v>
      </c>
      <c r="L329" s="41"/>
      <c r="M329" s="182" t="s">
        <v>19</v>
      </c>
      <c r="N329" s="183" t="s">
        <v>47</v>
      </c>
      <c r="O329" s="66"/>
      <c r="P329" s="184">
        <f t="shared" si="101"/>
        <v>0</v>
      </c>
      <c r="Q329" s="184">
        <v>0</v>
      </c>
      <c r="R329" s="184">
        <f t="shared" si="102"/>
        <v>0</v>
      </c>
      <c r="S329" s="184">
        <v>0</v>
      </c>
      <c r="T329" s="185">
        <f t="shared" si="103"/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186" t="s">
        <v>301</v>
      </c>
      <c r="AT329" s="186" t="s">
        <v>179</v>
      </c>
      <c r="AU329" s="186" t="s">
        <v>86</v>
      </c>
      <c r="AY329" s="19" t="s">
        <v>177</v>
      </c>
      <c r="BE329" s="187">
        <f t="shared" si="104"/>
        <v>0</v>
      </c>
      <c r="BF329" s="187">
        <f t="shared" si="105"/>
        <v>0</v>
      </c>
      <c r="BG329" s="187">
        <f t="shared" si="106"/>
        <v>0</v>
      </c>
      <c r="BH329" s="187">
        <f t="shared" si="107"/>
        <v>0</v>
      </c>
      <c r="BI329" s="187">
        <f t="shared" si="108"/>
        <v>0</v>
      </c>
      <c r="BJ329" s="19" t="s">
        <v>84</v>
      </c>
      <c r="BK329" s="187">
        <f t="shared" si="109"/>
        <v>0</v>
      </c>
      <c r="BL329" s="19" t="s">
        <v>301</v>
      </c>
      <c r="BM329" s="186" t="s">
        <v>6582</v>
      </c>
    </row>
    <row r="330" spans="1:65" s="2" customFormat="1" ht="16.5" customHeight="1">
      <c r="A330" s="36"/>
      <c r="B330" s="37"/>
      <c r="C330" s="175" t="s">
        <v>1912</v>
      </c>
      <c r="D330" s="175" t="s">
        <v>179</v>
      </c>
      <c r="E330" s="176" t="s">
        <v>6583</v>
      </c>
      <c r="F330" s="177" t="s">
        <v>6584</v>
      </c>
      <c r="G330" s="178" t="s">
        <v>272</v>
      </c>
      <c r="H330" s="179">
        <v>2</v>
      </c>
      <c r="I330" s="180"/>
      <c r="J330" s="181">
        <f t="shared" si="100"/>
        <v>0</v>
      </c>
      <c r="K330" s="177" t="s">
        <v>6056</v>
      </c>
      <c r="L330" s="41"/>
      <c r="M330" s="182" t="s">
        <v>19</v>
      </c>
      <c r="N330" s="183" t="s">
        <v>47</v>
      </c>
      <c r="O330" s="66"/>
      <c r="P330" s="184">
        <f t="shared" si="101"/>
        <v>0</v>
      </c>
      <c r="Q330" s="184">
        <v>0</v>
      </c>
      <c r="R330" s="184">
        <f t="shared" si="102"/>
        <v>0</v>
      </c>
      <c r="S330" s="184">
        <v>0</v>
      </c>
      <c r="T330" s="185">
        <f t="shared" si="103"/>
        <v>0</v>
      </c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R330" s="186" t="s">
        <v>301</v>
      </c>
      <c r="AT330" s="186" t="s">
        <v>179</v>
      </c>
      <c r="AU330" s="186" t="s">
        <v>86</v>
      </c>
      <c r="AY330" s="19" t="s">
        <v>177</v>
      </c>
      <c r="BE330" s="187">
        <f t="shared" si="104"/>
        <v>0</v>
      </c>
      <c r="BF330" s="187">
        <f t="shared" si="105"/>
        <v>0</v>
      </c>
      <c r="BG330" s="187">
        <f t="shared" si="106"/>
        <v>0</v>
      </c>
      <c r="BH330" s="187">
        <f t="shared" si="107"/>
        <v>0</v>
      </c>
      <c r="BI330" s="187">
        <f t="shared" si="108"/>
        <v>0</v>
      </c>
      <c r="BJ330" s="19" t="s">
        <v>84</v>
      </c>
      <c r="BK330" s="187">
        <f t="shared" si="109"/>
        <v>0</v>
      </c>
      <c r="BL330" s="19" t="s">
        <v>301</v>
      </c>
      <c r="BM330" s="186" t="s">
        <v>6585</v>
      </c>
    </row>
    <row r="331" spans="1:65" s="2" customFormat="1" ht="16.5" customHeight="1">
      <c r="A331" s="36"/>
      <c r="B331" s="37"/>
      <c r="C331" s="175" t="s">
        <v>1918</v>
      </c>
      <c r="D331" s="175" t="s">
        <v>179</v>
      </c>
      <c r="E331" s="176" t="s">
        <v>6586</v>
      </c>
      <c r="F331" s="177" t="s">
        <v>6587</v>
      </c>
      <c r="G331" s="178" t="s">
        <v>272</v>
      </c>
      <c r="H331" s="179">
        <v>9</v>
      </c>
      <c r="I331" s="180"/>
      <c r="J331" s="181">
        <f t="shared" si="100"/>
        <v>0</v>
      </c>
      <c r="K331" s="177" t="s">
        <v>6056</v>
      </c>
      <c r="L331" s="41"/>
      <c r="M331" s="182" t="s">
        <v>19</v>
      </c>
      <c r="N331" s="183" t="s">
        <v>47</v>
      </c>
      <c r="O331" s="66"/>
      <c r="P331" s="184">
        <f t="shared" si="101"/>
        <v>0</v>
      </c>
      <c r="Q331" s="184">
        <v>0</v>
      </c>
      <c r="R331" s="184">
        <f t="shared" si="102"/>
        <v>0</v>
      </c>
      <c r="S331" s="184">
        <v>0</v>
      </c>
      <c r="T331" s="185">
        <f t="shared" si="103"/>
        <v>0</v>
      </c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R331" s="186" t="s">
        <v>301</v>
      </c>
      <c r="AT331" s="186" t="s">
        <v>179</v>
      </c>
      <c r="AU331" s="186" t="s">
        <v>86</v>
      </c>
      <c r="AY331" s="19" t="s">
        <v>177</v>
      </c>
      <c r="BE331" s="187">
        <f t="shared" si="104"/>
        <v>0</v>
      </c>
      <c r="BF331" s="187">
        <f t="shared" si="105"/>
        <v>0</v>
      </c>
      <c r="BG331" s="187">
        <f t="shared" si="106"/>
        <v>0</v>
      </c>
      <c r="BH331" s="187">
        <f t="shared" si="107"/>
        <v>0</v>
      </c>
      <c r="BI331" s="187">
        <f t="shared" si="108"/>
        <v>0</v>
      </c>
      <c r="BJ331" s="19" t="s">
        <v>84</v>
      </c>
      <c r="BK331" s="187">
        <f t="shared" si="109"/>
        <v>0</v>
      </c>
      <c r="BL331" s="19" t="s">
        <v>301</v>
      </c>
      <c r="BM331" s="186" t="s">
        <v>6588</v>
      </c>
    </row>
    <row r="332" spans="1:65" s="2" customFormat="1" ht="16.5" customHeight="1">
      <c r="A332" s="36"/>
      <c r="B332" s="37"/>
      <c r="C332" s="175" t="s">
        <v>1935</v>
      </c>
      <c r="D332" s="175" t="s">
        <v>179</v>
      </c>
      <c r="E332" s="176" t="s">
        <v>6589</v>
      </c>
      <c r="F332" s="177" t="s">
        <v>6590</v>
      </c>
      <c r="G332" s="178" t="s">
        <v>272</v>
      </c>
      <c r="H332" s="179">
        <v>20</v>
      </c>
      <c r="I332" s="180"/>
      <c r="J332" s="181">
        <f t="shared" si="100"/>
        <v>0</v>
      </c>
      <c r="K332" s="177" t="s">
        <v>6056</v>
      </c>
      <c r="L332" s="41"/>
      <c r="M332" s="182" t="s">
        <v>19</v>
      </c>
      <c r="N332" s="183" t="s">
        <v>47</v>
      </c>
      <c r="O332" s="66"/>
      <c r="P332" s="184">
        <f t="shared" si="101"/>
        <v>0</v>
      </c>
      <c r="Q332" s="184">
        <v>0</v>
      </c>
      <c r="R332" s="184">
        <f t="shared" si="102"/>
        <v>0</v>
      </c>
      <c r="S332" s="184">
        <v>0</v>
      </c>
      <c r="T332" s="185">
        <f t="shared" si="103"/>
        <v>0</v>
      </c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R332" s="186" t="s">
        <v>301</v>
      </c>
      <c r="AT332" s="186" t="s">
        <v>179</v>
      </c>
      <c r="AU332" s="186" t="s">
        <v>86</v>
      </c>
      <c r="AY332" s="19" t="s">
        <v>177</v>
      </c>
      <c r="BE332" s="187">
        <f t="shared" si="104"/>
        <v>0</v>
      </c>
      <c r="BF332" s="187">
        <f t="shared" si="105"/>
        <v>0</v>
      </c>
      <c r="BG332" s="187">
        <f t="shared" si="106"/>
        <v>0</v>
      </c>
      <c r="BH332" s="187">
        <f t="shared" si="107"/>
        <v>0</v>
      </c>
      <c r="BI332" s="187">
        <f t="shared" si="108"/>
        <v>0</v>
      </c>
      <c r="BJ332" s="19" t="s">
        <v>84</v>
      </c>
      <c r="BK332" s="187">
        <f t="shared" si="109"/>
        <v>0</v>
      </c>
      <c r="BL332" s="19" t="s">
        <v>301</v>
      </c>
      <c r="BM332" s="186" t="s">
        <v>6591</v>
      </c>
    </row>
    <row r="333" spans="1:65" s="2" customFormat="1" ht="16.5" customHeight="1">
      <c r="A333" s="36"/>
      <c r="B333" s="37"/>
      <c r="C333" s="175" t="s">
        <v>1940</v>
      </c>
      <c r="D333" s="175" t="s">
        <v>179</v>
      </c>
      <c r="E333" s="176" t="s">
        <v>6592</v>
      </c>
      <c r="F333" s="177" t="s">
        <v>6593</v>
      </c>
      <c r="G333" s="178" t="s">
        <v>272</v>
      </c>
      <c r="H333" s="179">
        <v>1</v>
      </c>
      <c r="I333" s="180"/>
      <c r="J333" s="181">
        <f t="shared" si="100"/>
        <v>0</v>
      </c>
      <c r="K333" s="177" t="s">
        <v>6401</v>
      </c>
      <c r="L333" s="41"/>
      <c r="M333" s="182" t="s">
        <v>19</v>
      </c>
      <c r="N333" s="183" t="s">
        <v>47</v>
      </c>
      <c r="O333" s="66"/>
      <c r="P333" s="184">
        <f t="shared" si="101"/>
        <v>0</v>
      </c>
      <c r="Q333" s="184">
        <v>0</v>
      </c>
      <c r="R333" s="184">
        <f t="shared" si="102"/>
        <v>0</v>
      </c>
      <c r="S333" s="184">
        <v>0</v>
      </c>
      <c r="T333" s="185">
        <f t="shared" si="103"/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186" t="s">
        <v>301</v>
      </c>
      <c r="AT333" s="186" t="s">
        <v>179</v>
      </c>
      <c r="AU333" s="186" t="s">
        <v>86</v>
      </c>
      <c r="AY333" s="19" t="s">
        <v>177</v>
      </c>
      <c r="BE333" s="187">
        <f t="shared" si="104"/>
        <v>0</v>
      </c>
      <c r="BF333" s="187">
        <f t="shared" si="105"/>
        <v>0</v>
      </c>
      <c r="BG333" s="187">
        <f t="shared" si="106"/>
        <v>0</v>
      </c>
      <c r="BH333" s="187">
        <f t="shared" si="107"/>
        <v>0</v>
      </c>
      <c r="BI333" s="187">
        <f t="shared" si="108"/>
        <v>0</v>
      </c>
      <c r="BJ333" s="19" t="s">
        <v>84</v>
      </c>
      <c r="BK333" s="187">
        <f t="shared" si="109"/>
        <v>0</v>
      </c>
      <c r="BL333" s="19" t="s">
        <v>301</v>
      </c>
      <c r="BM333" s="186" t="s">
        <v>6594</v>
      </c>
    </row>
    <row r="334" spans="1:65" s="2" customFormat="1" ht="16.5" customHeight="1">
      <c r="A334" s="36"/>
      <c r="B334" s="37"/>
      <c r="C334" s="175" t="s">
        <v>1946</v>
      </c>
      <c r="D334" s="175" t="s">
        <v>179</v>
      </c>
      <c r="E334" s="176" t="s">
        <v>6595</v>
      </c>
      <c r="F334" s="177" t="s">
        <v>6596</v>
      </c>
      <c r="G334" s="178" t="s">
        <v>272</v>
      </c>
      <c r="H334" s="179">
        <v>8</v>
      </c>
      <c r="I334" s="180"/>
      <c r="J334" s="181">
        <f t="shared" si="100"/>
        <v>0</v>
      </c>
      <c r="K334" s="177" t="s">
        <v>6056</v>
      </c>
      <c r="L334" s="41"/>
      <c r="M334" s="182" t="s">
        <v>19</v>
      </c>
      <c r="N334" s="183" t="s">
        <v>47</v>
      </c>
      <c r="O334" s="66"/>
      <c r="P334" s="184">
        <f t="shared" si="101"/>
        <v>0</v>
      </c>
      <c r="Q334" s="184">
        <v>0</v>
      </c>
      <c r="R334" s="184">
        <f t="shared" si="102"/>
        <v>0</v>
      </c>
      <c r="S334" s="184">
        <v>0</v>
      </c>
      <c r="T334" s="185">
        <f t="shared" si="103"/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186" t="s">
        <v>301</v>
      </c>
      <c r="AT334" s="186" t="s">
        <v>179</v>
      </c>
      <c r="AU334" s="186" t="s">
        <v>86</v>
      </c>
      <c r="AY334" s="19" t="s">
        <v>177</v>
      </c>
      <c r="BE334" s="187">
        <f t="shared" si="104"/>
        <v>0</v>
      </c>
      <c r="BF334" s="187">
        <f t="shared" si="105"/>
        <v>0</v>
      </c>
      <c r="BG334" s="187">
        <f t="shared" si="106"/>
        <v>0</v>
      </c>
      <c r="BH334" s="187">
        <f t="shared" si="107"/>
        <v>0</v>
      </c>
      <c r="BI334" s="187">
        <f t="shared" si="108"/>
        <v>0</v>
      </c>
      <c r="BJ334" s="19" t="s">
        <v>84</v>
      </c>
      <c r="BK334" s="187">
        <f t="shared" si="109"/>
        <v>0</v>
      </c>
      <c r="BL334" s="19" t="s">
        <v>301</v>
      </c>
      <c r="BM334" s="186" t="s">
        <v>6597</v>
      </c>
    </row>
    <row r="335" spans="1:65" s="2" customFormat="1" ht="16.5" customHeight="1">
      <c r="A335" s="36"/>
      <c r="B335" s="37"/>
      <c r="C335" s="175" t="s">
        <v>1953</v>
      </c>
      <c r="D335" s="175" t="s">
        <v>179</v>
      </c>
      <c r="E335" s="176" t="s">
        <v>6598</v>
      </c>
      <c r="F335" s="177" t="s">
        <v>6599</v>
      </c>
      <c r="G335" s="178" t="s">
        <v>272</v>
      </c>
      <c r="H335" s="179">
        <v>2</v>
      </c>
      <c r="I335" s="180"/>
      <c r="J335" s="181">
        <f t="shared" si="100"/>
        <v>0</v>
      </c>
      <c r="K335" s="177" t="s">
        <v>6401</v>
      </c>
      <c r="L335" s="41"/>
      <c r="M335" s="182" t="s">
        <v>19</v>
      </c>
      <c r="N335" s="183" t="s">
        <v>47</v>
      </c>
      <c r="O335" s="66"/>
      <c r="P335" s="184">
        <f t="shared" si="101"/>
        <v>0</v>
      </c>
      <c r="Q335" s="184">
        <v>0</v>
      </c>
      <c r="R335" s="184">
        <f t="shared" si="102"/>
        <v>0</v>
      </c>
      <c r="S335" s="184">
        <v>0</v>
      </c>
      <c r="T335" s="185">
        <f t="shared" si="103"/>
        <v>0</v>
      </c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R335" s="186" t="s">
        <v>301</v>
      </c>
      <c r="AT335" s="186" t="s">
        <v>179</v>
      </c>
      <c r="AU335" s="186" t="s">
        <v>86</v>
      </c>
      <c r="AY335" s="19" t="s">
        <v>177</v>
      </c>
      <c r="BE335" s="187">
        <f t="shared" si="104"/>
        <v>0</v>
      </c>
      <c r="BF335" s="187">
        <f t="shared" si="105"/>
        <v>0</v>
      </c>
      <c r="BG335" s="187">
        <f t="shared" si="106"/>
        <v>0</v>
      </c>
      <c r="BH335" s="187">
        <f t="shared" si="107"/>
        <v>0</v>
      </c>
      <c r="BI335" s="187">
        <f t="shared" si="108"/>
        <v>0</v>
      </c>
      <c r="BJ335" s="19" t="s">
        <v>84</v>
      </c>
      <c r="BK335" s="187">
        <f t="shared" si="109"/>
        <v>0</v>
      </c>
      <c r="BL335" s="19" t="s">
        <v>301</v>
      </c>
      <c r="BM335" s="186" t="s">
        <v>6600</v>
      </c>
    </row>
    <row r="336" spans="1:65" s="2" customFormat="1" ht="16.5" customHeight="1">
      <c r="A336" s="36"/>
      <c r="B336" s="37"/>
      <c r="C336" s="175" t="s">
        <v>1960</v>
      </c>
      <c r="D336" s="175" t="s">
        <v>179</v>
      </c>
      <c r="E336" s="176" t="s">
        <v>6601</v>
      </c>
      <c r="F336" s="177" t="s">
        <v>6602</v>
      </c>
      <c r="G336" s="178" t="s">
        <v>272</v>
      </c>
      <c r="H336" s="179">
        <v>1</v>
      </c>
      <c r="I336" s="180"/>
      <c r="J336" s="181">
        <f t="shared" si="100"/>
        <v>0</v>
      </c>
      <c r="K336" s="177" t="s">
        <v>6401</v>
      </c>
      <c r="L336" s="41"/>
      <c r="M336" s="182" t="s">
        <v>19</v>
      </c>
      <c r="N336" s="183" t="s">
        <v>47</v>
      </c>
      <c r="O336" s="66"/>
      <c r="P336" s="184">
        <f t="shared" si="101"/>
        <v>0</v>
      </c>
      <c r="Q336" s="184">
        <v>0</v>
      </c>
      <c r="R336" s="184">
        <f t="shared" si="102"/>
        <v>0</v>
      </c>
      <c r="S336" s="184">
        <v>0</v>
      </c>
      <c r="T336" s="185">
        <f t="shared" si="103"/>
        <v>0</v>
      </c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R336" s="186" t="s">
        <v>301</v>
      </c>
      <c r="AT336" s="186" t="s">
        <v>179</v>
      </c>
      <c r="AU336" s="186" t="s">
        <v>86</v>
      </c>
      <c r="AY336" s="19" t="s">
        <v>177</v>
      </c>
      <c r="BE336" s="187">
        <f t="shared" si="104"/>
        <v>0</v>
      </c>
      <c r="BF336" s="187">
        <f t="shared" si="105"/>
        <v>0</v>
      </c>
      <c r="BG336" s="187">
        <f t="shared" si="106"/>
        <v>0</v>
      </c>
      <c r="BH336" s="187">
        <f t="shared" si="107"/>
        <v>0</v>
      </c>
      <c r="BI336" s="187">
        <f t="shared" si="108"/>
        <v>0</v>
      </c>
      <c r="BJ336" s="19" t="s">
        <v>84</v>
      </c>
      <c r="BK336" s="187">
        <f t="shared" si="109"/>
        <v>0</v>
      </c>
      <c r="BL336" s="19" t="s">
        <v>301</v>
      </c>
      <c r="BM336" s="186" t="s">
        <v>6603</v>
      </c>
    </row>
    <row r="337" spans="1:65" s="2" customFormat="1" ht="16.5" customHeight="1">
      <c r="A337" s="36"/>
      <c r="B337" s="37"/>
      <c r="C337" s="175" t="s">
        <v>1966</v>
      </c>
      <c r="D337" s="175" t="s">
        <v>179</v>
      </c>
      <c r="E337" s="176" t="s">
        <v>6604</v>
      </c>
      <c r="F337" s="177" t="s">
        <v>6605</v>
      </c>
      <c r="G337" s="178" t="s">
        <v>272</v>
      </c>
      <c r="H337" s="179">
        <v>3</v>
      </c>
      <c r="I337" s="180"/>
      <c r="J337" s="181">
        <f t="shared" si="100"/>
        <v>0</v>
      </c>
      <c r="K337" s="177" t="s">
        <v>6401</v>
      </c>
      <c r="L337" s="41"/>
      <c r="M337" s="182" t="s">
        <v>19</v>
      </c>
      <c r="N337" s="183" t="s">
        <v>47</v>
      </c>
      <c r="O337" s="66"/>
      <c r="P337" s="184">
        <f t="shared" si="101"/>
        <v>0</v>
      </c>
      <c r="Q337" s="184">
        <v>0</v>
      </c>
      <c r="R337" s="184">
        <f t="shared" si="102"/>
        <v>0</v>
      </c>
      <c r="S337" s="184">
        <v>0</v>
      </c>
      <c r="T337" s="185">
        <f t="shared" si="103"/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186" t="s">
        <v>301</v>
      </c>
      <c r="AT337" s="186" t="s">
        <v>179</v>
      </c>
      <c r="AU337" s="186" t="s">
        <v>86</v>
      </c>
      <c r="AY337" s="19" t="s">
        <v>177</v>
      </c>
      <c r="BE337" s="187">
        <f t="shared" si="104"/>
        <v>0</v>
      </c>
      <c r="BF337" s="187">
        <f t="shared" si="105"/>
        <v>0</v>
      </c>
      <c r="BG337" s="187">
        <f t="shared" si="106"/>
        <v>0</v>
      </c>
      <c r="BH337" s="187">
        <f t="shared" si="107"/>
        <v>0</v>
      </c>
      <c r="BI337" s="187">
        <f t="shared" si="108"/>
        <v>0</v>
      </c>
      <c r="BJ337" s="19" t="s">
        <v>84</v>
      </c>
      <c r="BK337" s="187">
        <f t="shared" si="109"/>
        <v>0</v>
      </c>
      <c r="BL337" s="19" t="s">
        <v>301</v>
      </c>
      <c r="BM337" s="186" t="s">
        <v>6606</v>
      </c>
    </row>
    <row r="338" spans="1:65" s="2" customFormat="1" ht="16.5" customHeight="1">
      <c r="A338" s="36"/>
      <c r="B338" s="37"/>
      <c r="C338" s="175" t="s">
        <v>1971</v>
      </c>
      <c r="D338" s="175" t="s">
        <v>179</v>
      </c>
      <c r="E338" s="176" t="s">
        <v>6607</v>
      </c>
      <c r="F338" s="177" t="s">
        <v>6608</v>
      </c>
      <c r="G338" s="178" t="s">
        <v>272</v>
      </c>
      <c r="H338" s="179">
        <v>2</v>
      </c>
      <c r="I338" s="180"/>
      <c r="J338" s="181">
        <f t="shared" si="100"/>
        <v>0</v>
      </c>
      <c r="K338" s="177" t="s">
        <v>6056</v>
      </c>
      <c r="L338" s="41"/>
      <c r="M338" s="182" t="s">
        <v>19</v>
      </c>
      <c r="N338" s="183" t="s">
        <v>47</v>
      </c>
      <c r="O338" s="66"/>
      <c r="P338" s="184">
        <f t="shared" si="101"/>
        <v>0</v>
      </c>
      <c r="Q338" s="184">
        <v>0</v>
      </c>
      <c r="R338" s="184">
        <f t="shared" si="102"/>
        <v>0</v>
      </c>
      <c r="S338" s="184">
        <v>0</v>
      </c>
      <c r="T338" s="185">
        <f t="shared" si="103"/>
        <v>0</v>
      </c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R338" s="186" t="s">
        <v>301</v>
      </c>
      <c r="AT338" s="186" t="s">
        <v>179</v>
      </c>
      <c r="AU338" s="186" t="s">
        <v>86</v>
      </c>
      <c r="AY338" s="19" t="s">
        <v>177</v>
      </c>
      <c r="BE338" s="187">
        <f t="shared" si="104"/>
        <v>0</v>
      </c>
      <c r="BF338" s="187">
        <f t="shared" si="105"/>
        <v>0</v>
      </c>
      <c r="BG338" s="187">
        <f t="shared" si="106"/>
        <v>0</v>
      </c>
      <c r="BH338" s="187">
        <f t="shared" si="107"/>
        <v>0</v>
      </c>
      <c r="BI338" s="187">
        <f t="shared" si="108"/>
        <v>0</v>
      </c>
      <c r="BJ338" s="19" t="s">
        <v>84</v>
      </c>
      <c r="BK338" s="187">
        <f t="shared" si="109"/>
        <v>0</v>
      </c>
      <c r="BL338" s="19" t="s">
        <v>301</v>
      </c>
      <c r="BM338" s="186" t="s">
        <v>6609</v>
      </c>
    </row>
    <row r="339" spans="1:65" s="2" customFormat="1" ht="16.5" customHeight="1">
      <c r="A339" s="36"/>
      <c r="B339" s="37"/>
      <c r="C339" s="175" t="s">
        <v>1977</v>
      </c>
      <c r="D339" s="175" t="s">
        <v>179</v>
      </c>
      <c r="E339" s="176" t="s">
        <v>6610</v>
      </c>
      <c r="F339" s="177" t="s">
        <v>6608</v>
      </c>
      <c r="G339" s="178" t="s">
        <v>272</v>
      </c>
      <c r="H339" s="179">
        <v>4</v>
      </c>
      <c r="I339" s="180"/>
      <c r="J339" s="181">
        <f t="shared" si="100"/>
        <v>0</v>
      </c>
      <c r="K339" s="177" t="s">
        <v>6056</v>
      </c>
      <c r="L339" s="41"/>
      <c r="M339" s="182" t="s">
        <v>19</v>
      </c>
      <c r="N339" s="183" t="s">
        <v>47</v>
      </c>
      <c r="O339" s="66"/>
      <c r="P339" s="184">
        <f t="shared" si="101"/>
        <v>0</v>
      </c>
      <c r="Q339" s="184">
        <v>0</v>
      </c>
      <c r="R339" s="184">
        <f t="shared" si="102"/>
        <v>0</v>
      </c>
      <c r="S339" s="184">
        <v>0</v>
      </c>
      <c r="T339" s="185">
        <f t="shared" si="103"/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186" t="s">
        <v>301</v>
      </c>
      <c r="AT339" s="186" t="s">
        <v>179</v>
      </c>
      <c r="AU339" s="186" t="s">
        <v>86</v>
      </c>
      <c r="AY339" s="19" t="s">
        <v>177</v>
      </c>
      <c r="BE339" s="187">
        <f t="shared" si="104"/>
        <v>0</v>
      </c>
      <c r="BF339" s="187">
        <f t="shared" si="105"/>
        <v>0</v>
      </c>
      <c r="BG339" s="187">
        <f t="shared" si="106"/>
        <v>0</v>
      </c>
      <c r="BH339" s="187">
        <f t="shared" si="107"/>
        <v>0</v>
      </c>
      <c r="BI339" s="187">
        <f t="shared" si="108"/>
        <v>0</v>
      </c>
      <c r="BJ339" s="19" t="s">
        <v>84</v>
      </c>
      <c r="BK339" s="187">
        <f t="shared" si="109"/>
        <v>0</v>
      </c>
      <c r="BL339" s="19" t="s">
        <v>301</v>
      </c>
      <c r="BM339" s="186" t="s">
        <v>6611</v>
      </c>
    </row>
    <row r="340" spans="1:65" s="2" customFormat="1" ht="16.5" customHeight="1">
      <c r="A340" s="36"/>
      <c r="B340" s="37"/>
      <c r="C340" s="175" t="s">
        <v>1983</v>
      </c>
      <c r="D340" s="175" t="s">
        <v>179</v>
      </c>
      <c r="E340" s="176" t="s">
        <v>6612</v>
      </c>
      <c r="F340" s="177" t="s">
        <v>6613</v>
      </c>
      <c r="G340" s="178" t="s">
        <v>272</v>
      </c>
      <c r="H340" s="179">
        <v>1</v>
      </c>
      <c r="I340" s="180"/>
      <c r="J340" s="181">
        <f t="shared" si="100"/>
        <v>0</v>
      </c>
      <c r="K340" s="177" t="s">
        <v>6056</v>
      </c>
      <c r="L340" s="41"/>
      <c r="M340" s="182" t="s">
        <v>19</v>
      </c>
      <c r="N340" s="183" t="s">
        <v>47</v>
      </c>
      <c r="O340" s="66"/>
      <c r="P340" s="184">
        <f t="shared" si="101"/>
        <v>0</v>
      </c>
      <c r="Q340" s="184">
        <v>0</v>
      </c>
      <c r="R340" s="184">
        <f t="shared" si="102"/>
        <v>0</v>
      </c>
      <c r="S340" s="184">
        <v>0</v>
      </c>
      <c r="T340" s="185">
        <f t="shared" si="103"/>
        <v>0</v>
      </c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R340" s="186" t="s">
        <v>301</v>
      </c>
      <c r="AT340" s="186" t="s">
        <v>179</v>
      </c>
      <c r="AU340" s="186" t="s">
        <v>86</v>
      </c>
      <c r="AY340" s="19" t="s">
        <v>177</v>
      </c>
      <c r="BE340" s="187">
        <f t="shared" si="104"/>
        <v>0</v>
      </c>
      <c r="BF340" s="187">
        <f t="shared" si="105"/>
        <v>0</v>
      </c>
      <c r="BG340" s="187">
        <f t="shared" si="106"/>
        <v>0</v>
      </c>
      <c r="BH340" s="187">
        <f t="shared" si="107"/>
        <v>0</v>
      </c>
      <c r="BI340" s="187">
        <f t="shared" si="108"/>
        <v>0</v>
      </c>
      <c r="BJ340" s="19" t="s">
        <v>84</v>
      </c>
      <c r="BK340" s="187">
        <f t="shared" si="109"/>
        <v>0</v>
      </c>
      <c r="BL340" s="19" t="s">
        <v>301</v>
      </c>
      <c r="BM340" s="186" t="s">
        <v>6614</v>
      </c>
    </row>
    <row r="341" spans="1:65" s="2" customFormat="1" ht="16.5" customHeight="1">
      <c r="A341" s="36"/>
      <c r="B341" s="37"/>
      <c r="C341" s="175" t="s">
        <v>1989</v>
      </c>
      <c r="D341" s="175" t="s">
        <v>179</v>
      </c>
      <c r="E341" s="176" t="s">
        <v>6615</v>
      </c>
      <c r="F341" s="177" t="s">
        <v>6616</v>
      </c>
      <c r="G341" s="178" t="s">
        <v>272</v>
      </c>
      <c r="H341" s="179">
        <v>44</v>
      </c>
      <c r="I341" s="180"/>
      <c r="J341" s="181">
        <f t="shared" si="100"/>
        <v>0</v>
      </c>
      <c r="K341" s="177" t="s">
        <v>6401</v>
      </c>
      <c r="L341" s="41"/>
      <c r="M341" s="182" t="s">
        <v>19</v>
      </c>
      <c r="N341" s="183" t="s">
        <v>47</v>
      </c>
      <c r="O341" s="66"/>
      <c r="P341" s="184">
        <f t="shared" si="101"/>
        <v>0</v>
      </c>
      <c r="Q341" s="184">
        <v>0</v>
      </c>
      <c r="R341" s="184">
        <f t="shared" si="102"/>
        <v>0</v>
      </c>
      <c r="S341" s="184">
        <v>0</v>
      </c>
      <c r="T341" s="185">
        <f t="shared" si="103"/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186" t="s">
        <v>301</v>
      </c>
      <c r="AT341" s="186" t="s">
        <v>179</v>
      </c>
      <c r="AU341" s="186" t="s">
        <v>86</v>
      </c>
      <c r="AY341" s="19" t="s">
        <v>177</v>
      </c>
      <c r="BE341" s="187">
        <f t="shared" si="104"/>
        <v>0</v>
      </c>
      <c r="BF341" s="187">
        <f t="shared" si="105"/>
        <v>0</v>
      </c>
      <c r="BG341" s="187">
        <f t="shared" si="106"/>
        <v>0</v>
      </c>
      <c r="BH341" s="187">
        <f t="shared" si="107"/>
        <v>0</v>
      </c>
      <c r="BI341" s="187">
        <f t="shared" si="108"/>
        <v>0</v>
      </c>
      <c r="BJ341" s="19" t="s">
        <v>84</v>
      </c>
      <c r="BK341" s="187">
        <f t="shared" si="109"/>
        <v>0</v>
      </c>
      <c r="BL341" s="19" t="s">
        <v>301</v>
      </c>
      <c r="BM341" s="186" t="s">
        <v>6617</v>
      </c>
    </row>
    <row r="342" spans="1:65" s="2" customFormat="1" ht="19.5">
      <c r="A342" s="36"/>
      <c r="B342" s="37"/>
      <c r="C342" s="38"/>
      <c r="D342" s="195" t="s">
        <v>4396</v>
      </c>
      <c r="E342" s="38"/>
      <c r="F342" s="260" t="s">
        <v>6618</v>
      </c>
      <c r="G342" s="38"/>
      <c r="H342" s="38"/>
      <c r="I342" s="190"/>
      <c r="J342" s="38"/>
      <c r="K342" s="38"/>
      <c r="L342" s="41"/>
      <c r="M342" s="191"/>
      <c r="N342" s="192"/>
      <c r="O342" s="66"/>
      <c r="P342" s="66"/>
      <c r="Q342" s="66"/>
      <c r="R342" s="66"/>
      <c r="S342" s="66"/>
      <c r="T342" s="67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T342" s="19" t="s">
        <v>4396</v>
      </c>
      <c r="AU342" s="19" t="s">
        <v>86</v>
      </c>
    </row>
    <row r="343" spans="1:65" s="2" customFormat="1" ht="16.5" customHeight="1">
      <c r="A343" s="36"/>
      <c r="B343" s="37"/>
      <c r="C343" s="175" t="s">
        <v>1994</v>
      </c>
      <c r="D343" s="175" t="s">
        <v>179</v>
      </c>
      <c r="E343" s="176" t="s">
        <v>6619</v>
      </c>
      <c r="F343" s="177" t="s">
        <v>6620</v>
      </c>
      <c r="G343" s="178" t="s">
        <v>272</v>
      </c>
      <c r="H343" s="179">
        <v>34</v>
      </c>
      <c r="I343" s="180"/>
      <c r="J343" s="181">
        <f>ROUND(I343*H343,2)</f>
        <v>0</v>
      </c>
      <c r="K343" s="177" t="s">
        <v>6056</v>
      </c>
      <c r="L343" s="41"/>
      <c r="M343" s="182" t="s">
        <v>19</v>
      </c>
      <c r="N343" s="183" t="s">
        <v>47</v>
      </c>
      <c r="O343" s="66"/>
      <c r="P343" s="184">
        <f>O343*H343</f>
        <v>0</v>
      </c>
      <c r="Q343" s="184">
        <v>0</v>
      </c>
      <c r="R343" s="184">
        <f>Q343*H343</f>
        <v>0</v>
      </c>
      <c r="S343" s="184">
        <v>0</v>
      </c>
      <c r="T343" s="185">
        <f>S343*H343</f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186" t="s">
        <v>301</v>
      </c>
      <c r="AT343" s="186" t="s">
        <v>179</v>
      </c>
      <c r="AU343" s="186" t="s">
        <v>86</v>
      </c>
      <c r="AY343" s="19" t="s">
        <v>177</v>
      </c>
      <c r="BE343" s="187">
        <f>IF(N343="základní",J343,0)</f>
        <v>0</v>
      </c>
      <c r="BF343" s="187">
        <f>IF(N343="snížená",J343,0)</f>
        <v>0</v>
      </c>
      <c r="BG343" s="187">
        <f>IF(N343="zákl. přenesená",J343,0)</f>
        <v>0</v>
      </c>
      <c r="BH343" s="187">
        <f>IF(N343="sníž. přenesená",J343,0)</f>
        <v>0</v>
      </c>
      <c r="BI343" s="187">
        <f>IF(N343="nulová",J343,0)</f>
        <v>0</v>
      </c>
      <c r="BJ343" s="19" t="s">
        <v>84</v>
      </c>
      <c r="BK343" s="187">
        <f>ROUND(I343*H343,2)</f>
        <v>0</v>
      </c>
      <c r="BL343" s="19" t="s">
        <v>301</v>
      </c>
      <c r="BM343" s="186" t="s">
        <v>6621</v>
      </c>
    </row>
    <row r="344" spans="1:65" s="2" customFormat="1" ht="19.5">
      <c r="A344" s="36"/>
      <c r="B344" s="37"/>
      <c r="C344" s="38"/>
      <c r="D344" s="195" t="s">
        <v>4396</v>
      </c>
      <c r="E344" s="38"/>
      <c r="F344" s="260" t="s">
        <v>6622</v>
      </c>
      <c r="G344" s="38"/>
      <c r="H344" s="38"/>
      <c r="I344" s="190"/>
      <c r="J344" s="38"/>
      <c r="K344" s="38"/>
      <c r="L344" s="41"/>
      <c r="M344" s="191"/>
      <c r="N344" s="192"/>
      <c r="O344" s="66"/>
      <c r="P344" s="66"/>
      <c r="Q344" s="66"/>
      <c r="R344" s="66"/>
      <c r="S344" s="66"/>
      <c r="T344" s="67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T344" s="19" t="s">
        <v>4396</v>
      </c>
      <c r="AU344" s="19" t="s">
        <v>86</v>
      </c>
    </row>
    <row r="345" spans="1:65" s="2" customFormat="1" ht="16.5" customHeight="1">
      <c r="A345" s="36"/>
      <c r="B345" s="37"/>
      <c r="C345" s="175" t="s">
        <v>2001</v>
      </c>
      <c r="D345" s="175" t="s">
        <v>179</v>
      </c>
      <c r="E345" s="176" t="s">
        <v>6623</v>
      </c>
      <c r="F345" s="177" t="s">
        <v>6624</v>
      </c>
      <c r="G345" s="178" t="s">
        <v>272</v>
      </c>
      <c r="H345" s="179">
        <v>10</v>
      </c>
      <c r="I345" s="180"/>
      <c r="J345" s="181">
        <f>ROUND(I345*H345,2)</f>
        <v>0</v>
      </c>
      <c r="K345" s="177" t="s">
        <v>6056</v>
      </c>
      <c r="L345" s="41"/>
      <c r="M345" s="182" t="s">
        <v>19</v>
      </c>
      <c r="N345" s="183" t="s">
        <v>47</v>
      </c>
      <c r="O345" s="66"/>
      <c r="P345" s="184">
        <f>O345*H345</f>
        <v>0</v>
      </c>
      <c r="Q345" s="184">
        <v>0</v>
      </c>
      <c r="R345" s="184">
        <f>Q345*H345</f>
        <v>0</v>
      </c>
      <c r="S345" s="184">
        <v>0</v>
      </c>
      <c r="T345" s="185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186" t="s">
        <v>301</v>
      </c>
      <c r="AT345" s="186" t="s">
        <v>179</v>
      </c>
      <c r="AU345" s="186" t="s">
        <v>86</v>
      </c>
      <c r="AY345" s="19" t="s">
        <v>177</v>
      </c>
      <c r="BE345" s="187">
        <f>IF(N345="základní",J345,0)</f>
        <v>0</v>
      </c>
      <c r="BF345" s="187">
        <f>IF(N345="snížená",J345,0)</f>
        <v>0</v>
      </c>
      <c r="BG345" s="187">
        <f>IF(N345="zákl. přenesená",J345,0)</f>
        <v>0</v>
      </c>
      <c r="BH345" s="187">
        <f>IF(N345="sníž. přenesená",J345,0)</f>
        <v>0</v>
      </c>
      <c r="BI345" s="187">
        <f>IF(N345="nulová",J345,0)</f>
        <v>0</v>
      </c>
      <c r="BJ345" s="19" t="s">
        <v>84</v>
      </c>
      <c r="BK345" s="187">
        <f>ROUND(I345*H345,2)</f>
        <v>0</v>
      </c>
      <c r="BL345" s="19" t="s">
        <v>301</v>
      </c>
      <c r="BM345" s="186" t="s">
        <v>6625</v>
      </c>
    </row>
    <row r="346" spans="1:65" s="2" customFormat="1" ht="16.5" customHeight="1">
      <c r="A346" s="36"/>
      <c r="B346" s="37"/>
      <c r="C346" s="175" t="s">
        <v>2006</v>
      </c>
      <c r="D346" s="175" t="s">
        <v>179</v>
      </c>
      <c r="E346" s="176" t="s">
        <v>6626</v>
      </c>
      <c r="F346" s="177" t="s">
        <v>6627</v>
      </c>
      <c r="G346" s="178" t="s">
        <v>272</v>
      </c>
      <c r="H346" s="179">
        <v>8</v>
      </c>
      <c r="I346" s="180"/>
      <c r="J346" s="181">
        <f>ROUND(I346*H346,2)</f>
        <v>0</v>
      </c>
      <c r="K346" s="177" t="s">
        <v>6401</v>
      </c>
      <c r="L346" s="41"/>
      <c r="M346" s="182" t="s">
        <v>19</v>
      </c>
      <c r="N346" s="183" t="s">
        <v>47</v>
      </c>
      <c r="O346" s="66"/>
      <c r="P346" s="184">
        <f>O346*H346</f>
        <v>0</v>
      </c>
      <c r="Q346" s="184">
        <v>0</v>
      </c>
      <c r="R346" s="184">
        <f>Q346*H346</f>
        <v>0</v>
      </c>
      <c r="S346" s="184">
        <v>0</v>
      </c>
      <c r="T346" s="185">
        <f>S346*H346</f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186" t="s">
        <v>301</v>
      </c>
      <c r="AT346" s="186" t="s">
        <v>179</v>
      </c>
      <c r="AU346" s="186" t="s">
        <v>86</v>
      </c>
      <c r="AY346" s="19" t="s">
        <v>177</v>
      </c>
      <c r="BE346" s="187">
        <f>IF(N346="základní",J346,0)</f>
        <v>0</v>
      </c>
      <c r="BF346" s="187">
        <f>IF(N346="snížená",J346,0)</f>
        <v>0</v>
      </c>
      <c r="BG346" s="187">
        <f>IF(N346="zákl. přenesená",J346,0)</f>
        <v>0</v>
      </c>
      <c r="BH346" s="187">
        <f>IF(N346="sníž. přenesená",J346,0)</f>
        <v>0</v>
      </c>
      <c r="BI346" s="187">
        <f>IF(N346="nulová",J346,0)</f>
        <v>0</v>
      </c>
      <c r="BJ346" s="19" t="s">
        <v>84</v>
      </c>
      <c r="BK346" s="187">
        <f>ROUND(I346*H346,2)</f>
        <v>0</v>
      </c>
      <c r="BL346" s="19" t="s">
        <v>301</v>
      </c>
      <c r="BM346" s="186" t="s">
        <v>6628</v>
      </c>
    </row>
    <row r="347" spans="1:65" s="2" customFormat="1" ht="19.5">
      <c r="A347" s="36"/>
      <c r="B347" s="37"/>
      <c r="C347" s="38"/>
      <c r="D347" s="195" t="s">
        <v>4396</v>
      </c>
      <c r="E347" s="38"/>
      <c r="F347" s="260" t="s">
        <v>6629</v>
      </c>
      <c r="G347" s="38"/>
      <c r="H347" s="38"/>
      <c r="I347" s="190"/>
      <c r="J347" s="38"/>
      <c r="K347" s="38"/>
      <c r="L347" s="41"/>
      <c r="M347" s="191"/>
      <c r="N347" s="192"/>
      <c r="O347" s="66"/>
      <c r="P347" s="66"/>
      <c r="Q347" s="66"/>
      <c r="R347" s="66"/>
      <c r="S347" s="66"/>
      <c r="T347" s="67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T347" s="19" t="s">
        <v>4396</v>
      </c>
      <c r="AU347" s="19" t="s">
        <v>86</v>
      </c>
    </row>
    <row r="348" spans="1:65" s="2" customFormat="1" ht="16.5" customHeight="1">
      <c r="A348" s="36"/>
      <c r="B348" s="37"/>
      <c r="C348" s="175" t="s">
        <v>2011</v>
      </c>
      <c r="D348" s="175" t="s">
        <v>179</v>
      </c>
      <c r="E348" s="176" t="s">
        <v>6630</v>
      </c>
      <c r="F348" s="177" t="s">
        <v>6631</v>
      </c>
      <c r="G348" s="178" t="s">
        <v>272</v>
      </c>
      <c r="H348" s="179">
        <v>71</v>
      </c>
      <c r="I348" s="180"/>
      <c r="J348" s="181">
        <f>ROUND(I348*H348,2)</f>
        <v>0</v>
      </c>
      <c r="K348" s="177" t="s">
        <v>6401</v>
      </c>
      <c r="L348" s="41"/>
      <c r="M348" s="182" t="s">
        <v>19</v>
      </c>
      <c r="N348" s="183" t="s">
        <v>47</v>
      </c>
      <c r="O348" s="66"/>
      <c r="P348" s="184">
        <f>O348*H348</f>
        <v>0</v>
      </c>
      <c r="Q348" s="184">
        <v>0</v>
      </c>
      <c r="R348" s="184">
        <f>Q348*H348</f>
        <v>0</v>
      </c>
      <c r="S348" s="184">
        <v>0</v>
      </c>
      <c r="T348" s="185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186" t="s">
        <v>301</v>
      </c>
      <c r="AT348" s="186" t="s">
        <v>179</v>
      </c>
      <c r="AU348" s="186" t="s">
        <v>86</v>
      </c>
      <c r="AY348" s="19" t="s">
        <v>177</v>
      </c>
      <c r="BE348" s="187">
        <f>IF(N348="základní",J348,0)</f>
        <v>0</v>
      </c>
      <c r="BF348" s="187">
        <f>IF(N348="snížená",J348,0)</f>
        <v>0</v>
      </c>
      <c r="BG348" s="187">
        <f>IF(N348="zákl. přenesená",J348,0)</f>
        <v>0</v>
      </c>
      <c r="BH348" s="187">
        <f>IF(N348="sníž. přenesená",J348,0)</f>
        <v>0</v>
      </c>
      <c r="BI348" s="187">
        <f>IF(N348="nulová",J348,0)</f>
        <v>0</v>
      </c>
      <c r="BJ348" s="19" t="s">
        <v>84</v>
      </c>
      <c r="BK348" s="187">
        <f>ROUND(I348*H348,2)</f>
        <v>0</v>
      </c>
      <c r="BL348" s="19" t="s">
        <v>301</v>
      </c>
      <c r="BM348" s="186" t="s">
        <v>6632</v>
      </c>
    </row>
    <row r="349" spans="1:65" s="2" customFormat="1" ht="19.5">
      <c r="A349" s="36"/>
      <c r="B349" s="37"/>
      <c r="C349" s="38"/>
      <c r="D349" s="195" t="s">
        <v>4396</v>
      </c>
      <c r="E349" s="38"/>
      <c r="F349" s="260" t="s">
        <v>6633</v>
      </c>
      <c r="G349" s="38"/>
      <c r="H349" s="38"/>
      <c r="I349" s="190"/>
      <c r="J349" s="38"/>
      <c r="K349" s="38"/>
      <c r="L349" s="41"/>
      <c r="M349" s="191"/>
      <c r="N349" s="192"/>
      <c r="O349" s="66"/>
      <c r="P349" s="66"/>
      <c r="Q349" s="66"/>
      <c r="R349" s="66"/>
      <c r="S349" s="66"/>
      <c r="T349" s="67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T349" s="19" t="s">
        <v>4396</v>
      </c>
      <c r="AU349" s="19" t="s">
        <v>86</v>
      </c>
    </row>
    <row r="350" spans="1:65" s="2" customFormat="1" ht="16.5" customHeight="1">
      <c r="A350" s="36"/>
      <c r="B350" s="37"/>
      <c r="C350" s="175" t="s">
        <v>2018</v>
      </c>
      <c r="D350" s="175" t="s">
        <v>179</v>
      </c>
      <c r="E350" s="176" t="s">
        <v>6634</v>
      </c>
      <c r="F350" s="177" t="s">
        <v>6635</v>
      </c>
      <c r="G350" s="178" t="s">
        <v>272</v>
      </c>
      <c r="H350" s="179">
        <v>20</v>
      </c>
      <c r="I350" s="180"/>
      <c r="J350" s="181">
        <f>ROUND(I350*H350,2)</f>
        <v>0</v>
      </c>
      <c r="K350" s="177" t="s">
        <v>6401</v>
      </c>
      <c r="L350" s="41"/>
      <c r="M350" s="182" t="s">
        <v>19</v>
      </c>
      <c r="N350" s="183" t="s">
        <v>47</v>
      </c>
      <c r="O350" s="66"/>
      <c r="P350" s="184">
        <f>O350*H350</f>
        <v>0</v>
      </c>
      <c r="Q350" s="184">
        <v>0</v>
      </c>
      <c r="R350" s="184">
        <f>Q350*H350</f>
        <v>0</v>
      </c>
      <c r="S350" s="184">
        <v>0</v>
      </c>
      <c r="T350" s="185">
        <f>S350*H350</f>
        <v>0</v>
      </c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R350" s="186" t="s">
        <v>301</v>
      </c>
      <c r="AT350" s="186" t="s">
        <v>179</v>
      </c>
      <c r="AU350" s="186" t="s">
        <v>86</v>
      </c>
      <c r="AY350" s="19" t="s">
        <v>177</v>
      </c>
      <c r="BE350" s="187">
        <f>IF(N350="základní",J350,0)</f>
        <v>0</v>
      </c>
      <c r="BF350" s="187">
        <f>IF(N350="snížená",J350,0)</f>
        <v>0</v>
      </c>
      <c r="BG350" s="187">
        <f>IF(N350="zákl. přenesená",J350,0)</f>
        <v>0</v>
      </c>
      <c r="BH350" s="187">
        <f>IF(N350="sníž. přenesená",J350,0)</f>
        <v>0</v>
      </c>
      <c r="BI350" s="187">
        <f>IF(N350="nulová",J350,0)</f>
        <v>0</v>
      </c>
      <c r="BJ350" s="19" t="s">
        <v>84</v>
      </c>
      <c r="BK350" s="187">
        <f>ROUND(I350*H350,2)</f>
        <v>0</v>
      </c>
      <c r="BL350" s="19" t="s">
        <v>301</v>
      </c>
      <c r="BM350" s="186" t="s">
        <v>6636</v>
      </c>
    </row>
    <row r="351" spans="1:65" s="2" customFormat="1" ht="16.5" customHeight="1">
      <c r="A351" s="36"/>
      <c r="B351" s="37"/>
      <c r="C351" s="175" t="s">
        <v>2024</v>
      </c>
      <c r="D351" s="175" t="s">
        <v>179</v>
      </c>
      <c r="E351" s="176" t="s">
        <v>6637</v>
      </c>
      <c r="F351" s="177" t="s">
        <v>6638</v>
      </c>
      <c r="G351" s="178" t="s">
        <v>272</v>
      </c>
      <c r="H351" s="179">
        <v>44</v>
      </c>
      <c r="I351" s="180"/>
      <c r="J351" s="181">
        <f>ROUND(I351*H351,2)</f>
        <v>0</v>
      </c>
      <c r="K351" s="177" t="s">
        <v>6401</v>
      </c>
      <c r="L351" s="41"/>
      <c r="M351" s="182" t="s">
        <v>19</v>
      </c>
      <c r="N351" s="183" t="s">
        <v>47</v>
      </c>
      <c r="O351" s="66"/>
      <c r="P351" s="184">
        <f>O351*H351</f>
        <v>0</v>
      </c>
      <c r="Q351" s="184">
        <v>0</v>
      </c>
      <c r="R351" s="184">
        <f>Q351*H351</f>
        <v>0</v>
      </c>
      <c r="S351" s="184">
        <v>0</v>
      </c>
      <c r="T351" s="185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186" t="s">
        <v>301</v>
      </c>
      <c r="AT351" s="186" t="s">
        <v>179</v>
      </c>
      <c r="AU351" s="186" t="s">
        <v>86</v>
      </c>
      <c r="AY351" s="19" t="s">
        <v>177</v>
      </c>
      <c r="BE351" s="187">
        <f>IF(N351="základní",J351,0)</f>
        <v>0</v>
      </c>
      <c r="BF351" s="187">
        <f>IF(N351="snížená",J351,0)</f>
        <v>0</v>
      </c>
      <c r="BG351" s="187">
        <f>IF(N351="zákl. přenesená",J351,0)</f>
        <v>0</v>
      </c>
      <c r="BH351" s="187">
        <f>IF(N351="sníž. přenesená",J351,0)</f>
        <v>0</v>
      </c>
      <c r="BI351" s="187">
        <f>IF(N351="nulová",J351,0)</f>
        <v>0</v>
      </c>
      <c r="BJ351" s="19" t="s">
        <v>84</v>
      </c>
      <c r="BK351" s="187">
        <f>ROUND(I351*H351,2)</f>
        <v>0</v>
      </c>
      <c r="BL351" s="19" t="s">
        <v>301</v>
      </c>
      <c r="BM351" s="186" t="s">
        <v>6639</v>
      </c>
    </row>
    <row r="352" spans="1:65" s="2" customFormat="1" ht="19.5">
      <c r="A352" s="36"/>
      <c r="B352" s="37"/>
      <c r="C352" s="38"/>
      <c r="D352" s="195" t="s">
        <v>4396</v>
      </c>
      <c r="E352" s="38"/>
      <c r="F352" s="260" t="s">
        <v>6618</v>
      </c>
      <c r="G352" s="38"/>
      <c r="H352" s="38"/>
      <c r="I352" s="190"/>
      <c r="J352" s="38"/>
      <c r="K352" s="38"/>
      <c r="L352" s="41"/>
      <c r="M352" s="191"/>
      <c r="N352" s="192"/>
      <c r="O352" s="66"/>
      <c r="P352" s="66"/>
      <c r="Q352" s="66"/>
      <c r="R352" s="66"/>
      <c r="S352" s="66"/>
      <c r="T352" s="67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T352" s="19" t="s">
        <v>4396</v>
      </c>
      <c r="AU352" s="19" t="s">
        <v>86</v>
      </c>
    </row>
    <row r="353" spans="1:65" s="2" customFormat="1" ht="16.5" customHeight="1">
      <c r="A353" s="36"/>
      <c r="B353" s="37"/>
      <c r="C353" s="175" t="s">
        <v>2028</v>
      </c>
      <c r="D353" s="175" t="s">
        <v>179</v>
      </c>
      <c r="E353" s="176" t="s">
        <v>6640</v>
      </c>
      <c r="F353" s="177" t="s">
        <v>6641</v>
      </c>
      <c r="G353" s="178" t="s">
        <v>272</v>
      </c>
      <c r="H353" s="179">
        <v>34</v>
      </c>
      <c r="I353" s="180"/>
      <c r="J353" s="181">
        <f>ROUND(I353*H353,2)</f>
        <v>0</v>
      </c>
      <c r="K353" s="177" t="s">
        <v>6401</v>
      </c>
      <c r="L353" s="41"/>
      <c r="M353" s="182" t="s">
        <v>19</v>
      </c>
      <c r="N353" s="183" t="s">
        <v>47</v>
      </c>
      <c r="O353" s="66"/>
      <c r="P353" s="184">
        <f>O353*H353</f>
        <v>0</v>
      </c>
      <c r="Q353" s="184">
        <v>0</v>
      </c>
      <c r="R353" s="184">
        <f>Q353*H353</f>
        <v>0</v>
      </c>
      <c r="S353" s="184">
        <v>0</v>
      </c>
      <c r="T353" s="185">
        <f>S353*H353</f>
        <v>0</v>
      </c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R353" s="186" t="s">
        <v>301</v>
      </c>
      <c r="AT353" s="186" t="s">
        <v>179</v>
      </c>
      <c r="AU353" s="186" t="s">
        <v>86</v>
      </c>
      <c r="AY353" s="19" t="s">
        <v>177</v>
      </c>
      <c r="BE353" s="187">
        <f>IF(N353="základní",J353,0)</f>
        <v>0</v>
      </c>
      <c r="BF353" s="187">
        <f>IF(N353="snížená",J353,0)</f>
        <v>0</v>
      </c>
      <c r="BG353" s="187">
        <f>IF(N353="zákl. přenesená",J353,0)</f>
        <v>0</v>
      </c>
      <c r="BH353" s="187">
        <f>IF(N353="sníž. přenesená",J353,0)</f>
        <v>0</v>
      </c>
      <c r="BI353" s="187">
        <f>IF(N353="nulová",J353,0)</f>
        <v>0</v>
      </c>
      <c r="BJ353" s="19" t="s">
        <v>84</v>
      </c>
      <c r="BK353" s="187">
        <f>ROUND(I353*H353,2)</f>
        <v>0</v>
      </c>
      <c r="BL353" s="19" t="s">
        <v>301</v>
      </c>
      <c r="BM353" s="186" t="s">
        <v>6642</v>
      </c>
    </row>
    <row r="354" spans="1:65" s="2" customFormat="1" ht="19.5">
      <c r="A354" s="36"/>
      <c r="B354" s="37"/>
      <c r="C354" s="38"/>
      <c r="D354" s="195" t="s">
        <v>4396</v>
      </c>
      <c r="E354" s="38"/>
      <c r="F354" s="260" t="s">
        <v>6622</v>
      </c>
      <c r="G354" s="38"/>
      <c r="H354" s="38"/>
      <c r="I354" s="190"/>
      <c r="J354" s="38"/>
      <c r="K354" s="38"/>
      <c r="L354" s="41"/>
      <c r="M354" s="191"/>
      <c r="N354" s="192"/>
      <c r="O354" s="66"/>
      <c r="P354" s="66"/>
      <c r="Q354" s="66"/>
      <c r="R354" s="66"/>
      <c r="S354" s="66"/>
      <c r="T354" s="67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T354" s="19" t="s">
        <v>4396</v>
      </c>
      <c r="AU354" s="19" t="s">
        <v>86</v>
      </c>
    </row>
    <row r="355" spans="1:65" s="2" customFormat="1" ht="16.5" customHeight="1">
      <c r="A355" s="36"/>
      <c r="B355" s="37"/>
      <c r="C355" s="175" t="s">
        <v>2036</v>
      </c>
      <c r="D355" s="175" t="s">
        <v>179</v>
      </c>
      <c r="E355" s="176" t="s">
        <v>6643</v>
      </c>
      <c r="F355" s="177" t="s">
        <v>6644</v>
      </c>
      <c r="G355" s="178" t="s">
        <v>272</v>
      </c>
      <c r="H355" s="179">
        <v>10</v>
      </c>
      <c r="I355" s="180"/>
      <c r="J355" s="181">
        <f>ROUND(I355*H355,2)</f>
        <v>0</v>
      </c>
      <c r="K355" s="177" t="s">
        <v>6056</v>
      </c>
      <c r="L355" s="41"/>
      <c r="M355" s="182" t="s">
        <v>19</v>
      </c>
      <c r="N355" s="183" t="s">
        <v>47</v>
      </c>
      <c r="O355" s="66"/>
      <c r="P355" s="184">
        <f>O355*H355</f>
        <v>0</v>
      </c>
      <c r="Q355" s="184">
        <v>0</v>
      </c>
      <c r="R355" s="184">
        <f>Q355*H355</f>
        <v>0</v>
      </c>
      <c r="S355" s="184">
        <v>0</v>
      </c>
      <c r="T355" s="185">
        <f>S355*H355</f>
        <v>0</v>
      </c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R355" s="186" t="s">
        <v>301</v>
      </c>
      <c r="AT355" s="186" t="s">
        <v>179</v>
      </c>
      <c r="AU355" s="186" t="s">
        <v>86</v>
      </c>
      <c r="AY355" s="19" t="s">
        <v>177</v>
      </c>
      <c r="BE355" s="187">
        <f>IF(N355="základní",J355,0)</f>
        <v>0</v>
      </c>
      <c r="BF355" s="187">
        <f>IF(N355="snížená",J355,0)</f>
        <v>0</v>
      </c>
      <c r="BG355" s="187">
        <f>IF(N355="zákl. přenesená",J355,0)</f>
        <v>0</v>
      </c>
      <c r="BH355" s="187">
        <f>IF(N355="sníž. přenesená",J355,0)</f>
        <v>0</v>
      </c>
      <c r="BI355" s="187">
        <f>IF(N355="nulová",J355,0)</f>
        <v>0</v>
      </c>
      <c r="BJ355" s="19" t="s">
        <v>84</v>
      </c>
      <c r="BK355" s="187">
        <f>ROUND(I355*H355,2)</f>
        <v>0</v>
      </c>
      <c r="BL355" s="19" t="s">
        <v>301</v>
      </c>
      <c r="BM355" s="186" t="s">
        <v>6645</v>
      </c>
    </row>
    <row r="356" spans="1:65" s="2" customFormat="1" ht="16.5" customHeight="1">
      <c r="A356" s="36"/>
      <c r="B356" s="37"/>
      <c r="C356" s="175" t="s">
        <v>2040</v>
      </c>
      <c r="D356" s="175" t="s">
        <v>179</v>
      </c>
      <c r="E356" s="176" t="s">
        <v>6646</v>
      </c>
      <c r="F356" s="177" t="s">
        <v>6647</v>
      </c>
      <c r="G356" s="178" t="s">
        <v>272</v>
      </c>
      <c r="H356" s="179">
        <v>2</v>
      </c>
      <c r="I356" s="180"/>
      <c r="J356" s="181">
        <f>ROUND(I356*H356,2)</f>
        <v>0</v>
      </c>
      <c r="K356" s="177" t="s">
        <v>6401</v>
      </c>
      <c r="L356" s="41"/>
      <c r="M356" s="182" t="s">
        <v>19</v>
      </c>
      <c r="N356" s="183" t="s">
        <v>47</v>
      </c>
      <c r="O356" s="66"/>
      <c r="P356" s="184">
        <f>O356*H356</f>
        <v>0</v>
      </c>
      <c r="Q356" s="184">
        <v>0</v>
      </c>
      <c r="R356" s="184">
        <f>Q356*H356</f>
        <v>0</v>
      </c>
      <c r="S356" s="184">
        <v>0</v>
      </c>
      <c r="T356" s="185">
        <f>S356*H356</f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186" t="s">
        <v>301</v>
      </c>
      <c r="AT356" s="186" t="s">
        <v>179</v>
      </c>
      <c r="AU356" s="186" t="s">
        <v>86</v>
      </c>
      <c r="AY356" s="19" t="s">
        <v>177</v>
      </c>
      <c r="BE356" s="187">
        <f>IF(N356="základní",J356,0)</f>
        <v>0</v>
      </c>
      <c r="BF356" s="187">
        <f>IF(N356="snížená",J356,0)</f>
        <v>0</v>
      </c>
      <c r="BG356" s="187">
        <f>IF(N356="zákl. přenesená",J356,0)</f>
        <v>0</v>
      </c>
      <c r="BH356" s="187">
        <f>IF(N356="sníž. přenesená",J356,0)</f>
        <v>0</v>
      </c>
      <c r="BI356" s="187">
        <f>IF(N356="nulová",J356,0)</f>
        <v>0</v>
      </c>
      <c r="BJ356" s="19" t="s">
        <v>84</v>
      </c>
      <c r="BK356" s="187">
        <f>ROUND(I356*H356,2)</f>
        <v>0</v>
      </c>
      <c r="BL356" s="19" t="s">
        <v>301</v>
      </c>
      <c r="BM356" s="186" t="s">
        <v>6648</v>
      </c>
    </row>
    <row r="357" spans="1:65" s="2" customFormat="1" ht="16.5" customHeight="1">
      <c r="A357" s="36"/>
      <c r="B357" s="37"/>
      <c r="C357" s="175" t="s">
        <v>2051</v>
      </c>
      <c r="D357" s="175" t="s">
        <v>179</v>
      </c>
      <c r="E357" s="176" t="s">
        <v>6646</v>
      </c>
      <c r="F357" s="177" t="s">
        <v>6647</v>
      </c>
      <c r="G357" s="178" t="s">
        <v>272</v>
      </c>
      <c r="H357" s="179">
        <v>1</v>
      </c>
      <c r="I357" s="180"/>
      <c r="J357" s="181">
        <f>ROUND(I357*H357,2)</f>
        <v>0</v>
      </c>
      <c r="K357" s="177" t="s">
        <v>6401</v>
      </c>
      <c r="L357" s="41"/>
      <c r="M357" s="182" t="s">
        <v>19</v>
      </c>
      <c r="N357" s="183" t="s">
        <v>47</v>
      </c>
      <c r="O357" s="66"/>
      <c r="P357" s="184">
        <f>O357*H357</f>
        <v>0</v>
      </c>
      <c r="Q357" s="184">
        <v>0</v>
      </c>
      <c r="R357" s="184">
        <f>Q357*H357</f>
        <v>0</v>
      </c>
      <c r="S357" s="184">
        <v>0</v>
      </c>
      <c r="T357" s="185">
        <f>S357*H357</f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186" t="s">
        <v>301</v>
      </c>
      <c r="AT357" s="186" t="s">
        <v>179</v>
      </c>
      <c r="AU357" s="186" t="s">
        <v>86</v>
      </c>
      <c r="AY357" s="19" t="s">
        <v>177</v>
      </c>
      <c r="BE357" s="187">
        <f>IF(N357="základní",J357,0)</f>
        <v>0</v>
      </c>
      <c r="BF357" s="187">
        <f>IF(N357="snížená",J357,0)</f>
        <v>0</v>
      </c>
      <c r="BG357" s="187">
        <f>IF(N357="zákl. přenesená",J357,0)</f>
        <v>0</v>
      </c>
      <c r="BH357" s="187">
        <f>IF(N357="sníž. přenesená",J357,0)</f>
        <v>0</v>
      </c>
      <c r="BI357" s="187">
        <f>IF(N357="nulová",J357,0)</f>
        <v>0</v>
      </c>
      <c r="BJ357" s="19" t="s">
        <v>84</v>
      </c>
      <c r="BK357" s="187">
        <f>ROUND(I357*H357,2)</f>
        <v>0</v>
      </c>
      <c r="BL357" s="19" t="s">
        <v>301</v>
      </c>
      <c r="BM357" s="186" t="s">
        <v>6649</v>
      </c>
    </row>
    <row r="358" spans="1:65" s="2" customFormat="1" ht="16.5" customHeight="1">
      <c r="A358" s="36"/>
      <c r="B358" s="37"/>
      <c r="C358" s="175" t="s">
        <v>2055</v>
      </c>
      <c r="D358" s="175" t="s">
        <v>179</v>
      </c>
      <c r="E358" s="176" t="s">
        <v>6650</v>
      </c>
      <c r="F358" s="177" t="s">
        <v>6651</v>
      </c>
      <c r="G358" s="178" t="s">
        <v>1359</v>
      </c>
      <c r="H358" s="249"/>
      <c r="I358" s="180"/>
      <c r="J358" s="181">
        <f>ROUND(I358*H358,2)</f>
        <v>0</v>
      </c>
      <c r="K358" s="177" t="s">
        <v>6056</v>
      </c>
      <c r="L358" s="41"/>
      <c r="M358" s="182" t="s">
        <v>19</v>
      </c>
      <c r="N358" s="183" t="s">
        <v>47</v>
      </c>
      <c r="O358" s="66"/>
      <c r="P358" s="184">
        <f>O358*H358</f>
        <v>0</v>
      </c>
      <c r="Q358" s="184">
        <v>0</v>
      </c>
      <c r="R358" s="184">
        <f>Q358*H358</f>
        <v>0</v>
      </c>
      <c r="S358" s="184">
        <v>0</v>
      </c>
      <c r="T358" s="185">
        <f>S358*H358</f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186" t="s">
        <v>301</v>
      </c>
      <c r="AT358" s="186" t="s">
        <v>179</v>
      </c>
      <c r="AU358" s="186" t="s">
        <v>86</v>
      </c>
      <c r="AY358" s="19" t="s">
        <v>177</v>
      </c>
      <c r="BE358" s="187">
        <f>IF(N358="základní",J358,0)</f>
        <v>0</v>
      </c>
      <c r="BF358" s="187">
        <f>IF(N358="snížená",J358,0)</f>
        <v>0</v>
      </c>
      <c r="BG358" s="187">
        <f>IF(N358="zákl. přenesená",J358,0)</f>
        <v>0</v>
      </c>
      <c r="BH358" s="187">
        <f>IF(N358="sníž. přenesená",J358,0)</f>
        <v>0</v>
      </c>
      <c r="BI358" s="187">
        <f>IF(N358="nulová",J358,0)</f>
        <v>0</v>
      </c>
      <c r="BJ358" s="19" t="s">
        <v>84</v>
      </c>
      <c r="BK358" s="187">
        <f>ROUND(I358*H358,2)</f>
        <v>0</v>
      </c>
      <c r="BL358" s="19" t="s">
        <v>301</v>
      </c>
      <c r="BM358" s="186" t="s">
        <v>6652</v>
      </c>
    </row>
    <row r="359" spans="1:65" s="12" customFormat="1" ht="22.9" customHeight="1">
      <c r="B359" s="159"/>
      <c r="C359" s="160"/>
      <c r="D359" s="161" t="s">
        <v>75</v>
      </c>
      <c r="E359" s="173" t="s">
        <v>6653</v>
      </c>
      <c r="F359" s="173" t="s">
        <v>6654</v>
      </c>
      <c r="G359" s="160"/>
      <c r="H359" s="160"/>
      <c r="I359" s="163"/>
      <c r="J359" s="174">
        <f>BK359</f>
        <v>0</v>
      </c>
      <c r="K359" s="160"/>
      <c r="L359" s="165"/>
      <c r="M359" s="166"/>
      <c r="N359" s="167"/>
      <c r="O359" s="167"/>
      <c r="P359" s="168">
        <f>SUM(P360:P393)</f>
        <v>0</v>
      </c>
      <c r="Q359" s="167"/>
      <c r="R359" s="168">
        <f>SUM(R360:R393)</f>
        <v>0</v>
      </c>
      <c r="S359" s="167"/>
      <c r="T359" s="169">
        <f>SUM(T360:T393)</f>
        <v>0</v>
      </c>
      <c r="AR359" s="170" t="s">
        <v>86</v>
      </c>
      <c r="AT359" s="171" t="s">
        <v>75</v>
      </c>
      <c r="AU359" s="171" t="s">
        <v>84</v>
      </c>
      <c r="AY359" s="170" t="s">
        <v>177</v>
      </c>
      <c r="BK359" s="172">
        <f>SUM(BK360:BK393)</f>
        <v>0</v>
      </c>
    </row>
    <row r="360" spans="1:65" s="2" customFormat="1" ht="16.5" customHeight="1">
      <c r="A360" s="36"/>
      <c r="B360" s="37"/>
      <c r="C360" s="175" t="s">
        <v>2061</v>
      </c>
      <c r="D360" s="175" t="s">
        <v>179</v>
      </c>
      <c r="E360" s="176" t="s">
        <v>6655</v>
      </c>
      <c r="F360" s="177" t="s">
        <v>6656</v>
      </c>
      <c r="G360" s="178" t="s">
        <v>272</v>
      </c>
      <c r="H360" s="179">
        <v>1</v>
      </c>
      <c r="I360" s="180"/>
      <c r="J360" s="181">
        <f t="shared" ref="J360:J393" si="110">ROUND(I360*H360,2)</f>
        <v>0</v>
      </c>
      <c r="K360" s="177" t="s">
        <v>6056</v>
      </c>
      <c r="L360" s="41"/>
      <c r="M360" s="182" t="s">
        <v>19</v>
      </c>
      <c r="N360" s="183" t="s">
        <v>47</v>
      </c>
      <c r="O360" s="66"/>
      <c r="P360" s="184">
        <f t="shared" ref="P360:P393" si="111">O360*H360</f>
        <v>0</v>
      </c>
      <c r="Q360" s="184">
        <v>0</v>
      </c>
      <c r="R360" s="184">
        <f t="shared" ref="R360:R393" si="112">Q360*H360</f>
        <v>0</v>
      </c>
      <c r="S360" s="184">
        <v>0</v>
      </c>
      <c r="T360" s="185">
        <f t="shared" ref="T360:T393" si="113">S360*H360</f>
        <v>0</v>
      </c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R360" s="186" t="s">
        <v>301</v>
      </c>
      <c r="AT360" s="186" t="s">
        <v>179</v>
      </c>
      <c r="AU360" s="186" t="s">
        <v>86</v>
      </c>
      <c r="AY360" s="19" t="s">
        <v>177</v>
      </c>
      <c r="BE360" s="187">
        <f t="shared" ref="BE360:BE393" si="114">IF(N360="základní",J360,0)</f>
        <v>0</v>
      </c>
      <c r="BF360" s="187">
        <f t="shared" ref="BF360:BF393" si="115">IF(N360="snížená",J360,0)</f>
        <v>0</v>
      </c>
      <c r="BG360" s="187">
        <f t="shared" ref="BG360:BG393" si="116">IF(N360="zákl. přenesená",J360,0)</f>
        <v>0</v>
      </c>
      <c r="BH360" s="187">
        <f t="shared" ref="BH360:BH393" si="117">IF(N360="sníž. přenesená",J360,0)</f>
        <v>0</v>
      </c>
      <c r="BI360" s="187">
        <f t="shared" ref="BI360:BI393" si="118">IF(N360="nulová",J360,0)</f>
        <v>0</v>
      </c>
      <c r="BJ360" s="19" t="s">
        <v>84</v>
      </c>
      <c r="BK360" s="187">
        <f t="shared" ref="BK360:BK393" si="119">ROUND(I360*H360,2)</f>
        <v>0</v>
      </c>
      <c r="BL360" s="19" t="s">
        <v>301</v>
      </c>
      <c r="BM360" s="186" t="s">
        <v>6657</v>
      </c>
    </row>
    <row r="361" spans="1:65" s="2" customFormat="1" ht="16.5" customHeight="1">
      <c r="A361" s="36"/>
      <c r="B361" s="37"/>
      <c r="C361" s="175" t="s">
        <v>2065</v>
      </c>
      <c r="D361" s="175" t="s">
        <v>179</v>
      </c>
      <c r="E361" s="176" t="s">
        <v>6658</v>
      </c>
      <c r="F361" s="177" t="s">
        <v>6659</v>
      </c>
      <c r="G361" s="178" t="s">
        <v>272</v>
      </c>
      <c r="H361" s="179">
        <v>1</v>
      </c>
      <c r="I361" s="180"/>
      <c r="J361" s="181">
        <f t="shared" si="110"/>
        <v>0</v>
      </c>
      <c r="K361" s="177" t="s">
        <v>6056</v>
      </c>
      <c r="L361" s="41"/>
      <c r="M361" s="182" t="s">
        <v>19</v>
      </c>
      <c r="N361" s="183" t="s">
        <v>47</v>
      </c>
      <c r="O361" s="66"/>
      <c r="P361" s="184">
        <f t="shared" si="111"/>
        <v>0</v>
      </c>
      <c r="Q361" s="184">
        <v>0</v>
      </c>
      <c r="R361" s="184">
        <f t="shared" si="112"/>
        <v>0</v>
      </c>
      <c r="S361" s="184">
        <v>0</v>
      </c>
      <c r="T361" s="185">
        <f t="shared" si="113"/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186" t="s">
        <v>301</v>
      </c>
      <c r="AT361" s="186" t="s">
        <v>179</v>
      </c>
      <c r="AU361" s="186" t="s">
        <v>86</v>
      </c>
      <c r="AY361" s="19" t="s">
        <v>177</v>
      </c>
      <c r="BE361" s="187">
        <f t="shared" si="114"/>
        <v>0</v>
      </c>
      <c r="BF361" s="187">
        <f t="shared" si="115"/>
        <v>0</v>
      </c>
      <c r="BG361" s="187">
        <f t="shared" si="116"/>
        <v>0</v>
      </c>
      <c r="BH361" s="187">
        <f t="shared" si="117"/>
        <v>0</v>
      </c>
      <c r="BI361" s="187">
        <f t="shared" si="118"/>
        <v>0</v>
      </c>
      <c r="BJ361" s="19" t="s">
        <v>84</v>
      </c>
      <c r="BK361" s="187">
        <f t="shared" si="119"/>
        <v>0</v>
      </c>
      <c r="BL361" s="19" t="s">
        <v>301</v>
      </c>
      <c r="BM361" s="186" t="s">
        <v>6660</v>
      </c>
    </row>
    <row r="362" spans="1:65" s="2" customFormat="1" ht="16.5" customHeight="1">
      <c r="A362" s="36"/>
      <c r="B362" s="37"/>
      <c r="C362" s="175" t="s">
        <v>2071</v>
      </c>
      <c r="D362" s="175" t="s">
        <v>179</v>
      </c>
      <c r="E362" s="176" t="s">
        <v>6661</v>
      </c>
      <c r="F362" s="177" t="s">
        <v>6662</v>
      </c>
      <c r="G362" s="178" t="s">
        <v>272</v>
      </c>
      <c r="H362" s="179">
        <v>1</v>
      </c>
      <c r="I362" s="180"/>
      <c r="J362" s="181">
        <f t="shared" si="110"/>
        <v>0</v>
      </c>
      <c r="K362" s="177" t="s">
        <v>6056</v>
      </c>
      <c r="L362" s="41"/>
      <c r="M362" s="182" t="s">
        <v>19</v>
      </c>
      <c r="N362" s="183" t="s">
        <v>47</v>
      </c>
      <c r="O362" s="66"/>
      <c r="P362" s="184">
        <f t="shared" si="111"/>
        <v>0</v>
      </c>
      <c r="Q362" s="184">
        <v>0</v>
      </c>
      <c r="R362" s="184">
        <f t="shared" si="112"/>
        <v>0</v>
      </c>
      <c r="S362" s="184">
        <v>0</v>
      </c>
      <c r="T362" s="185">
        <f t="shared" si="113"/>
        <v>0</v>
      </c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R362" s="186" t="s">
        <v>301</v>
      </c>
      <c r="AT362" s="186" t="s">
        <v>179</v>
      </c>
      <c r="AU362" s="186" t="s">
        <v>86</v>
      </c>
      <c r="AY362" s="19" t="s">
        <v>177</v>
      </c>
      <c r="BE362" s="187">
        <f t="shared" si="114"/>
        <v>0</v>
      </c>
      <c r="BF362" s="187">
        <f t="shared" si="115"/>
        <v>0</v>
      </c>
      <c r="BG362" s="187">
        <f t="shared" si="116"/>
        <v>0</v>
      </c>
      <c r="BH362" s="187">
        <f t="shared" si="117"/>
        <v>0</v>
      </c>
      <c r="BI362" s="187">
        <f t="shared" si="118"/>
        <v>0</v>
      </c>
      <c r="BJ362" s="19" t="s">
        <v>84</v>
      </c>
      <c r="BK362" s="187">
        <f t="shared" si="119"/>
        <v>0</v>
      </c>
      <c r="BL362" s="19" t="s">
        <v>301</v>
      </c>
      <c r="BM362" s="186" t="s">
        <v>6663</v>
      </c>
    </row>
    <row r="363" spans="1:65" s="2" customFormat="1" ht="16.5" customHeight="1">
      <c r="A363" s="36"/>
      <c r="B363" s="37"/>
      <c r="C363" s="175" t="s">
        <v>2076</v>
      </c>
      <c r="D363" s="175" t="s">
        <v>179</v>
      </c>
      <c r="E363" s="176" t="s">
        <v>6664</v>
      </c>
      <c r="F363" s="177" t="s">
        <v>6665</v>
      </c>
      <c r="G363" s="178" t="s">
        <v>272</v>
      </c>
      <c r="H363" s="179">
        <v>1</v>
      </c>
      <c r="I363" s="180"/>
      <c r="J363" s="181">
        <f t="shared" si="110"/>
        <v>0</v>
      </c>
      <c r="K363" s="177" t="s">
        <v>6056</v>
      </c>
      <c r="L363" s="41"/>
      <c r="M363" s="182" t="s">
        <v>19</v>
      </c>
      <c r="N363" s="183" t="s">
        <v>47</v>
      </c>
      <c r="O363" s="66"/>
      <c r="P363" s="184">
        <f t="shared" si="111"/>
        <v>0</v>
      </c>
      <c r="Q363" s="184">
        <v>0</v>
      </c>
      <c r="R363" s="184">
        <f t="shared" si="112"/>
        <v>0</v>
      </c>
      <c r="S363" s="184">
        <v>0</v>
      </c>
      <c r="T363" s="185">
        <f t="shared" si="113"/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186" t="s">
        <v>301</v>
      </c>
      <c r="AT363" s="186" t="s">
        <v>179</v>
      </c>
      <c r="AU363" s="186" t="s">
        <v>86</v>
      </c>
      <c r="AY363" s="19" t="s">
        <v>177</v>
      </c>
      <c r="BE363" s="187">
        <f t="shared" si="114"/>
        <v>0</v>
      </c>
      <c r="BF363" s="187">
        <f t="shared" si="115"/>
        <v>0</v>
      </c>
      <c r="BG363" s="187">
        <f t="shared" si="116"/>
        <v>0</v>
      </c>
      <c r="BH363" s="187">
        <f t="shared" si="117"/>
        <v>0</v>
      </c>
      <c r="BI363" s="187">
        <f t="shared" si="118"/>
        <v>0</v>
      </c>
      <c r="BJ363" s="19" t="s">
        <v>84</v>
      </c>
      <c r="BK363" s="187">
        <f t="shared" si="119"/>
        <v>0</v>
      </c>
      <c r="BL363" s="19" t="s">
        <v>301</v>
      </c>
      <c r="BM363" s="186" t="s">
        <v>6666</v>
      </c>
    </row>
    <row r="364" spans="1:65" s="2" customFormat="1" ht="16.5" customHeight="1">
      <c r="A364" s="36"/>
      <c r="B364" s="37"/>
      <c r="C364" s="175" t="s">
        <v>2081</v>
      </c>
      <c r="D364" s="175" t="s">
        <v>179</v>
      </c>
      <c r="E364" s="176" t="s">
        <v>6667</v>
      </c>
      <c r="F364" s="177" t="s">
        <v>6668</v>
      </c>
      <c r="G364" s="178" t="s">
        <v>272</v>
      </c>
      <c r="H364" s="179">
        <v>1</v>
      </c>
      <c r="I364" s="180"/>
      <c r="J364" s="181">
        <f t="shared" si="110"/>
        <v>0</v>
      </c>
      <c r="K364" s="177" t="s">
        <v>6056</v>
      </c>
      <c r="L364" s="41"/>
      <c r="M364" s="182" t="s">
        <v>19</v>
      </c>
      <c r="N364" s="183" t="s">
        <v>47</v>
      </c>
      <c r="O364" s="66"/>
      <c r="P364" s="184">
        <f t="shared" si="111"/>
        <v>0</v>
      </c>
      <c r="Q364" s="184">
        <v>0</v>
      </c>
      <c r="R364" s="184">
        <f t="shared" si="112"/>
        <v>0</v>
      </c>
      <c r="S364" s="184">
        <v>0</v>
      </c>
      <c r="T364" s="185">
        <f t="shared" si="113"/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186" t="s">
        <v>301</v>
      </c>
      <c r="AT364" s="186" t="s">
        <v>179</v>
      </c>
      <c r="AU364" s="186" t="s">
        <v>86</v>
      </c>
      <c r="AY364" s="19" t="s">
        <v>177</v>
      </c>
      <c r="BE364" s="187">
        <f t="shared" si="114"/>
        <v>0</v>
      </c>
      <c r="BF364" s="187">
        <f t="shared" si="115"/>
        <v>0</v>
      </c>
      <c r="BG364" s="187">
        <f t="shared" si="116"/>
        <v>0</v>
      </c>
      <c r="BH364" s="187">
        <f t="shared" si="117"/>
        <v>0</v>
      </c>
      <c r="BI364" s="187">
        <f t="shared" si="118"/>
        <v>0</v>
      </c>
      <c r="BJ364" s="19" t="s">
        <v>84</v>
      </c>
      <c r="BK364" s="187">
        <f t="shared" si="119"/>
        <v>0</v>
      </c>
      <c r="BL364" s="19" t="s">
        <v>301</v>
      </c>
      <c r="BM364" s="186" t="s">
        <v>6669</v>
      </c>
    </row>
    <row r="365" spans="1:65" s="2" customFormat="1" ht="16.5" customHeight="1">
      <c r="A365" s="36"/>
      <c r="B365" s="37"/>
      <c r="C365" s="175" t="s">
        <v>2088</v>
      </c>
      <c r="D365" s="175" t="s">
        <v>179</v>
      </c>
      <c r="E365" s="176" t="s">
        <v>6670</v>
      </c>
      <c r="F365" s="177" t="s">
        <v>6671</v>
      </c>
      <c r="G365" s="178" t="s">
        <v>272</v>
      </c>
      <c r="H365" s="179">
        <v>1</v>
      </c>
      <c r="I365" s="180"/>
      <c r="J365" s="181">
        <f t="shared" si="110"/>
        <v>0</v>
      </c>
      <c r="K365" s="177" t="s">
        <v>6056</v>
      </c>
      <c r="L365" s="41"/>
      <c r="M365" s="182" t="s">
        <v>19</v>
      </c>
      <c r="N365" s="183" t="s">
        <v>47</v>
      </c>
      <c r="O365" s="66"/>
      <c r="P365" s="184">
        <f t="shared" si="111"/>
        <v>0</v>
      </c>
      <c r="Q365" s="184">
        <v>0</v>
      </c>
      <c r="R365" s="184">
        <f t="shared" si="112"/>
        <v>0</v>
      </c>
      <c r="S365" s="184">
        <v>0</v>
      </c>
      <c r="T365" s="185">
        <f t="shared" si="113"/>
        <v>0</v>
      </c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R365" s="186" t="s">
        <v>301</v>
      </c>
      <c r="AT365" s="186" t="s">
        <v>179</v>
      </c>
      <c r="AU365" s="186" t="s">
        <v>86</v>
      </c>
      <c r="AY365" s="19" t="s">
        <v>177</v>
      </c>
      <c r="BE365" s="187">
        <f t="shared" si="114"/>
        <v>0</v>
      </c>
      <c r="BF365" s="187">
        <f t="shared" si="115"/>
        <v>0</v>
      </c>
      <c r="BG365" s="187">
        <f t="shared" si="116"/>
        <v>0</v>
      </c>
      <c r="BH365" s="187">
        <f t="shared" si="117"/>
        <v>0</v>
      </c>
      <c r="BI365" s="187">
        <f t="shared" si="118"/>
        <v>0</v>
      </c>
      <c r="BJ365" s="19" t="s">
        <v>84</v>
      </c>
      <c r="BK365" s="187">
        <f t="shared" si="119"/>
        <v>0</v>
      </c>
      <c r="BL365" s="19" t="s">
        <v>301</v>
      </c>
      <c r="BM365" s="186" t="s">
        <v>6672</v>
      </c>
    </row>
    <row r="366" spans="1:65" s="2" customFormat="1" ht="16.5" customHeight="1">
      <c r="A366" s="36"/>
      <c r="B366" s="37"/>
      <c r="C366" s="175" t="s">
        <v>2092</v>
      </c>
      <c r="D366" s="175" t="s">
        <v>179</v>
      </c>
      <c r="E366" s="176" t="s">
        <v>6673</v>
      </c>
      <c r="F366" s="177" t="s">
        <v>6674</v>
      </c>
      <c r="G366" s="178" t="s">
        <v>272</v>
      </c>
      <c r="H366" s="179">
        <v>1</v>
      </c>
      <c r="I366" s="180"/>
      <c r="J366" s="181">
        <f t="shared" si="110"/>
        <v>0</v>
      </c>
      <c r="K366" s="177" t="s">
        <v>6056</v>
      </c>
      <c r="L366" s="41"/>
      <c r="M366" s="182" t="s">
        <v>19</v>
      </c>
      <c r="N366" s="183" t="s">
        <v>47</v>
      </c>
      <c r="O366" s="66"/>
      <c r="P366" s="184">
        <f t="shared" si="111"/>
        <v>0</v>
      </c>
      <c r="Q366" s="184">
        <v>0</v>
      </c>
      <c r="R366" s="184">
        <f t="shared" si="112"/>
        <v>0</v>
      </c>
      <c r="S366" s="184">
        <v>0</v>
      </c>
      <c r="T366" s="185">
        <f t="shared" si="113"/>
        <v>0</v>
      </c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R366" s="186" t="s">
        <v>301</v>
      </c>
      <c r="AT366" s="186" t="s">
        <v>179</v>
      </c>
      <c r="AU366" s="186" t="s">
        <v>86</v>
      </c>
      <c r="AY366" s="19" t="s">
        <v>177</v>
      </c>
      <c r="BE366" s="187">
        <f t="shared" si="114"/>
        <v>0</v>
      </c>
      <c r="BF366" s="187">
        <f t="shared" si="115"/>
        <v>0</v>
      </c>
      <c r="BG366" s="187">
        <f t="shared" si="116"/>
        <v>0</v>
      </c>
      <c r="BH366" s="187">
        <f t="shared" si="117"/>
        <v>0</v>
      </c>
      <c r="BI366" s="187">
        <f t="shared" si="118"/>
        <v>0</v>
      </c>
      <c r="BJ366" s="19" t="s">
        <v>84</v>
      </c>
      <c r="BK366" s="187">
        <f t="shared" si="119"/>
        <v>0</v>
      </c>
      <c r="BL366" s="19" t="s">
        <v>301</v>
      </c>
      <c r="BM366" s="186" t="s">
        <v>6675</v>
      </c>
    </row>
    <row r="367" spans="1:65" s="2" customFormat="1" ht="16.5" customHeight="1">
      <c r="A367" s="36"/>
      <c r="B367" s="37"/>
      <c r="C367" s="175" t="s">
        <v>2096</v>
      </c>
      <c r="D367" s="175" t="s">
        <v>179</v>
      </c>
      <c r="E367" s="176" t="s">
        <v>6676</v>
      </c>
      <c r="F367" s="177" t="s">
        <v>6677</v>
      </c>
      <c r="G367" s="178" t="s">
        <v>272</v>
      </c>
      <c r="H367" s="179">
        <v>1</v>
      </c>
      <c r="I367" s="180"/>
      <c r="J367" s="181">
        <f t="shared" si="110"/>
        <v>0</v>
      </c>
      <c r="K367" s="177" t="s">
        <v>6056</v>
      </c>
      <c r="L367" s="41"/>
      <c r="M367" s="182" t="s">
        <v>19</v>
      </c>
      <c r="N367" s="183" t="s">
        <v>47</v>
      </c>
      <c r="O367" s="66"/>
      <c r="P367" s="184">
        <f t="shared" si="111"/>
        <v>0</v>
      </c>
      <c r="Q367" s="184">
        <v>0</v>
      </c>
      <c r="R367" s="184">
        <f t="shared" si="112"/>
        <v>0</v>
      </c>
      <c r="S367" s="184">
        <v>0</v>
      </c>
      <c r="T367" s="185">
        <f t="shared" si="113"/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186" t="s">
        <v>301</v>
      </c>
      <c r="AT367" s="186" t="s">
        <v>179</v>
      </c>
      <c r="AU367" s="186" t="s">
        <v>86</v>
      </c>
      <c r="AY367" s="19" t="s">
        <v>177</v>
      </c>
      <c r="BE367" s="187">
        <f t="shared" si="114"/>
        <v>0</v>
      </c>
      <c r="BF367" s="187">
        <f t="shared" si="115"/>
        <v>0</v>
      </c>
      <c r="BG367" s="187">
        <f t="shared" si="116"/>
        <v>0</v>
      </c>
      <c r="BH367" s="187">
        <f t="shared" si="117"/>
        <v>0</v>
      </c>
      <c r="BI367" s="187">
        <f t="shared" si="118"/>
        <v>0</v>
      </c>
      <c r="BJ367" s="19" t="s">
        <v>84</v>
      </c>
      <c r="BK367" s="187">
        <f t="shared" si="119"/>
        <v>0</v>
      </c>
      <c r="BL367" s="19" t="s">
        <v>301</v>
      </c>
      <c r="BM367" s="186" t="s">
        <v>6678</v>
      </c>
    </row>
    <row r="368" spans="1:65" s="2" customFormat="1" ht="16.5" customHeight="1">
      <c r="A368" s="36"/>
      <c r="B368" s="37"/>
      <c r="C368" s="175" t="s">
        <v>2102</v>
      </c>
      <c r="D368" s="175" t="s">
        <v>179</v>
      </c>
      <c r="E368" s="176" t="s">
        <v>6679</v>
      </c>
      <c r="F368" s="177" t="s">
        <v>6680</v>
      </c>
      <c r="G368" s="178" t="s">
        <v>272</v>
      </c>
      <c r="H368" s="179">
        <v>1</v>
      </c>
      <c r="I368" s="180"/>
      <c r="J368" s="181">
        <f t="shared" si="110"/>
        <v>0</v>
      </c>
      <c r="K368" s="177" t="s">
        <v>6056</v>
      </c>
      <c r="L368" s="41"/>
      <c r="M368" s="182" t="s">
        <v>19</v>
      </c>
      <c r="N368" s="183" t="s">
        <v>47</v>
      </c>
      <c r="O368" s="66"/>
      <c r="P368" s="184">
        <f t="shared" si="111"/>
        <v>0</v>
      </c>
      <c r="Q368" s="184">
        <v>0</v>
      </c>
      <c r="R368" s="184">
        <f t="shared" si="112"/>
        <v>0</v>
      </c>
      <c r="S368" s="184">
        <v>0</v>
      </c>
      <c r="T368" s="185">
        <f t="shared" si="113"/>
        <v>0</v>
      </c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R368" s="186" t="s">
        <v>301</v>
      </c>
      <c r="AT368" s="186" t="s">
        <v>179</v>
      </c>
      <c r="AU368" s="186" t="s">
        <v>86</v>
      </c>
      <c r="AY368" s="19" t="s">
        <v>177</v>
      </c>
      <c r="BE368" s="187">
        <f t="shared" si="114"/>
        <v>0</v>
      </c>
      <c r="BF368" s="187">
        <f t="shared" si="115"/>
        <v>0</v>
      </c>
      <c r="BG368" s="187">
        <f t="shared" si="116"/>
        <v>0</v>
      </c>
      <c r="BH368" s="187">
        <f t="shared" si="117"/>
        <v>0</v>
      </c>
      <c r="BI368" s="187">
        <f t="shared" si="118"/>
        <v>0</v>
      </c>
      <c r="BJ368" s="19" t="s">
        <v>84</v>
      </c>
      <c r="BK368" s="187">
        <f t="shared" si="119"/>
        <v>0</v>
      </c>
      <c r="BL368" s="19" t="s">
        <v>301</v>
      </c>
      <c r="BM368" s="186" t="s">
        <v>6681</v>
      </c>
    </row>
    <row r="369" spans="1:65" s="2" customFormat="1" ht="16.5" customHeight="1">
      <c r="A369" s="36"/>
      <c r="B369" s="37"/>
      <c r="C369" s="175" t="s">
        <v>2106</v>
      </c>
      <c r="D369" s="175" t="s">
        <v>179</v>
      </c>
      <c r="E369" s="176" t="s">
        <v>6682</v>
      </c>
      <c r="F369" s="177" t="s">
        <v>6683</v>
      </c>
      <c r="G369" s="178" t="s">
        <v>272</v>
      </c>
      <c r="H369" s="179">
        <v>1</v>
      </c>
      <c r="I369" s="180"/>
      <c r="J369" s="181">
        <f t="shared" si="110"/>
        <v>0</v>
      </c>
      <c r="K369" s="177" t="s">
        <v>6056</v>
      </c>
      <c r="L369" s="41"/>
      <c r="M369" s="182" t="s">
        <v>19</v>
      </c>
      <c r="N369" s="183" t="s">
        <v>47</v>
      </c>
      <c r="O369" s="66"/>
      <c r="P369" s="184">
        <f t="shared" si="111"/>
        <v>0</v>
      </c>
      <c r="Q369" s="184">
        <v>0</v>
      </c>
      <c r="R369" s="184">
        <f t="shared" si="112"/>
        <v>0</v>
      </c>
      <c r="S369" s="184">
        <v>0</v>
      </c>
      <c r="T369" s="185">
        <f t="shared" si="113"/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186" t="s">
        <v>301</v>
      </c>
      <c r="AT369" s="186" t="s">
        <v>179</v>
      </c>
      <c r="AU369" s="186" t="s">
        <v>86</v>
      </c>
      <c r="AY369" s="19" t="s">
        <v>177</v>
      </c>
      <c r="BE369" s="187">
        <f t="shared" si="114"/>
        <v>0</v>
      </c>
      <c r="BF369" s="187">
        <f t="shared" si="115"/>
        <v>0</v>
      </c>
      <c r="BG369" s="187">
        <f t="shared" si="116"/>
        <v>0</v>
      </c>
      <c r="BH369" s="187">
        <f t="shared" si="117"/>
        <v>0</v>
      </c>
      <c r="BI369" s="187">
        <f t="shared" si="118"/>
        <v>0</v>
      </c>
      <c r="BJ369" s="19" t="s">
        <v>84</v>
      </c>
      <c r="BK369" s="187">
        <f t="shared" si="119"/>
        <v>0</v>
      </c>
      <c r="BL369" s="19" t="s">
        <v>301</v>
      </c>
      <c r="BM369" s="186" t="s">
        <v>6684</v>
      </c>
    </row>
    <row r="370" spans="1:65" s="2" customFormat="1" ht="16.5" customHeight="1">
      <c r="A370" s="36"/>
      <c r="B370" s="37"/>
      <c r="C370" s="175" t="s">
        <v>2111</v>
      </c>
      <c r="D370" s="175" t="s">
        <v>179</v>
      </c>
      <c r="E370" s="176" t="s">
        <v>6685</v>
      </c>
      <c r="F370" s="177" t="s">
        <v>6686</v>
      </c>
      <c r="G370" s="178" t="s">
        <v>272</v>
      </c>
      <c r="H370" s="179">
        <v>2</v>
      </c>
      <c r="I370" s="180"/>
      <c r="J370" s="181">
        <f t="shared" si="110"/>
        <v>0</v>
      </c>
      <c r="K370" s="177" t="s">
        <v>6056</v>
      </c>
      <c r="L370" s="41"/>
      <c r="M370" s="182" t="s">
        <v>19</v>
      </c>
      <c r="N370" s="183" t="s">
        <v>47</v>
      </c>
      <c r="O370" s="66"/>
      <c r="P370" s="184">
        <f t="shared" si="111"/>
        <v>0</v>
      </c>
      <c r="Q370" s="184">
        <v>0</v>
      </c>
      <c r="R370" s="184">
        <f t="shared" si="112"/>
        <v>0</v>
      </c>
      <c r="S370" s="184">
        <v>0</v>
      </c>
      <c r="T370" s="185">
        <f t="shared" si="113"/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186" t="s">
        <v>301</v>
      </c>
      <c r="AT370" s="186" t="s">
        <v>179</v>
      </c>
      <c r="AU370" s="186" t="s">
        <v>86</v>
      </c>
      <c r="AY370" s="19" t="s">
        <v>177</v>
      </c>
      <c r="BE370" s="187">
        <f t="shared" si="114"/>
        <v>0</v>
      </c>
      <c r="BF370" s="187">
        <f t="shared" si="115"/>
        <v>0</v>
      </c>
      <c r="BG370" s="187">
        <f t="shared" si="116"/>
        <v>0</v>
      </c>
      <c r="BH370" s="187">
        <f t="shared" si="117"/>
        <v>0</v>
      </c>
      <c r="BI370" s="187">
        <f t="shared" si="118"/>
        <v>0</v>
      </c>
      <c r="BJ370" s="19" t="s">
        <v>84</v>
      </c>
      <c r="BK370" s="187">
        <f t="shared" si="119"/>
        <v>0</v>
      </c>
      <c r="BL370" s="19" t="s">
        <v>301</v>
      </c>
      <c r="BM370" s="186" t="s">
        <v>6687</v>
      </c>
    </row>
    <row r="371" spans="1:65" s="2" customFormat="1" ht="16.5" customHeight="1">
      <c r="A371" s="36"/>
      <c r="B371" s="37"/>
      <c r="C371" s="175" t="s">
        <v>2115</v>
      </c>
      <c r="D371" s="175" t="s">
        <v>179</v>
      </c>
      <c r="E371" s="176" t="s">
        <v>6688</v>
      </c>
      <c r="F371" s="177" t="s">
        <v>6689</v>
      </c>
      <c r="G371" s="178" t="s">
        <v>272</v>
      </c>
      <c r="H371" s="179">
        <v>1</v>
      </c>
      <c r="I371" s="180"/>
      <c r="J371" s="181">
        <f t="shared" si="110"/>
        <v>0</v>
      </c>
      <c r="K371" s="177" t="s">
        <v>6056</v>
      </c>
      <c r="L371" s="41"/>
      <c r="M371" s="182" t="s">
        <v>19</v>
      </c>
      <c r="N371" s="183" t="s">
        <v>47</v>
      </c>
      <c r="O371" s="66"/>
      <c r="P371" s="184">
        <f t="shared" si="111"/>
        <v>0</v>
      </c>
      <c r="Q371" s="184">
        <v>0</v>
      </c>
      <c r="R371" s="184">
        <f t="shared" si="112"/>
        <v>0</v>
      </c>
      <c r="S371" s="184">
        <v>0</v>
      </c>
      <c r="T371" s="185">
        <f t="shared" si="113"/>
        <v>0</v>
      </c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R371" s="186" t="s">
        <v>301</v>
      </c>
      <c r="AT371" s="186" t="s">
        <v>179</v>
      </c>
      <c r="AU371" s="186" t="s">
        <v>86</v>
      </c>
      <c r="AY371" s="19" t="s">
        <v>177</v>
      </c>
      <c r="BE371" s="187">
        <f t="shared" si="114"/>
        <v>0</v>
      </c>
      <c r="BF371" s="187">
        <f t="shared" si="115"/>
        <v>0</v>
      </c>
      <c r="BG371" s="187">
        <f t="shared" si="116"/>
        <v>0</v>
      </c>
      <c r="BH371" s="187">
        <f t="shared" si="117"/>
        <v>0</v>
      </c>
      <c r="BI371" s="187">
        <f t="shared" si="118"/>
        <v>0</v>
      </c>
      <c r="BJ371" s="19" t="s">
        <v>84</v>
      </c>
      <c r="BK371" s="187">
        <f t="shared" si="119"/>
        <v>0</v>
      </c>
      <c r="BL371" s="19" t="s">
        <v>301</v>
      </c>
      <c r="BM371" s="186" t="s">
        <v>6690</v>
      </c>
    </row>
    <row r="372" spans="1:65" s="2" customFormat="1" ht="16.5" customHeight="1">
      <c r="A372" s="36"/>
      <c r="B372" s="37"/>
      <c r="C372" s="175" t="s">
        <v>2121</v>
      </c>
      <c r="D372" s="175" t="s">
        <v>179</v>
      </c>
      <c r="E372" s="176" t="s">
        <v>6691</v>
      </c>
      <c r="F372" s="177" t="s">
        <v>6692</v>
      </c>
      <c r="G372" s="178" t="s">
        <v>272</v>
      </c>
      <c r="H372" s="179">
        <v>5</v>
      </c>
      <c r="I372" s="180"/>
      <c r="J372" s="181">
        <f t="shared" si="110"/>
        <v>0</v>
      </c>
      <c r="K372" s="177" t="s">
        <v>6056</v>
      </c>
      <c r="L372" s="41"/>
      <c r="M372" s="182" t="s">
        <v>19</v>
      </c>
      <c r="N372" s="183" t="s">
        <v>47</v>
      </c>
      <c r="O372" s="66"/>
      <c r="P372" s="184">
        <f t="shared" si="111"/>
        <v>0</v>
      </c>
      <c r="Q372" s="184">
        <v>0</v>
      </c>
      <c r="R372" s="184">
        <f t="shared" si="112"/>
        <v>0</v>
      </c>
      <c r="S372" s="184">
        <v>0</v>
      </c>
      <c r="T372" s="185">
        <f t="shared" si="113"/>
        <v>0</v>
      </c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R372" s="186" t="s">
        <v>301</v>
      </c>
      <c r="AT372" s="186" t="s">
        <v>179</v>
      </c>
      <c r="AU372" s="186" t="s">
        <v>86</v>
      </c>
      <c r="AY372" s="19" t="s">
        <v>177</v>
      </c>
      <c r="BE372" s="187">
        <f t="shared" si="114"/>
        <v>0</v>
      </c>
      <c r="BF372" s="187">
        <f t="shared" si="115"/>
        <v>0</v>
      </c>
      <c r="BG372" s="187">
        <f t="shared" si="116"/>
        <v>0</v>
      </c>
      <c r="BH372" s="187">
        <f t="shared" si="117"/>
        <v>0</v>
      </c>
      <c r="BI372" s="187">
        <f t="shared" si="118"/>
        <v>0</v>
      </c>
      <c r="BJ372" s="19" t="s">
        <v>84</v>
      </c>
      <c r="BK372" s="187">
        <f t="shared" si="119"/>
        <v>0</v>
      </c>
      <c r="BL372" s="19" t="s">
        <v>301</v>
      </c>
      <c r="BM372" s="186" t="s">
        <v>6693</v>
      </c>
    </row>
    <row r="373" spans="1:65" s="2" customFormat="1" ht="16.5" customHeight="1">
      <c r="A373" s="36"/>
      <c r="B373" s="37"/>
      <c r="C373" s="175" t="s">
        <v>2123</v>
      </c>
      <c r="D373" s="175" t="s">
        <v>179</v>
      </c>
      <c r="E373" s="176" t="s">
        <v>6694</v>
      </c>
      <c r="F373" s="177" t="s">
        <v>6695</v>
      </c>
      <c r="G373" s="178" t="s">
        <v>272</v>
      </c>
      <c r="H373" s="179">
        <v>1</v>
      </c>
      <c r="I373" s="180"/>
      <c r="J373" s="181">
        <f t="shared" si="110"/>
        <v>0</v>
      </c>
      <c r="K373" s="177" t="s">
        <v>6056</v>
      </c>
      <c r="L373" s="41"/>
      <c r="M373" s="182" t="s">
        <v>19</v>
      </c>
      <c r="N373" s="183" t="s">
        <v>47</v>
      </c>
      <c r="O373" s="66"/>
      <c r="P373" s="184">
        <f t="shared" si="111"/>
        <v>0</v>
      </c>
      <c r="Q373" s="184">
        <v>0</v>
      </c>
      <c r="R373" s="184">
        <f t="shared" si="112"/>
        <v>0</v>
      </c>
      <c r="S373" s="184">
        <v>0</v>
      </c>
      <c r="T373" s="185">
        <f t="shared" si="113"/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186" t="s">
        <v>301</v>
      </c>
      <c r="AT373" s="186" t="s">
        <v>179</v>
      </c>
      <c r="AU373" s="186" t="s">
        <v>86</v>
      </c>
      <c r="AY373" s="19" t="s">
        <v>177</v>
      </c>
      <c r="BE373" s="187">
        <f t="shared" si="114"/>
        <v>0</v>
      </c>
      <c r="BF373" s="187">
        <f t="shared" si="115"/>
        <v>0</v>
      </c>
      <c r="BG373" s="187">
        <f t="shared" si="116"/>
        <v>0</v>
      </c>
      <c r="BH373" s="187">
        <f t="shared" si="117"/>
        <v>0</v>
      </c>
      <c r="BI373" s="187">
        <f t="shared" si="118"/>
        <v>0</v>
      </c>
      <c r="BJ373" s="19" t="s">
        <v>84</v>
      </c>
      <c r="BK373" s="187">
        <f t="shared" si="119"/>
        <v>0</v>
      </c>
      <c r="BL373" s="19" t="s">
        <v>301</v>
      </c>
      <c r="BM373" s="186" t="s">
        <v>6696</v>
      </c>
    </row>
    <row r="374" spans="1:65" s="2" customFormat="1" ht="16.5" customHeight="1">
      <c r="A374" s="36"/>
      <c r="B374" s="37"/>
      <c r="C374" s="175" t="s">
        <v>2129</v>
      </c>
      <c r="D374" s="175" t="s">
        <v>179</v>
      </c>
      <c r="E374" s="176" t="s">
        <v>6697</v>
      </c>
      <c r="F374" s="177" t="s">
        <v>6698</v>
      </c>
      <c r="G374" s="178" t="s">
        <v>272</v>
      </c>
      <c r="H374" s="179">
        <v>3</v>
      </c>
      <c r="I374" s="180"/>
      <c r="J374" s="181">
        <f t="shared" si="110"/>
        <v>0</v>
      </c>
      <c r="K374" s="177" t="s">
        <v>6056</v>
      </c>
      <c r="L374" s="41"/>
      <c r="M374" s="182" t="s">
        <v>19</v>
      </c>
      <c r="N374" s="183" t="s">
        <v>47</v>
      </c>
      <c r="O374" s="66"/>
      <c r="P374" s="184">
        <f t="shared" si="111"/>
        <v>0</v>
      </c>
      <c r="Q374" s="184">
        <v>0</v>
      </c>
      <c r="R374" s="184">
        <f t="shared" si="112"/>
        <v>0</v>
      </c>
      <c r="S374" s="184">
        <v>0</v>
      </c>
      <c r="T374" s="185">
        <f t="shared" si="113"/>
        <v>0</v>
      </c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R374" s="186" t="s">
        <v>301</v>
      </c>
      <c r="AT374" s="186" t="s">
        <v>179</v>
      </c>
      <c r="AU374" s="186" t="s">
        <v>86</v>
      </c>
      <c r="AY374" s="19" t="s">
        <v>177</v>
      </c>
      <c r="BE374" s="187">
        <f t="shared" si="114"/>
        <v>0</v>
      </c>
      <c r="BF374" s="187">
        <f t="shared" si="115"/>
        <v>0</v>
      </c>
      <c r="BG374" s="187">
        <f t="shared" si="116"/>
        <v>0</v>
      </c>
      <c r="BH374" s="187">
        <f t="shared" si="117"/>
        <v>0</v>
      </c>
      <c r="BI374" s="187">
        <f t="shared" si="118"/>
        <v>0</v>
      </c>
      <c r="BJ374" s="19" t="s">
        <v>84</v>
      </c>
      <c r="BK374" s="187">
        <f t="shared" si="119"/>
        <v>0</v>
      </c>
      <c r="BL374" s="19" t="s">
        <v>301</v>
      </c>
      <c r="BM374" s="186" t="s">
        <v>6699</v>
      </c>
    </row>
    <row r="375" spans="1:65" s="2" customFormat="1" ht="16.5" customHeight="1">
      <c r="A375" s="36"/>
      <c r="B375" s="37"/>
      <c r="C375" s="175" t="s">
        <v>2134</v>
      </c>
      <c r="D375" s="175" t="s">
        <v>179</v>
      </c>
      <c r="E375" s="176" t="s">
        <v>6700</v>
      </c>
      <c r="F375" s="177" t="s">
        <v>6701</v>
      </c>
      <c r="G375" s="178" t="s">
        <v>272</v>
      </c>
      <c r="H375" s="179">
        <v>1</v>
      </c>
      <c r="I375" s="180"/>
      <c r="J375" s="181">
        <f t="shared" si="110"/>
        <v>0</v>
      </c>
      <c r="K375" s="177" t="s">
        <v>6056</v>
      </c>
      <c r="L375" s="41"/>
      <c r="M375" s="182" t="s">
        <v>19</v>
      </c>
      <c r="N375" s="183" t="s">
        <v>47</v>
      </c>
      <c r="O375" s="66"/>
      <c r="P375" s="184">
        <f t="shared" si="111"/>
        <v>0</v>
      </c>
      <c r="Q375" s="184">
        <v>0</v>
      </c>
      <c r="R375" s="184">
        <f t="shared" si="112"/>
        <v>0</v>
      </c>
      <c r="S375" s="184">
        <v>0</v>
      </c>
      <c r="T375" s="185">
        <f t="shared" si="113"/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186" t="s">
        <v>301</v>
      </c>
      <c r="AT375" s="186" t="s">
        <v>179</v>
      </c>
      <c r="AU375" s="186" t="s">
        <v>86</v>
      </c>
      <c r="AY375" s="19" t="s">
        <v>177</v>
      </c>
      <c r="BE375" s="187">
        <f t="shared" si="114"/>
        <v>0</v>
      </c>
      <c r="BF375" s="187">
        <f t="shared" si="115"/>
        <v>0</v>
      </c>
      <c r="BG375" s="187">
        <f t="shared" si="116"/>
        <v>0</v>
      </c>
      <c r="BH375" s="187">
        <f t="shared" si="117"/>
        <v>0</v>
      </c>
      <c r="BI375" s="187">
        <f t="shared" si="118"/>
        <v>0</v>
      </c>
      <c r="BJ375" s="19" t="s">
        <v>84</v>
      </c>
      <c r="BK375" s="187">
        <f t="shared" si="119"/>
        <v>0</v>
      </c>
      <c r="BL375" s="19" t="s">
        <v>301</v>
      </c>
      <c r="BM375" s="186" t="s">
        <v>6702</v>
      </c>
    </row>
    <row r="376" spans="1:65" s="2" customFormat="1" ht="16.5" customHeight="1">
      <c r="A376" s="36"/>
      <c r="B376" s="37"/>
      <c r="C376" s="175" t="s">
        <v>2138</v>
      </c>
      <c r="D376" s="175" t="s">
        <v>179</v>
      </c>
      <c r="E376" s="176" t="s">
        <v>6703</v>
      </c>
      <c r="F376" s="177" t="s">
        <v>6704</v>
      </c>
      <c r="G376" s="178" t="s">
        <v>272</v>
      </c>
      <c r="H376" s="179">
        <v>1</v>
      </c>
      <c r="I376" s="180"/>
      <c r="J376" s="181">
        <f t="shared" si="110"/>
        <v>0</v>
      </c>
      <c r="K376" s="177" t="s">
        <v>6056</v>
      </c>
      <c r="L376" s="41"/>
      <c r="M376" s="182" t="s">
        <v>19</v>
      </c>
      <c r="N376" s="183" t="s">
        <v>47</v>
      </c>
      <c r="O376" s="66"/>
      <c r="P376" s="184">
        <f t="shared" si="111"/>
        <v>0</v>
      </c>
      <c r="Q376" s="184">
        <v>0</v>
      </c>
      <c r="R376" s="184">
        <f t="shared" si="112"/>
        <v>0</v>
      </c>
      <c r="S376" s="184">
        <v>0</v>
      </c>
      <c r="T376" s="185">
        <f t="shared" si="113"/>
        <v>0</v>
      </c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R376" s="186" t="s">
        <v>301</v>
      </c>
      <c r="AT376" s="186" t="s">
        <v>179</v>
      </c>
      <c r="AU376" s="186" t="s">
        <v>86</v>
      </c>
      <c r="AY376" s="19" t="s">
        <v>177</v>
      </c>
      <c r="BE376" s="187">
        <f t="shared" si="114"/>
        <v>0</v>
      </c>
      <c r="BF376" s="187">
        <f t="shared" si="115"/>
        <v>0</v>
      </c>
      <c r="BG376" s="187">
        <f t="shared" si="116"/>
        <v>0</v>
      </c>
      <c r="BH376" s="187">
        <f t="shared" si="117"/>
        <v>0</v>
      </c>
      <c r="BI376" s="187">
        <f t="shared" si="118"/>
        <v>0</v>
      </c>
      <c r="BJ376" s="19" t="s">
        <v>84</v>
      </c>
      <c r="BK376" s="187">
        <f t="shared" si="119"/>
        <v>0</v>
      </c>
      <c r="BL376" s="19" t="s">
        <v>301</v>
      </c>
      <c r="BM376" s="186" t="s">
        <v>6705</v>
      </c>
    </row>
    <row r="377" spans="1:65" s="2" customFormat="1" ht="16.5" customHeight="1">
      <c r="A377" s="36"/>
      <c r="B377" s="37"/>
      <c r="C377" s="175" t="s">
        <v>2140</v>
      </c>
      <c r="D377" s="175" t="s">
        <v>179</v>
      </c>
      <c r="E377" s="176" t="s">
        <v>6706</v>
      </c>
      <c r="F377" s="177" t="s">
        <v>6707</v>
      </c>
      <c r="G377" s="178" t="s">
        <v>272</v>
      </c>
      <c r="H377" s="179">
        <v>1</v>
      </c>
      <c r="I377" s="180"/>
      <c r="J377" s="181">
        <f t="shared" si="110"/>
        <v>0</v>
      </c>
      <c r="K377" s="177" t="s">
        <v>6056</v>
      </c>
      <c r="L377" s="41"/>
      <c r="M377" s="182" t="s">
        <v>19</v>
      </c>
      <c r="N377" s="183" t="s">
        <v>47</v>
      </c>
      <c r="O377" s="66"/>
      <c r="P377" s="184">
        <f t="shared" si="111"/>
        <v>0</v>
      </c>
      <c r="Q377" s="184">
        <v>0</v>
      </c>
      <c r="R377" s="184">
        <f t="shared" si="112"/>
        <v>0</v>
      </c>
      <c r="S377" s="184">
        <v>0</v>
      </c>
      <c r="T377" s="185">
        <f t="shared" si="113"/>
        <v>0</v>
      </c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R377" s="186" t="s">
        <v>301</v>
      </c>
      <c r="AT377" s="186" t="s">
        <v>179</v>
      </c>
      <c r="AU377" s="186" t="s">
        <v>86</v>
      </c>
      <c r="AY377" s="19" t="s">
        <v>177</v>
      </c>
      <c r="BE377" s="187">
        <f t="shared" si="114"/>
        <v>0</v>
      </c>
      <c r="BF377" s="187">
        <f t="shared" si="115"/>
        <v>0</v>
      </c>
      <c r="BG377" s="187">
        <f t="shared" si="116"/>
        <v>0</v>
      </c>
      <c r="BH377" s="187">
        <f t="shared" si="117"/>
        <v>0</v>
      </c>
      <c r="BI377" s="187">
        <f t="shared" si="118"/>
        <v>0</v>
      </c>
      <c r="BJ377" s="19" t="s">
        <v>84</v>
      </c>
      <c r="BK377" s="187">
        <f t="shared" si="119"/>
        <v>0</v>
      </c>
      <c r="BL377" s="19" t="s">
        <v>301</v>
      </c>
      <c r="BM377" s="186" t="s">
        <v>6708</v>
      </c>
    </row>
    <row r="378" spans="1:65" s="2" customFormat="1" ht="16.5" customHeight="1">
      <c r="A378" s="36"/>
      <c r="B378" s="37"/>
      <c r="C378" s="175" t="s">
        <v>2146</v>
      </c>
      <c r="D378" s="175" t="s">
        <v>179</v>
      </c>
      <c r="E378" s="176" t="s">
        <v>6709</v>
      </c>
      <c r="F378" s="177" t="s">
        <v>6710</v>
      </c>
      <c r="G378" s="178" t="s">
        <v>272</v>
      </c>
      <c r="H378" s="179">
        <v>1</v>
      </c>
      <c r="I378" s="180"/>
      <c r="J378" s="181">
        <f t="shared" si="110"/>
        <v>0</v>
      </c>
      <c r="K378" s="177" t="s">
        <v>6056</v>
      </c>
      <c r="L378" s="41"/>
      <c r="M378" s="182" t="s">
        <v>19</v>
      </c>
      <c r="N378" s="183" t="s">
        <v>47</v>
      </c>
      <c r="O378" s="66"/>
      <c r="P378" s="184">
        <f t="shared" si="111"/>
        <v>0</v>
      </c>
      <c r="Q378" s="184">
        <v>0</v>
      </c>
      <c r="R378" s="184">
        <f t="shared" si="112"/>
        <v>0</v>
      </c>
      <c r="S378" s="184">
        <v>0</v>
      </c>
      <c r="T378" s="185">
        <f t="shared" si="113"/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186" t="s">
        <v>301</v>
      </c>
      <c r="AT378" s="186" t="s">
        <v>179</v>
      </c>
      <c r="AU378" s="186" t="s">
        <v>86</v>
      </c>
      <c r="AY378" s="19" t="s">
        <v>177</v>
      </c>
      <c r="BE378" s="187">
        <f t="shared" si="114"/>
        <v>0</v>
      </c>
      <c r="BF378" s="187">
        <f t="shared" si="115"/>
        <v>0</v>
      </c>
      <c r="BG378" s="187">
        <f t="shared" si="116"/>
        <v>0</v>
      </c>
      <c r="BH378" s="187">
        <f t="shared" si="117"/>
        <v>0</v>
      </c>
      <c r="BI378" s="187">
        <f t="shared" si="118"/>
        <v>0</v>
      </c>
      <c r="BJ378" s="19" t="s">
        <v>84</v>
      </c>
      <c r="BK378" s="187">
        <f t="shared" si="119"/>
        <v>0</v>
      </c>
      <c r="BL378" s="19" t="s">
        <v>301</v>
      </c>
      <c r="BM378" s="186" t="s">
        <v>6711</v>
      </c>
    </row>
    <row r="379" spans="1:65" s="2" customFormat="1" ht="16.5" customHeight="1">
      <c r="A379" s="36"/>
      <c r="B379" s="37"/>
      <c r="C379" s="175" t="s">
        <v>2152</v>
      </c>
      <c r="D379" s="175" t="s">
        <v>179</v>
      </c>
      <c r="E379" s="176" t="s">
        <v>6712</v>
      </c>
      <c r="F379" s="177" t="s">
        <v>6713</v>
      </c>
      <c r="G379" s="178" t="s">
        <v>272</v>
      </c>
      <c r="H379" s="179">
        <v>1</v>
      </c>
      <c r="I379" s="180"/>
      <c r="J379" s="181">
        <f t="shared" si="110"/>
        <v>0</v>
      </c>
      <c r="K379" s="177" t="s">
        <v>6056</v>
      </c>
      <c r="L379" s="41"/>
      <c r="M379" s="182" t="s">
        <v>19</v>
      </c>
      <c r="N379" s="183" t="s">
        <v>47</v>
      </c>
      <c r="O379" s="66"/>
      <c r="P379" s="184">
        <f t="shared" si="111"/>
        <v>0</v>
      </c>
      <c r="Q379" s="184">
        <v>0</v>
      </c>
      <c r="R379" s="184">
        <f t="shared" si="112"/>
        <v>0</v>
      </c>
      <c r="S379" s="184">
        <v>0</v>
      </c>
      <c r="T379" s="185">
        <f t="shared" si="113"/>
        <v>0</v>
      </c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R379" s="186" t="s">
        <v>301</v>
      </c>
      <c r="AT379" s="186" t="s">
        <v>179</v>
      </c>
      <c r="AU379" s="186" t="s">
        <v>86</v>
      </c>
      <c r="AY379" s="19" t="s">
        <v>177</v>
      </c>
      <c r="BE379" s="187">
        <f t="shared" si="114"/>
        <v>0</v>
      </c>
      <c r="BF379" s="187">
        <f t="shared" si="115"/>
        <v>0</v>
      </c>
      <c r="BG379" s="187">
        <f t="shared" si="116"/>
        <v>0</v>
      </c>
      <c r="BH379" s="187">
        <f t="shared" si="117"/>
        <v>0</v>
      </c>
      <c r="BI379" s="187">
        <f t="shared" si="118"/>
        <v>0</v>
      </c>
      <c r="BJ379" s="19" t="s">
        <v>84</v>
      </c>
      <c r="BK379" s="187">
        <f t="shared" si="119"/>
        <v>0</v>
      </c>
      <c r="BL379" s="19" t="s">
        <v>301</v>
      </c>
      <c r="BM379" s="186" t="s">
        <v>6714</v>
      </c>
    </row>
    <row r="380" spans="1:65" s="2" customFormat="1" ht="16.5" customHeight="1">
      <c r="A380" s="36"/>
      <c r="B380" s="37"/>
      <c r="C380" s="175" t="s">
        <v>2156</v>
      </c>
      <c r="D380" s="175" t="s">
        <v>179</v>
      </c>
      <c r="E380" s="176" t="s">
        <v>6715</v>
      </c>
      <c r="F380" s="177" t="s">
        <v>6716</v>
      </c>
      <c r="G380" s="178" t="s">
        <v>272</v>
      </c>
      <c r="H380" s="179">
        <v>3</v>
      </c>
      <c r="I380" s="180"/>
      <c r="J380" s="181">
        <f t="shared" si="110"/>
        <v>0</v>
      </c>
      <c r="K380" s="177" t="s">
        <v>6056</v>
      </c>
      <c r="L380" s="41"/>
      <c r="M380" s="182" t="s">
        <v>19</v>
      </c>
      <c r="N380" s="183" t="s">
        <v>47</v>
      </c>
      <c r="O380" s="66"/>
      <c r="P380" s="184">
        <f t="shared" si="111"/>
        <v>0</v>
      </c>
      <c r="Q380" s="184">
        <v>0</v>
      </c>
      <c r="R380" s="184">
        <f t="shared" si="112"/>
        <v>0</v>
      </c>
      <c r="S380" s="184">
        <v>0</v>
      </c>
      <c r="T380" s="185">
        <f t="shared" si="113"/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186" t="s">
        <v>301</v>
      </c>
      <c r="AT380" s="186" t="s">
        <v>179</v>
      </c>
      <c r="AU380" s="186" t="s">
        <v>86</v>
      </c>
      <c r="AY380" s="19" t="s">
        <v>177</v>
      </c>
      <c r="BE380" s="187">
        <f t="shared" si="114"/>
        <v>0</v>
      </c>
      <c r="BF380" s="187">
        <f t="shared" si="115"/>
        <v>0</v>
      </c>
      <c r="BG380" s="187">
        <f t="shared" si="116"/>
        <v>0</v>
      </c>
      <c r="BH380" s="187">
        <f t="shared" si="117"/>
        <v>0</v>
      </c>
      <c r="BI380" s="187">
        <f t="shared" si="118"/>
        <v>0</v>
      </c>
      <c r="BJ380" s="19" t="s">
        <v>84</v>
      </c>
      <c r="BK380" s="187">
        <f t="shared" si="119"/>
        <v>0</v>
      </c>
      <c r="BL380" s="19" t="s">
        <v>301</v>
      </c>
      <c r="BM380" s="186" t="s">
        <v>6717</v>
      </c>
    </row>
    <row r="381" spans="1:65" s="2" customFormat="1" ht="16.5" customHeight="1">
      <c r="A381" s="36"/>
      <c r="B381" s="37"/>
      <c r="C381" s="175" t="s">
        <v>2158</v>
      </c>
      <c r="D381" s="175" t="s">
        <v>179</v>
      </c>
      <c r="E381" s="176" t="s">
        <v>6718</v>
      </c>
      <c r="F381" s="177" t="s">
        <v>6719</v>
      </c>
      <c r="G381" s="178" t="s">
        <v>272</v>
      </c>
      <c r="H381" s="179">
        <v>2</v>
      </c>
      <c r="I381" s="180"/>
      <c r="J381" s="181">
        <f t="shared" si="110"/>
        <v>0</v>
      </c>
      <c r="K381" s="177" t="s">
        <v>6056</v>
      </c>
      <c r="L381" s="41"/>
      <c r="M381" s="182" t="s">
        <v>19</v>
      </c>
      <c r="N381" s="183" t="s">
        <v>47</v>
      </c>
      <c r="O381" s="66"/>
      <c r="P381" s="184">
        <f t="shared" si="111"/>
        <v>0</v>
      </c>
      <c r="Q381" s="184">
        <v>0</v>
      </c>
      <c r="R381" s="184">
        <f t="shared" si="112"/>
        <v>0</v>
      </c>
      <c r="S381" s="184">
        <v>0</v>
      </c>
      <c r="T381" s="185">
        <f t="shared" si="113"/>
        <v>0</v>
      </c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R381" s="186" t="s">
        <v>301</v>
      </c>
      <c r="AT381" s="186" t="s">
        <v>179</v>
      </c>
      <c r="AU381" s="186" t="s">
        <v>86</v>
      </c>
      <c r="AY381" s="19" t="s">
        <v>177</v>
      </c>
      <c r="BE381" s="187">
        <f t="shared" si="114"/>
        <v>0</v>
      </c>
      <c r="BF381" s="187">
        <f t="shared" si="115"/>
        <v>0</v>
      </c>
      <c r="BG381" s="187">
        <f t="shared" si="116"/>
        <v>0</v>
      </c>
      <c r="BH381" s="187">
        <f t="shared" si="117"/>
        <v>0</v>
      </c>
      <c r="BI381" s="187">
        <f t="shared" si="118"/>
        <v>0</v>
      </c>
      <c r="BJ381" s="19" t="s">
        <v>84</v>
      </c>
      <c r="BK381" s="187">
        <f t="shared" si="119"/>
        <v>0</v>
      </c>
      <c r="BL381" s="19" t="s">
        <v>301</v>
      </c>
      <c r="BM381" s="186" t="s">
        <v>6720</v>
      </c>
    </row>
    <row r="382" spans="1:65" s="2" customFormat="1" ht="16.5" customHeight="1">
      <c r="A382" s="36"/>
      <c r="B382" s="37"/>
      <c r="C382" s="175" t="s">
        <v>2164</v>
      </c>
      <c r="D382" s="175" t="s">
        <v>179</v>
      </c>
      <c r="E382" s="176" t="s">
        <v>6721</v>
      </c>
      <c r="F382" s="177" t="s">
        <v>6722</v>
      </c>
      <c r="G382" s="178" t="s">
        <v>272</v>
      </c>
      <c r="H382" s="179">
        <v>2</v>
      </c>
      <c r="I382" s="180"/>
      <c r="J382" s="181">
        <f t="shared" si="110"/>
        <v>0</v>
      </c>
      <c r="K382" s="177" t="s">
        <v>6056</v>
      </c>
      <c r="L382" s="41"/>
      <c r="M382" s="182" t="s">
        <v>19</v>
      </c>
      <c r="N382" s="183" t="s">
        <v>47</v>
      </c>
      <c r="O382" s="66"/>
      <c r="P382" s="184">
        <f t="shared" si="111"/>
        <v>0</v>
      </c>
      <c r="Q382" s="184">
        <v>0</v>
      </c>
      <c r="R382" s="184">
        <f t="shared" si="112"/>
        <v>0</v>
      </c>
      <c r="S382" s="184">
        <v>0</v>
      </c>
      <c r="T382" s="185">
        <f t="shared" si="113"/>
        <v>0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186" t="s">
        <v>301</v>
      </c>
      <c r="AT382" s="186" t="s">
        <v>179</v>
      </c>
      <c r="AU382" s="186" t="s">
        <v>86</v>
      </c>
      <c r="AY382" s="19" t="s">
        <v>177</v>
      </c>
      <c r="BE382" s="187">
        <f t="shared" si="114"/>
        <v>0</v>
      </c>
      <c r="BF382" s="187">
        <f t="shared" si="115"/>
        <v>0</v>
      </c>
      <c r="BG382" s="187">
        <f t="shared" si="116"/>
        <v>0</v>
      </c>
      <c r="BH382" s="187">
        <f t="shared" si="117"/>
        <v>0</v>
      </c>
      <c r="BI382" s="187">
        <f t="shared" si="118"/>
        <v>0</v>
      </c>
      <c r="BJ382" s="19" t="s">
        <v>84</v>
      </c>
      <c r="BK382" s="187">
        <f t="shared" si="119"/>
        <v>0</v>
      </c>
      <c r="BL382" s="19" t="s">
        <v>301</v>
      </c>
      <c r="BM382" s="186" t="s">
        <v>6723</v>
      </c>
    </row>
    <row r="383" spans="1:65" s="2" customFormat="1" ht="16.5" customHeight="1">
      <c r="A383" s="36"/>
      <c r="B383" s="37"/>
      <c r="C383" s="175" t="s">
        <v>2168</v>
      </c>
      <c r="D383" s="175" t="s">
        <v>179</v>
      </c>
      <c r="E383" s="176" t="s">
        <v>6724</v>
      </c>
      <c r="F383" s="177" t="s">
        <v>6725</v>
      </c>
      <c r="G383" s="178" t="s">
        <v>272</v>
      </c>
      <c r="H383" s="179">
        <v>1</v>
      </c>
      <c r="I383" s="180"/>
      <c r="J383" s="181">
        <f t="shared" si="110"/>
        <v>0</v>
      </c>
      <c r="K383" s="177" t="s">
        <v>6056</v>
      </c>
      <c r="L383" s="41"/>
      <c r="M383" s="182" t="s">
        <v>19</v>
      </c>
      <c r="N383" s="183" t="s">
        <v>47</v>
      </c>
      <c r="O383" s="66"/>
      <c r="P383" s="184">
        <f t="shared" si="111"/>
        <v>0</v>
      </c>
      <c r="Q383" s="184">
        <v>0</v>
      </c>
      <c r="R383" s="184">
        <f t="shared" si="112"/>
        <v>0</v>
      </c>
      <c r="S383" s="184">
        <v>0</v>
      </c>
      <c r="T383" s="185">
        <f t="shared" si="113"/>
        <v>0</v>
      </c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R383" s="186" t="s">
        <v>301</v>
      </c>
      <c r="AT383" s="186" t="s">
        <v>179</v>
      </c>
      <c r="AU383" s="186" t="s">
        <v>86</v>
      </c>
      <c r="AY383" s="19" t="s">
        <v>177</v>
      </c>
      <c r="BE383" s="187">
        <f t="shared" si="114"/>
        <v>0</v>
      </c>
      <c r="BF383" s="187">
        <f t="shared" si="115"/>
        <v>0</v>
      </c>
      <c r="BG383" s="187">
        <f t="shared" si="116"/>
        <v>0</v>
      </c>
      <c r="BH383" s="187">
        <f t="shared" si="117"/>
        <v>0</v>
      </c>
      <c r="BI383" s="187">
        <f t="shared" si="118"/>
        <v>0</v>
      </c>
      <c r="BJ383" s="19" t="s">
        <v>84</v>
      </c>
      <c r="BK383" s="187">
        <f t="shared" si="119"/>
        <v>0</v>
      </c>
      <c r="BL383" s="19" t="s">
        <v>301</v>
      </c>
      <c r="BM383" s="186" t="s">
        <v>6726</v>
      </c>
    </row>
    <row r="384" spans="1:65" s="2" customFormat="1" ht="16.5" customHeight="1">
      <c r="A384" s="36"/>
      <c r="B384" s="37"/>
      <c r="C384" s="175" t="s">
        <v>2174</v>
      </c>
      <c r="D384" s="175" t="s">
        <v>179</v>
      </c>
      <c r="E384" s="176" t="s">
        <v>6727</v>
      </c>
      <c r="F384" s="177" t="s">
        <v>6728</v>
      </c>
      <c r="G384" s="178" t="s">
        <v>272</v>
      </c>
      <c r="H384" s="179">
        <v>1</v>
      </c>
      <c r="I384" s="180"/>
      <c r="J384" s="181">
        <f t="shared" si="110"/>
        <v>0</v>
      </c>
      <c r="K384" s="177" t="s">
        <v>6056</v>
      </c>
      <c r="L384" s="41"/>
      <c r="M384" s="182" t="s">
        <v>19</v>
      </c>
      <c r="N384" s="183" t="s">
        <v>47</v>
      </c>
      <c r="O384" s="66"/>
      <c r="P384" s="184">
        <f t="shared" si="111"/>
        <v>0</v>
      </c>
      <c r="Q384" s="184">
        <v>0</v>
      </c>
      <c r="R384" s="184">
        <f t="shared" si="112"/>
        <v>0</v>
      </c>
      <c r="S384" s="184">
        <v>0</v>
      </c>
      <c r="T384" s="185">
        <f t="shared" si="113"/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186" t="s">
        <v>301</v>
      </c>
      <c r="AT384" s="186" t="s">
        <v>179</v>
      </c>
      <c r="AU384" s="186" t="s">
        <v>86</v>
      </c>
      <c r="AY384" s="19" t="s">
        <v>177</v>
      </c>
      <c r="BE384" s="187">
        <f t="shared" si="114"/>
        <v>0</v>
      </c>
      <c r="BF384" s="187">
        <f t="shared" si="115"/>
        <v>0</v>
      </c>
      <c r="BG384" s="187">
        <f t="shared" si="116"/>
        <v>0</v>
      </c>
      <c r="BH384" s="187">
        <f t="shared" si="117"/>
        <v>0</v>
      </c>
      <c r="BI384" s="187">
        <f t="shared" si="118"/>
        <v>0</v>
      </c>
      <c r="BJ384" s="19" t="s">
        <v>84</v>
      </c>
      <c r="BK384" s="187">
        <f t="shared" si="119"/>
        <v>0</v>
      </c>
      <c r="BL384" s="19" t="s">
        <v>301</v>
      </c>
      <c r="BM384" s="186" t="s">
        <v>6729</v>
      </c>
    </row>
    <row r="385" spans="1:65" s="2" customFormat="1" ht="16.5" customHeight="1">
      <c r="A385" s="36"/>
      <c r="B385" s="37"/>
      <c r="C385" s="175" t="s">
        <v>2178</v>
      </c>
      <c r="D385" s="175" t="s">
        <v>179</v>
      </c>
      <c r="E385" s="176" t="s">
        <v>6730</v>
      </c>
      <c r="F385" s="177" t="s">
        <v>6731</v>
      </c>
      <c r="G385" s="178" t="s">
        <v>272</v>
      </c>
      <c r="H385" s="179">
        <v>2</v>
      </c>
      <c r="I385" s="180"/>
      <c r="J385" s="181">
        <f t="shared" si="110"/>
        <v>0</v>
      </c>
      <c r="K385" s="177" t="s">
        <v>6056</v>
      </c>
      <c r="L385" s="41"/>
      <c r="M385" s="182" t="s">
        <v>19</v>
      </c>
      <c r="N385" s="183" t="s">
        <v>47</v>
      </c>
      <c r="O385" s="66"/>
      <c r="P385" s="184">
        <f t="shared" si="111"/>
        <v>0</v>
      </c>
      <c r="Q385" s="184">
        <v>0</v>
      </c>
      <c r="R385" s="184">
        <f t="shared" si="112"/>
        <v>0</v>
      </c>
      <c r="S385" s="184">
        <v>0</v>
      </c>
      <c r="T385" s="185">
        <f t="shared" si="113"/>
        <v>0</v>
      </c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R385" s="186" t="s">
        <v>301</v>
      </c>
      <c r="AT385" s="186" t="s">
        <v>179</v>
      </c>
      <c r="AU385" s="186" t="s">
        <v>86</v>
      </c>
      <c r="AY385" s="19" t="s">
        <v>177</v>
      </c>
      <c r="BE385" s="187">
        <f t="shared" si="114"/>
        <v>0</v>
      </c>
      <c r="BF385" s="187">
        <f t="shared" si="115"/>
        <v>0</v>
      </c>
      <c r="BG385" s="187">
        <f t="shared" si="116"/>
        <v>0</v>
      </c>
      <c r="BH385" s="187">
        <f t="shared" si="117"/>
        <v>0</v>
      </c>
      <c r="BI385" s="187">
        <f t="shared" si="118"/>
        <v>0</v>
      </c>
      <c r="BJ385" s="19" t="s">
        <v>84</v>
      </c>
      <c r="BK385" s="187">
        <f t="shared" si="119"/>
        <v>0</v>
      </c>
      <c r="BL385" s="19" t="s">
        <v>301</v>
      </c>
      <c r="BM385" s="186" t="s">
        <v>6732</v>
      </c>
    </row>
    <row r="386" spans="1:65" s="2" customFormat="1" ht="16.5" customHeight="1">
      <c r="A386" s="36"/>
      <c r="B386" s="37"/>
      <c r="C386" s="175" t="s">
        <v>2186</v>
      </c>
      <c r="D386" s="175" t="s">
        <v>179</v>
      </c>
      <c r="E386" s="176" t="s">
        <v>6733</v>
      </c>
      <c r="F386" s="177" t="s">
        <v>6734</v>
      </c>
      <c r="G386" s="178" t="s">
        <v>272</v>
      </c>
      <c r="H386" s="179">
        <v>1</v>
      </c>
      <c r="I386" s="180"/>
      <c r="J386" s="181">
        <f t="shared" si="110"/>
        <v>0</v>
      </c>
      <c r="K386" s="177" t="s">
        <v>6056</v>
      </c>
      <c r="L386" s="41"/>
      <c r="M386" s="182" t="s">
        <v>19</v>
      </c>
      <c r="N386" s="183" t="s">
        <v>47</v>
      </c>
      <c r="O386" s="66"/>
      <c r="P386" s="184">
        <f t="shared" si="111"/>
        <v>0</v>
      </c>
      <c r="Q386" s="184">
        <v>0</v>
      </c>
      <c r="R386" s="184">
        <f t="shared" si="112"/>
        <v>0</v>
      </c>
      <c r="S386" s="184">
        <v>0</v>
      </c>
      <c r="T386" s="185">
        <f t="shared" si="113"/>
        <v>0</v>
      </c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R386" s="186" t="s">
        <v>301</v>
      </c>
      <c r="AT386" s="186" t="s">
        <v>179</v>
      </c>
      <c r="AU386" s="186" t="s">
        <v>86</v>
      </c>
      <c r="AY386" s="19" t="s">
        <v>177</v>
      </c>
      <c r="BE386" s="187">
        <f t="shared" si="114"/>
        <v>0</v>
      </c>
      <c r="BF386" s="187">
        <f t="shared" si="115"/>
        <v>0</v>
      </c>
      <c r="BG386" s="187">
        <f t="shared" si="116"/>
        <v>0</v>
      </c>
      <c r="BH386" s="187">
        <f t="shared" si="117"/>
        <v>0</v>
      </c>
      <c r="BI386" s="187">
        <f t="shared" si="118"/>
        <v>0</v>
      </c>
      <c r="BJ386" s="19" t="s">
        <v>84</v>
      </c>
      <c r="BK386" s="187">
        <f t="shared" si="119"/>
        <v>0</v>
      </c>
      <c r="BL386" s="19" t="s">
        <v>301</v>
      </c>
      <c r="BM386" s="186" t="s">
        <v>6735</v>
      </c>
    </row>
    <row r="387" spans="1:65" s="2" customFormat="1" ht="16.5" customHeight="1">
      <c r="A387" s="36"/>
      <c r="B387" s="37"/>
      <c r="C387" s="175" t="s">
        <v>2190</v>
      </c>
      <c r="D387" s="175" t="s">
        <v>179</v>
      </c>
      <c r="E387" s="176" t="s">
        <v>6736</v>
      </c>
      <c r="F387" s="177" t="s">
        <v>6737</v>
      </c>
      <c r="G387" s="178" t="s">
        <v>272</v>
      </c>
      <c r="H387" s="179">
        <v>1</v>
      </c>
      <c r="I387" s="180"/>
      <c r="J387" s="181">
        <f t="shared" si="110"/>
        <v>0</v>
      </c>
      <c r="K387" s="177" t="s">
        <v>6056</v>
      </c>
      <c r="L387" s="41"/>
      <c r="M387" s="182" t="s">
        <v>19</v>
      </c>
      <c r="N387" s="183" t="s">
        <v>47</v>
      </c>
      <c r="O387" s="66"/>
      <c r="P387" s="184">
        <f t="shared" si="111"/>
        <v>0</v>
      </c>
      <c r="Q387" s="184">
        <v>0</v>
      </c>
      <c r="R387" s="184">
        <f t="shared" si="112"/>
        <v>0</v>
      </c>
      <c r="S387" s="184">
        <v>0</v>
      </c>
      <c r="T387" s="185">
        <f t="shared" si="113"/>
        <v>0</v>
      </c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R387" s="186" t="s">
        <v>301</v>
      </c>
      <c r="AT387" s="186" t="s">
        <v>179</v>
      </c>
      <c r="AU387" s="186" t="s">
        <v>86</v>
      </c>
      <c r="AY387" s="19" t="s">
        <v>177</v>
      </c>
      <c r="BE387" s="187">
        <f t="shared" si="114"/>
        <v>0</v>
      </c>
      <c r="BF387" s="187">
        <f t="shared" si="115"/>
        <v>0</v>
      </c>
      <c r="BG387" s="187">
        <f t="shared" si="116"/>
        <v>0</v>
      </c>
      <c r="BH387" s="187">
        <f t="shared" si="117"/>
        <v>0</v>
      </c>
      <c r="BI387" s="187">
        <f t="shared" si="118"/>
        <v>0</v>
      </c>
      <c r="BJ387" s="19" t="s">
        <v>84</v>
      </c>
      <c r="BK387" s="187">
        <f t="shared" si="119"/>
        <v>0</v>
      </c>
      <c r="BL387" s="19" t="s">
        <v>301</v>
      </c>
      <c r="BM387" s="186" t="s">
        <v>6738</v>
      </c>
    </row>
    <row r="388" spans="1:65" s="2" customFormat="1" ht="16.5" customHeight="1">
      <c r="A388" s="36"/>
      <c r="B388" s="37"/>
      <c r="C388" s="175" t="s">
        <v>2201</v>
      </c>
      <c r="D388" s="175" t="s">
        <v>179</v>
      </c>
      <c r="E388" s="176" t="s">
        <v>6739</v>
      </c>
      <c r="F388" s="177" t="s">
        <v>6740</v>
      </c>
      <c r="G388" s="178" t="s">
        <v>272</v>
      </c>
      <c r="H388" s="179">
        <v>2</v>
      </c>
      <c r="I388" s="180"/>
      <c r="J388" s="181">
        <f t="shared" si="110"/>
        <v>0</v>
      </c>
      <c r="K388" s="177" t="s">
        <v>6056</v>
      </c>
      <c r="L388" s="41"/>
      <c r="M388" s="182" t="s">
        <v>19</v>
      </c>
      <c r="N388" s="183" t="s">
        <v>47</v>
      </c>
      <c r="O388" s="66"/>
      <c r="P388" s="184">
        <f t="shared" si="111"/>
        <v>0</v>
      </c>
      <c r="Q388" s="184">
        <v>0</v>
      </c>
      <c r="R388" s="184">
        <f t="shared" si="112"/>
        <v>0</v>
      </c>
      <c r="S388" s="184">
        <v>0</v>
      </c>
      <c r="T388" s="185">
        <f t="shared" si="113"/>
        <v>0</v>
      </c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R388" s="186" t="s">
        <v>301</v>
      </c>
      <c r="AT388" s="186" t="s">
        <v>179</v>
      </c>
      <c r="AU388" s="186" t="s">
        <v>86</v>
      </c>
      <c r="AY388" s="19" t="s">
        <v>177</v>
      </c>
      <c r="BE388" s="187">
        <f t="shared" si="114"/>
        <v>0</v>
      </c>
      <c r="BF388" s="187">
        <f t="shared" si="115"/>
        <v>0</v>
      </c>
      <c r="BG388" s="187">
        <f t="shared" si="116"/>
        <v>0</v>
      </c>
      <c r="BH388" s="187">
        <f t="shared" si="117"/>
        <v>0</v>
      </c>
      <c r="BI388" s="187">
        <f t="shared" si="118"/>
        <v>0</v>
      </c>
      <c r="BJ388" s="19" t="s">
        <v>84</v>
      </c>
      <c r="BK388" s="187">
        <f t="shared" si="119"/>
        <v>0</v>
      </c>
      <c r="BL388" s="19" t="s">
        <v>301</v>
      </c>
      <c r="BM388" s="186" t="s">
        <v>6741</v>
      </c>
    </row>
    <row r="389" spans="1:65" s="2" customFormat="1" ht="16.5" customHeight="1">
      <c r="A389" s="36"/>
      <c r="B389" s="37"/>
      <c r="C389" s="175" t="s">
        <v>2205</v>
      </c>
      <c r="D389" s="175" t="s">
        <v>179</v>
      </c>
      <c r="E389" s="176" t="s">
        <v>6742</v>
      </c>
      <c r="F389" s="177" t="s">
        <v>6743</v>
      </c>
      <c r="G389" s="178" t="s">
        <v>272</v>
      </c>
      <c r="H389" s="179">
        <v>2</v>
      </c>
      <c r="I389" s="180"/>
      <c r="J389" s="181">
        <f t="shared" si="110"/>
        <v>0</v>
      </c>
      <c r="K389" s="177" t="s">
        <v>6401</v>
      </c>
      <c r="L389" s="41"/>
      <c r="M389" s="182" t="s">
        <v>19</v>
      </c>
      <c r="N389" s="183" t="s">
        <v>47</v>
      </c>
      <c r="O389" s="66"/>
      <c r="P389" s="184">
        <f t="shared" si="111"/>
        <v>0</v>
      </c>
      <c r="Q389" s="184">
        <v>0</v>
      </c>
      <c r="R389" s="184">
        <f t="shared" si="112"/>
        <v>0</v>
      </c>
      <c r="S389" s="184">
        <v>0</v>
      </c>
      <c r="T389" s="185">
        <f t="shared" si="113"/>
        <v>0</v>
      </c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R389" s="186" t="s">
        <v>301</v>
      </c>
      <c r="AT389" s="186" t="s">
        <v>179</v>
      </c>
      <c r="AU389" s="186" t="s">
        <v>86</v>
      </c>
      <c r="AY389" s="19" t="s">
        <v>177</v>
      </c>
      <c r="BE389" s="187">
        <f t="shared" si="114"/>
        <v>0</v>
      </c>
      <c r="BF389" s="187">
        <f t="shared" si="115"/>
        <v>0</v>
      </c>
      <c r="BG389" s="187">
        <f t="shared" si="116"/>
        <v>0</v>
      </c>
      <c r="BH389" s="187">
        <f t="shared" si="117"/>
        <v>0</v>
      </c>
      <c r="BI389" s="187">
        <f t="shared" si="118"/>
        <v>0</v>
      </c>
      <c r="BJ389" s="19" t="s">
        <v>84</v>
      </c>
      <c r="BK389" s="187">
        <f t="shared" si="119"/>
        <v>0</v>
      </c>
      <c r="BL389" s="19" t="s">
        <v>301</v>
      </c>
      <c r="BM389" s="186" t="s">
        <v>6744</v>
      </c>
    </row>
    <row r="390" spans="1:65" s="2" customFormat="1" ht="16.5" customHeight="1">
      <c r="A390" s="36"/>
      <c r="B390" s="37"/>
      <c r="C390" s="175" t="s">
        <v>2209</v>
      </c>
      <c r="D390" s="175" t="s">
        <v>179</v>
      </c>
      <c r="E390" s="176" t="s">
        <v>6745</v>
      </c>
      <c r="F390" s="177" t="s">
        <v>6746</v>
      </c>
      <c r="G390" s="178" t="s">
        <v>272</v>
      </c>
      <c r="H390" s="179">
        <v>2</v>
      </c>
      <c r="I390" s="180"/>
      <c r="J390" s="181">
        <f t="shared" si="110"/>
        <v>0</v>
      </c>
      <c r="K390" s="177" t="s">
        <v>6401</v>
      </c>
      <c r="L390" s="41"/>
      <c r="M390" s="182" t="s">
        <v>19</v>
      </c>
      <c r="N390" s="183" t="s">
        <v>47</v>
      </c>
      <c r="O390" s="66"/>
      <c r="P390" s="184">
        <f t="shared" si="111"/>
        <v>0</v>
      </c>
      <c r="Q390" s="184">
        <v>0</v>
      </c>
      <c r="R390" s="184">
        <f t="shared" si="112"/>
        <v>0</v>
      </c>
      <c r="S390" s="184">
        <v>0</v>
      </c>
      <c r="T390" s="185">
        <f t="shared" si="113"/>
        <v>0</v>
      </c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R390" s="186" t="s">
        <v>301</v>
      </c>
      <c r="AT390" s="186" t="s">
        <v>179</v>
      </c>
      <c r="AU390" s="186" t="s">
        <v>86</v>
      </c>
      <c r="AY390" s="19" t="s">
        <v>177</v>
      </c>
      <c r="BE390" s="187">
        <f t="shared" si="114"/>
        <v>0</v>
      </c>
      <c r="BF390" s="187">
        <f t="shared" si="115"/>
        <v>0</v>
      </c>
      <c r="BG390" s="187">
        <f t="shared" si="116"/>
        <v>0</v>
      </c>
      <c r="BH390" s="187">
        <f t="shared" si="117"/>
        <v>0</v>
      </c>
      <c r="BI390" s="187">
        <f t="shared" si="118"/>
        <v>0</v>
      </c>
      <c r="BJ390" s="19" t="s">
        <v>84</v>
      </c>
      <c r="BK390" s="187">
        <f t="shared" si="119"/>
        <v>0</v>
      </c>
      <c r="BL390" s="19" t="s">
        <v>301</v>
      </c>
      <c r="BM390" s="186" t="s">
        <v>6747</v>
      </c>
    </row>
    <row r="391" spans="1:65" s="2" customFormat="1" ht="16.5" customHeight="1">
      <c r="A391" s="36"/>
      <c r="B391" s="37"/>
      <c r="C391" s="175" t="s">
        <v>2214</v>
      </c>
      <c r="D391" s="175" t="s">
        <v>179</v>
      </c>
      <c r="E391" s="176" t="s">
        <v>6748</v>
      </c>
      <c r="F391" s="177" t="s">
        <v>6749</v>
      </c>
      <c r="G391" s="178" t="s">
        <v>272</v>
      </c>
      <c r="H391" s="179">
        <v>2</v>
      </c>
      <c r="I391" s="180"/>
      <c r="J391" s="181">
        <f t="shared" si="110"/>
        <v>0</v>
      </c>
      <c r="K391" s="177" t="s">
        <v>6056</v>
      </c>
      <c r="L391" s="41"/>
      <c r="M391" s="182" t="s">
        <v>19</v>
      </c>
      <c r="N391" s="183" t="s">
        <v>47</v>
      </c>
      <c r="O391" s="66"/>
      <c r="P391" s="184">
        <f t="shared" si="111"/>
        <v>0</v>
      </c>
      <c r="Q391" s="184">
        <v>0</v>
      </c>
      <c r="R391" s="184">
        <f t="shared" si="112"/>
        <v>0</v>
      </c>
      <c r="S391" s="184">
        <v>0</v>
      </c>
      <c r="T391" s="185">
        <f t="shared" si="113"/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186" t="s">
        <v>301</v>
      </c>
      <c r="AT391" s="186" t="s">
        <v>179</v>
      </c>
      <c r="AU391" s="186" t="s">
        <v>86</v>
      </c>
      <c r="AY391" s="19" t="s">
        <v>177</v>
      </c>
      <c r="BE391" s="187">
        <f t="shared" si="114"/>
        <v>0</v>
      </c>
      <c r="BF391" s="187">
        <f t="shared" si="115"/>
        <v>0</v>
      </c>
      <c r="BG391" s="187">
        <f t="shared" si="116"/>
        <v>0</v>
      </c>
      <c r="BH391" s="187">
        <f t="shared" si="117"/>
        <v>0</v>
      </c>
      <c r="BI391" s="187">
        <f t="shared" si="118"/>
        <v>0</v>
      </c>
      <c r="BJ391" s="19" t="s">
        <v>84</v>
      </c>
      <c r="BK391" s="187">
        <f t="shared" si="119"/>
        <v>0</v>
      </c>
      <c r="BL391" s="19" t="s">
        <v>301</v>
      </c>
      <c r="BM391" s="186" t="s">
        <v>6750</v>
      </c>
    </row>
    <row r="392" spans="1:65" s="2" customFormat="1" ht="16.5" customHeight="1">
      <c r="A392" s="36"/>
      <c r="B392" s="37"/>
      <c r="C392" s="175" t="s">
        <v>2218</v>
      </c>
      <c r="D392" s="175" t="s">
        <v>179</v>
      </c>
      <c r="E392" s="176" t="s">
        <v>6751</v>
      </c>
      <c r="F392" s="177" t="s">
        <v>6752</v>
      </c>
      <c r="G392" s="178" t="s">
        <v>1252</v>
      </c>
      <c r="H392" s="179">
        <v>2</v>
      </c>
      <c r="I392" s="180"/>
      <c r="J392" s="181">
        <f t="shared" si="110"/>
        <v>0</v>
      </c>
      <c r="K392" s="177" t="s">
        <v>6401</v>
      </c>
      <c r="L392" s="41"/>
      <c r="M392" s="182" t="s">
        <v>19</v>
      </c>
      <c r="N392" s="183" t="s">
        <v>47</v>
      </c>
      <c r="O392" s="66"/>
      <c r="P392" s="184">
        <f t="shared" si="111"/>
        <v>0</v>
      </c>
      <c r="Q392" s="184">
        <v>0</v>
      </c>
      <c r="R392" s="184">
        <f t="shared" si="112"/>
        <v>0</v>
      </c>
      <c r="S392" s="184">
        <v>0</v>
      </c>
      <c r="T392" s="185">
        <f t="shared" si="113"/>
        <v>0</v>
      </c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R392" s="186" t="s">
        <v>301</v>
      </c>
      <c r="AT392" s="186" t="s">
        <v>179</v>
      </c>
      <c r="AU392" s="186" t="s">
        <v>86</v>
      </c>
      <c r="AY392" s="19" t="s">
        <v>177</v>
      </c>
      <c r="BE392" s="187">
        <f t="shared" si="114"/>
        <v>0</v>
      </c>
      <c r="BF392" s="187">
        <f t="shared" si="115"/>
        <v>0</v>
      </c>
      <c r="BG392" s="187">
        <f t="shared" si="116"/>
        <v>0</v>
      </c>
      <c r="BH392" s="187">
        <f t="shared" si="117"/>
        <v>0</v>
      </c>
      <c r="BI392" s="187">
        <f t="shared" si="118"/>
        <v>0</v>
      </c>
      <c r="BJ392" s="19" t="s">
        <v>84</v>
      </c>
      <c r="BK392" s="187">
        <f t="shared" si="119"/>
        <v>0</v>
      </c>
      <c r="BL392" s="19" t="s">
        <v>301</v>
      </c>
      <c r="BM392" s="186" t="s">
        <v>6753</v>
      </c>
    </row>
    <row r="393" spans="1:65" s="2" customFormat="1" ht="16.5" customHeight="1">
      <c r="A393" s="36"/>
      <c r="B393" s="37"/>
      <c r="C393" s="175" t="s">
        <v>2223</v>
      </c>
      <c r="D393" s="175" t="s">
        <v>179</v>
      </c>
      <c r="E393" s="176" t="s">
        <v>6754</v>
      </c>
      <c r="F393" s="177" t="s">
        <v>6755</v>
      </c>
      <c r="G393" s="178" t="s">
        <v>1359</v>
      </c>
      <c r="H393" s="249"/>
      <c r="I393" s="180"/>
      <c r="J393" s="181">
        <f t="shared" si="110"/>
        <v>0</v>
      </c>
      <c r="K393" s="177" t="s">
        <v>6056</v>
      </c>
      <c r="L393" s="41"/>
      <c r="M393" s="182" t="s">
        <v>19</v>
      </c>
      <c r="N393" s="183" t="s">
        <v>47</v>
      </c>
      <c r="O393" s="66"/>
      <c r="P393" s="184">
        <f t="shared" si="111"/>
        <v>0</v>
      </c>
      <c r="Q393" s="184">
        <v>0</v>
      </c>
      <c r="R393" s="184">
        <f t="shared" si="112"/>
        <v>0</v>
      </c>
      <c r="S393" s="184">
        <v>0</v>
      </c>
      <c r="T393" s="185">
        <f t="shared" si="113"/>
        <v>0</v>
      </c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R393" s="186" t="s">
        <v>301</v>
      </c>
      <c r="AT393" s="186" t="s">
        <v>179</v>
      </c>
      <c r="AU393" s="186" t="s">
        <v>86</v>
      </c>
      <c r="AY393" s="19" t="s">
        <v>177</v>
      </c>
      <c r="BE393" s="187">
        <f t="shared" si="114"/>
        <v>0</v>
      </c>
      <c r="BF393" s="187">
        <f t="shared" si="115"/>
        <v>0</v>
      </c>
      <c r="BG393" s="187">
        <f t="shared" si="116"/>
        <v>0</v>
      </c>
      <c r="BH393" s="187">
        <f t="shared" si="117"/>
        <v>0</v>
      </c>
      <c r="BI393" s="187">
        <f t="shared" si="118"/>
        <v>0</v>
      </c>
      <c r="BJ393" s="19" t="s">
        <v>84</v>
      </c>
      <c r="BK393" s="187">
        <f t="shared" si="119"/>
        <v>0</v>
      </c>
      <c r="BL393" s="19" t="s">
        <v>301</v>
      </c>
      <c r="BM393" s="186" t="s">
        <v>6756</v>
      </c>
    </row>
    <row r="394" spans="1:65" s="12" customFormat="1" ht="22.9" customHeight="1">
      <c r="B394" s="159"/>
      <c r="C394" s="160"/>
      <c r="D394" s="161" t="s">
        <v>75</v>
      </c>
      <c r="E394" s="173" t="s">
        <v>6757</v>
      </c>
      <c r="F394" s="173" t="s">
        <v>6758</v>
      </c>
      <c r="G394" s="160"/>
      <c r="H394" s="160"/>
      <c r="I394" s="163"/>
      <c r="J394" s="174">
        <f>BK394</f>
        <v>0</v>
      </c>
      <c r="K394" s="160"/>
      <c r="L394" s="165"/>
      <c r="M394" s="166"/>
      <c r="N394" s="167"/>
      <c r="O394" s="167"/>
      <c r="P394" s="168">
        <f>SUM(P395:P404)</f>
        <v>0</v>
      </c>
      <c r="Q394" s="167"/>
      <c r="R394" s="168">
        <f>SUM(R395:R404)</f>
        <v>0</v>
      </c>
      <c r="S394" s="167"/>
      <c r="T394" s="169">
        <f>SUM(T395:T404)</f>
        <v>0</v>
      </c>
      <c r="AR394" s="170" t="s">
        <v>84</v>
      </c>
      <c r="AT394" s="171" t="s">
        <v>75</v>
      </c>
      <c r="AU394" s="171" t="s">
        <v>84</v>
      </c>
      <c r="AY394" s="170" t="s">
        <v>177</v>
      </c>
      <c r="BK394" s="172">
        <f>SUM(BK395:BK404)</f>
        <v>0</v>
      </c>
    </row>
    <row r="395" spans="1:65" s="2" customFormat="1" ht="16.5" customHeight="1">
      <c r="A395" s="36"/>
      <c r="B395" s="37"/>
      <c r="C395" s="175" t="s">
        <v>2227</v>
      </c>
      <c r="D395" s="175" t="s">
        <v>179</v>
      </c>
      <c r="E395" s="176" t="s">
        <v>6759</v>
      </c>
      <c r="F395" s="177" t="s">
        <v>6760</v>
      </c>
      <c r="G395" s="178" t="s">
        <v>199</v>
      </c>
      <c r="H395" s="179">
        <v>200</v>
      </c>
      <c r="I395" s="180"/>
      <c r="J395" s="181">
        <f t="shared" ref="J395:J404" si="120">ROUND(I395*H395,2)</f>
        <v>0</v>
      </c>
      <c r="K395" s="177" t="s">
        <v>6056</v>
      </c>
      <c r="L395" s="41"/>
      <c r="M395" s="182" t="s">
        <v>19</v>
      </c>
      <c r="N395" s="183" t="s">
        <v>47</v>
      </c>
      <c r="O395" s="66"/>
      <c r="P395" s="184">
        <f t="shared" ref="P395:P404" si="121">O395*H395</f>
        <v>0</v>
      </c>
      <c r="Q395" s="184">
        <v>0</v>
      </c>
      <c r="R395" s="184">
        <f t="shared" ref="R395:R404" si="122">Q395*H395</f>
        <v>0</v>
      </c>
      <c r="S395" s="184">
        <v>0</v>
      </c>
      <c r="T395" s="185">
        <f t="shared" ref="T395:T404" si="123">S395*H395</f>
        <v>0</v>
      </c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R395" s="186" t="s">
        <v>184</v>
      </c>
      <c r="AT395" s="186" t="s">
        <v>179</v>
      </c>
      <c r="AU395" s="186" t="s">
        <v>86</v>
      </c>
      <c r="AY395" s="19" t="s">
        <v>177</v>
      </c>
      <c r="BE395" s="187">
        <f t="shared" ref="BE395:BE404" si="124">IF(N395="základní",J395,0)</f>
        <v>0</v>
      </c>
      <c r="BF395" s="187">
        <f t="shared" ref="BF395:BF404" si="125">IF(N395="snížená",J395,0)</f>
        <v>0</v>
      </c>
      <c r="BG395" s="187">
        <f t="shared" ref="BG395:BG404" si="126">IF(N395="zákl. přenesená",J395,0)</f>
        <v>0</v>
      </c>
      <c r="BH395" s="187">
        <f t="shared" ref="BH395:BH404" si="127">IF(N395="sníž. přenesená",J395,0)</f>
        <v>0</v>
      </c>
      <c r="BI395" s="187">
        <f t="shared" ref="BI395:BI404" si="128">IF(N395="nulová",J395,0)</f>
        <v>0</v>
      </c>
      <c r="BJ395" s="19" t="s">
        <v>84</v>
      </c>
      <c r="BK395" s="187">
        <f t="shared" ref="BK395:BK404" si="129">ROUND(I395*H395,2)</f>
        <v>0</v>
      </c>
      <c r="BL395" s="19" t="s">
        <v>184</v>
      </c>
      <c r="BM395" s="186" t="s">
        <v>6761</v>
      </c>
    </row>
    <row r="396" spans="1:65" s="2" customFormat="1" ht="16.5" customHeight="1">
      <c r="A396" s="36"/>
      <c r="B396" s="37"/>
      <c r="C396" s="175" t="s">
        <v>2232</v>
      </c>
      <c r="D396" s="175" t="s">
        <v>179</v>
      </c>
      <c r="E396" s="176" t="s">
        <v>6762</v>
      </c>
      <c r="F396" s="177" t="s">
        <v>6763</v>
      </c>
      <c r="G396" s="178" t="s">
        <v>199</v>
      </c>
      <c r="H396" s="179">
        <v>200</v>
      </c>
      <c r="I396" s="180"/>
      <c r="J396" s="181">
        <f t="shared" si="120"/>
        <v>0</v>
      </c>
      <c r="K396" s="177" t="s">
        <v>6056</v>
      </c>
      <c r="L396" s="41"/>
      <c r="M396" s="182" t="s">
        <v>19</v>
      </c>
      <c r="N396" s="183" t="s">
        <v>47</v>
      </c>
      <c r="O396" s="66"/>
      <c r="P396" s="184">
        <f t="shared" si="121"/>
        <v>0</v>
      </c>
      <c r="Q396" s="184">
        <v>0</v>
      </c>
      <c r="R396" s="184">
        <f t="shared" si="122"/>
        <v>0</v>
      </c>
      <c r="S396" s="184">
        <v>0</v>
      </c>
      <c r="T396" s="185">
        <f t="shared" si="123"/>
        <v>0</v>
      </c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R396" s="186" t="s">
        <v>184</v>
      </c>
      <c r="AT396" s="186" t="s">
        <v>179</v>
      </c>
      <c r="AU396" s="186" t="s">
        <v>86</v>
      </c>
      <c r="AY396" s="19" t="s">
        <v>177</v>
      </c>
      <c r="BE396" s="187">
        <f t="shared" si="124"/>
        <v>0</v>
      </c>
      <c r="BF396" s="187">
        <f t="shared" si="125"/>
        <v>0</v>
      </c>
      <c r="BG396" s="187">
        <f t="shared" si="126"/>
        <v>0</v>
      </c>
      <c r="BH396" s="187">
        <f t="shared" si="127"/>
        <v>0</v>
      </c>
      <c r="BI396" s="187">
        <f t="shared" si="128"/>
        <v>0</v>
      </c>
      <c r="BJ396" s="19" t="s">
        <v>84</v>
      </c>
      <c r="BK396" s="187">
        <f t="shared" si="129"/>
        <v>0</v>
      </c>
      <c r="BL396" s="19" t="s">
        <v>184</v>
      </c>
      <c r="BM396" s="186" t="s">
        <v>6764</v>
      </c>
    </row>
    <row r="397" spans="1:65" s="2" customFormat="1" ht="16.5" customHeight="1">
      <c r="A397" s="36"/>
      <c r="B397" s="37"/>
      <c r="C397" s="175" t="s">
        <v>2236</v>
      </c>
      <c r="D397" s="175" t="s">
        <v>179</v>
      </c>
      <c r="E397" s="176" t="s">
        <v>6765</v>
      </c>
      <c r="F397" s="177" t="s">
        <v>6766</v>
      </c>
      <c r="G397" s="178" t="s">
        <v>595</v>
      </c>
      <c r="H397" s="179">
        <v>50</v>
      </c>
      <c r="I397" s="180"/>
      <c r="J397" s="181">
        <f t="shared" si="120"/>
        <v>0</v>
      </c>
      <c r="K397" s="177" t="s">
        <v>6056</v>
      </c>
      <c r="L397" s="41"/>
      <c r="M397" s="182" t="s">
        <v>19</v>
      </c>
      <c r="N397" s="183" t="s">
        <v>47</v>
      </c>
      <c r="O397" s="66"/>
      <c r="P397" s="184">
        <f t="shared" si="121"/>
        <v>0</v>
      </c>
      <c r="Q397" s="184">
        <v>0</v>
      </c>
      <c r="R397" s="184">
        <f t="shared" si="122"/>
        <v>0</v>
      </c>
      <c r="S397" s="184">
        <v>0</v>
      </c>
      <c r="T397" s="185">
        <f t="shared" si="123"/>
        <v>0</v>
      </c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R397" s="186" t="s">
        <v>184</v>
      </c>
      <c r="AT397" s="186" t="s">
        <v>179</v>
      </c>
      <c r="AU397" s="186" t="s">
        <v>86</v>
      </c>
      <c r="AY397" s="19" t="s">
        <v>177</v>
      </c>
      <c r="BE397" s="187">
        <f t="shared" si="124"/>
        <v>0</v>
      </c>
      <c r="BF397" s="187">
        <f t="shared" si="125"/>
        <v>0</v>
      </c>
      <c r="BG397" s="187">
        <f t="shared" si="126"/>
        <v>0</v>
      </c>
      <c r="BH397" s="187">
        <f t="shared" si="127"/>
        <v>0</v>
      </c>
      <c r="BI397" s="187">
        <f t="shared" si="128"/>
        <v>0</v>
      </c>
      <c r="BJ397" s="19" t="s">
        <v>84</v>
      </c>
      <c r="BK397" s="187">
        <f t="shared" si="129"/>
        <v>0</v>
      </c>
      <c r="BL397" s="19" t="s">
        <v>184</v>
      </c>
      <c r="BM397" s="186" t="s">
        <v>6767</v>
      </c>
    </row>
    <row r="398" spans="1:65" s="2" customFormat="1" ht="16.5" customHeight="1">
      <c r="A398" s="36"/>
      <c r="B398" s="37"/>
      <c r="C398" s="175" t="s">
        <v>2241</v>
      </c>
      <c r="D398" s="175" t="s">
        <v>179</v>
      </c>
      <c r="E398" s="176" t="s">
        <v>6768</v>
      </c>
      <c r="F398" s="177" t="s">
        <v>6769</v>
      </c>
      <c r="G398" s="178" t="s">
        <v>595</v>
      </c>
      <c r="H398" s="179">
        <v>250</v>
      </c>
      <c r="I398" s="180"/>
      <c r="J398" s="181">
        <f t="shared" si="120"/>
        <v>0</v>
      </c>
      <c r="K398" s="177" t="s">
        <v>6056</v>
      </c>
      <c r="L398" s="41"/>
      <c r="M398" s="182" t="s">
        <v>19</v>
      </c>
      <c r="N398" s="183" t="s">
        <v>47</v>
      </c>
      <c r="O398" s="66"/>
      <c r="P398" s="184">
        <f t="shared" si="121"/>
        <v>0</v>
      </c>
      <c r="Q398" s="184">
        <v>0</v>
      </c>
      <c r="R398" s="184">
        <f t="shared" si="122"/>
        <v>0</v>
      </c>
      <c r="S398" s="184">
        <v>0</v>
      </c>
      <c r="T398" s="185">
        <f t="shared" si="123"/>
        <v>0</v>
      </c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R398" s="186" t="s">
        <v>184</v>
      </c>
      <c r="AT398" s="186" t="s">
        <v>179</v>
      </c>
      <c r="AU398" s="186" t="s">
        <v>86</v>
      </c>
      <c r="AY398" s="19" t="s">
        <v>177</v>
      </c>
      <c r="BE398" s="187">
        <f t="shared" si="124"/>
        <v>0</v>
      </c>
      <c r="BF398" s="187">
        <f t="shared" si="125"/>
        <v>0</v>
      </c>
      <c r="BG398" s="187">
        <f t="shared" si="126"/>
        <v>0</v>
      </c>
      <c r="BH398" s="187">
        <f t="shared" si="127"/>
        <v>0</v>
      </c>
      <c r="BI398" s="187">
        <f t="shared" si="128"/>
        <v>0</v>
      </c>
      <c r="BJ398" s="19" t="s">
        <v>84</v>
      </c>
      <c r="BK398" s="187">
        <f t="shared" si="129"/>
        <v>0</v>
      </c>
      <c r="BL398" s="19" t="s">
        <v>184</v>
      </c>
      <c r="BM398" s="186" t="s">
        <v>6770</v>
      </c>
    </row>
    <row r="399" spans="1:65" s="2" customFormat="1" ht="16.5" customHeight="1">
      <c r="A399" s="36"/>
      <c r="B399" s="37"/>
      <c r="C399" s="175" t="s">
        <v>2245</v>
      </c>
      <c r="D399" s="175" t="s">
        <v>179</v>
      </c>
      <c r="E399" s="176" t="s">
        <v>6771</v>
      </c>
      <c r="F399" s="177" t="s">
        <v>6772</v>
      </c>
      <c r="G399" s="178" t="s">
        <v>272</v>
      </c>
      <c r="H399" s="179">
        <v>1</v>
      </c>
      <c r="I399" s="180"/>
      <c r="J399" s="181">
        <f t="shared" si="120"/>
        <v>0</v>
      </c>
      <c r="K399" s="177" t="s">
        <v>6056</v>
      </c>
      <c r="L399" s="41"/>
      <c r="M399" s="182" t="s">
        <v>19</v>
      </c>
      <c r="N399" s="183" t="s">
        <v>47</v>
      </c>
      <c r="O399" s="66"/>
      <c r="P399" s="184">
        <f t="shared" si="121"/>
        <v>0</v>
      </c>
      <c r="Q399" s="184">
        <v>0</v>
      </c>
      <c r="R399" s="184">
        <f t="shared" si="122"/>
        <v>0</v>
      </c>
      <c r="S399" s="184">
        <v>0</v>
      </c>
      <c r="T399" s="185">
        <f t="shared" si="123"/>
        <v>0</v>
      </c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R399" s="186" t="s">
        <v>184</v>
      </c>
      <c r="AT399" s="186" t="s">
        <v>179</v>
      </c>
      <c r="AU399" s="186" t="s">
        <v>86</v>
      </c>
      <c r="AY399" s="19" t="s">
        <v>177</v>
      </c>
      <c r="BE399" s="187">
        <f t="shared" si="124"/>
        <v>0</v>
      </c>
      <c r="BF399" s="187">
        <f t="shared" si="125"/>
        <v>0</v>
      </c>
      <c r="BG399" s="187">
        <f t="shared" si="126"/>
        <v>0</v>
      </c>
      <c r="BH399" s="187">
        <f t="shared" si="127"/>
        <v>0</v>
      </c>
      <c r="BI399" s="187">
        <f t="shared" si="128"/>
        <v>0</v>
      </c>
      <c r="BJ399" s="19" t="s">
        <v>84</v>
      </c>
      <c r="BK399" s="187">
        <f t="shared" si="129"/>
        <v>0</v>
      </c>
      <c r="BL399" s="19" t="s">
        <v>184</v>
      </c>
      <c r="BM399" s="186" t="s">
        <v>6773</v>
      </c>
    </row>
    <row r="400" spans="1:65" s="2" customFormat="1" ht="16.5" customHeight="1">
      <c r="A400" s="36"/>
      <c r="B400" s="37"/>
      <c r="C400" s="175" t="s">
        <v>2250</v>
      </c>
      <c r="D400" s="175" t="s">
        <v>179</v>
      </c>
      <c r="E400" s="176" t="s">
        <v>6774</v>
      </c>
      <c r="F400" s="177" t="s">
        <v>6775</v>
      </c>
      <c r="G400" s="178" t="s">
        <v>272</v>
      </c>
      <c r="H400" s="179">
        <v>1</v>
      </c>
      <c r="I400" s="180"/>
      <c r="J400" s="181">
        <f t="shared" si="120"/>
        <v>0</v>
      </c>
      <c r="K400" s="177" t="s">
        <v>6056</v>
      </c>
      <c r="L400" s="41"/>
      <c r="M400" s="182" t="s">
        <v>19</v>
      </c>
      <c r="N400" s="183" t="s">
        <v>47</v>
      </c>
      <c r="O400" s="66"/>
      <c r="P400" s="184">
        <f t="shared" si="121"/>
        <v>0</v>
      </c>
      <c r="Q400" s="184">
        <v>0</v>
      </c>
      <c r="R400" s="184">
        <f t="shared" si="122"/>
        <v>0</v>
      </c>
      <c r="S400" s="184">
        <v>0</v>
      </c>
      <c r="T400" s="185">
        <f t="shared" si="123"/>
        <v>0</v>
      </c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R400" s="186" t="s">
        <v>184</v>
      </c>
      <c r="AT400" s="186" t="s">
        <v>179</v>
      </c>
      <c r="AU400" s="186" t="s">
        <v>86</v>
      </c>
      <c r="AY400" s="19" t="s">
        <v>177</v>
      </c>
      <c r="BE400" s="187">
        <f t="shared" si="124"/>
        <v>0</v>
      </c>
      <c r="BF400" s="187">
        <f t="shared" si="125"/>
        <v>0</v>
      </c>
      <c r="BG400" s="187">
        <f t="shared" si="126"/>
        <v>0</v>
      </c>
      <c r="BH400" s="187">
        <f t="shared" si="127"/>
        <v>0</v>
      </c>
      <c r="BI400" s="187">
        <f t="shared" si="128"/>
        <v>0</v>
      </c>
      <c r="BJ400" s="19" t="s">
        <v>84</v>
      </c>
      <c r="BK400" s="187">
        <f t="shared" si="129"/>
        <v>0</v>
      </c>
      <c r="BL400" s="19" t="s">
        <v>184</v>
      </c>
      <c r="BM400" s="186" t="s">
        <v>6776</v>
      </c>
    </row>
    <row r="401" spans="1:65" s="2" customFormat="1" ht="16.5" customHeight="1">
      <c r="A401" s="36"/>
      <c r="B401" s="37"/>
      <c r="C401" s="175" t="s">
        <v>2254</v>
      </c>
      <c r="D401" s="175" t="s">
        <v>179</v>
      </c>
      <c r="E401" s="176" t="s">
        <v>6777</v>
      </c>
      <c r="F401" s="177" t="s">
        <v>6778</v>
      </c>
      <c r="G401" s="178" t="s">
        <v>272</v>
      </c>
      <c r="H401" s="179">
        <v>1</v>
      </c>
      <c r="I401" s="180"/>
      <c r="J401" s="181">
        <f t="shared" si="120"/>
        <v>0</v>
      </c>
      <c r="K401" s="177" t="s">
        <v>6056</v>
      </c>
      <c r="L401" s="41"/>
      <c r="M401" s="182" t="s">
        <v>19</v>
      </c>
      <c r="N401" s="183" t="s">
        <v>47</v>
      </c>
      <c r="O401" s="66"/>
      <c r="P401" s="184">
        <f t="shared" si="121"/>
        <v>0</v>
      </c>
      <c r="Q401" s="184">
        <v>0</v>
      </c>
      <c r="R401" s="184">
        <f t="shared" si="122"/>
        <v>0</v>
      </c>
      <c r="S401" s="184">
        <v>0</v>
      </c>
      <c r="T401" s="185">
        <f t="shared" si="123"/>
        <v>0</v>
      </c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R401" s="186" t="s">
        <v>184</v>
      </c>
      <c r="AT401" s="186" t="s">
        <v>179</v>
      </c>
      <c r="AU401" s="186" t="s">
        <v>86</v>
      </c>
      <c r="AY401" s="19" t="s">
        <v>177</v>
      </c>
      <c r="BE401" s="187">
        <f t="shared" si="124"/>
        <v>0</v>
      </c>
      <c r="BF401" s="187">
        <f t="shared" si="125"/>
        <v>0</v>
      </c>
      <c r="BG401" s="187">
        <f t="shared" si="126"/>
        <v>0</v>
      </c>
      <c r="BH401" s="187">
        <f t="shared" si="127"/>
        <v>0</v>
      </c>
      <c r="BI401" s="187">
        <f t="shared" si="128"/>
        <v>0</v>
      </c>
      <c r="BJ401" s="19" t="s">
        <v>84</v>
      </c>
      <c r="BK401" s="187">
        <f t="shared" si="129"/>
        <v>0</v>
      </c>
      <c r="BL401" s="19" t="s">
        <v>184</v>
      </c>
      <c r="BM401" s="186" t="s">
        <v>6779</v>
      </c>
    </row>
    <row r="402" spans="1:65" s="2" customFormat="1" ht="16.5" customHeight="1">
      <c r="A402" s="36"/>
      <c r="B402" s="37"/>
      <c r="C402" s="175" t="s">
        <v>2260</v>
      </c>
      <c r="D402" s="175" t="s">
        <v>179</v>
      </c>
      <c r="E402" s="176" t="s">
        <v>6780</v>
      </c>
      <c r="F402" s="177" t="s">
        <v>6781</v>
      </c>
      <c r="G402" s="178" t="s">
        <v>272</v>
      </c>
      <c r="H402" s="179">
        <v>1</v>
      </c>
      <c r="I402" s="180"/>
      <c r="J402" s="181">
        <f t="shared" si="120"/>
        <v>0</v>
      </c>
      <c r="K402" s="177" t="s">
        <v>6056</v>
      </c>
      <c r="L402" s="41"/>
      <c r="M402" s="182" t="s">
        <v>19</v>
      </c>
      <c r="N402" s="183" t="s">
        <v>47</v>
      </c>
      <c r="O402" s="66"/>
      <c r="P402" s="184">
        <f t="shared" si="121"/>
        <v>0</v>
      </c>
      <c r="Q402" s="184">
        <v>0</v>
      </c>
      <c r="R402" s="184">
        <f t="shared" si="122"/>
        <v>0</v>
      </c>
      <c r="S402" s="184">
        <v>0</v>
      </c>
      <c r="T402" s="185">
        <f t="shared" si="123"/>
        <v>0</v>
      </c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R402" s="186" t="s">
        <v>184</v>
      </c>
      <c r="AT402" s="186" t="s">
        <v>179</v>
      </c>
      <c r="AU402" s="186" t="s">
        <v>86</v>
      </c>
      <c r="AY402" s="19" t="s">
        <v>177</v>
      </c>
      <c r="BE402" s="187">
        <f t="shared" si="124"/>
        <v>0</v>
      </c>
      <c r="BF402" s="187">
        <f t="shared" si="125"/>
        <v>0</v>
      </c>
      <c r="BG402" s="187">
        <f t="shared" si="126"/>
        <v>0</v>
      </c>
      <c r="BH402" s="187">
        <f t="shared" si="127"/>
        <v>0</v>
      </c>
      <c r="BI402" s="187">
        <f t="shared" si="128"/>
        <v>0</v>
      </c>
      <c r="BJ402" s="19" t="s">
        <v>84</v>
      </c>
      <c r="BK402" s="187">
        <f t="shared" si="129"/>
        <v>0</v>
      </c>
      <c r="BL402" s="19" t="s">
        <v>184</v>
      </c>
      <c r="BM402" s="186" t="s">
        <v>6782</v>
      </c>
    </row>
    <row r="403" spans="1:65" s="2" customFormat="1" ht="16.5" customHeight="1">
      <c r="A403" s="36"/>
      <c r="B403" s="37"/>
      <c r="C403" s="175" t="s">
        <v>2265</v>
      </c>
      <c r="D403" s="175" t="s">
        <v>179</v>
      </c>
      <c r="E403" s="176" t="s">
        <v>6783</v>
      </c>
      <c r="F403" s="177" t="s">
        <v>6784</v>
      </c>
      <c r="G403" s="178" t="s">
        <v>272</v>
      </c>
      <c r="H403" s="179">
        <v>11</v>
      </c>
      <c r="I403" s="180"/>
      <c r="J403" s="181">
        <f t="shared" si="120"/>
        <v>0</v>
      </c>
      <c r="K403" s="177" t="s">
        <v>19</v>
      </c>
      <c r="L403" s="41"/>
      <c r="M403" s="182" t="s">
        <v>19</v>
      </c>
      <c r="N403" s="183" t="s">
        <v>47</v>
      </c>
      <c r="O403" s="66"/>
      <c r="P403" s="184">
        <f t="shared" si="121"/>
        <v>0</v>
      </c>
      <c r="Q403" s="184">
        <v>0</v>
      </c>
      <c r="R403" s="184">
        <f t="shared" si="122"/>
        <v>0</v>
      </c>
      <c r="S403" s="184">
        <v>0</v>
      </c>
      <c r="T403" s="185">
        <f t="shared" si="123"/>
        <v>0</v>
      </c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R403" s="186" t="s">
        <v>184</v>
      </c>
      <c r="AT403" s="186" t="s">
        <v>179</v>
      </c>
      <c r="AU403" s="186" t="s">
        <v>86</v>
      </c>
      <c r="AY403" s="19" t="s">
        <v>177</v>
      </c>
      <c r="BE403" s="187">
        <f t="shared" si="124"/>
        <v>0</v>
      </c>
      <c r="BF403" s="187">
        <f t="shared" si="125"/>
        <v>0</v>
      </c>
      <c r="BG403" s="187">
        <f t="shared" si="126"/>
        <v>0</v>
      </c>
      <c r="BH403" s="187">
        <f t="shared" si="127"/>
        <v>0</v>
      </c>
      <c r="BI403" s="187">
        <f t="shared" si="128"/>
        <v>0</v>
      </c>
      <c r="BJ403" s="19" t="s">
        <v>84</v>
      </c>
      <c r="BK403" s="187">
        <f t="shared" si="129"/>
        <v>0</v>
      </c>
      <c r="BL403" s="19" t="s">
        <v>184</v>
      </c>
      <c r="BM403" s="186" t="s">
        <v>6785</v>
      </c>
    </row>
    <row r="404" spans="1:65" s="2" customFormat="1" ht="16.5" customHeight="1">
      <c r="A404" s="36"/>
      <c r="B404" s="37"/>
      <c r="C404" s="175" t="s">
        <v>2269</v>
      </c>
      <c r="D404" s="175" t="s">
        <v>179</v>
      </c>
      <c r="E404" s="176" t="s">
        <v>6786</v>
      </c>
      <c r="F404" s="177" t="s">
        <v>6787</v>
      </c>
      <c r="G404" s="178" t="s">
        <v>1359</v>
      </c>
      <c r="H404" s="249"/>
      <c r="I404" s="180"/>
      <c r="J404" s="181">
        <f t="shared" si="120"/>
        <v>0</v>
      </c>
      <c r="K404" s="177" t="s">
        <v>6056</v>
      </c>
      <c r="L404" s="41"/>
      <c r="M404" s="182" t="s">
        <v>19</v>
      </c>
      <c r="N404" s="183" t="s">
        <v>47</v>
      </c>
      <c r="O404" s="66"/>
      <c r="P404" s="184">
        <f t="shared" si="121"/>
        <v>0</v>
      </c>
      <c r="Q404" s="184">
        <v>0</v>
      </c>
      <c r="R404" s="184">
        <f t="shared" si="122"/>
        <v>0</v>
      </c>
      <c r="S404" s="184">
        <v>0</v>
      </c>
      <c r="T404" s="185">
        <f t="shared" si="123"/>
        <v>0</v>
      </c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R404" s="186" t="s">
        <v>184</v>
      </c>
      <c r="AT404" s="186" t="s">
        <v>179</v>
      </c>
      <c r="AU404" s="186" t="s">
        <v>86</v>
      </c>
      <c r="AY404" s="19" t="s">
        <v>177</v>
      </c>
      <c r="BE404" s="187">
        <f t="shared" si="124"/>
        <v>0</v>
      </c>
      <c r="BF404" s="187">
        <f t="shared" si="125"/>
        <v>0</v>
      </c>
      <c r="BG404" s="187">
        <f t="shared" si="126"/>
        <v>0</v>
      </c>
      <c r="BH404" s="187">
        <f t="shared" si="127"/>
        <v>0</v>
      </c>
      <c r="BI404" s="187">
        <f t="shared" si="128"/>
        <v>0</v>
      </c>
      <c r="BJ404" s="19" t="s">
        <v>84</v>
      </c>
      <c r="BK404" s="187">
        <f t="shared" si="129"/>
        <v>0</v>
      </c>
      <c r="BL404" s="19" t="s">
        <v>184</v>
      </c>
      <c r="BM404" s="186" t="s">
        <v>6788</v>
      </c>
    </row>
    <row r="405" spans="1:65" s="12" customFormat="1" ht="22.9" customHeight="1">
      <c r="B405" s="159"/>
      <c r="C405" s="160"/>
      <c r="D405" s="161" t="s">
        <v>75</v>
      </c>
      <c r="E405" s="173" t="s">
        <v>6789</v>
      </c>
      <c r="F405" s="173" t="s">
        <v>6790</v>
      </c>
      <c r="G405" s="160"/>
      <c r="H405" s="160"/>
      <c r="I405" s="163"/>
      <c r="J405" s="174">
        <f>BK405</f>
        <v>0</v>
      </c>
      <c r="K405" s="160"/>
      <c r="L405" s="165"/>
      <c r="M405" s="166"/>
      <c r="N405" s="167"/>
      <c r="O405" s="167"/>
      <c r="P405" s="168">
        <f>SUM(P406:P407)</f>
        <v>0</v>
      </c>
      <c r="Q405" s="167"/>
      <c r="R405" s="168">
        <f>SUM(R406:R407)</f>
        <v>0</v>
      </c>
      <c r="S405" s="167"/>
      <c r="T405" s="169">
        <f>SUM(T406:T407)</f>
        <v>0</v>
      </c>
      <c r="AR405" s="170" t="s">
        <v>84</v>
      </c>
      <c r="AT405" s="171" t="s">
        <v>75</v>
      </c>
      <c r="AU405" s="171" t="s">
        <v>84</v>
      </c>
      <c r="AY405" s="170" t="s">
        <v>177</v>
      </c>
      <c r="BK405" s="172">
        <f>SUM(BK406:BK407)</f>
        <v>0</v>
      </c>
    </row>
    <row r="406" spans="1:65" s="2" customFormat="1" ht="16.5" customHeight="1">
      <c r="A406" s="36"/>
      <c r="B406" s="37"/>
      <c r="C406" s="175" t="s">
        <v>2275</v>
      </c>
      <c r="D406" s="175" t="s">
        <v>179</v>
      </c>
      <c r="E406" s="176" t="s">
        <v>6791</v>
      </c>
      <c r="F406" s="177" t="s">
        <v>6792</v>
      </c>
      <c r="G406" s="178" t="s">
        <v>272</v>
      </c>
      <c r="H406" s="179">
        <v>1</v>
      </c>
      <c r="I406" s="180"/>
      <c r="J406" s="181">
        <f>ROUND(I406*H406,2)</f>
        <v>0</v>
      </c>
      <c r="K406" s="177" t="s">
        <v>6056</v>
      </c>
      <c r="L406" s="41"/>
      <c r="M406" s="182" t="s">
        <v>19</v>
      </c>
      <c r="N406" s="183" t="s">
        <v>47</v>
      </c>
      <c r="O406" s="66"/>
      <c r="P406" s="184">
        <f>O406*H406</f>
        <v>0</v>
      </c>
      <c r="Q406" s="184">
        <v>0</v>
      </c>
      <c r="R406" s="184">
        <f>Q406*H406</f>
        <v>0</v>
      </c>
      <c r="S406" s="184">
        <v>0</v>
      </c>
      <c r="T406" s="185">
        <f>S406*H406</f>
        <v>0</v>
      </c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R406" s="186" t="s">
        <v>184</v>
      </c>
      <c r="AT406" s="186" t="s">
        <v>179</v>
      </c>
      <c r="AU406" s="186" t="s">
        <v>86</v>
      </c>
      <c r="AY406" s="19" t="s">
        <v>177</v>
      </c>
      <c r="BE406" s="187">
        <f>IF(N406="základní",J406,0)</f>
        <v>0</v>
      </c>
      <c r="BF406" s="187">
        <f>IF(N406="snížená",J406,0)</f>
        <v>0</v>
      </c>
      <c r="BG406" s="187">
        <f>IF(N406="zákl. přenesená",J406,0)</f>
        <v>0</v>
      </c>
      <c r="BH406" s="187">
        <f>IF(N406="sníž. přenesená",J406,0)</f>
        <v>0</v>
      </c>
      <c r="BI406" s="187">
        <f>IF(N406="nulová",J406,0)</f>
        <v>0</v>
      </c>
      <c r="BJ406" s="19" t="s">
        <v>84</v>
      </c>
      <c r="BK406" s="187">
        <f>ROUND(I406*H406,2)</f>
        <v>0</v>
      </c>
      <c r="BL406" s="19" t="s">
        <v>184</v>
      </c>
      <c r="BM406" s="186" t="s">
        <v>6793</v>
      </c>
    </row>
    <row r="407" spans="1:65" s="2" customFormat="1" ht="16.5" customHeight="1">
      <c r="A407" s="36"/>
      <c r="B407" s="37"/>
      <c r="C407" s="175" t="s">
        <v>2281</v>
      </c>
      <c r="D407" s="175" t="s">
        <v>179</v>
      </c>
      <c r="E407" s="176" t="s">
        <v>6794</v>
      </c>
      <c r="F407" s="177" t="s">
        <v>6795</v>
      </c>
      <c r="G407" s="178" t="s">
        <v>272</v>
      </c>
      <c r="H407" s="179">
        <v>1</v>
      </c>
      <c r="I407" s="180"/>
      <c r="J407" s="181">
        <f>ROUND(I407*H407,2)</f>
        <v>0</v>
      </c>
      <c r="K407" s="177" t="s">
        <v>6472</v>
      </c>
      <c r="L407" s="41"/>
      <c r="M407" s="182" t="s">
        <v>19</v>
      </c>
      <c r="N407" s="183" t="s">
        <v>47</v>
      </c>
      <c r="O407" s="66"/>
      <c r="P407" s="184">
        <f>O407*H407</f>
        <v>0</v>
      </c>
      <c r="Q407" s="184">
        <v>0</v>
      </c>
      <c r="R407" s="184">
        <f>Q407*H407</f>
        <v>0</v>
      </c>
      <c r="S407" s="184">
        <v>0</v>
      </c>
      <c r="T407" s="185">
        <f>S407*H407</f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186" t="s">
        <v>184</v>
      </c>
      <c r="AT407" s="186" t="s">
        <v>179</v>
      </c>
      <c r="AU407" s="186" t="s">
        <v>86</v>
      </c>
      <c r="AY407" s="19" t="s">
        <v>177</v>
      </c>
      <c r="BE407" s="187">
        <f>IF(N407="základní",J407,0)</f>
        <v>0</v>
      </c>
      <c r="BF407" s="187">
        <f>IF(N407="snížená",J407,0)</f>
        <v>0</v>
      </c>
      <c r="BG407" s="187">
        <f>IF(N407="zákl. přenesená",J407,0)</f>
        <v>0</v>
      </c>
      <c r="BH407" s="187">
        <f>IF(N407="sníž. přenesená",J407,0)</f>
        <v>0</v>
      </c>
      <c r="BI407" s="187">
        <f>IF(N407="nulová",J407,0)</f>
        <v>0</v>
      </c>
      <c r="BJ407" s="19" t="s">
        <v>84</v>
      </c>
      <c r="BK407" s="187">
        <f>ROUND(I407*H407,2)</f>
        <v>0</v>
      </c>
      <c r="BL407" s="19" t="s">
        <v>184</v>
      </c>
      <c r="BM407" s="186" t="s">
        <v>6796</v>
      </c>
    </row>
    <row r="408" spans="1:65" s="12" customFormat="1" ht="25.9" customHeight="1">
      <c r="B408" s="159"/>
      <c r="C408" s="160"/>
      <c r="D408" s="161" t="s">
        <v>75</v>
      </c>
      <c r="E408" s="162" t="s">
        <v>120</v>
      </c>
      <c r="F408" s="162" t="s">
        <v>121</v>
      </c>
      <c r="G408" s="160"/>
      <c r="H408" s="160"/>
      <c r="I408" s="163"/>
      <c r="J408" s="164">
        <f>BK408</f>
        <v>0</v>
      </c>
      <c r="K408" s="160"/>
      <c r="L408" s="165"/>
      <c r="M408" s="166"/>
      <c r="N408" s="167"/>
      <c r="O408" s="167"/>
      <c r="P408" s="168">
        <f>P409+P411</f>
        <v>0</v>
      </c>
      <c r="Q408" s="167"/>
      <c r="R408" s="168">
        <f>R409+R411</f>
        <v>0</v>
      </c>
      <c r="S408" s="167"/>
      <c r="T408" s="169">
        <f>T409+T411</f>
        <v>0</v>
      </c>
      <c r="AR408" s="170" t="s">
        <v>206</v>
      </c>
      <c r="AT408" s="171" t="s">
        <v>75</v>
      </c>
      <c r="AU408" s="171" t="s">
        <v>76</v>
      </c>
      <c r="AY408" s="170" t="s">
        <v>177</v>
      </c>
      <c r="BK408" s="172">
        <f>BK409+BK411</f>
        <v>0</v>
      </c>
    </row>
    <row r="409" spans="1:65" s="12" customFormat="1" ht="22.9" customHeight="1">
      <c r="B409" s="159"/>
      <c r="C409" s="160"/>
      <c r="D409" s="161" t="s">
        <v>75</v>
      </c>
      <c r="E409" s="173" t="s">
        <v>5856</v>
      </c>
      <c r="F409" s="173" t="s">
        <v>5334</v>
      </c>
      <c r="G409" s="160"/>
      <c r="H409" s="160"/>
      <c r="I409" s="163"/>
      <c r="J409" s="174">
        <f>BK409</f>
        <v>0</v>
      </c>
      <c r="K409" s="160"/>
      <c r="L409" s="165"/>
      <c r="M409" s="166"/>
      <c r="N409" s="167"/>
      <c r="O409" s="167"/>
      <c r="P409" s="168">
        <f>P410</f>
        <v>0</v>
      </c>
      <c r="Q409" s="167"/>
      <c r="R409" s="168">
        <f>R410</f>
        <v>0</v>
      </c>
      <c r="S409" s="167"/>
      <c r="T409" s="169">
        <f>T410</f>
        <v>0</v>
      </c>
      <c r="AR409" s="170" t="s">
        <v>206</v>
      </c>
      <c r="AT409" s="171" t="s">
        <v>75</v>
      </c>
      <c r="AU409" s="171" t="s">
        <v>84</v>
      </c>
      <c r="AY409" s="170" t="s">
        <v>177</v>
      </c>
      <c r="BK409" s="172">
        <f>BK410</f>
        <v>0</v>
      </c>
    </row>
    <row r="410" spans="1:65" s="2" customFormat="1" ht="16.5" customHeight="1">
      <c r="A410" s="36"/>
      <c r="B410" s="37"/>
      <c r="C410" s="175" t="s">
        <v>2285</v>
      </c>
      <c r="D410" s="175" t="s">
        <v>179</v>
      </c>
      <c r="E410" s="176" t="s">
        <v>5857</v>
      </c>
      <c r="F410" s="177" t="s">
        <v>6797</v>
      </c>
      <c r="G410" s="178" t="s">
        <v>1252</v>
      </c>
      <c r="H410" s="179">
        <v>1</v>
      </c>
      <c r="I410" s="180"/>
      <c r="J410" s="181">
        <f>ROUND(I410*H410,2)</f>
        <v>0</v>
      </c>
      <c r="K410" s="177" t="s">
        <v>804</v>
      </c>
      <c r="L410" s="41"/>
      <c r="M410" s="182" t="s">
        <v>19</v>
      </c>
      <c r="N410" s="183" t="s">
        <v>47</v>
      </c>
      <c r="O410" s="66"/>
      <c r="P410" s="184">
        <f>O410*H410</f>
        <v>0</v>
      </c>
      <c r="Q410" s="184">
        <v>0</v>
      </c>
      <c r="R410" s="184">
        <f>Q410*H410</f>
        <v>0</v>
      </c>
      <c r="S410" s="184">
        <v>0</v>
      </c>
      <c r="T410" s="185">
        <f>S410*H410</f>
        <v>0</v>
      </c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R410" s="186" t="s">
        <v>3621</v>
      </c>
      <c r="AT410" s="186" t="s">
        <v>179</v>
      </c>
      <c r="AU410" s="186" t="s">
        <v>86</v>
      </c>
      <c r="AY410" s="19" t="s">
        <v>177</v>
      </c>
      <c r="BE410" s="187">
        <f>IF(N410="základní",J410,0)</f>
        <v>0</v>
      </c>
      <c r="BF410" s="187">
        <f>IF(N410="snížená",J410,0)</f>
        <v>0</v>
      </c>
      <c r="BG410" s="187">
        <f>IF(N410="zákl. přenesená",J410,0)</f>
        <v>0</v>
      </c>
      <c r="BH410" s="187">
        <f>IF(N410="sníž. přenesená",J410,0)</f>
        <v>0</v>
      </c>
      <c r="BI410" s="187">
        <f>IF(N410="nulová",J410,0)</f>
        <v>0</v>
      </c>
      <c r="BJ410" s="19" t="s">
        <v>84</v>
      </c>
      <c r="BK410" s="187">
        <f>ROUND(I410*H410,2)</f>
        <v>0</v>
      </c>
      <c r="BL410" s="19" t="s">
        <v>3621</v>
      </c>
      <c r="BM410" s="186" t="s">
        <v>6798</v>
      </c>
    </row>
    <row r="411" spans="1:65" s="12" customFormat="1" ht="22.9" customHeight="1">
      <c r="B411" s="159"/>
      <c r="C411" s="160"/>
      <c r="D411" s="161" t="s">
        <v>75</v>
      </c>
      <c r="E411" s="173" t="s">
        <v>3617</v>
      </c>
      <c r="F411" s="173" t="s">
        <v>3618</v>
      </c>
      <c r="G411" s="160"/>
      <c r="H411" s="160"/>
      <c r="I411" s="163"/>
      <c r="J411" s="174">
        <f>BK411</f>
        <v>0</v>
      </c>
      <c r="K411" s="160"/>
      <c r="L411" s="165"/>
      <c r="M411" s="166"/>
      <c r="N411" s="167"/>
      <c r="O411" s="167"/>
      <c r="P411" s="168">
        <f>P412</f>
        <v>0</v>
      </c>
      <c r="Q411" s="167"/>
      <c r="R411" s="168">
        <f>R412</f>
        <v>0</v>
      </c>
      <c r="S411" s="167"/>
      <c r="T411" s="169">
        <f>T412</f>
        <v>0</v>
      </c>
      <c r="AR411" s="170" t="s">
        <v>206</v>
      </c>
      <c r="AT411" s="171" t="s">
        <v>75</v>
      </c>
      <c r="AU411" s="171" t="s">
        <v>84</v>
      </c>
      <c r="AY411" s="170" t="s">
        <v>177</v>
      </c>
      <c r="BK411" s="172">
        <f>BK412</f>
        <v>0</v>
      </c>
    </row>
    <row r="412" spans="1:65" s="2" customFormat="1" ht="16.5" customHeight="1">
      <c r="A412" s="36"/>
      <c r="B412" s="37"/>
      <c r="C412" s="175" t="s">
        <v>2294</v>
      </c>
      <c r="D412" s="175" t="s">
        <v>179</v>
      </c>
      <c r="E412" s="176" t="s">
        <v>6799</v>
      </c>
      <c r="F412" s="177" t="s">
        <v>3618</v>
      </c>
      <c r="G412" s="178" t="s">
        <v>1252</v>
      </c>
      <c r="H412" s="179">
        <v>1</v>
      </c>
      <c r="I412" s="180"/>
      <c r="J412" s="181">
        <f>ROUND(I412*H412,2)</f>
        <v>0</v>
      </c>
      <c r="K412" s="177" t="s">
        <v>804</v>
      </c>
      <c r="L412" s="41"/>
      <c r="M412" s="251" t="s">
        <v>19</v>
      </c>
      <c r="N412" s="252" t="s">
        <v>47</v>
      </c>
      <c r="O412" s="253"/>
      <c r="P412" s="254">
        <f>O412*H412</f>
        <v>0</v>
      </c>
      <c r="Q412" s="254">
        <v>0</v>
      </c>
      <c r="R412" s="254">
        <f>Q412*H412</f>
        <v>0</v>
      </c>
      <c r="S412" s="254">
        <v>0</v>
      </c>
      <c r="T412" s="255">
        <f>S412*H412</f>
        <v>0</v>
      </c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R412" s="186" t="s">
        <v>3621</v>
      </c>
      <c r="AT412" s="186" t="s">
        <v>179</v>
      </c>
      <c r="AU412" s="186" t="s">
        <v>86</v>
      </c>
      <c r="AY412" s="19" t="s">
        <v>177</v>
      </c>
      <c r="BE412" s="187">
        <f>IF(N412="základní",J412,0)</f>
        <v>0</v>
      </c>
      <c r="BF412" s="187">
        <f>IF(N412="snížená",J412,0)</f>
        <v>0</v>
      </c>
      <c r="BG412" s="187">
        <f>IF(N412="zákl. přenesená",J412,0)</f>
        <v>0</v>
      </c>
      <c r="BH412" s="187">
        <f>IF(N412="sníž. přenesená",J412,0)</f>
        <v>0</v>
      </c>
      <c r="BI412" s="187">
        <f>IF(N412="nulová",J412,0)</f>
        <v>0</v>
      </c>
      <c r="BJ412" s="19" t="s">
        <v>84</v>
      </c>
      <c r="BK412" s="187">
        <f>ROUND(I412*H412,2)</f>
        <v>0</v>
      </c>
      <c r="BL412" s="19" t="s">
        <v>3621</v>
      </c>
      <c r="BM412" s="186" t="s">
        <v>6800</v>
      </c>
    </row>
    <row r="413" spans="1:65" s="2" customFormat="1" ht="6.95" customHeight="1">
      <c r="A413" s="36"/>
      <c r="B413" s="49"/>
      <c r="C413" s="50"/>
      <c r="D413" s="50"/>
      <c r="E413" s="50"/>
      <c r="F413" s="50"/>
      <c r="G413" s="50"/>
      <c r="H413" s="50"/>
      <c r="I413" s="50"/>
      <c r="J413" s="50"/>
      <c r="K413" s="50"/>
      <c r="L413" s="41"/>
      <c r="M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</sheetData>
  <sheetProtection algorithmName="SHA-512" hashValue="rgTPzwfWMdNVoDk4ItbOcLRtT74GvigHBDmpYLdiabAGB/fslWiZOg0PnR8yB7j32zggJfyBgv73qrD8/iGWFw==" saltValue="jUZIz4p+i2MtLlT5q39SITMyMeIhsAuQt7nHkH/36jlhTyMXK2A6JqSgnqdAxPBzOVDEP+O0hDQ93yTCaGjrEw==" spinCount="100000" sheet="1" objects="1" scenarios="1" formatColumns="0" formatRows="0" autoFilter="0"/>
  <autoFilter ref="C100:K412" xr:uid="{00000000-0009-0000-0000-000008000000}"/>
  <mergeCells count="9">
    <mergeCell ref="E50:H50"/>
    <mergeCell ref="E91:H91"/>
    <mergeCell ref="E93:H9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29</vt:i4>
      </vt:variant>
    </vt:vector>
  </HeadingPairs>
  <TitlesOfParts>
    <vt:vector size="44" baseType="lpstr">
      <vt:lpstr>Rekapitulace stavby</vt:lpstr>
      <vt:lpstr>SO 01 - Budova AB</vt:lpstr>
      <vt:lpstr>SO 01B - Bourání </vt:lpstr>
      <vt:lpstr>SO 02 - Elektroinstalace</vt:lpstr>
      <vt:lpstr>SO 03 - Kanalizace a vodovod</vt:lpstr>
      <vt:lpstr>SO 04 - Přípojka vody</vt:lpstr>
      <vt:lpstr>SO 05 - Sklad</vt:lpstr>
      <vt:lpstr>SO 05.1 - Elektroinstalac...</vt:lpstr>
      <vt:lpstr>SO 06 - VZT, vytápění </vt:lpstr>
      <vt:lpstr>SO 07 - Kanalizační přípo...</vt:lpstr>
      <vt:lpstr>SO 08 - Zpevněné plochy</vt:lpstr>
      <vt:lpstr>SO 09 - Rekonstrukce požá...</vt:lpstr>
      <vt:lpstr>SO 10 - Úprava stávající ...</vt:lpstr>
      <vt:lpstr>VRN - Vedlejší rozpočtové...</vt:lpstr>
      <vt:lpstr>Pokyny pro vyplnění</vt:lpstr>
      <vt:lpstr>'Rekapitulace stavby'!Názvy_tisku</vt:lpstr>
      <vt:lpstr>'SO 01 - Budova AB'!Názvy_tisku</vt:lpstr>
      <vt:lpstr>'SO 01B - Bourání '!Názvy_tisku</vt:lpstr>
      <vt:lpstr>'SO 02 - Elektroinstalace'!Názvy_tisku</vt:lpstr>
      <vt:lpstr>'SO 03 - Kanalizace a vodovod'!Názvy_tisku</vt:lpstr>
      <vt:lpstr>'SO 04 - Přípojka vody'!Názvy_tisku</vt:lpstr>
      <vt:lpstr>'SO 05 - Sklad'!Názvy_tisku</vt:lpstr>
      <vt:lpstr>'SO 05.1 - Elektroinstalac...'!Názvy_tisku</vt:lpstr>
      <vt:lpstr>'SO 06 - VZT, vytápění '!Názvy_tisku</vt:lpstr>
      <vt:lpstr>'SO 07 - Kanalizační přípo...'!Názvy_tisku</vt:lpstr>
      <vt:lpstr>'SO 08 - Zpevněné plochy'!Názvy_tisku</vt:lpstr>
      <vt:lpstr>'SO 09 - Rekonstrukce požá...'!Názvy_tisku</vt:lpstr>
      <vt:lpstr>'SO 10 - Úprava stávající ...'!Názvy_tisku</vt:lpstr>
      <vt:lpstr>'VRN - Vedlejší rozpočtové...'!Názvy_tisku</vt:lpstr>
      <vt:lpstr>'Pokyny pro vyplnění'!Oblast_tisku</vt:lpstr>
      <vt:lpstr>'Rekapitulace stavby'!Oblast_tisku</vt:lpstr>
      <vt:lpstr>'SO 01 - Budova AB'!Oblast_tisku</vt:lpstr>
      <vt:lpstr>'SO 01B - Bourání '!Oblast_tisku</vt:lpstr>
      <vt:lpstr>'SO 02 - Elektroinstalace'!Oblast_tisku</vt:lpstr>
      <vt:lpstr>'SO 03 - Kanalizace a vodovod'!Oblast_tisku</vt:lpstr>
      <vt:lpstr>'SO 04 - Přípojka vody'!Oblast_tisku</vt:lpstr>
      <vt:lpstr>'SO 05 - Sklad'!Oblast_tisku</vt:lpstr>
      <vt:lpstr>'SO 05.1 - Elektroinstalac...'!Oblast_tisku</vt:lpstr>
      <vt:lpstr>'SO 06 - VZT, vytápění '!Oblast_tisku</vt:lpstr>
      <vt:lpstr>'SO 07 - Kanalizační přípo...'!Oblast_tisku</vt:lpstr>
      <vt:lpstr>'SO 08 - Zpevněné plochy'!Oblast_tisku</vt:lpstr>
      <vt:lpstr>'SO 09 - Rekonstrukce požá...'!Oblast_tisku</vt:lpstr>
      <vt:lpstr>'SO 10 - Úprava stávající ...'!Oblast_tisku</vt:lpstr>
      <vt:lpstr>'VRN - Vedlejší rozpočtové...'!Oblast_tisku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THINKBOOK15\Stavební rozpočty</dc:creator>
  <cp:lastModifiedBy>Blovska Jitka</cp:lastModifiedBy>
  <dcterms:created xsi:type="dcterms:W3CDTF">2022-08-22T10:19:34Z</dcterms:created>
  <dcterms:modified xsi:type="dcterms:W3CDTF">2022-08-22T15:12:03Z</dcterms:modified>
</cp:coreProperties>
</file>